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f2e191a03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Rules" sheetId="1" r:id="Rb080b58a13cb4ab4"/>
    <x:sheet xmlns:r="http://schemas.openxmlformats.org/officeDocument/2006/relationships" name="00_FIELD_GUIDE" sheetId="2" r:id="Ra1765915746a4772"/>
    <x:sheet xmlns:r="http://schemas.openxmlformats.org/officeDocument/2006/relationships" name="00_CHANGE_LOG" sheetId="3" r:id="R76c2168559fc4a21"/>
    <x:sheet xmlns:r="http://schemas.openxmlformats.org/officeDocument/2006/relationships" name="01_ASSESSMENT" sheetId="4" r:id="R08e9f6f068ca4ef5"/>
    <x:sheet xmlns:r="http://schemas.openxmlformats.org/officeDocument/2006/relationships" name="02_DISPLAY_CONFIG" sheetId="5" r:id="R2b455eba66084039"/>
    <x:sheet xmlns:r="http://schemas.openxmlformats.org/officeDocument/2006/relationships" name="03_DISPLAY_LABELS" sheetId="6" r:id="R0ff1b31b76f94a4d"/>
    <x:sheet xmlns:r="http://schemas.openxmlformats.org/officeDocument/2006/relationships" name="04_PAGE_REGISTRY" sheetId="7" r:id="Rff9c5a5bba8a4941"/>
    <x:sheet xmlns:r="http://schemas.openxmlformats.org/officeDocument/2006/relationships" name="05_SECTION_REGISTRY" sheetId="8" r:id="R7e181aef1cf94391"/>
    <x:sheet xmlns:r="http://schemas.openxmlformats.org/officeDocument/2006/relationships" name="10_SOURCE_REGISTER" sheetId="9" r:id="Rbb52353dc4b04130"/>
    <x:sheet xmlns:r="http://schemas.openxmlformats.org/officeDocument/2006/relationships" name="11_RAW_STAGING" sheetId="10" r:id="Rd661436075ec4cf2"/>
    <x:sheet xmlns:r="http://schemas.openxmlformats.org/officeDocument/2006/relationships" name="12_SOURCE_NOTES" sheetId="11" r:id="Rf6200527f924436a"/>
    <x:sheet xmlns:r="http://schemas.openxmlformats.org/officeDocument/2006/relationships" name="13_WATCH_DATES" sheetId="12" r:id="Rb59deec8cf9047b7"/>
    <x:sheet xmlns:r="http://schemas.openxmlformats.org/officeDocument/2006/relationships" name="20_FIELD_MAPPING" sheetId="13" r:id="R3b9c35c672f3480f"/>
    <x:sheet xmlns:r="http://schemas.openxmlformats.org/officeDocument/2006/relationships" name="21_MAPPING_PROFILES" sheetId="14" r:id="Rac72c32c622742ef"/>
    <x:sheet xmlns:r="http://schemas.openxmlformats.org/officeDocument/2006/relationships" name="30_ORGANIZATION" sheetId="15" r:id="R9ef9da894b404bd6"/>
    <x:sheet xmlns:r="http://schemas.openxmlformats.org/officeDocument/2006/relationships" name="31_PROPERTY" sheetId="16" r:id="R8774134ec08b4f15"/>
    <x:sheet xmlns:r="http://schemas.openxmlformats.org/officeDocument/2006/relationships" name="31_PORTFOLIO_UNITS" sheetId="17" r:id="R52a0b2a5ac004199"/>
    <x:sheet xmlns:r="http://schemas.openxmlformats.org/officeDocument/2006/relationships" name="32_FINANCIAL" sheetId="18" r:id="R4b530ecb804e4a1e"/>
    <x:sheet xmlns:r="http://schemas.openxmlformats.org/officeDocument/2006/relationships" name="33_DEBT" sheetId="19" r:id="Rd4b40e76a64b496c"/>
    <x:sheet xmlns:r="http://schemas.openxmlformats.org/officeDocument/2006/relationships" name="33_DEBT_SCHEDULE" sheetId="20" r:id="R7ddd76964a3d44c5"/>
    <x:sheet xmlns:r="http://schemas.openxmlformats.org/officeDocument/2006/relationships" name="34_CASH_RESERVES" sheetId="21" r:id="R417f7fdd752d470c"/>
    <x:sheet xmlns:r="http://schemas.openxmlformats.org/officeDocument/2006/relationships" name="35_AGREEMENTS" sheetId="22" r:id="Rfc0b266b85244381"/>
    <x:sheet xmlns:r="http://schemas.openxmlformats.org/officeDocument/2006/relationships" name="36_CAPITAL_NEEDS" sheetId="23" r:id="R2792989797d44f17"/>
    <x:sheet xmlns:r="http://schemas.openxmlformats.org/officeDocument/2006/relationships" name="37_UNIT_RENT" sheetId="24" r:id="R141f4777ac2b41be"/>
    <x:sheet xmlns:r="http://schemas.openxmlformats.org/officeDocument/2006/relationships" name="38_ASSET_CONDITION" sheetId="25" r:id="R62689f5330dd4139"/>
    <x:sheet xmlns:r="http://schemas.openxmlformats.org/officeDocument/2006/relationships" name="39_MISSION_SERVICES" sheetId="26" r:id="R6758824920ad4ba6"/>
    <x:sheet xmlns:r="http://schemas.openxmlformats.org/officeDocument/2006/relationships" name="40_CALC_REGISTRY" sheetId="27" r:id="Re6be031cee8e477c"/>
    <x:sheet xmlns:r="http://schemas.openxmlformats.org/officeDocument/2006/relationships" name="41_METRIC_RESULTS" sheetId="28" r:id="R1ebf03c711894cc6"/>
    <x:sheet xmlns:r="http://schemas.openxmlformats.org/officeDocument/2006/relationships" name="42_RULE_REGISTRY" sheetId="29" r:id="Rcfa8312d24044745"/>
    <x:sheet xmlns:r="http://schemas.openxmlformats.org/officeDocument/2006/relationships" name="43_ISSUE_RESULTS" sheetId="30" r:id="R30b63932328142d0"/>
    <x:sheet xmlns:r="http://schemas.openxmlformats.org/officeDocument/2006/relationships" name="44_NARRATIVE_TEMPLATES" sheetId="31" r:id="R52194536724d4973"/>
    <x:sheet xmlns:r="http://schemas.openxmlformats.org/officeDocument/2006/relationships" name="45_NARRATIVE" sheetId="32" r:id="R415e422fe2ed4fe1"/>
    <x:sheet xmlns:r="http://schemas.openxmlformats.org/officeDocument/2006/relationships" name="46_RISKS" sheetId="33" r:id="R92fcb1e895fa49eb"/>
    <x:sheet xmlns:r="http://schemas.openxmlformats.org/officeDocument/2006/relationships" name="47_OPTIONS" sheetId="34" r:id="R38a88eb9a2b84984"/>
    <x:sheet xmlns:r="http://schemas.openxmlformats.org/officeDocument/2006/relationships" name="48_ACTIONS" sheetId="35" r:id="Rcd98b5afa2be4c55"/>
    <x:sheet xmlns:r="http://schemas.openxmlformats.org/officeDocument/2006/relationships" name="49_DECISIONS" sheetId="36" r:id="Rc528c5eff9c7450a"/>
    <x:sheet xmlns:r="http://schemas.openxmlformats.org/officeDocument/2006/relationships" name="50_VALIDATION" sheetId="37" r:id="R938eed3f05e44d01"/>
    <x:sheet xmlns:r="http://schemas.openxmlformats.org/officeDocument/2006/relationships" name="51_EXCEPTIONS" sheetId="38" r:id="Rf6dba10a823646ac"/>
    <x:sheet xmlns:r="http://schemas.openxmlformats.org/officeDocument/2006/relationships" name="52_RECONCILIATION" sheetId="39" r:id="R355a99003b524f03"/>
    <x:sheet xmlns:r="http://schemas.openxmlformats.org/officeDocument/2006/relationships" name="53_EVIDENCE_STATUS" sheetId="40" r:id="R14ed1b40462c46e6"/>
    <x:sheet xmlns:r="http://schemas.openxmlformats.org/officeDocument/2006/relationships" name="54_INFO_REQUESTS" sheetId="41" r:id="R568f346f2c32427c"/>
    <x:sheet xmlns:r="http://schemas.openxmlformats.org/officeDocument/2006/relationships" name="60_PAGE3_OUTPUT" sheetId="42" r:id="R6671040086ce4c49"/>
    <x:sheet xmlns:r="http://schemas.openxmlformats.org/officeDocument/2006/relationships" name="61_REPORT_OUTPUT" sheetId="43" r:id="Rd56f06db8d244b99"/>
    <x:sheet xmlns:r="http://schemas.openxmlformats.org/officeDocument/2006/relationships" name="62_PAGE_VIEW" sheetId="44" r:id="R7fdd082e11474330"/>
    <x:sheet xmlns:r="http://schemas.openxmlformats.org/officeDocument/2006/relationships" name="00_START_HERE" sheetId="45" r:id="Reb640701a4ea4c86"/>
    <x:sheet xmlns:r="http://schemas.openxmlformats.org/officeDocument/2006/relationships" name="06_V3_TO_V4_BUILD_MAP" sheetId="46" r:id="R11fd4bdfa680478c"/>
    <x:sheet xmlns:r="http://schemas.openxmlformats.org/officeDocument/2006/relationships" name="31_PROPERTY_VALUE" sheetId="47" r:id="R6a575e3515624daa"/>
    <x:sheet xmlns:r="http://schemas.openxmlformats.org/officeDocument/2006/relationships" name="39_GOVERNANCE" sheetId="48" r:id="Reebc74ba808448e0"/>
    <x:sheet xmlns:r="http://schemas.openxmlformats.org/officeDocument/2006/relationships" name="55_SENSITIVITY_INPUTS" sheetId="49" r:id="R1a0b76d21cad4a03"/>
    <x:sheet xmlns:r="http://schemas.openxmlformats.org/officeDocument/2006/relationships" name="56_SENSITIVITY_RESULTS" sheetId="50" r:id="R6b49c395eae1441a"/>
    <x:sheet xmlns:r="http://schemas.openxmlformats.org/officeDocument/2006/relationships" name="58_CAPACITY_TESTS" sheetId="51" r:id="Re51c11a160a3440d"/>
    <x:sheet xmlns:r="http://schemas.openxmlformats.org/officeDocument/2006/relationships" name="57_OPTION_ANALYSIS" sheetId="52" r:id="R869f0119d8504389"/>
  </x:sheets>
</x:workbook>
</file>

<file path=xl/sharedStrings.xml><?xml version="1.0" encoding="utf-8"?>
<x:sst xmlns:x="http://schemas.openxmlformats.org/spreadsheetml/2006/main">
  <x:si>
    <x:t xml:space="preserve">Colour</x:t>
  </x:si>
  <x:si>
    <x:t xml:space="preserve">Meaning</x:t>
  </x:si>
  <x:si>
    <x:t xml:space="preserve">Who may edit?</x:t>
  </x:si>
  <x:si>
    <x:t xml:space="preserve">How V3 uses it</x:t>
  </x:si>
  <x:si>
    <x:t xml:space="preserve">Example tabs</x:t>
  </x:si>
  <x:si>
    <x:t xml:space="preserve">Rule</x:t>
  </x:si>
  <x:si>
    <x:t xml:space="preserve">Blue</x:t>
  </x:si>
  <x:si>
    <x:t xml:space="preserve">Controlled input</x:t>
  </x:si>
  <x:si>
    <x:t xml:space="preserve">Analyst or approved import</x:t>
  </x:si>
  <x:si>
    <x:t xml:space="preserve">Source, staged and confirmed facts</x:t>
  </x:si>
  <x:si>
    <x:t xml:space="preserve">01, 10, 11, 30–34</x:t>
  </x:si>
  <x:si>
    <x:t xml:space="preserve">Write only in defined blue zones.</x:t>
  </x:si>
  <x:si>
    <x:t xml:space="preserve">Black / no fill</x:t>
  </x:si>
  <x:si>
    <x:t xml:space="preserve">Calculation or methodology</x:t>
  </x:si>
  <x:si>
    <x:t xml:space="preserve">Approved methodology owner</x:t>
  </x:si>
  <x:si>
    <x:t xml:space="preserve">Calculation and rule definitions</x:t>
  </x:si>
  <x:si>
    <x:t xml:space="preserve">40, 42</x:t>
  </x:si>
  <x:si>
    <x:t xml:space="preserve">Do not make ad hoc formula or threshold changes.</x:t>
  </x:si>
  <x:si>
    <x:t xml:space="preserve">Purple</x:t>
  </x:si>
  <x:si>
    <x:t xml:space="preserve">System-generated</x:t>
  </x:si>
  <x:si>
    <x:t xml:space="preserve">System only; analyst reviews status</x:t>
  </x:si>
  <x:si>
    <x:t xml:space="preserve">Metrics, issues and checks</x:t>
  </x:si>
  <x:si>
    <x:t xml:space="preserve">41, 43, 50, 52</x:t>
  </x:si>
  <x:si>
    <x:t xml:space="preserve">Never overwrite generated results.</x:t>
  </x:si>
  <x:si>
    <x:t xml:space="preserve">Orange</x:t>
  </x:si>
  <x:si>
    <x:t xml:space="preserve">Review or unresolved</x:t>
  </x:si>
  <x:si>
    <x:t xml:space="preserve">Analyst / reviewer</x:t>
  </x:si>
  <x:si>
    <x:t xml:space="preserve">Mapping decisions, exceptions and approvals</x:t>
  </x:si>
  <x:si>
    <x:t xml:space="preserve">20, 51</x:t>
  </x:si>
  <x:si>
    <x:t xml:space="preserve">Record rationale, reviewer and date.</x:t>
  </x:si>
  <x:si>
    <x:t xml:space="preserve">Grey</x:t>
  </x:si>
  <x:si>
    <x:t xml:space="preserve">Reference or later module</x:t>
  </x:si>
  <x:si>
    <x:t xml:space="preserve">Controlled update only</x:t>
  </x:si>
  <x:si>
    <x:t xml:space="preserve">Reusable profiles and deferred modules</x:t>
  </x:si>
  <x:si>
    <x:t xml:space="preserve">21, 35–39, 61</x:t>
  </x:si>
  <x:si>
    <x:t xml:space="preserve">Not required for Page 3 MVP.</x:t>
  </x:si>
  <x:si>
    <x:t xml:space="preserve">Green</x:t>
  </x:si>
  <x:si>
    <x:t xml:space="preserve">Output</x:t>
  </x:si>
  <x:si>
    <x:t xml:space="preserve">No direct value entry</x:t>
  </x:si>
  <x:si>
    <x:t xml:space="preserve">Dashboard and report contracts</x:t>
  </x:si>
  <x:si>
    <x:t xml:space="preserve">60, 61</x:t>
  </x:si>
  <x:si>
    <x:t xml:space="preserve">Outputs read approved upstream records only.</x:t>
  </x:si>
  <x:si>
    <x:t xml:space="preserve">Layer</x:t>
  </x:si>
  <x:si>
    <x:t xml:space="preserve">Tabs</x:t>
  </x:si>
  <x:si>
    <x:t xml:space="preserve">V3 role</x:t>
  </x:si>
  <x:si>
    <x:t xml:space="preserve">MVP status</x:t>
  </x:si>
  <x:si>
    <x:t xml:space="preserve">Human work</x:t>
  </x:si>
  <x:si>
    <x:t xml:space="preserve">System work</x:t>
  </x:si>
  <x:si>
    <x:t xml:space="preserve">Control</x:t>
  </x:si>
  <x:si>
    <x:t xml:space="preserve">Business Rules; 00_CHANGE_LOG; 01_ASSESSMENT</x:t>
  </x:si>
  <x:si>
    <x:t xml:space="preserve">Scope, versions and audit trail</x:t>
  </x:si>
  <x:si>
    <x:t xml:space="preserve">BUILD NOW</x:t>
  </x:si>
  <x:si>
    <x:t xml:space="preserve">Approve scope and changes</x:t>
  </x:si>
  <x:si>
    <x:t xml:space="preserve">Store assessment and version controls</x:t>
  </x:si>
  <x:si>
    <x:t xml:space="preserve">Every structural or methodology change is logged.</x:t>
  </x:si>
  <x:si>
    <x:t xml:space="preserve">Source</x:t>
  </x:si>
  <x:si>
    <x:t xml:space="preserve">10–11</x:t>
  </x:si>
  <x:si>
    <x:t xml:space="preserve">Document register and raw staged observations</x:t>
  </x:si>
  <x:si>
    <x:t xml:space="preserve">Organize evidence</x:t>
  </x:si>
  <x:si>
    <x:t xml:space="preserve">Store source and staged records</x:t>
  </x:si>
  <x:si>
    <x:t xml:space="preserve">Raw records are never overwritten.</x:t>
  </x:si>
  <x:si>
    <x:t xml:space="preserve">Mapping</x:t>
  </x:si>
  <x:si>
    <x:t xml:space="preserve">20</x:t>
  </x:si>
  <x:si>
    <x:t xml:space="preserve">Source-to-canonical mapping decisions</x:t>
  </x:si>
  <x:si>
    <x:t xml:space="preserve">Confirm uncertain mappings</x:t>
  </x:si>
  <x:si>
    <x:t xml:space="preserve">Apply confirmed mappings</x:t>
  </x:si>
  <x:si>
    <x:t xml:space="preserve">Unconfirmed mappings cannot create approved facts.</x:t>
  </x:si>
  <x:si>
    <x:t xml:space="preserve">21</x:t>
  </x:si>
  <x:si>
    <x:t xml:space="preserve">Reusable mapping profiles</x:t>
  </x:si>
  <x:si>
    <x:t xml:space="preserve">LATER</x:t>
  </x:si>
  <x:si>
    <x:t xml:space="preserve">Approve reusable pattern</x:t>
  </x:si>
  <x:si>
    <x:t xml:space="preserve">Propose known mappings</x:t>
  </x:si>
  <x:si>
    <x:t xml:space="preserve">Optimization only after the core pipeline is stable.</x:t>
  </x:si>
  <x:si>
    <x:t xml:space="preserve">Canonical facts</x:t>
  </x:si>
  <x:si>
    <x:t xml:space="preserve">30–34</x:t>
  </x:si>
  <x:si>
    <x:t xml:space="preserve">Organization, property, financial, debt and cash facts</x:t>
  </x:si>
  <x:si>
    <x:t xml:space="preserve">Review exceptions</x:t>
  </x:si>
  <x:si>
    <x:t xml:space="preserve">Store confirmed records</x:t>
  </x:si>
  <x:si>
    <x:t xml:space="preserve">Canonical tables do not contain calculated metrics.</x:t>
  </x:si>
  <x:si>
    <x:t xml:space="preserve">Methodology</x:t>
  </x:si>
  <x:si>
    <x:t xml:space="preserve">40–43</x:t>
  </x:si>
  <x:si>
    <x:t xml:space="preserve">Calculations, rules, results and issues</x:t>
  </x:si>
  <x:si>
    <x:t xml:space="preserve">Approve methodology</x:t>
  </x:si>
  <x:si>
    <x:t xml:space="preserve">Calculate and apply rules</x:t>
  </x:si>
  <x:si>
    <x:t xml:space="preserve">Every result keeps calculation and input lineage.</x:t>
  </x:si>
  <x:si>
    <x:t xml:space="preserve">Quality</x:t>
  </x:si>
  <x:si>
    <x:t xml:space="preserve">50–52</x:t>
  </x:si>
  <x:si>
    <x:t xml:space="preserve">Validation, exception and reconciliation review</x:t>
  </x:si>
  <x:si>
    <x:t xml:space="preserve">Resolve material items</x:t>
  </x:si>
  <x:si>
    <x:t xml:space="preserve">Run checks and maintain queue</x:t>
  </x:si>
  <x:si>
    <x:t xml:space="preserve">Checks are terminal and do not feed calculations.</x:t>
  </x:si>
  <x:si>
    <x:t xml:space="preserve">60</x:t>
  </x:si>
  <x:si>
    <x:t xml:space="preserve">Page 3 output contract</x:t>
  </x:si>
  <x:si>
    <x:t xml:space="preserve">Approve conclusions</x:t>
  </x:si>
  <x:si>
    <x:t xml:space="preserve">Supply dashboard-ready records</x:t>
  </x:si>
  <x:si>
    <x:t xml:space="preserve">The frontend does not calculate financial metrics.</x:t>
  </x:si>
  <x:si>
    <x:t xml:space="preserve">Future domains</x:t>
  </x:si>
  <x:si>
    <x:t xml:space="preserve">35–39; 61</x:t>
  </x:si>
  <x:si>
    <x:t xml:space="preserve">Agreements, capital needs, unit/rent, asset condition, mission/services and report output</x:t>
  </x:si>
  <x:si>
    <x:t xml:space="preserve">SCHEMA NOW; DATA LATER</x:t>
  </x:si>
  <x:si>
    <x:t xml:space="preserve">Review when activated</x:t>
  </x:si>
  <x:si>
    <x:t xml:space="preserve">Return Not Assessed until approved records exist</x:t>
  </x:si>
  <x:si>
    <x:t xml:space="preserve">Deferred data does not block Page 3.</x:t>
  </x:si>
  <x:si>
    <x:t xml:space="preserve">Rule ID</x:t>
  </x:si>
  <x:si>
    <x:t xml:space="preserve">Area</x:t>
  </x:si>
  <x:si>
    <x:t xml:space="preserve">Business rule</x:t>
  </x:si>
  <x:si>
    <x:t xml:space="preserve">V3 implementation</x:t>
  </x:si>
  <x:si>
    <x:t xml:space="preserve">Acceptance condition</x:t>
  </x:si>
  <x:si>
    <x:t xml:space="preserve">BR-V3-001</x:t>
  </x:si>
  <x:si>
    <x:t xml:space="preserve">Purpose</x:t>
  </x:si>
  <x:si>
    <x:t xml:space="preserve">V3 supports the Page 3 financial workflow first.</x:t>
  </x:si>
  <x:si>
    <x:t xml:space="preserve">Build the minimum complete pipeline before later modules.</x:t>
  </x:si>
  <x:si>
    <x:t xml:space="preserve">Page 3 can run without agreements, capital needs or unit/rent data.</x:t>
  </x:si>
  <x:si>
    <x:t xml:space="preserve">BR-V3-002</x:t>
  </x:si>
  <x:si>
    <x:t xml:space="preserve">Source evidence</x:t>
  </x:si>
  <x:si>
    <x:t xml:space="preserve">Every critical fact references a Source ID and location when known.</x:t>
  </x:si>
  <x:si>
    <x:t xml:space="preserve">Retain file, sheet, page, table or cell lineage.</x:t>
  </x:si>
  <x:si>
    <x:t xml:space="preserve">A reviewer can trace a displayed result to evidence.</x:t>
  </x:si>
  <x:si>
    <x:t xml:space="preserve">BR-V3-003</x:t>
  </x:si>
  <x:si>
    <x:t xml:space="preserve">Raw staging</x:t>
  </x:si>
  <x:si>
    <x:t xml:space="preserve">Raw observations preserve source wording and values.</x:t>
  </x:si>
  <x:si>
    <x:t xml:space="preserve">Mapping and calculation never overwrite raw staging.</x:t>
  </x:si>
  <x:si>
    <x:t xml:space="preserve">Reprocessing a source does not destroy the prior record.</x:t>
  </x:si>
  <x:si>
    <x:t xml:space="preserve">BR-V3-004</x:t>
  </x:si>
  <x:si>
    <x:t xml:space="preserve">A mapping has Proposed, Confirmed, Rejected, Unmapped or Conflict status.</x:t>
  </x:si>
  <x:si>
    <x:t xml:space="preserve">Only confirmed mappings create approved canonical facts.</x:t>
  </x:si>
  <x:si>
    <x:t xml:space="preserve">Unconfirmed records remain visible in the review queue.</x:t>
  </x:si>
  <x:si>
    <x:t xml:space="preserve">BR-V3-005</x:t>
  </x:si>
  <x:si>
    <x:t xml:space="preserve">Canonical tables store confirmed facts only.</x:t>
  </x:si>
  <x:si>
    <x:t xml:space="preserve">NOI, DSCR and other calculated metrics belong in 41_METRIC_RESULTS.</x:t>
  </x:si>
  <x:si>
    <x:t xml:space="preserve">No calculated output is manually stored as a source fact.</x:t>
  </x:si>
  <x:si>
    <x:t xml:space="preserve">BR-V3-006</x:t>
  </x:si>
  <x:si>
    <x:t xml:space="preserve">Periods</x:t>
  </x:si>
  <x:si>
    <x:t xml:space="preserve">Every financial and debt record identifies period and scenario.</x:t>
  </x:si>
  <x:si>
    <x:t xml:space="preserve">Actual, Budget, Forecast and Projection remain distinct.</x:t>
  </x:si>
  <x:si>
    <x:t xml:space="preserve">Period or scenario mismatch is flagged before calculation.</x:t>
  </x:si>
  <x:si>
    <x:t xml:space="preserve">BR-V3-007</x:t>
  </x:si>
  <x:si>
    <x:t xml:space="preserve">Debt</x:t>
  </x:si>
  <x:si>
    <x:t xml:space="preserve">Debt instruments and annual debt schedules are separate.</x:t>
  </x:si>
  <x:si>
    <x:t xml:space="preserve">33_DEBT stores terms; 33_DEBT_SCHEDULE stores period payments and balances.</x:t>
  </x:si>
  <x:si>
    <x:t xml:space="preserve">Current and stabilized debt service cannot be confused.</x:t>
  </x:si>
  <x:si>
    <x:t xml:space="preserve">BR-V3-008</x:t>
  </x:si>
  <x:si>
    <x:t xml:space="preserve">Calculations</x:t>
  </x:si>
  <x:si>
    <x:t xml:space="preserve">Calculations are deterministic and versioned.</x:t>
  </x:si>
  <x:si>
    <x:t xml:space="preserve">40_CALC_REGISTRY owns formulas and missing-data behavior.</x:t>
  </x:si>
  <x:si>
    <x:t xml:space="preserve">Each metric result records Calc ID and version.</x:t>
  </x:si>
  <x:si>
    <x:t xml:space="preserve">BR-V3-009</x:t>
  </x:si>
  <x:si>
    <x:t xml:space="preserve">Rules</x:t>
  </x:si>
  <x:si>
    <x:t xml:space="preserve">Issue rules are separate from financial calculations.</x:t>
  </x:si>
  <x:si>
    <x:t xml:space="preserve">42_RULE_REGISTRY owns triggers, thresholds and response prompts.</x:t>
  </x:si>
  <x:si>
    <x:t xml:space="preserve">Changing a threshold does not change the underlying metric.</x:t>
  </x:si>
  <x:si>
    <x:t xml:space="preserve">BR-V3-010</x:t>
  </x:si>
  <x:si>
    <x:t xml:space="preserve">Missing data</x:t>
  </x:si>
  <x:si>
    <x:t xml:space="preserve">Missing, Unknown, Conflicting, Not Assessed and Not Applicable are distinct.</x:t>
  </x:si>
  <x:si>
    <x:t xml:space="preserve">Do not replace unavailable information with zero.</x:t>
  </x:si>
  <x:si>
    <x:t xml:space="preserve">Outputs display the correct nonnumeric state.</x:t>
  </x:si>
  <x:si>
    <x:t xml:space="preserve">BR-V3-011</x:t>
  </x:si>
  <x:si>
    <x:t xml:space="preserve">Validation</x:t>
  </x:si>
  <x:si>
    <x:t xml:space="preserve">Validation tests completeness, type, period and consistency.</x:t>
  </x:si>
  <x:si>
    <x:t xml:space="preserve">50_VALIDATION is terminal.</x:t>
  </x:si>
  <x:si>
    <x:t xml:space="preserve">No calculation or output depends on a PASS/FAIL check cell.</x:t>
  </x:si>
  <x:si>
    <x:t xml:space="preserve">BR-V3-012</x:t>
  </x:si>
  <x:si>
    <x:t xml:space="preserve">Exceptions</x:t>
  </x:si>
  <x:si>
    <x:t xml:space="preserve">Every material exception has owner, status, resolution and reviewer.</x:t>
  </x:si>
  <x:si>
    <x:t xml:space="preserve">51_EXCEPTIONS is the human review queue.</x:t>
  </x:si>
  <x:si>
    <x:t xml:space="preserve">Open critical exceptions block approval, not data ingestion.</x:t>
  </x:si>
  <x:si>
    <x:t xml:space="preserve">BR-V3-013</x:t>
  </x:si>
  <x:si>
    <x:t xml:space="preserve">Reconciliation</x:t>
  </x:si>
  <x:si>
    <x:t xml:space="preserve">Source controls are compared with canonical or calculated totals.</x:t>
  </x:si>
  <x:si>
    <x:t xml:space="preserve">52_RECONCILIATION records differences and tolerance.</x:t>
  </x:si>
  <x:si>
    <x:t xml:space="preserve">A difference is visible and never silently plugged.</x:t>
  </x:si>
  <x:si>
    <x:t xml:space="preserve">BR-V3-014</x:t>
  </x:si>
  <x:si>
    <x:t xml:space="preserve">Outputs</x:t>
  </x:si>
  <x:si>
    <x:t xml:space="preserve">Outputs read approved metric and issue records.</x:t>
  </x:si>
  <x:si>
    <x:t xml:space="preserve">60_PAGE3_OUTPUT performs no independent financial calculation.</x:t>
  </x:si>
  <x:si>
    <x:t xml:space="preserve">Frontend values reproduce backend metric results.</x:t>
  </x:si>
  <x:si>
    <x:t xml:space="preserve">BR-V3-015</x:t>
  </x:si>
  <x:si>
    <x:t xml:space="preserve">Approval</x:t>
  </x:si>
  <x:si>
    <x:t xml:space="preserve">An approved assessment is immutable.</x:t>
  </x:si>
  <x:si>
    <x:t xml:space="preserve">Corrections create a new assessment version.</x:t>
  </x:si>
  <x:si>
    <x:t xml:space="preserve">Prior approved outputs remain reproducible.</x:t>
  </x:si>
  <x:si>
    <x:t xml:space="preserve">BR-V3-016</x:t>
  </x:si>
  <x:si>
    <x:t xml:space="preserve">Change control</x:t>
  </x:si>
  <x:si>
    <x:t xml:space="preserve">Every schema, formula, threshold, mapping-policy or output change is logged.</x:t>
  </x:si>
  <x:si>
    <x:t xml:space="preserve">Use 00_CHANGE_LOG before release.</x:t>
  </x:si>
  <x:si>
    <x:t xml:space="preserve">Change ID, reason, impact, status and approver are present.</x:t>
  </x:si>
  <x:si>
    <x:t xml:space="preserve">BR-V3-017</x:t>
  </x:si>
  <x:si>
    <x:t xml:space="preserve">Analysts resolve exceptions and apply judgment rather than rebuild calculations.</x:t>
  </x:si>
  <x:si>
    <x:t xml:space="preserve">The platform validates, calculates and formats outputs.</x:t>
  </x:si>
  <x:si>
    <x:t xml:space="preserve">An analyst does not manually calculate Page 3 metrics.</x:t>
  </x:si>
  <x:si>
    <x:t xml:space="preserve">BR-V3-018</x:t>
  </x:si>
  <x:si>
    <x:t xml:space="preserve">AI boundary</x:t>
  </x:si>
  <x:si>
    <x:t xml:space="preserve">Every staged observation identifies its capture method.</x:t>
  </x:si>
  <x:si>
    <x:t xml:space="preserve">11_RAW_STAGING records Manual, AI-Assisted, System-Extracted or Customer Template Import.</x:t>
  </x:si>
  <x:si>
    <x:t xml:space="preserve">Approved outputs do not depend on an undisclosed extraction process.</x:t>
  </x:si>
  <x:si>
    <x:t xml:space="preserve">BR-V3-019</x:t>
  </x:si>
  <x:si>
    <x:t xml:space="preserve">Reuse</x:t>
  </x:si>
  <x:si>
    <x:t xml:space="preserve">Confirmed organization or template mappings may be reused.</x:t>
  </x:si>
  <x:si>
    <x:t xml:space="preserve">21_MAPPING_PROFILES remains a later optimization.</x:t>
  </x:si>
  <x:si>
    <x:t xml:space="preserve">Reuse never bypasses review when source structure changes.</x:t>
  </x:si>
  <x:si>
    <x:t xml:space="preserve">BR-V3-020</x:t>
  </x:si>
  <x:si>
    <x:t xml:space="preserve">Security</x:t>
  </x:si>
  <x:si>
    <x:t xml:space="preserve">Access follows least privilege by layer and organization.</x:t>
  </x:si>
  <x:si>
    <x:t xml:space="preserve">Separate upload, review, methodology approval and output permissions.</x:t>
  </x:si>
  <x:si>
    <x:t xml:space="preserve">A user cannot edit generated or approved records without authority.</x:t>
  </x:si>
  <x:si>
    <x:t xml:space="preserve">BR-V3-021</x:t>
  </x:si>
  <x:si>
    <x:t xml:space="preserve">Future modules</x:t>
  </x:si>
  <x:si>
    <x:t xml:space="preserve">Deferred schemas remain inactive until their methodology is approved.</x:t>
  </x:si>
  <x:si>
    <x:t xml:space="preserve">Grey tabs are placeholders, not current requirements.</x:t>
  </x:si>
  <x:si>
    <x:t xml:space="preserve">Missing future-module data does not lower Page 3 completeness.</x:t>
  </x:si>
  <x:si>
    <x:t xml:space="preserve">BR-V3-022</x:t>
  </x:si>
  <x:si>
    <x:t xml:space="preserve">Auditability</x:t>
  </x:si>
  <x:si>
    <x:t xml:space="preserve">Every displayed conclusion retains source, review and methodology lineage.</x:t>
  </x:si>
  <x:si>
    <x:t xml:space="preserve">Store record IDs and versions in generated results.</x:t>
  </x:si>
  <x:si>
    <x:t xml:space="preserve">The approved Page 3 view can be reproduced later.</x:t>
  </x:si>
  <x:si>
    <x:t xml:space="preserve">BR-V3-023</x:t>
  </x:si>
  <x:si>
    <x:t xml:space="preserve">Intake routes</x:t>
  </x:si>
  <x:si>
    <x:t xml:space="preserve">Existing documents and the customer template are alternative routes into one canonical store.</x:t>
  </x:si>
  <x:si>
    <x:t xml:space="preserve">The template fast path validates near-canonical fields; source files use staging and mapping.</x:t>
  </x:si>
  <x:si>
    <x:t xml:space="preserve">A customer is not required to recreate information already supplied in an authoritative source.</x:t>
  </x:si>
  <x:si>
    <x:t xml:space="preserve">BR-V3-024</x:t>
  </x:si>
  <x:si>
    <x:t xml:space="preserve">Unassessed modules</x:t>
  </x:si>
  <x:si>
    <x:t xml:space="preserve">A domain without approved records displays Not Assessed in this version.</x:t>
  </x:si>
  <x:si>
    <x:t xml:space="preserve">Do not display zero, inferred performance or invented demonstration data.</x:t>
  </x:si>
  <x:si>
    <x:t xml:space="preserve">All seven pages can render honestly before every domain is populated.</x:t>
  </x:si>
  <x:si>
    <x:t xml:space="preserve">BR-V3-025</x:t>
  </x:si>
  <x:si>
    <x:t xml:space="preserve">Version comparison</x:t>
  </x:si>
  <x:si>
    <x:t xml:space="preserve">The Updates and Changes view is computed from current and prior approved assessments.</x:t>
  </x:si>
  <x:si>
    <x:t xml:space="preserve">Compare metrics, issues and exceptions using Assessment_ID and Prior_Assessment_ID.</x:t>
  </x:si>
  <x:si>
    <x:t xml:space="preserve">V3 does not maintain a duplicate stored change-event table.</x:t>
  </x:si>
  <x:si>
    <x:t xml:space="preserve">Intake route</x:t>
  </x:si>
  <x:si>
    <x:t xml:space="preserve">Customer action</x:t>
  </x:si>
  <x:si>
    <x:t xml:space="preserve">System entry point</x:t>
  </x:si>
  <x:si>
    <x:t xml:space="preserve">Canonical destination</x:t>
  </x:si>
  <x:si>
    <x:t xml:space="preserve">Analyst work</x:t>
  </x:si>
  <x:si>
    <x:t xml:space="preserve">Existing documents</x:t>
  </x:si>
  <x:si>
    <x:t xml:space="preserve">Upload existing source files</x:t>
  </x:si>
  <x:si>
    <x:t xml:space="preserve">10_SOURCE_REGISTER → 11_RAW_STAGING → 20_FIELD_MAPPING</x:t>
  </x:si>
  <x:si>
    <x:t xml:space="preserve">30–39 as applicable</x:t>
  </x:si>
  <x:si>
    <x:t xml:space="preserve">Resolve mappings and material exceptions</x:t>
  </x:si>
  <x:si>
    <x:t xml:space="preserve">Do not require duplicate template entry.</x:t>
  </x:si>
  <x:si>
    <x:t xml:space="preserve">Structured template</x:t>
  </x:si>
  <x:si>
    <x:t xml:space="preserve">Complete applicable customer tabs and upload supporting evidence</x:t>
  </x:si>
  <x:si>
    <x:t xml:space="preserve">Validated template import</x:t>
  </x:si>
  <x:si>
    <x:t xml:space="preserve">30–34 for financial-first V3</x:t>
  </x:si>
  <x:si>
    <x:t xml:space="preserve">Review validation exceptions</x:t>
  </x:si>
  <x:si>
    <x:t xml:space="preserve">Do not restage every near-canonical field.</x:t>
  </x:si>
  <x:si>
    <x:t xml:space="preserve">Combination</x:t>
  </x:si>
  <x:si>
    <x:t xml:space="preserve">Complete convenient fields and provide documents for the balance</x:t>
  </x:si>
  <x:si>
    <x:t xml:space="preserve">Both routes with duplicate detection</x:t>
  </x:si>
  <x:si>
    <x:t xml:space="preserve">One canonical store</x:t>
  </x:si>
  <x:si>
    <x:t xml:space="preserve">Resolve remaining gaps only</x:t>
  </x:si>
  <x:si>
    <x:t xml:space="preserve">One fact has one approved canonical record.</x:t>
  </x:si>
  <x:si>
    <x:t xml:space="preserve">Minimum Page 3 information</x:t>
  </x:si>
  <x:si>
    <x:t xml:space="preserve">Required?</x:t>
  </x:si>
  <x:si>
    <x:t xml:space="preserve">Destination</x:t>
  </x:si>
  <x:si>
    <x:t xml:space="preserve">If unavailable</x:t>
  </x:si>
  <x:si>
    <x:t xml:space="preserve">System result</x:t>
  </x:si>
  <x:si>
    <x:t xml:space="preserve">Human decision</x:t>
  </x:si>
  <x:si>
    <x:t xml:space="preserve">Organization, assessment period and currency</x:t>
  </x:si>
  <x:si>
    <x:t xml:space="preserve">Yes</x:t>
  </x:si>
  <x:si>
    <x:t xml:space="preserve">01; 30</x:t>
  </x:si>
  <x:si>
    <x:t xml:space="preserve">Assessment cannot proceed</x:t>
  </x:si>
  <x:si>
    <x:t xml:space="preserve">Context only</x:t>
  </x:si>
  <x:si>
    <x:t xml:space="preserve">Confirm scope</x:t>
  </x:si>
  <x:si>
    <x:t xml:space="preserve">Source file register and locations</x:t>
  </x:si>
  <x:si>
    <x:t xml:space="preserve">10</x:t>
  </x:si>
  <x:si>
    <x:t xml:space="preserve">Critical facts cannot be verified</x:t>
  </x:si>
  <x:si>
    <x:t xml:space="preserve">Completeness status</x:t>
  </x:si>
  <x:si>
    <x:t xml:space="preserve">Identify authoritative source</x:t>
  </x:si>
  <x:si>
    <x:t xml:space="preserve">Property IDs and assessment scope</x:t>
  </x:si>
  <x:si>
    <x:t xml:space="preserve">31</x:t>
  </x:si>
  <x:si>
    <x:t xml:space="preserve">Portfolio scope unresolved</x:t>
  </x:si>
  <x:si>
    <x:t xml:space="preserve">Property linkage</x:t>
  </x:si>
  <x:si>
    <x:t xml:space="preserve">Confirm included properties</x:t>
  </x:si>
  <x:si>
    <x:t xml:space="preserve">Revenue and operating expenses by period/scenario</x:t>
  </x:si>
  <x:si>
    <x:t xml:space="preserve">32</x:t>
  </x:si>
  <x:si>
    <x:t xml:space="preserve">NOI and related metrics are Missing</x:t>
  </x:si>
  <x:si>
    <x:t xml:space="preserve">NOI and margin</x:t>
  </x:si>
  <x:si>
    <x:t xml:space="preserve">Resolve conflicts</x:t>
  </x:si>
  <x:si>
    <x:t xml:space="preserve">Debt terms and annual debt service</x:t>
  </x:si>
  <x:si>
    <x:t xml:space="preserve">If debt exists</x:t>
  </x:si>
  <x:si>
    <x:t xml:space="preserve">33; 33_DEBT_SCHEDULE</x:t>
  </x:si>
  <x:si>
    <x:t xml:space="preserve">Debt outputs are Not Assessed</x:t>
  </x:si>
  <x:si>
    <x:t xml:space="preserve">Debt service and DSCR</x:t>
  </x:si>
  <x:si>
    <x:t xml:space="preserve">Confirm current vs stabilized</x:t>
  </x:si>
  <x:si>
    <x:t xml:space="preserve">Planned reserve contribution</x:t>
  </x:si>
  <x:si>
    <x:t xml:space="preserve">Conditional</x:t>
  </x:si>
  <x:si>
    <x:t xml:space="preserve">Reserve-adjusted result is Not Assessed</x:t>
  </x:si>
  <x:si>
    <x:t xml:space="preserve">Cash after planned reserves</x:t>
  </x:si>
  <x:si>
    <x:t xml:space="preserve">Confirm treatment</x:t>
  </x:si>
  <x:si>
    <x:t xml:space="preserve">Cash balance and restriction status</x:t>
  </x:si>
  <x:si>
    <x:t xml:space="preserve">Optional</x:t>
  </x:si>
  <x:si>
    <x:t xml:space="preserve">34</x:t>
  </x:si>
  <x:si>
    <x:t xml:space="preserve">Liquidity is Not Assessed</x:t>
  </x:si>
  <x:si>
    <x:t xml:space="preserve">Liquidity metrics</x:t>
  </x:si>
  <x:si>
    <x:t xml:space="preserve">Confirm availability</x:t>
  </x:si>
  <x:si>
    <x:t xml:space="preserve">V4 implementation</x:t>
  </x:si>
  <x:si>
    <x:t xml:space="preserve">BR-V4-026</x:t>
  </x:si>
  <x:si>
    <x:t xml:space="preserve">Scope</x:t>
  </x:si>
  <x:si>
    <x:t xml:space="preserve">All seven page routes render in V4.</x:t>
  </x:si>
  <x:si>
    <x:t xml:space="preserve">A page shows approved records where they exist and "No data available" where they do not. Page 7 is a shell until its design is approved.</x:t>
  </x:si>
  <x:si>
    <x:t xml:space="preserve">No page is hidden, and no section shows invented or demonstration values.</x:t>
  </x:si>
  <x:si>
    <x:t xml:space="preserve">BR-V4-027</x:t>
  </x:si>
  <x:si>
    <x:t xml:space="preserve">Display states</x:t>
  </x:si>
  <x:si>
    <x:t xml:space="preserve">Backend states map to four page labels: Confirmed, Projected, Placeholder, No data available.</x:t>
  </x:si>
  <x:si>
    <x:t xml:space="preserve">03_DISPLAY_LABELS owns the mapping. "Not applicable" and "To confirm" are used only where that sheet says.</x:t>
  </x:si>
  <x:si>
    <x:t xml:space="preserve">The frontend shows only labels that exist in 03_DISPLAY_LABELS.</x:t>
  </x:si>
  <x:si>
    <x:t xml:space="preserve">BR-V4-028</x:t>
  </x:si>
  <x:si>
    <x:t xml:space="preserve">Confirmed</x:t>
  </x:si>
  <x:si>
    <x:t xml:space="preserve">"Confirmed" means stated in the organization's source and traced to it.</x:t>
  </x:si>
  <x:si>
    <x:t xml:space="preserve">No page describes a Confirmed figure as audited or verified.</x:t>
  </x:si>
  <x:si>
    <x:t xml:space="preserve">BR-V4-029</x:t>
  </x:si>
  <x:si>
    <x:t xml:space="preserve">Placeholder</x:t>
  </x:si>
  <x:si>
    <x:t xml:space="preserve">A figure the organization marked as a placeholder stays in its projection and is shown with a Placeholder flag.</x:t>
  </x:si>
  <x:si>
    <x:t xml:space="preserve">32_FINANCIAL.Certainty_Flag carries the flag; a parallel "without placeholder" metric is calculated.</x:t>
  </x:si>
  <x:si>
    <x:t xml:space="preserve">Removing the flag changes PLACEHOLDER_SUBSIDY and the without-placeholder metrics, and nothing else.</x:t>
  </x:si>
  <x:si>
    <x:t xml:space="preserve">BR-V4-030</x:t>
  </x:si>
  <x:si>
    <x:t xml:space="preserve">No severity from missing data</x:t>
  </x:si>
  <x:si>
    <x:t xml:space="preserve">Missing information never produces a risk rating.</x:t>
  </x:si>
  <x:si>
    <x:t xml:space="preserve">Building flags and risk status read "No data available" when inputs are missing.</x:t>
  </x:si>
  <x:si>
    <x:t xml:space="preserve">A building with no loan figure is never shown as High.</x:t>
  </x:si>
  <x:si>
    <x:t xml:space="preserve">BR-V4-031</x:t>
  </x:si>
  <x:si>
    <x:t xml:space="preserve">Narrative</x:t>
  </x:si>
  <x:si>
    <x:t xml:space="preserve">Every interpretive sentence is a stored record.</x:t>
  </x:si>
  <x:si>
    <x:t xml:space="preserve">45_NARRATIVE holds the text, its basis, how it was drafted and its review status.</x:t>
  </x:si>
  <x:si>
    <x:t xml:space="preserve">No "what it means" text exists only in frontend code.</x:t>
  </x:si>
  <x:si>
    <x:t xml:space="preserve">BR-V4-032</x:t>
  </x:si>
  <x:si>
    <x:t xml:space="preserve">AI-drafted text</x:t>
  </x:si>
  <x:si>
    <x:t xml:space="preserve">AI may draft narrative, risks and options; an analyst approves them.</x:t>
  </x:si>
  <x:si>
    <x:t xml:space="preserve">Draft_Method records Rule-Generated, AI-Drafted or Analyst-Written. Only Approved text shows in a customer-facing release.</x:t>
  </x:si>
  <x:si>
    <x:t xml:space="preserve">In pilot, Draft text shows with a visible draft marker; in production it does not show.</x:t>
  </x:si>
  <x:si>
    <x:t xml:space="preserve">BR-V4-033</x:t>
  </x:si>
  <x:si>
    <x:t xml:space="preserve">Narrative figures</x:t>
  </x:si>
  <x:si>
    <x:t xml:space="preserve">A figure quoted in narrative must match its metric result.</x:t>
  </x:si>
  <x:si>
    <x:t xml:space="preserve">A validation check compares quoted figures to Basis_Record_IDs after each recalculation.</x:t>
  </x:si>
  <x:si>
    <x:t xml:space="preserve">A changed input marks affected narrative for re-review.</x:t>
  </x:si>
  <x:si>
    <x:t xml:space="preserve">BR-V4-034</x:t>
  </x:si>
  <x:si>
    <x:t xml:space="preserve">Risks and options</x:t>
  </x:si>
  <x:si>
    <x:t xml:space="preserve">Risks and options are single records shown by reference.</x:t>
  </x:si>
  <x:si>
    <x:t xml:space="preserve">46_RISKS and 47_OPTIONS; pages filter by Show_On_Pages.</x:t>
  </x:si>
  <x:si>
    <x:t xml:space="preserve">A risk has the same wording and status on every page.</x:t>
  </x:si>
  <x:si>
    <x:t xml:space="preserve">BR-V4-035</x:t>
  </x:si>
  <x:si>
    <x:t xml:space="preserve">Not a recommendation</x:t>
  </x:si>
  <x:si>
    <x:t xml:space="preserve">IREI sets out options and consequences; it does not recommend.</x:t>
  </x:si>
  <x:si>
    <x:t xml:space="preserve">Management_Proposed records the organization's own proposal and is labelled as management's.</x:t>
  </x:si>
  <x:si>
    <x:t xml:space="preserve">No option is highlighted unless the organization proposed it.</x:t>
  </x:si>
  <x:si>
    <x:t xml:space="preserve">BR-V4-036</x:t>
  </x:si>
  <x:si>
    <x:t xml:space="preserve">Actions</x:t>
  </x:si>
  <x:si>
    <x:t xml:space="preserve">One action register serves every page.</x:t>
  </x:si>
  <x:si>
    <x:t xml:space="preserve">48_ACTIONS holds owner role, timing, status and what each action unlocks.</x:t>
  </x:si>
  <x:si>
    <x:t xml:space="preserve">An action shown on two pages is one record.</x:t>
  </x:si>
  <x:si>
    <x:t xml:space="preserve">BR-V4-037</x:t>
  </x:si>
  <x:si>
    <x:t xml:space="preserve">Decisions</x:t>
  </x:si>
  <x:si>
    <x:t xml:space="preserve">The decisions log is append-only.</x:t>
  </x:si>
  <x:si>
    <x:t xml:space="preserve">49_DECISIONS stores the decision, date, decider and the assessment version relied on.</x:t>
  </x:si>
  <x:si>
    <x:t xml:space="preserve">A past decision row cannot be edited.</x:t>
  </x:si>
  <x:si>
    <x:t xml:space="preserve">BR-V4-038</x:t>
  </x:si>
  <x:si>
    <x:t xml:space="preserve">Source notes</x:t>
  </x:si>
  <x:si>
    <x:t xml:space="preserve">Annotations in a source are captured as records.</x:t>
  </x:si>
  <x:si>
    <x:t xml:space="preserve">12_SOURCE_NOTES keeps the note as written with a classification. A note is not an agreement.</x:t>
  </x:si>
  <x:si>
    <x:t xml:space="preserve">A watch date built from a note cites the note.</x:t>
  </x:si>
  <x:si>
    <x:t xml:space="preserve">BR-V4-039</x:t>
  </x:si>
  <x:si>
    <x:t xml:space="preserve">Plain language</x:t>
  </x:si>
  <x:si>
    <x:t xml:space="preserve">Pages use plain wording from the label registry.</x:t>
  </x:si>
  <x:si>
    <x:t xml:space="preserve">Technical codes and record IDs never appear on a page.</x:t>
  </x:si>
  <x:si>
    <x:t xml:space="preserve">A board member can read every label without a glossary.</x:t>
  </x:si>
  <x:si>
    <x:t xml:space="preserve">BR-V4-040</x:t>
  </x:si>
  <x:si>
    <x:t xml:space="preserve">Empty states</x:t>
  </x:si>
  <x:si>
    <x:t xml:space="preserve">Every "No data available" names the document that fills it.</x:t>
  </x:si>
  <x:si>
    <x:t xml:space="preserve">05_SECTION_REGISTRY.Empty_State_Text and 54_INFO_REQUESTS.</x:t>
  </x:si>
  <x:si>
    <x:t xml:space="preserve">No section shows a bare blank.</x:t>
  </x:si>
  <x:si>
    <x:t xml:space="preserve">BR-V4-041</x:t>
  </x:si>
  <x:si>
    <x:t xml:space="preserve">Counts</x:t>
  </x:si>
  <x:si>
    <x:t xml:space="preserve">Counts on pages are computed from registers.</x:t>
  </x:si>
  <x:si>
    <x:t xml:space="preserve">Open questions, actions and evidence areas are counted in 62_PAGE_VIEW by formula.</x:t>
  </x:si>
  <x:si>
    <x:t xml:space="preserve">A tile count always equals the rows in the table beneath it.</x:t>
  </x:si>
  <x:si>
    <x:t xml:space="preserve">BR-V4-042</x:t>
  </x:si>
  <x:si>
    <x:t xml:space="preserve">Current period</x:t>
  </x:si>
  <x:si>
    <x:t xml:space="preserve">The fiscal year the pages call "this year" is configuration.</x:t>
  </x:si>
  <x:si>
    <x:t xml:space="preserve">02_DISPLAY_CONFIG.CURRENT_FISCAL_YEAR.</x:t>
  </x:si>
  <x:si>
    <x:t xml:space="preserve">Changing the setting moves every current-year figure together.</x:t>
  </x:si>
  <x:si>
    <x:t xml:space="preserve">BR-V4-043</x:t>
  </x:si>
  <x:si>
    <x:t xml:space="preserve">Page view</x:t>
  </x:si>
  <x:si>
    <x:t xml:space="preserve">62_PAGE_VIEW performs no calculation.</x:t>
  </x:si>
  <x:si>
    <x:t xml:space="preserve">Each row links to one metric result or one register count.</x:t>
  </x:si>
  <x:si>
    <x:t xml:space="preserve">Frontend values reproduce the linked record exactly.</x:t>
  </x:si>
  <x:si>
    <x:t xml:space="preserve">Layer (V4)</x:t>
  </x:si>
  <x:si>
    <x:t xml:space="preserve">V4 role</x:t>
  </x:si>
  <x:si>
    <x:t xml:space="preserve">V4 status</x:t>
  </x:si>
  <x:si>
    <x:t xml:space="preserve">Business Rules; 00_FIELD_GUIDE; 00_CHANGE_LOG; 01–05</x:t>
  </x:si>
  <x:si>
    <x:t xml:space="preserve">Scope, versions, display configuration, labels, page and section registries</x:t>
  </x:si>
  <x:si>
    <x:t xml:space="preserve">10–13</x:t>
  </x:si>
  <x:si>
    <x:t xml:space="preserve">Source register, raw staging, source notes and watch dates</x:t>
  </x:si>
  <x:si>
    <x:t xml:space="preserve">20–21</x:t>
  </x:si>
  <x:si>
    <x:t xml:space="preserve">Mapping decisions; reusable profiles later</x:t>
  </x:si>
  <x:si>
    <x:t xml:space="preserve">BUILD NOW; 21 LATER</x:t>
  </x:si>
  <x:si>
    <x:t xml:space="preserve">30–34; 31_PORTFOLIO_UNITS</x:t>
  </x:si>
  <x:si>
    <x:t xml:space="preserve">Organization, property, homes by period, financial, debt and cash facts</x:t>
  </x:si>
  <x:si>
    <x:t xml:space="preserve">Domain facts</x:t>
  </x:si>
  <x:si>
    <x:t xml:space="preserve">35–39</x:t>
  </x:si>
  <x:si>
    <x:t xml:space="preserve">Agreements, capital needs, unit/rent, asset condition, mission/services</x:t>
  </x:si>
  <x:si>
    <x:t xml:space="preserve">SCHEMA NOW; pages show "No data available" until records exist</x:t>
  </x:si>
  <x:si>
    <x:t xml:space="preserve">40–44</x:t>
  </x:si>
  <x:si>
    <x:t xml:space="preserve">Calculations, rules, results, issues and narrative templates</x:t>
  </x:si>
  <x:si>
    <x:t xml:space="preserve">Interpretation</x:t>
  </x:si>
  <x:si>
    <x:t xml:space="preserve">45–49</x:t>
  </x:si>
  <x:si>
    <x:t xml:space="preserve">Narrative, risks, options, actions and decisions</x:t>
  </x:si>
  <x:si>
    <x:t xml:space="preserve">50–54</x:t>
  </x:si>
  <x:si>
    <x:t xml:space="preserve">Validation, exceptions, reconciliation, evidence status and information requests</x:t>
  </x:si>
  <x:si>
    <x:t xml:space="preserve">60; 62; 61</x:t>
  </x:si>
  <x:si>
    <x:t xml:space="preserve">Page 3 detail, page view for all pages, report output later</x:t>
  </x:si>
  <x:si>
    <x:t xml:space="preserve">BUILD NOW; 61 LATER</x:t>
  </x:si>
  <x:si>
    <x:t xml:space="preserve">Field guide: sheets and fields added in V4</x:t>
  </x:si>
  <x:si>
    <x:t xml:space="preserve">Every sheet and column added in template v2.0, with what it holds, its allowed values and one example. BLACK tabs are methodology, BLUE are controlled inputs, ORANGE are analyst-reviewed records, GREEN are outputs. Fields marked * are required.</x:t>
  </x:si>
  <x:si>
    <x:t xml:space="preserve">BLACK / NO FILL — controlled calculation or methodology logic. Change only through an approved version.</x:t>
  </x:si>
  <x:si>
    <x:t xml:space="preserve">Sheet *</x:t>
  </x:si>
  <x:si>
    <x:t xml:space="preserve">Field *</x:t>
  </x:si>
  <x:si>
    <x:t xml:space="preserve">Required</x:t>
  </x:si>
  <x:si>
    <x:t xml:space="preserve">Description</x:t>
  </x:si>
  <x:si>
    <x:t xml:space="preserve">Allowed_Values</x:t>
  </x:si>
  <x:si>
    <x:t xml:space="preserve">Example</x:t>
  </x:si>
  <x:si>
    <x:t xml:space="preserve">Added_In</x:t>
  </x:si>
  <x:si>
    <x:t xml:space="preserve">02_DISPLAY_CONFIG</x:t>
  </x:si>
  <x:si>
    <x:t xml:space="preserve">(sheet)</x:t>
  </x:si>
  <x:si>
    <x:t xml:space="preserve">One row per setting that the pages and summary calculations depend on. Change a value here, never in a formula or in the frontend.</x:t>
  </x:si>
  <x:si>
    <x:t xml:space="preserve">v2.0 new sheet</x:t>
  </x:si>
  <x:si>
    <x:t xml:space="preserve">Config_Key</x:t>
  </x:si>
  <x:si>
    <x:t xml:space="preserve">Stable setting name read by calculations and the page service.</x:t>
  </x:si>
  <x:si>
    <x:t xml:space="preserve">CURRENT_FISCAL_YEAR</x:t>
  </x:si>
  <x:si>
    <x:t xml:space="preserve">v2.0</x:t>
  </x:si>
  <x:si>
    <x:t xml:space="preserve">Config_Value</x:t>
  </x:si>
  <x:si>
    <x:t xml:space="preserve">The setting value. Fiscal years use the form 2025-2026.</x:t>
  </x:si>
  <x:si>
    <x:t xml:space="preserve">2025-2026</x:t>
  </x:si>
  <x:si>
    <x:t xml:space="preserve">Value_Type</x:t>
  </x:si>
  <x:si>
    <x:t xml:space="preserve">How to read the value.</x:t>
  </x:si>
  <x:si>
    <x:t xml:space="preserve">Fiscal year; Date; ID; Number; Text; Yes/No</x:t>
  </x:si>
  <x:si>
    <x:t xml:space="preserve">Fiscal year</x:t>
  </x:si>
  <x:si>
    <x:t xml:space="preserve">What the setting controls.</x:t>
  </x:si>
  <x:si>
    <x:t xml:space="preserve">Fiscal year the pages call "this year".</x:t>
  </x:si>
  <x:si>
    <x:t xml:space="preserve">Source_or_Basis</x:t>
  </x:si>
  <x:si>
    <x:t xml:space="preserve">No</x:t>
  </x:si>
  <x:si>
    <x:t xml:space="preserve">Where the value comes from.</x:t>
  </x:si>
  <x:si>
    <x:t xml:space="preserve">Organization confirmed</x:t>
  </x:si>
  <x:si>
    <x:t xml:space="preserve">Review_Status</x:t>
  </x:si>
  <x:si>
    <x:t xml:space="preserve">Whether the value is settled.</x:t>
  </x:si>
  <x:si>
    <x:t xml:space="preserve">Confirmed; To confirm; Draft</x:t>
  </x:si>
  <x:si>
    <x:t xml:space="preserve">To confirm</x:t>
  </x:si>
  <x:si>
    <x:t xml:space="preserve">Notes</x:t>
  </x:si>
  <x:si>
    <x:t xml:space="preserve">Anything a reviewer should know.</x:t>
  </x:si>
  <x:si>
    <x:t xml:space="preserve">03_DISPLAY_LABELS</x:t>
  </x:si>
  <x:si>
    <x:t xml:space="preserve">The single dictionary that turns backend codes and states into the plain wording shown on pages. The frontend never invents a label.</x:t>
  </x:si>
  <x:si>
    <x:t xml:space="preserve">Label_ID</x:t>
  </x:si>
  <x:si>
    <x:t xml:space="preserve">Unique label record.</x:t>
  </x:si>
  <x:si>
    <x:t xml:space="preserve">LBL-STATE-001</x:t>
  </x:si>
  <x:si>
    <x:t xml:space="preserve">Label_Type</x:t>
  </x:si>
  <x:si>
    <x:t xml:space="preserve">What kind of code this row translates.</x:t>
  </x:si>
  <x:si>
    <x:t xml:space="preserve">Value state; Metric; Action status; Evidence status; Building flag; Certainty flag</x:t>
  </x:si>
  <x:si>
    <x:t xml:space="preserve">Value state</x:t>
  </x:si>
  <x:si>
    <x:t xml:space="preserve">Technical_Value</x:t>
  </x:si>
  <x:si>
    <x:t xml:space="preserve">The backend code or state.</x:t>
  </x:si>
  <x:si>
    <x:t xml:space="preserve">Missing</x:t>
  </x:si>
  <x:si>
    <x:t xml:space="preserve">Condition</x:t>
  </x:si>
  <x:si>
    <x:t xml:space="preserve">Extra condition that selects this row.</x:t>
  </x:si>
  <x:si>
    <x:t xml:space="preserve">Scenario = Projection</x:t>
  </x:si>
  <x:si>
    <x:t xml:space="preserve">Display_Label</x:t>
  </x:si>
  <x:si>
    <x:t xml:space="preserve">Exact wording shown on the page.</x:t>
  </x:si>
  <x:si>
    <x:t xml:space="preserve">No data available</x:t>
  </x:si>
  <x:si>
    <x:t xml:space="preserve">Display_Tone</x:t>
  </x:si>
  <x:si>
    <x:t xml:space="preserve">Colour family for the label.</x:t>
  </x:si>
  <x:si>
    <x:t xml:space="preserve">Navy; Teal; Red; Amber; Grey</x:t>
  </x:si>
  <x:si>
    <x:t xml:space="preserve">Amber</x:t>
  </x:si>
  <x:si>
    <x:t xml:space="preserve">Plain_Caption</x:t>
  </x:si>
  <x:si>
    <x:t xml:space="preserve">Caption template shown under the value.</x:t>
  </x:si>
  <x:si>
    <x:t xml:space="preserve">Earned per $1 of loan payments</x:t>
  </x:si>
  <x:si>
    <x:t xml:space="preserve">Definition</x:t>
  </x:si>
  <x:si>
    <x:t xml:space="preserve">What the label means, for reviewers.</x:t>
  </x:si>
  <x:si>
    <x:t xml:space="preserve">Stated in the organization's source and traced to it.</x:t>
  </x:si>
  <x:si>
    <x:t xml:space="preserve">As in the existing template.</x:t>
  </x:si>
  <x:si>
    <x:t xml:space="preserve">04_PAGE_REGISTRY</x:t>
  </x:si>
  <x:si>
    <x:t xml:space="preserve">One row per page route. All seven pages render in V4; a page shows records where they exist and "No data available" where they do not.</x:t>
  </x:si>
  <x:si>
    <x:t xml:space="preserve">Page_ID</x:t>
  </x:si>
  <x:si>
    <x:t xml:space="preserve">Stable page identifier.</x:t>
  </x:si>
  <x:si>
    <x:t xml:space="preserve">P3</x:t>
  </x:si>
  <x:si>
    <x:t xml:space="preserve">Page_Order</x:t>
  </x:si>
  <x:si>
    <x:t xml:space="preserve">Order in the sidebar.</x:t>
  </x:si>
  <x:si>
    <x:t xml:space="preserve">3</x:t>
  </x:si>
  <x:si>
    <x:t xml:space="preserve">Sidebar_Label</x:t>
  </x:si>
  <x:si>
    <x:t xml:space="preserve">Menu wording.</x:t>
  </x:si>
  <x:si>
    <x:t xml:space="preserve">Financial &amp; Debt</x:t>
  </x:si>
  <x:si>
    <x:t xml:space="preserve">Page_Title</x:t>
  </x:si>
  <x:si>
    <x:t xml:space="preserve">Heading at the top of the page.</x:t>
  </x:si>
  <x:si>
    <x:t xml:space="preserve">Page 3: Financial performance &amp; capital capacity</x:t>
  </x:si>
  <x:si>
    <x:t xml:space="preserve">Subtitle</x:t>
  </x:si>
  <x:si>
    <x:t xml:space="preserve">One line under the organization name.</x:t>
  </x:si>
  <x:si>
    <x:t xml:space="preserve">Current resilience, forward pressure and feasible financial pathways.</x:t>
  </x:si>
  <x:si>
    <x:t xml:space="preserve">Release_Status</x:t>
  </x:si>
  <x:si>
    <x:t xml:space="preserve">Whether the page is in this release.</x:t>
  </x:si>
  <x:si>
    <x:t xml:space="preserve">Active; Design pending; Retired</x:t>
  </x:si>
  <x:si>
    <x:t xml:space="preserve">Active</x:t>
  </x:si>
  <x:si>
    <x:t xml:space="preserve">05_SECTION_REGISTRY</x:t>
  </x:si>
  <x:si>
    <x:t xml:space="preserve">One row per panel on a page: what it is, where its records come from, and what it says when there is no data. This is the page design held as data.</x:t>
  </x:si>
  <x:si>
    <x:t xml:space="preserve">Section_ID</x:t>
  </x:si>
  <x:si>
    <x:t xml:space="preserve">Stable section identifier.</x:t>
  </x:si>
  <x:si>
    <x:t xml:space="preserve">P3_REVENUE_MIX</x:t>
  </x:si>
  <x:si>
    <x:t xml:space="preserve">Page the section sits on.</x:t>
  </x:si>
  <x:si>
    <x:t xml:space="preserve">Display_Order</x:t>
  </x:si>
  <x:si>
    <x:t xml:space="preserve">Order on the page.</x:t>
  </x:si>
  <x:si>
    <x:t xml:space="preserve">Section_Title</x:t>
  </x:si>
  <x:si>
    <x:t xml:space="preserve">Card heading. {org} is replaced by the organization display name.</x:t>
  </x:si>
  <x:si>
    <x:t xml:space="preserve">Where the money comes from</x:t>
  </x:si>
  <x:si>
    <x:t xml:space="preserve">Component_Type</x:t>
  </x:si>
  <x:si>
    <x:t xml:space="preserve">How the section is drawn.</x:t>
  </x:si>
  <x:si>
    <x:t xml:space="preserve">Tile row; Bar chart; Stacked bar; Donut; Table; Card grid; List; Path; Ring; Map; Timeline; Band</x:t>
  </x:si>
  <x:si>
    <x:t xml:space="preserve">Stacked bar</x:t>
  </x:si>
  <x:si>
    <x:t xml:space="preserve">Data_Source</x:t>
  </x:si>
  <x:si>
    <x:t xml:space="preserve">Sheet and filter that supply the records.</x:t>
  </x:si>
  <x:si>
    <x:t xml:space="preserve">62_PAGE_VIEW where Section_ID = P3_REVENUE_MIX</x:t>
  </x:si>
  <x:si>
    <x:t xml:space="preserve">Empty_State_Text</x:t>
  </x:si>
  <x:si>
    <x:t xml:space="preserve">What the section shows when no records exist.</x:t>
  </x:si>
  <x:si>
    <x:t xml:space="preserve">No data available. Needs rent rolls.</x:t>
  </x:si>
  <x:si>
    <x:t xml:space="preserve">What_It_Means</x:t>
  </x:si>
  <x:si>
    <x:t xml:space="preserve">Whether the section ends with an interpretation strip from 45_NARRATIVE.</x:t>
  </x:si>
  <x:si>
    <x:t xml:space="preserve">Yes; No</x:t>
  </x:si>
  <x:si>
    <x:t xml:space="preserve">12_SOURCE_NOTES</x:t>
  </x:si>
  <x:si>
    <x:t xml:space="preserve">Annotations found in the source beside a figure, such as "subsidy ends 2028" or "placeholder". Each note is kept as written and classified. A note is evidence of intent, not an agreement.</x:t>
  </x:si>
  <x:si>
    <x:t xml:space="preserve">Note_ID</x:t>
  </x:si>
  <x:si>
    <x:t xml:space="preserve">Unique note record.</x:t>
  </x:si>
  <x:si>
    <x:t xml:space="preserve">NOTE-0001</x:t>
  </x:si>
  <x:si>
    <x:t xml:space="preserve">Assessment_ID</x:t>
  </x:si>
  <x:si>
    <x:t xml:space="preserve">ASM-ORG-001</x:t>
  </x:si>
  <x:si>
    <x:t xml:space="preserve">Source_ID</x:t>
  </x:si>
  <x:si>
    <x:t xml:space="preserve">SRC-ORG-001</x:t>
  </x:si>
  <x:si>
    <x:t xml:space="preserve">Source_Location</x:t>
  </x:si>
  <x:si>
    <x:t xml:space="preserve">Sheet and cell of the note.</x:t>
  </x:si>
  <x:si>
    <x:t xml:space="preserve">'Building A'!A15</x:t>
  </x:si>
  <x:si>
    <x:t xml:space="preserve">Raw_Record_ID</x:t>
  </x:si>
  <x:si>
    <x:t xml:space="preserve">Matching record in 11_RAW_STAGING.</x:t>
  </x:si>
  <x:si>
    <x:t xml:space="preserve">RAW-000123</x:t>
  </x:si>
  <x:si>
    <x:t xml:space="preserve">Property_ID</x:t>
  </x:si>
  <x:si>
    <x:t xml:space="preserve">Property the note belongs to; portfolio ID if none.</x:t>
  </x:si>
  <x:si>
    <x:t xml:space="preserve">PROP-A</x:t>
  </x:si>
  <x:si>
    <x:t xml:space="preserve">Raw_Note_Text</x:t>
  </x:si>
  <x:si>
    <x:t xml:space="preserve">The note exactly as written.</x:t>
  </x:si>
  <x:si>
    <x:t xml:space="preserve">BCH SUBSIDY END 2028</x:t>
  </x:si>
  <x:si>
    <x:t xml:space="preserve">Note_Type</x:t>
  </x:si>
  <x:si>
    <x:t xml:space="preserve">Classification.</x:t>
  </x:si>
  <x:si>
    <x:t xml:space="preserve">Placeholder; Subsidy end; Subsidy continues; Subsidy note; Lease end; Mortgage end; Unit hint; Assumption; Occupancy start; Service note; To confirm</x:t>
  </x:si>
  <x:si>
    <x:t xml:space="preserve">Subsidy end</x:t>
  </x:si>
  <x:si>
    <x:t xml:space="preserve">Related_Period</x:t>
  </x:si>
  <x:si>
    <x:t xml:space="preserve">Year or fiscal year the note points to.</x:t>
  </x:si>
  <x:si>
    <x:t xml:space="preserve">2028</x:t>
  </x:si>
  <x:si>
    <x:t xml:space="preserve">Related_Metric_Code</x:t>
  </x:si>
  <x:si>
    <x:t xml:space="preserve">Metric the note sits beside.</x:t>
  </x:si>
  <x:si>
    <x:t xml:space="preserve">REV_SUBSIDY</x:t>
  </x:si>
  <x:si>
    <x:t xml:space="preserve">Plain reading of the note. Mark uncertain readings.</x:t>
  </x:si>
  <x:si>
    <x:t xml:space="preserve">Subsidy stops after FY2027-28.</x:t>
  </x:si>
  <x:si>
    <x:t xml:space="preserve">Capture_Method</x:t>
  </x:si>
  <x:si>
    <x:t xml:space="preserve">How the note was captured.</x:t>
  </x:si>
  <x:si>
    <x:t xml:space="preserve">Manual; AI-Assisted; System-Extracted; Customer Template Import</x:t>
  </x:si>
  <x:si>
    <x:t xml:space="preserve">AI-Assisted</x:t>
  </x:si>
  <x:si>
    <x:t xml:space="preserve">Not reviewed; Under review; Verified; Exception accepted</x:t>
  </x:si>
  <x:si>
    <x:t xml:space="preserve">Under review</x:t>
  </x:si>
  <x:si>
    <x:t xml:space="preserve">Version_ID</x:t>
  </x:si>
  <x:si>
    <x:t xml:space="preserve">V-ORG-001</x:t>
  </x:si>
  <x:si>
    <x:t xml:space="preserve">13_WATCH_DATES</x:t>
  </x:si>
  <x:si>
    <x:t xml:space="preserve">Dated events ahead that the organization should not be surprised by. Built from source notes, metric results and stated facts.</x:t>
  </x:si>
  <x:si>
    <x:t xml:space="preserve">Watch_ID</x:t>
  </x:si>
  <x:si>
    <x:t xml:space="preserve">WATCH-001</x:t>
  </x:si>
  <x:si>
    <x:t xml:space="preserve">Order along the timeline.</x:t>
  </x:si>
  <x:si>
    <x:t xml:space="preserve">1</x:t>
  </x:si>
  <x:si>
    <x:t xml:space="preserve">Event_Period</x:t>
  </x:si>
  <x:si>
    <x:t xml:space="preserve">When, as shown on the page.</x:t>
  </x:si>
  <x:si>
    <x:t xml:space="preserve">March 2028</x:t>
  </x:si>
  <x:si>
    <x:t xml:space="preserve">Event_Text</x:t>
  </x:si>
  <x:si>
    <x:t xml:space="preserve">What happens, in plain words.</x:t>
  </x:si>
  <x:si>
    <x:t xml:space="preserve">Subsidy ends at Building A.</x:t>
  </x:si>
  <x:si>
    <x:t xml:space="preserve">Event_Type</x:t>
  </x:si>
  <x:si>
    <x:t xml:space="preserve">Shortfall; Development; Subsidy end; Lease end; Mortgage end; Renewal; Peak payments; Other</x:t>
  </x:si>
  <x:si>
    <x:t xml:space="preserve">Display_Status</x:t>
  </x:si>
  <x:si>
    <x:t xml:space="preserve">Certainty of the event.</x:t>
  </x:si>
  <x:si>
    <x:t xml:space="preserve">Confirmed; Projected; Placeholder; No data available; To confirm</x:t>
  </x:si>
  <x:si>
    <x:t xml:space="preserve">Basis_Record_IDs</x:t>
  </x:si>
  <x:si>
    <x:t xml:space="preserve">Notes, metrics or exceptions behind the event.</x:t>
  </x:si>
  <x:si>
    <x:t xml:space="preserve">Show_On_Pages</x:t>
  </x:si>
  <x:si>
    <x:t xml:space="preserve">Pages that show the event; "Pending" if not yet agreed.</x:t>
  </x:si>
  <x:si>
    <x:t xml:space="preserve">P5; P6</x:t>
  </x:si>
  <x:si>
    <x:t xml:space="preserve">Draft; Approved; Rejected</x:t>
  </x:si>
  <x:si>
    <x:t xml:space="preserve">Draft</x:t>
  </x:si>
  <x:si>
    <x:t xml:space="preserve">31_PORTFOLIO_UNITS</x:t>
  </x:si>
  <x:si>
    <x:t xml:space="preserve">Home counts by fiscal year, at portfolio or property grain, exactly as the source states them. Derived counts belong in 41_METRIC_RESULTS.</x:t>
  </x:si>
  <x:si>
    <x:t xml:space="preserve">Unit_Period_ID</x:t>
  </x:si>
  <x:si>
    <x:t xml:space="preserve">UNIT-2025-2026</x:t>
  </x:si>
  <x:si>
    <x:t xml:space="preserve">Organization_ID</x:t>
  </x:si>
  <x:si>
    <x:t xml:space="preserve">ORG-001</x:t>
  </x:si>
  <x:si>
    <x:t xml:space="preserve">Portfolio ID for portfolio totals.</x:t>
  </x:si>
  <x:si>
    <x:t xml:space="preserve">PORTFOLIO-ORG</x:t>
  </x:si>
  <x:si>
    <x:t xml:space="preserve">Period_Start</x:t>
  </x:si>
  <x:si>
    <x:t xml:space="preserve">2025-04-01</x:t>
  </x:si>
  <x:si>
    <x:t xml:space="preserve">Period_End</x:t>
  </x:si>
  <x:si>
    <x:t xml:space="preserve">2026-03-31</x:t>
  </x:si>
  <x:si>
    <x:t xml:space="preserve">Fiscal_Year</x:t>
  </x:si>
  <x:si>
    <x:t xml:space="preserve">Scenario</x:t>
  </x:si>
  <x:si>
    <x:t xml:space="preserve">Actual; Budget; Forecast; Projection</x:t>
  </x:si>
  <x:si>
    <x:t xml:space="preserve">Budget</x:t>
  </x:si>
  <x:si>
    <x:t xml:space="preserve">Total_Units</x:t>
  </x:si>
  <x:si>
    <x:t xml:space="preserve">Homes stated for the period.</x:t>
  </x:si>
  <x:si>
    <x:t xml:space="preserve">470</x:t>
  </x:si>
  <x:si>
    <x:t xml:space="preserve">'Summary'!D7</x:t>
  </x:si>
  <x:si>
    <x:t xml:space="preserve">Mapping_ID</x:t>
  </x:si>
  <x:si>
    <x:t xml:space="preserve">MAP-000500</x:t>
  </x:si>
  <x:si>
    <x:t xml:space="preserve">44_NARRATIVE_TEMPLATES</x:t>
  </x:si>
  <x:si>
    <x:t xml:space="preserve">Rule-generated sentences. Each template has a trigger and placeholders filled from metric results. Until a template is approved, text is AI-drafted and analyst-reviewed in 45_NARRATIVE.</x:t>
  </x:si>
  <x:si>
    <x:t xml:space="preserve">Template_ID</x:t>
  </x:si>
  <x:si>
    <x:t xml:space="preserve">TPL-COVERAGE-CENTS</x:t>
  </x:si>
  <x:si>
    <x:t xml:space="preserve">Template_Version</x:t>
  </x:si>
  <x:si>
    <x:t xml:space="preserve">0.1</x:t>
  </x:si>
  <x:si>
    <x:t xml:space="preserve">Domain</x:t>
  </x:si>
  <x:si>
    <x:t xml:space="preserve">Finance; Affordability; Mission; Governance; Assets; Evidence; Actions</x:t>
  </x:si>
  <x:si>
    <x:t xml:space="preserve">Finance</x:t>
  </x:si>
  <x:si>
    <x:t xml:space="preserve">Trigger_Expression</x:t>
  </x:si>
  <x:si>
    <x:t xml:space="preserve">When the sentence is produced.</x:t>
  </x:si>
  <x:si>
    <x:t xml:space="preserve">DSCR is Available</x:t>
  </x:si>
  <x:si>
    <x:t xml:space="preserve">Template_Text</x:t>
  </x:si>
  <x:si>
    <x:t xml:space="preserve">Sentence with {PLACEHOLDERS} for metric values.</x:t>
  </x:si>
  <x:si>
    <x:t xml:space="preserve">Income covers {DSCR_CENTS} cents of each dollar of loan payments due.</x:t>
  </x:si>
  <x:si>
    <x:t xml:space="preserve">Input_Metrics</x:t>
  </x:si>
  <x:si>
    <x:t xml:space="preserve">Metric codes the placeholders read.</x:t>
  </x:si>
  <x:si>
    <x:t xml:space="preserve">DSCR</x:t>
  </x:si>
  <x:si>
    <x:t xml:space="preserve">Used_In_Sections</x:t>
  </x:si>
  <x:si>
    <x:t xml:space="preserve">P1_HIGHLIGHTS; P3_TILES</x:t>
  </x:si>
  <x:si>
    <x:t xml:space="preserve">Owner</x:t>
  </x:si>
  <x:si>
    <x:t xml:space="preserve">IREI methodology owner</x:t>
  </x:si>
  <x:si>
    <x:t xml:space="preserve">Status</x:t>
  </x:si>
  <x:si>
    <x:t xml:space="preserve">Not yet written; Draft; Approved; Retired</x:t>
  </x:si>
  <x:si>
    <x:t xml:space="preserve">45_NARRATIVE</x:t>
  </x:si>
  <x:si>
    <x:t xml:space="preserve">Every interpretive sentence shown on a page is one record here, with how it was drafted, what it rests on and who approved it. No sentence is typed into the frontend.</x:t>
  </x:si>
  <x:si>
    <x:t xml:space="preserve">Narrative_ID</x:t>
  </x:si>
  <x:si>
    <x:t xml:space="preserve">NAR-P1-001</x:t>
  </x:si>
  <x:si>
    <x:t xml:space="preserve">P1</x:t>
  </x:si>
  <x:si>
    <x:t xml:space="preserve">P1_HIGHLIGHTS</x:t>
  </x:si>
  <x:si>
    <x:t xml:space="preserve">Group_Key</x:t>
  </x:si>
  <x:si>
    <x:t xml:space="preserve">Sub-group inside a section, such as a path stage or a domain box.</x:t>
  </x:si>
  <x:si>
    <x:t xml:space="preserve">STAGE_1</x:t>
  </x:si>
  <x:si>
    <x:t xml:space="preserve">Narrative_Type</x:t>
  </x:si>
  <x:si>
    <x:t xml:space="preserve">Role of the sentence.</x:t>
  </x:si>
  <x:si>
    <x:t xml:space="preserve">Highlight; What it means; Side note; Test; Known; Flag; Bottom line; Path: Badge; Path: Where we stand; Path: The issue; Path: What covers it; Path: Options; Path: To confirm; Caption</x:t>
  </x:si>
  <x:si>
    <x:t xml:space="preserve">Highlight</x:t>
  </x:si>
  <x:si>
    <x:t xml:space="preserve">Heading_Text</x:t>
  </x:si>
  <x:si>
    <x:t xml:space="preserve">Short bold lead-in, if the item has one.</x:t>
  </x:si>
  <x:si>
    <x:t xml:space="preserve">Ability to repay</x:t>
  </x:si>
  <x:si>
    <x:t xml:space="preserve">Narrative_Text</x:t>
  </x:si>
  <x:si>
    <x:t xml:space="preserve">The sentence as shown.</x:t>
  </x:si>
  <x:si>
    <x:t xml:space="preserve">Income is $0.58M short of this year's loan payments.</x:t>
  </x:si>
  <x:si>
    <x:t xml:space="preserve">Status shown beside the sentence.</x:t>
  </x:si>
  <x:si>
    <x:t xml:space="preserve">Confirmed; Projected; Placeholder; No data available; Below target; To confirm</x:t>
  </x:si>
  <x:si>
    <x:t xml:space="preserve">Tone</x:t>
  </x:si>
  <x:si>
    <x:t xml:space="preserve">Icon and colour family.</x:t>
  </x:si>
  <x:si>
    <x:t xml:space="preserve">Problem; Positive; Flag; Neutral</x:t>
  </x:si>
  <x:si>
    <x:t xml:space="preserve">Problem</x:t>
  </x:si>
  <x:si>
    <x:t xml:space="preserve">Metric results, notes or exceptions the sentence rests on.</x:t>
  </x:si>
  <x:si>
    <x:t xml:space="preserve">MET-2025-2026-CASH_AFTER_DEBT</x:t>
  </x:si>
  <x:si>
    <x:t xml:space="preserve">Draft_Method</x:t>
  </x:si>
  <x:si>
    <x:t xml:space="preserve">How the text was produced.</x:t>
  </x:si>
  <x:si>
    <x:t xml:space="preserve">Rule-Generated; AI-Drafted; Analyst-Written</x:t>
  </x:si>
  <x:si>
    <x:t xml:space="preserve">AI-Drafted</x:t>
  </x:si>
  <x:si>
    <x:t xml:space="preserve">Template used, when rule-generated.</x:t>
  </x:si>
  <x:si>
    <x:t xml:space="preserve">TPL-SHORTFALL</x:t>
  </x:si>
  <x:si>
    <x:t xml:space="preserve">Drafted_By</x:t>
  </x:si>
  <x:si>
    <x:t xml:space="preserve">IREI analyst</x:t>
  </x:si>
  <x:si>
    <x:t xml:space="preserve">Draft_Date</x:t>
  </x:si>
  <x:si>
    <x:t xml:space="preserve">2026-10-03</x:t>
  </x:si>
  <x:si>
    <x:t xml:space="preserve">Only Approved text shows in a customer-facing release.</x:t>
  </x:si>
  <x:si>
    <x:t xml:space="preserve">Reviewer</x:t>
  </x:si>
  <x:si>
    <x:t xml:space="preserve">Review_Date</x:t>
  </x:si>
  <x:si>
    <x:t xml:space="preserve">46_RISKS</x:t>
  </x:si>
  <x:si>
    <x:t xml:space="preserve">One record per risk. A page shows a risk by reference, so its wording and status are identical wherever it appears. Missing information is "No data available", never a severity.</x:t>
  </x:si>
  <x:si>
    <x:t xml:space="preserve">Risk_ID</x:t>
  </x:si>
  <x:si>
    <x:t xml:space="preserve">RISK-01</x:t>
  </x:si>
  <x:si>
    <x:t xml:space="preserve">Number shown before the risk.</x:t>
  </x:si>
  <x:si>
    <x:t xml:space="preserve">Short_Name</x:t>
  </x:si>
  <x:si>
    <x:t xml:space="preserve">One or two words used when an option cites the risk.</x:t>
  </x:si>
  <x:si>
    <x:t xml:space="preserve">Shortfall</x:t>
  </x:si>
  <x:si>
    <x:t xml:space="preserve">Risk_Title</x:t>
  </x:si>
  <x:si>
    <x:t xml:space="preserve">Loan payments exceed income this year</x:t>
  </x:si>
  <x:si>
    <x:t xml:space="preserve">Finance; Affordability; Mission; Governance; Assets; Evidence</x:t>
  </x:si>
  <x:si>
    <x:t xml:space="preserve">Size_Text</x:t>
  </x:si>
  <x:si>
    <x:t xml:space="preserve">Size in dollars or homes, or "No data available".</x:t>
  </x:si>
  <x:si>
    <x:t xml:space="preserve">$0.58M</x:t>
  </x:si>
  <x:si>
    <x:t xml:space="preserve">Size_Metric_ID</x:t>
  </x:si>
  <x:si>
    <x:t xml:space="preserve">Metric result behind the size.</x:t>
  </x:si>
  <x:si>
    <x:t xml:space="preserve">When_Text</x:t>
  </x:si>
  <x:si>
    <x:t xml:space="preserve">FY26</x:t>
  </x:si>
  <x:si>
    <x:t xml:space="preserve">Confirmed; Projected; Placeholder; No data available</x:t>
  </x:si>
  <x:si>
    <x:t xml:space="preserve">What_Would_Settle_It</x:t>
  </x:si>
  <x:si>
    <x:t xml:space="preserve">A decision on reserve use</x:t>
  </x:si>
  <x:si>
    <x:t xml:space="preserve">Trigger_Rule_ID</x:t>
  </x:si>
  <x:si>
    <x:t xml:space="preserve">Rule that raised the risk, if any.</x:t>
  </x:si>
  <x:si>
    <x:t xml:space="preserve">RULE-COVERAGE</x:t>
  </x:si>
  <x:si>
    <x:t xml:space="preserve">P1; P3; P5</x:t>
  </x:si>
  <x:si>
    <x:t xml:space="preserve">47_OPTIONS</x:t>
  </x:si>
  <x:si>
    <x:t xml:space="preserve">One record per option. Options are choices to compare, not recommendations. "Management proposed" records the organization's own preference, never IREI's.</x:t>
  </x:si>
  <x:si>
    <x:t xml:space="preserve">Option_ID</x:t>
  </x:si>
  <x:si>
    <x:t xml:space="preserve">OPT-01</x:t>
  </x:si>
  <x:si>
    <x:t xml:space="preserve">Option_Group</x:t>
  </x:si>
  <x:si>
    <x:t xml:space="preserve">Portfolio; Evidence; Review rhythm</x:t>
  </x:si>
  <x:si>
    <x:t xml:space="preserve">Portfolio</x:t>
  </x:si>
  <x:si>
    <x:t xml:space="preserve">Option_Name</x:t>
  </x:si>
  <x:si>
    <x:t xml:space="preserve">Use the reserve</x:t>
  </x:si>
  <x:si>
    <x:t xml:space="preserve">Amount_Text</x:t>
  </x:si>
  <x:si>
    <x:t xml:space="preserve">Amount, or "No data available".</x:t>
  </x:si>
  <x:si>
    <x:t xml:space="preserve">Up to $1.40M</x:t>
  </x:si>
  <x:si>
    <x:t xml:space="preserve">Amount_Metric_ID</x:t>
  </x:si>
  <x:si>
    <x:t xml:space="preserve">MET-SUM-RESERVE_OPENING_CURRENT</x:t>
  </x:si>
  <x:si>
    <x:t xml:space="preserve">Needs_First</x:t>
  </x:si>
  <x:si>
    <x:t xml:space="preserve">What must be in place before the option can be used.</x:t>
  </x:si>
  <x:si>
    <x:t xml:space="preserve">Permitted use confirmed</x:t>
  </x:si>
  <x:si>
    <x:t xml:space="preserve">What_It_Does</x:t>
  </x:si>
  <x:si>
    <x:t xml:space="preserve">Closes this year's $0.58M; leaves $0.82M.</x:t>
  </x:si>
  <x:si>
    <x:t xml:space="preserve">Risks_Addressed</x:t>
  </x:si>
  <x:si>
    <x:t xml:space="preserve">Risk IDs the option responds to.</x:t>
  </x:si>
  <x:si>
    <x:t xml:space="preserve">RISK-01; RISK-08</x:t>
  </x:si>
  <x:si>
    <x:t xml:space="preserve">Effect_On_Homes</x:t>
  </x:si>
  <x:si>
    <x:t xml:space="preserve">Effect on homes and affordability, or "No data available".</x:t>
  </x:si>
  <x:si>
    <x:t xml:space="preserve">None directly</x:t>
  </x:si>
  <x:si>
    <x:t xml:space="preserve">What_It_Risks</x:t>
  </x:si>
  <x:si>
    <x:t xml:space="preserve">Leaves $0.82M or less</x:t>
  </x:si>
  <x:si>
    <x:t xml:space="preserve">Management_Proposed</x:t>
  </x:si>
  <x:si>
    <x:t xml:space="preserve">Proposed_Label</x:t>
  </x:si>
  <x:si>
    <x:t xml:space="preserve">Label shown on the highlighted option.</x:t>
  </x:si>
  <x:si>
    <x:t xml:space="preserve">Management proposes starting here</x:t>
  </x:si>
  <x:si>
    <x:t xml:space="preserve">48_ACTIONS</x:t>
  </x:si>
  <x:si>
    <x:t xml:space="preserve">The only place actions are tracked. Every page that shows an action reads it from here.</x:t>
  </x:si>
  <x:si>
    <x:t xml:space="preserve">Action_ID</x:t>
  </x:si>
  <x:si>
    <x:t xml:space="preserve">ACT-01</x:t>
  </x:si>
  <x:si>
    <x:t xml:space="preserve">Action_Text</x:t>
  </x:si>
  <x:si>
    <x:t xml:space="preserve">Set a limit on reserve use, up to $1.40M</x:t>
  </x:si>
  <x:si>
    <x:t xml:space="preserve">Short_Title</x:t>
  </x:si>
  <x:si>
    <x:t xml:space="preserve">Short form for decision bands.</x:t>
  </x:si>
  <x:si>
    <x:t xml:space="preserve">Set reserve-use limit</x:t>
  </x:si>
  <x:si>
    <x:t xml:space="preserve">Detail_Text</x:t>
  </x:si>
  <x:si>
    <x:t xml:space="preserve">Second line in decision bands.</x:t>
  </x:si>
  <x:si>
    <x:t xml:space="preserve">Owner_Role</x:t>
  </x:si>
  <x:si>
    <x:t xml:space="preserve">Board; CEO; Finance lead; Housing lead; Development lead; IREI analyst</x:t>
  </x:si>
  <x:si>
    <x:t xml:space="preserve">Board</x:t>
  </x:si>
  <x:si>
    <x:t xml:space="preserve">Owner_Name</x:t>
  </x:si>
  <x:si>
    <x:t xml:space="preserve">Named person, once the organization confirms.</x:t>
  </x:si>
  <x:si>
    <x:t xml:space="preserve">Timing_Trigger</x:t>
  </x:si>
  <x:si>
    <x:t xml:space="preserve">Timing in words when no date is set.</x:t>
  </x:si>
  <x:si>
    <x:t xml:space="preserve">Next board meeting</x:t>
  </x:si>
  <x:si>
    <x:t xml:space="preserve">Due_Date</x:t>
  </x:si>
  <x:si>
    <x:t xml:space="preserve">Calendar date, once set.</x:t>
  </x:si>
  <x:si>
    <x:t xml:space="preserve">What_It_Unlocks</x:t>
  </x:si>
  <x:si>
    <x:t xml:space="preserve">A controlled bridge for this year</x:t>
  </x:si>
  <x:si>
    <x:t xml:space="preserve">Proposed; In progress; Done; Overdue</x:t>
  </x:si>
  <x:si>
    <x:t xml:space="preserve">Proposed</x:t>
  </x:si>
  <x:si>
    <x:t xml:space="preserve">Board_Decision</x:t>
  </x:si>
  <x:si>
    <x:t xml:space="preserve">Whether the action is a decision for the board band.</x:t>
  </x:si>
  <x:si>
    <x:t xml:space="preserve">Band_Order</x:t>
  </x:si>
  <x:si>
    <x:t xml:space="preserve">Order in the decision band.</x:t>
  </x:si>
  <x:si>
    <x:t xml:space="preserve">Linked_Risk_IDs</x:t>
  </x:si>
  <x:si>
    <x:t xml:space="preserve">Linked_Exception_IDs</x:t>
  </x:si>
  <x:si>
    <x:t xml:space="preserve">EXC-ORG-014</x:t>
  </x:si>
  <x:si>
    <x:t xml:space="preserve">Completed_Date</x:t>
  </x:si>
  <x:si>
    <x:t xml:space="preserve">49_DECISIONS</x:t>
  </x:si>
  <x:si>
    <x:t xml:space="preserve">Append-only log of what the board or management decided, when, and on which assessment version. Never edit a past row.</x:t>
  </x:si>
  <x:si>
    <x:t xml:space="preserve">Decision_ID</x:t>
  </x:si>
  <x:si>
    <x:t xml:space="preserve">DEC-001</x:t>
  </x:si>
  <x:si>
    <x:t xml:space="preserve">Decision_Text</x:t>
  </x:si>
  <x:si>
    <x:t xml:space="preserve">Reserve use capped at $0.60M for FY26.</x:t>
  </x:si>
  <x:si>
    <x:t xml:space="preserve">Decision_Date</x:t>
  </x:si>
  <x:si>
    <x:t xml:space="preserve">2026-11-20</x:t>
  </x:si>
  <x:si>
    <x:t xml:space="preserve">Decided_By</x:t>
  </x:si>
  <x:si>
    <x:t xml:space="preserve">Board; CEO; Management</x:t>
  </x:si>
  <x:si>
    <x:t xml:space="preserve">Evidence_Assessment_Version</x:t>
  </x:si>
  <x:si>
    <x:t xml:space="preserve">Assessment version the decision relied on.</x:t>
  </x:si>
  <x:si>
    <x:t xml:space="preserve">1.0</x:t>
  </x:si>
  <x:si>
    <x:t xml:space="preserve">Evidence_Record_IDs</x:t>
  </x:si>
  <x:si>
    <x:t xml:space="preserve">MET-SUM-RESERVE_AFTER_CURRENT</x:t>
  </x:si>
  <x:si>
    <x:t xml:space="preserve">Outcome</x:t>
  </x:si>
  <x:si>
    <x:t xml:space="preserve">Approved</x:t>
  </x:si>
  <x:si>
    <x:t xml:space="preserve">Linked_Action_ID</x:t>
  </x:si>
  <x:si>
    <x:t xml:space="preserve">Recorded_By</x:t>
  </x:si>
  <x:si>
    <x:t xml:space="preserve">53_EVIDENCE_STATUS</x:t>
  </x:si>
  <x:si>
    <x:t xml:space="preserve">One row per evidence area, showing how much is confirmed and which document fills the gap.</x:t>
  </x:si>
  <x:si>
    <x:t xml:space="preserve">Evidence_Area_ID</x:t>
  </x:si>
  <x:si>
    <x:t xml:space="preserve">EVA-01</x:t>
  </x:si>
  <x:si>
    <x:t xml:space="preserve">Area_Name</x:t>
  </x:si>
  <x:si>
    <x:t xml:space="preserve">Revenue and running costs</x:t>
  </x:si>
  <x:si>
    <x:t xml:space="preserve">Finance; Affordability; Mission; Governance; Assets; Portfolio</x:t>
  </x:si>
  <x:si>
    <x:t xml:space="preserve">Evidence_Status</x:t>
  </x:si>
  <x:si>
    <x:t xml:space="preserve">Confirmed; Partly confirmed; No data available</x:t>
  </x:si>
  <x:si>
    <x:t xml:space="preserve">Summary_Text</x:t>
  </x:si>
  <x:si>
    <x:t xml:space="preserve">One line on what is held.</x:t>
  </x:si>
  <x:si>
    <x:t xml:space="preserve">Every figure traced to the workbook.</x:t>
  </x:si>
  <x:si>
    <x:t xml:space="preserve">Needs_Text</x:t>
  </x:si>
  <x:si>
    <x:t xml:space="preserve">Document that fills the gap.</x:t>
  </x:si>
  <x:si>
    <x:t xml:space="preserve">Needs rent rolls and agreements.</x:t>
  </x:si>
  <x:si>
    <x:t xml:space="preserve">Basis</x:t>
  </x:si>
  <x:si>
    <x:t xml:space="preserve">Sheets or records behind the status.</x:t>
  </x:si>
  <x:si>
    <x:t xml:space="preserve">32_FINANCIAL; 52_RECONCILIATION</x:t>
  </x:si>
  <x:si>
    <x:t xml:space="preserve">54_INFO_REQUESTS</x:t>
  </x:si>
  <x:si>
    <x:t xml:space="preserve">What the organization is asked to provide, and what each item lets the pages say. Turns every "No data available" into a request.</x:t>
  </x:si>
  <x:si>
    <x:t xml:space="preserve">Request_ID</x:t>
  </x:si>
  <x:si>
    <x:t xml:space="preserve">REQ-01</x:t>
  </x:si>
  <x:si>
    <x:t xml:space="preserve">Provide_Text</x:t>
  </x:si>
  <x:si>
    <x:t xml:space="preserve">Lender statements for every loan</x:t>
  </x:si>
  <x:si>
    <x:t xml:space="preserve">We_Can_Tell_You</x:t>
  </x:si>
  <x:si>
    <x:t xml:space="preserve">Balances, rates and renewal dates</x:t>
  </x:si>
  <x:si>
    <x:t xml:space="preserve">Pages_Updated</x:t>
  </x:si>
  <x:si>
    <x:t xml:space="preserve">Conclusion_May_Change</x:t>
  </x:si>
  <x:si>
    <x:t xml:space="preserve">What the renewal could cost</x:t>
  </x:si>
  <x:si>
    <x:t xml:space="preserve">Holder</x:t>
  </x:si>
  <x:si>
    <x:t xml:space="preserve">Who holds the document.</x:t>
  </x:si>
  <x:si>
    <x:t xml:space="preserve">Organization; Third party</x:t>
  </x:si>
  <x:si>
    <x:t xml:space="preserve">Organization</x:t>
  </x:si>
  <x:si>
    <x:t xml:space="preserve">Finance lead</x:t>
  </x:si>
  <x:si>
    <x:t xml:space="preserve">Before the next board meeting</x:t>
  </x:si>
  <x:si>
    <x:t xml:space="preserve">Send_First</x:t>
  </x:si>
  <x:si>
    <x:t xml:space="preserve">Whether it is in the "send these first" band.</x:t>
  </x:si>
  <x:si>
    <x:t xml:space="preserve">Requested; Received; Not needed</x:t>
  </x:si>
  <x:si>
    <x:t xml:space="preserve">Requested</x:t>
  </x:si>
  <x:si>
    <x:t xml:space="preserve">Received_Date</x:t>
  </x:si>
  <x:si>
    <x:t xml:space="preserve">EXC-ORG-003</x:t>
  </x:si>
  <x:si>
    <x:t xml:space="preserve">62_PAGE_VIEW</x:t>
  </x:si>
  <x:si>
    <x:t xml:space="preserve">Display-ready values for every page. Each row links to a metric result or a register count and performs no calculation of its own. Tables and lists are read from their registers through 05_SECTION_REGISTRY.</x:t>
  </x:si>
  <x:si>
    <x:t xml:space="preserve">View_Record_ID</x:t>
  </x:si>
  <x:si>
    <x:t xml:space="preserve">VIEW-P1-T01</x:t>
  </x:si>
  <x:si>
    <x:t xml:space="preserve">P1_TILES</x:t>
  </x:si>
  <x:si>
    <x:t xml:space="preserve">Component</x:t>
  </x:si>
  <x:si>
    <x:t xml:space="preserve">Tile; Chart point; Key figure</x:t>
  </x:si>
  <x:si>
    <x:t xml:space="preserve">Tile</x:t>
  </x:si>
  <x:si>
    <x:t xml:space="preserve">Income after costs</x:t>
  </x:si>
  <x:si>
    <x:t xml:space="preserve">Display_Value</x:t>
  </x:si>
  <x:si>
    <x:t xml:space="preserve">Linked value in source units. The frontend formats it.</x:t>
  </x:si>
  <x:si>
    <x:t xml:space="preserve">2080896</x:t>
  </x:si>
  <x:si>
    <x:t xml:space="preserve">Display_Format</x:t>
  </x:si>
  <x:si>
    <x:t xml:space="preserve">How the frontend formats the value.</x:t>
  </x:si>
  <x:si>
    <x:t xml:space="preserve">$M 2dp; $M 2dp abs; $M 1dp; $ whole; Cents per $1; Ratio x; Percent; Count; Fiscal year; Text</x:t>
  </x:si>
  <x:si>
    <x:t xml:space="preserve">$M 2dp</x:t>
  </x:si>
  <x:si>
    <x:t xml:space="preserve">Display_State</x:t>
  </x:si>
  <x:si>
    <x:t xml:space="preserve">Plain status from 03_DISPLAY_LABELS.</x:t>
  </x:si>
  <x:si>
    <x:t xml:space="preserve">Confirmed; Projected; Placeholder; No data available; Not applicable</x:t>
  </x:si>
  <x:si>
    <x:t xml:space="preserve">Caption</x:t>
  </x:si>
  <x:si>
    <x:t xml:space="preserve">Available before loan payments</x:t>
  </x:si>
  <x:si>
    <x:t xml:space="preserve">Source_Record_ID</x:t>
  </x:si>
  <x:si>
    <x:t xml:space="preserve">Metric result or register the value comes from.</x:t>
  </x:si>
  <x:si>
    <x:t xml:space="preserve">MET-2025-2026-NOI</x:t>
  </x:si>
  <x:si>
    <x:t xml:space="preserve">Series</x:t>
  </x:si>
  <x:si>
    <x:t xml:space="preserve">Series name for chart points.</x:t>
  </x:si>
  <x:si>
    <x:t xml:space="preserve">Flag_Text</x:t>
  </x:si>
  <x:si>
    <x:t xml:space="preserve">Amber flag shown with the value.</x:t>
  </x:si>
  <x:si>
    <x:t xml:space="preserve">Needs rent rolls</x:t>
  </x:si>
  <x:si>
    <x:t xml:space="preserve">Display_Config_Version</x:t>
  </x:si>
  <x:si>
    <x:t xml:space="preserve">VIEW-V4.0</x:t>
  </x:si>
  <x:si>
    <x:t xml:space="preserve">32_FINANCIAL</x:t>
  </x:si>
  <x:si>
    <x:t xml:space="preserve">Certainty_Flag</x:t>
  </x:si>
  <x:si>
    <x:t xml:space="preserve">Marks a figure the organization itself labelled as uncertain.</x:t>
  </x:si>
  <x:si>
    <x:t xml:space="preserve">Placeholder; (blank)</x:t>
  </x:si>
  <x:si>
    <x:t xml:space="preserve">v2.0 new column</x:t>
  </x:si>
  <x:si>
    <x:t xml:space="preserve">Source_Note_ID</x:t>
  </x:si>
  <x:si>
    <x:t xml:space="preserve">Source note that supports the flag.</x:t>
  </x:si>
  <x:si>
    <x:t xml:space="preserve">NOTE-0012</x:t>
  </x:si>
  <x:si>
    <x:t xml:space="preserve">41_METRIC_RESULTS</x:t>
  </x:si>
  <x:si>
    <x:t xml:space="preserve">Plain status shown on pages, derived from Value_State and Scenario through 03_DISPLAY_LABELS.</x:t>
  </x:si>
  <x:si>
    <x:t xml:space="preserve">Projected</x:t>
  </x:si>
  <x:si>
    <x:t xml:space="preserve">51_EXCEPTIONS</x:t>
  </x:si>
  <x:si>
    <x:t xml:space="preserve">Plain_Question</x:t>
  </x:si>
  <x:si>
    <x:t xml:space="preserve">The exception as a question a board member can read.</x:t>
  </x:si>
  <x:si>
    <x:t xml:space="preserve">Can the reserve be used, and for what?</x:t>
  </x:si>
  <x:si>
    <x:t xml:space="preserve">Why_It_Matters</x:t>
  </x:si>
  <x:si>
    <x:t xml:space="preserve">Restrictions are not stated</x:t>
  </x:si>
  <x:si>
    <x:t xml:space="preserve">Decision_Affected</x:t>
  </x:si>
  <x:si>
    <x:t xml:space="preserve">Reserve-use limit</x:t>
  </x:si>
  <x:si>
    <x:t xml:space="preserve">Who_Answers</x:t>
  </x:si>
  <x:si>
    <x:t xml:space="preserve">Display_Priority</x:t>
  </x:si>
  <x:si>
    <x:t xml:space="preserve">High; Medium</x:t>
  </x:si>
  <x:si>
    <x:t xml:space="preserve">High</x:t>
  </x:si>
  <x:si>
    <x:t xml:space="preserve">Show_On_Evidence_Page</x:t>
  </x:si>
  <x:si>
    <x:t xml:space="preserve">Yes; No; Pending</x:t>
  </x:si>
  <x:si>
    <x:t xml:space="preserve">Evidence_Display_Order</x:t>
  </x:si>
  <x:si>
    <x:t xml:space="preserve">4</x:t>
  </x:si>
  <x:si>
    <x:t xml:space="preserve">Review_Finding</x:t>
  </x:si>
  <x:si>
    <x:t xml:space="preserve">Whether it appears under "What this review found".</x:t>
  </x:si>
  <x:si>
    <x:t xml:space="preserve">Finding_Text</x:t>
  </x:si>
  <x:si>
    <x:t xml:space="preserve">The 2033 mortgage renewal is not in the model</x:t>
  </x:si>
  <x:si>
    <x:t xml:space="preserve">Finding_Risk</x:t>
  </x:si>
  <x:si>
    <x:t xml:space="preserve">Higher payments at renewal</x:t>
  </x:si>
  <x:si>
    <x:t xml:space="preserve">ACT-05</x:t>
  </x:si>
  <x:si>
    <x:t xml:space="preserve">00_CHANGE_LOG — IREI Stage 1 MVP V4 Internal Data Template</x:t>
  </x:si>
  <x:si>
    <x:t xml:space="preserve">Audit trail for every structural, field, mapping-policy, formula, threshold, control, documentation or output-contract change. Add a new row; never overwrite prior entries.</x:t>
  </x:si>
  <x:si>
    <x:t xml:space="preserve">Change ID</x:t>
  </x:si>
  <x:si>
    <x:t xml:space="preserve">Date</x:t>
  </x:si>
  <x:si>
    <x:t xml:space="preserve">Type</x:t>
  </x:si>
  <x:si>
    <x:t xml:space="preserve">Sheet / Range</x:t>
  </x:si>
  <x:si>
    <x:t xml:space="preserve">Issue / Reason</x:t>
  </x:si>
  <x:si>
    <x:t xml:space="preserve">Change Made</x:t>
  </x:si>
  <x:si>
    <x:t xml:space="preserve">Assumption Changed?</x:t>
  </x:si>
  <x:si>
    <x:t xml:space="preserve">Calculation Impact</x:t>
  </x:si>
  <x:si>
    <x:t xml:space="preserve">Next Step</x:t>
  </x:si>
  <x:si>
    <x:t xml:space="preserve">Approved By</x:t>
  </x:si>
  <x:si>
    <x:t xml:space="preserve">CL-V3-001</x:t>
  </x:si>
  <x:si>
    <x:t xml:space="preserve">Architecture</x:t>
  </x:si>
  <x:si>
    <x:t xml:space="preserve">Workbook</x:t>
  </x:si>
  <x:si>
    <x:t xml:space="preserve">V2 mixed source, mapping, calculation, review and output responsibilities.</x:t>
  </x:si>
  <x:si>
    <x:t xml:space="preserve">Separated the backend into source, raw staging, mapping, canonical, methodology, quality and output layers.</x:t>
  </x:si>
  <x:si>
    <x:t xml:space="preserve">Architecture only; prior case formulas are not carried into this blank schema.</x:t>
  </x:si>
  <x:si>
    <x:t xml:space="preserve">Complete</x:t>
  </x:si>
  <x:si>
    <x:t xml:space="preserve">Use as V3 backend data contract.</x:t>
  </x:si>
  <x:si>
    <x:t xml:space="preserve">Kelly Lin</x:t>
  </x:si>
  <x:si>
    <x:t xml:space="preserve">CL-V3-002</x:t>
  </x:si>
  <x:si>
    <x:t xml:space="preserve">Business Rules</x:t>
  </x:si>
  <x:si>
    <x:t xml:space="preserve">V3 needed a clear financial-first MVP boundary.</x:t>
  </x:si>
  <x:si>
    <x:t xml:space="preserve">Defined Page 3 build-now tabs and deferred later modules.</x:t>
  </x:si>
  <x:si>
    <x:t xml:space="preserve">Prevents later modules from blocking Page 3.</x:t>
  </x:si>
  <x:si>
    <x:t xml:space="preserve">Confirm engineering sequence with Uygar.</x:t>
  </x:si>
  <x:si>
    <x:t xml:space="preserve">CL-V3-003</x:t>
  </x:si>
  <x:si>
    <x:t xml:space="preserve">Source control</x:t>
  </x:si>
  <x:si>
    <x:t xml:space="preserve">10_SOURCE_REGISTER; 11_RAW_STAGING</x:t>
  </x:si>
  <x:si>
    <x:t xml:space="preserve">Source evidence and extracted facts needed separate records.</x:t>
  </x:si>
  <x:si>
    <x:t xml:space="preserve">Added document/version register and immutable raw staging layer.</x:t>
  </x:si>
  <x:si>
    <x:t xml:space="preserve">Improves lineage; no metric change.</x:t>
  </x:si>
  <x:si>
    <x:t xml:space="preserve">Implement stable Source and Raw Record IDs.</x:t>
  </x:si>
  <x:si>
    <x:t xml:space="preserve">CL-V3-004</x:t>
  </x:si>
  <x:si>
    <x:t xml:space="preserve">20_FIELD_MAPPING; 21_MAPPING_PROFILES</x:t>
  </x:si>
  <x:si>
    <x:t xml:space="preserve">Mapping decisions needed status, reviewer and reuse controls.</x:t>
  </x:si>
  <x:si>
    <x:t xml:space="preserve">Separated case mapping decisions from reusable profiles.</x:t>
  </x:si>
  <x:si>
    <x:t xml:space="preserve">Only confirmed mappings may create approved facts.</x:t>
  </x:si>
  <x:si>
    <x:t xml:space="preserve">Build mapping review workflow after source intake.</x:t>
  </x:si>
  <x:si>
    <x:t xml:space="preserve">CL-V3-005</x:t>
  </x:si>
  <x:si>
    <x:t xml:space="preserve">Data architecture</x:t>
  </x:si>
  <x:si>
    <x:t xml:space="preserve">30–37</x:t>
  </x:si>
  <x:si>
    <x:t xml:space="preserve">Confirmed facts were mixed with formulas in the prior workbook.</x:t>
  </x:si>
  <x:si>
    <x:t xml:space="preserve">Created canonical fact tables and separated debt instruments from period schedules.</x:t>
  </x:si>
  <x:si>
    <x:t xml:space="preserve">Calculated metrics move to 41_METRIC_RESULTS.</x:t>
  </x:si>
  <x:si>
    <x:t xml:space="preserve">Implement 30–34 for Page 3 first.</x:t>
  </x:si>
  <x:si>
    <x:t xml:space="preserve">CL-V3-006</x:t>
  </x:si>
  <x:si>
    <x:t xml:space="preserve">40_CALC_REGISTRY; 42_RULE_REGISTRY</x:t>
  </x:si>
  <x:si>
    <x:t xml:space="preserve">Formula and issue-trigger logic needed independent version control.</x:t>
  </x:si>
  <x:si>
    <x:t xml:space="preserve">Created separate calculation and business-rule registries.</x:t>
  </x:si>
  <x:si>
    <x:t xml:space="preserve">Yes — methodology is now explicitly versioned</x:t>
  </x:si>
  <x:si>
    <x:t xml:space="preserve">Future formula or threshold changes require new versions.</x:t>
  </x:si>
  <x:si>
    <x:t xml:space="preserve">Translate approved Page 3 methods into backend functions.</x:t>
  </x:si>
  <x:si>
    <x:t xml:space="preserve">CL-V3-007</x:t>
  </x:si>
  <x:si>
    <x:t xml:space="preserve">Quality control</x:t>
  </x:si>
  <x:si>
    <x:t xml:space="preserve">Validation, exceptions and reconciliation were not fully distinct.</x:t>
  </x:si>
  <x:si>
    <x:t xml:space="preserve">Separated automated validation, human exception resolution and source reconciliation.</x:t>
  </x:si>
  <x:si>
    <x:t xml:space="preserve">Checks remain terminal and do not drive business calculations.</x:t>
  </x:si>
  <x:si>
    <x:t xml:space="preserve">Define approval blockers by severity.</x:t>
  </x:si>
  <x:si>
    <x:t xml:space="preserve">CL-V3-008</x:t>
  </x:si>
  <x:si>
    <x:t xml:space="preserve">60_PAGE3_OUTPUT</x:t>
  </x:si>
  <x:si>
    <x:t xml:space="preserve">Frontend needed a stable Page 3 data contract.</x:t>
  </x:si>
  <x:si>
    <x:t xml:space="preserve">Created presentation-ready output records sourced from metric and issue results.</x:t>
  </x:si>
  <x:si>
    <x:t xml:space="preserve">Frontend performs no independent financial calculation.</x:t>
  </x:si>
  <x:si>
    <x:t xml:space="preserve">Map each Page 3 visual to an output field.</x:t>
  </x:si>
  <x:si>
    <x:t xml:space="preserve">CL-V3-009</x:t>
  </x:si>
  <x:si>
    <x:t xml:space="preserve">Future module</x:t>
  </x:si>
  <x:si>
    <x:t xml:space="preserve">35–37; 61</x:t>
  </x:si>
  <x:si>
    <x:t xml:space="preserve">Later Stage 1 modules needed to remain visible without becoming MVP requirements.</x:t>
  </x:si>
  <x:si>
    <x:t xml:space="preserve">Retained grey placeholders for agreements, capital needs, unit/rent and reporting.</x:t>
  </x:si>
  <x:si>
    <x:t xml:space="preserve">No Page 3 impact.</x:t>
  </x:si>
  <x:si>
    <x:t xml:space="preserve">Activate only after methodology approval.</x:t>
  </x:si>
  <x:si>
    <x:t xml:space="preserve">CL-V3-010</x:t>
  </x:si>
  <x:si>
    <x:t xml:space="preserve">Documentation</x:t>
  </x:si>
  <x:si>
    <x:t xml:space="preserve">Initial V3 template omitted the V2 operating rules and colour legend.</x:t>
  </x:si>
  <x:si>
    <x:t xml:space="preserve">Restored an explicit business-rule sheet, source hierarchy, minimum-data rules and acceptance conditions.</x:t>
  </x:si>
  <x:si>
    <x:t xml:space="preserve">Documentation and implementation control only.</x:t>
  </x:si>
  <x:si>
    <x:t xml:space="preserve">Keep first tab current with releases.</x:t>
  </x:si>
  <x:si>
    <x:t xml:space="preserve">CL-V3-011</x:t>
  </x:si>
  <x:si>
    <x:t xml:space="preserve">Formatting</x:t>
  </x:si>
  <x:si>
    <x:t xml:space="preserve">All tabs</x:t>
  </x:si>
  <x:si>
    <x:t xml:space="preserve">Initial V3 did not consistently identify editable, generated, review, reference and output areas.</x:t>
  </x:si>
  <x:si>
    <x:t xml:space="preserve">Applied the V2 colour language across every V3 sheet and added a role band above each table.</x:t>
  </x:si>
  <x:si>
    <x:t xml:space="preserve">No calculation change.</x:t>
  </x:si>
  <x:si>
    <x:t xml:space="preserve">Extend the same colours in the digital admin interface.</x:t>
  </x:si>
  <x:si>
    <x:t xml:space="preserve">CL-V3-012</x:t>
  </x:si>
  <x:si>
    <x:t xml:space="preserve">11_RAW_STAGING</x:t>
  </x:si>
  <x:si>
    <x:t xml:space="preserve">The capture method was not auditable.</x:t>
  </x:si>
  <x:si>
    <x:t xml:space="preserve">Added Capture Method, Extraction Tool and Extraction Date fields.</x:t>
  </x:si>
  <x:si>
    <x:t xml:space="preserve">No metric change; improves evidence lineage.</x:t>
  </x:si>
  <x:si>
    <x:t xml:space="preserve">Implement capture metadata in ingestion services.</x:t>
  </x:si>
  <x:si>
    <x:t xml:space="preserve">CL-V3-013</x:t>
  </x:si>
  <x:si>
    <x:t xml:space="preserve">38_ASSET_CONDITION; 39_MISSION_SERVICES</x:t>
  </x:si>
  <x:si>
    <x:t xml:space="preserve">Two seven-page mockup domains had no canonical schema.</x:t>
  </x:si>
  <x:si>
    <x:t xml:space="preserve">Added flexible future placeholders for asset condition and mission, services and outcomes.</x:t>
  </x:si>
  <x:si>
    <x:t xml:space="preserve">No Page 3 impact; future modules return Not Assessed.</x:t>
  </x:si>
  <x:si>
    <x:t xml:space="preserve">Do not build full workflows until those modules are activated.</x:t>
  </x:si>
  <x:si>
    <x:t xml:space="preserve">CL-V3-014</x:t>
  </x:si>
  <x:si>
    <x:t xml:space="preserve">Business Rules; 42_RULE_REGISTRY</x:t>
  </x:si>
  <x:si>
    <x:t xml:space="preserve">Full schema and financial-first data population needed a clear boundary.</x:t>
  </x:si>
  <x:si>
    <x:t xml:space="preserve">Documented full-schema/partial-data approach and deterministic Not Assessed state.</x:t>
  </x:si>
  <x:si>
    <x:t xml:space="preserve">Prevents empty domains from appearing as zero performance.</x:t>
  </x:si>
  <x:si>
    <x:t xml:space="preserve">Use the same state in all seven screens.</x:t>
  </x:si>
  <x:si>
    <x:t xml:space="preserve">CL-V3-015</x:t>
  </x:si>
  <x:si>
    <x:t xml:space="preserve">Workflow</x:t>
  </x:si>
  <x:si>
    <x:t xml:space="preserve">Two intake routes and update comparison were implicit.</x:t>
  </x:si>
  <x:si>
    <x:t xml:space="preserve">Defined document, structured-template and combination routes; selected compute-on-read version comparison.</x:t>
  </x:si>
  <x:si>
    <x:t xml:space="preserve">No metric change; reduces duplicate customer and analyst work.</x:t>
  </x:si>
  <x:si>
    <x:t xml:space="preserve">Implement both routes into one canonical store.</x:t>
  </x:si>
  <x:si>
    <x:t xml:space="preserve">CL-V3-016</x:t>
  </x:si>
  <x:si>
    <x:t xml:space="preserve">Data population and test</x:t>
  </x:si>
  <x:si>
    <x:t xml:space="preserve">01; 10-11; 20; 30-34; 41; 43; 50-52; 60</x:t>
  </x:si>
  <x:si>
    <x:t xml:space="preserve">A pilot workbook was supplied to test whether V3 can ingest existing documents and generate Page 3 without manual rebuilding.</x:t>
  </x:si>
  <x:si>
    <x:t xml:space="preserve">Loaded source evidence, confirmed core canonical controls, created live metric and output formulas, reconciliations, validations and exceptions.</x:t>
  </x:si>
  <x:si>
    <x:t xml:space="preserve">Yes — pilot DSCR threshold 1.20 and scenario classification are explicitly controlled and flagged.</x:t>
  </x:si>
  <x:si>
    <x:t xml:space="preserve">Populates the financial-first V3 pilot; does not activate deferred modules.</x:t>
  </x:si>
  <x:si>
    <x:t xml:space="preserve">Organization/IREI analyst to resolve open exceptions before production approval.</x:t>
  </x:si>
  <x:si>
    <x:t xml:space="preserve">Pilot workflow — approval pending</x:t>
  </x:si>
  <x:si>
    <x:t xml:space="preserve">CL-V3-017</x:t>
  </x:si>
  <x:si>
    <x:t xml:space="preserve">Audit follow-up</x:t>
  </x:si>
  <x:si>
    <x:t xml:space="preserve">START HERE; 31-33; 42; 51_EXCEPTIONS; 00_CHANGE_LOG</x:t>
  </x:si>
  <x:si>
    <x:t xml:space="preserve">Independent audit comments required separation between organization confirmations, IREI corrections and findings already resolved in the current workbook.</x:t>
  </x:si>
  <x:si>
    <x:t xml:space="preserve">Added a detailed organization follow-up checklist and exception records. Verified that 32_FINANCIAL already contains portfolio plus all 16 property IDs and that 33_DEBT_SCHEDULE uses formulas through FY2034-35.</x:t>
  </x:si>
  <x:si>
    <x:t xml:space="preserve">No calculation change. Existing Page 3 metrics and outputs remain unchanged.</x:t>
  </x:si>
  <x:si>
    <x:t xml:space="preserve">Obtain organization confirmations and resolve IREI data-model and coverage-severity items before production approval.</x:t>
  </x:si>
  <x:si>
    <x:t xml:space="preserve">CL-V3-018</x:t>
  </x:si>
  <x:si>
    <x:t xml:space="preserve">Calculation and control correction</x:t>
  </x:si>
  <x:si>
    <x:t xml:space="preserve">33_DEBT; 40-43; 50-51; customer Debt / START HERE</x:t>
  </x:si>
  <x:si>
    <x:t xml:space="preserve">Property canonical facts were present but property NOI/DSCR had not been generated; canonical debt and severity control also required correction.</x:t>
  </x:si>
  <x:si>
    <x:t xml:space="preserve">Added 302 live property metric rows, guarded DSCR against non-positive/unconfirmed debt, made aggregate debt service a static fact, suppressed the unapproved stabilized comparator, and versioned coverage severity.</x:t>
  </x:si>
  <x:si>
    <x:t xml:space="preserve">No source assumption changed; unresolved organization values remain Missing.</x:t>
  </x:si>
  <x:si>
    <x:t xml:space="preserve">Property analytics are now live. Existing 121 portfolio metrics and Page 3 outputs remain unchanged.</x:t>
  </x:si>
  <x:si>
    <x:t xml:space="preserve">Use for controlled V3 pilot; obtain the 11 open organization/source confirmations before production approval.</x:t>
  </x:si>
  <x:si>
    <x:t xml:space="preserve">IREI pilot reviewer</x:t>
  </x:si>
  <x:si>
    <x:t xml:space="preserve">CL-V4-019</x:t>
  </x:si>
  <x:si>
    <x:t xml:space="preserve">Business Rules; 04_PAGE_REGISTRY; 05_SECTION_REGISTRY</x:t>
  </x:si>
  <x:si>
    <x:t xml:space="preserve">V3 built Page 3 only and left six pages as Not Assessed shells. The agreed V4 design renders all seven pages.</x:t>
  </x:si>
  <x:si>
    <x:t xml:space="preserve">Added BR-V4-026 to 043. Added page and section registries that hold the page design as data.</x:t>
  </x:si>
  <x:si>
    <x:t xml:space="preserve">No change to existing Page 3 metrics.</x:t>
  </x:si>
  <x:si>
    <x:t xml:space="preserve">Uygar to build all seven routes from the registries.</x:t>
  </x:si>
  <x:si>
    <x:t xml:space="preserve">Pending — Kelly Lin</x:t>
  </x:si>
  <x:si>
    <x:t xml:space="preserve">CL-V4-020</x:t>
  </x:si>
  <x:si>
    <x:t xml:space="preserve">02–05; 12–13; 31_PORTFOLIO_UNITS; 44–49; 53–54; 62; 00_FIELD_GUIDE</x:t>
  </x:si>
  <x:si>
    <x:t xml:space="preserve">Interpretation, risks, options, actions, evidence status and page tiles had no tables.</x:t>
  </x:si>
  <x:si>
    <x:t xml:space="preserve">Added 17 sheets. 00_FIELD_GUIDE documents every new field with allowed values and an example.</x:t>
  </x:si>
  <x:si>
    <x:t xml:space="preserve">None on existing results.</x:t>
  </x:si>
  <x:si>
    <x:t xml:space="preserve">Create matching database tables.</x:t>
  </x:si>
  <x:si>
    <x:t xml:space="preserve">CL-V4-021</x:t>
  </x:si>
  <x:si>
    <x:t xml:space="preserve">32_FINANCIAL; 41_METRIC_RESULTS; 51_EXCEPTIONS</x:t>
  </x:si>
  <x:si>
    <x:t xml:space="preserve">Placeholder figures, plain display states and plain-language questions were not representable.</x:t>
  </x:si>
  <x:si>
    <x:t xml:space="preserve">Appended Certainty_Flag and Source_Note_ID (32), Display_State (41), and eleven plain-language columns (51). No existing column moved.</x:t>
  </x:si>
  <x:si>
    <x:t xml:space="preserve">Add the columns to the corresponding tables.</x:t>
  </x:si>
  <x:si>
    <x:t xml:space="preserve">CL-V4-022</x:t>
  </x:si>
  <x:si>
    <x:t xml:space="preserve">40_CALC_REGISTRY; 42_RULE_REGISTRY; 44_NARRATIVE_TEMPLATES</x:t>
  </x:si>
  <x:si>
    <x:t xml:space="preserve">The pages need revenue by source, the test without placeholder subsidy, reserve by year, counts of years and other summary measures.</x:t>
  </x:si>
  <x:si>
    <x:t xml:space="preserve">Added 21 calculation definitions, 6 information-state rules and 10 draft finance sentence templates. Affordability, mission, governance and asset templates are marked Not yet written.</x:t>
  </x:si>
  <x:si>
    <x:t xml:space="preserve">New metrics only; existing 11 Page 3 metrics unchanged.</x:t>
  </x:si>
  <x:si>
    <x:t xml:space="preserve">Methodology owner to approve calculation and rule versions.</x:t>
  </x:si>
  <x:si>
    <x:t xml:space="preserve">CL-V4-023</x:t>
  </x:si>
  <x:si>
    <x:t xml:space="preserve">Status wording differed between sheets and dropdown lists did not match values in use.</x:t>
  </x:si>
  <x:si>
    <x:t xml:space="preserve">Added one dictionary mapping backend states to Confirmed, Projected, Placeholder and No data available, with definitions.</x:t>
  </x:si>
  <x:si>
    <x:t xml:space="preserve">Yes — "Confirmed" is defined as stated in the source and traced to it, and Budget periods display as Confirmed.</x:t>
  </x:si>
  <x:si>
    <x:t xml:space="preserve">Display only.</x:t>
  </x:si>
  <x:si>
    <x:t xml:space="preserve">Kelly to confirm the definition of Confirmed. Dropdown lists in v1.2 sheets are left as they were.</x:t>
  </x:si>
  <x:si>
    <x:t xml:space="preserve">Assessment control</x:t>
  </x:si>
  <x:si>
    <x:t xml:space="preserve">One controlled row per assessment version. This tab defines scope; it does not store source observations or calculated results.</x:t>
  </x:si>
  <x:si>
    <x:t xml:space="preserve">BLUE — controlled input. Analyst or approved import may write here.</x:t>
  </x:si>
  <x:si>
    <x:t xml:space="preserve">Assessment_ID *</x:t>
  </x:si>
  <x:si>
    <x:t xml:space="preserve">Organization_ID *</x:t>
  </x:si>
  <x:si>
    <x:t xml:space="preserve">Assessment_Version *</x:t>
  </x:si>
  <x:si>
    <x:t xml:space="preserve">Status *</x:t>
  </x:si>
  <x:si>
    <x:t xml:space="preserve">Reporting_Period_Start *</x:t>
  </x:si>
  <x:si>
    <x:t xml:space="preserve">Reporting_Period_End *</x:t>
  </x:si>
  <x:si>
    <x:t xml:space="preserve">Default_Currency *</x:t>
  </x:si>
  <x:si>
    <x:t xml:space="preserve">Methodology_Version *</x:t>
  </x:si>
  <x:si>
    <x:t xml:space="preserve">Created_Date *</x:t>
  </x:si>
  <x:si>
    <x:t xml:space="preserve">Created_By *</x:t>
  </x:si>
  <x:si>
    <x:t xml:space="preserve">Approved_Date</x:t>
  </x:si>
  <x:si>
    <x:t xml:space="preserve">Approved_By</x:t>
  </x:si>
  <x:si>
    <x:t xml:space="preserve">Prior_Assessment_ID</x:t>
  </x:si>
  <x:si>
    <x:t xml:space="preserve">Scope_Notes</x:t>
  </x:si>
  <x:si>
    <x:t xml:space="preserve">Display configuration</x:t>
  </x:si>
  <x:si>
    <x:t xml:space="preserve">Config_Key *</x:t>
  </x:si>
  <x:si>
    <x:t xml:space="preserve">Config_Value *</x:t>
  </x:si>
  <x:si>
    <x:t xml:space="preserve">Value_Type *</x:t>
  </x:si>
  <x:si>
    <x:t xml:space="preserve">Description *</x:t>
  </x:si>
  <x:si>
    <x:t xml:space="preserve">Review_Status *</x:t>
  </x:si>
  <x:si>
    <x:t xml:space="preserve">CURRENT_PERIOD_START</x:t>
  </x:si>
  <x:si>
    <x:t xml:space="preserve">Start date of the current fiscal year.</x:t>
  </x:si>
  <x:si>
    <x:t xml:space="preserve">HORIZON_START_DATE</x:t>
  </x:si>
  <x:si>
    <x:t xml:space="preserve">First day of the ten-year horizon used for counts of years.</x:t>
  </x:si>
  <x:si>
    <x:t xml:space="preserve">HORIZON_END_DATE</x:t>
  </x:si>
  <x:si>
    <x:t xml:space="preserve">Last day of the horizon.</x:t>
  </x:si>
  <x:si>
    <x:t xml:space="preserve">HORIZON_END_FISCAL_YEAR</x:t>
  </x:si>
  <x:si>
    <x:t xml:space="preserve">Last fiscal year of the horizon.</x:t>
  </x:si>
  <x:si>
    <x:t xml:space="preserve">FULL_OPERATION_FISCAL_YEAR</x:t>
  </x:si>
  <x:si>
    <x:t xml:space="preserve">First fiscal year in which every planned development reports a full year of income.</x:t>
  </x:si>
  <x:si>
    <x:t xml:space="preserve">PRE_FULL_OPERATION_FISCAL_YEAR</x:t>
  </x:si>
  <x:si>
    <x:t xml:space="preserve">Fiscal year before full operation; used for the reserve before full operation and the subsidy comparison.</x:t>
  </x:si>
  <x:si>
    <x:t xml:space="preserve">RENEWAL_FISCAL_YEAR</x:t>
  </x:si>
  <x:si>
    <x:t xml:space="preserve">Fiscal year of the main mortgage renewal.</x:t>
  </x:si>
  <x:si>
    <x:t xml:space="preserve">PORTFOLIO_PROPERTY_ID</x:t>
  </x:si>
  <x:si>
    <x:t xml:space="preserve">ID</x:t>
  </x:si>
  <x:si>
    <x:t xml:space="preserve">Property_ID used for portfolio-level records.</x:t>
  </x:si>
  <x:si>
    <x:t xml:space="preserve">TARGET_COVERAGE</x:t>
  </x:si>
  <x:si>
    <x:t xml:space="preserve">Number</x:t>
  </x:si>
  <x:si>
    <x:t xml:space="preserve">Coverage target used for "below target".</x:t>
  </x:si>
  <x:si>
    <x:t xml:space="preserve">42_RULE_REGISTRY RULE-COVERAGE</x:t>
  </x:si>
  <x:si>
    <x:t xml:space="preserve">BREAKEVEN_COVERAGE</x:t>
  </x:si>
  <x:si>
    <x:t xml:space="preserve">Coverage level at which income equals loan payments.</x:t>
  </x:si>
  <x:si>
    <x:t xml:space="preserve">42_RULE_REGISTRY RULE-COVERAGE-SEVERITY</x:t>
  </x:si>
  <x:si>
    <x:t xml:space="preserve">ORGANIZATION_DISPLAY_NAME</x:t>
  </x:si>
  <x:si>
    <x:t xml:space="preserve">Text</x:t>
  </x:si>
  <x:si>
    <x:t xml:space="preserve">Name shown in section titles in place of {org}.</x:t>
  </x:si>
  <x:si>
    <x:t xml:space="preserve">PILOT_BADGE_TEXT</x:t>
  </x:si>
  <x:si>
    <x:t xml:space="preserve">Pilot — management review</x:t>
  </x:si>
  <x:si>
    <x:t xml:space="preserve">Badge at the top right of every page.</x:t>
  </x:si>
  <x:si>
    <x:t xml:space="preserve">Page design</x:t>
  </x:si>
  <x:si>
    <x:t xml:space="preserve">SHOW_DRAFT_NARRATIVE</x:t>
  </x:si>
  <x:si>
    <x:t xml:space="preserve">Yes/No</x:t>
  </x:si>
  <x:si>
    <x:t xml:space="preserve">Whether Draft narrative, risks and options are shown.</x:t>
  </x:si>
  <x:si>
    <x:t xml:space="preserve">Pilot only. Must be No for a customer-facing release.</x:t>
  </x:si>
  <x:si>
    <x:t xml:space="preserve">Display labels and status dictionary</x:t>
  </x:si>
  <x:si>
    <x:t xml:space="preserve">Label_ID *</x:t>
  </x:si>
  <x:si>
    <x:t xml:space="preserve">Label_Type *</x:t>
  </x:si>
  <x:si>
    <x:t xml:space="preserve">Technical_Value *</x:t>
  </x:si>
  <x:si>
    <x:t xml:space="preserve">Display_Label *</x:t>
  </x:si>
  <x:si>
    <x:t xml:space="preserve">Display_Tone *</x:t>
  </x:si>
  <x:si>
    <x:t xml:space="preserve">LBL-001</x:t>
  </x:si>
  <x:si>
    <x:t xml:space="preserve">Available</x:t>
  </x:si>
  <x:si>
    <x:t xml:space="preserve">Navy</x:t>
  </x:si>
  <x:si>
    <x:t xml:space="preserve">LBL-002</x:t>
  </x:si>
  <x:si>
    <x:t xml:space="preserve">Teal</x:t>
  </x:si>
  <x:si>
    <x:t xml:space="preserve">LBL-003</x:t>
  </x:si>
  <x:si>
    <x:t xml:space="preserve">Certainty_Flag = Placeholder</x:t>
  </x:si>
  <x:si>
    <x:t xml:space="preserve">A figure the organization entered but marked as not yet confirmed.</x:t>
  </x:si>
  <x:si>
    <x:t xml:space="preserve">LBL-004</x:t>
  </x:si>
  <x:si>
    <x:t xml:space="preserve">Needs {document}</x:t>
  </x:si>
  <x:si>
    <x:t xml:space="preserve">Required information was not supplied. Never shown as zero and never rated as a risk level.</x:t>
  </x:si>
  <x:si>
    <x:t xml:space="preserve">LBL-005</x:t>
  </x:si>
  <x:si>
    <x:t xml:space="preserve">Unknown</x:t>
  </x:si>
  <x:si>
    <x:t xml:space="preserve">The fact exists but has not been classified.</x:t>
  </x:si>
  <x:si>
    <x:t xml:space="preserve">LBL-006</x:t>
  </x:si>
  <x:si>
    <x:t xml:space="preserve">Not Assessed</x:t>
  </x:si>
  <x:si>
    <x:t xml:space="preserve">No approved records exist for the domain in this assessment.</x:t>
  </x:si>
  <x:si>
    <x:t xml:space="preserve">LBL-007</x:t>
  </x:si>
  <x:si>
    <x:t xml:space="preserve">Conflict</x:t>
  </x:si>
  <x:si>
    <x:t xml:space="preserve">To confirm with {org}</x:t>
  </x:si>
  <x:si>
    <x:t xml:space="preserve">Two or more source values disagree. Both are kept until the organization confirms one.</x:t>
  </x:si>
  <x:si>
    <x:t xml:space="preserve">LBL-008</x:t>
  </x:si>
  <x:si>
    <x:t xml:space="preserve">Not Applicable</x:t>
  </x:si>
  <x:si>
    <x:t xml:space="preserve">Not applicable</x:t>
  </x:si>
  <x:si>
    <x:t xml:space="preserve">The measure does not logically apply, for example coverage on a building that is not operating.</x:t>
  </x:si>
  <x:si>
    <x:t xml:space="preserve">LBL-009</x:t>
  </x:si>
  <x:si>
    <x:t xml:space="preserve">Certainty flag</x:t>
  </x:si>
  <x:si>
    <x:t xml:space="preserve">Set on a canonical fact when a source note marks it as a placeholder.</x:t>
  </x:si>
  <x:si>
    <x:t xml:space="preserve">LBL-010</x:t>
  </x:si>
  <x:si>
    <x:t xml:space="preserve">Metric</x:t>
  </x:si>
  <x:si>
    <x:t xml:space="preserve">REVENUE</x:t>
  </x:si>
  <x:si>
    <x:t xml:space="preserve">Revenue</x:t>
  </x:si>
  <x:si>
    <x:t xml:space="preserve">This year</x:t>
  </x:si>
  <x:si>
    <x:t xml:space="preserve">LBL-011</x:t>
  </x:si>
  <x:si>
    <x:t xml:space="preserve">OPEX</x:t>
  </x:si>
  <x:si>
    <x:t xml:space="preserve">Running costs</x:t>
  </x:si>
  <x:si>
    <x:t xml:space="preserve">LBL-012</x:t>
  </x:si>
  <x:si>
    <x:t xml:space="preserve">NOI</x:t>
  </x:si>
  <x:si>
    <x:t xml:space="preserve">Revenue less running costs.</x:t>
  </x:si>
  <x:si>
    <x:t xml:space="preserve">LBL-013</x:t>
  </x:si>
  <x:si>
    <x:t xml:space="preserve">DEBT_SERVICE</x:t>
  </x:si>
  <x:si>
    <x:t xml:space="preserve">Loan payments</x:t>
  </x:si>
  <x:si>
    <x:t xml:space="preserve">Principal and interest this year</x:t>
  </x:si>
  <x:si>
    <x:t xml:space="preserve">LBL-014</x:t>
  </x:si>
  <x:si>
    <x:t xml:space="preserve">Coverage</x:t>
  </x:si>
  <x:si>
    <x:t xml:space="preserve">Income after costs divided by loan payments. Shown as cents per dollar on tiles.</x:t>
  </x:si>
  <x:si>
    <x:t xml:space="preserve">LBL-015</x:t>
  </x:si>
  <x:si>
    <x:t xml:space="preserve">CASH_AFTER_DEBT</x:t>
  </x:si>
  <x:si>
    <x:t xml:space="preserve">Value &lt; 0</x:t>
  </x:si>
  <x:si>
    <x:t xml:space="preserve">Red</x:t>
  </x:si>
  <x:si>
    <x:t xml:space="preserve">Loan payments exceed income</x:t>
  </x:si>
  <x:si>
    <x:t xml:space="preserve">LBL-016</x:t>
  </x:si>
  <x:si>
    <x:t xml:space="preserve">Value &gt;= 0</x:t>
  </x:si>
  <x:si>
    <x:t xml:space="preserve">Cash left after loan payments</x:t>
  </x:si>
  <x:si>
    <x:t xml:space="preserve">LBL-017</x:t>
  </x:si>
  <x:si>
    <x:t xml:space="preserve">REV_RENT_EXISTING</x:t>
  </x:si>
  <x:si>
    <x:t xml:space="preserve">Rent from existing homes</x:t>
  </x:si>
  <x:si>
    <x:t xml:space="preserve">LBL-018</x:t>
  </x:si>
  <x:si>
    <x:t xml:space="preserve">REV_RENT_NEW</x:t>
  </x:si>
  <x:si>
    <x:t xml:space="preserve">Rent from new homes</x:t>
  </x:si>
  <x:si>
    <x:t xml:space="preserve">LBL-019</x:t>
  </x:si>
  <x:si>
    <x:t xml:space="preserve">Subsidy</x:t>
  </x:si>
  <x:si>
    <x:t xml:space="preserve">LBL-020</x:t>
  </x:si>
  <x:si>
    <x:t xml:space="preserve">REV_OTHER</x:t>
  </x:si>
  <x:si>
    <x:t xml:space="preserve">Other income</x:t>
  </x:si>
  <x:si>
    <x:t xml:space="preserve">LBL-021</x:t>
  </x:si>
  <x:si>
    <x:t xml:space="preserve">RESERVE_CLOSING</x:t>
  </x:si>
  <x:si>
    <x:t xml:space="preserve">Reserve</x:t>
  </x:si>
  <x:si>
    <x:t xml:space="preserve">At year end</x:t>
  </x:si>
  <x:si>
    <x:t xml:space="preserve">LBL-022</x:t>
  </x:si>
  <x:si>
    <x:t xml:space="preserve">PLACEHOLDER_SUBSIDY</x:t>
  </x:si>
  <x:si>
    <x:t xml:space="preserve">Placeholder subsidy</x:t>
  </x:si>
  <x:si>
    <x:t xml:space="preserve">A year, not yet confirmed</x:t>
  </x:si>
  <x:si>
    <x:t xml:space="preserve">LBL-023</x:t>
  </x:si>
  <x:si>
    <x:t xml:space="preserve">HOMES_TOTAL</x:t>
  </x:si>
  <x:si>
    <x:t xml:space="preserve">Homes</x:t>
  </x:si>
  <x:si>
    <x:t xml:space="preserve">LBL-024</x:t>
  </x:si>
  <x:si>
    <x:t xml:space="preserve">Building flag</x:t>
  </x:si>
  <x:si>
    <x:t xml:space="preserve">DSCR Available and &gt;= target</x:t>
  </x:si>
  <x:si>
    <x:t xml:space="preserve">Low</x:t>
  </x:si>
  <x:si>
    <x:t xml:space="preserve">Above target</x:t>
  </x:si>
  <x:si>
    <x:t xml:space="preserve">LBL-025</x:t>
  </x:si>
  <x:si>
    <x:t xml:space="preserve">DSCR Available, &gt;= 1.00 and &lt; target</x:t>
  </x:si>
  <x:si>
    <x:t xml:space="preserve">Review</x:t>
  </x:si>
  <x:si>
    <x:t xml:space="preserve">Below target</x:t>
  </x:si>
  <x:si>
    <x:t xml:space="preserve">LBL-026</x:t>
  </x:si>
  <x:si>
    <x:t xml:space="preserve">DSCR Available and &lt; 1.00</x:t>
  </x:si>
  <x:si>
    <x:t xml:space="preserve">Below $1.00</x:t>
  </x:si>
  <x:si>
    <x:t xml:space="preserve">LBL-027</x:t>
  </x:si>
  <x:si>
    <x:t xml:space="preserve">DSCR Missing</x:t>
  </x:si>
  <x:si>
    <x:t xml:space="preserve">No data</x:t>
  </x:si>
  <x:si>
    <x:t xml:space="preserve">Missing loan data is never shown as High.</x:t>
  </x:si>
  <x:si>
    <x:t xml:space="preserve">LBL-028</x:t>
  </x:si>
  <x:si>
    <x:t xml:space="preserve">Operating_Status begins Planned</x:t>
  </x:si>
  <x:si>
    <x:t xml:space="preserve">Not operating</x:t>
  </x:si>
  <x:si>
    <x:t xml:space="preserve">LBL-029</x:t>
  </x:si>
  <x:si>
    <x:t xml:space="preserve">Action status</x:t>
  </x:si>
  <x:si>
    <x:t xml:space="preserve">Suggested by the review; owner and date not yet confirmed.</x:t>
  </x:si>
  <x:si>
    <x:t xml:space="preserve">LBL-030</x:t>
  </x:si>
  <x:si>
    <x:t xml:space="preserve">In progress</x:t>
  </x:si>
  <x:si>
    <x:t xml:space="preserve">LBL-031</x:t>
  </x:si>
  <x:si>
    <x:t xml:space="preserve">Done</x:t>
  </x:si>
  <x:si>
    <x:t xml:space="preserve">LBL-032</x:t>
  </x:si>
  <x:si>
    <x:t xml:space="preserve">Overdue</x:t>
  </x:si>
  <x:si>
    <x:t xml:space="preserve">Due date has passed and status is not Done.</x:t>
  </x:si>
  <x:si>
    <x:t xml:space="preserve">LBL-033</x:t>
  </x:si>
  <x:si>
    <x:t xml:space="preserve">Evidence status</x:t>
  </x:si>
  <x:si>
    <x:t xml:space="preserve">LBL-034</x:t>
  </x:si>
  <x:si>
    <x:t xml:space="preserve">Partly confirmed</x:t>
  </x:si>
  <x:si>
    <x:t xml:space="preserve">LBL-035</x:t>
  </x:si>
  <x:si>
    <x:t xml:space="preserve">Page registry</x:t>
  </x:si>
  <x:si>
    <x:t xml:space="preserve">Page_ID *</x:t>
  </x:si>
  <x:si>
    <x:t xml:space="preserve">Page_Order *</x:t>
  </x:si>
  <x:si>
    <x:t xml:space="preserve">Sidebar_Label *</x:t>
  </x:si>
  <x:si>
    <x:t xml:space="preserve">Page_Title *</x:t>
  </x:si>
  <x:si>
    <x:t xml:space="preserve">Release_Status *</x:t>
  </x:si>
  <x:si>
    <x:t xml:space="preserve">Executive Summary</x:t>
  </x:si>
  <x:si>
    <x:t xml:space="preserve">Page 1: Executive portfolio summary</x:t>
  </x:si>
  <x:si>
    <x:t xml:space="preserve">Where the organization stands, what could go wrong, and what the board is asked to decide.</x:t>
  </x:si>
  <x:si>
    <x:t xml:space="preserve">P2</x:t>
  </x:si>
  <x:si>
    <x:t xml:space="preserve">Portfolio &amp; Mission</x:t>
  </x:si>
  <x:si>
    <x:t xml:space="preserve">Page 2: Portfolio and mission</x:t>
  </x:si>
  <x:si>
    <x:t xml:space="preserve">What the organization owns, who it serves, and what protects the homes.</x:t>
  </x:si>
  <x:si>
    <x:t xml:space="preserve">P4</x:t>
  </x:si>
  <x:si>
    <x:t xml:space="preserve">Evidence</x:t>
  </x:si>
  <x:si>
    <x:t xml:space="preserve">Page 4: Evidence</x:t>
  </x:si>
  <x:si>
    <x:t xml:space="preserve">What is confirmed, what remains open, and what the organization should provide next.</x:t>
  </x:si>
  <x:si>
    <x:t xml:space="preserve">P5</x:t>
  </x:si>
  <x:si>
    <x:t xml:space="preserve">Risk &amp; Options</x:t>
  </x:si>
  <x:si>
    <x:t xml:space="preserve">Page 5: Risks and options</x:t>
  </x:si>
  <x:si>
    <x:t xml:space="preserve">What could prevent the plan from working, and which responses management can test.</x:t>
  </x:si>
  <x:si>
    <x:t xml:space="preserve">P6</x:t>
  </x:si>
  <x:si>
    <x:t xml:space="preserve">Updates</x:t>
  </x:si>
  <x:si>
    <x:t xml:space="preserve">Page 6: Updates and actions</x:t>
  </x:si>
  <x:si>
    <x:t xml:space="preserve">What this review found, who owns the response and what changes next.</x:t>
  </x:si>
  <x:si>
    <x:t xml:space="preserve">P7</x:t>
  </x:si>
  <x:si>
    <x:t xml:space="preserve">Reports</x:t>
  </x:si>
  <x:si>
    <x:t xml:space="preserve">Page 7: Reports</x:t>
  </x:si>
  <x:si>
    <x:t xml:space="preserve">Authorized outputs drawn from the same record.</x:t>
  </x:si>
  <x:si>
    <x:t xml:space="preserve">Section registry</x:t>
  </x:si>
  <x:si>
    <x:t xml:space="preserve">Section_ID *</x:t>
  </x:si>
  <x:si>
    <x:t xml:space="preserve">Display_Order *</x:t>
  </x:si>
  <x:si>
    <x:t xml:space="preserve">Section_Title *</x:t>
  </x:si>
  <x:si>
    <x:t xml:space="preserve">Component_Type *</x:t>
  </x:si>
  <x:si>
    <x:t xml:space="preserve">Data_Source *</x:t>
  </x:si>
  <x:si>
    <x:t xml:space="preserve">Empty_State_Text *</x:t>
  </x:si>
  <x:si>
    <x:t xml:space="preserve">What_It_Means *</x:t>
  </x:si>
  <x:si>
    <x:t xml:space="preserve">Key numbers</x:t>
  </x:si>
  <x:si>
    <x:t xml:space="preserve">Tile row</x:t>
  </x:si>
  <x:si>
    <x:t xml:space="preserve">62_PAGE_VIEW where Section_ID = P1_TILES</x:t>
  </x:si>
  <x:si>
    <x:t xml:space="preserve">No data available.</x:t>
  </x:si>
  <x:si>
    <x:t xml:space="preserve">What {org} has — and what it means</x:t>
  </x:si>
  <x:si>
    <x:t xml:space="preserve">List</x:t>
  </x:si>
  <x:si>
    <x:t xml:space="preserve">45_NARRATIVE where Section_ID = P1_HIGHLIGHTS</x:t>
  </x:si>
  <x:si>
    <x:t xml:space="preserve">P1_CASH_PATH</x:t>
  </x:si>
  <x:si>
    <x:t xml:space="preserve">Cash after loan payments through the plan</x:t>
  </x:si>
  <x:si>
    <x:t xml:space="preserve">Bar chart</x:t>
  </x:si>
  <x:si>
    <x:t xml:space="preserve">62_PAGE_VIEW where Section_ID = P1_CASH_PATH; side notes from 45_NARRATIVE</x:t>
  </x:si>
  <x:si>
    <x:t xml:space="preserve">No data available. Needs revenue, running costs and loan payments by year.</x:t>
  </x:si>
  <x:si>
    <x:t xml:space="preserve">P1_BORROW</x:t>
  </x:si>
  <x:si>
    <x:t xml:space="preserve">How much can {org} safely borrow?</x:t>
  </x:si>
  <x:si>
    <x:t xml:space="preserve">45_NARRATIVE where Section_ID = P1_BORROW</x:t>
  </x:si>
  <x:si>
    <x:t xml:space="preserve">Safe amount cannot be stated until appraisals, loan terms and approvals are supplied.</x:t>
  </x:si>
  <x:si>
    <x:t xml:space="preserve">P1_STEWARDSHIP</x:t>
  </x:si>
  <x:si>
    <x:t xml:space="preserve">Mission and stewardship</x:t>
  </x:si>
  <x:si>
    <x:t xml:space="preserve">Card grid</x:t>
  </x:si>
  <x:si>
    <x:t xml:space="preserve">45_NARRATIVE where Section_ID = P1_STEWARDSHIP, grouped by Group_Key</x:t>
  </x:si>
  <x:si>
    <x:t xml:space="preserve">P1_OPTIONS</x:t>
  </x:si>
  <x:si>
    <x:t xml:space="preserve">Options</x:t>
  </x:si>
  <x:si>
    <x:t xml:space="preserve">47_OPTIONS where Option_Group = Portfolio and Show_On_Pages contains P1</x:t>
  </x:si>
  <x:si>
    <x:t xml:space="preserve">No options recorded.</x:t>
  </x:si>
  <x:si>
    <x:t xml:space="preserve">P1_DECISIONS</x:t>
  </x:si>
  <x:si>
    <x:t xml:space="preserve">Decisions and next actions</x:t>
  </x:si>
  <x:si>
    <x:t xml:space="preserve">Band</x:t>
  </x:si>
  <x:si>
    <x:t xml:space="preserve">48_ACTIONS where Board_Decision = Yes, by Band_Order; bottom line from 45_NARRATIVE</x:t>
  </x:si>
  <x:si>
    <x:t xml:space="preserve">No decisions recorded.</x:t>
  </x:si>
  <x:si>
    <x:t xml:space="preserve">P2_TILES</x:t>
  </x:si>
  <x:si>
    <x:t xml:space="preserve">62_PAGE_VIEW where Section_ID = P2_TILES</x:t>
  </x:si>
  <x:si>
    <x:t xml:space="preserve">P2_MIX</x:t>
  </x:si>
  <x:si>
    <x:t xml:space="preserve">Portfolio mix</x:t>
  </x:si>
  <x:si>
    <x:t xml:space="preserve">Donut</x:t>
  </x:si>
  <x:si>
    <x:t xml:space="preserve">62_PAGE_VIEW where Section_ID = P2_MIX</x:t>
  </x:si>
  <x:si>
    <x:t xml:space="preserve">No data available. Needs a property register.</x:t>
  </x:si>
  <x:si>
    <x:t xml:space="preserve">P2_MAP</x:t>
  </x:si>
  <x:si>
    <x:t xml:space="preserve">Where {org} operates</x:t>
  </x:si>
  <x:si>
    <x:t xml:space="preserve">Map</x:t>
  </x:si>
  <x:si>
    <x:t xml:space="preserve">31_PROPERTY addresses</x:t>
  </x:si>
  <x:si>
    <x:t xml:space="preserve">No data available. Needs property addresses.</x:t>
  </x:si>
  <x:si>
    <x:t xml:space="preserve">P2_HOMES</x:t>
  </x:si>
  <x:si>
    <x:t xml:space="preserve">Homes by year</x:t>
  </x:si>
  <x:si>
    <x:t xml:space="preserve">62_PAGE_VIEW where Section_ID = P2_HOMES</x:t>
  </x:si>
  <x:si>
    <x:t xml:space="preserve">No data available. Needs homes by year.</x:t>
  </x:si>
  <x:si>
    <x:t xml:space="preserve">P2_REGISTER</x:t>
  </x:si>
  <x:si>
    <x:t xml:space="preserve">Property register</x:t>
  </x:si>
  <x:si>
    <x:t xml:space="preserve">Table</x:t>
  </x:si>
  <x:si>
    <x:t xml:space="preserve">31_PROPERTY; property NOI from 41_METRIC_RESULTS for the current fiscal year; agreement and lease notes from 12_SOURCE_NOTES; condition from 38_ASSET_CONDITION</x:t>
  </x:si>
  <x:si>
    <x:t xml:space="preserve">P2_AFFORDABILITY</x:t>
  </x:si>
  <x:si>
    <x:t xml:space="preserve">Affordability</x:t>
  </x:si>
  <x:si>
    <x:t xml:space="preserve">37_UNIT_RENT; known lines from 45_NARRATIVE</x:t>
  </x:si>
  <x:si>
    <x:t xml:space="preserve">P2_MISSION</x:t>
  </x:si>
  <x:si>
    <x:t xml:space="preserve">Mission: who is served</x:t>
  </x:si>
  <x:si>
    <x:t xml:space="preserve">39_MISSION_SERVICES; known lines from 45_NARRATIVE</x:t>
  </x:si>
  <x:si>
    <x:t xml:space="preserve">No data available. Needs resident and service records.</x:t>
  </x:si>
  <x:si>
    <x:t xml:space="preserve">P2_GOVERNANCE</x:t>
  </x:si>
  <x:si>
    <x:t xml:space="preserve">Governance</x:t>
  </x:si>
  <x:si>
    <x:t xml:space="preserve">45_NARRATIVE where Section_ID = P2_GOVERNANCE</x:t>
  </x:si>
  <x:si>
    <x:t xml:space="preserve">No data available. Needs bylaws, policies and agreements.</x:t>
  </x:si>
  <x:si>
    <x:t xml:space="preserve">P2_ASSETS</x:t>
  </x:si>
  <x:si>
    <x:t xml:space="preserve">Assets and condition</x:t>
  </x:si>
  <x:si>
    <x:t xml:space="preserve">38_ASSET_CONDITION; 36_CAPITAL_NEEDS; known lines from 45_NARRATIVE</x:t>
  </x:si>
  <x:si>
    <x:t xml:space="preserve">No data available. Needs condition reports and a capital plan.</x:t>
  </x:si>
  <x:si>
    <x:t xml:space="preserve">P2_RISKS</x:t>
  </x:si>
  <x:si>
    <x:t xml:space="preserve">Top risks for portfolio and mission</x:t>
  </x:si>
  <x:si>
    <x:t xml:space="preserve">46_RISKS where Show_On_Pages contains P2</x:t>
  </x:si>
  <x:si>
    <x:t xml:space="preserve">No risks recorded.</x:t>
  </x:si>
  <x:si>
    <x:t xml:space="preserve">P2_OPTIONS</x:t>
  </x:si>
  <x:si>
    <x:t xml:space="preserve">45_NARRATIVE where Section_ID = P2_OPTIONS</x:t>
  </x:si>
  <x:si>
    <x:t xml:space="preserve">P2_PROVIDE</x:t>
  </x:si>
  <x:si>
    <x:t xml:space="preserve">What {org} needs to provide</x:t>
  </x:si>
  <x:si>
    <x:t xml:space="preserve">54_INFO_REQUESTS where Pages_Updated contains P2</x:t>
  </x:si>
  <x:si>
    <x:t xml:space="preserve">Nothing outstanding.</x:t>
  </x:si>
  <x:si>
    <x:t xml:space="preserve">P3_TILES</x:t>
  </x:si>
  <x:si>
    <x:t xml:space="preserve">62_PAGE_VIEW where Section_ID = P3_TILES</x:t>
  </x:si>
  <x:si>
    <x:t xml:space="preserve">P3_INCOME_LOANS</x:t>
  </x:si>
  <x:si>
    <x:t xml:space="preserve">Income against loan payments, each year</x:t>
  </x:si>
  <x:si>
    <x:t xml:space="preserve">62_PAGE_VIEW where Section_ID = P3_INCOME_LOANS; year table from 60_PAGE3_OUTPUT</x:t>
  </x:si>
  <x:si>
    <x:t xml:space="preserve">No data available. Needs revenue by source.</x:t>
  </x:si>
  <x:si>
    <x:t xml:space="preserve">P3_OPTIONS</x:t>
  </x:si>
  <x:si>
    <x:t xml:space="preserve">Financial options</x:t>
  </x:si>
  <x:si>
    <x:t xml:space="preserve">47_OPTIONS where Option_Group = Portfolio and Show_On_Pages contains P3</x:t>
  </x:si>
  <x:si>
    <x:t xml:space="preserve">P3_MISSION_LINK</x:t>
  </x:si>
  <x:si>
    <x:t xml:space="preserve">What the finances mean for mission and affordability</x:t>
  </x:si>
  <x:si>
    <x:t xml:space="preserve">45_NARRATIVE where Section_ID = P3_MISSION_LINK, grouped by Group_Key</x:t>
  </x:si>
  <x:si>
    <x:t xml:space="preserve">P3_RISKS</x:t>
  </x:si>
  <x:si>
    <x:t xml:space="preserve">Top financial risks</x:t>
  </x:si>
  <x:si>
    <x:t xml:space="preserve">46_RISKS where Domain = Finance and Show_On_Pages contains P3</x:t>
  </x:si>
  <x:si>
    <x:t xml:space="preserve">P3_LOANS</x:t>
  </x:si>
  <x:si>
    <x:t xml:space="preserve">Loans</x:t>
  </x:si>
  <x:si>
    <x:t xml:space="preserve">62_PAGE_VIEW where Section_ID = P3_LOANS; 33_DEBT for terms</x:t>
  </x:si>
  <x:si>
    <x:t xml:space="preserve">No data available. Needs lender statements.</x:t>
  </x:si>
  <x:si>
    <x:t xml:space="preserve">P3_RESERVE</x:t>
  </x:si>
  <x:si>
    <x:t xml:space="preserve">62_PAGE_VIEW where Section_ID = P3_RESERVE</x:t>
  </x:si>
  <x:si>
    <x:t xml:space="preserve">No data available. Needs reserve balances.</x:t>
  </x:si>
  <x:si>
    <x:t xml:space="preserve">P3_BUILDINGS</x:t>
  </x:si>
  <x:si>
    <x:t xml:space="preserve">Building by building, this year</x:t>
  </x:si>
  <x:si>
    <x:t xml:space="preserve">31_PROPERTY with property NOI, debt service and DSCR from 41_METRIC_RESULTS for the current fiscal year; flag from 03_DISPLAY_LABELS (Building flag)</x:t>
  </x:si>
  <x:si>
    <x:t xml:space="preserve">P3_ACTIONS</x:t>
  </x:si>
  <x:si>
    <x:t xml:space="preserve">Finance actions</x:t>
  </x:si>
  <x:si>
    <x:t xml:space="preserve">48_ACTIONS where Owner_Role is Finance lead, CEO or Board; bottom line from 45_NARRATIVE</x:t>
  </x:si>
  <x:si>
    <x:t xml:space="preserve">No actions recorded.</x:t>
  </x:si>
  <x:si>
    <x:t xml:space="preserve">P4_TILES</x:t>
  </x:si>
  <x:si>
    <x:t xml:space="preserve">62_PAGE_VIEW where Section_ID = P4_TILES</x:t>
  </x:si>
  <x:si>
    <x:t xml:space="preserve">P4_AREAS</x:t>
  </x:si>
  <x:si>
    <x:t xml:space="preserve">Evidence by area</x:t>
  </x:si>
  <x:si>
    <x:t xml:space="preserve">No evidence recorded.</x:t>
  </x:si>
  <x:si>
    <x:t xml:space="preserve">P4_RING</x:t>
  </x:si>
  <x:si>
    <x:t xml:space="preserve">Questions for {org}</x:t>
  </x:si>
  <x:si>
    <x:t xml:space="preserve">Ring</x:t>
  </x:si>
  <x:si>
    <x:t xml:space="preserve">62_PAGE_VIEW where Section_ID = P4_RING</x:t>
  </x:si>
  <x:si>
    <x:t xml:space="preserve">No questions recorded.</x:t>
  </x:si>
  <x:si>
    <x:t xml:space="preserve">P4_RELIED</x:t>
  </x:si>
  <x:si>
    <x:t xml:space="preserve">What can be relied on today</x:t>
  </x:si>
  <x:si>
    <x:t xml:space="preserve">45_NARRATIVE where Section_ID = P4_RELIED</x:t>
  </x:si>
  <x:si>
    <x:t xml:space="preserve">P4_QUESTIONS</x:t>
  </x:si>
  <x:si>
    <x:t xml:space="preserve">Open questions for {org}</x:t>
  </x:si>
  <x:si>
    <x:t xml:space="preserve">51_EXCEPTIONS where Show_On_Evidence_Page = Yes and Status = Open, by Evidence_Display_Order</x:t>
  </x:si>
  <x:si>
    <x:t xml:space="preserve">No open questions.</x:t>
  </x:si>
  <x:si>
    <x:t xml:space="preserve">P4_PROVIDE</x:t>
  </x:si>
  <x:si>
    <x:t xml:space="preserve">Provide this, and we can tell you that</x:t>
  </x:si>
  <x:si>
    <x:t xml:space="preserve">P4_RISKS</x:t>
  </x:si>
  <x:si>
    <x:t xml:space="preserve">Evidence risks</x:t>
  </x:si>
  <x:si>
    <x:t xml:space="preserve">45_NARRATIVE where Section_ID = P4_RISKS</x:t>
  </x:si>
  <x:si>
    <x:t xml:space="preserve">P4_OPTIONS</x:t>
  </x:si>
  <x:si>
    <x:t xml:space="preserve">Options for closing the gaps</x:t>
  </x:si>
  <x:si>
    <x:t xml:space="preserve">47_OPTIONS where Option_Group = Evidence</x:t>
  </x:si>
  <x:si>
    <x:t xml:space="preserve">P4_SEND_FIRST</x:t>
  </x:si>
  <x:si>
    <x:t xml:space="preserve">Send these first</x:t>
  </x:si>
  <x:si>
    <x:t xml:space="preserve">54_INFO_REQUESTS where Send_First = Yes</x:t>
  </x:si>
  <x:si>
    <x:t xml:space="preserve">P5_TILES</x:t>
  </x:si>
  <x:si>
    <x:t xml:space="preserve">62_PAGE_VIEW where Section_ID = P5_TILES</x:t>
  </x:si>
  <x:si>
    <x:t xml:space="preserve">P5_PATH</x:t>
  </x:si>
  <x:si>
    <x:t xml:space="preserve">The path from here to {renewal year}</x:t>
  </x:si>
  <x:si>
    <x:t xml:space="preserve">Path</x:t>
  </x:si>
  <x:si>
    <x:t xml:space="preserve">45_NARRATIVE where Section_ID = P5_PATH, grouped by Group_Key; headline figures from 62_PAGE_VIEW</x:t>
  </x:si>
  <x:si>
    <x:t xml:space="preserve">P5_DOING</x:t>
  </x:si>
  <x:si>
    <x:t xml:space="preserve">What {org} is already doing</x:t>
  </x:si>
  <x:si>
    <x:t xml:space="preserve">45_NARRATIVE where Section_ID = P5_DOING</x:t>
  </x:si>
  <x:si>
    <x:t xml:space="preserve">No data available. To be supplied by management.</x:t>
  </x:si>
  <x:si>
    <x:t xml:space="preserve">P5_RISKS</x:t>
  </x:si>
  <x:si>
    <x:t xml:space="preserve">Risks compared</x:t>
  </x:si>
  <x:si>
    <x:t xml:space="preserve">46_RISKS by Display_Order</x:t>
  </x:si>
  <x:si>
    <x:t xml:space="preserve">P5_MISSION_LINK</x:t>
  </x:si>
  <x:si>
    <x:t xml:space="preserve">What the risks mean for mission and stewardship</x:t>
  </x:si>
  <x:si>
    <x:t xml:space="preserve">45_NARRATIVE where Section_ID = P5_MISSION_LINK, grouped by Group_Key</x:t>
  </x:si>
  <x:si>
    <x:t xml:space="preserve">P5_OPTIONS</x:t>
  </x:si>
  <x:si>
    <x:t xml:space="preserve">Options compared</x:t>
  </x:si>
  <x:si>
    <x:t xml:space="preserve">47_OPTIONS where Option_Group = Portfolio</x:t>
  </x:si>
  <x:si>
    <x:t xml:space="preserve">P5_DECISIONS</x:t>
  </x:si>
  <x:si>
    <x:t xml:space="preserve">Decisions for the board</x:t>
  </x:si>
  <x:si>
    <x:t xml:space="preserve">48_ACTIONS where Board_Decision = Yes, by Band_Order</x:t>
  </x:si>
  <x:si>
    <x:t xml:space="preserve">P6_TILES</x:t>
  </x:si>
  <x:si>
    <x:t xml:space="preserve">62_PAGE_VIEW where Section_ID = P6_TILES</x:t>
  </x:si>
  <x:si>
    <x:t xml:space="preserve">P6_PROGRESS</x:t>
  </x:si>
  <x:si>
    <x:t xml:space="preserve">Progress since you started</x:t>
  </x:si>
  <x:si>
    <x:t xml:space="preserve">53_EVIDENCE_STATUS for this and the prior assessment</x:t>
  </x:si>
  <x:si>
    <x:t xml:space="preserve">No data available. Fills in as documents arrive.</x:t>
  </x:si>
  <x:si>
    <x:t xml:space="preserve">P6_ACTIONS</x:t>
  </x:si>
  <x:si>
    <x:t xml:space="preserve">Action register</x:t>
  </x:si>
  <x:si>
    <x:t xml:space="preserve">48_ACTIONS by Display_Order</x:t>
  </x:si>
  <x:si>
    <x:t xml:space="preserve">P6_ACCOUNTABLE</x:t>
  </x:si>
  <x:si>
    <x:t xml:space="preserve">Who is accountable</x:t>
  </x:si>
  <x:si>
    <x:t xml:space="preserve">48_ACTIONS grouped by Owner_Role</x:t>
  </x:si>
  <x:si>
    <x:t xml:space="preserve">P6_CHANGE</x:t>
  </x:si>
  <x:si>
    <x:t xml:space="preserve">What will change the picture</x:t>
  </x:si>
  <x:si>
    <x:t xml:space="preserve">54_INFO_REQUESTS where Conclusion_May_Change is filled</x:t>
  </x:si>
  <x:si>
    <x:t xml:space="preserve">P6_FINDINGS</x:t>
  </x:si>
  <x:si>
    <x:t xml:space="preserve">What this review found</x:t>
  </x:si>
  <x:si>
    <x:t xml:space="preserve">51_EXCEPTIONS where Review_Finding = Yes</x:t>
  </x:si>
  <x:si>
    <x:t xml:space="preserve">No findings recorded.</x:t>
  </x:si>
  <x:si>
    <x:t xml:space="preserve">P6_WATCH</x:t>
  </x:si>
  <x:si>
    <x:t xml:space="preserve">Dates we are watching for you</x:t>
  </x:si>
  <x:si>
    <x:t xml:space="preserve">Timeline</x:t>
  </x:si>
  <x:si>
    <x:t xml:space="preserve">13_WATCH_DATES where Show_On_Pages contains P6</x:t>
  </x:si>
  <x:si>
    <x:t xml:space="preserve">No dates recorded.</x:t>
  </x:si>
  <x:si>
    <x:t xml:space="preserve">P6_NEXT_ANSWERS</x:t>
  </x:si>
  <x:si>
    <x:t xml:space="preserve">What the next review will answer</x:t>
  </x:si>
  <x:si>
    <x:t xml:space="preserve">45_NARRATIVE where Section_ID = P6_NEXT_ANSWERS</x:t>
  </x:si>
  <x:si>
    <x:t xml:space="preserve">P6_REUSE</x:t>
  </x:si>
  <x:si>
    <x:t xml:space="preserve">One record, many uses</x:t>
  </x:si>
  <x:si>
    <x:t xml:space="preserve">04_PAGE_REGISTRY and 61_REPORT_OUTPUT report types</x:t>
  </x:si>
  <x:si>
    <x:t xml:space="preserve">No reports issued.</x:t>
  </x:si>
  <x:si>
    <x:t xml:space="preserve">P6_DECISIONS_LOG</x:t>
  </x:si>
  <x:si>
    <x:t xml:space="preserve">Decisions on record</x:t>
  </x:si>
  <x:si>
    <x:t xml:space="preserve">No data available. Decisions are recorded here once the board acts.</x:t>
  </x:si>
  <x:si>
    <x:t xml:space="preserve">P6_RHYTHM</x:t>
  </x:si>
  <x:si>
    <x:t xml:space="preserve">47_OPTIONS where Option_Group = Review rhythm</x:t>
  </x:si>
  <x:si>
    <x:t xml:space="preserve">P6_NEXT_STEPS</x:t>
  </x:si>
  <x:si>
    <x:t xml:space="preserve">Next steps</x:t>
  </x:si>
  <x:si>
    <x:t xml:space="preserve">45_NARRATIVE where Section_ID = P6_NEXT_STEPS</x:t>
  </x:si>
  <x:si>
    <x:t xml:space="preserve">No steps recorded.</x:t>
  </x:si>
  <x:si>
    <x:t xml:space="preserve">Source register</x:t>
  </x:si>
  <x:si>
    <x:t xml:space="preserve">One immutable record per source file or document version. Revisions create new Source IDs.</x:t>
  </x:si>
  <x:si>
    <x:t xml:space="preserve">Source_ID *</x:t>
  </x:si>
  <x:si>
    <x:t xml:space="preserve">File_Name *</x:t>
  </x:si>
  <x:si>
    <x:t xml:space="preserve">Source_Type *</x:t>
  </x:si>
  <x:si>
    <x:t xml:space="preserve">Document_Date</x:t>
  </x:si>
  <x:si>
    <x:t xml:space="preserve">Reporting_Period</x:t>
  </x:si>
  <x:si>
    <x:t xml:space="preserve">Version</x:t>
  </x:si>
  <x:si>
    <x:t xml:space="preserve">Checksum_or_File_Key</x:t>
  </x:si>
  <x:si>
    <x:t xml:space="preserve">Received_Date *</x:t>
  </x:si>
  <x:si>
    <x:t xml:space="preserve">Received_From</x:t>
  </x:si>
  <x:si>
    <x:t xml:space="preserve">Authoritative_Status *</x:t>
  </x:si>
  <x:si>
    <x:t xml:space="preserve">Supersedes_Source_ID</x:t>
  </x:si>
  <x:si>
    <x:t xml:space="preserve">Storage_Reference</x:t>
  </x:si>
  <x:si>
    <x:t xml:space="preserve">Extracted or manually staged observations exactly as found. Record how the observation entered the platform. Do not place canonical classifications or business calculations here.</x:t>
  </x:si>
  <x:si>
    <x:t xml:space="preserve">BLUE — controlled input. Manual, AI-assisted, system-extracted and customer-template records remain distinguishable.</x:t>
  </x:si>
  <x:si>
    <x:t xml:space="preserve">Raw_Record_ID *</x:t>
  </x:si>
  <x:si>
    <x:t xml:space="preserve">Sheet_or_Section</x:t>
  </x:si>
  <x:si>
    <x:t xml:space="preserve">Row_or_Paragraph</x:t>
  </x:si>
  <x:si>
    <x:t xml:space="preserve">Raw_Label</x:t>
  </x:si>
  <x:si>
    <x:t xml:space="preserve">Raw_Value_Text</x:t>
  </x:si>
  <x:si>
    <x:t xml:space="preserve">Raw_Value_Number</x:t>
  </x:si>
  <x:si>
    <x:t xml:space="preserve">Raw_Date</x:t>
  </x:si>
  <x:si>
    <x:t xml:space="preserve">Raw_Unit</x:t>
  </x:si>
  <x:si>
    <x:t xml:space="preserve">Raw_Currency</x:t>
  </x:si>
  <x:si>
    <x:t xml:space="preserve">Context_Text</x:t>
  </x:si>
  <x:si>
    <x:t xml:space="preserve">Capture_Method *</x:t>
  </x:si>
  <x:si>
    <x:t xml:space="preserve">Extraction_Tool</x:t>
  </x:si>
  <x:si>
    <x:t xml:space="preserve">Captured_Date</x:t>
  </x:si>
  <x:si>
    <x:t xml:space="preserve">Extraction_Date</x:t>
  </x:si>
  <x:si>
    <x:t xml:space="preserve">Parse_Status</x:t>
  </x:si>
  <x:si>
    <x:t xml:space="preserve">Note_ID *</x:t>
  </x:si>
  <x:si>
    <x:t xml:space="preserve">Source_Location *</x:t>
  </x:si>
  <x:si>
    <x:t xml:space="preserve">Raw_Note_Text *</x:t>
  </x:si>
  <x:si>
    <x:t xml:space="preserve">Note_Type *</x:t>
  </x:si>
  <x:si>
    <x:t xml:space="preserve">Version_ID *</x:t>
  </x:si>
  <x:si>
    <x:t xml:space="preserve">Watch dates</x:t>
  </x:si>
  <x:si>
    <x:t xml:space="preserve">ORANGE — analyst review or unresolved item. Record rationale and status.</x:t>
  </x:si>
  <x:si>
    <x:t xml:space="preserve">Watch_ID *</x:t>
  </x:si>
  <x:si>
    <x:t xml:space="preserve">Event_Period *</x:t>
  </x:si>
  <x:si>
    <x:t xml:space="preserve">Event_Text *</x:t>
  </x:si>
  <x:si>
    <x:t xml:space="preserve">Event_Type *</x:t>
  </x:si>
  <x:si>
    <x:t xml:space="preserve">Display_Status *</x:t>
  </x:si>
  <x:si>
    <x:t xml:space="preserve">Field mapping decisions</x:t>
  </x:si>
  <x:si>
    <x:t xml:space="preserve">Connect raw observations to canonical fields. Mapping decisions do not alter the raw source record.</x:t>
  </x:si>
  <x:si>
    <x:t xml:space="preserve">Mapping_ID *</x:t>
  </x:si>
  <x:si>
    <x:t xml:space="preserve">Canonical_Entity *</x:t>
  </x:si>
  <x:si>
    <x:t xml:space="preserve">Canonical_Field *</x:t>
  </x:si>
  <x:si>
    <x:t xml:space="preserve">Canonical_Value_Text</x:t>
  </x:si>
  <x:si>
    <x:t xml:space="preserve">Canonical_Value_Number</x:t>
  </x:si>
  <x:si>
    <x:t xml:space="preserve">Canonical_Value_Date</x:t>
  </x:si>
  <x:si>
    <x:t xml:space="preserve">Mapping_Status *</x:t>
  </x:si>
  <x:si>
    <x:t xml:space="preserve">Confidence_Level</x:t>
  </x:si>
  <x:si>
    <x:t xml:space="preserve">Exception_ID</x:t>
  </x:si>
  <x:si>
    <x:t xml:space="preserve">Later optimization. Reusable source-label rules can reduce repeat mapping after the V3.1 pipeline is stable.</x:t>
  </x:si>
  <x:si>
    <x:t xml:space="preserve">GREY — reference or later module. Not required for the Page 3 MVP release.</x:t>
  </x:si>
  <x:si>
    <x:t xml:space="preserve">Profile_ID *</x:t>
  </x:si>
  <x:si>
    <x:t xml:space="preserve">Profile_Scope *</x:t>
  </x:si>
  <x:si>
    <x:t xml:space="preserve">Source_Template</x:t>
  </x:si>
  <x:si>
    <x:t xml:space="preserve">Source_Label_or_Pattern *</x:t>
  </x:si>
  <x:si>
    <x:t xml:space="preserve">Source_Context</x:t>
  </x:si>
  <x:si>
    <x:t xml:space="preserve">Default_Unit</x:t>
  </x:si>
  <x:si>
    <x:t xml:space="preserve">Default_Currency</x:t>
  </x:si>
  <x:si>
    <x:t xml:space="preserve">Effective_Date *</x:t>
  </x:si>
  <x:si>
    <x:t xml:space="preserve">Retired_Date</x:t>
  </x:si>
  <x:si>
    <x:t xml:space="preserve">Owner *</x:t>
  </x:si>
  <x:si>
    <x:t xml:space="preserve">Canonical organization record</x:t>
  </x:si>
  <x:si>
    <x:t xml:space="preserve">Confirmed organization facts only. Retain source and review metadata for every record.</x:t>
  </x:si>
  <x:si>
    <x:t xml:space="preserve">Legal_Name *</x:t>
  </x:si>
  <x:si>
    <x:t xml:space="preserve">Operating_Name</x:t>
  </x:si>
  <x:si>
    <x:t xml:space="preserve">Entity_Type *</x:t>
  </x:si>
  <x:si>
    <x:t xml:space="preserve">Fiscal_Year_End *</x:t>
  </x:si>
  <x:si>
    <x:t xml:space="preserve">Canonical property records</x:t>
  </x:si>
  <x:si>
    <x:t xml:space="preserve">One stable property record per assessment version. Portfolio-level values must use the explicit PORTFOLIO identifier.</x:t>
  </x:si>
  <x:si>
    <x:t xml:space="preserve">Property_ID *</x:t>
  </x:si>
  <x:si>
    <x:t xml:space="preserve">Property_Name *</x:t>
  </x:si>
  <x:si>
    <x:t xml:space="preserve">Address</x:t>
  </x:si>
  <x:si>
    <x:t xml:space="preserve">City</x:t>
  </x:si>
  <x:si>
    <x:t xml:space="preserve">Province_Territory</x:t>
  </x:si>
  <x:si>
    <x:t xml:space="preserve">Postal_Code</x:t>
  </x:si>
  <x:si>
    <x:t xml:space="preserve">Ownership_Tenure *</x:t>
  </x:si>
  <x:si>
    <x:t xml:space="preserve">Operating_Status *</x:t>
  </x:si>
  <x:si>
    <x:t xml:space="preserve">Include_in_Assessment *</x:t>
  </x:si>
  <x:si>
    <x:t xml:space="preserve">Homes by period</x:t>
  </x:si>
  <x:si>
    <x:t xml:space="preserve">Unit_Period_ID *</x:t>
  </x:si>
  <x:si>
    <x:t xml:space="preserve">Period_Start *</x:t>
  </x:si>
  <x:si>
    <x:t xml:space="preserve">Period_End *</x:t>
  </x:si>
  <x:si>
    <x:t xml:space="preserve">Fiscal_Year *</x:t>
  </x:si>
  <x:si>
    <x:t xml:space="preserve">Scenario *</x:t>
  </x:si>
  <x:si>
    <x:t xml:space="preserve">Total_Units *</x:t>
  </x:si>
  <x:si>
    <x:t xml:space="preserve">Canonical financial records</x:t>
  </x:si>
  <x:si>
    <x:t xml:space="preserve">Financial_Record_ID *</x:t>
  </x:si>
  <x:si>
    <x:t xml:space="preserve">Metric_Code *</x:t>
  </x:si>
  <x:si>
    <x:t xml:space="preserve">Amount *</x:t>
  </x:si>
  <x:si>
    <x:t xml:space="preserve">Currency *</x:t>
  </x:si>
  <x:si>
    <x:t xml:space="preserve">Cash_or_Accrual</x:t>
  </x:si>
  <x:si>
    <x:t xml:space="preserve">Canonical debt instrument records</x:t>
  </x:si>
  <x:si>
    <x:t xml:space="preserve">One record per instrument and assessment version. Period-by-period balances and payments belong in 33_DEBT_SCHEDULE.</x:t>
  </x:si>
  <x:si>
    <x:t xml:space="preserve">Debt_ID *</x:t>
  </x:si>
  <x:si>
    <x:t xml:space="preserve">Lender_Program</x:t>
  </x:si>
  <x:si>
    <x:t xml:space="preserve">Debt_Type *</x:t>
  </x:si>
  <x:si>
    <x:t xml:space="preserve">Outstanding_Principal</x:t>
  </x:si>
  <x:si>
    <x:t xml:space="preserve">Balance_As_Of</x:t>
  </x:si>
  <x:si>
    <x:t xml:space="preserve">Interest_Rate</x:t>
  </x:si>
  <x:si>
    <x:t xml:space="preserve">Rate_Type</x:t>
  </x:si>
  <x:si>
    <x:t xml:space="preserve">Current_Annual_Principal</x:t>
  </x:si>
  <x:si>
    <x:t xml:space="preserve">Current_Annual_Interest</x:t>
  </x:si>
  <x:si>
    <x:t xml:space="preserve">Current_Annual_Debt_Service</x:t>
  </x:si>
  <x:si>
    <x:t xml:space="preserve">Stabilized_Annual_Debt_Service</x:t>
  </x:si>
  <x:si>
    <x:t xml:space="preserve">First_Full_Service_Period</x:t>
  </x:si>
  <x:si>
    <x:t xml:space="preserve">Maturity_Date</x:t>
  </x:si>
  <x:si>
    <x:t xml:space="preserve">Currency</x:t>
  </x:si>
  <x:si>
    <x:t xml:space="preserve">Canonical debt schedule by period</x:t>
  </x:si>
  <x:si>
    <x:t xml:space="preserve">Debt_Schedule_ID *</x:t>
  </x:si>
  <x:si>
    <x:t xml:space="preserve">Opening_Principal</x:t>
  </x:si>
  <x:si>
    <x:t xml:space="preserve">Principal_Payment</x:t>
  </x:si>
  <x:si>
    <x:t xml:space="preserve">Interest_Payment</x:t>
  </x:si>
  <x:si>
    <x:t xml:space="preserve">Total_Debt_Service *</x:t>
  </x:si>
  <x:si>
    <x:t xml:space="preserve">Closing_Principal</x:t>
  </x:si>
  <x:si>
    <x:t xml:space="preserve">Canonical cash and reserve records</x:t>
  </x:si>
  <x:si>
    <x:t xml:space="preserve">Cash_Record_ID *</x:t>
  </x:si>
  <x:si>
    <x:t xml:space="preserve">As_Of_Date *</x:t>
  </x:si>
  <x:si>
    <x:t xml:space="preserve">Cash_Type *</x:t>
  </x:si>
  <x:si>
    <x:t xml:space="preserve">Restriction_Status *</x:t>
  </x:si>
  <x:si>
    <x:t xml:space="preserve">Available_For_Operations</x:t>
  </x:si>
  <x:si>
    <x:t xml:space="preserve">Available_For_Debt_Service</x:t>
  </x:si>
  <x:si>
    <x:t xml:space="preserve">Canonical agreement records</x:t>
  </x:si>
  <x:si>
    <x:t xml:space="preserve">Future module. Retain the schema, but do not require agreement extraction for the V3.1 Page 3 financial release.</x:t>
  </x:si>
  <x:si>
    <x:t xml:space="preserve">Agreement_ID *</x:t>
  </x:si>
  <x:si>
    <x:t xml:space="preserve">Agreement_Type *</x:t>
  </x:si>
  <x:si>
    <x:t xml:space="preserve">Counterparty</x:t>
  </x:si>
  <x:si>
    <x:t xml:space="preserve">Start_Date</x:t>
  </x:si>
  <x:si>
    <x:t xml:space="preserve">End_Date</x:t>
  </x:si>
  <x:si>
    <x:t xml:space="preserve">Affordability_Requirement</x:t>
  </x:si>
  <x:si>
    <x:t xml:space="preserve">Rent_Restriction</x:t>
  </x:si>
  <x:si>
    <x:t xml:space="preserve">Use_Restriction</x:t>
  </x:si>
  <x:si>
    <x:t xml:space="preserve">Refinance_Restriction</x:t>
  </x:si>
  <x:si>
    <x:t xml:space="preserve">Disposition_Restriction</x:t>
  </x:si>
  <x:si>
    <x:t xml:space="preserve">Material_Terms</x:t>
  </x:si>
  <x:si>
    <x:t xml:space="preserve">Canonical capital-need records</x:t>
  </x:si>
  <x:si>
    <x:t xml:space="preserve">Future module. Retain the schema, but do not require capital-plan ingestion for the V3.1 Page 3 financial release.</x:t>
  </x:si>
  <x:si>
    <x:t xml:space="preserve">Capital_Item_ID *</x:t>
  </x:si>
  <x:si>
    <x:t xml:space="preserve">Capital_Item *</x:t>
  </x:si>
  <x:si>
    <x:t xml:space="preserve">Capital_Category</x:t>
  </x:si>
  <x:si>
    <x:t xml:space="preserve">Required_or_Discretionary</x:t>
  </x:si>
  <x:si>
    <x:t xml:space="preserve">Year_Needed</x:t>
  </x:si>
  <x:si>
    <x:t xml:space="preserve">Estimated_Cost</x:t>
  </x:si>
  <x:si>
    <x:t xml:space="preserve">Funded_Amount</x:t>
  </x:si>
  <x:si>
    <x:t xml:space="preserve">Funding_Source</x:t>
  </x:si>
  <x:si>
    <x:t xml:space="preserve">Condition_or_Priority</x:t>
  </x:si>
  <x:si>
    <x:t xml:space="preserve">Future unit, rent and affordability records</x:t>
  </x:si>
  <x:si>
    <x:t xml:space="preserve">Future Page 2 module. Not required for V3.1 Page 3. Use one table for property summaries, unit types or unit-level rent records.</x:t>
  </x:si>
  <x:si>
    <x:t xml:space="preserve">Unit_Rent_Record_ID *</x:t>
  </x:si>
  <x:si>
    <x:t xml:space="preserve">Record_Level *</x:t>
  </x:si>
  <x:si>
    <x:t xml:space="preserve">Unit_or_Type_ID</x:t>
  </x:si>
  <x:si>
    <x:t xml:space="preserve">Bedroom_Type</x:t>
  </x:si>
  <x:si>
    <x:t xml:space="preserve">Unit_Count</x:t>
  </x:si>
  <x:si>
    <x:t xml:space="preserve">Occupied_Units</x:t>
  </x:si>
  <x:si>
    <x:t xml:space="preserve">Monthly_Rent</x:t>
  </x:si>
  <x:si>
    <x:t xml:space="preserve">Subsidy_or_Assistance</x:t>
  </x:si>
  <x:si>
    <x:t xml:space="preserve">Affordability_Category</x:t>
  </x:si>
  <x:si>
    <x:t xml:space="preserve">Effective_Date</x:t>
  </x:si>
  <x:si>
    <x:t xml:space="preserve">Future asset-condition records</x:t>
  </x:si>
  <x:si>
    <x:t xml:space="preserve">Structurally supports the Asset Condition screen. One row may represent the overall property or a building component. Leave empty until this module is activated.</x:t>
  </x:si>
  <x:si>
    <x:t xml:space="preserve">GREY — future schema placeholder. Not required for the financial-first V3 release.</x:t>
  </x:si>
  <x:si>
    <x:t xml:space="preserve">Asset_Condition_ID *</x:t>
  </x:si>
  <x:si>
    <x:t xml:space="preserve">Condition_Status *</x:t>
  </x:si>
  <x:si>
    <x:t xml:space="preserve">Year_Built_or_Installed</x:t>
  </x:si>
  <x:si>
    <x:t xml:space="preserve">Last_Renewal_Year</x:t>
  </x:si>
  <x:si>
    <x:t xml:space="preserve">Next_Review_Year</x:t>
  </x:si>
  <x:si>
    <x:t xml:space="preserve">Estimated_Need_Year</x:t>
  </x:si>
  <x:si>
    <x:t xml:space="preserve">Stewardship_Status</x:t>
  </x:si>
  <x:si>
    <x:t xml:space="preserve">Future mission, service and outcome records</x:t>
  </x:si>
  <x:si>
    <x:t xml:space="preserve">Structurally supports the Mission and Services screen in one flexible table. Leave empty until the module and methodology are activated.</x:t>
  </x:si>
  <x:si>
    <x:t xml:space="preserve">Mission_Service_ID *</x:t>
  </x:si>
  <x:si>
    <x:t xml:space="preserve">Record_Type *</x:t>
  </x:si>
  <x:si>
    <x:t xml:space="preserve">Category *</x:t>
  </x:si>
  <x:si>
    <x:t xml:space="preserve">Numeric_Value</x:t>
  </x:si>
  <x:si>
    <x:t xml:space="preserve">Unit</x:t>
  </x:si>
  <x:si>
    <x:t xml:space="preserve">Staffing_FTE</x:t>
  </x:si>
  <x:si>
    <x:t xml:space="preserve">Annual_Cost</x:t>
  </x:si>
  <x:si>
    <x:t xml:space="preserve">Partner</x:t>
  </x:si>
  <x:si>
    <x:t xml:space="preserve">Evidence_Status *</x:t>
  </x:si>
  <x:si>
    <x:t xml:space="preserve">Calculation registry</x:t>
  </x:si>
  <x:si>
    <x:t xml:space="preserve">Calc_ID *</x:t>
  </x:si>
  <x:si>
    <x:t xml:space="preserve">Calc_Version *</x:t>
  </x:si>
  <x:si>
    <x:t xml:space="preserve">Display_Name *</x:t>
  </x:si>
  <x:si>
    <x:t xml:space="preserve">Output_Metric_Code *</x:t>
  </x:si>
  <x:si>
    <x:t xml:space="preserve">Required_Inputs *</x:t>
  </x:si>
  <x:si>
    <x:t xml:space="preserve">Formula_Expression *</x:t>
  </x:si>
  <x:si>
    <x:t xml:space="preserve">Unit *</x:t>
  </x:si>
  <x:si>
    <x:t xml:space="preserve">Rounding</x:t>
  </x:si>
  <x:si>
    <x:t xml:space="preserve">Null_Behavior *</x:t>
  </x:si>
  <x:si>
    <x:t xml:space="preserve">CALC-REVENUE</x:t>
  </x:si>
  <x:si>
    <x:t xml:space="preserve">REVENUE records</x:t>
  </x:si>
  <x:si>
    <x:t xml:space="preserve">SUM confirmed REVENUE for period, scenario and scope</x:t>
  </x:si>
  <x:si>
    <x:t xml:space="preserve">0</x:t>
  </x:si>
  <x:si>
    <x:t xml:space="preserve">Missing when required revenue is absent</x:t>
  </x:si>
  <x:si>
    <x:t xml:space="preserve">IREI</x:t>
  </x:si>
  <x:si>
    <x:t xml:space="preserve">Pilot Test</x:t>
  </x:si>
  <x:si>
    <x:t xml:space="preserve">CALC-OPEX</x:t>
  </x:si>
  <x:si>
    <x:t xml:space="preserve">Operating expenses</x:t>
  </x:si>
  <x:si>
    <x:t xml:space="preserve">OPEX records</x:t>
  </x:si>
  <x:si>
    <x:t xml:space="preserve">SUM confirmed OPEX for period, scenario and scope</x:t>
  </x:si>
  <x:si>
    <x:t xml:space="preserve">Missing when required operating expense data is absent</x:t>
  </x:si>
  <x:si>
    <x:t xml:space="preserve">CALC-NOI</x:t>
  </x:si>
  <x:si>
    <x:t xml:space="preserve">NOI / cash before debt</x:t>
  </x:si>
  <x:si>
    <x:t xml:space="preserve">REVENUE; OPEX</x:t>
  </x:si>
  <x:si>
    <x:t xml:space="preserve">REVENUE - OPEX</x:t>
  </x:si>
  <x:si>
    <x:t xml:space="preserve">Calculate only when both inputs are valid</x:t>
  </x:si>
  <x:si>
    <x:t xml:space="preserve">CALC-DEBT-SVC</x:t>
  </x:si>
  <x:si>
    <x:t xml:space="preserve">Debt service</x:t>
  </x:si>
  <x:si>
    <x:t xml:space="preserve">DEBT_PRINCIPAL; DEBT_INTEREST or confirmed DEBT_SERVICE</x:t>
  </x:si>
  <x:si>
    <x:t xml:space="preserve">DEBT_PRINCIPAL + DEBT_INTEREST unless a confirmed total is used</x:t>
  </x:si>
  <x:si>
    <x:t xml:space="preserve">Must align to selected period</x:t>
  </x:si>
  <x:si>
    <x:t xml:space="preserve">CALC-CASH-AFTER-DEBT</x:t>
  </x:si>
  <x:si>
    <x:t xml:space="preserve">Cash after debt</x:t>
  </x:si>
  <x:si>
    <x:t xml:space="preserve">NOI; DEBT_SERVICE</x:t>
  </x:si>
  <x:si>
    <x:t xml:space="preserve">NOI - DEBT_SERVICE</x:t>
  </x:si>
  <x:si>
    <x:t xml:space="preserve">Missing when NOI or debt service is missing</x:t>
  </x:si>
  <x:si>
    <x:t xml:space="preserve">CALC-CASH-AFTER-RES</x:t>
  </x:si>
  <x:si>
    <x:t xml:space="preserve">Cash after debt and planned reserve</x:t>
  </x:si>
  <x:si>
    <x:t xml:space="preserve">CASH_AFTER_RESERVE</x:t>
  </x:si>
  <x:si>
    <x:t xml:space="preserve">NOI; DEBT_SERVICE; RESERVE_CONTRIBUTION</x:t>
  </x:si>
  <x:si>
    <x:t xml:space="preserve">NOI - DEBT_SERVICE - RESERVE_CONTRIBUTION</x:t>
  </x:si>
  <x:si>
    <x:t xml:space="preserve">Do not silently assume a missing reserve contribution is zero</x:t>
  </x:si>
  <x:si>
    <x:t xml:space="preserve">CALC-DSCR</x:t>
  </x:si>
  <x:si>
    <x:t xml:space="preserve">Debt service coverage ratio</x:t>
  </x:si>
  <x:si>
    <x:t xml:space="preserve">NOI / DEBT_SERVICE</x:t>
  </x:si>
  <x:si>
    <x:t xml:space="preserve">x</x:t>
  </x:si>
  <x:si>
    <x:t xml:space="preserve">0.000</x:t>
  </x:si>
  <x:si>
    <x:t xml:space="preserve">Missing when debt service is absent, zero, negative, or not sign-confirmed</x:t>
  </x:si>
  <x:si>
    <x:t xml:space="preserve">CALC-NOI-MARGIN</x:t>
  </x:si>
  <x:si>
    <x:t xml:space="preserve">NOI margin</x:t>
  </x:si>
  <x:si>
    <x:t xml:space="preserve">NOI_MARGIN</x:t>
  </x:si>
  <x:si>
    <x:t xml:space="preserve">NOI; REVENUE</x:t>
  </x:si>
  <x:si>
    <x:t xml:space="preserve">NOI / REVENUE</x:t>
  </x:si>
  <x:si>
    <x:t xml:space="preserve">Percent</x:t>
  </x:si>
  <x:si>
    <x:t xml:space="preserve">0.1%</x:t>
  </x:si>
  <x:si>
    <x:t xml:space="preserve">Not applicable when revenue equals zero</x:t>
  </x:si>
  <x:si>
    <x:t xml:space="preserve">CALC-DEBT-BURDEN</x:t>
  </x:si>
  <x:si>
    <x:t xml:space="preserve">Debt service / revenue</x:t>
  </x:si>
  <x:si>
    <x:t xml:space="preserve">DEBT_BURDEN</x:t>
  </x:si>
  <x:si>
    <x:t xml:space="preserve">DEBT_SERVICE; REVENUE</x:t>
  </x:si>
  <x:si>
    <x:t xml:space="preserve">DEBT_SERVICE / REVENUE</x:t>
  </x:si>
  <x:si>
    <x:t xml:space="preserve">CALC-REQ-NOI</x:t>
  </x:si>
  <x:si>
    <x:t xml:space="preserve">Required NOI at target DSCR</x:t>
  </x:si>
  <x:si>
    <x:t xml:space="preserve">REQUIRED_NOI</x:t>
  </x:si>
  <x:si>
    <x:t xml:space="preserve">DEBT_SERVICE; target DSCR</x:t>
  </x:si>
  <x:si>
    <x:t xml:space="preserve">DEBT_SERVICE * configured target DSCR</x:t>
  </x:si>
  <x:si>
    <x:t xml:space="preserve">Missing when debt service or threshold is unavailable</x:t>
  </x:si>
  <x:si>
    <x:t xml:space="preserve">CALC-COVERAGE-GAP</x:t>
  </x:si>
  <x:si>
    <x:t xml:space="preserve">Coverage gap / cushion</x:t>
  </x:si>
  <x:si>
    <x:t xml:space="preserve">COVERAGE_GAP</x:t>
  </x:si>
  <x:si>
    <x:t xml:space="preserve">REQUIRED_NOI; NOI</x:t>
  </x:si>
  <x:si>
    <x:t xml:space="preserve">REQUIRED_NOI - NOI</x:t>
  </x:si>
  <x:si>
    <x:t xml:space="preserve">Positive is gap; negative is cushion</x:t>
  </x:si>
  <x:si>
    <x:t xml:space="preserve">CALC-REV-COMPONENT</x:t>
  </x:si>
  <x:si>
    <x:t xml:space="preserve">Revenue by source</x:t>
  </x:si>
  <x:si>
    <x:t xml:space="preserve">REV_RENT_EXISTING; REV_RENT_NEW; REV_SUBSIDY; REV_OTHER</x:t>
  </x:si>
  <x:si>
    <x:t xml:space="preserve">Revenue component facts</x:t>
  </x:si>
  <x:si>
    <x:t xml:space="preserve">Confirmed component fact for period and scope</x:t>
  </x:si>
  <x:si>
    <x:t xml:space="preserve">Missing when the component fact is absent</x:t>
  </x:si>
  <x:si>
    <x:t xml:space="preserve">CALC-SUBSIDY-SHARE</x:t>
  </x:si>
  <x:si>
    <x:t xml:space="preserve">Subsidy share of revenue</x:t>
  </x:si>
  <x:si>
    <x:t xml:space="preserve">SUBSIDY_SHARE</x:t>
  </x:si>
  <x:si>
    <x:t xml:space="preserve">REV_SUBSIDY; REVENUE</x:t>
  </x:si>
  <x:si>
    <x:t xml:space="preserve">REV_SUBSIDY / REVENUE</x:t>
  </x:si>
  <x:si>
    <x:t xml:space="preserve">Missing when either input is missing; not applicable when revenue is zero</x:t>
  </x:si>
  <x:si>
    <x:t xml:space="preserve">CALC-NEW-RENT-SHARE</x:t>
  </x:si>
  <x:si>
    <x:t xml:space="preserve">New-home rent share of revenue</x:t>
  </x:si>
  <x:si>
    <x:t xml:space="preserve">NEW_RENT_SHARE</x:t>
  </x:si>
  <x:si>
    <x:t xml:space="preserve">REV_RENT_NEW; REVENUE</x:t>
  </x:si>
  <x:si>
    <x:t xml:space="preserve">REV_RENT_NEW / REVENUE</x:t>
  </x:si>
  <x:si>
    <x:t xml:space="preserve">Missing when either input is missing</x:t>
  </x:si>
  <x:si>
    <x:t xml:space="preserve">CALC-PLACEHOLDER-SUBSIDY</x:t>
  </x:si>
  <x:si>
    <x:t xml:space="preserve">Property REV_SUBSIDY facts with Certainty_Flag = Placeholder</x:t>
  </x:si>
  <x:si>
    <x:t xml:space="preserve">SUM of flagged property subsidy for the period</x:t>
  </x:si>
  <x:si>
    <x:t xml:space="preserve">Zero when no fact is flagged</x:t>
  </x:si>
  <x:si>
    <x:t xml:space="preserve">CALC-NOI-EX-PLACEHOLDER</x:t>
  </x:si>
  <x:si>
    <x:t xml:space="preserve">Income after costs without placeholder subsidy</x:t>
  </x:si>
  <x:si>
    <x:t xml:space="preserve">NOI_EX_PLACEHOLDER</x:t>
  </x:si>
  <x:si>
    <x:t xml:space="preserve">NOI; PLACEHOLDER_SUBSIDY</x:t>
  </x:si>
  <x:si>
    <x:t xml:space="preserve">NOI - PLACEHOLDER_SUBSIDY</x:t>
  </x:si>
  <x:si>
    <x:t xml:space="preserve">Missing when NOI is missing</x:t>
  </x:si>
  <x:si>
    <x:t xml:space="preserve">CALC-DSCR-EX-PLACEHOLDER</x:t>
  </x:si>
  <x:si>
    <x:t xml:space="preserve">Coverage without placeholder subsidy</x:t>
  </x:si>
  <x:si>
    <x:t xml:space="preserve">DSCR_EX_PLACEHOLDER</x:t>
  </x:si>
  <x:si>
    <x:t xml:space="preserve">NOI_EX_PLACEHOLDER; DEBT_SERVICE</x:t>
  </x:si>
  <x:si>
    <x:t xml:space="preserve">NOI_EX_PLACEHOLDER / DEBT_SERVICE</x:t>
  </x:si>
  <x:si>
    <x:t xml:space="preserve">Missing when debt service is absent or zero</x:t>
  </x:si>
  <x:si>
    <x:t xml:space="preserve">CALC-CASH-EX-PLACEHOLDER</x:t>
  </x:si>
  <x:si>
    <x:t xml:space="preserve">Cash after loan payments without placeholder subsidy</x:t>
  </x:si>
  <x:si>
    <x:t xml:space="preserve">CASH_EX_PLACEHOLDER</x:t>
  </x:si>
  <x:si>
    <x:t xml:space="preserve">NOI_EX_PLACEHOLDER - DEBT_SERVICE</x:t>
  </x:si>
  <x:si>
    <x:t xml:space="preserve">CALC-RESERVE</x:t>
  </x:si>
  <x:si>
    <x:t xml:space="preserve">Reserve opening and closing</x:t>
  </x:si>
  <x:si>
    <x:t xml:space="preserve">RESERVE_OPENING; RESERVE_CLOSING</x:t>
  </x:si>
  <x:si>
    <x:t xml:space="preserve">34_CASH_RESERVES by fiscal year end</x:t>
  </x:si>
  <x:si>
    <x:t xml:space="preserve">Confirmed reserve fact for the period</x:t>
  </x:si>
  <x:si>
    <x:t xml:space="preserve">Missing when the reserve fact is absent</x:t>
  </x:si>
  <x:si>
    <x:t xml:space="preserve">CALC-HOMES</x:t>
  </x:si>
  <x:si>
    <x:t xml:space="preserve">Confirmed Total_Units for the period</x:t>
  </x:si>
  <x:si>
    <x:t xml:space="preserve">Count</x:t>
  </x:si>
  <x:si>
    <x:t xml:space="preserve">Missing when absent; Conflict when sources disagree</x:t>
  </x:si>
  <x:si>
    <x:t xml:space="preserve">CALC-HOMES-SUMMARY</x:t>
  </x:si>
  <x:si>
    <x:t xml:space="preserve">Homes today, planned and added</x:t>
  </x:si>
  <x:si>
    <x:t xml:space="preserve">HOMES_TODAY; HOMES_PLANNED; HOMES_ADDED; HOMES_GROWTH</x:t>
  </x:si>
  <x:si>
    <x:t xml:space="preserve">HOMES_TOTAL at current and horizon-end fiscal year</x:t>
  </x:si>
  <x:si>
    <x:t xml:space="preserve">Planned - today; planned / today - 1</x:t>
  </x:si>
  <x:si>
    <x:t xml:space="preserve">Count; Percent</x:t>
  </x:si>
  <x:si>
    <x:t xml:space="preserve">Missing when either period is missing</x:t>
  </x:si>
  <x:si>
    <x:t xml:space="preserve">CALC-YEARS-COVERAGE</x:t>
  </x:si>
  <x:si>
    <x:t xml:space="preserve">Years below target and below break-even</x:t>
  </x:si>
  <x:si>
    <x:t xml:space="preserve">YEARS_ASSESSED; YEARS_BELOW_TARGET; YEARS_BELOW_BREAKEVEN; YEARS_AT_TARGET</x:t>
  </x:si>
  <x:si>
    <x:t xml:space="preserve">Portfolio DSCR over the horizon; target and break-even from 42_RULE_REGISTRY</x:t>
  </x:si>
  <x:si>
    <x:t xml:space="preserve">COUNT of horizon years with DSCR below the configured level</x:t>
  </x:si>
  <x:si>
    <x:t xml:space="preserve">Years with missing DSCR are not counted</x:t>
  </x:si>
  <x:si>
    <x:t xml:space="preserve">CALC-PEAK-DEBT</x:t>
  </x:si>
  <x:si>
    <x:t xml:space="preserve">Peak loan payments and year</x:t>
  </x:si>
  <x:si>
    <x:t xml:space="preserve">PEAK_DEBT_SERVICE; PEAK_DEBT_YEAR</x:t>
  </x:si>
  <x:si>
    <x:t xml:space="preserve">Portfolio DEBT_SERVICE over all periods</x:t>
  </x:si>
  <x:si>
    <x:t xml:space="preserve">MAX of DEBT_SERVICE; fiscal year of that maximum</x:t>
  </x:si>
  <x:si>
    <x:t xml:space="preserve">Currency; Fiscal year</x:t>
  </x:si>
  <x:si>
    <x:t xml:space="preserve">Missing when no debt service exists</x:t>
  </x:si>
  <x:si>
    <x:t xml:space="preserve">CALC-NEW-DEV-DEBT</x:t>
  </x:si>
  <x:si>
    <x:t xml:space="preserve">Loan payments from planned developments</x:t>
  </x:si>
  <x:si>
    <x:t xml:space="preserve">NEW_DEV_DEBT_SERVICE</x:t>
  </x:si>
  <x:si>
    <x:t xml:space="preserve">Property DEBT_SERVICE_SOURCE for properties whose Operating_Status begins Planned, at the full-operation fiscal year</x:t>
  </x:si>
  <x:si>
    <x:t xml:space="preserve">SUM across planned properties</x:t>
  </x:si>
  <x:si>
    <x:t xml:space="preserve">Missing when no planned property has a debt fact</x:t>
  </x:si>
  <x:si>
    <x:t xml:space="preserve">CALC-AVG-RENT</x:t>
  </x:si>
  <x:si>
    <x:t xml:space="preserve">Average monthly rent per home</x:t>
  </x:si>
  <x:si>
    <x:t xml:space="preserve">AVG_RENT_EXISTING; AVG_RENT_NEW</x:t>
  </x:si>
  <x:si>
    <x:t xml:space="preserve">REV_RENT_EXISTING; REV_RENT_NEW; HOMES_TOTAL</x:t>
  </x:si>
  <x:si>
    <x:t xml:space="preserve">Existing: REV_RENT_EXISTING(current) / HOMES_TODAY / 12. New: REV_RENT_NEW(full operation) / (HOMES at full operation - HOMES_TODAY) / 12</x:t>
  </x:si>
  <x:si>
    <x:t xml:space="preserve">Missing when homes or rent are missing. Assumes existing homes stay at the current count.</x:t>
  </x:si>
  <x:si>
    <x:t xml:space="preserve">CALC-REPAIR</x:t>
  </x:si>
  <x:si>
    <x:t xml:space="preserve">Currency; Percent</x:t>
  </x:si>
  <x:si>
    <x:t xml:space="preserve">Missing when the contribution is missing</x:t>
  </x:si>
  <x:si>
    <x:t xml:space="preserve">CALC-BUILDING-COUNTS</x:t>
  </x:si>
  <x:si>
    <x:t xml:space="preserve">Buildings and usable loan figures</x:t>
  </x:si>
  <x:si>
    <x:t xml:space="preserve">BUILDINGS_TOTAL; BUILDINGS_OPERATING; BUILDINGS_PLANNED; BUILDINGS_USABLE_DSCR</x:t>
  </x:si>
  <x:si>
    <x:t xml:space="preserve">31_PROPERTY; property DSCR results for the current fiscal year</x:t>
  </x:si>
  <x:si>
    <x:t xml:space="preserve">COUNT by Operating_Status; COUNT of property DSCR that is Available</x:t>
  </x:si>
  <x:si>
    <x:t xml:space="preserve">Zero is a valid count</x:t>
  </x:si>
  <x:si>
    <x:t xml:space="preserve">CALC-PROPERTY-DEBT-GAP</x:t>
  </x:si>
  <x:si>
    <x:t xml:space="preserve">Loan payments not attributed to a building</x:t>
  </x:si>
  <x:si>
    <x:t xml:space="preserve">PROPERTY_DEBT_USABLE; PROPERTY_DEBT_UNATTRIBUTED</x:t>
  </x:si>
  <x:si>
    <x:t xml:space="preserve">Property DEBT_SERVICE_SOURCE (positive) and portfolio DEBT_SERVICE for the current fiscal year</x:t>
  </x:si>
  <x:si>
    <x:t xml:space="preserve">Portfolio DEBT_SERVICE - SUM of positive property debt service</x:t>
  </x:si>
  <x:si>
    <x:t xml:space="preserve">Missing when portfolio debt service is missing</x:t>
  </x:si>
  <x:si>
    <x:t xml:space="preserve">CALC-SUBSIDY-ENDING</x:t>
  </x:si>
  <x:si>
    <x:t xml:space="preserve">Subsidy lost at buildings with a subsidy-end note</x:t>
  </x:si>
  <x:si>
    <x:t xml:space="preserve">SUBSIDY_ENDING_LOSS</x:t>
  </x:si>
  <x:si>
    <x:t xml:space="preserve">Property REV_SUBSIDY at the current and comparison fiscal years, for properties with a Subsidy end source note</x:t>
  </x:si>
  <x:si>
    <x:t xml:space="preserve">SUM of (current - comparison) where both periods exist</x:t>
  </x:si>
  <x:si>
    <x:t xml:space="preserve">A property with no comparison-year record is left out, so the result is a minimum</x:t>
  </x:si>
  <x:si>
    <x:t xml:space="preserve">CALC-PLACEHOLDER-TEST</x:t>
  </x:si>
  <x:si>
    <x:t xml:space="preserve">Plan at full operation without placeholder subsidy</x:t>
  </x:si>
  <x:si>
    <x:t xml:space="preserve">PLACEHOLDER_SUBSIDY_FULLOP; DSCR_EX_PLACEHOLDER_FULLOP; CASH_EX_PLACEHOLDER_FULLOP</x:t>
  </x:si>
  <x:si>
    <x:t xml:space="preserve">Per-year placeholder metrics at the full-operation fiscal year</x:t>
  </x:si>
  <x:si>
    <x:t xml:space="preserve">Lookup at the configured fiscal year</x:t>
  </x:si>
  <x:si>
    <x:t xml:space="preserve">Currency; x</x:t>
  </x:si>
  <x:si>
    <x:t xml:space="preserve">Missing when the period is missing</x:t>
  </x:si>
  <x:si>
    <x:t xml:space="preserve">CALC-RESERVE-SUMMARY</x:t>
  </x:si>
  <x:si>
    <x:t xml:space="preserve">Reserve at key points</x:t>
  </x:si>
  <x:si>
    <x:t xml:space="preserve">RESERVE_OPENING_CURRENT; RESERVE_AFTER_CURRENT; RESERVE_PRE_FULLOP; RESERVE_ENTERING_RENEWAL; RESERVE_COVER_YEARS</x:t>
  </x:si>
  <x:si>
    <x:t xml:space="preserve">RESERVE_OPENING; RESERVE_CLOSING; CASH_EX_PLACEHOLDER_FULLOP</x:t>
  </x:si>
  <x:si>
    <x:t xml:space="preserve">Lookups at configured fiscal years; cover = reserve before full operation / shortfall without placeholder subsidy</x:t>
  </x:si>
  <x:si>
    <x:t xml:space="preserve">Currency; Years</x:t>
  </x:si>
  <x:si>
    <x:t xml:space="preserve">0.0</x:t>
  </x:si>
  <x:si>
    <x:t xml:space="preserve">Cover is missing when there is no shortfall</x:t>
  </x:si>
  <x:si>
    <x:t xml:space="preserve">CALC-HEAD-OFFICE-GROWTH</x:t>
  </x:si>
  <x:si>
    <x:t xml:space="preserve">Head office staff cost growth</x:t>
  </x:si>
  <x:si>
    <x:t xml:space="preserve">HEAD_OFFICE_STAFF_GROWTH</x:t>
  </x:si>
  <x:si>
    <x:t xml:space="preserve">OPEX_HEAD_OFFICE_STAFF at current and full-operation fiscal years</x:t>
  </x:si>
  <x:si>
    <x:t xml:space="preserve">Full operation / current - 1</x:t>
  </x:si>
  <x:si>
    <x:t xml:space="preserve">Derived metric results</x:t>
  </x:si>
  <x:si>
    <x:t xml:space="preserve">Calculated portfolio and property results. Property DSCR remains Missing when debt service is absent, zero, or not yet sign-confirmed.</x:t>
  </x:si>
  <x:si>
    <x:t xml:space="preserve">PURPLE — system-generated. Do not overwrite generated values.</x:t>
  </x:si>
  <x:si>
    <x:t xml:space="preserve">Metric_Result_ID *</x:t>
  </x:si>
  <x:si>
    <x:t xml:space="preserve">Metric_Value</x:t>
  </x:si>
  <x:si>
    <x:t xml:space="preserve">Value_State *</x:t>
  </x:si>
  <x:si>
    <x:t xml:space="preserve">Input_Record_IDs *</x:t>
  </x:si>
  <x:si>
    <x:t xml:space="preserve">Calculated_Date *</x:t>
  </x:si>
  <x:si>
    <x:t xml:space="preserve">Display_State *</x:t>
  </x:si>
  <x:si>
    <x:t xml:space="preserve">Rule registry</x:t>
  </x:si>
  <x:si>
    <x:t xml:space="preserve">Version-controlled issue triggers and response prompts. Rules do not overwrite financial facts or calculated metrics.</x:t>
  </x:si>
  <x:si>
    <x:t xml:space="preserve">Rule_ID *</x:t>
  </x:si>
  <x:si>
    <x:t xml:space="preserve">Rule_Version *</x:t>
  </x:si>
  <x:si>
    <x:t xml:space="preserve">Rule_Name *</x:t>
  </x:si>
  <x:si>
    <x:t xml:space="preserve">Input_Metrics *</x:t>
  </x:si>
  <x:si>
    <x:t xml:space="preserve">Trigger_Expression *</x:t>
  </x:si>
  <x:si>
    <x:t xml:space="preserve">Threshold_Config</x:t>
  </x:si>
  <x:si>
    <x:t xml:space="preserve">Issue_Type *</x:t>
  </x:si>
  <x:si>
    <x:t xml:space="preserve">Severity_Method</x:t>
  </x:si>
  <x:si>
    <x:t xml:space="preserve">Response_Options</x:t>
  </x:si>
  <x:si>
    <x:t xml:space="preserve">1.1</x:t>
  </x:si>
  <x:si>
    <x:t xml:space="preserve">Coverage below threshold</x:t>
  </x:si>
  <x:si>
    <x:t xml:space="preserve">DSCR &lt; configured threshold</x:t>
  </x:si>
  <x:si>
    <x:t xml:space="preserve">Coverage pressure</x:t>
  </x:si>
  <x:si>
    <x:t xml:space="preserve">Configurable</x:t>
  </x:si>
  <x:si>
    <x:t xml:space="preserve">Review operating, debt and capital options</x:t>
  </x:si>
  <x:si>
    <x:t xml:space="preserve">Pilot trigger: DSCR &lt; 1.20. Severity is controlled by RULE-COVERAGE-SEVERITY v1.1.</x:t>
  </x:si>
  <x:si>
    <x:t xml:space="preserve">RULE-DEBT-TRANSITION</x:t>
  </x:si>
  <x:si>
    <x:t xml:space="preserve">Debt transition within horizon</x:t>
  </x:si>
  <x:si>
    <x:t xml:space="preserve">Debt maturity; first full service period</x:t>
  </x:si>
  <x:si>
    <x:t xml:space="preserve">Event date falls within configured horizon</x:t>
  </x:si>
  <x:si>
    <x:t xml:space="preserve">Horizon stored by methodology version</x:t>
  </x:si>
  <x:si>
    <x:t xml:space="preserve">Debt transition</x:t>
  </x:si>
  <x:si>
    <x:t xml:space="preserve">Review refinancing, restructuring or timing options</x:t>
  </x:si>
  <x:si>
    <x:t xml:space="preserve">RULE-CASH-UNKNOWN</x:t>
  </x:si>
  <x:si>
    <x:t xml:space="preserve">Cash availability not established</x:t>
  </x:si>
  <x:si>
    <x:t xml:space="preserve">Restriction status; operating availability</x:t>
  </x:si>
  <x:si>
    <x:t xml:space="preserve">Restriction or availability is Unknown</x:t>
  </x:si>
  <x:si>
    <x:t xml:space="preserve">None</x:t>
  </x:si>
  <x:si>
    <x:t xml:space="preserve">Liquidity not assessed</x:t>
  </x:si>
  <x:si>
    <x:t xml:space="preserve">Information state</x:t>
  </x:si>
  <x:si>
    <x:t xml:space="preserve">Confirm restrictions and permitted uses</x:t>
  </x:si>
  <x:si>
    <x:t xml:space="preserve">RULE-SOURCE-CONFLICT</x:t>
  </x:si>
  <x:si>
    <x:t xml:space="preserve">Conflicting source values</x:t>
  </x:si>
  <x:si>
    <x:t xml:space="preserve">Exceptions; mappings</x:t>
  </x:si>
  <x:si>
    <x:t xml:space="preserve">Unresolved conflict affects a critical field</x:t>
  </x:si>
  <x:si>
    <x:t xml:space="preserve">Materiality reviewed separately</x:t>
  </x:si>
  <x:si>
    <x:t xml:space="preserve">Evidence conflict</x:t>
  </x:si>
  <x:si>
    <x:t xml:space="preserve">Analyst judgment</x:t>
  </x:si>
  <x:si>
    <x:t xml:space="preserve">Resolve source hierarchy or accept exception</x:t>
  </x:si>
  <x:si>
    <x:t xml:space="preserve">RULE-MISSING-CORE</x:t>
  </x:si>
  <x:si>
    <x:t xml:space="preserve">Core financial input missing</x:t>
  </x:si>
  <x:si>
    <x:t xml:space="preserve">Revenue; OPEX; debt service</x:t>
  </x:si>
  <x:si>
    <x:t xml:space="preserve">Required input is missing for selected output</x:t>
  </x:si>
  <x:si>
    <x:t xml:space="preserve">Required field registry</x:t>
  </x:si>
  <x:si>
    <x:t xml:space="preserve">Incomplete calculation</x:t>
  </x:si>
  <x:si>
    <x:t xml:space="preserve">Criticality by output</x:t>
  </x:si>
  <x:si>
    <x:t xml:space="preserve">Request information or mark output not assessed</x:t>
  </x:si>
  <x:si>
    <x:t xml:space="preserve">RULE-MODULE-NOT-ASSESSED</x:t>
  </x:si>
  <x:si>
    <x:t xml:space="preserve">Module not assessed</x:t>
  </x:si>
  <x:si>
    <x:t xml:space="preserve">Approved domain records</x:t>
  </x:si>
  <x:si>
    <x:t xml:space="preserve">No approved records exist for the assessment and domain</x:t>
  </x:si>
  <x:si>
    <x:t xml:space="preserve">Fixed</x:t>
  </x:si>
  <x:si>
    <x:t xml:space="preserve">Display Not Assessed in this version</x:t>
  </x:si>
  <x:si>
    <x:t xml:space="preserve">Applies to affordability, asset condition, mission/services, capital needs and agreements until activated</x:t>
  </x:si>
  <x:si>
    <x:t xml:space="preserve">RULE-COVERAGE-SEVERITY</x:t>
  </x:si>
  <x:si>
    <x:t xml:space="preserve">Coverage severity band</x:t>
  </x:si>
  <x:si>
    <x:t xml:space="preserve">High when DSCR &lt; configured cutoff</x:t>
  </x:si>
  <x:si>
    <x:t xml:space="preserve">Deterministic threshold</x:t>
  </x:si>
  <x:si>
    <x:t xml:space="preserve">Use High below 1.00; Medium from 1.00 to below 1.20</x:t>
  </x:si>
  <x:si>
    <x:t xml:space="preserve">Companion configuration for RULE-COVERAGE v1.1; 1.00 is the High/Medium boundary.</x:t>
  </x:si>
  <x:si>
    <x:t xml:space="preserve">RULE-PLACEHOLDER-DEPENDENCE</x:t>
  </x:si>
  <x:si>
    <x:t xml:space="preserve">Plan depends on placeholder subsidy</x:t>
  </x:si>
  <x:si>
    <x:t xml:space="preserve">PLACEHOLDER_SUBSIDY; DSCR_EX_PLACEHOLDER</x:t>
  </x:si>
  <x:si>
    <x:t xml:space="preserve">PLACEHOLDER_SUBSIDY &gt; 0 and DSCR_EX_PLACEHOLDER &lt; break-even in any horizon year</x:t>
  </x:si>
  <x:si>
    <x:t xml:space="preserve">Break-even from RULE-COVERAGE-SEVERITY</x:t>
  </x:si>
  <x:si>
    <x:t xml:space="preserve">Plan dependence</x:t>
  </x:si>
  <x:si>
    <x:t xml:space="preserve">Confirm the subsidy in writing before further commitments</x:t>
  </x:si>
  <x:si>
    <x:t xml:space="preserve">Added in V4. Raises an information state, not a severity.</x:t>
  </x:si>
  <x:si>
    <x:t xml:space="preserve">RULE-RENEWAL-UNTESTED</x:t>
  </x:si>
  <x:si>
    <x:t xml:space="preserve">Loan renewal inside the horizon is untested</x:t>
  </x:si>
  <x:si>
    <x:t xml:space="preserve">RENEWAL_FISCAL_YEAR; debt terms</x:t>
  </x:si>
  <x:si>
    <x:t xml:space="preserve">Renewal year falls inside the horizon and loan balance, rate or maturity is missing</x:t>
  </x:si>
  <x:si>
    <x:t xml:space="preserve">Obtain lender statements and model the renewal at higher rates</x:t>
  </x:si>
  <x:si>
    <x:t xml:space="preserve">RULE-SUBSIDY-ENDING</x:t>
  </x:si>
  <x:si>
    <x:t xml:space="preserve">Subsidy ends inside the horizon</x:t>
  </x:si>
  <x:si>
    <x:t xml:space="preserve">12_SOURCE_NOTES; property REV_SUBSIDY</x:t>
  </x:si>
  <x:si>
    <x:t xml:space="preserve">A Subsidy end note exists and subsidy falls in a later horizon year</x:t>
  </x:si>
  <x:si>
    <x:t xml:space="preserve">Affordability pressure</x:t>
  </x:si>
  <x:si>
    <x:t xml:space="preserve">Confirm agreement end dates and renewal terms</x:t>
  </x:si>
  <x:si>
    <x:t xml:space="preserve">RULE-LEASE-ENDING</x:t>
  </x:si>
  <x:si>
    <x:t xml:space="preserve">Lease ends inside the horizon</x:t>
  </x:si>
  <x:si>
    <x:t xml:space="preserve">A Lease end note points to a year inside the horizon</x:t>
  </x:si>
  <x:si>
    <x:t xml:space="preserve">Protection</x:t>
  </x:si>
  <x:si>
    <x:t xml:space="preserve">Obtain lease terms and plan ahead of the end date</x:t>
  </x:si>
  <x:si>
    <x:t xml:space="preserve">RULE-BUILDING-DEBT-UNUSABLE</x:t>
  </x:si>
  <x:si>
    <x:t xml:space="preserve">Building loan figure cannot be used</x:t>
  </x:si>
  <x:si>
    <x:t xml:space="preserve">Property DEBT_SERVICE_SOURCE</x:t>
  </x:si>
  <x:si>
    <x:t xml:space="preserve">Debt service is absent, zero or negative for an operating property</x:t>
  </x:si>
  <x:si>
    <x:t xml:space="preserve">Confirm the loan figures; show No data, never High</x:t>
  </x:si>
  <x:si>
    <x:t xml:space="preserve">RULE-DEBT-UNATTRIBUTED</x:t>
  </x:si>
  <x:si>
    <x:t xml:space="preserve">Loan payments not attributed to buildings</x:t>
  </x:si>
  <x:si>
    <x:t xml:space="preserve">PROPERTY_DEBT_UNATTRIBUTED</x:t>
  </x:si>
  <x:si>
    <x:t xml:space="preserve">PROPERTY_DEBT_UNATTRIBUTED is greater than zero</x:t>
  </x:si>
  <x:si>
    <x:t xml:space="preserve">Evidence gap</x:t>
  </x:si>
  <x:si>
    <x:t xml:space="preserve">Obtain a loan-by-loan schedule</x:t>
  </x:si>
  <x:si>
    <x:t xml:space="preserve">Issue and response results</x:t>
  </x:si>
  <x:si>
    <x:t xml:space="preserve">Triggered issues and analyst-added issues. Response options are prompts, not automatic recommendations.</x:t>
  </x:si>
  <x:si>
    <x:t xml:space="preserve">Issue_ID *</x:t>
  </x:si>
  <x:si>
    <x:t xml:space="preserve">Period</x:t>
  </x:si>
  <x:si>
    <x:t xml:space="preserve">Issue_Title *</x:t>
  </x:si>
  <x:si>
    <x:t xml:space="preserve">Evidence_Metric_IDs</x:t>
  </x:si>
  <x:si>
    <x:t xml:space="preserve">Rule_ID</x:t>
  </x:si>
  <x:si>
    <x:t xml:space="preserve">Rule_Version</x:t>
  </x:si>
  <x:si>
    <x:t xml:space="preserve">Trigger_Result</x:t>
  </x:si>
  <x:si>
    <x:t xml:space="preserve">Severity</x:t>
  </x:si>
  <x:si>
    <x:t xml:space="preserve">Decision_Status *</x:t>
  </x:si>
  <x:si>
    <x:t xml:space="preserve">Narrative templates</x:t>
  </x:si>
  <x:si>
    <x:t xml:space="preserve">Template_ID *</x:t>
  </x:si>
  <x:si>
    <x:t xml:space="preserve">Template_Version *</x:t>
  </x:si>
  <x:si>
    <x:t xml:space="preserve">Domain *</x:t>
  </x:si>
  <x:si>
    <x:t xml:space="preserve">Template_Text *</x:t>
  </x:si>
  <x:si>
    <x:t xml:space="preserve">DSCR is Available for the current fiscal year</x:t>
  </x:si>
  <x:si>
    <x:t xml:space="preserve">Seeded from the agreed page wording. Approve before use.</x:t>
  </x:si>
  <x:si>
    <x:t xml:space="preserve">CASH_AFTER_DEBT is below zero for the current fiscal year</x:t>
  </x:si>
  <x:si>
    <x:t xml:space="preserve">Income is ${SHORTFALL} short of this year's loan payments.</x:t>
  </x:si>
  <x:si>
    <x:t xml:space="preserve">TPL-SURPLUS</x:t>
  </x:si>
  <x:si>
    <x:t xml:space="preserve">CASH_AFTER_DEBT is zero or above for the current fiscal year</x:t>
  </x:si>
  <x:si>
    <x:t xml:space="preserve">Income exceeds this year's loan payments by ${SURPLUS}.</x:t>
  </x:si>
  <x:si>
    <x:t xml:space="preserve">TPL-YEARS-BELOW</x:t>
  </x:si>
  <x:si>
    <x:t xml:space="preserve">YEARS_ASSESSED is above zero</x:t>
  </x:si>
  <x:si>
    <x:t xml:space="preserve">Income is below the ${TARGET} per $1 target in {YEARS_BELOW_TARGET} of {YEARS_ASSESSED} years, and below $1.00 in {YEARS_BELOW_BREAKEVEN}.</x:t>
  </x:si>
  <x:si>
    <x:t xml:space="preserve">YEARS_BELOW_TARGET; YEARS_BELOW_BREAKEVEN; YEARS_ASSESSED</x:t>
  </x:si>
  <x:si>
    <x:t xml:space="preserve">P1_CASH_PATH; P3_INCOME_LOANS</x:t>
  </x:si>
  <x:si>
    <x:t xml:space="preserve">TPL-PLACEHOLDER</x:t>
  </x:si>
  <x:si>
    <x:t xml:space="preserve">RULE-PLACEHOLDER-DEPENDENCE is triggered</x:t>
  </x:si>
  <x:si>
    <x:t xml:space="preserve">About ${PLACEHOLDER_SUBSIDY} a year of subsidy on {PROPERTIES} is a placeholder. Without it the plan does not cover its loan payments from {FULL_OPERATION_FY}.</x:t>
  </x:si>
  <x:si>
    <x:t xml:space="preserve">PLACEHOLDER_SUBSIDY_FULLOP; DSCR_EX_PLACEHOLDER_FULLOP</x:t>
  </x:si>
  <x:si>
    <x:t xml:space="preserve">P1_HIGHLIGHTS; P5_PATH</x:t>
  </x:si>
  <x:si>
    <x:t xml:space="preserve">TPL-RESERVE-FALL</x:t>
  </x:si>
  <x:si>
    <x:t xml:space="preserve">RESERVE_AFTER_CURRENT is below RESERVE_OPENING_CURRENT</x:t>
  </x:si>
  <x:si>
    <x:t xml:space="preserve">This year's gap takes the reserve from ${RESERVE_OPENING} to ${RESERVE_CLOSING}.</x:t>
  </x:si>
  <x:si>
    <x:t xml:space="preserve">RESERVE_OPENING_CURRENT; RESERVE_AFTER_CURRENT</x:t>
  </x:si>
  <x:si>
    <x:t xml:space="preserve">P1_CASH_PATH; P3_RESERVE</x:t>
  </x:si>
  <x:si>
    <x:t xml:space="preserve">TPL-HOMES-GROWTH</x:t>
  </x:si>
  <x:si>
    <x:t xml:space="preserve">HOMES_ADDED is above zero</x:t>
  </x:si>
  <x:si>
    <x:t xml:space="preserve">{N_DEVELOPMENTS} developments take the portfolio from {HOMES_TODAY} to {HOMES_PLANNED} homes by {FY}.</x:t>
  </x:si>
  <x:si>
    <x:t xml:space="preserve">HOMES_TODAY; HOMES_PLANNED; BUILDINGS_PLANNED</x:t>
  </x:si>
  <x:si>
    <x:t xml:space="preserve">TPL-SUBSIDY-SHARE</x:t>
  </x:si>
  <x:si>
    <x:t xml:space="preserve">SUBSIDY_SHARE is Available at both fiscal years</x:t>
  </x:si>
  <x:si>
    <x:t xml:space="preserve">Subsidy rises from {SHARE_NOW}% to about {SHARE_FULLOP}% of revenue.</x:t>
  </x:si>
  <x:si>
    <x:t xml:space="preserve">TPL-BUILDINGS-USABLE</x:t>
  </x:si>
  <x:si>
    <x:t xml:space="preserve">BUILDINGS_OPERATING is above zero</x:t>
  </x:si>
  <x:si>
    <x:t xml:space="preserve">Only {BUILDINGS_USABLE_DSCR} of {BUILDINGS_OPERATING} operating buildings have a usable loan figure.</x:t>
  </x:si>
  <x:si>
    <x:t xml:space="preserve">BUILDINGS_USABLE_DSCR; BUILDINGS_OPERATING</x:t>
  </x:si>
  <x:si>
    <x:t xml:space="preserve">TPL-NO-DATA</x:t>
  </x:si>
  <x:si>
    <x:t xml:space="preserve">A section has no approved records</x:t>
  </x:si>
  <x:si>
    <x:t xml:space="preserve">No data available. Needs {DOCUMENT}.</x:t>
  </x:si>
  <x:si>
    <x:t xml:space="preserve">05_SECTION_REGISTRY Empty_State_Text</x:t>
  </x:si>
  <x:si>
    <x:t xml:space="preserve">All sections</x:t>
  </x:si>
  <x:si>
    <x:t xml:space="preserve">TPL-AFFORDABILITY</x:t>
  </x:si>
  <x:si>
    <x:t xml:space="preserve">Not yet written</x:t>
  </x:si>
  <x:si>
    <x:t xml:space="preserve">Rule not yet written. Text is AI-drafted and analyst-reviewed until it is.</x:t>
  </x:si>
  <x:si>
    <x:t xml:space="preserve">TPL-MISSION</x:t>
  </x:si>
  <x:si>
    <x:t xml:space="preserve">Mission</x:t>
  </x:si>
  <x:si>
    <x:t xml:space="preserve">TPL-GOVERNANCE</x:t>
  </x:si>
  <x:si>
    <x:t xml:space="preserve">TPL-ASSETS</x:t>
  </x:si>
  <x:si>
    <x:t xml:space="preserve">Assets</x:t>
  </x:si>
  <x:si>
    <x:t xml:space="preserve">Narrative: what the figures mean</x:t>
  </x:si>
  <x:si>
    <x:t xml:space="preserve">Narrative_ID *</x:t>
  </x:si>
  <x:si>
    <x:t xml:space="preserve">Narrative_Type *</x:t>
  </x:si>
  <x:si>
    <x:t xml:space="preserve">Narrative_Text *</x:t>
  </x:si>
  <x:si>
    <x:t xml:space="preserve">Draft_Method *</x:t>
  </x:si>
  <x:si>
    <x:t xml:space="preserve">Risk register</x:t>
  </x:si>
  <x:si>
    <x:t xml:space="preserve">Risk_ID *</x:t>
  </x:si>
  <x:si>
    <x:t xml:space="preserve">Short_Name *</x:t>
  </x:si>
  <x:si>
    <x:t xml:space="preserve">Risk_Title *</x:t>
  </x:si>
  <x:si>
    <x:t xml:space="preserve">Size_Text *</x:t>
  </x:si>
  <x:si>
    <x:t xml:space="preserve">When_Text *</x:t>
  </x:si>
  <x:si>
    <x:t xml:space="preserve">What_Would_Settle_It *</x:t>
  </x:si>
  <x:si>
    <x:t xml:space="preserve">Options register</x:t>
  </x:si>
  <x:si>
    <x:t xml:space="preserve">Option_ID *</x:t>
  </x:si>
  <x:si>
    <x:t xml:space="preserve">Option_Group *</x:t>
  </x:si>
  <x:si>
    <x:t xml:space="preserve">Option_Name *</x:t>
  </x:si>
  <x:si>
    <x:t xml:space="preserve">Amount_Text *</x:t>
  </x:si>
  <x:si>
    <x:t xml:space="preserve">Needs_First *</x:t>
  </x:si>
  <x:si>
    <x:t xml:space="preserve">Effect_On_Homes *</x:t>
  </x:si>
  <x:si>
    <x:t xml:space="preserve">What_It_Risks *</x:t>
  </x:si>
  <x:si>
    <x:t xml:space="preserve">Management_Proposed *</x:t>
  </x:si>
  <x:si>
    <x:t xml:space="preserve">Action_ID *</x:t>
  </x:si>
  <x:si>
    <x:t xml:space="preserve">Action_Text *</x:t>
  </x:si>
  <x:si>
    <x:t xml:space="preserve">Owner_Role *</x:t>
  </x:si>
  <x:si>
    <x:t xml:space="preserve">Board_Decision *</x:t>
  </x:si>
  <x:si>
    <x:t xml:space="preserve">Decision_ID *</x:t>
  </x:si>
  <x:si>
    <x:t xml:space="preserve">Decision_Text *</x:t>
  </x:si>
  <x:si>
    <x:t xml:space="preserve">Decision_Date *</x:t>
  </x:si>
  <x:si>
    <x:t xml:space="preserve">Decided_By *</x:t>
  </x:si>
  <x:si>
    <x:t xml:space="preserve">Evidence_Assessment_Version *</x:t>
  </x:si>
  <x:si>
    <x:t xml:space="preserve">Recorded_By *</x:t>
  </x:si>
  <x:si>
    <x:t xml:space="preserve">Validation results</x:t>
  </x:si>
  <x:si>
    <x:t xml:space="preserve">Terminal checks only. No canonical record, calculation or output may depend on a PASS/FAIL status from this tab.</x:t>
  </x:si>
  <x:si>
    <x:t xml:space="preserve">Validation_ID *</x:t>
  </x:si>
  <x:si>
    <x:t xml:space="preserve">Validation_Area *</x:t>
  </x:si>
  <x:si>
    <x:t xml:space="preserve">Rule_Description *</x:t>
  </x:si>
  <x:si>
    <x:t xml:space="preserve">Expected_Result</x:t>
  </x:si>
  <x:si>
    <x:t xml:space="preserve">Actual_Result</x:t>
  </x:si>
  <x:si>
    <x:t xml:space="preserve">Affected_Record_IDs</x:t>
  </x:si>
  <x:si>
    <x:t xml:space="preserve">Run_Date *</x:t>
  </x:si>
  <x:si>
    <x:t xml:space="preserve">Resolved_Date</x:t>
  </x:si>
  <x:si>
    <x:t xml:space="preserve">Resolution_Notes</x:t>
  </x:si>
  <x:si>
    <x:t xml:space="preserve">Exception queue</x:t>
  </x:si>
  <x:si>
    <x:t xml:space="preserve">Exception and resolution log. Open organization items remain visible; resolved IREI findings are retained for audit history.</x:t>
  </x:si>
  <x:si>
    <x:t xml:space="preserve">Exception_ID *</x:t>
  </x:si>
  <x:si>
    <x:t xml:space="preserve">Exception_Type *</x:t>
  </x:si>
  <x:si>
    <x:t xml:space="preserve">Materiality</x:t>
  </x:si>
  <x:si>
    <x:t xml:space="preserve">Assigned_To</x:t>
  </x:si>
  <x:si>
    <x:t xml:space="preserve">Opened_Date *</x:t>
  </x:si>
  <x:si>
    <x:t xml:space="preserve">Resolution</x:t>
  </x:si>
  <x:si>
    <x:t xml:space="preserve">Accepted_By</x:t>
  </x:si>
  <x:si>
    <x:t xml:space="preserve">Acceptance_Reason</x:t>
  </x:si>
  <x:si>
    <x:t xml:space="preserve">Reconciliation results</x:t>
  </x:si>
  <x:si>
    <x:t xml:space="preserve">Terminal comparisons between source controls and canonical or calculated totals. Differences do not feed business calculations.</x:t>
  </x:si>
  <x:si>
    <x:t xml:space="preserve">Reconciliation_ID *</x:t>
  </x:si>
  <x:si>
    <x:t xml:space="preserve">Area *</x:t>
  </x:si>
  <x:si>
    <x:t xml:space="preserve">Source_Control</x:t>
  </x:si>
  <x:si>
    <x:t xml:space="preserve">Canonical_or_Calculated_Total</x:t>
  </x:si>
  <x:si>
    <x:t xml:space="preserve">Difference</x:t>
  </x:si>
  <x:si>
    <x:t xml:space="preserve">Tolerance</x:t>
  </x:si>
  <x:si>
    <x:t xml:space="preserve">Evidence status by area</x:t>
  </x:si>
  <x:si>
    <x:t xml:space="preserve">Evidence_Area_ID *</x:t>
  </x:si>
  <x:si>
    <x:t xml:space="preserve">Area_Name *</x:t>
  </x:si>
  <x:si>
    <x:t xml:space="preserve">Summary_Text *</x:t>
  </x:si>
  <x:si>
    <x:t xml:space="preserve">Information requests</x:t>
  </x:si>
  <x:si>
    <x:t xml:space="preserve">Request_ID *</x:t>
  </x:si>
  <x:si>
    <x:t xml:space="preserve">Provide_Text *</x:t>
  </x:si>
  <x:si>
    <x:t xml:space="preserve">We_Can_Tell_You *</x:t>
  </x:si>
  <x:si>
    <x:t xml:space="preserve">Holder *</x:t>
  </x:si>
  <x:si>
    <x:t xml:space="preserve">Send_First *</x:t>
  </x:si>
  <x:si>
    <x:t xml:space="preserve">Presentation-ready Page 3 dataset. This layer receives values from Metric Results and Issue Results; it performs no independent financial calculations.</x:t>
  </x:si>
  <x:si>
    <x:t xml:space="preserve">GREEN — output contract. Values are generated from approved upstream records.</x:t>
  </x:si>
  <x:si>
    <x:t xml:space="preserve">Output_Record_ID *</x:t>
  </x:si>
  <x:si>
    <x:t xml:space="preserve">Metric_Code</x:t>
  </x:si>
  <x:si>
    <x:t xml:space="preserve">Display_Unit</x:t>
  </x:si>
  <x:si>
    <x:t xml:space="preserve">Metric_Result_ID</x:t>
  </x:si>
  <x:si>
    <x:t xml:space="preserve">Issue_ID</x:t>
  </x:si>
  <x:si>
    <x:t xml:space="preserve">Evidence_Available *</x:t>
  </x:si>
  <x:si>
    <x:t xml:space="preserve">Display_Config_Version *</x:t>
  </x:si>
  <x:si>
    <x:t xml:space="preserve">Report output contract</x:t>
  </x:si>
  <x:si>
    <x:t xml:space="preserve">Later release. Activate after approved assessment versions can be reproduced and Page 3 is stable.</x:t>
  </x:si>
  <x:si>
    <x:t xml:space="preserve">Report_Record_ID *</x:t>
  </x:si>
  <x:si>
    <x:t xml:space="preserve">Report_Type *</x:t>
  </x:si>
  <x:si>
    <x:t xml:space="preserve">Report_Version *</x:t>
  </x:si>
  <x:si>
    <x:t xml:space="preserve">Content_Type *</x:t>
  </x:si>
  <x:si>
    <x:t xml:space="preserve">Metric_or_Issue_ID</x:t>
  </x:si>
  <x:si>
    <x:t xml:space="preserve">Title</x:t>
  </x:si>
  <x:si>
    <x:t xml:space="preserve">Body_or_Value</x:t>
  </x:si>
  <x:si>
    <x:t xml:space="preserve">Evidence_Reference</x:t>
  </x:si>
  <x:si>
    <x:t xml:space="preserve">Authorization_Status *</x:t>
  </x:si>
  <x:si>
    <x:t xml:space="preserve">Page view: tiles, key figures and chart points</x:t>
  </x:si>
  <x:si>
    <x:t xml:space="preserve">View_Record_ID *</x:t>
  </x:si>
  <x:si>
    <x:t xml:space="preserve">Component *</x:t>
  </x:si>
  <x:si>
    <x:t xml:space="preserve">Display_Format *</x:t>
  </x:si>
</x:sst>
</file>

<file path=xl/styles.xml><?xml version="1.0" encoding="utf-8"?>
<x:styleSheet xmlns:x="http://schemas.openxmlformats.org/spreadsheetml/2006/main">
  <x:numFmts count="20">
    <x:numFmt numFmtId="164" formatCode="General"/>
    <x:numFmt numFmtId="165" formatCode="yyyy\-mm\-dd"/>
    <x:numFmt numFmtId="166" formatCode="0.00"/>
    <x:numFmt numFmtId="167" formatCode="#,##0.00;[RED]\(#,##0.00\);\-"/>
    <x:numFmt numFmtId="168" formatCode="#,##0.00;\(#,##0.00\);\-"/>
    <x:numFmt numFmtId="169" formatCode="#,##0"/>
    <x:numFmt numFmtId="170" formatCode="\$#,##0;&quot;($&quot;#,##0\);\-"/>
    <x:numFmt numFmtId="171" formatCode="0.000%"/>
    <x:numFmt numFmtId="172" formatCode="0"/>
    <x:numFmt numFmtId="173" formatCode="\$#,##0.00;&quot;($&quot;#,##0.00\);\-"/>
    <x:numFmt numFmtId="174" formatCode="#,##0.00"/>
    <x:numFmt numFmtId="175" formatCode="0.000\x"/>
    <x:numFmt numFmtId="176" formatCode="0.0%"/>
    <x:numFmt numFmtId="177" formatCode="0.00\x"/>
    <x:numFmt numFmtId="178" formatCode="#,##0.00;[RED]\(#,##0.00\);0.00"/>
    <x:numFmt numFmtId="200" formatCode="yyyy-mm-dd"/>
    <x:numFmt numFmtId="201" formatCode="$#,##0;($#,##0);-"/>
    <x:numFmt numFmtId="202" formatCode="0.00x"/>
    <x:numFmt numFmtId="203" formatCode="0.00%"/>
    <x:numFmt numFmtId="204" formatCode="#,##0.00;(#,##0.00);0"/>
  </x:numFmts>
  <x:fonts count="45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5"/>
      <x:color rgb="FFFFFFFF"/>
      <x:name val="Arial"/>
    </x:font>
    <x:font>
      <x:sz val="10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7030A0"/>
      <x:name val="Arial"/>
    </x:font>
    <x:font>
      <x:sz val="10"/>
      <x:color rgb="FFC65911"/>
      <x:name val="Arial"/>
    </x:font>
    <x:font>
      <x:sz val="10"/>
      <x:color rgb="FF666666"/>
      <x:name val="Arial"/>
    </x:font>
    <x:font>
      <x:sz val="10"/>
      <x:color rgb="FF548235"/>
      <x:name val="Arial"/>
    </x:font>
    <x:font>
      <x:b/>
      <x:sz val="11"/>
      <x:color rgb="FFFFFFFF"/>
      <x:name val="Arial"/>
    </x:font>
    <x:font>
      <x:sz val="9"/>
      <x:color rgb="FF222222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9"/>
      <x:color rgb="FF222222"/>
      <x:name val="Arial"/>
    </x:font>
    <x:font>
      <x:sz val="9"/>
      <x:color rgb="FF0070C0"/>
      <x:name val="Arial"/>
    </x:font>
    <x:font>
      <x:b/>
      <x:sz val="9"/>
      <x:color rgb="FF0070C0"/>
      <x:name val="Arial"/>
    </x:font>
    <x:font>
      <x:sz val="8"/>
      <x:color rgb="FF0070C0"/>
      <x:name val="Arial"/>
    </x:font>
    <x:font>
      <x:b/>
      <x:sz val="9"/>
      <x:color rgb="FFC65911"/>
      <x:name val="Arial"/>
    </x:font>
    <x:font>
      <x:sz val="9"/>
      <x:color rgb="FFC65911"/>
      <x:name val="Arial"/>
    </x:font>
    <x:font>
      <x:sz val="8"/>
      <x:color rgb="FFC65911"/>
      <x:name val="Arial"/>
    </x:font>
    <x:font>
      <x:b/>
      <x:sz val="9"/>
      <x:color rgb="FF666666"/>
      <x:name val="Arial"/>
    </x:font>
    <x:font>
      <x:b/>
      <x:sz val="9"/>
      <x:color rgb="FF7030A0"/>
      <x:name val="Arial"/>
    </x:font>
    <x:font>
      <x:sz val="9"/>
      <x:color rgb="FF7030A0"/>
      <x:name val="Arial"/>
    </x:font>
    <x:font>
      <x:b/>
      <x:sz val="9"/>
      <x:color rgb="FF548235"/>
      <x:name val="Arial"/>
    </x:font>
    <x:font>
      <x:sz val="9"/>
      <x:color rgb="FF548235"/>
      <x:name val="Arial"/>
    </x:font>
    <x:font>
      <x:b/>
      <x:sz val="14"/>
      <x:color rgb="FFFFFFFF"/>
      <x:name val="Arial"/>
      <x:family val="2"/>
    </x:font>
    <x:font>
      <x:i/>
      <x:sz val="10"/>
      <x:color rgb="FF44546A"/>
      <x:name val="Arial"/>
      <x:family val="2"/>
    </x:font>
    <x:font>
      <x:i/>
      <x:sz val="10"/>
      <x:color rgb="FF1F2937"/>
      <x:name val="Arial"/>
      <x:family val="2"/>
    </x:font>
    <x:font>
      <x:b/>
      <x:sz val="10"/>
      <x:color rgb="FF1F2937"/>
      <x:name val="Arial"/>
      <x:family val="2"/>
    </x:font>
    <x:font>
      <x:b/>
      <x:sz val="10"/>
      <x:color rgb="FFFFFFFF"/>
      <x:name val="Arial"/>
      <x:family val="2"/>
    </x:font>
    <x:font>
      <x:sz val="10"/>
      <x:color rgb="FF1F2937"/>
      <x:name val="Arial"/>
      <x:family val="2"/>
    </x:font>
    <x:font>
      <x:sz val="10"/>
      <x:color rgb="FF1F2937"/>
      <x:name val="Arial"/>
    </x:font>
    <x:font>
      <x:sz val="10"/>
      <x:color rgb="FF0000FF"/>
      <x:name val="Arial"/>
      <x:family val="2"/>
    </x:font>
    <x:font>
      <x:sz val="10"/>
      <x:color rgb="FF000000"/>
      <x:name val="Arial"/>
      <x:family val="2"/>
    </x:font>
    <x:font>
      <x:sz val="10"/>
      <x:color rgb="FF000000"/>
      <x:name val="Arial"/>
    </x:font>
    <x:font>
      <x:sz val="10"/>
      <x:color rgb="FF0000FF"/>
      <x:name val="Arial"/>
    </x:font>
    <x:font>
      <x:sz val="9"/>
      <x:color rgb="FF000000"/>
      <x:name val="Arial"/>
    </x:font>
    <x:font>
      <x:sz val="9"/>
      <x:color rgb="FF0000FF"/>
      <x:name val="Arial"/>
    </x:font>
    <x:font>
      <x:sz val="8"/>
      <x:color rgb="FF000000"/>
      <x:name val="Arial"/>
    </x:font>
    <x:font>
      <x:sz val="8"/>
      <x:color rgb="FF0000FF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00999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008C8C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7">
    <x:border diagonalUp="0" diagonalDown="0">
      <x:left/>
      <x:right/>
      <x:top/>
      <x:bottom/>
      <x:diagonal/>
    </x:border>
    <x:border diagonalUp="0" diagonalDown="0">
      <x:left/>
      <x:right/>
      <x:top/>
      <x:bottom style="thin">
        <x:color rgb="FFFFFFFF"/>
      </x:bottom>
      <x:diagonal/>
    </x:border>
    <x:border diagonalUp="0" diagonalDown="0">
      <x:left/>
      <x:right/>
      <x:top/>
      <x:bottom style="thin">
        <x:color rgb="FFE7E6E6"/>
      </x:bottom>
      <x:diagonal/>
    </x:border>
    <x:border diagonalUp="0" diagonalDown="0">
      <x:left/>
      <x:right/>
      <x:top/>
      <x:bottom style="thin">
        <x:color rgb="FF5B9BD5"/>
      </x:bottom>
      <x:diagonal/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 diagonalUp="0" diagonalDown="0">
      <x:left/>
      <x:right/>
      <x:top/>
      <x:bottom style="hair">
        <x:color rgb="FFD9E2F3"/>
      </x:bottom>
      <x:diagonal/>
    </x:border>
    <x:border diagonalUp="0" diagonalDown="0">
      <x:left/>
      <x:right/>
      <x:top/>
      <x:bottom style="hair">
        <x:color rgb="FFE7E6E6"/>
      </x:bottom>
      <x:diagonal/>
    </x:border>
    <x:border diagonalUp="0" diagonalDown="0">
      <x:left/>
      <x:right/>
      <x:top/>
      <x:bottom style="hair">
        <x:color rgb="FFD9D9D9"/>
      </x:bottom>
      <x:diagonal/>
    </x:border>
    <x:border diagonalUp="0" diagonalDown="0">
      <x:left/>
      <x:right style="thin">
        <x:color rgb="FFD9E2F3"/>
      </x:right>
      <x:top/>
      <x:bottom style="thin">
        <x:color rgb="FFD9E2F3"/>
      </x:bottom>
      <x:diagonal/>
    </x:border>
    <x:border diagonalUp="0" diagonalDown="0"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 diagonalUp="0" diagonalDown="0">
      <x:left style="thin">
        <x:color rgb="FFD9E2F3"/>
      </x:left>
      <x:right/>
      <x:top/>
      <x:bottom style="thin">
        <x:color rgb="FFD9E2F3"/>
      </x:bottom>
      <x:diagonal/>
    </x:border>
    <x:border diagonalUp="0" diagonalDown="0"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 diagonalUp="0" diagonalDown="0"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 diagonalUp="0" diagonalDown="0">
      <x:left/>
      <x:right style="thin">
        <x:color rgb="FFD9E2F3"/>
      </x:right>
      <x:top style="thin">
        <x:color rgb="FFD9E2F3"/>
      </x:top>
      <x:bottom/>
      <x:diagonal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 diagonalUp="0" diagonalDown="0">
      <x:left style="thin">
        <x:color rgb="FFD9E2F3"/>
      </x:left>
      <x:right/>
      <x:top style="thin">
        <x:color rgb="FFD9E2F3"/>
      </x:top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05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5" fillId="2" borderId="0" xfId="0" applyFont="1" applyBorder="1" applyAlignment="1" applyProtection="0">
      <x:alignment horizontal="general" vertical="center" wrapText="0" shrinkToFit="0"/>
      <x:protection locked="1" hidden="0"/>
    </x:xf>
    <x:xf numFmtId="164" fontId="6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7" fillId="3" borderId="0" xfId="0" applyFont="1" applyBorder="1" applyAlignment="1" applyProtection="0">
      <x:alignment horizontal="general" vertical="bottom" wrapText="1" shrinkToFit="0"/>
      <x:protection locked="1" hidden="0"/>
    </x:xf>
    <x:xf numFmtId="164" fontId="8" fillId="4" borderId="0" xfId="0" applyFont="1" applyBorder="0" applyAlignment="1" applyProtection="0">
      <x:alignment horizontal="center" vertical="center" wrapText="0" shrinkToFit="0"/>
      <x:protection locked="1" hidden="0"/>
    </x:xf>
    <x:xf numFmtId="164" fontId="9" fillId="5" borderId="1" xfId="0" applyFont="1" applyBorder="1" applyAlignment="1" applyProtection="0">
      <x:alignment horizontal="general" vertical="top" wrapText="1" shrinkToFit="0"/>
      <x:protection locked="1" hidden="0"/>
    </x:xf>
    <x:xf numFmtId="164" fontId="6" fillId="6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7" borderId="1" xfId="0" applyFont="1" applyBorder="1" applyAlignment="1" applyProtection="0">
      <x:alignment horizontal="general" vertical="top" wrapText="1" shrinkToFit="0"/>
      <x:protection locked="1" hidden="0"/>
    </x:xf>
    <x:xf numFmtId="164" fontId="11" fillId="8" borderId="1" xfId="0" applyFont="1" applyBorder="1" applyAlignment="1" applyProtection="0">
      <x:alignment horizontal="general" vertical="top" wrapText="1" shrinkToFit="0"/>
      <x:protection locked="1" hidden="0"/>
    </x:xf>
    <x:xf numFmtId="164" fontId="12" fillId="9" borderId="1" xfId="0" applyFont="1" applyBorder="1" applyAlignment="1" applyProtection="0">
      <x:alignment horizontal="general" vertical="top" wrapText="1" shrinkToFit="0"/>
      <x:protection locked="1" hidden="0"/>
    </x:xf>
    <x:xf numFmtId="164" fontId="13" fillId="10" borderId="1" xfId="0" applyFont="1" applyBorder="1" applyAlignment="1" applyProtection="0">
      <x:alignment horizontal="general" vertical="top" wrapText="1" shrinkToFit="0"/>
      <x:protection locked="1" hidden="0"/>
    </x:xf>
    <x:xf numFmtId="164" fontId="6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10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9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0" borderId="2" xfId="0" applyFont="1" applyBorder="1" applyAlignment="1" applyProtection="0">
      <x:alignment horizontal="general" vertical="top" wrapText="1" shrinkToFit="0"/>
      <x:protection locked="1" hidden="0"/>
    </x:xf>
    <x:xf numFmtId="164" fontId="6" fillId="9" borderId="2" xfId="0" applyFont="1" applyBorder="1" applyAlignment="1" applyProtection="0">
      <x:alignment horizontal="general" vertical="top" wrapText="1" shrinkToFit="0"/>
      <x:protection locked="1" hidden="0"/>
    </x:xf>
    <x:xf numFmtId="164" fontId="4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0" borderId="2" xfId="0" applyFont="1" applyBorder="1" applyAlignment="1" applyProtection="0">
      <x:alignment horizontal="general" vertical="top" wrapText="1" shrinkToFit="0"/>
      <x:protection locked="1" hidden="0"/>
    </x:xf>
    <x:xf numFmtId="164" fontId="14" fillId="4" borderId="0" xfId="0" applyFont="1" applyBorder="0" applyAlignment="1" applyProtection="0">
      <x:alignment horizontal="center" vertical="center" wrapText="0" shrinkToFit="0"/>
      <x:protection locked="1" hidden="0"/>
    </x:xf>
    <x:xf numFmtId="164" fontId="8" fillId="4" borderId="0" xfId="0" applyFont="1" applyBorder="0" applyAlignment="1" applyProtection="0">
      <x:alignment horizontal="general" vertical="bottom" wrapText="0" shrinkToFit="0"/>
      <x:protection locked="1" hidden="0"/>
    </x:xf>
    <x:xf numFmtId="164" fontId="15" fillId="9" borderId="0" xfId="0" applyFont="1" applyBorder="0" applyAlignment="1" applyProtection="0">
      <x:alignment horizontal="general" vertical="top" wrapText="1" shrinkToFit="0"/>
      <x:protection locked="1" hidden="0"/>
    </x:xf>
    <x:xf numFmtId="164" fontId="16" fillId="2" borderId="0" xfId="0" applyFont="1" applyBorder="0" applyAlignment="1" applyProtection="0">
      <x:alignment horizontal="general" vertical="center" wrapText="0" shrinkToFit="0"/>
      <x:protection locked="1" hidden="0"/>
    </x:xf>
    <x:xf numFmtId="164" fontId="6" fillId="0" borderId="3" xfId="0" applyFont="1" applyBorder="1" applyAlignment="1" applyProtection="0">
      <x:alignment horizontal="general" vertical="bottom" wrapText="0" shrinkToFit="0"/>
      <x:protection locked="1" hidden="0"/>
    </x:xf>
    <x:xf numFmtId="164" fontId="17" fillId="3" borderId="0" xfId="0" applyFont="1" applyBorder="1" applyAlignment="1" applyProtection="0">
      <x:alignment horizontal="general" vertical="center" wrapText="1" shrinkToFit="0"/>
      <x:protection locked="1" hidden="0"/>
    </x:xf>
    <x:xf numFmtId="164" fontId="17" fillId="3" borderId="0" xfId="0" applyFont="1" applyBorder="0" applyAlignment="1" applyProtection="0">
      <x:alignment horizontal="general" vertical="center" wrapText="1" shrinkToFit="0"/>
      <x:protection locked="1" hidden="0"/>
    </x:xf>
    <x:xf numFmtId="164" fontId="18" fillId="6" borderId="0" xfId="0" applyFont="1" applyBorder="0" applyAlignment="1" applyProtection="0">
      <x:alignment horizontal="general" vertical="center" wrapText="0" shrinkToFit="0"/>
      <x:protection locked="1" hidden="0"/>
    </x:xf>
    <x:xf numFmtId="164" fontId="8" fillId="2" borderId="4" xfId="0" applyFont="1" applyBorder="1" applyAlignment="1" applyProtection="0">
      <x:alignment horizontal="center" vertical="center" wrapText="1" shrinkToFit="0"/>
      <x:protection locked="1" hidden="0"/>
    </x:xf>
    <x:xf numFmtId="164" fontId="8" fillId="11" borderId="4" xfId="0" applyFont="1" applyBorder="1" applyAlignment="1" applyProtection="0">
      <x:alignment horizontal="center" vertical="center" wrapText="1" shrinkToFit="0"/>
      <x:protection locked="1" hidden="0"/>
    </x:xf>
    <x:xf numFmtId="164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6" fillId="6" borderId="0" xfId="0" applyFont="1" applyBorder="0" applyAlignment="1" applyProtection="0">
      <x:alignment horizontal="general" vertical="top" wrapText="1" shrinkToFit="0"/>
      <x:protection locked="1" hidden="0"/>
    </x:xf>
    <x:xf numFmtId="165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11" fillId="8" borderId="0" xfId="0" applyFont="1" applyBorder="0" applyAlignment="1" applyProtection="0">
      <x:alignment horizontal="general" vertical="center" wrapText="1" shrinkToFit="0"/>
      <x:protection locked="1" hidden="0"/>
    </x:xf>
    <x:xf numFmtId="164" fontId="6" fillId="6" borderId="0" xfId="0" applyFont="1" applyBorder="0" applyAlignment="1" applyProtection="0">
      <x:alignment horizontal="general" vertical="bottom" wrapText="0" shrinkToFit="0"/>
      <x:protection locked="1" hidden="0"/>
    </x:xf>
    <x:xf numFmtId="165" fontId="6" fillId="6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8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6" borderId="0" xfId="0" applyFont="1" applyBorder="0" applyAlignment="1" applyProtection="0">
      <x:alignment horizontal="general" vertical="center" wrapText="0" shrinkToFit="0"/>
      <x:protection locked="1" hidden="0"/>
    </x:xf>
    <x:xf numFmtId="165" fontId="6" fillId="6" borderId="0" xfId="0" applyFont="1" applyBorder="0" applyAlignment="1" applyProtection="0">
      <x:alignment horizontal="general" vertical="center" wrapText="0" shrinkToFit="0"/>
      <x:protection locked="1" hidden="0"/>
    </x:xf>
    <x:xf numFmtId="164" fontId="11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6" fillId="6" borderId="5" xfId="0" applyFont="1" applyBorder="1" applyAlignment="1" applyProtection="0">
      <x:alignment horizontal="general" vertical="center" wrapText="0" shrinkToFit="0"/>
      <x:protection locked="1" hidden="0"/>
    </x:xf>
    <x:xf numFmtId="165" fontId="6" fillId="6" borderId="5" xfId="0" applyFont="1" applyBorder="1" applyAlignment="1" applyProtection="0">
      <x:alignment horizontal="general" vertical="center" wrapText="0" shrinkToFit="0"/>
      <x:protection locked="1" hidden="0"/>
    </x:xf>
    <x:xf numFmtId="164" fontId="11" fillId="8" borderId="5" xfId="0" applyFont="1" applyBorder="1" applyAlignment="1" applyProtection="0">
      <x:alignment horizontal="general" vertical="center" wrapText="0" shrinkToFit="0"/>
      <x:protection locked="1" hidden="0"/>
    </x:xf>
    <x:xf numFmtId="165" fontId="6" fillId="6" borderId="0" xfId="0" applyFont="1" applyBorder="0" applyAlignment="1" applyProtection="0">
      <x:alignment horizontal="general" vertical="bottom" wrapText="0" shrinkToFit="0"/>
      <x:protection locked="1" hidden="0"/>
    </x:xf>
    <x:xf numFmtId="164" fontId="11" fillId="8" borderId="0" xfId="0" applyFont="1" applyBorder="0" applyAlignment="1" applyProtection="0">
      <x:alignment horizontal="general" vertical="bottom" wrapText="0" shrinkToFit="0"/>
      <x:protection locked="1" hidden="0"/>
    </x:xf>
    <x:xf numFmtId="164" fontId="16" fillId="2" borderId="0" xfId="0" applyFont="1" applyBorder="1" applyAlignment="1" applyProtection="0">
      <x:alignment horizontal="general" vertical="center" wrapText="0" shrinkToFit="0"/>
      <x:protection locked="1" hidden="0"/>
    </x:xf>
    <x:xf numFmtId="164" fontId="14" fillId="4" borderId="0" xfId="0" applyFont="1" applyBorder="0" applyAlignment="1" applyProtection="0">
      <x:alignment horizontal="center" vertical="center" wrapText="1" shrinkToFit="0"/>
      <x:protection locked="1" hidden="0"/>
    </x:xf>
    <x:xf numFmtId="165" fontId="4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4" fillId="0" borderId="2" xfId="0" applyFont="1" applyBorder="1" applyAlignment="1" applyProtection="0">
      <x:alignment horizontal="general" vertical="top" wrapText="1" shrinkToFit="0"/>
      <x:protection locked="1" hidden="0"/>
    </x:xf>
    <x:xf numFmtId="164" fontId="9" fillId="5" borderId="0" xfId="0" applyFont="1" applyBorder="0" applyAlignment="1" applyProtection="0">
      <x:alignment horizontal="general" vertical="top" wrapText="1" shrinkToFit="0"/>
      <x:protection locked="1" hidden="0"/>
    </x:xf>
    <x:xf numFmtId="165" fontId="9" fillId="5" borderId="0" xfId="0" applyFont="1" applyBorder="0" applyAlignment="1" applyProtection="0">
      <x:alignment horizontal="general" vertical="top" wrapText="1" shrinkToFit="0"/>
      <x:protection locked="1" hidden="0"/>
    </x:xf>
    <x:xf numFmtId="164" fontId="9" fillId="5" borderId="2" xfId="0" applyFont="1" applyBorder="1" applyAlignment="1" applyProtection="0">
      <x:alignment horizontal="general" vertical="top" wrapText="1" shrinkToFit="0"/>
      <x:protection locked="1" hidden="0"/>
    </x:xf>
    <x:xf numFmtId="165" fontId="9" fillId="5" borderId="2" xfId="0" applyFont="1" applyBorder="1" applyAlignment="1" applyProtection="0">
      <x:alignment horizontal="general" vertical="top" wrapText="1" shrinkToFit="0"/>
      <x:protection locked="1" hidden="0"/>
    </x:xf>
    <x:xf numFmtId="164" fontId="19" fillId="5" borderId="0" xfId="0" applyFont="1" applyBorder="0" applyAlignment="1" applyProtection="0">
      <x:alignment horizontal="general" vertical="top" wrapText="1" shrinkToFit="0"/>
      <x:protection locked="1" hidden="0"/>
    </x:xf>
    <x:xf numFmtId="165" fontId="19" fillId="5" borderId="0" xfId="0" applyFont="1" applyBorder="0" applyAlignment="1" applyProtection="0">
      <x:alignment horizontal="general" vertical="top" wrapText="1" shrinkToFit="0"/>
      <x:protection locked="1" hidden="0"/>
    </x:xf>
    <x:xf numFmtId="164" fontId="9" fillId="5" borderId="6" xfId="0" applyFont="1" applyBorder="1" applyAlignment="1" applyProtection="0">
      <x:alignment horizontal="general" vertical="top" wrapText="1" shrinkToFit="0"/>
      <x:protection locked="1" hidden="0"/>
    </x:xf>
    <x:xf numFmtId="165" fontId="9" fillId="5" borderId="6" xfId="0" applyFont="1" applyBorder="1" applyAlignment="1" applyProtection="0">
      <x:alignment horizontal="general" vertical="top" wrapText="1" shrinkToFit="0"/>
      <x:protection locked="1" hidden="0"/>
    </x:xf>
    <x:xf numFmtId="165" fontId="4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20" fillId="5" borderId="0" xfId="0" applyFont="1" applyBorder="0" applyAlignment="1" applyProtection="0">
      <x:alignment horizontal="general" vertical="center" wrapText="0" shrinkToFit="0"/>
      <x:protection locked="1" hidden="0"/>
    </x:xf>
    <x:xf numFmtId="164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65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64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4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65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65" fontId="11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65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65" fontId="11" fillId="8" borderId="5" xfId="0" applyFont="1" applyBorder="1" applyAlignment="1" applyProtection="0">
      <x:alignment horizontal="general" vertical="center" wrapText="0" shrinkToFit="0"/>
      <x:protection locked="1" hidden="0"/>
    </x:xf>
    <x:xf numFmtId="165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5" fontId="11" fillId="8" borderId="0" xfId="0" applyFont="1" applyBorder="0" applyAlignment="1" applyProtection="0">
      <x:alignment horizontal="general" vertical="bottom" wrapText="0" shrinkToFit="0"/>
      <x:protection locked="1" hidden="0"/>
    </x:xf>
    <x:xf numFmtId="166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20" fillId="5" borderId="0" xfId="0" applyFont="1" applyBorder="0" applyAlignment="1" applyProtection="0">
      <x:alignment horizontal="general" vertical="bottom" wrapText="0" shrinkToFit="0"/>
      <x:protection locked="1" hidden="0"/>
    </x:xf>
    <x:xf numFmtId="164" fontId="21" fillId="5" borderId="0" xfId="0" applyFont="1" applyBorder="0" applyAlignment="1" applyProtection="0">
      <x:alignment horizontal="general" vertical="center" wrapText="0" shrinkToFit="0"/>
      <x:protection locked="1" hidden="0"/>
    </x:xf>
    <x:xf numFmtId="167" fontId="21" fillId="5" borderId="0" xfId="0" applyFont="1" applyBorder="0" applyAlignment="1" applyProtection="0">
      <x:alignment horizontal="general" vertical="center" wrapText="0" shrinkToFit="0"/>
      <x:protection locked="1" hidden="0"/>
    </x:xf>
    <x:xf numFmtId="165" fontId="21" fillId="5" borderId="0" xfId="0" applyFont="1" applyBorder="0" applyAlignment="1" applyProtection="0">
      <x:alignment horizontal="general" vertical="center" wrapText="0" shrinkToFit="0"/>
      <x:protection locked="1" hidden="0"/>
    </x:xf>
    <x:xf numFmtId="164" fontId="21" fillId="5" borderId="5" xfId="0" applyFont="1" applyBorder="1" applyAlignment="1" applyProtection="0">
      <x:alignment horizontal="general" vertical="center" wrapText="0" shrinkToFit="0"/>
      <x:protection locked="1" hidden="0"/>
    </x:xf>
    <x:xf numFmtId="167" fontId="21" fillId="5" borderId="5" xfId="0" applyFont="1" applyBorder="1" applyAlignment="1" applyProtection="0">
      <x:alignment horizontal="general" vertical="center" wrapText="0" shrinkToFit="0"/>
      <x:protection locked="1" hidden="0"/>
    </x:xf>
    <x:xf numFmtId="165" fontId="21" fillId="5" borderId="5" xfId="0" applyFont="1" applyBorder="1" applyAlignment="1" applyProtection="0">
      <x:alignment horizontal="general" vertical="center" wrapText="0" shrinkToFit="0"/>
      <x:protection locked="1" hidden="0"/>
    </x:xf>
    <x:xf numFmtId="164" fontId="22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23" fillId="8" borderId="0" xfId="0" applyFont="1" applyBorder="0" applyAlignment="1" applyProtection="0">
      <x:alignment horizontal="general" vertical="center" wrapText="1" shrinkToFit="0"/>
      <x:protection locked="1" hidden="0"/>
    </x:xf>
    <x:xf numFmtId="164" fontId="11" fillId="8" borderId="0" xfId="0" applyFont="1" applyBorder="0" applyAlignment="1" applyProtection="0">
      <x:alignment horizontal="general" vertical="top" wrapText="1" shrinkToFit="0"/>
      <x:protection locked="1" hidden="0"/>
    </x:xf>
    <x:xf numFmtId="164" fontId="11" fillId="8" borderId="5" xfId="0" applyFont="1" applyBorder="1" applyAlignment="1" applyProtection="0">
      <x:alignment horizontal="general" vertical="top" wrapText="1" shrinkToFit="0"/>
      <x:protection locked="1" hidden="0"/>
    </x:xf>
    <x:xf numFmtId="164" fontId="11" fillId="8" borderId="0" xfId="0" applyFont="1" applyBorder="0" applyAlignment="1" applyProtection="0">
      <x:alignment horizontal="general" vertical="bottom" wrapText="1" shrinkToFit="0"/>
      <x:protection locked="1" hidden="0"/>
    </x:xf>
    <x:xf numFmtId="164" fontId="24" fillId="8" borderId="0" xfId="0" applyFont="1" applyBorder="0" applyAlignment="1" applyProtection="0">
      <x:alignment horizontal="general" vertical="center" wrapText="0" shrinkToFit="0"/>
      <x:protection locked="1" hidden="0"/>
    </x:xf>
    <x:xf numFmtId="167" fontId="24" fillId="8" borderId="0" xfId="0" applyFont="1" applyBorder="0" applyAlignment="1" applyProtection="0">
      <x:alignment horizontal="general" vertical="center" wrapText="0" shrinkToFit="0"/>
      <x:protection locked="1" hidden="0"/>
    </x:xf>
    <x:xf numFmtId="165" fontId="24" fillId="8" borderId="0" xfId="0" applyFont="1" applyBorder="0" applyAlignment="1" applyProtection="0">
      <x:alignment horizontal="general" vertical="center" wrapText="0" shrinkToFit="0"/>
      <x:protection locked="1" hidden="0"/>
    </x:xf>
    <x:xf numFmtId="164" fontId="24" fillId="8" borderId="5" xfId="0" applyFont="1" applyBorder="1" applyAlignment="1" applyProtection="0">
      <x:alignment horizontal="general" vertical="center" wrapText="0" shrinkToFit="0"/>
      <x:protection locked="1" hidden="0"/>
    </x:xf>
    <x:xf numFmtId="167" fontId="24" fillId="8" borderId="5" xfId="0" applyFont="1" applyBorder="1" applyAlignment="1" applyProtection="0">
      <x:alignment horizontal="general" vertical="center" wrapText="0" shrinkToFit="0"/>
      <x:protection locked="1" hidden="0"/>
    </x:xf>
    <x:xf numFmtId="165" fontId="24" fillId="8" borderId="5" xfId="0" applyFont="1" applyBorder="1" applyAlignment="1" applyProtection="0">
      <x:alignment horizontal="general" vertical="center" wrapText="0" shrinkToFit="0"/>
      <x:protection locked="1" hidden="0"/>
    </x:xf>
    <x:xf numFmtId="168" fontId="11" fillId="8" borderId="0" xfId="0" applyFont="1" applyBorder="0" applyAlignment="1" applyProtection="0">
      <x:alignment horizontal="general" vertical="bottom" wrapText="0" shrinkToFit="0"/>
      <x:protection locked="1" hidden="0"/>
    </x:xf>
    <x:xf numFmtId="164" fontId="25" fillId="9" borderId="0" xfId="0" applyFont="1" applyBorder="0" applyAlignment="1" applyProtection="0">
      <x:alignment horizontal="general" vertical="center" wrapText="0" shrinkToFit="0"/>
      <x:protection locked="1" hidden="0"/>
    </x:xf>
    <x:xf numFmtId="164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5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4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4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65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65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9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64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69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69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70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7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71" fontId="19" fillId="5" borderId="0" xfId="0" applyFont="1" applyBorder="0" applyAlignment="1" applyProtection="0">
      <x:alignment horizontal="general" vertical="center" wrapText="1" shrinkToFit="0"/>
      <x:protection locked="1" hidden="0"/>
    </x:xf>
    <x:xf numFmtId="170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71" fontId="9" fillId="5" borderId="0" xfId="0" applyFont="1" applyBorder="0" applyAlignment="1" applyProtection="0">
      <x:alignment horizontal="general" vertical="center" wrapText="0" shrinkToFit="0"/>
      <x:protection locked="1" hidden="0"/>
    </x:xf>
    <x:xf numFmtId="170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71" fontId="9" fillId="5" borderId="5" xfId="0" applyFont="1" applyBorder="1" applyAlignment="1" applyProtection="0">
      <x:alignment horizontal="general" vertical="center" wrapText="0" shrinkToFit="0"/>
      <x:protection locked="1" hidden="0"/>
    </x:xf>
    <x:xf numFmtId="171" fontId="9" fillId="5" borderId="0" xfId="0" applyFont="1" applyBorder="0" applyAlignment="1" applyProtection="0">
      <x:alignment horizontal="general" vertical="bottom" wrapText="0" shrinkToFit="0"/>
      <x:protection locked="1" hidden="0"/>
    </x:xf>
    <x:xf numFmtId="165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67" fontId="19" fillId="5" borderId="5" xfId="0" applyFont="1" applyBorder="1" applyAlignment="1" applyProtection="0">
      <x:alignment horizontal="general" vertical="center" wrapText="1" shrinkToFit="0"/>
      <x:protection locked="1" hidden="0"/>
    </x:xf>
    <x:xf numFmtId="172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0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2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70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72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70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9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3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9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73" fontId="12" fillId="9" borderId="5" xfId="0" applyFont="1" applyBorder="1" applyAlignment="1" applyProtection="0">
      <x:alignment horizontal="general" vertical="center" wrapText="0" shrinkToFit="0"/>
      <x:protection locked="1" hidden="0"/>
    </x:xf>
    <x:xf numFmtId="169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73" fontId="12" fillId="9" borderId="0" xfId="0" applyFont="1" applyBorder="0" applyAlignment="1" applyProtection="0">
      <x:alignment horizontal="general" vertical="bottom" wrapText="0" shrinkToFit="0"/>
      <x:protection locked="1" hidden="0"/>
    </x:xf>
    <x:xf numFmtId="164" fontId="25" fillId="9" borderId="0" xfId="0" applyFont="1" applyBorder="0" applyAlignment="1" applyProtection="0">
      <x:alignment horizontal="general" vertical="bottom" wrapText="0" shrinkToFit="0"/>
      <x:protection locked="1" hidden="0"/>
    </x:xf>
    <x:xf numFmtId="164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72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70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74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66" fontId="12" fillId="9" borderId="0" xfId="0" applyFont="1" applyBorder="0" applyAlignment="1" applyProtection="0">
      <x:alignment horizontal="general" vertical="center" wrapText="0" shrinkToFit="0"/>
      <x:protection locked="1" hidden="0"/>
    </x:xf>
    <x:xf numFmtId="174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65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66" fontId="12" fillId="9" borderId="7" xfId="0" applyFont="1" applyBorder="1" applyAlignment="1" applyProtection="0">
      <x:alignment horizontal="general" vertical="center" wrapText="0" shrinkToFit="0"/>
      <x:protection locked="1" hidden="0"/>
    </x:xf>
    <x:xf numFmtId="164" fontId="6" fillId="6" borderId="5" xfId="0" applyFont="1" applyBorder="1" applyAlignment="1" applyProtection="0">
      <x:alignment horizontal="general" vertical="top" wrapText="1" shrinkToFit="0"/>
      <x:protection locked="1" hidden="0"/>
    </x:xf>
    <x:xf numFmtId="164" fontId="26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5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7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75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76" fontId="27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27" fillId="7" borderId="5" xfId="0" applyFont="1" applyBorder="1" applyAlignment="1" applyProtection="0">
      <x:alignment horizontal="general" vertical="center" wrapText="0" shrinkToFit="0"/>
      <x:protection locked="1" hidden="0"/>
    </x:xf>
    <x:xf numFmtId="165" fontId="27" fillId="7" borderId="5" xfId="0" applyFont="1" applyBorder="1" applyAlignment="1" applyProtection="0">
      <x:alignment horizontal="general" vertical="center" wrapText="0" shrinkToFit="0"/>
      <x:protection locked="1" hidden="0"/>
    </x:xf>
    <x:xf numFmtId="167" fontId="27" fillId="7" borderId="5" xfId="0" applyFont="1" applyBorder="1" applyAlignment="1" applyProtection="0">
      <x:alignment horizontal="general" vertical="center" wrapText="0" shrinkToFit="0"/>
      <x:protection locked="1" hidden="0"/>
    </x:xf>
    <x:xf numFmtId="164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65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67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75" fontId="10" fillId="7" borderId="0" xfId="0" applyFont="1" applyBorder="0" applyAlignment="1" applyProtection="0">
      <x:alignment horizontal="general" vertical="top" wrapText="1" shrinkToFit="0"/>
      <x:protection locked="1" hidden="0"/>
    </x:xf>
    <x:xf numFmtId="165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68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77" fontId="6" fillId="6" borderId="0" xfId="0" applyFont="1" applyBorder="0" applyAlignment="1" applyProtection="0">
      <x:alignment horizontal="general" vertical="center" wrapText="1" shrinkToFit="0"/>
      <x:protection locked="1" hidden="0"/>
    </x:xf>
    <x:xf numFmtId="164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65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64" fontId="10" fillId="7" borderId="0" xfId="0" applyFont="1" applyBorder="0" applyAlignment="1" applyProtection="0">
      <x:alignment horizontal="general" vertical="center" wrapText="0" shrinkToFit="0"/>
      <x:protection locked="1" hidden="0"/>
    </x:xf>
    <x:xf numFmtId="164" fontId="10" fillId="7" borderId="5" xfId="0" applyFont="1" applyBorder="1" applyAlignment="1" applyProtection="0">
      <x:alignment horizontal="general" vertical="center" wrapText="0" shrinkToFit="0"/>
      <x:protection locked="1" hidden="0"/>
    </x:xf>
    <x:xf numFmtId="164" fontId="10" fillId="7" borderId="0" xfId="0" applyFont="1" applyBorder="0" applyAlignment="1" applyProtection="0">
      <x:alignment horizontal="general" vertical="center" wrapText="1" shrinkToFit="0"/>
      <x:protection locked="1" hidden="0"/>
    </x:xf>
    <x:xf numFmtId="165" fontId="10" fillId="7" borderId="0" xfId="0" applyFont="1" applyBorder="0" applyAlignment="1" applyProtection="0">
      <x:alignment horizontal="general" vertical="center" wrapText="1" shrinkToFit="0"/>
      <x:protection locked="1" hidden="0"/>
    </x:xf>
    <x:xf numFmtId="165" fontId="10" fillId="7" borderId="0" xfId="0" applyFont="1" applyBorder="0" applyAlignment="1" applyProtection="0">
      <x:alignment horizontal="general" vertical="center" wrapText="0" shrinkToFit="0"/>
      <x:protection locked="1" hidden="0"/>
    </x:xf>
    <x:xf numFmtId="165" fontId="10" fillId="7" borderId="5" xfId="0" applyFont="1" applyBorder="1" applyAlignment="1" applyProtection="0">
      <x:alignment horizontal="general" vertical="center" wrapText="0" shrinkToFit="0"/>
      <x:protection locked="1" hidden="0"/>
    </x:xf>
    <x:xf numFmtId="165" fontId="23" fillId="8" borderId="0" xfId="0" applyFont="1" applyBorder="0" applyAlignment="1" applyProtection="0">
      <x:alignment horizontal="general" vertical="center" wrapText="1" shrinkToFit="0"/>
      <x:protection locked="1" hidden="0"/>
    </x:xf>
    <x:xf numFmtId="164" fontId="11" fillId="5" borderId="0" xfId="0" applyFont="1" applyBorder="0" applyAlignment="1" applyProtection="0">
      <x:alignment horizontal="general" vertical="top" wrapText="1" shrinkToFit="0"/>
      <x:protection locked="1" hidden="0"/>
    </x:xf>
    <x:xf numFmtId="165" fontId="11" fillId="8" borderId="0" xfId="0" applyFont="1" applyBorder="0" applyAlignment="1" applyProtection="0">
      <x:alignment horizontal="general" vertical="top" wrapText="1" shrinkToFit="0"/>
      <x:protection locked="1" hidden="0"/>
    </x:xf>
    <x:xf numFmtId="164" fontId="11" fillId="5" borderId="5" xfId="0" applyFont="1" applyBorder="1" applyAlignment="1" applyProtection="0">
      <x:alignment horizontal="general" vertical="top" wrapText="1" shrinkToFit="0"/>
      <x:protection locked="1" hidden="0"/>
    </x:xf>
    <x:xf numFmtId="165" fontId="11" fillId="8" borderId="5" xfId="0" applyFont="1" applyBorder="1" applyAlignment="1" applyProtection="0">
      <x:alignment horizontal="general" vertical="top" wrapText="1" shrinkToFit="0"/>
      <x:protection locked="1" hidden="0"/>
    </x:xf>
    <x:xf numFmtId="165" fontId="11" fillId="8" borderId="0" xfId="0" applyFont="1" applyBorder="0" applyAlignment="1" applyProtection="0">
      <x:alignment horizontal="general" vertical="bottom" wrapText="1" shrinkToFit="0"/>
      <x:protection locked="1" hidden="0"/>
    </x:xf>
    <x:xf numFmtId="167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78" fontId="27" fillId="7" borderId="0" xfId="0" applyFont="1" applyBorder="0" applyAlignment="1" applyProtection="0">
      <x:alignment horizontal="general" vertical="center" wrapText="1" shrinkToFit="0"/>
      <x:protection locked="1" hidden="0"/>
    </x:xf>
    <x:xf numFmtId="164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67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78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65" fontId="27" fillId="7" borderId="5" xfId="0" applyFont="1" applyBorder="1" applyAlignment="1" applyProtection="0">
      <x:alignment horizontal="general" vertical="center" wrapText="1" shrinkToFit="0"/>
      <x:protection locked="1" hidden="0"/>
    </x:xf>
    <x:xf numFmtId="173" fontId="10" fillId="7" borderId="0" xfId="0" applyFont="1" applyBorder="0" applyAlignment="1" applyProtection="0">
      <x:alignment horizontal="general" vertical="bottom" wrapText="0" shrinkToFit="0"/>
      <x:protection locked="1" hidden="0"/>
    </x:xf>
    <x:xf numFmtId="164" fontId="28" fillId="10" borderId="0" xfId="0" applyFont="1" applyBorder="0" applyAlignment="1" applyProtection="0">
      <x:alignment horizontal="general" vertical="center" wrapText="0" shrinkToFit="0"/>
      <x:protection locked="1" hidden="0"/>
    </x:xf>
    <x:xf numFmtId="164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67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64" fontId="13" fillId="10" borderId="0" xfId="0" applyFont="1" applyBorder="0" applyAlignment="1" applyProtection="0">
      <x:alignment horizontal="general" vertical="bottom" wrapText="0" shrinkToFit="0"/>
      <x:protection locked="1" hidden="0"/>
    </x:xf>
    <x:xf numFmtId="175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76" fontId="29" fillId="10" borderId="0" xfId="0" applyFont="1" applyBorder="0" applyAlignment="1" applyProtection="0">
      <x:alignment horizontal="general" vertical="center" wrapText="0" shrinkToFit="0"/>
      <x:protection locked="1" hidden="0"/>
    </x:xf>
    <x:xf numFmtId="164" fontId="29" fillId="10" borderId="5" xfId="0" applyFont="1" applyBorder="1" applyAlignment="1" applyProtection="0">
      <x:alignment horizontal="general" vertical="center" wrapText="0" shrinkToFit="0"/>
      <x:protection locked="1" hidden="0"/>
    </x:xf>
    <x:xf numFmtId="167" fontId="29" fillId="10" borderId="5" xfId="0" applyFont="1" applyBorder="1" applyAlignment="1" applyProtection="0">
      <x:alignment horizontal="general" vertical="center" wrapText="0" shrinkToFit="0"/>
      <x:protection locked="1" hidden="0"/>
    </x:xf>
    <x:xf numFmtId="168" fontId="13" fillId="10" borderId="0" xfId="0" applyFont="1" applyBorder="0" applyAlignment="1" applyProtection="0">
      <x:alignment horizontal="general" vertical="bottom" wrapText="0" shrinkToFit="0"/>
      <x:protection locked="1" hidden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30" fillId="12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32" fillId="13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33" fillId="14" borderId="0" xfId="0" applyNumberFormat="1" applyFont="1" applyFill="1" applyBorder="1" applyAlignment="1">
      <x:alignment horizontal="general" vertical="bottom" wrapText="0"/>
    </x:xf>
    <x:xf numFmtId="164" fontId="34" fillId="12" borderId="0" xfId="0" applyNumberFormat="1" applyFont="1" applyFill="1" applyBorder="1" applyAlignment="1">
      <x:alignment horizontal="general" vertical="bottom" wrapText="0"/>
    </x:xf>
    <x:xf numFmtId="164" fontId="34" fillId="12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8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borderId="13" xfId="0" applyNumberFormat="1" applyFont="1" applyFill="1" applyBorder="1" applyAlignment="1">
      <x:alignment horizontal="general" vertical="bottom" wrapText="0"/>
    </x:xf>
    <x:xf numFmtId="164" fontId="0" fillId="0" borderId="14" xfId="0" applyNumberFormat="1" applyFont="1" applyFill="1" applyBorder="1" applyAlignment="1">
      <x:alignment horizontal="general" vertical="bottom" wrapText="0"/>
    </x:xf>
    <x:xf numFmtId="164" fontId="0" fillId="0" borderId="15" xfId="0" applyNumberFormat="1" applyFont="1" applyFill="1" applyBorder="1" applyAlignment="1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0" fillId="0" borderId="8" xfId="0" applyNumberFormat="1" applyFont="1" applyFill="1" applyBorder="1" applyAlignment="1">
      <x:alignment horizontal="general" vertical="bottom" wrapText="1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3" xfId="0" applyNumberFormat="1" applyFont="1" applyFill="1" applyBorder="1" applyAlignment="1">
      <x:alignment horizontal="general" vertical="bottom" wrapText="1"/>
    </x:xf>
    <x:xf numFmtId="164" fontId="0" fillId="0" borderId="14" xfId="0" applyNumberFormat="1" applyFont="1" applyFill="1" applyBorder="1" applyAlignment="1">
      <x:alignment horizontal="general" vertical="bottom" wrapText="1"/>
    </x:xf>
    <x:xf numFmtId="164" fontId="0" fillId="0" borderId="15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0" fillId="0" borderId="8" xfId="0" applyNumberFormat="1" applyFont="1" applyFill="1" applyBorder="1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0" borderId="12" xfId="0" applyNumberFormat="1" applyFont="1" applyFill="1" applyBorder="1" applyAlignment="1">
      <x:alignment horizontal="general" vertical="top" wrapText="1"/>
    </x:xf>
    <x:xf numFmtId="164" fontId="0" fillId="0" borderId="13" xfId="0" applyNumberFormat="1" applyFont="1" applyFill="1" applyBorder="1" applyAlignment="1">
      <x:alignment horizontal="general" vertical="top" wrapText="1"/>
    </x:xf>
    <x:xf numFmtId="164" fontId="0" fillId="0" borderId="14" xfId="0" applyNumberFormat="1" applyFont="1" applyFill="1" applyBorder="1" applyAlignment="1">
      <x:alignment horizontal="general" vertical="top" wrapText="1"/>
    </x:xf>
    <x:xf numFmtId="164" fontId="0" fillId="0" borderId="15" xfId="0" applyNumberFormat="1" applyFont="1" applyFill="1" applyBorder="1" applyAlignment="1">
      <x:alignment horizontal="general" vertical="top" wrapText="1"/>
    </x:xf>
    <x:xf numFmtId="164" fontId="0" fillId="0" borderId="16" xfId="0" applyNumberFormat="1" applyFont="1" applyFill="1" applyBorder="1" applyAlignment="1">
      <x:alignment horizontal="general" vertical="top" wrapText="1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34" fillId="15" borderId="0" xfId="0" applyNumberFormat="1" applyFont="1" applyFill="1" applyBorder="1" applyAlignment="1">
      <x:alignment horizontal="general" vertical="bottom" wrapText="0"/>
    </x:xf>
    <x:xf numFmtId="164" fontId="34" fillId="15" borderId="0" xfId="0" applyNumberFormat="1" applyFont="1" applyFill="1" applyBorder="1" applyAlignment="1">
      <x:alignment horizontal="general" vertical="bottom" wrapText="1"/>
    </x:xf>
    <x:xf numFmtId="164" fontId="33" fillId="13" borderId="0" xfId="0" applyNumberFormat="1" applyFont="1" applyFill="1" applyBorder="1" applyAlignment="1">
      <x:alignment horizontal="general" vertical="bottom" wrapText="0"/>
    </x:xf>
    <x:xf numFmtId="164" fontId="34" fillId="12" borderId="4" xfId="0" applyNumberFormat="1" applyFont="1" applyFill="1" applyBorder="1" applyAlignment="1">
      <x:alignment horizontal="general" vertical="bottom" wrapText="0"/>
    </x:xf>
    <x:xf numFmtId="164" fontId="34" fillId="12" borderId="4" xfId="0" applyNumberFormat="1" applyFont="1" applyFill="1" applyBorder="1" applyAlignment="1">
      <x:alignment horizontal="general" vertical="bottom" wrapText="1"/>
    </x:xf>
    <x:xf numFmtId="164" fontId="34" fillId="12" borderId="4" xfId="0" applyNumberFormat="1" applyFont="1" applyFill="1" applyBorder="1" applyAlignment="1">
      <x:alignment horizontal="center" vertical="bottom" wrapText="1"/>
    </x:xf>
    <x:xf numFmtId="164" fontId="34" fillId="12" borderId="4" xfId="0" applyNumberFormat="1" applyFont="1" applyFill="1" applyBorder="1" applyAlignment="1">
      <x:alignment horizontal="center" vertical="center" wrapText="1"/>
    </x:xf>
    <x:xf numFmtId="164" fontId="35" fillId="13" borderId="0" xfId="0" applyNumberFormat="1" applyFont="1" applyFill="1" applyBorder="1" applyAlignment="1">
      <x:alignment horizontal="general" vertical="bottom" wrapText="0"/>
    </x:xf>
    <x:xf numFmtId="164" fontId="35" fillId="13" borderId="0" xfId="0" applyNumberFormat="1" applyFont="1" applyFill="1" applyBorder="1" applyAlignment="1">
      <x:alignment horizontal="general" vertical="bottom" wrapText="1"/>
    </x:xf>
    <x:xf numFmtId="164" fontId="35" fillId="13" borderId="0" xfId="0" applyNumberFormat="1" applyFont="1" applyFill="1" applyBorder="1" applyAlignment="1">
      <x:alignment horizontal="general" vertical="center" wrapText="1"/>
    </x:xf>
    <x:xf numFmtId="164" fontId="9" fillId="14" borderId="0" xfId="0" applyNumberFormat="1" applyFont="1" applyFill="1" applyBorder="1" applyAlignment="1">
      <x:alignment horizontal="general" vertical="bottom" wrapText="0"/>
    </x:xf>
    <x:xf numFmtId="164" fontId="35" fillId="14" borderId="0" xfId="0" applyNumberFormat="1" applyFont="1" applyFill="1" applyBorder="1" applyAlignment="1">
      <x:alignment horizontal="general" vertical="bottom" wrapText="0"/>
    </x:xf>
    <x:xf numFmtId="164" fontId="35" fillId="14" borderId="0" xfId="0" applyNumberFormat="1" applyFont="1" applyFill="1" applyBorder="1" applyAlignment="1">
      <x:alignment horizontal="general" vertical="bottom" wrapText="1"/>
    </x:xf>
    <x:xf numFmtId="164" fontId="35" fillId="14" borderId="0" xfId="0" applyNumberFormat="1" applyFont="1" applyFill="1" applyBorder="1" applyAlignment="1">
      <x:alignment horizontal="general" vertical="center" wrapText="1"/>
    </x:xf>
    <x:xf numFmtId="200" fontId="35" fillId="14" borderId="0" xfId="0" applyNumberFormat="1" applyFont="1" applyFill="1" applyBorder="1" applyAlignment="1">
      <x:alignment horizontal="general" vertical="center" wrapText="1"/>
    </x:xf>
    <x:xf numFmtId="201" fontId="35" fillId="14" borderId="0" xfId="0" applyNumberFormat="1" applyFont="1" applyFill="1" applyBorder="1" applyAlignment="1">
      <x:alignment horizontal="general" vertical="center" wrapText="1"/>
    </x:xf>
    <x:xf numFmtId="164" fontId="6" fillId="16" borderId="0" xfId="0" applyNumberFormat="1" applyFont="1" applyFill="1" applyBorder="1" applyAlignment="1">
      <x:alignment horizontal="general" vertical="center" wrapText="1"/>
    </x:xf>
    <x:xf numFmtId="164" fontId="27" fillId="17" borderId="0" xfId="0" applyNumberFormat="1" applyFont="1" applyFill="1" applyBorder="1" applyAlignment="1">
      <x:alignment horizontal="general" vertical="center" wrapText="0"/>
    </x:xf>
    <x:xf numFmtId="165" fontId="27" fillId="17" borderId="0" xfId="0" applyNumberFormat="1" applyFont="1" applyFill="1" applyBorder="1" applyAlignment="1">
      <x:alignment horizontal="general" vertical="center" wrapText="0"/>
    </x:xf>
    <x:xf numFmtId="167" fontId="27" fillId="17" borderId="0" xfId="0" applyNumberFormat="1" applyFont="1" applyFill="1" applyBorder="1" applyAlignment="1">
      <x:alignment horizontal="general" vertical="center" wrapText="0"/>
    </x:xf>
    <x:xf numFmtId="164" fontId="10" fillId="17" borderId="0" xfId="0" applyNumberFormat="1" applyFont="1" applyFill="1" applyBorder="1" applyAlignment="1">
      <x:alignment horizontal="general" vertical="bottom" wrapText="0"/>
    </x:xf>
    <x:xf numFmtId="175" fontId="27" fillId="17" borderId="0" xfId="0" applyNumberFormat="1" applyFont="1" applyFill="1" applyBorder="1" applyAlignment="1">
      <x:alignment horizontal="general" vertical="center" wrapText="0"/>
    </x:xf>
    <x:xf numFmtId="176" fontId="27" fillId="17" borderId="0" xfId="0" applyNumberFormat="1" applyFont="1" applyFill="1" applyBorder="1" applyAlignment="1">
      <x:alignment horizontal="general" vertical="center" wrapText="0"/>
    </x:xf>
    <x:xf numFmtId="164" fontId="27" fillId="17" borderId="5" xfId="0" applyNumberFormat="1" applyFont="1" applyFill="1" applyBorder="1" applyAlignment="1">
      <x:alignment horizontal="general" vertical="center" wrapText="0"/>
    </x:xf>
    <x:xf numFmtId="165" fontId="27" fillId="17" borderId="5" xfId="0" applyNumberFormat="1" applyFont="1" applyFill="1" applyBorder="1" applyAlignment="1">
      <x:alignment horizontal="general" vertical="center" wrapText="0"/>
    </x:xf>
    <x:xf numFmtId="167" fontId="27" fillId="17" borderId="5" xfId="0" applyNumberFormat="1" applyFont="1" applyFill="1" applyBorder="1" applyAlignment="1">
      <x:alignment horizontal="general" vertical="center" wrapText="0"/>
    </x:xf>
    <x:xf numFmtId="164" fontId="10" fillId="17" borderId="0" xfId="0" applyNumberFormat="1" applyFont="1" applyFill="1" applyBorder="1" applyAlignment="1">
      <x:alignment horizontal="general" vertical="top" wrapText="1"/>
    </x:xf>
    <x:xf numFmtId="165" fontId="10" fillId="17" borderId="0" xfId="0" applyNumberFormat="1" applyFont="1" applyFill="1" applyBorder="1" applyAlignment="1">
      <x:alignment horizontal="general" vertical="top" wrapText="1"/>
    </x:xf>
    <x:xf numFmtId="167" fontId="10" fillId="17" borderId="0" xfId="0" applyNumberFormat="1" applyFont="1" applyFill="1" applyBorder="1" applyAlignment="1">
      <x:alignment horizontal="general" vertical="top" wrapText="1"/>
    </x:xf>
    <x:xf numFmtId="175" fontId="10" fillId="17" borderId="0" xfId="0" applyNumberFormat="1" applyFont="1" applyFill="1" applyBorder="1" applyAlignment="1">
      <x:alignment horizontal="general" vertical="top" wrapText="1"/>
    </x:xf>
    <x:xf numFmtId="165" fontId="10" fillId="17" borderId="0" xfId="0" applyNumberFormat="1" applyFont="1" applyFill="1" applyBorder="1" applyAlignment="1">
      <x:alignment horizontal="general" vertical="bottom" wrapText="0"/>
    </x:xf>
    <x:xf numFmtId="168" fontId="10" fillId="17" borderId="0" xfId="0" applyNumberFormat="1" applyFont="1" applyFill="1" applyBorder="1" applyAlignment="1">
      <x:alignment horizontal="general" vertical="bottom" wrapText="0"/>
    </x:xf>
    <x:xf numFmtId="164" fontId="36" fillId="17" borderId="0" xfId="0" applyNumberFormat="1" applyFont="1" applyFill="1" applyBorder="1" applyAlignment="1">
      <x:alignment horizontal="general" vertical="center" wrapText="0"/>
    </x:xf>
    <x:xf numFmtId="165" fontId="36" fillId="17" borderId="0" xfId="0" applyNumberFormat="1" applyFont="1" applyFill="1" applyBorder="1" applyAlignment="1">
      <x:alignment horizontal="general" vertical="center" wrapText="0"/>
    </x:xf>
    <x:xf numFmtId="167" fontId="36" fillId="17" borderId="0" xfId="0" applyNumberFormat="1" applyFont="1" applyFill="1" applyBorder="1" applyAlignment="1">
      <x:alignment horizontal="general" vertical="center" wrapText="0"/>
    </x:xf>
    <x:xf numFmtId="164" fontId="36" fillId="17" borderId="0" xfId="0" applyNumberFormat="1" applyFont="1" applyFill="1" applyBorder="1" applyAlignment="1">
      <x:alignment horizontal="general" vertical="bottom" wrapText="0"/>
    </x:xf>
    <x:xf numFmtId="175" fontId="36" fillId="17" borderId="0" xfId="0" applyNumberFormat="1" applyFont="1" applyFill="1" applyBorder="1" applyAlignment="1">
      <x:alignment horizontal="general" vertical="center" wrapText="0"/>
    </x:xf>
    <x:xf numFmtId="176" fontId="36" fillId="17" borderId="0" xfId="0" applyNumberFormat="1" applyFont="1" applyFill="1" applyBorder="1" applyAlignment="1">
      <x:alignment horizontal="general" vertical="center" wrapText="0"/>
    </x:xf>
    <x:xf numFmtId="164" fontId="36" fillId="17" borderId="5" xfId="0" applyNumberFormat="1" applyFont="1" applyFill="1" applyBorder="1" applyAlignment="1">
      <x:alignment horizontal="general" vertical="center" wrapText="0"/>
    </x:xf>
    <x:xf numFmtId="165" fontId="36" fillId="17" borderId="5" xfId="0" applyNumberFormat="1" applyFont="1" applyFill="1" applyBorder="1" applyAlignment="1">
      <x:alignment horizontal="general" vertical="center" wrapText="0"/>
    </x:xf>
    <x:xf numFmtId="167" fontId="36" fillId="17" borderId="5" xfId="0" applyNumberFormat="1" applyFont="1" applyFill="1" applyBorder="1" applyAlignment="1">
      <x:alignment horizontal="general" vertical="center" wrapText="0"/>
    </x:xf>
    <x:xf numFmtId="164" fontId="36" fillId="17" borderId="0" xfId="0" applyNumberFormat="1" applyFont="1" applyFill="1" applyBorder="1" applyAlignment="1">
      <x:alignment horizontal="general" vertical="top" wrapText="1"/>
    </x:xf>
    <x:xf numFmtId="165" fontId="36" fillId="17" borderId="0" xfId="0" applyNumberFormat="1" applyFont="1" applyFill="1" applyBorder="1" applyAlignment="1">
      <x:alignment horizontal="general" vertical="top" wrapText="1"/>
    </x:xf>
    <x:xf numFmtId="167" fontId="36" fillId="17" borderId="0" xfId="0" applyNumberFormat="1" applyFont="1" applyFill="1" applyBorder="1" applyAlignment="1">
      <x:alignment horizontal="general" vertical="top" wrapText="1"/>
    </x:xf>
    <x:xf numFmtId="175" fontId="36" fillId="17" borderId="0" xfId="0" applyNumberFormat="1" applyFont="1" applyFill="1" applyBorder="1" applyAlignment="1">
      <x:alignment horizontal="general" vertical="top" wrapText="1"/>
    </x:xf>
    <x:xf numFmtId="165" fontId="36" fillId="17" borderId="0" xfId="0" applyNumberFormat="1" applyFont="1" applyFill="1" applyBorder="1" applyAlignment="1">
      <x:alignment horizontal="general" vertical="bottom" wrapText="0"/>
    </x:xf>
    <x:xf numFmtId="168" fontId="36" fillId="17" borderId="0" xfId="0" applyNumberFormat="1" applyFont="1" applyFill="1" applyBorder="1" applyAlignment="1">
      <x:alignment horizontal="general" vertical="bottom" wrapText="0"/>
    </x:xf>
    <x:xf numFmtId="164" fontId="36" fillId="17" borderId="0" xfId="0" applyNumberFormat="1" applyFont="1" applyFill="1" applyBorder="1" applyAlignment="1">
      <x:alignment horizontal="general" vertical="center" wrapText="1"/>
    </x:xf>
    <x:xf numFmtId="165" fontId="36" fillId="17" borderId="0" xfId="0" applyNumberFormat="1" applyFont="1" applyFill="1" applyBorder="1" applyAlignment="1">
      <x:alignment horizontal="general" vertical="center" wrapText="1"/>
    </x:xf>
    <x:xf numFmtId="167" fontId="36" fillId="17" borderId="0" xfId="0" applyNumberFormat="1" applyFont="1" applyFill="1" applyBorder="1" applyAlignment="1">
      <x:alignment horizontal="general" vertical="center" wrapText="1"/>
    </x:xf>
    <x:xf numFmtId="164" fontId="36" fillId="17" borderId="0" xfId="0" applyNumberFormat="1" applyFont="1" applyFill="1" applyBorder="1" applyAlignment="1">
      <x:alignment horizontal="general" vertical="bottom" wrapText="1"/>
    </x:xf>
    <x:xf numFmtId="175" fontId="36" fillId="17" borderId="0" xfId="0" applyNumberFormat="1" applyFont="1" applyFill="1" applyBorder="1" applyAlignment="1">
      <x:alignment horizontal="general" vertical="center" wrapText="1"/>
    </x:xf>
    <x:xf numFmtId="176" fontId="36" fillId="17" borderId="0" xfId="0" applyNumberFormat="1" applyFont="1" applyFill="1" applyBorder="1" applyAlignment="1">
      <x:alignment horizontal="general" vertical="center" wrapText="1"/>
    </x:xf>
    <x:xf numFmtId="164" fontId="36" fillId="17" borderId="5" xfId="0" applyNumberFormat="1" applyFont="1" applyFill="1" applyBorder="1" applyAlignment="1">
      <x:alignment horizontal="general" vertical="center" wrapText="1"/>
    </x:xf>
    <x:xf numFmtId="165" fontId="36" fillId="17" borderId="5" xfId="0" applyNumberFormat="1" applyFont="1" applyFill="1" applyBorder="1" applyAlignment="1">
      <x:alignment horizontal="general" vertical="center" wrapText="1"/>
    </x:xf>
    <x:xf numFmtId="167" fontId="36" fillId="17" borderId="5" xfId="0" applyNumberFormat="1" applyFont="1" applyFill="1" applyBorder="1" applyAlignment="1">
      <x:alignment horizontal="general" vertical="center" wrapText="1"/>
    </x:xf>
    <x:xf numFmtId="165" fontId="36" fillId="17" borderId="0" xfId="0" applyNumberFormat="1" applyFont="1" applyFill="1" applyBorder="1" applyAlignment="1">
      <x:alignment horizontal="general" vertical="bottom" wrapText="1"/>
    </x:xf>
    <x:xf numFmtId="168" fontId="36" fillId="17" borderId="0" xfId="0" applyNumberFormat="1" applyFont="1" applyFill="1" applyBorder="1" applyAlignment="1">
      <x:alignment horizontal="general" vertical="bottom" wrapText="1"/>
    </x:xf>
    <x:xf numFmtId="168" fontId="36" fillId="17" borderId="0" xfId="0" applyNumberFormat="1" applyFont="1" applyFill="1" applyBorder="1" applyAlignment="1">
      <x:alignment horizontal="general" vertical="center" wrapText="1"/>
    </x:xf>
    <x:xf numFmtId="201" fontId="36" fillId="17" borderId="0" xfId="0" applyNumberFormat="1" applyFont="1" applyFill="1" applyBorder="1" applyAlignment="1">
      <x:alignment horizontal="general" vertical="center" wrapText="1"/>
    </x:xf>
    <x:xf numFmtId="201" fontId="36" fillId="17" borderId="5" xfId="0" applyNumberFormat="1" applyFont="1" applyFill="1" applyBorder="1" applyAlignment="1">
      <x:alignment horizontal="general" vertical="center" wrapText="1"/>
    </x:xf>
    <x:xf numFmtId="176" fontId="35" fillId="14" borderId="0" xfId="0" applyNumberFormat="1" applyFont="1" applyFill="1" applyBorder="1" applyAlignment="1">
      <x:alignment horizontal="general" vertical="center" wrapText="1"/>
    </x:xf>
    <x:xf numFmtId="202" fontId="35" fillId="14" borderId="0" xfId="0" applyNumberFormat="1" applyFont="1" applyFill="1" applyBorder="1" applyAlignment="1">
      <x:alignment horizontal="general" vertical="center" wrapText="1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33" fillId="17" borderId="0" xfId="0" applyNumberFormat="1" applyFont="1" applyFill="1" applyBorder="1" applyAlignment="1">
      <x:alignment horizontal="general" vertical="bottom" wrapText="0"/>
    </x:xf>
    <x:xf numFmtId="164" fontId="35" fillId="17" borderId="0" xfId="0" applyNumberFormat="1" applyFont="1" applyFill="1" applyBorder="1" applyAlignment="1">
      <x:alignment horizontal="general" vertical="bottom" wrapText="0"/>
    </x:xf>
    <x:xf numFmtId="164" fontId="35" fillId="17" borderId="0" xfId="0" applyNumberFormat="1" applyFont="1" applyFill="1" applyBorder="1" applyAlignment="1">
      <x:alignment horizontal="general" vertical="bottom" wrapText="1"/>
    </x:xf>
    <x:xf numFmtId="164" fontId="35" fillId="17" borderId="0" xfId="0" applyNumberFormat="1" applyFont="1" applyFill="1" applyBorder="1" applyAlignment="1">
      <x:alignment horizontal="general" vertical="center" wrapText="1"/>
    </x:xf>
    <x:xf numFmtId="201" fontId="35" fillId="17" borderId="0" xfId="0" applyNumberFormat="1" applyFont="1" applyFill="1" applyBorder="1" applyAlignment="1">
      <x:alignment horizontal="general" vertical="center" wrapText="1"/>
    </x:xf>
    <x:xf numFmtId="202" fontId="35" fillId="17" borderId="0" xfId="0" applyNumberFormat="1" applyFont="1" applyFill="1" applyBorder="1" applyAlignment="1">
      <x:alignment horizontal="general" vertical="center" wrapText="1"/>
    </x:xf>
    <x:xf numFmtId="203" fontId="35" fillId="14" borderId="0" xfId="0" applyNumberFormat="1" applyFont="1" applyFill="1" applyBorder="1" applyAlignment="1">
      <x:alignment horizontal="general" vertical="center" wrapText="1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33" fillId="18" borderId="0" xfId="0" applyNumberFormat="1" applyFont="1" applyFill="1" applyBorder="1" applyAlignment="1">
      <x:alignment horizontal="general" vertical="bottom" wrapText="0"/>
    </x:xf>
    <x:xf numFmtId="164" fontId="35" fillId="18" borderId="0" xfId="0" applyNumberFormat="1" applyFont="1" applyFill="1" applyBorder="1" applyAlignment="1">
      <x:alignment horizontal="general" vertical="bottom" wrapText="0"/>
    </x:xf>
    <x:xf numFmtId="164" fontId="35" fillId="18" borderId="0" xfId="0" applyNumberFormat="1" applyFont="1" applyFill="1" applyBorder="1" applyAlignment="1">
      <x:alignment horizontal="general" vertical="bottom" wrapText="1"/>
    </x:xf>
    <x:xf numFmtId="164" fontId="35" fillId="18" borderId="0" xfId="0" applyNumberFormat="1" applyFont="1" applyFill="1" applyBorder="1" applyAlignment="1">
      <x:alignment horizontal="general" vertical="center" wrapText="1"/>
    </x:xf>
    <x:xf numFmtId="201" fontId="35" fillId="18" borderId="0" xfId="0" applyNumberFormat="1" applyFont="1" applyFill="1" applyBorder="1" applyAlignment="1">
      <x:alignment horizontal="general" vertical="center" wrapText="1"/>
    </x:xf>
    <x:xf numFmtId="164" fontId="29" fillId="19" borderId="0" xfId="0" applyNumberFormat="1" applyFont="1" applyFill="1" applyBorder="1" applyAlignment="1">
      <x:alignment horizontal="general" vertical="center" wrapText="0"/>
    </x:xf>
    <x:xf numFmtId="164" fontId="36" fillId="19" borderId="0" xfId="0" applyNumberFormat="1" applyFont="1" applyFill="1" applyBorder="1" applyAlignment="1">
      <x:alignment horizontal="general" vertical="center" wrapText="0"/>
    </x:xf>
    <x:xf numFmtId="164" fontId="36" fillId="19" borderId="0" xfId="0" applyNumberFormat="1" applyFont="1" applyFill="1" applyBorder="1" applyAlignment="1">
      <x:alignment horizontal="general" vertical="center" wrapText="1"/>
    </x:xf>
    <x:xf numFmtId="200" fontId="9" fillId="5" borderId="0" xfId="0" applyNumberFormat="1" applyFont="1" applyFill="1" applyBorder="1" applyAlignment="1">
      <x:alignment horizontal="general" vertical="top" wrapText="1"/>
    </x:xf>
    <x:xf numFmtId="164" fontId="8" fillId="2" borderId="4" xfId="0" applyNumberFormat="1" applyFont="1" applyFill="1" applyBorder="1" applyAlignment="1">
      <x:alignment horizontal="center" vertical="center" wrapText="1"/>
    </x:xf>
    <x:xf numFmtId="164" fontId="8" fillId="11" borderId="4" xfId="0" applyNumberFormat="1" applyFont="1" applyFill="1" applyBorder="1" applyAlignment="1">
      <x:alignment horizontal="center" vertical="center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34" fillId="0" borderId="0" xfId="0" applyNumberFormat="1" applyFont="1" applyFill="1" applyBorder="1" applyAlignment="1">
      <x:alignment horizontal="general" vertical="bottom" wrapText="0"/>
    </x:xf>
    <x:xf numFmtId="201" fontId="21" fillId="5" borderId="0" xfId="0" applyNumberFormat="1" applyFont="1" applyFill="1" applyBorder="1" applyAlignment="1">
      <x:alignment horizontal="general" vertical="center" wrapText="0"/>
    </x:xf>
    <x:xf numFmtId="201" fontId="21" fillId="5" borderId="5" xfId="0" applyNumberFormat="1" applyFont="1" applyFill="1" applyBorder="1" applyAlignment="1">
      <x:alignment horizontal="general" vertical="center" wrapText="0"/>
    </x:xf>
    <x:xf numFmtId="201" fontId="9" fillId="5" borderId="0" xfId="0" applyNumberFormat="1" applyFont="1" applyFill="1" applyBorder="1" applyAlignment="1">
      <x:alignment horizontal="general" vertical="bottom" wrapText="0"/>
    </x:xf>
    <x:xf numFmtId="201" fontId="19" fillId="5" borderId="0" xfId="0" applyNumberFormat="1" applyFont="1" applyFill="1" applyBorder="1" applyAlignment="1">
      <x:alignment horizontal="general" vertical="center" wrapText="1"/>
    </x:xf>
    <x:xf numFmtId="201" fontId="9" fillId="5" borderId="0" xfId="0" applyNumberFormat="1" applyFont="1" applyFill="1" applyBorder="1" applyAlignment="1">
      <x:alignment horizontal="general" vertical="center" wrapText="0"/>
    </x:xf>
    <x:xf numFmtId="201" fontId="9" fillId="5" borderId="5" xfId="0" applyNumberFormat="1" applyFont="1" applyFill="1" applyBorder="1" applyAlignment="1">
      <x:alignment horizontal="general" vertical="center" wrapText="0"/>
    </x:xf>
    <x:xf numFmtId="201" fontId="19" fillId="5" borderId="5" xfId="0" applyNumberFormat="1" applyFont="1" applyFill="1" applyBorder="1" applyAlignment="1">
      <x:alignment horizontal="general" vertical="center" wrapText="1"/>
    </x:xf>
    <x:xf numFmtId="201" fontId="12" fillId="9" borderId="0" xfId="0" applyNumberFormat="1" applyFont="1" applyFill="1" applyBorder="1" applyAlignment="1">
      <x:alignment horizontal="general" vertical="center" wrapText="0"/>
    </x:xf>
    <x:xf numFmtId="201" fontId="12" fillId="9" borderId="5" xfId="0" applyNumberFormat="1" applyFont="1" applyFill="1" applyBorder="1" applyAlignment="1">
      <x:alignment horizontal="general" vertical="center" wrapText="0"/>
    </x:xf>
    <x:xf numFmtId="201" fontId="12" fillId="9" borderId="0" xfId="0" applyNumberFormat="1" applyFont="1" applyFill="1" applyBorder="1" applyAlignment="1">
      <x:alignment horizontal="general" vertical="bottom" wrapText="0"/>
    </x:xf>
    <x:xf numFmtId="201" fontId="37" fillId="8" borderId="0" xfId="0" applyNumberFormat="1" applyFont="1" applyFill="1" applyBorder="1" applyAlignment="1">
      <x:alignment horizontal="general" vertical="center" wrapText="1"/>
    </x:xf>
    <x:xf numFmtId="164" fontId="35" fillId="8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38" fillId="0" borderId="0" xfId="0" applyNumberFormat="1" applyFont="1" applyFill="1" applyBorder="1" applyAlignment="1">
      <x:alignment horizontal="general" vertical="bottom" wrapText="1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39" fillId="0" borderId="0" xfId="0" applyNumberFormat="1" applyFont="1" applyFill="1" applyBorder="1" applyAlignment="1">
      <x:alignment horizontal="general" vertical="bottom" wrapText="1"/>
    </x:xf>
    <x:xf numFmtId="164" fontId="9" fillId="5" borderId="0" xfId="0" applyNumberFormat="1" applyFont="1" applyFill="1" applyBorder="1" applyAlignment="1">
      <x:alignment horizontal="general" vertical="top" wrapText="1"/>
    </x:xf>
    <x:xf numFmtId="164" fontId="40" fillId="6" borderId="0" xfId="0" applyNumberFormat="1" applyFont="1" applyFill="1" applyBorder="1" applyAlignment="1">
      <x:alignment horizontal="general" vertical="center" wrapText="1"/>
    </x:xf>
    <x:xf numFmtId="164" fontId="40" fillId="16" borderId="0" xfId="0" applyNumberFormat="1" applyFont="1" applyFill="1" applyBorder="1" applyAlignment="1">
      <x:alignment horizontal="general" vertical="center" wrapText="1"/>
    </x:xf>
    <x:xf numFmtId="164" fontId="41" fillId="5" borderId="0" xfId="0" applyNumberFormat="1" applyFont="1" applyFill="1" applyBorder="1" applyAlignment="1">
      <x:alignment horizontal="general" vertical="center" wrapText="1"/>
    </x:xf>
    <x:xf numFmtId="169" fontId="41" fillId="5" borderId="0" xfId="0" applyNumberFormat="1" applyFont="1" applyFill="1" applyBorder="1" applyAlignment="1">
      <x:alignment horizontal="general" vertical="center" wrapText="1"/>
    </x:xf>
    <x:xf numFmtId="164" fontId="41" fillId="5" borderId="5" xfId="0" applyNumberFormat="1" applyFont="1" applyFill="1" applyBorder="1" applyAlignment="1">
      <x:alignment horizontal="general" vertical="center" wrapText="1"/>
    </x:xf>
    <x:xf numFmtId="169" fontId="41" fillId="5" borderId="5" xfId="0" applyNumberFormat="1" applyFont="1" applyFill="1" applyBorder="1" applyAlignment="1">
      <x:alignment horizontal="general" vertical="center" wrapText="1"/>
    </x:xf>
    <x:xf numFmtId="164" fontId="42" fillId="5" borderId="0" xfId="0" applyNumberFormat="1" applyFont="1" applyFill="1" applyBorder="1" applyAlignment="1">
      <x:alignment horizontal="general" vertical="center" wrapText="1"/>
    </x:xf>
    <x:xf numFmtId="169" fontId="42" fillId="5" borderId="0" xfId="0" applyNumberFormat="1" applyFont="1" applyFill="1" applyBorder="1" applyAlignment="1">
      <x:alignment horizontal="general" vertical="center" wrapText="1"/>
    </x:xf>
    <x:xf numFmtId="164" fontId="42" fillId="5" borderId="5" xfId="0" applyNumberFormat="1" applyFont="1" applyFill="1" applyBorder="1" applyAlignment="1">
      <x:alignment horizontal="general" vertical="center" wrapText="1"/>
    </x:xf>
    <x:xf numFmtId="169" fontId="42" fillId="5" borderId="5" xfId="0" applyNumberFormat="1" applyFont="1" applyFill="1" applyBorder="1" applyAlignment="1">
      <x:alignment horizontal="general" vertical="center" wrapText="1"/>
    </x:xf>
    <x:xf numFmtId="164" fontId="43" fillId="5" borderId="0" xfId="0" applyNumberFormat="1" applyFont="1" applyFill="1" applyBorder="1" applyAlignment="1">
      <x:alignment horizontal="general" vertical="center" wrapText="0"/>
    </x:xf>
    <x:xf numFmtId="165" fontId="43" fillId="5" borderId="0" xfId="0" applyNumberFormat="1" applyFont="1" applyFill="1" applyBorder="1" applyAlignment="1">
      <x:alignment horizontal="general" vertical="center" wrapText="0"/>
    </x:xf>
    <x:xf numFmtId="201" fontId="43" fillId="5" borderId="0" xfId="0" applyNumberFormat="1" applyFont="1" applyFill="1" applyBorder="1" applyAlignment="1">
      <x:alignment horizontal="general" vertical="center" wrapText="0"/>
    </x:xf>
    <x:xf numFmtId="164" fontId="39" fillId="5" borderId="0" xfId="0" applyNumberFormat="1" applyFont="1" applyFill="1" applyBorder="1" applyAlignment="1">
      <x:alignment horizontal="general" vertical="bottom" wrapText="0"/>
    </x:xf>
    <x:xf numFmtId="164" fontId="43" fillId="5" borderId="5" xfId="0" applyNumberFormat="1" applyFont="1" applyFill="1" applyBorder="1" applyAlignment="1">
      <x:alignment horizontal="general" vertical="center" wrapText="0"/>
    </x:xf>
    <x:xf numFmtId="165" fontId="43" fillId="5" borderId="5" xfId="0" applyNumberFormat="1" applyFont="1" applyFill="1" applyBorder="1" applyAlignment="1">
      <x:alignment horizontal="general" vertical="center" wrapText="0"/>
    </x:xf>
    <x:xf numFmtId="201" fontId="43" fillId="5" borderId="5" xfId="0" applyNumberFormat="1" applyFont="1" applyFill="1" applyBorder="1" applyAlignment="1">
      <x:alignment horizontal="general" vertical="center" wrapText="0"/>
    </x:xf>
    <x:xf numFmtId="200" fontId="43" fillId="5" borderId="0" xfId="0" applyNumberFormat="1" applyFont="1" applyFill="1" applyBorder="1" applyAlignment="1">
      <x:alignment horizontal="general" vertical="center" wrapText="0"/>
    </x:xf>
    <x:xf numFmtId="200" fontId="43" fillId="5" borderId="5" xfId="0" applyNumberFormat="1" applyFont="1" applyFill="1" applyBorder="1" applyAlignment="1">
      <x:alignment horizontal="general" vertical="center" wrapText="0"/>
    </x:xf>
    <x:xf numFmtId="204" fontId="43" fillId="5" borderId="0" xfId="0" applyNumberFormat="1" applyFont="1" applyFill="1" applyBorder="1" applyAlignment="1">
      <x:alignment horizontal="general" vertical="center" wrapText="0"/>
    </x:xf>
    <x:xf numFmtId="204" fontId="43" fillId="5" borderId="5" xfId="0" applyNumberFormat="1" applyFont="1" applyFill="1" applyBorder="1" applyAlignment="1">
      <x:alignment horizontal="general" vertical="center" wrapText="0"/>
    </x:xf>
    <x:xf numFmtId="164" fontId="43" fillId="8" borderId="0" xfId="0" applyNumberFormat="1" applyFont="1" applyFill="1" applyBorder="1" applyAlignment="1">
      <x:alignment horizontal="general" vertical="center" wrapText="0"/>
    </x:xf>
    <x:xf numFmtId="167" fontId="43" fillId="8" borderId="0" xfId="0" applyNumberFormat="1" applyFont="1" applyFill="1" applyBorder="1" applyAlignment="1">
      <x:alignment horizontal="general" vertical="center" wrapText="0"/>
    </x:xf>
    <x:xf numFmtId="165" fontId="43" fillId="8" borderId="0" xfId="0" applyNumberFormat="1" applyFont="1" applyFill="1" applyBorder="1" applyAlignment="1">
      <x:alignment horizontal="general" vertical="center" wrapText="0"/>
    </x:xf>
    <x:xf numFmtId="164" fontId="43" fillId="8" borderId="5" xfId="0" applyNumberFormat="1" applyFont="1" applyFill="1" applyBorder="1" applyAlignment="1">
      <x:alignment horizontal="general" vertical="center" wrapText="0"/>
    </x:xf>
    <x:xf numFmtId="167" fontId="43" fillId="8" borderId="5" xfId="0" applyNumberFormat="1" applyFont="1" applyFill="1" applyBorder="1" applyAlignment="1">
      <x:alignment horizontal="general" vertical="center" wrapText="0"/>
    </x:xf>
    <x:xf numFmtId="165" fontId="43" fillId="8" borderId="5" xfId="0" applyNumberFormat="1" applyFont="1" applyFill="1" applyBorder="1" applyAlignment="1">
      <x:alignment horizontal="general" vertical="center" wrapText="0"/>
    </x:xf>
    <x:xf numFmtId="165" fontId="41" fillId="5" borderId="0" xfId="0" applyNumberFormat="1" applyFont="1" applyFill="1" applyBorder="1" applyAlignment="1">
      <x:alignment horizontal="general" vertical="center" wrapText="1"/>
    </x:xf>
    <x:xf numFmtId="201" fontId="41" fillId="5" borderId="0" xfId="0" applyNumberFormat="1" applyFont="1" applyFill="1" applyBorder="1" applyAlignment="1">
      <x:alignment horizontal="general" vertical="center" wrapText="1"/>
    </x:xf>
    <x:xf numFmtId="164" fontId="39" fillId="5" borderId="0" xfId="0" applyNumberFormat="1" applyFont="1" applyFill="1" applyBorder="1" applyAlignment="1">
      <x:alignment horizontal="general" vertical="center" wrapText="0"/>
    </x:xf>
    <x:xf numFmtId="165" fontId="39" fillId="5" borderId="0" xfId="0" applyNumberFormat="1" applyFont="1" applyFill="1" applyBorder="1" applyAlignment="1">
      <x:alignment horizontal="general" vertical="center" wrapText="0"/>
    </x:xf>
    <x:xf numFmtId="201" fontId="39" fillId="5" borderId="0" xfId="0" applyNumberFormat="1" applyFont="1" applyFill="1" applyBorder="1" applyAlignment="1">
      <x:alignment horizontal="general" vertical="center" wrapText="0"/>
    </x:xf>
    <x:xf numFmtId="164" fontId="39" fillId="8" borderId="0" xfId="0" applyNumberFormat="1" applyFont="1" applyFill="1" applyBorder="1" applyAlignment="1">
      <x:alignment horizontal="general" vertical="center" wrapText="0"/>
    </x:xf>
    <x:xf numFmtId="164" fontId="39" fillId="5" borderId="5" xfId="0" applyNumberFormat="1" applyFont="1" applyFill="1" applyBorder="1" applyAlignment="1">
      <x:alignment horizontal="general" vertical="center" wrapText="0"/>
    </x:xf>
    <x:xf numFmtId="165" fontId="39" fillId="5" borderId="5" xfId="0" applyNumberFormat="1" applyFont="1" applyFill="1" applyBorder="1" applyAlignment="1">
      <x:alignment horizontal="general" vertical="center" wrapText="0"/>
    </x:xf>
    <x:xf numFmtId="201" fontId="39" fillId="5" borderId="5" xfId="0" applyNumberFormat="1" applyFont="1" applyFill="1" applyBorder="1" applyAlignment="1">
      <x:alignment horizontal="general" vertical="center" wrapText="0"/>
    </x:xf>
    <x:xf numFmtId="164" fontId="39" fillId="8" borderId="5" xfId="0" applyNumberFormat="1" applyFont="1" applyFill="1" applyBorder="1" applyAlignment="1">
      <x:alignment horizontal="general" vertical="center" wrapText="0"/>
    </x:xf>
    <x:xf numFmtId="165" fontId="39" fillId="5" borderId="0" xfId="0" applyNumberFormat="1" applyFont="1" applyFill="1" applyBorder="1" applyAlignment="1">
      <x:alignment horizontal="general" vertical="bottom" wrapText="0"/>
    </x:xf>
    <x:xf numFmtId="201" fontId="39" fillId="5" borderId="0" xfId="0" applyNumberFormat="1" applyFont="1" applyFill="1" applyBorder="1" applyAlignment="1">
      <x:alignment horizontal="general" vertical="bottom" wrapText="0"/>
    </x:xf>
    <x:xf numFmtId="164" fontId="39" fillId="8" borderId="0" xfId="0" applyNumberFormat="1" applyFont="1" applyFill="1" applyBorder="1" applyAlignment="1">
      <x:alignment horizontal="general" vertical="bottom" wrapText="0"/>
    </x:xf>
    <x:xf numFmtId="201" fontId="42" fillId="5" borderId="0" xfId="0" applyNumberFormat="1" applyFont="1" applyFill="1" applyBorder="1" applyAlignment="1">
      <x:alignment horizontal="general" vertical="center" wrapText="1"/>
    </x:xf>
    <x:xf numFmtId="201" fontId="40" fillId="5" borderId="0" xfId="0" applyNumberFormat="1" applyFont="1" applyFill="1" applyBorder="1" applyAlignment="1">
      <x:alignment horizontal="general" vertical="center" wrapText="0"/>
    </x:xf>
    <x:xf numFmtId="201" fontId="40" fillId="5" borderId="5" xfId="0" applyNumberFormat="1" applyFont="1" applyFill="1" applyBorder="1" applyAlignment="1">
      <x:alignment horizontal="general" vertical="center" wrapText="0"/>
    </x:xf>
    <x:xf numFmtId="201" fontId="40" fillId="5" borderId="0" xfId="0" applyNumberFormat="1" applyFont="1" applyFill="1" applyBorder="1" applyAlignment="1">
      <x:alignment horizontal="general" vertical="bottom" wrapText="0"/>
    </x:xf>
    <x:xf numFmtId="200" fontId="41" fillId="5" borderId="0" xfId="0" applyNumberFormat="1" applyFont="1" applyFill="1" applyBorder="1" applyAlignment="1">
      <x:alignment horizontal="general" vertical="center" wrapText="1"/>
    </x:xf>
    <x:xf numFmtId="200" fontId="39" fillId="5" borderId="0" xfId="0" applyNumberFormat="1" applyFont="1" applyFill="1" applyBorder="1" applyAlignment="1">
      <x:alignment horizontal="general" vertical="center" wrapText="0"/>
    </x:xf>
    <x:xf numFmtId="200" fontId="39" fillId="5" borderId="5" xfId="0" applyNumberFormat="1" applyFont="1" applyFill="1" applyBorder="1" applyAlignment="1">
      <x:alignment horizontal="general" vertical="center" wrapText="0"/>
    </x:xf>
    <x:xf numFmtId="200" fontId="39" fillId="5" borderId="0" xfId="0" applyNumberFormat="1" applyFont="1" applyFill="1" applyBorder="1" applyAlignment="1">
      <x:alignment horizontal="general" vertical="bottom" wrapText="0"/>
    </x:xf>
    <x:xf numFmtId="204" fontId="41" fillId="5" borderId="0" xfId="0" applyNumberFormat="1" applyFont="1" applyFill="1" applyBorder="1" applyAlignment="1">
      <x:alignment horizontal="general" vertical="center" wrapText="1"/>
    </x:xf>
    <x:xf numFmtId="204" fontId="42" fillId="5" borderId="0" xfId="0" applyNumberFormat="1" applyFont="1" applyFill="1" applyBorder="1" applyAlignment="1">
      <x:alignment horizontal="general" vertical="center" wrapText="1"/>
    </x:xf>
    <x:xf numFmtId="204" fontId="39" fillId="5" borderId="0" xfId="0" applyNumberFormat="1" applyFont="1" applyFill="1" applyBorder="1" applyAlignment="1">
      <x:alignment horizontal="general" vertical="center" wrapText="0"/>
    </x:xf>
    <x:xf numFmtId="204" fontId="40" fillId="5" borderId="0" xfId="0" applyNumberFormat="1" applyFont="1" applyFill="1" applyBorder="1" applyAlignment="1">
      <x:alignment horizontal="general" vertical="center" wrapText="0"/>
    </x:xf>
    <x:xf numFmtId="204" fontId="39" fillId="5" borderId="5" xfId="0" applyNumberFormat="1" applyFont="1" applyFill="1" applyBorder="1" applyAlignment="1">
      <x:alignment horizontal="general" vertical="center" wrapText="0"/>
    </x:xf>
    <x:xf numFmtId="204" fontId="40" fillId="5" borderId="5" xfId="0" applyNumberFormat="1" applyFont="1" applyFill="1" applyBorder="1" applyAlignment="1">
      <x:alignment horizontal="general" vertical="center" wrapText="0"/>
    </x:xf>
    <x:xf numFmtId="204" fontId="39" fillId="5" borderId="0" xfId="0" applyNumberFormat="1" applyFont="1" applyFill="1" applyBorder="1" applyAlignment="1">
      <x:alignment horizontal="general" vertical="bottom" wrapText="0"/>
    </x:xf>
    <x:xf numFmtId="204" fontId="40" fillId="5" borderId="0" xfId="0" applyNumberFormat="1" applyFont="1" applyFill="1" applyBorder="1" applyAlignment="1">
      <x:alignment horizontal="general" vertical="bottom" wrapText="0"/>
    </x:xf>
    <x:xf numFmtId="167" fontId="41" fillId="5" borderId="0" xfId="0" applyNumberFormat="1" applyFont="1" applyFill="1" applyBorder="1" applyAlignment="1">
      <x:alignment horizontal="general" vertical="center" wrapText="1"/>
    </x:xf>
    <x:xf numFmtId="171" fontId="41" fillId="5" borderId="0" xfId="0" applyNumberFormat="1" applyFont="1" applyFill="1" applyBorder="1" applyAlignment="1">
      <x:alignment horizontal="general" vertical="center" wrapText="1"/>
    </x:xf>
    <x:xf numFmtId="170" fontId="39" fillId="5" borderId="0" xfId="0" applyNumberFormat="1" applyFont="1" applyFill="1" applyBorder="1" applyAlignment="1">
      <x:alignment horizontal="general" vertical="center" wrapText="0"/>
    </x:xf>
    <x:xf numFmtId="171" fontId="39" fillId="5" borderId="0" xfId="0" applyNumberFormat="1" applyFont="1" applyFill="1" applyBorder="1" applyAlignment="1">
      <x:alignment horizontal="general" vertical="center" wrapText="0"/>
    </x:xf>
    <x:xf numFmtId="170" fontId="39" fillId="5" borderId="5" xfId="0" applyNumberFormat="1" applyFont="1" applyFill="1" applyBorder="1" applyAlignment="1">
      <x:alignment horizontal="general" vertical="center" wrapText="0"/>
    </x:xf>
    <x:xf numFmtId="171" fontId="39" fillId="5" borderId="5" xfId="0" applyNumberFormat="1" applyFont="1" applyFill="1" applyBorder="1" applyAlignment="1">
      <x:alignment horizontal="general" vertical="center" wrapText="0"/>
    </x:xf>
    <x:xf numFmtId="165" fontId="41" fillId="5" borderId="5" xfId="0" applyNumberFormat="1" applyFont="1" applyFill="1" applyBorder="1" applyAlignment="1">
      <x:alignment horizontal="general" vertical="center" wrapText="1"/>
    </x:xf>
    <x:xf numFmtId="201" fontId="41" fillId="5" borderId="5" xfId="0" applyNumberFormat="1" applyFont="1" applyFill="1" applyBorder="1" applyAlignment="1">
      <x:alignment horizontal="general" vertical="center" wrapText="1"/>
    </x:xf>
    <x:xf numFmtId="167" fontId="43" fillId="5" borderId="0" xfId="0" applyNumberFormat="1" applyFont="1" applyFill="1" applyBorder="1" applyAlignment="1">
      <x:alignment horizontal="general" vertical="center" wrapText="0"/>
    </x:xf>
    <x:xf numFmtId="167" fontId="44" fillId="5" borderId="0" xfId="0" applyNumberFormat="1" applyFont="1" applyFill="1" applyBorder="1" applyAlignment="1">
      <x:alignment horizontal="general" vertical="center" wrapText="0"/>
    </x:xf>
    <x:xf numFmtId="204" fontId="44" fillId="5" borderId="0" xfId="0" applyNumberFormat="1" applyFont="1" applyFill="1" applyBorder="1" applyAlignment="1">
      <x:alignment horizontal="general" vertical="center" wrapText="0"/>
    </x:xf>
    <x:xf numFmtId="164" fontId="41" fillId="8" borderId="0" xfId="0" applyNumberFormat="1" applyFont="1" applyFill="1" applyBorder="1" applyAlignment="1">
      <x:alignment horizontal="general" vertical="center" wrapText="1"/>
    </x:xf>
    <x:xf numFmtId="165" fontId="41" fillId="8" borderId="0" xfId="0" applyNumberFormat="1" applyFont="1" applyFill="1" applyBorder="1" applyAlignment="1">
      <x:alignment horizontal="general" vertical="center" wrapText="1"/>
    </x:xf>
    <x:xf numFmtId="164" fontId="39" fillId="8" borderId="0" xfId="0" applyNumberFormat="1" applyFont="1" applyFill="1" applyBorder="1" applyAlignment="1">
      <x:alignment horizontal="general" vertical="top" wrapText="1"/>
    </x:xf>
    <x:xf numFmtId="164" fontId="39" fillId="5" borderId="0" xfId="0" applyNumberFormat="1" applyFont="1" applyFill="1" applyBorder="1" applyAlignment="1">
      <x:alignment horizontal="general" vertical="top" wrapText="1"/>
    </x:xf>
    <x:xf numFmtId="165" fontId="39" fillId="8" borderId="0" xfId="0" applyNumberFormat="1" applyFont="1" applyFill="1" applyBorder="1" applyAlignment="1">
      <x:alignment horizontal="general" vertical="top" wrapText="1"/>
    </x:xf>
    <x:xf numFmtId="164" fontId="39" fillId="8" borderId="5" xfId="0" applyNumberFormat="1" applyFont="1" applyFill="1" applyBorder="1" applyAlignment="1">
      <x:alignment horizontal="general" vertical="top" wrapText="1"/>
    </x:xf>
    <x:xf numFmtId="164" fontId="39" fillId="5" borderId="5" xfId="0" applyNumberFormat="1" applyFont="1" applyFill="1" applyBorder="1" applyAlignment="1">
      <x:alignment horizontal="general" vertical="top" wrapText="1"/>
    </x:xf>
    <x:xf numFmtId="165" fontId="39" fillId="8" borderId="5" xfId="0" applyNumberFormat="1" applyFont="1" applyFill="1" applyBorder="1" applyAlignment="1">
      <x:alignment horizontal="general" vertical="top" wrapText="1"/>
    </x:xf>
    <x:xf numFmtId="164" fontId="39" fillId="8" borderId="0" xfId="0" applyNumberFormat="1" applyFont="1" applyFill="1" applyBorder="1" applyAlignment="1">
      <x:alignment horizontal="general" vertical="bottom" wrapText="1"/>
    </x:xf>
    <x:xf numFmtId="165" fontId="39" fillId="8" borderId="0" xfId="0" applyNumberFormat="1" applyFont="1" applyFill="1" applyBorder="1" applyAlignment="1">
      <x:alignment horizontal="general" vertical="bottom" wrapText="1"/>
    </x:xf>
    <x:xf numFmtId="165" fontId="39" fillId="8" borderId="0" xfId="0" applyNumberFormat="1" applyFont="1" applyFill="1" applyBorder="1" applyAlignment="1">
      <x:alignment horizontal="general" vertical="bottom" wrapText="0"/>
    </x:xf>
    <x:xf numFmtId="200" fontId="41" fillId="8" borderId="0" xfId="0" applyNumberFormat="1" applyFont="1" applyFill="1" applyBorder="1" applyAlignment="1">
      <x:alignment horizontal="general" vertical="center" wrapText="1"/>
    </x:xf>
    <x:xf numFmtId="200" fontId="39" fillId="8" borderId="0" xfId="0" applyNumberFormat="1" applyFont="1" applyFill="1" applyBorder="1" applyAlignment="1">
      <x:alignment horizontal="general" vertical="top" wrapText="1"/>
    </x:xf>
    <x:xf numFmtId="200" fontId="39" fillId="8" borderId="5" xfId="0" applyNumberFormat="1" applyFont="1" applyFill="1" applyBorder="1" applyAlignment="1">
      <x:alignment horizontal="general" vertical="top" wrapText="1"/>
    </x:xf>
    <x:xf numFmtId="200" fontId="39" fillId="8" borderId="0" xfId="0" applyNumberFormat="1" applyFont="1" applyFill="1" applyBorder="1" applyAlignment="1">
      <x:alignment horizontal="general" vertical="bottom" wrapText="1"/>
    </x:xf>
    <x:xf numFmtId="200" fontId="39" fillId="8" borderId="0" xfId="0" applyNumberFormat="1" applyFont="1" applyFill="1" applyBorder="1" applyAlignment="1">
      <x:alignment horizontal="general" vertical="bottom" wrapText="0"/>
    </x:xf>
    <x:xf numFmtId="204" fontId="27" fillId="7" borderId="0" xfId="0" applyNumberFormat="1" applyFont="1" applyFill="1" applyBorder="1" applyAlignment="1">
      <x:alignment horizontal="general" vertical="center" wrapText="1"/>
    </x:xf>
    <x:xf numFmtId="204" fontId="27" fillId="7" borderId="5" xfId="0" applyNumberFormat="1" applyFont="1" applyFill="1" applyBorder="1" applyAlignment="1">
      <x:alignment horizontal="general" vertical="center" wrapText="1"/>
    </x:xf>
    <x:xf numFmtId="200" fontId="40" fillId="6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548235"/>
      <x:rgbColor rgb="FF800080"/>
      <x:rgbColor rgb="FF009999"/>
      <x:rgbColor rgb="FFE4DFEC"/>
      <x:rgbColor rgb="FF808080"/>
      <x:rgbColor rgb="FF5B9BD5"/>
      <x:rgbColor rgb="FF7030A0"/>
      <x:rgbColor rgb="FFF2F2F2"/>
      <x:rgbColor rgb="FFDDEBF7"/>
      <x:rgbColor rgb="FF660066"/>
      <x:rgbColor rgb="FFFF8080"/>
      <x:rgbColor rgb="FF0070C0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2F3"/>
      <x:rgbColor rgb="FFE2F0D9"/>
      <x:rgbColor rgb="FFE7E6E6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C65911"/>
      <x:rgbColor rgb="FF666666"/>
      <x:rgbColor rgb="FF969696"/>
      <x:rgbColor rgb="FF17365D"/>
      <x:rgbColor rgb="FF339966"/>
      <x:rgbColor rgb="FF003300"/>
      <x:rgbColor rgb="FF333300"/>
      <x:rgbColor rgb="FF993300"/>
      <x:rgbColor rgb="FF993366"/>
      <x:rgbColor rgb="FF1F4E78"/>
      <x:rgbColor rgb="FF222222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f6a2ecccf4d93" /><Relationship Type="http://schemas.openxmlformats.org/officeDocument/2006/relationships/theme" Target="/xl/theme/theme1.xml" Id="R22cbf913ed854cdb" /><Relationship Type="http://schemas.openxmlformats.org/officeDocument/2006/relationships/sharedStrings" Target="/xl/sharedStrings.xml" Id="R30dd320ff6594b95" /><Relationship Type="http://schemas.openxmlformats.org/officeDocument/2006/relationships/worksheet" Target="/xl/worksheets/sheet1.xml" Id="Rb080b58a13cb4ab4" /><Relationship Type="http://schemas.openxmlformats.org/officeDocument/2006/relationships/worksheet" Target="/xl/worksheets/sheet2.xml" Id="Ra1765915746a4772" /><Relationship Type="http://schemas.openxmlformats.org/officeDocument/2006/relationships/worksheet" Target="/xl/worksheets/sheet3.xml" Id="R76c2168559fc4a21" /><Relationship Type="http://schemas.openxmlformats.org/officeDocument/2006/relationships/worksheet" Target="/xl/worksheets/sheet4.xml" Id="R08e9f6f068ca4ef5" /><Relationship Type="http://schemas.openxmlformats.org/officeDocument/2006/relationships/worksheet" Target="/xl/worksheets/sheet5.xml" Id="R2b455eba66084039" /><Relationship Type="http://schemas.openxmlformats.org/officeDocument/2006/relationships/worksheet" Target="/xl/worksheets/sheet6.xml" Id="R0ff1b31b76f94a4d" /><Relationship Type="http://schemas.openxmlformats.org/officeDocument/2006/relationships/worksheet" Target="/xl/worksheets/sheet7.xml" Id="Rff9c5a5bba8a4941" /><Relationship Type="http://schemas.openxmlformats.org/officeDocument/2006/relationships/worksheet" Target="/xl/worksheets/sheet8.xml" Id="R7e181aef1cf94391" /><Relationship Type="http://schemas.openxmlformats.org/officeDocument/2006/relationships/worksheet" Target="/xl/worksheets/sheet9.xml" Id="Rbb52353dc4b04130" /><Relationship Type="http://schemas.openxmlformats.org/officeDocument/2006/relationships/worksheet" Target="/xl/worksheets/sheet10.xml" Id="Rd661436075ec4cf2" /><Relationship Type="http://schemas.openxmlformats.org/officeDocument/2006/relationships/worksheet" Target="/xl/worksheets/sheet11.xml" Id="Rf6200527f924436a" /><Relationship Type="http://schemas.openxmlformats.org/officeDocument/2006/relationships/worksheet" Target="/xl/worksheets/sheet12.xml" Id="Rb59deec8cf9047b7" /><Relationship Type="http://schemas.openxmlformats.org/officeDocument/2006/relationships/worksheet" Target="/xl/worksheets/sheet13.xml" Id="R3b9c35c672f3480f" /><Relationship Type="http://schemas.openxmlformats.org/officeDocument/2006/relationships/worksheet" Target="/xl/worksheets/sheet14.xml" Id="Rac72c32c622742ef" /><Relationship Type="http://schemas.openxmlformats.org/officeDocument/2006/relationships/worksheet" Target="/xl/worksheets/sheet15.xml" Id="R9ef9da894b404bd6" /><Relationship Type="http://schemas.openxmlformats.org/officeDocument/2006/relationships/worksheet" Target="/xl/worksheets/sheet16.xml" Id="R8774134ec08b4f15" /><Relationship Type="http://schemas.openxmlformats.org/officeDocument/2006/relationships/worksheet" Target="/xl/worksheets/sheet17.xml" Id="R52a0b2a5ac004199" /><Relationship Type="http://schemas.openxmlformats.org/officeDocument/2006/relationships/worksheet" Target="/xl/worksheets/sheet18.xml" Id="R4b530ecb804e4a1e" /><Relationship Type="http://schemas.openxmlformats.org/officeDocument/2006/relationships/worksheet" Target="/xl/worksheets/sheet19.xml" Id="Rd4b40e76a64b496c" /><Relationship Type="http://schemas.openxmlformats.org/officeDocument/2006/relationships/worksheet" Target="/xl/worksheets/sheet20.xml" Id="R7ddd76964a3d44c5" /><Relationship Type="http://schemas.openxmlformats.org/officeDocument/2006/relationships/worksheet" Target="/xl/worksheets/sheet21.xml" Id="R417f7fdd752d470c" /><Relationship Type="http://schemas.openxmlformats.org/officeDocument/2006/relationships/worksheet" Target="/xl/worksheets/sheet22.xml" Id="Rfc0b266b85244381" /><Relationship Type="http://schemas.openxmlformats.org/officeDocument/2006/relationships/worksheet" Target="/xl/worksheets/sheet23.xml" Id="R2792989797d44f17" /><Relationship Type="http://schemas.openxmlformats.org/officeDocument/2006/relationships/worksheet" Target="/xl/worksheets/sheet24.xml" Id="R141f4777ac2b41be" /><Relationship Type="http://schemas.openxmlformats.org/officeDocument/2006/relationships/worksheet" Target="/xl/worksheets/sheet25.xml" Id="R62689f5330dd4139" /><Relationship Type="http://schemas.openxmlformats.org/officeDocument/2006/relationships/worksheet" Target="/xl/worksheets/sheet26.xml" Id="R6758824920ad4ba6" /><Relationship Type="http://schemas.openxmlformats.org/officeDocument/2006/relationships/worksheet" Target="/xl/worksheets/sheet27.xml" Id="Re6be031cee8e477c" /><Relationship Type="http://schemas.openxmlformats.org/officeDocument/2006/relationships/worksheet" Target="/xl/worksheets/sheet28.xml" Id="R1ebf03c711894cc6" /><Relationship Type="http://schemas.openxmlformats.org/officeDocument/2006/relationships/worksheet" Target="/xl/worksheets/sheet29.xml" Id="Rcfa8312d24044745" /><Relationship Type="http://schemas.openxmlformats.org/officeDocument/2006/relationships/worksheet" Target="/xl/worksheets/sheet30.xml" Id="R30b63932328142d0" /><Relationship Type="http://schemas.openxmlformats.org/officeDocument/2006/relationships/worksheet" Target="/xl/worksheets/sheet31.xml" Id="R52194536724d4973" /><Relationship Type="http://schemas.openxmlformats.org/officeDocument/2006/relationships/worksheet" Target="/xl/worksheets/sheet32.xml" Id="R415e422fe2ed4fe1" /><Relationship Type="http://schemas.openxmlformats.org/officeDocument/2006/relationships/worksheet" Target="/xl/worksheets/sheet33.xml" Id="R92fcb1e895fa49eb" /><Relationship Type="http://schemas.openxmlformats.org/officeDocument/2006/relationships/worksheet" Target="/xl/worksheets/sheet34.xml" Id="R38a88eb9a2b84984" /><Relationship Type="http://schemas.openxmlformats.org/officeDocument/2006/relationships/worksheet" Target="/xl/worksheets/sheet35.xml" Id="Rcd98b5afa2be4c55" /><Relationship Type="http://schemas.openxmlformats.org/officeDocument/2006/relationships/worksheet" Target="/xl/worksheets/sheet36.xml" Id="Rc528c5eff9c7450a" /><Relationship Type="http://schemas.openxmlformats.org/officeDocument/2006/relationships/worksheet" Target="/xl/worksheets/sheet37.xml" Id="R938eed3f05e44d01" /><Relationship Type="http://schemas.openxmlformats.org/officeDocument/2006/relationships/worksheet" Target="/xl/worksheets/sheet38.xml" Id="Rf6dba10a823646ac" /><Relationship Type="http://schemas.openxmlformats.org/officeDocument/2006/relationships/worksheet" Target="/xl/worksheets/sheet39.xml" Id="R355a99003b524f03" /><Relationship Type="http://schemas.openxmlformats.org/officeDocument/2006/relationships/worksheet" Target="/xl/worksheets/sheet40.xml" Id="R14ed1b40462c46e6" /><Relationship Type="http://schemas.openxmlformats.org/officeDocument/2006/relationships/worksheet" Target="/xl/worksheets/sheet41.xml" Id="R568f346f2c32427c" /><Relationship Type="http://schemas.openxmlformats.org/officeDocument/2006/relationships/worksheet" Target="/xl/worksheets/sheet42.xml" Id="R6671040086ce4c49" /><Relationship Type="http://schemas.openxmlformats.org/officeDocument/2006/relationships/worksheet" Target="/xl/worksheets/sheet43.xml" Id="Rd56f06db8d244b99" /><Relationship Type="http://schemas.openxmlformats.org/officeDocument/2006/relationships/worksheet" Target="/xl/worksheets/sheet44.xml" Id="R7fdd082e11474330" /><Relationship Type="http://schemas.openxmlformats.org/officeDocument/2006/relationships/worksheet" Target="/xl/worksheets/sheet45.xml" Id="Reb640701a4ea4c86" /><Relationship Type="http://schemas.openxmlformats.org/officeDocument/2006/relationships/worksheet" Target="/xl/worksheets/sheet46.xml" Id="R11fd4bdfa680478c" /><Relationship Type="http://schemas.openxmlformats.org/officeDocument/2006/relationships/worksheet" Target="/xl/worksheets/sheet47.xml" Id="R6a575e3515624daa" /><Relationship Type="http://schemas.openxmlformats.org/officeDocument/2006/relationships/worksheet" Target="/xl/worksheets/sheet48.xml" Id="Reebc74ba808448e0" /><Relationship Type="http://schemas.openxmlformats.org/officeDocument/2006/relationships/worksheet" Target="/xl/worksheets/sheet49.xml" Id="R1a0b76d21cad4a03" /><Relationship Type="http://schemas.openxmlformats.org/officeDocument/2006/relationships/worksheet" Target="/xl/worksheets/sheet50.xml" Id="R6b49c395eae1441a" /><Relationship Type="http://schemas.openxmlformats.org/officeDocument/2006/relationships/worksheet" Target="/xl/worksheets/sheet51.xml" Id="Re51c11a160a3440d" /><Relationship Type="http://schemas.openxmlformats.org/officeDocument/2006/relationships/worksheet" Target="/xl/worksheets/sheet52.xml" Id="R869f0119d8504389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18" style="1" hidden="0" customWidth="1"/>
    <x:col min="2" max="2" width="22" style="1" hidden="0" customWidth="1"/>
    <x:col min="3" max="3" width="54" style="1" hidden="0" customWidth="1"/>
    <x:col min="4" max="4" width="48" style="1" hidden="0" customWidth="1"/>
    <x:col min="5" max="5" width="36" style="1" hidden="0" customWidth="1"/>
    <x:col min="6" max="7" width="52" style="1" hidden="0" customWidth="1"/>
    <x:col min="8" max="10" width="4" style="1" hidden="0" customWidth="1"/>
  </x:cols>
  <x:sheetData>
    <x:row r="1" ht="25.5" hidden="0" customHeight="1">
      <x:c r="A1" s="2" t="str">
        <x:v>IREI Stage 1 MVP V4.2 — Business Rules</x:v>
      </x:c>
      <x:c r="B1" s="2"/>
      <x:c r="C1" s="2"/>
      <x:c r="D1" s="2"/>
      <x:c r="E1" s="2"/>
      <x:c r="F1" s="2"/>
      <x:c r="G1" s="2"/>
      <x:c r="H1" s="2"/>
      <x:c r="I1" s="2"/>
      <x:c r="J1" s="2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hidden="0" customHeight="1">
      <x:c r="A2" s="4" t="str">
        <x:v>START HERE: read 00_START_HERE, then use 06_V3_TO_V4_BUILD_MAP for the V3-to-V4.1 handoff. V3 rules remain in force unless a V4 rule explicitly replaces them.</x:v>
      </x:c>
      <x:c r="B2" s="4"/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hidden="0" customHeight="1">
      <x:c r="A4" s="5" t="s">
        <x:v>0</x:v>
      </x:c>
      <x:c r="B4" s="5" t="s">
        <x:v>1</x:v>
      </x:c>
      <x:c r="C4" s="5" t="s">
        <x:v>2</x:v>
      </x:c>
      <x:c r="D4" s="5" t="s">
        <x:v>3</x:v>
      </x:c>
      <x:c r="E4" s="5" t="s">
        <x:v>4</x:v>
      </x:c>
      <x:c r="F4" s="5" t="s">
        <x:v>5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8.5" hidden="0" customHeight="1">
      <x:c r="A5" s="6" t="s">
        <x:v>6</x:v>
      </x:c>
      <x:c r="B5" s="6" t="s">
        <x:v>7</x:v>
      </x:c>
      <x:c r="C5" s="6" t="s">
        <x:v>8</x:v>
      </x:c>
      <x:c r="D5" s="6" t="s">
        <x:v>9</x:v>
      </x:c>
      <x:c r="E5" s="6" t="s">
        <x:v>10</x:v>
      </x:c>
      <x:c r="F5" s="6" t="s">
        <x:v>11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8.5" hidden="0" customHeight="1">
      <x:c r="A6" s="7" t="s">
        <x:v>12</x:v>
      </x:c>
      <x:c r="B6" s="7" t="s">
        <x:v>13</x:v>
      </x:c>
      <x:c r="C6" s="7" t="s">
        <x:v>14</x:v>
      </x:c>
      <x:c r="D6" s="7" t="s">
        <x:v>15</x:v>
      </x:c>
      <x:c r="E6" s="7" t="s">
        <x:v>16</x:v>
      </x:c>
      <x:c r="F6" s="7" t="s">
        <x:v>17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8.5" hidden="0" customHeight="1">
      <x:c r="A7" s="8" t="s">
        <x:v>18</x:v>
      </x:c>
      <x:c r="B7" s="8" t="s">
        <x:v>19</x:v>
      </x:c>
      <x:c r="C7" s="8" t="s">
        <x:v>20</x:v>
      </x:c>
      <x:c r="D7" s="8" t="s">
        <x:v>21</x:v>
      </x:c>
      <x:c r="E7" s="8" t="s">
        <x:v>22</x:v>
      </x:c>
      <x:c r="F7" s="8" t="s">
        <x:v>23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8.5" hidden="0" customHeight="1">
      <x:c r="A8" s="9" t="s">
        <x:v>24</x:v>
      </x:c>
      <x:c r="B8" s="9" t="s">
        <x:v>25</x:v>
      </x:c>
      <x:c r="C8" s="9" t="s">
        <x:v>26</x:v>
      </x:c>
      <x:c r="D8" s="9" t="s">
        <x:v>27</x:v>
      </x:c>
      <x:c r="E8" s="9" t="s">
        <x:v>28</x:v>
      </x:c>
      <x:c r="F8" s="9" t="s">
        <x:v>29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8.5" hidden="0" customHeight="1">
      <x:c r="A9" s="10" t="s">
        <x:v>30</x:v>
      </x:c>
      <x:c r="B9" s="10" t="s">
        <x:v>31</x:v>
      </x:c>
      <x:c r="C9" s="10" t="s">
        <x:v>32</x:v>
      </x:c>
      <x:c r="D9" s="10" t="s">
        <x:v>33</x:v>
      </x:c>
      <x:c r="E9" s="10" t="s">
        <x:v>34</x:v>
      </x:c>
      <x:c r="F9" s="10" t="s">
        <x:v>35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8.5" hidden="0" customHeight="1">
      <x:c r="A10" s="11" t="s">
        <x:v>36</x:v>
      </x:c>
      <x:c r="B10" s="11" t="s">
        <x:v>37</x:v>
      </x:c>
      <x:c r="C10" s="11" t="s">
        <x:v>38</x:v>
      </x:c>
      <x:c r="D10" s="11" t="s">
        <x:v>39</x:v>
      </x:c>
      <x:c r="E10" s="11" t="s">
        <x:v>40</x:v>
      </x:c>
      <x:c r="F10" s="11" t="s">
        <x:v>41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37.5" hidden="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4" hidden="0" customHeight="1">
      <x:c r="A12" s="5" t="s">
        <x:v>42</x:v>
      </x:c>
      <x:c r="B12" s="5" t="s">
        <x:v>43</x:v>
      </x:c>
      <x:c r="C12" s="5" t="s">
        <x:v>44</x:v>
      </x:c>
      <x:c r="D12" s="5" t="s">
        <x:v>45</x:v>
      </x:c>
      <x:c r="E12" s="5" t="s">
        <x:v>46</x:v>
      </x:c>
      <x:c r="F12" s="5" t="s">
        <x:v>47</x:v>
      </x:c>
      <x:c r="G12" s="5" t="s">
        <x:v>5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36.75" hidden="0" customHeight="1">
      <x:c r="A13" s="12" t="s">
        <x:v>48</x:v>
      </x:c>
      <x:c r="B13" s="12" t="s">
        <x:v>49</x:v>
      </x:c>
      <x:c r="C13" s="12" t="s">
        <x:v>50</x:v>
      </x:c>
      <x:c r="D13" s="13" t="s">
        <x:v>51</x:v>
      </x:c>
      <x:c r="E13" s="12" t="s">
        <x:v>52</x:v>
      </x:c>
      <x:c r="F13" s="12" t="s">
        <x:v>53</x:v>
      </x:c>
      <x:c r="G13" s="12" t="s">
        <x:v>54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36.75" hidden="0" customHeight="1">
      <x:c r="A14" s="12" t="s">
        <x:v>55</x:v>
      </x:c>
      <x:c r="B14" s="12" t="s">
        <x:v>56</x:v>
      </x:c>
      <x:c r="C14" s="12" t="s">
        <x:v>57</x:v>
      </x:c>
      <x:c r="D14" s="13" t="s">
        <x:v>51</x:v>
      </x:c>
      <x:c r="E14" s="12" t="s">
        <x:v>58</x:v>
      </x:c>
      <x:c r="F14" s="12" t="s">
        <x:v>59</x:v>
      </x:c>
      <x:c r="G14" s="12" t="s">
        <x:v>60</x:v>
      </x:c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36.75" hidden="0" customHeight="1">
      <x:c r="A15" s="12" t="s">
        <x:v>61</x:v>
      </x:c>
      <x:c r="B15" s="12" t="s">
        <x:v>62</x:v>
      </x:c>
      <x:c r="C15" s="12" t="s">
        <x:v>63</x:v>
      </x:c>
      <x:c r="D15" s="13" t="s">
        <x:v>51</x:v>
      </x:c>
      <x:c r="E15" s="12" t="s">
        <x:v>64</x:v>
      </x:c>
      <x:c r="F15" s="12" t="s">
        <x:v>65</x:v>
      </x:c>
      <x:c r="G15" s="12" t="s">
        <x:v>66</x:v>
      </x:c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36.75" hidden="0" customHeight="1">
      <x:c r="A16" s="12" t="s">
        <x:v>61</x:v>
      </x:c>
      <x:c r="B16" s="12" t="s">
        <x:v>67</x:v>
      </x:c>
      <x:c r="C16" s="12" t="s">
        <x:v>68</x:v>
      </x:c>
      <x:c r="D16" s="14" t="s">
        <x:v>69</x:v>
      </x:c>
      <x:c r="E16" s="12" t="s">
        <x:v>70</x:v>
      </x:c>
      <x:c r="F16" s="12" t="s">
        <x:v>71</x:v>
      </x:c>
      <x:c r="G16" s="12" t="s">
        <x:v>72</x:v>
      </x:c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36.75" hidden="0" customHeight="1">
      <x:c r="A17" s="12" t="s">
        <x:v>73</x:v>
      </x:c>
      <x:c r="B17" s="12" t="s">
        <x:v>74</x:v>
      </x:c>
      <x:c r="C17" s="12" t="s">
        <x:v>75</x:v>
      </x:c>
      <x:c r="D17" s="13" t="s">
        <x:v>51</x:v>
      </x:c>
      <x:c r="E17" s="12" t="s">
        <x:v>76</x:v>
      </x:c>
      <x:c r="F17" s="12" t="s">
        <x:v>77</x:v>
      </x:c>
      <x:c r="G17" s="12" t="s">
        <x:v>78</x:v>
      </x:c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36.75" hidden="0" customHeight="1">
      <x:c r="A18" s="12" t="s">
        <x:v>79</x:v>
      </x:c>
      <x:c r="B18" s="12" t="s">
        <x:v>80</x:v>
      </x:c>
      <x:c r="C18" s="12" t="s">
        <x:v>81</x:v>
      </x:c>
      <x:c r="D18" s="13" t="s">
        <x:v>51</x:v>
      </x:c>
      <x:c r="E18" s="12" t="s">
        <x:v>82</x:v>
      </x:c>
      <x:c r="F18" s="12" t="s">
        <x:v>83</x:v>
      </x:c>
      <x:c r="G18" s="12" t="s">
        <x:v>84</x:v>
      </x:c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36.75" hidden="0" customHeight="1">
      <x:c r="A19" s="12" t="s">
        <x:v>85</x:v>
      </x:c>
      <x:c r="B19" s="12" t="s">
        <x:v>86</x:v>
      </x:c>
      <x:c r="C19" s="12" t="s">
        <x:v>87</x:v>
      </x:c>
      <x:c r="D19" s="13" t="s">
        <x:v>51</x:v>
      </x:c>
      <x:c r="E19" s="12" t="s">
        <x:v>88</x:v>
      </x:c>
      <x:c r="F19" s="12" t="s">
        <x:v>89</x:v>
      </x:c>
      <x:c r="G19" s="12" t="s">
        <x:v>90</x:v>
      </x:c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36.75" hidden="0" customHeight="1">
      <x:c r="A20" s="12" t="s">
        <x:v>37</x:v>
      </x:c>
      <x:c r="B20" s="12" t="s">
        <x:v>91</x:v>
      </x:c>
      <x:c r="C20" s="12" t="s">
        <x:v>92</x:v>
      </x:c>
      <x:c r="D20" s="13" t="s">
        <x:v>51</x:v>
      </x:c>
      <x:c r="E20" s="12" t="s">
        <x:v>93</x:v>
      </x:c>
      <x:c r="F20" s="12" t="s">
        <x:v>94</x:v>
      </x:c>
      <x:c r="G20" s="12" t="s">
        <x:v>95</x:v>
      </x:c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36.75" hidden="0" customHeight="1">
      <x:c r="A21" s="15" t="s">
        <x:v>96</x:v>
      </x:c>
      <x:c r="B21" s="15" t="s">
        <x:v>97</x:v>
      </x:c>
      <x:c r="C21" s="15" t="s">
        <x:v>98</x:v>
      </x:c>
      <x:c r="D21" s="16" t="s">
        <x:v>99</x:v>
      </x:c>
      <x:c r="E21" s="15" t="s">
        <x:v>100</x:v>
      </x:c>
      <x:c r="F21" s="15" t="s">
        <x:v>101</x:v>
      </x:c>
      <x:c r="G21" s="15" t="s">
        <x:v>102</x:v>
      </x:c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37.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4" hidden="0" customHeight="1">
      <x:c r="A23" s="5" t="s">
        <x:v>103</x:v>
      </x:c>
      <x:c r="B23" s="5" t="s">
        <x:v>104</x:v>
      </x:c>
      <x:c r="C23" s="5" t="s">
        <x:v>105</x:v>
      </x:c>
      <x:c r="D23" s="5" t="s">
        <x:v>106</x:v>
      </x:c>
      <x:c r="E23" s="5" t="s">
        <x:v>107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42.75" hidden="0" customHeight="1">
      <x:c r="A24" s="12" t="s">
        <x:v>108</x:v>
      </x:c>
      <x:c r="B24" s="12" t="s">
        <x:v>109</x:v>
      </x:c>
      <x:c r="C24" s="12" t="s">
        <x:v>110</x:v>
      </x:c>
      <x:c r="D24" s="12" t="s">
        <x:v>111</x:v>
      </x:c>
      <x:c r="E24" s="12" t="s">
        <x:v>112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42.75" hidden="0" customHeight="1">
      <x:c r="A25" s="12" t="s">
        <x:v>113</x:v>
      </x:c>
      <x:c r="B25" s="12" t="s">
        <x:v>114</x:v>
      </x:c>
      <x:c r="C25" s="12" t="s">
        <x:v>115</x:v>
      </x:c>
      <x:c r="D25" s="12" t="s">
        <x:v>116</x:v>
      </x:c>
      <x:c r="E25" s="12" t="s">
        <x:v>117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42.75" hidden="0" customHeight="1">
      <x:c r="A26" s="12" t="s">
        <x:v>118</x:v>
      </x:c>
      <x:c r="B26" s="12" t="s">
        <x:v>119</x:v>
      </x:c>
      <x:c r="C26" s="12" t="s">
        <x:v>120</x:v>
      </x:c>
      <x:c r="D26" s="12" t="s">
        <x:v>121</x:v>
      </x:c>
      <x:c r="E26" s="12" t="s">
        <x:v>122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42.75" hidden="0" customHeight="1">
      <x:c r="A27" s="12" t="s">
        <x:v>123</x:v>
      </x:c>
      <x:c r="B27" s="12" t="s">
        <x:v>61</x:v>
      </x:c>
      <x:c r="C27" s="12" t="s">
        <x:v>124</x:v>
      </x:c>
      <x:c r="D27" s="12" t="s">
        <x:v>125</x:v>
      </x:c>
      <x:c r="E27" s="12" t="s">
        <x:v>126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42.75" hidden="0" customHeight="1">
      <x:c r="A28" s="12" t="s">
        <x:v>127</x:v>
      </x:c>
      <x:c r="B28" s="12" t="s">
        <x:v>73</x:v>
      </x:c>
      <x:c r="C28" s="12" t="s">
        <x:v>128</x:v>
      </x:c>
      <x:c r="D28" s="12" t="s">
        <x:v>129</x:v>
      </x:c>
      <x:c r="E28" s="12" t="s">
        <x:v>130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42.75" hidden="0" customHeight="1">
      <x:c r="A29" s="12" t="s">
        <x:v>131</x:v>
      </x:c>
      <x:c r="B29" s="12" t="s">
        <x:v>132</x:v>
      </x:c>
      <x:c r="C29" s="12" t="s">
        <x:v>133</x:v>
      </x:c>
      <x:c r="D29" s="12" t="s">
        <x:v>134</x:v>
      </x:c>
      <x:c r="E29" s="12" t="s">
        <x:v>135</x:v>
      </x:c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42.75" hidden="0" customHeight="1">
      <x:c r="A30" s="12" t="s">
        <x:v>136</x:v>
      </x:c>
      <x:c r="B30" s="12" t="s">
        <x:v>137</x:v>
      </x:c>
      <x:c r="C30" s="12" t="s">
        <x:v>138</x:v>
      </x:c>
      <x:c r="D30" s="12" t="s">
        <x:v>139</x:v>
      </x:c>
      <x:c r="E30" s="12" t="s">
        <x:v>140</x:v>
      </x:c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42.75" hidden="0" customHeight="1">
      <x:c r="A31" s="12" t="s">
        <x:v>141</x:v>
      </x:c>
      <x:c r="B31" s="12" t="s">
        <x:v>142</x:v>
      </x:c>
      <x:c r="C31" s="12" t="s">
        <x:v>143</x:v>
      </x:c>
      <x:c r="D31" s="12" t="s">
        <x:v>144</x:v>
      </x:c>
      <x:c r="E31" s="12" t="s">
        <x:v>145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42.75" hidden="0" customHeight="1">
      <x:c r="A32" s="12" t="s">
        <x:v>146</x:v>
      </x:c>
      <x:c r="B32" s="12" t="s">
        <x:v>147</x:v>
      </x:c>
      <x:c r="C32" s="12" t="s">
        <x:v>148</x:v>
      </x:c>
      <x:c r="D32" s="12" t="s">
        <x:v>149</x:v>
      </x:c>
      <x:c r="E32" s="12" t="s">
        <x:v>150</x:v>
      </x:c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42.75" hidden="0" customHeight="1">
      <x:c r="A33" s="12" t="s">
        <x:v>151</x:v>
      </x:c>
      <x:c r="B33" s="12" t="s">
        <x:v>152</x:v>
      </x:c>
      <x:c r="C33" s="12" t="s">
        <x:v>153</x:v>
      </x:c>
      <x:c r="D33" s="12" t="s">
        <x:v>154</x:v>
      </x:c>
      <x:c r="E33" s="12" t="s">
        <x:v>155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42.75" hidden="0" customHeight="1">
      <x:c r="A34" s="12" t="s">
        <x:v>156</x:v>
      </x:c>
      <x:c r="B34" s="12" t="s">
        <x:v>157</x:v>
      </x:c>
      <x:c r="C34" s="12" t="s">
        <x:v>158</x:v>
      </x:c>
      <x:c r="D34" s="12" t="s">
        <x:v>159</x:v>
      </x:c>
      <x:c r="E34" s="12" t="s">
        <x:v>160</x:v>
      </x:c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42.75" hidden="0" customHeight="1">
      <x:c r="A35" s="12" t="s">
        <x:v>161</x:v>
      </x:c>
      <x:c r="B35" s="12" t="s">
        <x:v>162</x:v>
      </x:c>
      <x:c r="C35" s="12" t="s">
        <x:v>163</x:v>
      </x:c>
      <x:c r="D35" s="12" t="s">
        <x:v>164</x:v>
      </x:c>
      <x:c r="E35" s="12" t="s">
        <x:v>165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42.75" hidden="0" customHeight="1">
      <x:c r="A36" s="12" t="s">
        <x:v>166</x:v>
      </x:c>
      <x:c r="B36" s="12" t="s">
        <x:v>167</x:v>
      </x:c>
      <x:c r="C36" s="12" t="s">
        <x:v>168</x:v>
      </x:c>
      <x:c r="D36" s="12" t="s">
        <x:v>169</x:v>
      </x:c>
      <x:c r="E36" s="12" t="s">
        <x:v>170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42.75" hidden="0" customHeight="1">
      <x:c r="A37" s="12" t="s">
        <x:v>171</x:v>
      </x:c>
      <x:c r="B37" s="12" t="s">
        <x:v>172</x:v>
      </x:c>
      <x:c r="C37" s="12" t="s">
        <x:v>173</x:v>
      </x:c>
      <x:c r="D37" s="12" t="s">
        <x:v>174</x:v>
      </x:c>
      <x:c r="E37" s="12" t="s">
        <x:v>175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42.75" hidden="0" customHeight="1">
      <x:c r="A38" s="12" t="s">
        <x:v>176</x:v>
      </x:c>
      <x:c r="B38" s="12" t="s">
        <x:v>177</x:v>
      </x:c>
      <x:c r="C38" s="12" t="s">
        <x:v>178</x:v>
      </x:c>
      <x:c r="D38" s="12" t="s">
        <x:v>179</x:v>
      </x:c>
      <x:c r="E38" s="12" t="s">
        <x:v>180</x:v>
      </x:c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42.75" hidden="0" customHeight="1">
      <x:c r="A39" s="12" t="s">
        <x:v>181</x:v>
      </x:c>
      <x:c r="B39" s="12" t="s">
        <x:v>182</x:v>
      </x:c>
      <x:c r="C39" s="12" t="s">
        <x:v>183</x:v>
      </x:c>
      <x:c r="D39" s="12" t="s">
        <x:v>184</x:v>
      </x:c>
      <x:c r="E39" s="12" t="s">
        <x:v>185</x:v>
      </x:c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42.75" hidden="0" customHeight="1">
      <x:c r="A40" s="12" t="s">
        <x:v>186</x:v>
      </x:c>
      <x:c r="B40" s="12" t="s">
        <x:v>46</x:v>
      </x:c>
      <x:c r="C40" s="12" t="s">
        <x:v>187</x:v>
      </x:c>
      <x:c r="D40" s="12" t="s">
        <x:v>188</x:v>
      </x:c>
      <x:c r="E40" s="12" t="s">
        <x:v>189</x:v>
      </x:c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42.75" hidden="0" customHeight="1">
      <x:c r="A41" s="12" t="s">
        <x:v>190</x:v>
      </x:c>
      <x:c r="B41" s="12" t="s">
        <x:v>191</x:v>
      </x:c>
      <x:c r="C41" s="12" t="s">
        <x:v>192</x:v>
      </x:c>
      <x:c r="D41" s="12" t="s">
        <x:v>193</x:v>
      </x:c>
      <x:c r="E41" s="12" t="s">
        <x:v>194</x:v>
      </x:c>
      <x:c r="F41" s="3"/>
      <x:c r="G41" s="3"/>
      <x:c r="H41" s="3"/>
      <x:c r="I41" s="3"/>
      <x:c r="J41" s="3"/>
    </x:row>
    <x:row r="42" ht="42.75" hidden="0" customHeight="1">
      <x:c r="A42" s="12" t="s">
        <x:v>195</x:v>
      </x:c>
      <x:c r="B42" s="12" t="s">
        <x:v>196</x:v>
      </x:c>
      <x:c r="C42" s="12" t="s">
        <x:v>197</x:v>
      </x:c>
      <x:c r="D42" s="12" t="s">
        <x:v>198</x:v>
      </x:c>
      <x:c r="E42" s="12" t="s">
        <x:v>199</x:v>
      </x:c>
      <x:c r="F42" s="3"/>
      <x:c r="G42" s="3"/>
      <x:c r="H42" s="3"/>
      <x:c r="I42" s="3"/>
      <x:c r="J42" s="3"/>
    </x:row>
    <x:row r="43" ht="42.75" hidden="0" customHeight="1">
      <x:c r="A43" s="12" t="s">
        <x:v>200</x:v>
      </x:c>
      <x:c r="B43" s="12" t="s">
        <x:v>201</x:v>
      </x:c>
      <x:c r="C43" s="12" t="s">
        <x:v>202</x:v>
      </x:c>
      <x:c r="D43" s="12" t="s">
        <x:v>203</x:v>
      </x:c>
      <x:c r="E43" s="12" t="s">
        <x:v>204</x:v>
      </x:c>
      <x:c r="F43" s="3"/>
      <x:c r="G43" s="3"/>
      <x:c r="H43" s="3"/>
      <x:c r="I43" s="3"/>
      <x:c r="J43" s="3"/>
    </x:row>
    <x:row r="44" ht="42.75" hidden="0" customHeight="1">
      <x:c r="A44" s="12" t="s">
        <x:v>205</x:v>
      </x:c>
      <x:c r="B44" s="12" t="s">
        <x:v>206</x:v>
      </x:c>
      <x:c r="C44" s="12" t="s">
        <x:v>207</x:v>
      </x:c>
      <x:c r="D44" s="12" t="s">
        <x:v>208</x:v>
      </x:c>
      <x:c r="E44" s="12" t="s">
        <x:v>209</x:v>
      </x:c>
      <x:c r="F44" s="3"/>
      <x:c r="G44" s="3"/>
      <x:c r="H44" s="3"/>
      <x:c r="I44" s="3"/>
      <x:c r="J44" s="3"/>
    </x:row>
    <x:row r="45" ht="42.75" hidden="0" customHeight="1">
      <x:c r="A45" s="15" t="s">
        <x:v>210</x:v>
      </x:c>
      <x:c r="B45" s="15" t="s">
        <x:v>211</x:v>
      </x:c>
      <x:c r="C45" s="15" t="s">
        <x:v>212</x:v>
      </x:c>
      <x:c r="D45" s="15" t="s">
        <x:v>213</x:v>
      </x:c>
      <x:c r="E45" s="15" t="s">
        <x:v>214</x:v>
      </x:c>
      <x:c r="F45" s="3"/>
      <x:c r="G45" s="3"/>
      <x:c r="H45" s="3"/>
      <x:c r="I45" s="3"/>
      <x:c r="J45" s="3"/>
    </x:row>
    <x:row r="46" ht="42.75" hidden="0" customHeight="1">
      <x:c r="A46" s="17" t="s">
        <x:v>215</x:v>
      </x:c>
      <x:c r="B46" s="17" t="s">
        <x:v>216</x:v>
      </x:c>
      <x:c r="C46" s="17" t="s">
        <x:v>217</x:v>
      </x:c>
      <x:c r="D46" s="17" t="s">
        <x:v>218</x:v>
      </x:c>
      <x:c r="E46" s="17" t="s">
        <x:v>219</x:v>
      </x:c>
      <x:c r="H46" s="3"/>
      <x:c r="I46" s="3"/>
      <x:c r="J46" s="3"/>
    </x:row>
    <x:row r="47" ht="42.75" hidden="0" customHeight="1">
      <x:c r="A47" s="17" t="s">
        <x:v>220</x:v>
      </x:c>
      <x:c r="B47" s="17" t="s">
        <x:v>221</x:v>
      </x:c>
      <x:c r="C47" s="17" t="s">
        <x:v>222</x:v>
      </x:c>
      <x:c r="D47" s="17" t="s">
        <x:v>223</x:v>
      </x:c>
      <x:c r="E47" s="17" t="s">
        <x:v>224</x:v>
      </x:c>
      <x:c r="H47" s="3"/>
      <x:c r="I47" s="3"/>
      <x:c r="J47" s="3"/>
    </x:row>
    <x:row r="48" ht="42.75" hidden="0" customHeight="1">
      <x:c r="A48" s="18" t="s">
        <x:v>225</x:v>
      </x:c>
      <x:c r="B48" s="18" t="s">
        <x:v>226</x:v>
      </x:c>
      <x:c r="C48" s="18" t="s">
        <x:v>227</x:v>
      </x:c>
      <x:c r="D48" s="18" t="s">
        <x:v>228</x:v>
      </x:c>
      <x:c r="E48" s="18" t="s">
        <x:v>229</x:v>
      </x:c>
      <x:c r="H48" s="3"/>
      <x:c r="I48" s="3"/>
      <x:c r="J48" s="3"/>
    </x:row>
    <x:row r="49" ht="34.5" hidden="0" customHeight="1">
      <x:c r="H49" s="3"/>
      <x:c r="I49" s="3"/>
      <x:c r="J49" s="3"/>
    </x:row>
    <x:row r="50" ht="24" hidden="0" customHeight="1">
      <x:c r="A50" s="19" t="s">
        <x:v>230</x:v>
      </x:c>
      <x:c r="B50" s="19" t="s">
        <x:v>231</x:v>
      </x:c>
      <x:c r="C50" s="19" t="s">
        <x:v>232</x:v>
      </x:c>
      <x:c r="D50" s="19" t="s">
        <x:v>233</x:v>
      </x:c>
      <x:c r="E50" s="19" t="s">
        <x:v>234</x:v>
      </x:c>
      <x:c r="F50" s="19" t="s">
        <x:v>5</x:v>
      </x:c>
      <x:c r="H50" s="3"/>
      <x:c r="I50" s="3"/>
      <x:c r="J50" s="3"/>
    </x:row>
    <x:row r="51" ht="42.75" hidden="0" customHeight="1">
      <x:c r="A51" s="17" t="s">
        <x:v>235</x:v>
      </x:c>
      <x:c r="B51" s="17" t="s">
        <x:v>236</x:v>
      </x:c>
      <x:c r="C51" s="17" t="s">
        <x:v>237</x:v>
      </x:c>
      <x:c r="D51" s="17" t="s">
        <x:v>238</x:v>
      </x:c>
      <x:c r="E51" s="17" t="s">
        <x:v>239</x:v>
      </x:c>
      <x:c r="F51" s="17" t="s">
        <x:v>240</x:v>
      </x:c>
      <x:c r="H51" s="3"/>
      <x:c r="I51" s="3"/>
      <x:c r="J51" s="3"/>
    </x:row>
    <x:row r="52" ht="42.75" hidden="0" customHeight="1">
      <x:c r="A52" s="17" t="s">
        <x:v>241</x:v>
      </x:c>
      <x:c r="B52" s="17" t="s">
        <x:v>242</x:v>
      </x:c>
      <x:c r="C52" s="17" t="s">
        <x:v>243</x:v>
      </x:c>
      <x:c r="D52" s="17" t="s">
        <x:v>244</x:v>
      </x:c>
      <x:c r="E52" s="17" t="s">
        <x:v>245</x:v>
      </x:c>
      <x:c r="F52" s="17" t="s">
        <x:v>246</x:v>
      </x:c>
      <x:c r="H52" s="3"/>
      <x:c r="I52" s="3"/>
      <x:c r="J52" s="3"/>
    </x:row>
    <x:row r="53" ht="42.75" hidden="0" customHeight="1">
      <x:c r="A53" s="18" t="s">
        <x:v>247</x:v>
      </x:c>
      <x:c r="B53" s="18" t="s">
        <x:v>248</x:v>
      </x:c>
      <x:c r="C53" s="18" t="s">
        <x:v>249</x:v>
      </x:c>
      <x:c r="D53" s="18" t="s">
        <x:v>250</x:v>
      </x:c>
      <x:c r="E53" s="18" t="s">
        <x:v>251</x:v>
      </x:c>
      <x:c r="F53" s="18" t="s">
        <x:v>252</x:v>
      </x:c>
      <x:c r="H53" s="3"/>
      <x:c r="I53" s="3"/>
      <x:c r="J53" s="3"/>
    </x:row>
    <x:row r="54" ht="34.5" hidden="0" customHeight="1">
      <x:c r="H54" s="3"/>
      <x:c r="I54" s="3"/>
      <x:c r="J54" s="3"/>
    </x:row>
    <x:row r="55" ht="24" hidden="0" customHeight="1">
      <x:c r="A55" s="19" t="s">
        <x:v>253</x:v>
      </x:c>
      <x:c r="B55" s="19" t="s">
        <x:v>254</x:v>
      </x:c>
      <x:c r="C55" s="19" t="s">
        <x:v>255</x:v>
      </x:c>
      <x:c r="D55" s="19" t="s">
        <x:v>256</x:v>
      </x:c>
      <x:c r="E55" s="19" t="s">
        <x:v>257</x:v>
      </x:c>
      <x:c r="F55" s="19" t="s">
        <x:v>258</x:v>
      </x:c>
      <x:c r="H55" s="3"/>
      <x:c r="I55" s="3"/>
      <x:c r="J55" s="3"/>
    </x:row>
    <x:row r="56" ht="34.5" hidden="0" customHeight="1">
      <x:c r="A56" s="17" t="s">
        <x:v>259</x:v>
      </x:c>
      <x:c r="B56" s="17" t="s">
        <x:v>260</x:v>
      </x:c>
      <x:c r="C56" s="17" t="s">
        <x:v>261</x:v>
      </x:c>
      <x:c r="D56" s="17" t="s">
        <x:v>262</x:v>
      </x:c>
      <x:c r="E56" s="17" t="s">
        <x:v>263</x:v>
      </x:c>
      <x:c r="F56" s="17" t="s">
        <x:v>264</x:v>
      </x:c>
      <x:c r="H56" s="3"/>
      <x:c r="I56" s="3"/>
      <x:c r="J56" s="3"/>
    </x:row>
    <x:row r="57" ht="34.5" hidden="0" customHeight="1">
      <x:c r="A57" s="17" t="s">
        <x:v>265</x:v>
      </x:c>
      <x:c r="B57" s="17" t="s">
        <x:v>260</x:v>
      </x:c>
      <x:c r="C57" s="17" t="s">
        <x:v>266</x:v>
      </x:c>
      <x:c r="D57" s="17" t="s">
        <x:v>267</x:v>
      </x:c>
      <x:c r="E57" s="17" t="s">
        <x:v>268</x:v>
      </x:c>
      <x:c r="F57" s="17" t="s">
        <x:v>269</x:v>
      </x:c>
      <x:c r="H57" s="3"/>
      <x:c r="I57" s="3"/>
      <x:c r="J57" s="3"/>
    </x:row>
    <x:row r="58" ht="34.5" hidden="0" customHeight="1">
      <x:c r="A58" s="17" t="s">
        <x:v>270</x:v>
      </x:c>
      <x:c r="B58" s="17" t="s">
        <x:v>260</x:v>
      </x:c>
      <x:c r="C58" s="17" t="s">
        <x:v>271</x:v>
      </x:c>
      <x:c r="D58" s="17" t="s">
        <x:v>272</x:v>
      </x:c>
      <x:c r="E58" s="17" t="s">
        <x:v>273</x:v>
      </x:c>
      <x:c r="F58" s="17" t="s">
        <x:v>274</x:v>
      </x:c>
      <x:c r="H58" s="3"/>
      <x:c r="I58" s="3"/>
      <x:c r="J58" s="3"/>
    </x:row>
    <x:row r="59" ht="34.5" hidden="0" customHeight="1">
      <x:c r="A59" s="17" t="s">
        <x:v>275</x:v>
      </x:c>
      <x:c r="B59" s="17" t="s">
        <x:v>260</x:v>
      </x:c>
      <x:c r="C59" s="17" t="s">
        <x:v>276</x:v>
      </x:c>
      <x:c r="D59" s="17" t="s">
        <x:v>277</x:v>
      </x:c>
      <x:c r="E59" s="17" t="s">
        <x:v>278</x:v>
      </x:c>
      <x:c r="F59" s="17" t="s">
        <x:v>279</x:v>
      </x:c>
      <x:c r="H59" s="3"/>
      <x:c r="I59" s="3"/>
      <x:c r="J59" s="3"/>
    </x:row>
    <x:row r="60" ht="34.5" hidden="0" customHeight="1">
      <x:c r="A60" s="17" t="s">
        <x:v>280</x:v>
      </x:c>
      <x:c r="B60" s="17" t="s">
        <x:v>281</x:v>
      </x:c>
      <x:c r="C60" s="17" t="s">
        <x:v>282</x:v>
      </x:c>
      <x:c r="D60" s="17" t="s">
        <x:v>283</x:v>
      </x:c>
      <x:c r="E60" s="17" t="s">
        <x:v>284</x:v>
      </x:c>
      <x:c r="F60" s="17" t="s">
        <x:v>285</x:v>
      </x:c>
      <x:c r="H60" s="3"/>
      <x:c r="I60" s="3"/>
      <x:c r="J60" s="3"/>
    </x:row>
    <x:row r="61" ht="34.5" hidden="0" customHeight="1">
      <x:c r="A61" s="17" t="s">
        <x:v>286</x:v>
      </x:c>
      <x:c r="B61" s="17" t="s">
        <x:v>287</x:v>
      </x:c>
      <x:c r="C61" s="17" t="s">
        <x:v>276</x:v>
      </x:c>
      <x:c r="D61" s="17" t="s">
        <x:v>288</x:v>
      </x:c>
      <x:c r="E61" s="17" t="s">
        <x:v>289</x:v>
      </x:c>
      <x:c r="F61" s="17" t="s">
        <x:v>290</x:v>
      </x:c>
      <x:c r="H61" s="3"/>
      <x:c r="I61" s="3"/>
      <x:c r="J61" s="3"/>
    </x:row>
    <x:row r="62" ht="34.5" hidden="0" customHeight="1">
      <x:c r="A62" s="18" t="s">
        <x:v>291</x:v>
      </x:c>
      <x:c r="B62" s="18" t="s">
        <x:v>292</x:v>
      </x:c>
      <x:c r="C62" s="18" t="s">
        <x:v>293</x:v>
      </x:c>
      <x:c r="D62" s="18" t="s">
        <x:v>294</x:v>
      </x:c>
      <x:c r="E62" s="18" t="s">
        <x:v>295</x:v>
      </x:c>
      <x:c r="F62" s="18" t="s">
        <x:v>296</x:v>
      </x:c>
      <x:c r="H62" s="3"/>
      <x:c r="I62" s="3"/>
      <x:c r="J62" s="3"/>
    </x:row>
    <x:row r="63" ht="15" hidden="0" customHeight="1">
      <x:c r="H63" s="3"/>
      <x:c r="I63" s="3"/>
      <x:c r="J63" s="3"/>
    </x:row>
    <x:row r="64" ht="15" hidden="0" customHeight="1">
      <x:c r="H64" s="3"/>
      <x:c r="I64" s="3"/>
      <x:c r="J64" s="3"/>
    </x:row>
    <x:row r="65" ht="24" hidden="0" customHeight="1">
      <x:c r="A65" s="20"/>
      <x:c r="B65" s="20"/>
      <x:c r="C65" s="20"/>
      <x:c r="D65" s="20"/>
      <x:c r="E65" s="20"/>
      <x:c r="F65" s="20"/>
      <x:c r="G65" s="20"/>
      <x:c r="H65" s="3"/>
      <x:c r="I65" s="3"/>
      <x:c r="J65" s="3"/>
    </x:row>
    <x:row r="66" ht="37.5" hidden="0" customHeight="1">
      <x:c r="A66" s="21"/>
      <x:c r="B66" s="21"/>
      <x:c r="C66" s="21"/>
      <x:c r="D66" s="21"/>
      <x:c r="E66" s="21"/>
      <x:c r="F66" s="21"/>
      <x:c r="G66" s="21"/>
      <x:c r="H66" s="3"/>
      <x:c r="I66" s="3"/>
      <x:c r="J66" s="3"/>
    </x:row>
    <x:row r="67" ht="37.5" hidden="0" customHeight="1">
      <x:c r="A67" s="21"/>
      <x:c r="B67" s="21"/>
      <x:c r="C67" s="21"/>
      <x:c r="D67" s="21"/>
      <x:c r="E67" s="21"/>
      <x:c r="F67" s="21"/>
      <x:c r="G67" s="21"/>
      <x:c r="H67" s="3"/>
      <x:c r="I67" s="3"/>
      <x:c r="J67" s="3"/>
    </x:row>
    <x:row r="68" ht="37.5" hidden="0" customHeight="1">
      <x:c r="A68" s="21"/>
      <x:c r="B68" s="21"/>
      <x:c r="C68" s="21"/>
      <x:c r="D68" s="21"/>
      <x:c r="E68" s="21"/>
      <x:c r="F68" s="21"/>
      <x:c r="G68" s="21"/>
      <x:c r="H68" s="3"/>
      <x:c r="I68" s="3"/>
      <x:c r="J68" s="3"/>
    </x:row>
    <x:row r="69" ht="37.5" hidden="0" customHeight="1">
      <x:c r="A69" s="21"/>
      <x:c r="B69" s="21"/>
      <x:c r="C69" s="21"/>
      <x:c r="D69" s="21"/>
      <x:c r="E69" s="21"/>
      <x:c r="F69" s="21"/>
      <x:c r="G69" s="21"/>
      <x:c r="H69" s="3"/>
      <x:c r="I69" s="3"/>
      <x:c r="J69" s="3"/>
    </x:row>
    <x:row r="70" ht="37.5" hidden="0" customHeight="1">
      <x:c r="A70" s="21"/>
      <x:c r="B70" s="21"/>
      <x:c r="C70" s="21"/>
      <x:c r="D70" s="21"/>
      <x:c r="E70" s="21"/>
      <x:c r="F70" s="21"/>
      <x:c r="G70" s="21"/>
      <x:c r="H70" s="3"/>
      <x:c r="I70" s="3"/>
      <x:c r="J70" s="3"/>
    </x:row>
    <x:row r="71" ht="37.5" hidden="0" customHeight="1">
      <x:c r="A71" s="21"/>
      <x:c r="B71" s="21"/>
      <x:c r="C71" s="21"/>
      <x:c r="D71" s="21"/>
      <x:c r="E71" s="21"/>
      <x:c r="F71" s="21"/>
      <x:c r="G71" s="21"/>
      <x:c r="H71" s="3"/>
      <x:c r="I71" s="3"/>
      <x:c r="J71" s="3"/>
    </x:row>
    <x:row r="72" ht="1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</x:row>
    <x:row r="73" ht="1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</x:row>
    <x:row r="74" ht="15" hidden="0" customHeight="1">
      <x:c r="A74" s="5" t="s">
        <x:v>103</x:v>
      </x:c>
      <x:c r="B74" s="5" t="s">
        <x:v>104</x:v>
      </x:c>
      <x:c r="C74" s="5" t="s">
        <x:v>105</x:v>
      </x:c>
      <x:c r="D74" s="5" t="s">
        <x:v>297</x:v>
      </x:c>
      <x:c r="E74" s="5" t="s">
        <x:v>107</x:v>
      </x:c>
      <x:c r="F74" s="3"/>
      <x:c r="G74" s="3"/>
      <x:c r="H74" s="3"/>
      <x:c r="I74" s="3"/>
      <x:c r="J74" s="3"/>
    </x:row>
    <x:row r="75" ht="42.75" hidden="0" customHeight="1">
      <x:c r="A75" s="12" t="s">
        <x:v>298</x:v>
      </x:c>
      <x:c r="B75" s="12" t="s">
        <x:v>299</x:v>
      </x:c>
      <x:c r="C75" s="12" t="s">
        <x:v>300</x:v>
      </x:c>
      <x:c r="D75" s="12" t="s">
        <x:v>301</x:v>
      </x:c>
      <x:c r="E75" s="12" t="s">
        <x:v>302</x:v>
      </x:c>
      <x:c r="F75" s="3"/>
      <x:c r="G75" s="3"/>
      <x:c r="H75" s="3"/>
      <x:c r="I75" s="3"/>
      <x:c r="J75" s="3"/>
    </x:row>
    <x:row r="76" ht="42.75" hidden="0" customHeight="1">
      <x:c r="A76" s="12" t="s">
        <x:v>303</x:v>
      </x:c>
      <x:c r="B76" s="12" t="s">
        <x:v>304</x:v>
      </x:c>
      <x:c r="C76" s="12" t="s">
        <x:v>305</x:v>
      </x:c>
      <x:c r="D76" s="12" t="s">
        <x:v>306</x:v>
      </x:c>
      <x:c r="E76" s="12" t="s">
        <x:v>307</x:v>
      </x:c>
      <x:c r="F76" s="3"/>
      <x:c r="G76" s="3"/>
      <x:c r="H76" s="3"/>
      <x:c r="I76" s="3"/>
      <x:c r="J76" s="3"/>
    </x:row>
    <x:row r="77" ht="42.75" hidden="0" customHeight="1">
      <x:c r="A77" s="12" t="s">
        <x:v>308</x:v>
      </x:c>
      <x:c r="B77" s="12" t="s">
        <x:v>309</x:v>
      </x:c>
      <x:c r="C77" s="12" t="s">
        <x:v>310</x:v>
      </x:c>
      <x:c r="D77" s="12" t="str">
        <x:v>Actual maps to Confirmed; Budget, Forecast and Projection map to Projected, consistent with 03_DISPLAY_LABELS.</x:v>
      </x:c>
      <x:c r="E77" s="12" t="s">
        <x:v>311</x:v>
      </x:c>
      <x:c r="F77" s="3"/>
      <x:c r="G77" s="3"/>
      <x:c r="H77" s="3"/>
      <x:c r="I77" s="3"/>
      <x:c r="J77" s="3"/>
    </x:row>
    <x:row r="78" ht="42.75" hidden="0" customHeight="1">
      <x:c r="A78" s="12" t="s">
        <x:v>312</x:v>
      </x:c>
      <x:c r="B78" s="12" t="s">
        <x:v>313</x:v>
      </x:c>
      <x:c r="C78" s="12" t="s">
        <x:v>314</x:v>
      </x:c>
      <x:c r="D78" s="12" t="s">
        <x:v>315</x:v>
      </x:c>
      <x:c r="E78" s="12" t="s">
        <x:v>316</x:v>
      </x:c>
      <x:c r="F78" s="3"/>
      <x:c r="G78" s="3"/>
      <x:c r="H78" s="3"/>
      <x:c r="I78" s="3"/>
      <x:c r="J78" s="3"/>
    </x:row>
    <x:row r="79" ht="42.75" hidden="0" customHeight="1">
      <x:c r="A79" s="12" t="s">
        <x:v>317</x:v>
      </x:c>
      <x:c r="B79" s="12" t="s">
        <x:v>318</x:v>
      </x:c>
      <x:c r="C79" s="12" t="s">
        <x:v>319</x:v>
      </x:c>
      <x:c r="D79" s="12" t="s">
        <x:v>320</x:v>
      </x:c>
      <x:c r="E79" s="12" t="s">
        <x:v>321</x:v>
      </x:c>
      <x:c r="F79" s="3"/>
      <x:c r="G79" s="3"/>
      <x:c r="H79" s="3"/>
      <x:c r="I79" s="3"/>
      <x:c r="J79" s="3"/>
    </x:row>
    <x:row r="80" ht="42.75" hidden="0" customHeight="1">
      <x:c r="A80" s="12" t="s">
        <x:v>322</x:v>
      </x:c>
      <x:c r="B80" s="12" t="s">
        <x:v>323</x:v>
      </x:c>
      <x:c r="C80" s="12" t="s">
        <x:v>324</x:v>
      </x:c>
      <x:c r="D80" s="12" t="s">
        <x:v>325</x:v>
      </x:c>
      <x:c r="E80" s="12" t="s">
        <x:v>326</x:v>
      </x:c>
      <x:c r="F80" s="3"/>
      <x:c r="G80" s="3"/>
      <x:c r="H80" s="3"/>
      <x:c r="I80" s="3"/>
      <x:c r="J80" s="3"/>
    </x:row>
    <x:row r="81" ht="42.75" hidden="0" customHeight="1">
      <x:c r="A81" s="12" t="s">
        <x:v>327</x:v>
      </x:c>
      <x:c r="B81" s="12" t="s">
        <x:v>328</x:v>
      </x:c>
      <x:c r="C81" s="12" t="s">
        <x:v>329</x:v>
      </x:c>
      <x:c r="D81" s="12" t="s">
        <x:v>330</x:v>
      </x:c>
      <x:c r="E81" s="12" t="s">
        <x:v>331</x:v>
      </x:c>
      <x:c r="F81" s="3"/>
      <x:c r="G81" s="3"/>
      <x:c r="H81" s="3"/>
      <x:c r="I81" s="3"/>
      <x:c r="J81" s="3"/>
    </x:row>
    <x:row r="82" ht="42.75" hidden="0" customHeight="1">
      <x:c r="A82" s="12" t="s">
        <x:v>332</x:v>
      </x:c>
      <x:c r="B82" s="12" t="s">
        <x:v>333</x:v>
      </x:c>
      <x:c r="C82" s="12" t="s">
        <x:v>334</x:v>
      </x:c>
      <x:c r="D82" s="12" t="s">
        <x:v>335</x:v>
      </x:c>
      <x:c r="E82" s="12" t="s">
        <x:v>336</x:v>
      </x:c>
      <x:c r="F82" s="3"/>
      <x:c r="G82" s="3"/>
      <x:c r="H82" s="3"/>
      <x:c r="I82" s="3"/>
      <x:c r="J82" s="3"/>
    </x:row>
    <x:row r="83" ht="42.75" hidden="0" customHeight="1">
      <x:c r="A83" s="12" t="s">
        <x:v>337</x:v>
      </x:c>
      <x:c r="B83" s="12" t="s">
        <x:v>338</x:v>
      </x:c>
      <x:c r="C83" s="12" t="s">
        <x:v>339</x:v>
      </x:c>
      <x:c r="D83" s="12" t="s">
        <x:v>340</x:v>
      </x:c>
      <x:c r="E83" s="12" t="s">
        <x:v>341</x:v>
      </x:c>
      <x:c r="F83" s="3"/>
      <x:c r="G83" s="3"/>
      <x:c r="H83" s="3"/>
      <x:c r="I83" s="3"/>
      <x:c r="J83" s="3"/>
    </x:row>
    <x:row r="84" ht="42.75" hidden="0" customHeight="1">
      <x:c r="A84" s="12" t="s">
        <x:v>342</x:v>
      </x:c>
      <x:c r="B84" s="12" t="s">
        <x:v>343</x:v>
      </x:c>
      <x:c r="C84" s="12" t="s">
        <x:v>344</x:v>
      </x:c>
      <x:c r="D84" s="12" t="s">
        <x:v>345</x:v>
      </x:c>
      <x:c r="E84" s="12" t="s">
        <x:v>346</x:v>
      </x:c>
      <x:c r="F84" s="3"/>
      <x:c r="G84" s="3"/>
      <x:c r="H84" s="3"/>
      <x:c r="I84" s="3"/>
      <x:c r="J84" s="3"/>
    </x:row>
    <x:row r="85" ht="42.75" hidden="0" customHeight="1">
      <x:c r="A85" s="12" t="s">
        <x:v>347</x:v>
      </x:c>
      <x:c r="B85" s="12" t="s">
        <x:v>348</x:v>
      </x:c>
      <x:c r="C85" s="12" t="s">
        <x:v>349</x:v>
      </x:c>
      <x:c r="D85" s="12" t="s">
        <x:v>350</x:v>
      </x:c>
      <x:c r="E85" s="12" t="s">
        <x:v>351</x:v>
      </x:c>
      <x:c r="F85" s="3"/>
      <x:c r="G85" s="3"/>
      <x:c r="H85" s="3"/>
      <x:c r="I85" s="3"/>
      <x:c r="J85" s="3"/>
    </x:row>
    <x:row r="86" ht="42.75" hidden="0" customHeight="1">
      <x:c r="A86" s="12" t="s">
        <x:v>352</x:v>
      </x:c>
      <x:c r="B86" s="12" t="s">
        <x:v>353</x:v>
      </x:c>
      <x:c r="C86" s="12" t="s">
        <x:v>354</x:v>
      </x:c>
      <x:c r="D86" s="12" t="s">
        <x:v>355</x:v>
      </x:c>
      <x:c r="E86" s="12" t="s">
        <x:v>356</x:v>
      </x:c>
      <x:c r="F86" s="3"/>
      <x:c r="G86" s="3"/>
      <x:c r="H86" s="3"/>
      <x:c r="I86" s="3"/>
      <x:c r="J86" s="3"/>
    </x:row>
    <x:row r="87" ht="42.75" hidden="0" customHeight="1">
      <x:c r="A87" s="12" t="s">
        <x:v>357</x:v>
      </x:c>
      <x:c r="B87" s="12" t="s">
        <x:v>358</x:v>
      </x:c>
      <x:c r="C87" s="12" t="s">
        <x:v>359</x:v>
      </x:c>
      <x:c r="D87" s="12" t="s">
        <x:v>360</x:v>
      </x:c>
      <x:c r="E87" s="12" t="s">
        <x:v>361</x:v>
      </x:c>
      <x:c r="F87" s="3"/>
      <x:c r="G87" s="3"/>
      <x:c r="H87" s="3"/>
      <x:c r="I87" s="3"/>
      <x:c r="J87" s="3"/>
    </x:row>
    <x:row r="88" ht="42.75" hidden="0" customHeight="1">
      <x:c r="A88" s="12" t="s">
        <x:v>362</x:v>
      </x:c>
      <x:c r="B88" s="12" t="s">
        <x:v>363</x:v>
      </x:c>
      <x:c r="C88" s="12" t="s">
        <x:v>364</x:v>
      </x:c>
      <x:c r="D88" s="12" t="s">
        <x:v>365</x:v>
      </x:c>
      <x:c r="E88" s="12" t="s">
        <x:v>366</x:v>
      </x:c>
      <x:c r="F88" s="3"/>
      <x:c r="G88" s="3"/>
      <x:c r="H88" s="3"/>
      <x:c r="I88" s="3"/>
      <x:c r="J88" s="3"/>
    </x:row>
    <x:row r="89" ht="42.75" hidden="0" customHeight="1">
      <x:c r="A89" s="12" t="s">
        <x:v>367</x:v>
      </x:c>
      <x:c r="B89" s="12" t="s">
        <x:v>368</x:v>
      </x:c>
      <x:c r="C89" s="12" t="s">
        <x:v>369</x:v>
      </x:c>
      <x:c r="D89" s="12" t="s">
        <x:v>370</x:v>
      </x:c>
      <x:c r="E89" s="12" t="s">
        <x:v>371</x:v>
      </x:c>
      <x:c r="F89" s="3"/>
      <x:c r="G89" s="3"/>
      <x:c r="H89" s="3"/>
      <x:c r="I89" s="3"/>
      <x:c r="J89" s="3"/>
    </x:row>
    <x:row r="90" ht="42.75" hidden="0" customHeight="1">
      <x:c r="A90" s="12" t="s">
        <x:v>372</x:v>
      </x:c>
      <x:c r="B90" s="12" t="s">
        <x:v>373</x:v>
      </x:c>
      <x:c r="C90" s="12" t="s">
        <x:v>374</x:v>
      </x:c>
      <x:c r="D90" s="12" t="s">
        <x:v>375</x:v>
      </x:c>
      <x:c r="E90" s="12" t="s">
        <x:v>376</x:v>
      </x:c>
      <x:c r="F90" s="3"/>
      <x:c r="G90" s="3"/>
      <x:c r="H90" s="3"/>
      <x:c r="I90" s="3"/>
      <x:c r="J90" s="3"/>
    </x:row>
    <x:row r="91" ht="42.75" hidden="0" customHeight="1">
      <x:c r="A91" s="12" t="s">
        <x:v>377</x:v>
      </x:c>
      <x:c r="B91" s="12" t="s">
        <x:v>378</x:v>
      </x:c>
      <x:c r="C91" s="12" t="s">
        <x:v>379</x:v>
      </x:c>
      <x:c r="D91" s="12" t="s">
        <x:v>380</x:v>
      </x:c>
      <x:c r="E91" s="12" t="s">
        <x:v>381</x:v>
      </x:c>
      <x:c r="F91" s="3"/>
      <x:c r="G91" s="3"/>
      <x:c r="H91" s="3"/>
      <x:c r="I91" s="3"/>
      <x:c r="J91" s="3"/>
    </x:row>
    <x:row r="92" ht="42.75" hidden="0" customHeight="1">
      <x:c r="A92" s="12" t="s">
        <x:v>382</x:v>
      </x:c>
      <x:c r="B92" s="12" t="s">
        <x:v>383</x:v>
      </x:c>
      <x:c r="C92" s="12" t="s">
        <x:v>384</x:v>
      </x:c>
      <x:c r="D92" s="12" t="s">
        <x:v>385</x:v>
      </x:c>
      <x:c r="E92" s="12" t="s">
        <x:v>386</x:v>
      </x:c>
      <x:c r="F92" s="3"/>
      <x:c r="G92" s="3"/>
      <x:c r="H92" s="3"/>
      <x:c r="I92" s="3"/>
      <x:c r="J92" s="3"/>
    </x:row>
    <x:row r="93" ht="15" hidden="0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</x:row>
    <x:row r="94" ht="15" hidden="0" customHeight="1">
      <x:c r="A94" s="5" t="s">
        <x:v>387</x:v>
      </x:c>
      <x:c r="B94" s="5" t="s">
        <x:v>43</x:v>
      </x:c>
      <x:c r="C94" s="5" t="s">
        <x:v>388</x:v>
      </x:c>
      <x:c r="D94" s="5" t="s">
        <x:v>389</x:v>
      </x:c>
      <x:c r="E94" s="3"/>
      <x:c r="F94" s="3"/>
      <x:c r="G94" s="3"/>
      <x:c r="H94" s="3"/>
      <x:c r="I94" s="3"/>
      <x:c r="J94" s="3"/>
    </x:row>
    <x:row r="95" ht="42.75" hidden="0" customHeight="1">
      <x:c r="A95" s="12" t="s">
        <x:v>48</x:v>
      </x:c>
      <x:c r="B95" s="12" t="s">
        <x:v>390</x:v>
      </x:c>
      <x:c r="C95" s="12" t="s">
        <x:v>391</x:v>
      </x:c>
      <x:c r="D95" s="12" t="s">
        <x:v>51</x:v>
      </x:c>
      <x:c r="E95" s="3"/>
      <x:c r="F95" s="3"/>
      <x:c r="G95" s="3"/>
      <x:c r="H95" s="3"/>
      <x:c r="I95" s="3"/>
      <x:c r="J95" s="3"/>
    </x:row>
    <x:row r="96" ht="42.75" hidden="0" customHeight="1">
      <x:c r="A96" s="12" t="s">
        <x:v>55</x:v>
      </x:c>
      <x:c r="B96" s="12" t="s">
        <x:v>392</x:v>
      </x:c>
      <x:c r="C96" s="12" t="s">
        <x:v>393</x:v>
      </x:c>
      <x:c r="D96" s="12" t="s">
        <x:v>51</x:v>
      </x:c>
      <x:c r="E96" s="3"/>
      <x:c r="F96" s="3"/>
      <x:c r="G96" s="3"/>
      <x:c r="H96" s="3"/>
      <x:c r="I96" s="3"/>
      <x:c r="J96" s="3"/>
    </x:row>
    <x:row r="97" ht="42.75" hidden="0" customHeight="1">
      <x:c r="A97" s="12" t="s">
        <x:v>61</x:v>
      </x:c>
      <x:c r="B97" s="12" t="s">
        <x:v>394</x:v>
      </x:c>
      <x:c r="C97" s="12" t="s">
        <x:v>395</x:v>
      </x:c>
      <x:c r="D97" s="12" t="s">
        <x:v>396</x:v>
      </x:c>
      <x:c r="E97" s="3"/>
      <x:c r="F97" s="3"/>
      <x:c r="G97" s="3"/>
      <x:c r="H97" s="3"/>
      <x:c r="I97" s="3"/>
      <x:c r="J97" s="3"/>
    </x:row>
    <x:row r="98" ht="42.75" hidden="0" customHeight="1">
      <x:c r="A98" s="12" t="s">
        <x:v>73</x:v>
      </x:c>
      <x:c r="B98" s="12" t="s">
        <x:v>397</x:v>
      </x:c>
      <x:c r="C98" s="12" t="s">
        <x:v>398</x:v>
      </x:c>
      <x:c r="D98" s="12" t="s">
        <x:v>51</x:v>
      </x:c>
      <x:c r="E98" s="3"/>
      <x:c r="F98" s="3"/>
      <x:c r="G98" s="3"/>
      <x:c r="H98" s="3"/>
      <x:c r="I98" s="3"/>
      <x:c r="J98" s="3"/>
    </x:row>
    <x:row r="99" ht="42.75" hidden="0" customHeight="1">
      <x:c r="A99" s="12" t="s">
        <x:v>399</x:v>
      </x:c>
      <x:c r="B99" s="12" t="s">
        <x:v>400</x:v>
      </x:c>
      <x:c r="C99" s="12" t="s">
        <x:v>401</x:v>
      </x:c>
      <x:c r="D99" s="12" t="s">
        <x:v>402</x:v>
      </x:c>
      <x:c r="E99" s="3"/>
      <x:c r="F99" s="3"/>
      <x:c r="G99" s="3"/>
      <x:c r="H99" s="3"/>
      <x:c r="I99" s="3"/>
      <x:c r="J99" s="3"/>
    </x:row>
    <x:row r="100" ht="42.75" hidden="0" customHeight="1">
      <x:c r="A100" s="12" t="s">
        <x:v>79</x:v>
      </x:c>
      <x:c r="B100" s="12" t="s">
        <x:v>403</x:v>
      </x:c>
      <x:c r="C100" s="12" t="s">
        <x:v>404</x:v>
      </x:c>
      <x:c r="D100" s="12" t="s">
        <x:v>51</x:v>
      </x:c>
      <x:c r="E100" s="3"/>
      <x:c r="F100" s="3"/>
      <x:c r="G100" s="3"/>
      <x:c r="H100" s="3"/>
      <x:c r="I100" s="3"/>
      <x:c r="J100" s="3"/>
    </x:row>
    <x:row r="101" ht="42.75" hidden="0" customHeight="1">
      <x:c r="A101" s="12" t="s">
        <x:v>405</x:v>
      </x:c>
      <x:c r="B101" s="12" t="s">
        <x:v>406</x:v>
      </x:c>
      <x:c r="C101" s="12" t="s">
        <x:v>407</x:v>
      </x:c>
      <x:c r="D101" s="12" t="s">
        <x:v>51</x:v>
      </x:c>
      <x:c r="E101" s="3"/>
      <x:c r="F101" s="3"/>
      <x:c r="G101" s="3"/>
      <x:c r="H101" s="3"/>
      <x:c r="I101" s="3"/>
      <x:c r="J101" s="3"/>
    </x:row>
    <x:row r="102" ht="42.75" hidden="0" customHeight="1">
      <x:c r="A102" s="12" t="s">
        <x:v>85</x:v>
      </x:c>
      <x:c r="B102" s="12" t="s">
        <x:v>408</x:v>
      </x:c>
      <x:c r="C102" s="12" t="s">
        <x:v>409</x:v>
      </x:c>
      <x:c r="D102" s="12" t="s">
        <x:v>51</x:v>
      </x:c>
      <x:c r="E102" s="3"/>
      <x:c r="F102" s="3"/>
      <x:c r="G102" s="3"/>
      <x:c r="H102" s="3"/>
      <x:c r="I102" s="3"/>
      <x:c r="J102" s="3"/>
    </x:row>
    <x:row r="103" ht="42.75" hidden="0" customHeight="1">
      <x:c r="A103" s="12" t="s">
        <x:v>37</x:v>
      </x:c>
      <x:c r="B103" s="12" t="s">
        <x:v>410</x:v>
      </x:c>
      <x:c r="C103" s="12" t="s">
        <x:v>411</x:v>
      </x:c>
      <x:c r="D103" s="12" t="s">
        <x:v>412</x:v>
      </x:c>
      <x:c r="E103" s="3"/>
      <x:c r="F103" s="3"/>
      <x:c r="G103" s="3"/>
      <x:c r="H103" s="3"/>
      <x:c r="I103" s="3"/>
      <x:c r="J103" s="3"/>
    </x:row>
    <x:row r="104" ht="15" hidden="0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</x:row>
    <x:row r="105" ht="15" hidden="0" customHeight="1">
      <x:c r="A105" s="3" t="str">
        <x:v>BR-V4-044</x:v>
      </x:c>
      <x:c r="B105" s="3" t="str">
        <x:v>Live workbook</x:v>
      </x:c>
      <x:c r="C105" s="3" t="str">
        <x:v>The blank underwriting workbook contains executable formulas, not only formula descriptions.</x:v>
      </x:c>
      <x:c r="D105" s="3" t="str">
        <x:v>41_METRIC_RESULTS and 55–58 calculate after canonical inputs are entered.</x:v>
      </x:c>
      <x:c r="E105" s="3" t="str">
        <x:v>A synthetic test produces the expected NOI, DSCR, reserve and stress results.</x:v>
      </x:c>
      <x:c r="F105" s="3"/>
      <x:c r="G105" s="3"/>
      <x:c r="H105" s="3"/>
      <x:c r="I105" s="3"/>
      <x:c r="J105" s="3"/>
    </x:row>
    <x:row r="106" ht="15" hidden="0" customHeight="1">
      <x:c r="A106" s="3" t="str">
        <x:v>BR-V4-045</x:v>
      </x:c>
      <x:c r="B106" s="3" t="str">
        <x:v>Analyst entry</x:v>
      </x:c>
      <x:c r="C106" s="3" t="str">
        <x:v>Analysts write only in blue and orange sheets.</x:v>
      </x:c>
      <x:c r="D106" s="3" t="str">
        <x:v>Generated purple and green sheets are formula or system controlled.</x:v>
      </x:c>
      <x:c r="E106" s="3" t="str">
        <x:v>No manual output entry is required.</x:v>
      </x:c>
      <x:c r="F106" s="3"/>
      <x:c r="G106" s="3"/>
      <x:c r="H106" s="3"/>
      <x:c r="I106" s="3"/>
      <x:c r="J106" s="3"/>
    </x:row>
    <x:row r="107" ht="15" hidden="0" customHeight="1">
      <x:c r="A107" s="3" t="str">
        <x:v>BR-V4-046</x:v>
      </x:c>
      <x:c r="B107" s="3" t="str">
        <x:v>Borrowing capacity</x:v>
      </x:c>
      <x:c r="C107" s="3" t="str">
        <x:v>Preliminary borrowing is the lowest of property security, repayment capacity and liquidity, and is blocked when permission is restricted or unknown.</x:v>
      </x:c>
      <x:c r="D107" s="3" t="str">
        <x:v>58_CAPACITY_TESTS owns the four tests.</x:v>
      </x:c>
      <x:c r="E107" s="3" t="str">
        <x:v>No amount is shown until critical inputs are available.</x:v>
      </x:c>
      <x:c r="F107" s="3"/>
      <x:c r="G107" s="3"/>
      <x:c r="H107" s="3"/>
      <x:c r="I107" s="3"/>
      <x:c r="J107" s="3"/>
    </x:row>
    <x:row r="108" ht="15" hidden="0" customHeight="1">
      <x:c r="A108" s="3" t="str">
        <x:v>BR-V4-047</x:v>
      </x:c>
      <x:c r="B108" s="3" t="str">
        <x:v>Sensitivity</x:v>
      </x:c>
      <x:c r="C108" s="3" t="str">
        <x:v>Sensitivity testing changes assumptions, not source facts.</x:v>
      </x:c>
      <x:c r="D108" s="3" t="str">
        <x:v>55 inputs feed 56 results; base source records remain unchanged.</x:v>
      </x:c>
      <x:c r="E108" s="3" t="str">
        <x:v>Base, moderate and severe scenarios recalculate through one formula chain.</x:v>
      </x:c>
      <x:c r="F108" s="3"/>
      <x:c r="G108" s="3"/>
      <x:c r="H108" s="3"/>
      <x:c r="I108" s="3"/>
      <x:c r="J108" s="3"/>
    </x:row>
    <x:row r="109" ht="15" hidden="0" customHeight="1">
      <x:c r="A109" s="3" t="str">
        <x:v>BR-V4-048</x:v>
      </x:c>
      <x:c r="B109" s="3" t="str">
        <x:v>Provisional domains</x:v>
      </x:c>
      <x:c r="C109" s="3" t="str">
        <x:v>Mission, affordability, governance, assets, risks and options may be AI-drafted while rules are under development.</x:v>
      </x:c>
      <x:c r="D109" s="3" t="str">
        <x:v>Draft_Method and Review_Status control release.</x:v>
      </x:c>
      <x:c r="E109" s="3" t="str">
        <x:v>Customer release contains Approved records only.</x:v>
      </x:c>
      <x:c r="F109" s="3"/>
      <x:c r="G109" s="3"/>
      <x:c r="H109" s="3"/>
      <x:c r="I109" s="3"/>
      <x:c r="J109" s="3"/>
    </x:row>
    <x:row r="110" ht="15" hidden="0" customHeight="1">
      <x:c r="A110" s="3" t="str">
        <x:v>BR-V4-049</x:v>
      </x:c>
      <x:c r="B110" s="3" t="str">
        <x:v>Platform parity</x:v>
      </x:c>
      <x:c r="C110" s="3" t="str">
        <x:v>Excel is the reference implementation only for the executable formulas present in V4.2.</x:v>
      </x:c>
      <x:c r="D110" s="3" t="str">
        <x:v>40_CALC_REGISTRY execution notes identify live outputs and platform-only methods. The platform reproduces live formulas and implements approved remaining definitions.</x:v>
      </x:c>
      <x:c r="E110" s="3" t="str">
        <x:v>Live metrics match Excel; platform-only outputs are tested against approved registry definitions.</x:v>
      </x:c>
      <x:c r="F110" s="3"/>
      <x:c r="G110" s="3"/>
      <x:c r="H110" s="3"/>
      <x:c r="I110" s="3"/>
      <x:c r="J110" s="3"/>
    </x:row>
    <x:row r="111" ht="66" customHeight="1">
      <x:c r="A111" s="3" t="str">
        <x:v>BR-V4-050</x:v>
      </x:c>
      <x:c r="B111" s="3" t="str">
        <x:v>Input capacity</x:v>
      </x:c>
      <x:c r="C111" s="3" t="str">
        <x:v>Formulas read input rows 7–506.</x:v>
      </x:c>
      <x:c r="D111" s="3" t="str">
        <x:v>Extend all dependent ranges before entering more than 500 records.</x:v>
      </x:c>
      <x:c r="E111" s="3" t="str">
        <x:v>First additional row is included after extension.</x:v>
      </x:c>
    </x:row>
    <x:row r="112" ht="66" customHeight="1">
      <x:c r="A112" s="3" t="str">
        <x:v>BR-V4-051</x:v>
      </x:c>
      <x:c r="B112" s="3" t="str">
        <x:v>Active scenario</x:v>
      </x:c>
      <x:c r="C112" s="3" t="str">
        <x:v>One selected scenario per year is loaded into live input sheets.</x:v>
      </x:c>
      <x:c r="D112" s="3" t="str">
        <x:v>Select each year in 02_DISPLAY_CONFIG; keep alternative records in sources/raw staging.</x:v>
      </x:c>
      <x:c r="E112" s="3" t="str">
        <x:v>No scenario mismatch or alternative case in live inputs.</x:v>
      </x:c>
    </x:row>
    <x:row r="113" ht="66" customHeight="1">
      <x:c r="A113" s="3" t="str">
        <x:v>BR-V4-052</x:v>
      </x:c>
      <x:c r="B113" s="3" t="str">
        <x:v>Portfolio grain</x:v>
      </x:c>
      <x:c r="C113" s="3" t="str">
        <x:v>Portfolio totals and building detail must never be added together.</x:v>
      </x:c>
      <x:c r="D113" s="3" t="str">
        <x:v>Financial/debt controls use PORTFOLIO_PROPERTY_ID. Homes/reserves use only portfolio period controls.</x:v>
      </x:c>
      <x:c r="E113" s="3" t="str">
        <x:v>Source totals reconcile without duplicate scope.</x:v>
      </x:c>
    </x:row>
    <x:row r="114" ht="66" customHeight="1">
      <x:c r="A114" s="3" t="str">
        <x:v>BR-V4-053</x:v>
      </x:c>
      <x:c r="B114" s="3" t="str">
        <x:v>Evidence completeness</x:v>
      </x:c>
      <x:c r="C114" s="3" t="str">
        <x:v>Evidence-area coverage is separate from the status of an individual figure.</x:v>
      </x:c>
      <x:c r="D114" s="3" t="str">
        <x:v>53 rows 7–9 require all configured periods for Confirmed; some gives Partly confirmed; none gives No data available.</x:v>
      </x:c>
      <x:c r="E114" s="3" t="str">
        <x:v>Projected figures remain Projected regardless of period completeness.</x:v>
      </x:c>
    </x:row>
    <x:row r="115" ht="66" customHeight="1">
      <x:c r="A115" s="3" t="str">
        <x:v>BR-V4-054</x:v>
      </x:c>
      <x:c r="B115" s="3" t="str">
        <x:v>Cash options</x:v>
      </x:c>
      <x:c r="C115" s="3" t="str">
        <x:v>Option cash effects are tested against annual cash shortfall, not the 1.20 coverage gap.</x:v>
      </x:c>
      <x:c r="D115" s="3" t="str">
        <x:v>Reserve and proceeds do not increase NOI. Subsidy confirmation uses the baseline excluding placeholders.</x:v>
      </x:c>
      <x:c r="E115" s="3" t="str">
        <x:v>No double-counted support or unmodelled coverage improvement.</x:v>
      </x:c>
    </x:row>
    <x:row r="116" ht="66" customHeight="1">
      <x:c r="A116" s="3" t="str">
        <x:v>BR-V4-055</x:v>
      </x:c>
      <x:c r="B116" s="3" t="str">
        <x:v>AI and human entry</x:v>
      </x:c>
      <x:c r="C116" s="3" t="str">
        <x:v>Proposed extraction and mapping require analyst confirmation before live input.</x:v>
      </x:c>
      <x:c r="D116" s="3" t="str">
        <x:v>Preserve IDs, source locations, currency, signs and blank values. Do not fabricate facts or approve AI output automatically.</x:v>
      </x:c>
      <x:c r="E116" s="3" t="str">
        <x:v>Every released fact and conclusion is traceable and reviewed.</x:v>
      </x:c>
    </x:row>
    <x:row r="117" ht="85" customHeight="1">
      <x:c r="A117" s="317" t="str">
        <x:v>BR-V4-056</x:v>
      </x:c>
      <x:c r="B117" s="317" t="str">
        <x:v>Reserve continuity</x:v>
      </x:c>
      <x:c r="C117" s="317" t="str">
        <x:v>If a year's opening reserve differs from the prior year's closing reserve, record an exception.</x:v>
      </x:c>
      <x:c r="D117" s="317" t="str">
        <x:v>Stage opening balances with their exact source location. Record the two balances, difference and any source explanation in 51_EXCEPTIONS.</x:v>
      </x:c>
      <x:c r="E117" s="317" t="str">
        <x:v>Do not overwrite closing balances or add opening and closing balances together.</x:v>
      </x:c>
    </x:row>
    <x:row r="118" ht="85" customHeight="1">
      <x:c r="A118" s="317" t="str">
        <x:v>BR-V4-057</x:v>
      </x:c>
      <x:c r="B118" s="317" t="str">
        <x:v>Controlled entry values</x:v>
      </x:c>
      <x:c r="C118" s="317" t="str">
        <x:v>Use the dropdown values defined for each field; preserve source descriptions in Notes.</x:v>
      </x:c>
      <x:c r="D118" s="317" t="str">
        <x:v>Existing fitting values take precedence over adding synonyms. Unknown reserve type uses Other; unreviewed mapped data uses Under review.</x:v>
      </x:c>
      <x:c r="E118" s="317" t="str">
        <x:v>No value is treated as verified or approved solely because it has been mapped.</x:v>
      </x:c>
    </x:row>
    <x:row r="119" ht="85" customHeight="1">
      <x:c r="A119" s="317" t="str">
        <x:v>BR-V4-058</x:v>
      </x:c>
      <x:c r="B119" s="317" t="str">
        <x:v>MVP display scope</x:v>
      </x:c>
      <x:c r="C119" s="317" t="str">
        <x:v>Page 3 Shortfall is annual cash shortfall after debt, not the gap to 1.20 DSCR. Repair set-aside per home is excluded from this MVP.</x:v>
      </x:c>
      <x:c r="D119" s="317" t="str">
        <x:v>Coverage gap remains a separate underwriting result. Pilot Test denotes testing, not approved methodology.</x:v>
      </x:c>
      <x:c r="E119" s="317" t="str">
        <x:v>Missing cash-after-debt data stays unavailable; a known zero shortfall remains zero.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2" width="28" style="1" hidden="0" customWidth="1"/>
    <x:col min="3" max="3" width="10" style="1" hidden="0" customWidth="1"/>
    <x:col min="4" max="5" width="60" style="1" hidden="0" customWidth="1"/>
    <x:col min="6" max="6" width="44" style="1" hidden="0" customWidth="1"/>
    <x:col min="7" max="7" width="14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413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 t="str">
        <x:v>Analysts and AI: begin with 00_START_HERE entry rules. Builder: use the field guide and 40_CALC_REGISTRY execution notes; Excel calculates only the marked live outputs.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414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416</x:v>
      </x:c>
      <x:c r="B6" s="27" t="s">
        <x:v>417</x:v>
      </x:c>
      <x:c r="C6" s="27" t="s">
        <x:v>418</x:v>
      </x:c>
      <x:c r="D6" s="27" t="s">
        <x:v>419</x:v>
      </x:c>
      <x:c r="E6" s="27" t="s">
        <x:v>420</x:v>
      </x:c>
      <x:c r="F6" s="27" t="s">
        <x:v>421</x:v>
      </x:c>
      <x:c r="G6" s="27" t="s">
        <x:v>422</x:v>
      </x:c>
      <x:c r="H6" s="28"/>
      <x:c r="I6" s="28"/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423</x:v>
      </x:c>
      <x:c r="B7" s="29" t="s">
        <x:v>424</x:v>
      </x:c>
      <x:c r="C7" s="29"/>
      <x:c r="D7" s="30" t="s">
        <x:v>425</x:v>
      </x:c>
      <x:c r="E7" s="29"/>
      <x:c r="F7" s="29"/>
      <x:c r="G7" s="29" t="s">
        <x:v>426</x:v>
      </x:c>
      <x:c r="H7" s="29"/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423</x:v>
      </x:c>
      <x:c r="B8" s="29" t="s">
        <x:v>427</x:v>
      </x:c>
      <x:c r="C8" s="29" t="s">
        <x:v>260</x:v>
      </x:c>
      <x:c r="D8" s="30" t="s">
        <x:v>428</x:v>
      </x:c>
      <x:c r="E8" s="29"/>
      <x:c r="F8" s="29" t="s">
        <x:v>429</x:v>
      </x:c>
      <x:c r="G8" s="29" t="s">
        <x:v>430</x:v>
      </x:c>
      <x:c r="H8" s="29"/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423</x:v>
      </x:c>
      <x:c r="B9" s="29" t="s">
        <x:v>431</x:v>
      </x:c>
      <x:c r="C9" s="29" t="s">
        <x:v>260</x:v>
      </x:c>
      <x:c r="D9" s="30" t="s">
        <x:v>432</x:v>
      </x:c>
      <x:c r="E9" s="29"/>
      <x:c r="F9" s="29" t="s">
        <x:v>433</x:v>
      </x:c>
      <x:c r="G9" s="29" t="s">
        <x:v>430</x:v>
      </x:c>
      <x:c r="H9" s="29"/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423</x:v>
      </x:c>
      <x:c r="B10" s="29" t="s">
        <x:v>434</x:v>
      </x:c>
      <x:c r="C10" s="29" t="s">
        <x:v>260</x:v>
      </x:c>
      <x:c r="D10" s="29" t="s">
        <x:v>435</x:v>
      </x:c>
      <x:c r="E10" s="30" t="s">
        <x:v>436</x:v>
      </x:c>
      <x:c r="F10" s="29" t="s">
        <x:v>437</x:v>
      </x:c>
      <x:c r="G10" s="29" t="s">
        <x:v>430</x:v>
      </x:c>
      <x:c r="H10" s="29"/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423</x:v>
      </x:c>
      <x:c r="B11" s="29" t="s">
        <x:v>419</x:v>
      </x:c>
      <x:c r="C11" s="29" t="s">
        <x:v>260</x:v>
      </x:c>
      <x:c r="D11" s="29" t="s">
        <x:v>438</x:v>
      </x:c>
      <x:c r="E11" s="29"/>
      <x:c r="F11" s="29" t="s">
        <x:v>439</x:v>
      </x:c>
      <x:c r="G11" s="29" t="s">
        <x:v>430</x:v>
      </x:c>
      <x:c r="H11" s="29"/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423</x:v>
      </x:c>
      <x:c r="B12" s="29" t="s">
        <x:v>440</x:v>
      </x:c>
      <x:c r="C12" s="29" t="s">
        <x:v>441</x:v>
      </x:c>
      <x:c r="D12" s="29" t="s">
        <x:v>442</x:v>
      </x:c>
      <x:c r="E12" s="29"/>
      <x:c r="F12" s="29" t="s">
        <x:v>443</x:v>
      </x:c>
      <x:c r="G12" s="29" t="s">
        <x:v>430</x:v>
      </x:c>
      <x:c r="H12" s="30"/>
      <x:c r="I12" s="30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423</x:v>
      </x:c>
      <x:c r="B13" s="29" t="s">
        <x:v>444</x:v>
      </x:c>
      <x:c r="C13" s="29" t="s">
        <x:v>260</x:v>
      </x:c>
      <x:c r="D13" s="29" t="s">
        <x:v>445</x:v>
      </x:c>
      <x:c r="E13" s="29" t="s">
        <x:v>446</x:v>
      </x:c>
      <x:c r="F13" s="29" t="s">
        <x:v>447</x:v>
      </x:c>
      <x:c r="G13" s="29" t="s">
        <x:v>430</x:v>
      </x:c>
      <x:c r="H13" s="29"/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423</x:v>
      </x:c>
      <x:c r="B14" s="29" t="s">
        <x:v>448</x:v>
      </x:c>
      <x:c r="C14" s="29" t="s">
        <x:v>441</x:v>
      </x:c>
      <x:c r="D14" s="29" t="s">
        <x:v>449</x:v>
      </x:c>
      <x:c r="E14" s="29"/>
      <x:c r="F14" s="29"/>
      <x:c r="G14" s="29" t="s">
        <x:v>430</x:v>
      </x:c>
      <x:c r="H14" s="36"/>
      <x:c r="I14" s="36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450</x:v>
      </x:c>
      <x:c r="B15" s="29" t="s">
        <x:v>424</x:v>
      </x:c>
      <x:c r="C15" s="29"/>
      <x:c r="D15" s="30" t="s">
        <x:v>451</x:v>
      </x:c>
      <x:c r="E15" s="29"/>
      <x:c r="F15" s="29"/>
      <x:c r="G15" s="29" t="s">
        <x:v>426</x:v>
      </x:c>
      <x:c r="H15" s="36"/>
      <x:c r="I15" s="36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450</x:v>
      </x:c>
      <x:c r="B16" s="29" t="s">
        <x:v>452</x:v>
      </x:c>
      <x:c r="C16" s="29" t="s">
        <x:v>260</x:v>
      </x:c>
      <x:c r="D16" s="29" t="s">
        <x:v>453</x:v>
      </x:c>
      <x:c r="E16" s="29"/>
      <x:c r="F16" s="29" t="s">
        <x:v>454</x:v>
      </x:c>
      <x:c r="G16" s="29" t="s">
        <x:v>430</x:v>
      </x:c>
      <x:c r="H16" s="36"/>
      <x:c r="I16" s="36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450</x:v>
      </x:c>
      <x:c r="B17" s="29" t="s">
        <x:v>455</x:v>
      </x:c>
      <x:c r="C17" s="29" t="s">
        <x:v>260</x:v>
      </x:c>
      <x:c r="D17" s="29" t="s">
        <x:v>456</x:v>
      </x:c>
      <x:c r="E17" s="30" t="s">
        <x:v>457</x:v>
      </x:c>
      <x:c r="F17" s="29" t="s">
        <x:v>458</x:v>
      </x:c>
      <x:c r="G17" s="29" t="s">
        <x:v>430</x:v>
      </x:c>
      <x:c r="H17" s="36"/>
      <x:c r="I17" s="36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450</x:v>
      </x:c>
      <x:c r="B18" s="29" t="s">
        <x:v>459</x:v>
      </x:c>
      <x:c r="C18" s="29" t="s">
        <x:v>260</x:v>
      </x:c>
      <x:c r="D18" s="29" t="s">
        <x:v>460</x:v>
      </x:c>
      <x:c r="E18" s="29"/>
      <x:c r="F18" s="29" t="s">
        <x:v>461</x:v>
      </x:c>
      <x:c r="G18" s="29" t="s">
        <x:v>430</x:v>
      </x:c>
      <x:c r="H18" s="39"/>
      <x:c r="I18" s="3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 t="s">
        <x:v>450</x:v>
      </x:c>
      <x:c r="B19" s="29" t="s">
        <x:v>462</x:v>
      </x:c>
      <x:c r="C19" s="29" t="s">
        <x:v>441</x:v>
      </x:c>
      <x:c r="D19" s="29" t="s">
        <x:v>463</x:v>
      </x:c>
      <x:c r="E19" s="29"/>
      <x:c r="F19" s="29" t="s">
        <x:v>464</x:v>
      </x:c>
      <x:c r="G19" s="29" t="s">
        <x:v>430</x:v>
      </x:c>
      <x:c r="H19" s="33"/>
      <x:c r="I19" s="33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29" t="s">
        <x:v>450</x:v>
      </x:c>
      <x:c r="B20" s="29" t="s">
        <x:v>465</x:v>
      </x:c>
      <x:c r="C20" s="29" t="s">
        <x:v>260</x:v>
      </x:c>
      <x:c r="D20" s="29" t="s">
        <x:v>466</x:v>
      </x:c>
      <x:c r="E20" s="29"/>
      <x:c r="F20" s="29" t="s">
        <x:v>467</x:v>
      </x:c>
      <x:c r="G20" s="29" t="s">
        <x:v>430</x:v>
      </x:c>
      <x:c r="H20" s="33"/>
      <x:c r="I20" s="33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 t="s">
        <x:v>450</x:v>
      </x:c>
      <x:c r="B21" s="29" t="s">
        <x:v>468</x:v>
      </x:c>
      <x:c r="C21" s="29" t="s">
        <x:v>260</x:v>
      </x:c>
      <x:c r="D21" s="29" t="s">
        <x:v>469</x:v>
      </x:c>
      <x:c r="E21" s="29" t="s">
        <x:v>470</x:v>
      </x:c>
      <x:c r="F21" s="29" t="s">
        <x:v>471</x:v>
      </x:c>
      <x:c r="G21" s="29" t="s">
        <x:v>430</x:v>
      </x:c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 t="s">
        <x:v>450</x:v>
      </x:c>
      <x:c r="B22" s="29" t="s">
        <x:v>472</x:v>
      </x:c>
      <x:c r="C22" s="29" t="s">
        <x:v>441</x:v>
      </x:c>
      <x:c r="D22" s="29" t="s">
        <x:v>473</x:v>
      </x:c>
      <x:c r="E22" s="29"/>
      <x:c r="F22" s="29" t="s">
        <x:v>474</x:v>
      </x:c>
      <x:c r="G22" s="29" t="s">
        <x:v>430</x:v>
      </x:c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">
        <x:v>450</x:v>
      </x:c>
      <x:c r="B23" s="29" t="s">
        <x:v>475</x:v>
      </x:c>
      <x:c r="C23" s="29" t="s">
        <x:v>441</x:v>
      </x:c>
      <x:c r="D23" s="29" t="s">
        <x:v>476</x:v>
      </x:c>
      <x:c r="E23" s="29"/>
      <x:c r="F23" s="30" t="s">
        <x:v>477</x:v>
      </x:c>
      <x:c r="G23" s="29" t="s">
        <x:v>430</x:v>
      </x:c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">
        <x:v>450</x:v>
      </x:c>
      <x:c r="B24" s="29" t="s">
        <x:v>448</x:v>
      </x:c>
      <x:c r="C24" s="29" t="s">
        <x:v>441</x:v>
      </x:c>
      <x:c r="D24" s="29" t="s">
        <x:v>478</x:v>
      </x:c>
      <x:c r="E24" s="29"/>
      <x:c r="F24" s="29"/>
      <x:c r="G24" s="29" t="s">
        <x:v>430</x:v>
      </x:c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23.25" hidden="0" customHeight="1">
      <x:c r="A25" s="29" t="s">
        <x:v>479</x:v>
      </x:c>
      <x:c r="B25" s="29" t="s">
        <x:v>424</x:v>
      </x:c>
      <x:c r="C25" s="29"/>
      <x:c r="D25" s="30" t="s">
        <x:v>480</x:v>
      </x:c>
      <x:c r="E25" s="29"/>
      <x:c r="F25" s="29"/>
      <x:c r="G25" s="29" t="s">
        <x:v>426</x:v>
      </x:c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">
        <x:v>479</x:v>
      </x:c>
      <x:c r="B26" s="29" t="s">
        <x:v>481</x:v>
      </x:c>
      <x:c r="C26" s="29" t="s">
        <x:v>260</x:v>
      </x:c>
      <x:c r="D26" s="29" t="s">
        <x:v>482</x:v>
      </x:c>
      <x:c r="E26" s="29"/>
      <x:c r="F26" s="29" t="s">
        <x:v>483</x:v>
      </x:c>
      <x:c r="G26" s="29" t="s">
        <x:v>430</x:v>
      </x:c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 t="s">
        <x:v>479</x:v>
      </x:c>
      <x:c r="B27" s="29" t="s">
        <x:v>484</x:v>
      </x:c>
      <x:c r="C27" s="29" t="s">
        <x:v>260</x:v>
      </x:c>
      <x:c r="D27" s="29" t="s">
        <x:v>485</x:v>
      </x:c>
      <x:c r="E27" s="29"/>
      <x:c r="F27" s="29" t="s">
        <x:v>486</x:v>
      </x:c>
      <x:c r="G27" s="29" t="s">
        <x:v>430</x:v>
      </x:c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">
        <x:v>479</x:v>
      </x:c>
      <x:c r="B28" s="29" t="s">
        <x:v>487</x:v>
      </x:c>
      <x:c r="C28" s="29" t="s">
        <x:v>260</x:v>
      </x:c>
      <x:c r="D28" s="29" t="s">
        <x:v>488</x:v>
      </x:c>
      <x:c r="E28" s="29"/>
      <x:c r="F28" s="29" t="s">
        <x:v>489</x:v>
      </x:c>
      <x:c r="G28" s="29" t="s">
        <x:v>430</x:v>
      </x:c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 t="s">
        <x:v>479</x:v>
      </x:c>
      <x:c r="B29" s="29" t="s">
        <x:v>490</x:v>
      </x:c>
      <x:c r="C29" s="29" t="s">
        <x:v>260</x:v>
      </x:c>
      <x:c r="D29" s="29" t="s">
        <x:v>491</x:v>
      </x:c>
      <x:c r="E29" s="29"/>
      <x:c r="F29" s="30" t="s">
        <x:v>492</x:v>
      </x:c>
      <x:c r="G29" s="29" t="s">
        <x:v>430</x:v>
      </x:c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23.25" hidden="0" customHeight="1">
      <x:c r="A30" s="29" t="s">
        <x:v>479</x:v>
      </x:c>
      <x:c r="B30" s="29" t="s">
        <x:v>493</x:v>
      </x:c>
      <x:c r="C30" s="29" t="s">
        <x:v>441</x:v>
      </x:c>
      <x:c r="D30" s="29" t="s">
        <x:v>494</x:v>
      </x:c>
      <x:c r="E30" s="29"/>
      <x:c r="F30" s="30" t="s">
        <x:v>495</x:v>
      </x:c>
      <x:c r="G30" s="29" t="s">
        <x:v>430</x:v>
      </x:c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 t="s">
        <x:v>479</x:v>
      </x:c>
      <x:c r="B31" s="29" t="s">
        <x:v>496</x:v>
      </x:c>
      <x:c r="C31" s="29" t="s">
        <x:v>260</x:v>
      </x:c>
      <x:c r="D31" s="29" t="s">
        <x:v>497</x:v>
      </x:c>
      <x:c r="E31" s="29" t="s">
        <x:v>498</x:v>
      </x:c>
      <x:c r="F31" s="29" t="s">
        <x:v>499</x:v>
      </x:c>
      <x:c r="G31" s="29" t="s">
        <x:v>430</x:v>
      </x:c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">
        <x:v>479</x:v>
      </x:c>
      <x:c r="B32" s="29" t="s">
        <x:v>448</x:v>
      </x:c>
      <x:c r="C32" s="29" t="s">
        <x:v>441</x:v>
      </x:c>
      <x:c r="D32" s="29" t="s">
        <x:v>478</x:v>
      </x:c>
      <x:c r="E32" s="29"/>
      <x:c r="F32" s="29"/>
      <x:c r="G32" s="29" t="s">
        <x:v>430</x:v>
      </x:c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23.25" hidden="0" customHeight="1">
      <x:c r="A33" s="29" t="s">
        <x:v>500</x:v>
      </x:c>
      <x:c r="B33" s="29" t="s">
        <x:v>424</x:v>
      </x:c>
      <x:c r="C33" s="29"/>
      <x:c r="D33" s="30" t="s">
        <x:v>501</x:v>
      </x:c>
      <x:c r="E33" s="29"/>
      <x:c r="F33" s="29"/>
      <x:c r="G33" s="29" t="s">
        <x:v>426</x:v>
      </x:c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 t="s">
        <x:v>500</x:v>
      </x:c>
      <x:c r="B34" s="29" t="s">
        <x:v>502</x:v>
      </x:c>
      <x:c r="C34" s="29" t="s">
        <x:v>260</x:v>
      </x:c>
      <x:c r="D34" s="29" t="s">
        <x:v>503</x:v>
      </x:c>
      <x:c r="E34" s="29"/>
      <x:c r="F34" s="29" t="s">
        <x:v>504</x:v>
      </x:c>
      <x:c r="G34" s="29" t="s">
        <x:v>430</x:v>
      </x:c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 t="s">
        <x:v>500</x:v>
      </x:c>
      <x:c r="B35" s="29" t="s">
        <x:v>481</x:v>
      </x:c>
      <x:c r="C35" s="29" t="s">
        <x:v>260</x:v>
      </x:c>
      <x:c r="D35" s="29" t="s">
        <x:v>505</x:v>
      </x:c>
      <x:c r="E35" s="29"/>
      <x:c r="F35" s="29" t="s">
        <x:v>483</x:v>
      </x:c>
      <x:c r="G35" s="29" t="s">
        <x:v>430</x:v>
      </x:c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">
        <x:v>500</x:v>
      </x:c>
      <x:c r="B36" s="29" t="s">
        <x:v>506</x:v>
      </x:c>
      <x:c r="C36" s="29" t="s">
        <x:v>260</x:v>
      </x:c>
      <x:c r="D36" s="29" t="s">
        <x:v>507</x:v>
      </x:c>
      <x:c r="E36" s="29"/>
      <x:c r="F36" s="29" t="s">
        <x:v>486</x:v>
      </x:c>
      <x:c r="G36" s="29" t="s">
        <x:v>430</x:v>
      </x:c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">
        <x:v>500</x:v>
      </x:c>
      <x:c r="B37" s="29" t="s">
        <x:v>508</x:v>
      </x:c>
      <x:c r="C37" s="29" t="s">
        <x:v>260</x:v>
      </x:c>
      <x:c r="D37" s="30" t="s">
        <x:v>509</x:v>
      </x:c>
      <x:c r="E37" s="29"/>
      <x:c r="F37" s="29" t="s">
        <x:v>510</x:v>
      </x:c>
      <x:c r="G37" s="29" t="s">
        <x:v>430</x:v>
      </x:c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23.25" hidden="0" customHeight="1">
      <x:c r="A38" s="29" t="s">
        <x:v>500</x:v>
      </x:c>
      <x:c r="B38" s="29" t="s">
        <x:v>511</x:v>
      </x:c>
      <x:c r="C38" s="29" t="s">
        <x:v>260</x:v>
      </x:c>
      <x:c r="D38" s="29" t="s">
        <x:v>512</x:v>
      </x:c>
      <x:c r="E38" s="30" t="s">
        <x:v>513</x:v>
      </x:c>
      <x:c r="F38" s="29" t="s">
        <x:v>514</x:v>
      </x:c>
      <x:c r="G38" s="29" t="s">
        <x:v>430</x:v>
      </x:c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23.25" hidden="0" customHeight="1">
      <x:c r="A39" s="29" t="s">
        <x:v>500</x:v>
      </x:c>
      <x:c r="B39" s="29" t="s">
        <x:v>515</x:v>
      </x:c>
      <x:c r="C39" s="29" t="s">
        <x:v>260</x:v>
      </x:c>
      <x:c r="D39" s="30" t="s">
        <x:v>516</x:v>
      </x:c>
      <x:c r="E39" s="29"/>
      <x:c r="F39" s="30" t="s">
        <x:v>517</x:v>
      </x:c>
      <x:c r="G39" s="29" t="s">
        <x:v>430</x:v>
      </x:c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 t="s">
        <x:v>500</x:v>
      </x:c>
      <x:c r="B40" s="29" t="s">
        <x:v>518</x:v>
      </x:c>
      <x:c r="C40" s="29" t="s">
        <x:v>260</x:v>
      </x:c>
      <x:c r="D40" s="30" t="s">
        <x:v>519</x:v>
      </x:c>
      <x:c r="E40" s="29"/>
      <x:c r="F40" s="29" t="s">
        <x:v>520</x:v>
      </x:c>
      <x:c r="G40" s="29" t="s">
        <x:v>430</x:v>
      </x:c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23.25" hidden="0" customHeight="1">
      <x:c r="A41" s="29" t="s">
        <x:v>500</x:v>
      </x:c>
      <x:c r="B41" s="29" t="s">
        <x:v>521</x:v>
      </x:c>
      <x:c r="C41" s="29" t="s">
        <x:v>260</x:v>
      </x:c>
      <x:c r="D41" s="30" t="s">
        <x:v>522</x:v>
      </x:c>
      <x:c r="E41" s="29" t="s">
        <x:v>523</x:v>
      </x:c>
      <x:c r="F41" s="29" t="s">
        <x:v>260</x:v>
      </x:c>
      <x:c r="G41" s="29" t="s">
        <x:v>430</x:v>
      </x:c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 t="s">
        <x:v>500</x:v>
      </x:c>
      <x:c r="B42" s="29" t="s">
        <x:v>448</x:v>
      </x:c>
      <x:c r="C42" s="29" t="s">
        <x:v>441</x:v>
      </x:c>
      <x:c r="D42" s="29" t="s">
        <x:v>478</x:v>
      </x:c>
      <x:c r="E42" s="29"/>
      <x:c r="F42" s="29"/>
      <x:c r="G42" s="29" t="s">
        <x:v>430</x:v>
      </x:c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34.5" hidden="0" customHeight="1">
      <x:c r="A43" s="29" t="s">
        <x:v>524</x:v>
      </x:c>
      <x:c r="B43" s="29" t="s">
        <x:v>424</x:v>
      </x:c>
      <x:c r="C43" s="29"/>
      <x:c r="D43" s="30" t="s">
        <x:v>525</x:v>
      </x:c>
      <x:c r="E43" s="29"/>
      <x:c r="F43" s="29"/>
      <x:c r="G43" s="29" t="s">
        <x:v>426</x:v>
      </x:c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 t="s">
        <x:v>524</x:v>
      </x:c>
      <x:c r="B44" s="29" t="s">
        <x:v>526</x:v>
      </x:c>
      <x:c r="C44" s="29" t="s">
        <x:v>260</x:v>
      </x:c>
      <x:c r="D44" s="29" t="s">
        <x:v>527</x:v>
      </x:c>
      <x:c r="E44" s="29"/>
      <x:c r="F44" s="29" t="s">
        <x:v>528</x:v>
      </x:c>
      <x:c r="G44" s="29" t="s">
        <x:v>430</x:v>
      </x:c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 t="s">
        <x:v>524</x:v>
      </x:c>
      <x:c r="B45" s="29" t="s">
        <x:v>529</x:v>
      </x:c>
      <x:c r="C45" s="29" t="s">
        <x:v>260</x:v>
      </x:c>
      <x:c r="D45" s="29" t="s">
        <x:v>478</x:v>
      </x:c>
      <x:c r="E45" s="29"/>
      <x:c r="F45" s="29" t="s">
        <x:v>530</x:v>
      </x:c>
      <x:c r="G45" s="29" t="s">
        <x:v>430</x:v>
      </x:c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 t="s">
        <x:v>524</x:v>
      </x:c>
      <x:c r="B46" s="29" t="s">
        <x:v>531</x:v>
      </x:c>
      <x:c r="C46" s="29" t="s">
        <x:v>260</x:v>
      </x:c>
      <x:c r="D46" s="29" t="s">
        <x:v>478</x:v>
      </x:c>
      <x:c r="E46" s="29"/>
      <x:c r="F46" s="29" t="s">
        <x:v>532</x:v>
      </x:c>
      <x:c r="G46" s="29" t="s">
        <x:v>430</x:v>
      </x:c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 t="s">
        <x:v>524</x:v>
      </x:c>
      <x:c r="B47" s="29" t="s">
        <x:v>533</x:v>
      </x:c>
      <x:c r="C47" s="29" t="s">
        <x:v>260</x:v>
      </x:c>
      <x:c r="D47" s="29" t="s">
        <x:v>534</x:v>
      </x:c>
      <x:c r="E47" s="29"/>
      <x:c r="F47" s="29" t="s">
        <x:v>535</x:v>
      </x:c>
      <x:c r="G47" s="29" t="s">
        <x:v>430</x:v>
      </x:c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 t="s">
        <x:v>524</x:v>
      </x:c>
      <x:c r="B48" s="29" t="s">
        <x:v>536</x:v>
      </x:c>
      <x:c r="C48" s="29" t="s">
        <x:v>441</x:v>
      </x:c>
      <x:c r="D48" s="29" t="s">
        <x:v>537</x:v>
      </x:c>
      <x:c r="E48" s="29"/>
      <x:c r="F48" s="29" t="s">
        <x:v>538</x:v>
      </x:c>
      <x:c r="G48" s="29" t="s">
        <x:v>430</x:v>
      </x:c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 t="s">
        <x:v>524</x:v>
      </x:c>
      <x:c r="B49" s="29" t="s">
        <x:v>539</x:v>
      </x:c>
      <x:c r="C49" s="29" t="s">
        <x:v>441</x:v>
      </x:c>
      <x:c r="D49" s="30" t="s">
        <x:v>540</x:v>
      </x:c>
      <x:c r="E49" s="29"/>
      <x:c r="F49" s="29" t="s">
        <x:v>541</x:v>
      </x:c>
      <x:c r="G49" s="29" t="s">
        <x:v>430</x:v>
      </x:c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 t="s">
        <x:v>524</x:v>
      </x:c>
      <x:c r="B50" s="29" t="s">
        <x:v>542</x:v>
      </x:c>
      <x:c r="C50" s="29" t="s">
        <x:v>260</x:v>
      </x:c>
      <x:c r="D50" s="29" t="s">
        <x:v>543</x:v>
      </x:c>
      <x:c r="E50" s="29"/>
      <x:c r="F50" s="29" t="s">
        <x:v>544</x:v>
      </x:c>
      <x:c r="G50" s="29" t="s">
        <x:v>430</x:v>
      </x:c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34.5" hidden="0" customHeight="1">
      <x:c r="A51" s="29" t="s">
        <x:v>524</x:v>
      </x:c>
      <x:c r="B51" s="29" t="s">
        <x:v>545</x:v>
      </x:c>
      <x:c r="C51" s="29" t="s">
        <x:v>260</x:v>
      </x:c>
      <x:c r="D51" s="29" t="s">
        <x:v>546</x:v>
      </x:c>
      <x:c r="E51" s="30" t="s">
        <x:v>547</x:v>
      </x:c>
      <x:c r="F51" s="29" t="s">
        <x:v>548</x:v>
      </x:c>
      <x:c r="G51" s="29" t="s">
        <x:v>430</x:v>
      </x:c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 t="s">
        <x:v>524</x:v>
      </x:c>
      <x:c r="B52" s="29" t="s">
        <x:v>549</x:v>
      </x:c>
      <x:c r="C52" s="29" t="s">
        <x:v>441</x:v>
      </x:c>
      <x:c r="D52" s="29" t="s">
        <x:v>550</x:v>
      </x:c>
      <x:c r="E52" s="29"/>
      <x:c r="F52" s="29" t="s">
        <x:v>551</x:v>
      </x:c>
      <x:c r="G52" s="29" t="s">
        <x:v>430</x:v>
      </x:c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 t="s">
        <x:v>524</x:v>
      </x:c>
      <x:c r="B53" s="29" t="s">
        <x:v>552</x:v>
      </x:c>
      <x:c r="C53" s="29" t="s">
        <x:v>441</x:v>
      </x:c>
      <x:c r="D53" s="29" t="s">
        <x:v>553</x:v>
      </x:c>
      <x:c r="E53" s="29"/>
      <x:c r="F53" s="29" t="s">
        <x:v>554</x:v>
      </x:c>
      <x:c r="G53" s="29" t="s">
        <x:v>430</x:v>
      </x:c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 t="s">
        <x:v>524</x:v>
      </x:c>
      <x:c r="B54" s="29" t="s">
        <x:v>405</x:v>
      </x:c>
      <x:c r="C54" s="29" t="s">
        <x:v>441</x:v>
      </x:c>
      <x:c r="D54" s="30" t="s">
        <x:v>555</x:v>
      </x:c>
      <x:c r="E54" s="29"/>
      <x:c r="F54" s="29" t="s">
        <x:v>556</x:v>
      </x:c>
      <x:c r="G54" s="29" t="s">
        <x:v>430</x:v>
      </x:c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 t="s">
        <x:v>524</x:v>
      </x:c>
      <x:c r="B55" s="29" t="s">
        <x:v>557</x:v>
      </x:c>
      <x:c r="C55" s="29" t="s">
        <x:v>260</x:v>
      </x:c>
      <x:c r="D55" s="29" t="s">
        <x:v>558</x:v>
      </x:c>
      <x:c r="E55" s="30" t="s">
        <x:v>559</x:v>
      </x:c>
      <x:c r="F55" s="29" t="s">
        <x:v>560</x:v>
      </x:c>
      <x:c r="G55" s="29" t="s">
        <x:v>430</x:v>
      </x:c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 t="s">
        <x:v>524</x:v>
      </x:c>
      <x:c r="B56" s="29" t="s">
        <x:v>444</x:v>
      </x:c>
      <x:c r="C56" s="29" t="s">
        <x:v>260</x:v>
      </x:c>
      <x:c r="D56" s="29" t="s">
        <x:v>478</x:v>
      </x:c>
      <x:c r="E56" s="30" t="s">
        <x:v>561</x:v>
      </x:c>
      <x:c r="F56" s="29" t="s">
        <x:v>562</x:v>
      </x:c>
      <x:c r="G56" s="29" t="s">
        <x:v>430</x:v>
      </x:c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 t="s">
        <x:v>524</x:v>
      </x:c>
      <x:c r="B57" s="29" t="s">
        <x:v>563</x:v>
      </x:c>
      <x:c r="C57" s="29" t="s">
        <x:v>260</x:v>
      </x:c>
      <x:c r="D57" s="29" t="s">
        <x:v>478</x:v>
      </x:c>
      <x:c r="E57" s="29"/>
      <x:c r="F57" s="29" t="s">
        <x:v>564</x:v>
      </x:c>
      <x:c r="G57" s="29" t="s">
        <x:v>430</x:v>
      </x:c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 t="s">
        <x:v>524</x:v>
      </x:c>
      <x:c r="B58" s="29" t="s">
        <x:v>448</x:v>
      </x:c>
      <x:c r="C58" s="29" t="s">
        <x:v>441</x:v>
      </x:c>
      <x:c r="D58" s="29" t="s">
        <x:v>478</x:v>
      </x:c>
      <x:c r="E58" s="29"/>
      <x:c r="F58" s="29"/>
      <x:c r="G58" s="29" t="s">
        <x:v>430</x:v>
      </x:c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23.25" hidden="0" customHeight="1">
      <x:c r="A59" s="29" t="s">
        <x:v>565</x:v>
      </x:c>
      <x:c r="B59" s="29" t="s">
        <x:v>424</x:v>
      </x:c>
      <x:c r="C59" s="29"/>
      <x:c r="D59" s="30" t="s">
        <x:v>566</x:v>
      </x:c>
      <x:c r="E59" s="29"/>
      <x:c r="F59" s="29"/>
      <x:c r="G59" s="29" t="s">
        <x:v>426</x:v>
      </x:c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 t="s">
        <x:v>565</x:v>
      </x:c>
      <x:c r="B60" s="29" t="s">
        <x:v>567</x:v>
      </x:c>
      <x:c r="C60" s="29" t="s">
        <x:v>260</x:v>
      </x:c>
      <x:c r="D60" s="29" t="s">
        <x:v>478</x:v>
      </x:c>
      <x:c r="E60" s="29"/>
      <x:c r="F60" s="29" t="s">
        <x:v>568</x:v>
      </x:c>
      <x:c r="G60" s="29" t="s">
        <x:v>430</x:v>
      </x:c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 t="s">
        <x:v>565</x:v>
      </x:c>
      <x:c r="B61" s="29" t="s">
        <x:v>529</x:v>
      </x:c>
      <x:c r="C61" s="29" t="s">
        <x:v>260</x:v>
      </x:c>
      <x:c r="D61" s="29" t="s">
        <x:v>478</x:v>
      </x:c>
      <x:c r="E61" s="29"/>
      <x:c r="F61" s="29" t="s">
        <x:v>530</x:v>
      </x:c>
      <x:c r="G61" s="29" t="s">
        <x:v>430</x:v>
      </x:c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 t="s">
        <x:v>565</x:v>
      </x:c>
      <x:c r="B62" s="29" t="s">
        <x:v>506</x:v>
      </x:c>
      <x:c r="C62" s="29" t="s">
        <x:v>260</x:v>
      </x:c>
      <x:c r="D62" s="29" t="s">
        <x:v>569</x:v>
      </x:c>
      <x:c r="E62" s="29"/>
      <x:c r="F62" s="29" t="s">
        <x:v>570</x:v>
      </x:c>
      <x:c r="G62" s="29" t="s">
        <x:v>430</x:v>
      </x:c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 t="s">
        <x:v>565</x:v>
      </x:c>
      <x:c r="B63" s="29" t="s">
        <x:v>571</x:v>
      </x:c>
      <x:c r="C63" s="29" t="s">
        <x:v>260</x:v>
      </x:c>
      <x:c r="D63" s="29" t="s">
        <x:v>572</x:v>
      </x:c>
      <x:c r="E63" s="29"/>
      <x:c r="F63" s="29" t="s">
        <x:v>573</x:v>
      </x:c>
      <x:c r="G63" s="29" t="s">
        <x:v>430</x:v>
      </x:c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 t="s">
        <x:v>565</x:v>
      </x:c>
      <x:c r="B64" s="29" t="s">
        <x:v>574</x:v>
      </x:c>
      <x:c r="C64" s="29" t="s">
        <x:v>260</x:v>
      </x:c>
      <x:c r="D64" s="29" t="s">
        <x:v>575</x:v>
      </x:c>
      <x:c r="E64" s="29"/>
      <x:c r="F64" s="29" t="s">
        <x:v>576</x:v>
      </x:c>
      <x:c r="G64" s="29" t="s">
        <x:v>430</x:v>
      </x:c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 t="s">
        <x:v>565</x:v>
      </x:c>
      <x:c r="B65" s="29" t="s">
        <x:v>539</x:v>
      </x:c>
      <x:c r="C65" s="29" t="s">
        <x:v>441</x:v>
      </x:c>
      <x:c r="D65" s="29" t="s">
        <x:v>478</x:v>
      </x:c>
      <x:c r="E65" s="29"/>
      <x:c r="F65" s="29" t="s">
        <x:v>541</x:v>
      </x:c>
      <x:c r="G65" s="29" t="s">
        <x:v>430</x:v>
      </x:c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23.25" hidden="0" customHeight="1">
      <x:c r="A66" s="29" t="s">
        <x:v>565</x:v>
      </x:c>
      <x:c r="B66" s="29" t="s">
        <x:v>577</x:v>
      </x:c>
      <x:c r="C66" s="29" t="s">
        <x:v>260</x:v>
      </x:c>
      <x:c r="D66" s="29" t="s">
        <x:v>478</x:v>
      </x:c>
      <x:c r="E66" s="30" t="s">
        <x:v>578</x:v>
      </x:c>
      <x:c r="F66" s="29" t="s">
        <x:v>548</x:v>
      </x:c>
      <x:c r="G66" s="29" t="s">
        <x:v>430</x:v>
      </x:c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 t="s">
        <x:v>565</x:v>
      </x:c>
      <x:c r="B67" s="29" t="s">
        <x:v>579</x:v>
      </x:c>
      <x:c r="C67" s="29" t="s">
        <x:v>260</x:v>
      </x:c>
      <x:c r="D67" s="29" t="s">
        <x:v>580</x:v>
      </x:c>
      <x:c r="E67" s="30" t="s">
        <x:v>581</x:v>
      </x:c>
      <x:c r="F67" s="29" t="s">
        <x:v>309</x:v>
      </x:c>
      <x:c r="G67" s="29" t="s">
        <x:v>430</x:v>
      </x:c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 t="s">
        <x:v>565</x:v>
      </x:c>
      <x:c r="B68" s="29" t="s">
        <x:v>582</x:v>
      </x:c>
      <x:c r="C68" s="29" t="s">
        <x:v>441</x:v>
      </x:c>
      <x:c r="D68" s="30" t="s">
        <x:v>583</x:v>
      </x:c>
      <x:c r="E68" s="29"/>
      <x:c r="F68" s="29" t="s">
        <x:v>528</x:v>
      </x:c>
      <x:c r="G68" s="29" t="s">
        <x:v>430</x:v>
      </x:c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 t="s">
        <x:v>565</x:v>
      </x:c>
      <x:c r="B69" s="29" t="s">
        <x:v>584</x:v>
      </x:c>
      <x:c r="C69" s="29" t="s">
        <x:v>441</x:v>
      </x:c>
      <x:c r="D69" s="30" t="s">
        <x:v>585</x:v>
      </x:c>
      <x:c r="E69" s="29"/>
      <x:c r="F69" s="29" t="s">
        <x:v>586</x:v>
      </x:c>
      <x:c r="G69" s="29" t="s">
        <x:v>430</x:v>
      </x:c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 t="s">
        <x:v>565</x:v>
      </x:c>
      <x:c r="B70" s="29" t="s">
        <x:v>444</x:v>
      </x:c>
      <x:c r="C70" s="29" t="s">
        <x:v>260</x:v>
      </x:c>
      <x:c r="D70" s="29" t="s">
        <x:v>478</x:v>
      </x:c>
      <x:c r="E70" s="29" t="s">
        <x:v>587</x:v>
      </x:c>
      <x:c r="F70" s="29" t="s">
        <x:v>588</x:v>
      </x:c>
      <x:c r="G70" s="29" t="s">
        <x:v>430</x:v>
      </x:c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 t="s">
        <x:v>565</x:v>
      </x:c>
      <x:c r="B71" s="29" t="s">
        <x:v>563</x:v>
      </x:c>
      <x:c r="C71" s="29" t="s">
        <x:v>260</x:v>
      </x:c>
      <x:c r="D71" s="29" t="s">
        <x:v>478</x:v>
      </x:c>
      <x:c r="E71" s="29"/>
      <x:c r="F71" s="29" t="s">
        <x:v>564</x:v>
      </x:c>
      <x:c r="G71" s="29" t="s">
        <x:v>430</x:v>
      </x:c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 t="s">
        <x:v>565</x:v>
      </x:c>
      <x:c r="B72" s="29" t="s">
        <x:v>448</x:v>
      </x:c>
      <x:c r="C72" s="29" t="s">
        <x:v>441</x:v>
      </x:c>
      <x:c r="D72" s="29" t="s">
        <x:v>478</x:v>
      </x:c>
      <x:c r="E72" s="29"/>
      <x:c r="F72" s="29"/>
      <x:c r="G72" s="29" t="s">
        <x:v>430</x:v>
      </x:c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23.25" hidden="0" customHeight="1">
      <x:c r="A73" s="29" t="s">
        <x:v>589</x:v>
      </x:c>
      <x:c r="B73" s="29" t="s">
        <x:v>424</x:v>
      </x:c>
      <x:c r="C73" s="29"/>
      <x:c r="D73" s="30" t="s">
        <x:v>590</x:v>
      </x:c>
      <x:c r="E73" s="29"/>
      <x:c r="F73" s="29"/>
      <x:c r="G73" s="29" t="s">
        <x:v>426</x:v>
      </x:c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 t="s">
        <x:v>589</x:v>
      </x:c>
      <x:c r="B74" s="29" t="s">
        <x:v>591</x:v>
      </x:c>
      <x:c r="C74" s="29" t="s">
        <x:v>260</x:v>
      </x:c>
      <x:c r="D74" s="29" t="s">
        <x:v>478</x:v>
      </x:c>
      <x:c r="E74" s="29"/>
      <x:c r="F74" s="29" t="s">
        <x:v>592</x:v>
      </x:c>
      <x:c r="G74" s="29" t="s">
        <x:v>430</x:v>
      </x:c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 t="s">
        <x:v>589</x:v>
      </x:c>
      <x:c r="B75" s="29" t="s">
        <x:v>529</x:v>
      </x:c>
      <x:c r="C75" s="29" t="s">
        <x:v>260</x:v>
      </x:c>
      <x:c r="D75" s="29" t="s">
        <x:v>478</x:v>
      </x:c>
      <x:c r="E75" s="29"/>
      <x:c r="F75" s="29" t="s">
        <x:v>530</x:v>
      </x:c>
      <x:c r="G75" s="29" t="s">
        <x:v>430</x:v>
      </x:c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 t="s">
        <x:v>589</x:v>
      </x:c>
      <x:c r="B76" s="29" t="s">
        <x:v>593</x:v>
      </x:c>
      <x:c r="C76" s="29" t="s">
        <x:v>260</x:v>
      </x:c>
      <x:c r="D76" s="29" t="s">
        <x:v>478</x:v>
      </x:c>
      <x:c r="E76" s="29"/>
      <x:c r="F76" s="29" t="s">
        <x:v>594</x:v>
      </x:c>
      <x:c r="G76" s="29" t="s">
        <x:v>430</x:v>
      </x:c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 t="s">
        <x:v>589</x:v>
      </x:c>
      <x:c r="B77" s="29" t="s">
        <x:v>539</x:v>
      </x:c>
      <x:c r="C77" s="29" t="s">
        <x:v>260</x:v>
      </x:c>
      <x:c r="D77" s="29" t="s">
        <x:v>595</x:v>
      </x:c>
      <x:c r="E77" s="29"/>
      <x:c r="F77" s="29" t="s">
        <x:v>596</x:v>
      </x:c>
      <x:c r="G77" s="29" t="s">
        <x:v>430</x:v>
      </x:c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 t="s">
        <x:v>589</x:v>
      </x:c>
      <x:c r="B78" s="29" t="s">
        <x:v>597</x:v>
      </x:c>
      <x:c r="C78" s="29" t="s">
        <x:v>260</x:v>
      </x:c>
      <x:c r="D78" s="29" t="s">
        <x:v>478</x:v>
      </x:c>
      <x:c r="E78" s="29"/>
      <x:c r="F78" s="29" t="s">
        <x:v>598</x:v>
      </x:c>
      <x:c r="G78" s="29" t="s">
        <x:v>430</x:v>
      </x:c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 t="s">
        <x:v>589</x:v>
      </x:c>
      <x:c r="B79" s="29" t="s">
        <x:v>599</x:v>
      </x:c>
      <x:c r="C79" s="29" t="s">
        <x:v>260</x:v>
      </x:c>
      <x:c r="D79" s="29" t="s">
        <x:v>478</x:v>
      </x:c>
      <x:c r="E79" s="29"/>
      <x:c r="F79" s="29" t="s">
        <x:v>600</x:v>
      </x:c>
      <x:c r="G79" s="29" t="s">
        <x:v>430</x:v>
      </x:c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 t="s">
        <x:v>589</x:v>
      </x:c>
      <x:c r="B80" s="29" t="s">
        <x:v>601</x:v>
      </x:c>
      <x:c r="C80" s="29" t="s">
        <x:v>260</x:v>
      </x:c>
      <x:c r="D80" s="29" t="s">
        <x:v>478</x:v>
      </x:c>
      <x:c r="E80" s="29"/>
      <x:c r="F80" s="29" t="s">
        <x:v>433</x:v>
      </x:c>
      <x:c r="G80" s="29" t="s">
        <x:v>430</x:v>
      </x:c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 t="s">
        <x:v>589</x:v>
      </x:c>
      <x:c r="B81" s="29" t="s">
        <x:v>602</x:v>
      </x:c>
      <x:c r="C81" s="29" t="s">
        <x:v>260</x:v>
      </x:c>
      <x:c r="D81" s="29" t="s">
        <x:v>478</x:v>
      </x:c>
      <x:c r="E81" s="29" t="s">
        <x:v>603</x:v>
      </x:c>
      <x:c r="F81" s="29" t="s">
        <x:v>604</x:v>
      </x:c>
      <x:c r="G81" s="29" t="s">
        <x:v>430</x:v>
      </x:c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 t="s">
        <x:v>589</x:v>
      </x:c>
      <x:c r="B82" s="29" t="s">
        <x:v>605</x:v>
      </x:c>
      <x:c r="C82" s="29" t="s">
        <x:v>260</x:v>
      </x:c>
      <x:c r="D82" s="29" t="s">
        <x:v>606</x:v>
      </x:c>
      <x:c r="E82" s="29"/>
      <x:c r="F82" s="29" t="s">
        <x:v>607</x:v>
      </x:c>
      <x:c r="G82" s="29" t="s">
        <x:v>430</x:v>
      </x:c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 t="s">
        <x:v>589</x:v>
      </x:c>
      <x:c r="B83" s="29" t="s">
        <x:v>531</x:v>
      </x:c>
      <x:c r="C83" s="29" t="s">
        <x:v>260</x:v>
      </x:c>
      <x:c r="D83" s="29" t="s">
        <x:v>478</x:v>
      </x:c>
      <x:c r="E83" s="29"/>
      <x:c r="F83" s="29" t="s">
        <x:v>532</x:v>
      </x:c>
      <x:c r="G83" s="29" t="s">
        <x:v>430</x:v>
      </x:c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 t="s">
        <x:v>589</x:v>
      </x:c>
      <x:c r="B84" s="29" t="s">
        <x:v>533</x:v>
      </x:c>
      <x:c r="C84" s="29" t="s">
        <x:v>441</x:v>
      </x:c>
      <x:c r="D84" s="29" t="s">
        <x:v>478</x:v>
      </x:c>
      <x:c r="E84" s="29"/>
      <x:c r="F84" s="29" t="s">
        <x:v>608</x:v>
      </x:c>
      <x:c r="G84" s="29" t="s">
        <x:v>430</x:v>
      </x:c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 t="s">
        <x:v>589</x:v>
      </x:c>
      <x:c r="B85" s="29" t="s">
        <x:v>609</x:v>
      </x:c>
      <x:c r="C85" s="29" t="s">
        <x:v>441</x:v>
      </x:c>
      <x:c r="D85" s="29" t="s">
        <x:v>478</x:v>
      </x:c>
      <x:c r="E85" s="29"/>
      <x:c r="F85" s="29" t="s">
        <x:v>610</x:v>
      </x:c>
      <x:c r="G85" s="29" t="s">
        <x:v>430</x:v>
      </x:c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 t="s">
        <x:v>589</x:v>
      </x:c>
      <x:c r="B86" s="29" t="s">
        <x:v>444</x:v>
      </x:c>
      <x:c r="C86" s="29" t="s">
        <x:v>260</x:v>
      </x:c>
      <x:c r="D86" s="29" t="s">
        <x:v>478</x:v>
      </x:c>
      <x:c r="E86" s="30" t="s">
        <x:v>561</x:v>
      </x:c>
      <x:c r="F86" s="29" t="s">
        <x:v>562</x:v>
      </x:c>
      <x:c r="G86" s="29" t="s">
        <x:v>430</x:v>
      </x:c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 t="s">
        <x:v>589</x:v>
      </x:c>
      <x:c r="B87" s="29" t="s">
        <x:v>563</x:v>
      </x:c>
      <x:c r="C87" s="29" t="s">
        <x:v>260</x:v>
      </x:c>
      <x:c r="D87" s="29" t="s">
        <x:v>478</x:v>
      </x:c>
      <x:c r="E87" s="29"/>
      <x:c r="F87" s="29" t="s">
        <x:v>564</x:v>
      </x:c>
      <x:c r="G87" s="29" t="s">
        <x:v>430</x:v>
      </x:c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 t="s">
        <x:v>589</x:v>
      </x:c>
      <x:c r="B88" s="29" t="s">
        <x:v>448</x:v>
      </x:c>
      <x:c r="C88" s="29" t="s">
        <x:v>441</x:v>
      </x:c>
      <x:c r="D88" s="29" t="s">
        <x:v>478</x:v>
      </x:c>
      <x:c r="E88" s="29"/>
      <x:c r="F88" s="29"/>
      <x:c r="G88" s="29" t="s">
        <x:v>430</x:v>
      </x:c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34.5" hidden="0" customHeight="1">
      <x:c r="A89" s="29" t="s">
        <x:v>611</x:v>
      </x:c>
      <x:c r="B89" s="29" t="s">
        <x:v>424</x:v>
      </x:c>
      <x:c r="C89" s="29"/>
      <x:c r="D89" s="30" t="s">
        <x:v>612</x:v>
      </x:c>
      <x:c r="E89" s="29"/>
      <x:c r="F89" s="29"/>
      <x:c r="G89" s="29" t="s">
        <x:v>426</x:v>
      </x:c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23.25" hidden="0" customHeight="1">
      <x:c r="A90" s="29" t="s">
        <x:v>611</x:v>
      </x:c>
      <x:c r="B90" s="29" t="s">
        <x:v>613</x:v>
      </x:c>
      <x:c r="C90" s="29" t="s">
        <x:v>260</x:v>
      </x:c>
      <x:c r="D90" s="29" t="s">
        <x:v>478</x:v>
      </x:c>
      <x:c r="E90" s="29"/>
      <x:c r="F90" s="29" t="s">
        <x:v>614</x:v>
      </x:c>
      <x:c r="G90" s="29" t="s">
        <x:v>430</x:v>
      </x:c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23.25" hidden="0" customHeight="1">
      <x:c r="A91" s="29" t="s">
        <x:v>611</x:v>
      </x:c>
      <x:c r="B91" s="29" t="s">
        <x:v>615</x:v>
      </x:c>
      <x:c r="C91" s="29" t="s">
        <x:v>260</x:v>
      </x:c>
      <x:c r="D91" s="29" t="s">
        <x:v>478</x:v>
      </x:c>
      <x:c r="E91" s="29"/>
      <x:c r="F91" s="29" t="s">
        <x:v>616</x:v>
      </x:c>
      <x:c r="G91" s="29" t="s">
        <x:v>430</x:v>
      </x:c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23.25" hidden="0" customHeight="1">
      <x:c r="A92" s="29" t="s">
        <x:v>611</x:v>
      </x:c>
      <x:c r="B92" s="29" t="s">
        <x:v>617</x:v>
      </x:c>
      <x:c r="C92" s="29" t="s">
        <x:v>260</x:v>
      </x:c>
      <x:c r="D92" s="29" t="s">
        <x:v>478</x:v>
      </x:c>
      <x:c r="E92" s="30" t="s">
        <x:v>618</x:v>
      </x:c>
      <x:c r="F92" s="29" t="s">
        <x:v>619</x:v>
      </x:c>
      <x:c r="G92" s="29" t="s">
        <x:v>430</x:v>
      </x:c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23.25" hidden="0" customHeight="1">
      <x:c r="A93" s="29" t="s">
        <x:v>611</x:v>
      </x:c>
      <x:c r="B93" s="29" t="s">
        <x:v>620</x:v>
      </x:c>
      <x:c r="C93" s="29" t="s">
        <x:v>260</x:v>
      </x:c>
      <x:c r="D93" s="29" t="s">
        <x:v>621</x:v>
      </x:c>
      <x:c r="E93" s="29"/>
      <x:c r="F93" s="29" t="s">
        <x:v>622</x:v>
      </x:c>
      <x:c r="G93" s="29" t="s">
        <x:v>430</x:v>
      </x:c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23.25" hidden="0" customHeight="1">
      <x:c r="A94" s="29" t="s">
        <x:v>611</x:v>
      </x:c>
      <x:c r="B94" s="29" t="s">
        <x:v>623</x:v>
      </x:c>
      <x:c r="C94" s="29" t="s">
        <x:v>260</x:v>
      </x:c>
      <x:c r="D94" s="30" t="s">
        <x:v>624</x:v>
      </x:c>
      <x:c r="E94" s="29"/>
      <x:c r="F94" s="30" t="s">
        <x:v>625</x:v>
      </x:c>
      <x:c r="G94" s="29" t="s">
        <x:v>430</x:v>
      </x:c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23.25" hidden="0" customHeight="1">
      <x:c r="A95" s="29" t="s">
        <x:v>611</x:v>
      </x:c>
      <x:c r="B95" s="29" t="s">
        <x:v>626</x:v>
      </x:c>
      <x:c r="C95" s="29" t="s">
        <x:v>441</x:v>
      </x:c>
      <x:c r="D95" s="29" t="s">
        <x:v>627</x:v>
      </x:c>
      <x:c r="E95" s="29"/>
      <x:c r="F95" s="29" t="s">
        <x:v>628</x:v>
      </x:c>
      <x:c r="G95" s="29" t="s">
        <x:v>430</x:v>
      </x:c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23.25" hidden="0" customHeight="1">
      <x:c r="A96" s="29" t="s">
        <x:v>611</x:v>
      </x:c>
      <x:c r="B96" s="29" t="s">
        <x:v>629</x:v>
      </x:c>
      <x:c r="C96" s="29" t="s">
        <x:v>441</x:v>
      </x:c>
      <x:c r="D96" s="29" t="s">
        <x:v>478</x:v>
      </x:c>
      <x:c r="E96" s="29"/>
      <x:c r="F96" s="29" t="s">
        <x:v>630</x:v>
      </x:c>
      <x:c r="G96" s="29" t="s">
        <x:v>430</x:v>
      </x:c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23.25" hidden="0" customHeight="1">
      <x:c r="A97" s="29" t="s">
        <x:v>611</x:v>
      </x:c>
      <x:c r="B97" s="29" t="s">
        <x:v>631</x:v>
      </x:c>
      <x:c r="C97" s="29" t="s">
        <x:v>260</x:v>
      </x:c>
      <x:c r="D97" s="29" t="s">
        <x:v>478</x:v>
      </x:c>
      <x:c r="E97" s="29"/>
      <x:c r="F97" s="29" t="s">
        <x:v>632</x:v>
      </x:c>
      <x:c r="G97" s="29" t="s">
        <x:v>430</x:v>
      </x:c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23.25" hidden="0" customHeight="1">
      <x:c r="A98" s="29" t="s">
        <x:v>611</x:v>
      </x:c>
      <x:c r="B98" s="29" t="s">
        <x:v>633</x:v>
      </x:c>
      <x:c r="C98" s="29" t="s">
        <x:v>260</x:v>
      </x:c>
      <x:c r="D98" s="29" t="s">
        <x:v>478</x:v>
      </x:c>
      <x:c r="E98" s="30" t="s">
        <x:v>634</x:v>
      </x:c>
      <x:c r="F98" s="29" t="s">
        <x:v>588</x:v>
      </x:c>
      <x:c r="G98" s="29" t="s">
        <x:v>430</x:v>
      </x:c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23.25" hidden="0" customHeight="1">
      <x:c r="A99" s="29" t="s">
        <x:v>611</x:v>
      </x:c>
      <x:c r="B99" s="29" t="s">
        <x:v>448</x:v>
      </x:c>
      <x:c r="C99" s="29" t="s">
        <x:v>441</x:v>
      </x:c>
      <x:c r="D99" s="29" t="s">
        <x:v>478</x:v>
      </x:c>
      <x:c r="E99" s="29"/>
      <x:c r="F99" s="29"/>
      <x:c r="G99" s="29" t="s">
        <x:v>430</x:v>
      </x:c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34.5" hidden="0" customHeight="1">
      <x:c r="A100" s="29" t="s">
        <x:v>635</x:v>
      </x:c>
      <x:c r="B100" s="29" t="s">
        <x:v>424</x:v>
      </x:c>
      <x:c r="C100" s="29"/>
      <x:c r="D100" s="30" t="s">
        <x:v>636</x:v>
      </x:c>
      <x:c r="E100" s="29"/>
      <x:c r="F100" s="29"/>
      <x:c r="G100" s="29" t="s">
        <x:v>426</x:v>
      </x:c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 t="s">
        <x:v>635</x:v>
      </x:c>
      <x:c r="B101" s="29" t="s">
        <x:v>637</x:v>
      </x:c>
      <x:c r="C101" s="29" t="s">
        <x:v>260</x:v>
      </x:c>
      <x:c r="D101" s="29" t="s">
        <x:v>478</x:v>
      </x:c>
      <x:c r="E101" s="29"/>
      <x:c r="F101" s="29" t="s">
        <x:v>638</x:v>
      </x:c>
      <x:c r="G101" s="29" t="s">
        <x:v>430</x:v>
      </x:c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 t="s">
        <x:v>635</x:v>
      </x:c>
      <x:c r="B102" s="29" t="s">
        <x:v>529</x:v>
      </x:c>
      <x:c r="C102" s="29" t="s">
        <x:v>260</x:v>
      </x:c>
      <x:c r="D102" s="29" t="s">
        <x:v>478</x:v>
      </x:c>
      <x:c r="E102" s="29"/>
      <x:c r="F102" s="29" t="s">
        <x:v>530</x:v>
      </x:c>
      <x:c r="G102" s="29" t="s">
        <x:v>430</x:v>
      </x:c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 t="s">
        <x:v>635</x:v>
      </x:c>
      <x:c r="B103" s="29" t="s">
        <x:v>481</x:v>
      </x:c>
      <x:c r="C103" s="29" t="s">
        <x:v>260</x:v>
      </x:c>
      <x:c r="D103" s="29" t="s">
        <x:v>478</x:v>
      </x:c>
      <x:c r="E103" s="29"/>
      <x:c r="F103" s="29" t="s">
        <x:v>639</x:v>
      </x:c>
      <x:c r="G103" s="29" t="s">
        <x:v>430</x:v>
      </x:c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 t="s">
        <x:v>635</x:v>
      </x:c>
      <x:c r="B104" s="29" t="s">
        <x:v>502</x:v>
      </x:c>
      <x:c r="C104" s="29" t="s">
        <x:v>260</x:v>
      </x:c>
      <x:c r="D104" s="29" t="s">
        <x:v>478</x:v>
      </x:c>
      <x:c r="E104" s="29"/>
      <x:c r="F104" s="29" t="s">
        <x:v>640</x:v>
      </x:c>
      <x:c r="G104" s="29" t="s">
        <x:v>430</x:v>
      </x:c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 t="s">
        <x:v>635</x:v>
      </x:c>
      <x:c r="B105" s="29" t="s">
        <x:v>641</x:v>
      </x:c>
      <x:c r="C105" s="29" t="s">
        <x:v>441</x:v>
      </x:c>
      <x:c r="D105" s="30" t="s">
        <x:v>642</x:v>
      </x:c>
      <x:c r="E105" s="29"/>
      <x:c r="F105" s="29" t="s">
        <x:v>643</x:v>
      </x:c>
      <x:c r="G105" s="29" t="s">
        <x:v>430</x:v>
      </x:c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34.5" hidden="0" customHeight="1">
      <x:c r="A106" s="29" t="s">
        <x:v>635</x:v>
      </x:c>
      <x:c r="B106" s="29" t="s">
        <x:v>644</x:v>
      </x:c>
      <x:c r="C106" s="29" t="s">
        <x:v>260</x:v>
      </x:c>
      <x:c r="D106" s="29" t="s">
        <x:v>645</x:v>
      </x:c>
      <x:c r="E106" s="30" t="s">
        <x:v>646</x:v>
      </x:c>
      <x:c r="F106" s="29" t="s">
        <x:v>647</x:v>
      </x:c>
      <x:c r="G106" s="29" t="s">
        <x:v>430</x:v>
      </x:c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 t="s">
        <x:v>635</x:v>
      </x:c>
      <x:c r="B107" s="29" t="s">
        <x:v>506</x:v>
      </x:c>
      <x:c r="C107" s="29" t="s">
        <x:v>260</x:v>
      </x:c>
      <x:c r="D107" s="29" t="s">
        <x:v>478</x:v>
      </x:c>
      <x:c r="E107" s="29"/>
      <x:c r="F107" s="29" t="s">
        <x:v>570</x:v>
      </x:c>
      <x:c r="G107" s="29" t="s">
        <x:v>430</x:v>
      </x:c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 t="s">
        <x:v>635</x:v>
      </x:c>
      <x:c r="B108" s="29" t="s">
        <x:v>648</x:v>
      </x:c>
      <x:c r="C108" s="29" t="s">
        <x:v>441</x:v>
      </x:c>
      <x:c r="D108" s="29" t="s">
        <x:v>649</x:v>
      </x:c>
      <x:c r="E108" s="29"/>
      <x:c r="F108" s="29" t="s">
        <x:v>650</x:v>
      </x:c>
      <x:c r="G108" s="29" t="s">
        <x:v>430</x:v>
      </x:c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 t="s">
        <x:v>635</x:v>
      </x:c>
      <x:c r="B109" s="29" t="s">
        <x:v>651</x:v>
      </x:c>
      <x:c r="C109" s="29" t="s">
        <x:v>260</x:v>
      </x:c>
      <x:c r="D109" s="29" t="s">
        <x:v>652</x:v>
      </x:c>
      <x:c r="E109" s="29"/>
      <x:c r="F109" s="30" t="s">
        <x:v>653</x:v>
      </x:c>
      <x:c r="G109" s="29" t="s">
        <x:v>430</x:v>
      </x:c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23.25" hidden="0" customHeight="1">
      <x:c r="A110" s="29" t="s">
        <x:v>635</x:v>
      </x:c>
      <x:c r="B110" s="29" t="s">
        <x:v>579</x:v>
      </x:c>
      <x:c r="C110" s="29" t="s">
        <x:v>441</x:v>
      </x:c>
      <x:c r="D110" s="29" t="s">
        <x:v>654</x:v>
      </x:c>
      <x:c r="E110" s="30" t="s">
        <x:v>655</x:v>
      </x:c>
      <x:c r="F110" s="29" t="s">
        <x:v>309</x:v>
      </x:c>
      <x:c r="G110" s="29" t="s">
        <x:v>430</x:v>
      </x:c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 t="s">
        <x:v>635</x:v>
      </x:c>
      <x:c r="B111" s="29" t="s">
        <x:v>656</x:v>
      </x:c>
      <x:c r="C111" s="29" t="s">
        <x:v>441</x:v>
      </x:c>
      <x:c r="D111" s="29" t="s">
        <x:v>657</x:v>
      </x:c>
      <x:c r="E111" s="29" t="s">
        <x:v>658</x:v>
      </x:c>
      <x:c r="F111" s="29" t="s">
        <x:v>659</x:v>
      </x:c>
      <x:c r="G111" s="29" t="s">
        <x:v>430</x:v>
      </x:c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 t="s">
        <x:v>635</x:v>
      </x:c>
      <x:c r="B112" s="29" t="s">
        <x:v>582</x:v>
      </x:c>
      <x:c r="C112" s="29" t="s">
        <x:v>441</x:v>
      </x:c>
      <x:c r="D112" s="30" t="s">
        <x:v>660</x:v>
      </x:c>
      <x:c r="E112" s="29"/>
      <x:c r="F112" s="29" t="s">
        <x:v>661</x:v>
      </x:c>
      <x:c r="G112" s="29" t="s">
        <x:v>430</x:v>
      </x:c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 t="s">
        <x:v>635</x:v>
      </x:c>
      <x:c r="B113" s="29" t="s">
        <x:v>662</x:v>
      </x:c>
      <x:c r="C113" s="29" t="s">
        <x:v>260</x:v>
      </x:c>
      <x:c r="D113" s="29" t="s">
        <x:v>663</x:v>
      </x:c>
      <x:c r="E113" s="30" t="s">
        <x:v>664</x:v>
      </x:c>
      <x:c r="F113" s="29" t="s">
        <x:v>665</x:v>
      </x:c>
      <x:c r="G113" s="29" t="s">
        <x:v>430</x:v>
      </x:c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 t="s">
        <x:v>635</x:v>
      </x:c>
      <x:c r="B114" s="29" t="s">
        <x:v>613</x:v>
      </x:c>
      <x:c r="C114" s="29" t="s">
        <x:v>441</x:v>
      </x:c>
      <x:c r="D114" s="29" t="s">
        <x:v>666</x:v>
      </x:c>
      <x:c r="E114" s="29"/>
      <x:c r="F114" s="29" t="s">
        <x:v>667</x:v>
      </x:c>
      <x:c r="G114" s="29" t="s">
        <x:v>430</x:v>
      </x:c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 t="s">
        <x:v>635</x:v>
      </x:c>
      <x:c r="B115" s="29" t="s">
        <x:v>668</x:v>
      </x:c>
      <x:c r="C115" s="29" t="s">
        <x:v>441</x:v>
      </x:c>
      <x:c r="D115" s="29" t="s">
        <x:v>478</x:v>
      </x:c>
      <x:c r="E115" s="29"/>
      <x:c r="F115" s="29" t="s">
        <x:v>669</x:v>
      </x:c>
      <x:c r="G115" s="29" t="s">
        <x:v>430</x:v>
      </x:c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 t="s">
        <x:v>635</x:v>
      </x:c>
      <x:c r="B116" s="29" t="s">
        <x:v>670</x:v>
      </x:c>
      <x:c r="C116" s="29" t="s">
        <x:v>441</x:v>
      </x:c>
      <x:c r="D116" s="29" t="s">
        <x:v>478</x:v>
      </x:c>
      <x:c r="E116" s="29"/>
      <x:c r="F116" s="29" t="s">
        <x:v>671</x:v>
      </x:c>
      <x:c r="G116" s="29" t="s">
        <x:v>430</x:v>
      </x:c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 t="s">
        <x:v>635</x:v>
      </x:c>
      <x:c r="B117" s="29" t="s">
        <x:v>444</x:v>
      </x:c>
      <x:c r="C117" s="29" t="s">
        <x:v>260</x:v>
      </x:c>
      <x:c r="D117" s="30" t="s">
        <x:v>672</x:v>
      </x:c>
      <x:c r="E117" s="29" t="s">
        <x:v>587</x:v>
      </x:c>
      <x:c r="F117" s="29" t="s">
        <x:v>588</x:v>
      </x:c>
      <x:c r="G117" s="29" t="s">
        <x:v>430</x:v>
      </x:c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 t="s">
        <x:v>635</x:v>
      </x:c>
      <x:c r="B118" s="29" t="s">
        <x:v>673</x:v>
      </x:c>
      <x:c r="C118" s="29" t="s">
        <x:v>441</x:v>
      </x:c>
      <x:c r="D118" s="29" t="s">
        <x:v>478</x:v>
      </x:c>
      <x:c r="E118" s="29"/>
      <x:c r="F118" s="29"/>
      <x:c r="G118" s="29" t="s">
        <x:v>430</x:v>
      </x:c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 t="s">
        <x:v>635</x:v>
      </x:c>
      <x:c r="B119" s="29" t="s">
        <x:v>674</x:v>
      </x:c>
      <x:c r="C119" s="29" t="s">
        <x:v>441</x:v>
      </x:c>
      <x:c r="D119" s="29" t="s">
        <x:v>478</x:v>
      </x:c>
      <x:c r="E119" s="29"/>
      <x:c r="F119" s="29"/>
      <x:c r="G119" s="29" t="s">
        <x:v>430</x:v>
      </x:c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 t="s">
        <x:v>635</x:v>
      </x:c>
      <x:c r="B120" s="29" t="s">
        <x:v>563</x:v>
      </x:c>
      <x:c r="C120" s="29" t="s">
        <x:v>260</x:v>
      </x:c>
      <x:c r="D120" s="29" t="s">
        <x:v>478</x:v>
      </x:c>
      <x:c r="E120" s="29"/>
      <x:c r="F120" s="29" t="s">
        <x:v>564</x:v>
      </x:c>
      <x:c r="G120" s="29" t="s">
        <x:v>430</x:v>
      </x:c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 t="s">
        <x:v>635</x:v>
      </x:c>
      <x:c r="B121" s="29" t="s">
        <x:v>448</x:v>
      </x:c>
      <x:c r="C121" s="29" t="s">
        <x:v>441</x:v>
      </x:c>
      <x:c r="D121" s="29" t="s">
        <x:v>478</x:v>
      </x:c>
      <x:c r="E121" s="29"/>
      <x:c r="F121" s="29"/>
      <x:c r="G121" s="29" t="s">
        <x:v>430</x:v>
      </x:c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34.5" hidden="0" customHeight="1">
      <x:c r="A122" s="29" t="s">
        <x:v>675</x:v>
      </x:c>
      <x:c r="B122" s="29" t="s">
        <x:v>424</x:v>
      </x:c>
      <x:c r="C122" s="29"/>
      <x:c r="D122" s="30" t="s">
        <x:v>676</x:v>
      </x:c>
      <x:c r="E122" s="29"/>
      <x:c r="F122" s="29"/>
      <x:c r="G122" s="29" t="s">
        <x:v>426</x:v>
      </x:c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 t="s">
        <x:v>675</x:v>
      </x:c>
      <x:c r="B123" s="29" t="s">
        <x:v>677</x:v>
      </x:c>
      <x:c r="C123" s="29" t="s">
        <x:v>260</x:v>
      </x:c>
      <x:c r="D123" s="29" t="s">
        <x:v>478</x:v>
      </x:c>
      <x:c r="E123" s="29"/>
      <x:c r="F123" s="29" t="s">
        <x:v>678</x:v>
      </x:c>
      <x:c r="G123" s="29" t="s">
        <x:v>430</x:v>
      </x:c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 t="s">
        <x:v>675</x:v>
      </x:c>
      <x:c r="B124" s="29" t="s">
        <x:v>529</x:v>
      </x:c>
      <x:c r="C124" s="29" t="s">
        <x:v>260</x:v>
      </x:c>
      <x:c r="D124" s="29" t="s">
        <x:v>478</x:v>
      </x:c>
      <x:c r="E124" s="29"/>
      <x:c r="F124" s="29" t="s">
        <x:v>530</x:v>
      </x:c>
      <x:c r="G124" s="29" t="s">
        <x:v>430</x:v>
      </x:c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 t="s">
        <x:v>675</x:v>
      </x:c>
      <x:c r="B125" s="29" t="s">
        <x:v>506</x:v>
      </x:c>
      <x:c r="C125" s="29" t="s">
        <x:v>260</x:v>
      </x:c>
      <x:c r="D125" s="29" t="s">
        <x:v>679</x:v>
      </x:c>
      <x:c r="E125" s="29"/>
      <x:c r="F125" s="29" t="s">
        <x:v>570</x:v>
      </x:c>
      <x:c r="G125" s="29" t="s">
        <x:v>430</x:v>
      </x:c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 t="s">
        <x:v>675</x:v>
      </x:c>
      <x:c r="B126" s="29" t="s">
        <x:v>680</x:v>
      </x:c>
      <x:c r="C126" s="29" t="s">
        <x:v>260</x:v>
      </x:c>
      <x:c r="D126" s="30" t="s">
        <x:v>681</x:v>
      </x:c>
      <x:c r="E126" s="29"/>
      <x:c r="F126" s="29" t="s">
        <x:v>682</x:v>
      </x:c>
      <x:c r="G126" s="29" t="s">
        <x:v>430</x:v>
      </x:c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 t="s">
        <x:v>675</x:v>
      </x:c>
      <x:c r="B127" s="29" t="s">
        <x:v>683</x:v>
      </x:c>
      <x:c r="C127" s="29" t="s">
        <x:v>260</x:v>
      </x:c>
      <x:c r="D127" s="29" t="s">
        <x:v>478</x:v>
      </x:c>
      <x:c r="E127" s="29"/>
      <x:c r="F127" s="29" t="s">
        <x:v>684</x:v>
      </x:c>
      <x:c r="G127" s="29" t="s">
        <x:v>430</x:v>
      </x:c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 t="s">
        <x:v>675</x:v>
      </x:c>
      <x:c r="B128" s="29" t="s">
        <x:v>617</x:v>
      </x:c>
      <x:c r="C128" s="29" t="s">
        <x:v>260</x:v>
      </x:c>
      <x:c r="D128" s="29" t="s">
        <x:v>478</x:v>
      </x:c>
      <x:c r="E128" s="30" t="s">
        <x:v>685</x:v>
      </x:c>
      <x:c r="F128" s="29" t="s">
        <x:v>619</x:v>
      </x:c>
      <x:c r="G128" s="29" t="s">
        <x:v>430</x:v>
      </x:c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 t="s">
        <x:v>675</x:v>
      </x:c>
      <x:c r="B129" s="29" t="s">
        <x:v>686</x:v>
      </x:c>
      <x:c r="C129" s="29" t="s">
        <x:v>260</x:v>
      </x:c>
      <x:c r="D129" s="30" t="s">
        <x:v>687</x:v>
      </x:c>
      <x:c r="E129" s="29"/>
      <x:c r="F129" s="29" t="s">
        <x:v>688</x:v>
      </x:c>
      <x:c r="G129" s="29" t="s">
        <x:v>430</x:v>
      </x:c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 t="s">
        <x:v>675</x:v>
      </x:c>
      <x:c r="B130" s="29" t="s">
        <x:v>689</x:v>
      </x:c>
      <x:c r="C130" s="29" t="s">
        <x:v>441</x:v>
      </x:c>
      <x:c r="D130" s="29" t="s">
        <x:v>690</x:v>
      </x:c>
      <x:c r="E130" s="29"/>
      <x:c r="F130" s="29" t="s">
        <x:v>661</x:v>
      </x:c>
      <x:c r="G130" s="29" t="s">
        <x:v>430</x:v>
      </x:c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 t="s">
        <x:v>675</x:v>
      </x:c>
      <x:c r="B131" s="29" t="s">
        <x:v>691</x:v>
      </x:c>
      <x:c r="C131" s="29" t="s">
        <x:v>260</x:v>
      </x:c>
      <x:c r="D131" s="29" t="s">
        <x:v>478</x:v>
      </x:c>
      <x:c r="E131" s="29"/>
      <x:c r="F131" s="29" t="s">
        <x:v>692</x:v>
      </x:c>
      <x:c r="G131" s="29" t="s">
        <x:v>430</x:v>
      </x:c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 t="s">
        <x:v>675</x:v>
      </x:c>
      <x:c r="B132" s="29" t="s">
        <x:v>579</x:v>
      </x:c>
      <x:c r="C132" s="29" t="s">
        <x:v>260</x:v>
      </x:c>
      <x:c r="D132" s="29" t="s">
        <x:v>478</x:v>
      </x:c>
      <x:c r="E132" s="30" t="s">
        <x:v>693</x:v>
      </x:c>
      <x:c r="F132" s="29" t="s">
        <x:v>309</x:v>
      </x:c>
      <x:c r="G132" s="29" t="s">
        <x:v>430</x:v>
      </x:c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 t="s">
        <x:v>675</x:v>
      </x:c>
      <x:c r="B133" s="29" t="s">
        <x:v>694</x:v>
      </x:c>
      <x:c r="C133" s="29" t="s">
        <x:v>260</x:v>
      </x:c>
      <x:c r="D133" s="29" t="s">
        <x:v>478</x:v>
      </x:c>
      <x:c r="E133" s="29"/>
      <x:c r="F133" s="29" t="s">
        <x:v>695</x:v>
      </x:c>
      <x:c r="G133" s="29" t="s">
        <x:v>430</x:v>
      </x:c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 t="s">
        <x:v>675</x:v>
      </x:c>
      <x:c r="B134" s="29" t="s">
        <x:v>696</x:v>
      </x:c>
      <x:c r="C134" s="29" t="s">
        <x:v>441</x:v>
      </x:c>
      <x:c r="D134" s="29" t="s">
        <x:v>697</x:v>
      </x:c>
      <x:c r="E134" s="29"/>
      <x:c r="F134" s="29" t="s">
        <x:v>698</x:v>
      </x:c>
      <x:c r="G134" s="29" t="s">
        <x:v>430</x:v>
      </x:c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 t="s">
        <x:v>675</x:v>
      </x:c>
      <x:c r="B135" s="29" t="s">
        <x:v>584</x:v>
      </x:c>
      <x:c r="C135" s="29" t="s">
        <x:v>441</x:v>
      </x:c>
      <x:c r="D135" s="29" t="s">
        <x:v>478</x:v>
      </x:c>
      <x:c r="E135" s="29"/>
      <x:c r="F135" s="29" t="s">
        <x:v>699</x:v>
      </x:c>
      <x:c r="G135" s="29" t="s">
        <x:v>430</x:v>
      </x:c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 t="s">
        <x:v>675</x:v>
      </x:c>
      <x:c r="B136" s="29" t="s">
        <x:v>662</x:v>
      </x:c>
      <x:c r="C136" s="29" t="s">
        <x:v>260</x:v>
      </x:c>
      <x:c r="D136" s="29" t="s">
        <x:v>478</x:v>
      </x:c>
      <x:c r="E136" s="30" t="s">
        <x:v>664</x:v>
      </x:c>
      <x:c r="F136" s="29" t="s">
        <x:v>665</x:v>
      </x:c>
      <x:c r="G136" s="29" t="s">
        <x:v>430</x:v>
      </x:c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 t="s">
        <x:v>675</x:v>
      </x:c>
      <x:c r="B137" s="29" t="s">
        <x:v>444</x:v>
      </x:c>
      <x:c r="C137" s="29" t="s">
        <x:v>260</x:v>
      </x:c>
      <x:c r="D137" s="29" t="s">
        <x:v>478</x:v>
      </x:c>
      <x:c r="E137" s="29" t="s">
        <x:v>587</x:v>
      </x:c>
      <x:c r="F137" s="29" t="s">
        <x:v>588</x:v>
      </x:c>
      <x:c r="G137" s="29" t="s">
        <x:v>430</x:v>
      </x:c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 t="s">
        <x:v>675</x:v>
      </x:c>
      <x:c r="B138" s="29" t="s">
        <x:v>673</x:v>
      </x:c>
      <x:c r="C138" s="29" t="s">
        <x:v>441</x:v>
      </x:c>
      <x:c r="D138" s="29" t="s">
        <x:v>478</x:v>
      </x:c>
      <x:c r="E138" s="29"/>
      <x:c r="F138" s="29"/>
      <x:c r="G138" s="29" t="s">
        <x:v>430</x:v>
      </x:c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 t="s">
        <x:v>675</x:v>
      </x:c>
      <x:c r="B139" s="29" t="s">
        <x:v>563</x:v>
      </x:c>
      <x:c r="C139" s="29" t="s">
        <x:v>260</x:v>
      </x:c>
      <x:c r="D139" s="29" t="s">
        <x:v>478</x:v>
      </x:c>
      <x:c r="E139" s="29"/>
      <x:c r="F139" s="29" t="s">
        <x:v>564</x:v>
      </x:c>
      <x:c r="G139" s="29" t="s">
        <x:v>430</x:v>
      </x:c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 t="s">
        <x:v>675</x:v>
      </x:c>
      <x:c r="B140" s="29" t="s">
        <x:v>448</x:v>
      </x:c>
      <x:c r="C140" s="29" t="s">
        <x:v>441</x:v>
      </x:c>
      <x:c r="D140" s="29" t="s">
        <x:v>478</x:v>
      </x:c>
      <x:c r="E140" s="29"/>
      <x:c r="F140" s="29"/>
      <x:c r="G140" s="29" t="s">
        <x:v>430</x:v>
      </x:c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34.5" hidden="0" customHeight="1">
      <x:c r="A141" s="29" t="s">
        <x:v>700</x:v>
      </x:c>
      <x:c r="B141" s="29" t="s">
        <x:v>424</x:v>
      </x:c>
      <x:c r="C141" s="29"/>
      <x:c r="D141" s="30" t="s">
        <x:v>701</x:v>
      </x:c>
      <x:c r="E141" s="29"/>
      <x:c r="F141" s="29"/>
      <x:c r="G141" s="29" t="s">
        <x:v>426</x:v>
      </x:c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 t="s">
        <x:v>700</x:v>
      </x:c>
      <x:c r="B142" s="29" t="s">
        <x:v>702</x:v>
      </x:c>
      <x:c r="C142" s="29" t="s">
        <x:v>260</x:v>
      </x:c>
      <x:c r="D142" s="29" t="s">
        <x:v>478</x:v>
      </x:c>
      <x:c r="E142" s="29"/>
      <x:c r="F142" s="29" t="s">
        <x:v>703</x:v>
      </x:c>
      <x:c r="G142" s="29" t="s">
        <x:v>430</x:v>
      </x:c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 t="s">
        <x:v>700</x:v>
      </x:c>
      <x:c r="B143" s="29" t="s">
        <x:v>529</x:v>
      </x:c>
      <x:c r="C143" s="29" t="s">
        <x:v>260</x:v>
      </x:c>
      <x:c r="D143" s="29" t="s">
        <x:v>478</x:v>
      </x:c>
      <x:c r="E143" s="29"/>
      <x:c r="F143" s="29" t="s">
        <x:v>530</x:v>
      </x:c>
      <x:c r="G143" s="29" t="s">
        <x:v>430</x:v>
      </x:c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 t="s">
        <x:v>700</x:v>
      </x:c>
      <x:c r="B144" s="29" t="s">
        <x:v>704</x:v>
      </x:c>
      <x:c r="C144" s="29" t="s">
        <x:v>260</x:v>
      </x:c>
      <x:c r="D144" s="29" t="s">
        <x:v>478</x:v>
      </x:c>
      <x:c r="E144" s="29" t="s">
        <x:v>705</x:v>
      </x:c>
      <x:c r="F144" s="29" t="s">
        <x:v>706</x:v>
      </x:c>
      <x:c r="G144" s="29" t="s">
        <x:v>430</x:v>
      </x:c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 t="s">
        <x:v>700</x:v>
      </x:c>
      <x:c r="B145" s="29" t="s">
        <x:v>506</x:v>
      </x:c>
      <x:c r="C145" s="29" t="s">
        <x:v>260</x:v>
      </x:c>
      <x:c r="D145" s="29" t="s">
        <x:v>478</x:v>
      </x:c>
      <x:c r="E145" s="29"/>
      <x:c r="F145" s="29" t="s">
        <x:v>570</x:v>
      </x:c>
      <x:c r="G145" s="29" t="s">
        <x:v>430</x:v>
      </x:c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 t="s">
        <x:v>700</x:v>
      </x:c>
      <x:c r="B146" s="29" t="s">
        <x:v>707</x:v>
      </x:c>
      <x:c r="C146" s="29" t="s">
        <x:v>260</x:v>
      </x:c>
      <x:c r="D146" s="29" t="s">
        <x:v>478</x:v>
      </x:c>
      <x:c r="E146" s="29"/>
      <x:c r="F146" s="29" t="s">
        <x:v>708</x:v>
      </x:c>
      <x:c r="G146" s="29" t="s">
        <x:v>430</x:v>
      </x:c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 t="s">
        <x:v>700</x:v>
      </x:c>
      <x:c r="B147" s="29" t="s">
        <x:v>709</x:v>
      </x:c>
      <x:c r="C147" s="29" t="s">
        <x:v>260</x:v>
      </x:c>
      <x:c r="D147" s="29" t="s">
        <x:v>710</x:v>
      </x:c>
      <x:c r="E147" s="29"/>
      <x:c r="F147" s="29" t="s">
        <x:v>711</x:v>
      </x:c>
      <x:c r="G147" s="29" t="s">
        <x:v>430</x:v>
      </x:c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 t="s">
        <x:v>700</x:v>
      </x:c>
      <x:c r="B148" s="29" t="s">
        <x:v>712</x:v>
      </x:c>
      <x:c r="C148" s="29" t="s">
        <x:v>441</x:v>
      </x:c>
      <x:c r="D148" s="29" t="s">
        <x:v>478</x:v>
      </x:c>
      <x:c r="E148" s="29"/>
      <x:c r="F148" s="29" t="s">
        <x:v>713</x:v>
      </x:c>
      <x:c r="G148" s="29" t="s">
        <x:v>430</x:v>
      </x:c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 t="s">
        <x:v>700</x:v>
      </x:c>
      <x:c r="B149" s="29" t="s">
        <x:v>714</x:v>
      </x:c>
      <x:c r="C149" s="29" t="s">
        <x:v>260</x:v>
      </x:c>
      <x:c r="D149" s="30" t="s">
        <x:v>715</x:v>
      </x:c>
      <x:c r="E149" s="29"/>
      <x:c r="F149" s="29" t="s">
        <x:v>716</x:v>
      </x:c>
      <x:c r="G149" s="29" t="s">
        <x:v>430</x:v>
      </x:c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 t="s">
        <x:v>700</x:v>
      </x:c>
      <x:c r="B150" s="29" t="s">
        <x:v>717</x:v>
      </x:c>
      <x:c r="C150" s="29" t="s">
        <x:v>441</x:v>
      </x:c>
      <x:c r="D150" s="29" t="s">
        <x:v>478</x:v>
      </x:c>
      <x:c r="E150" s="29"/>
      <x:c r="F150" s="30" t="s">
        <x:v>718</x:v>
      </x:c>
      <x:c r="G150" s="29" t="s">
        <x:v>430</x:v>
      </x:c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 t="s">
        <x:v>700</x:v>
      </x:c>
      <x:c r="B151" s="29" t="s">
        <x:v>719</x:v>
      </x:c>
      <x:c r="C151" s="29" t="s">
        <x:v>441</x:v>
      </x:c>
      <x:c r="D151" s="29" t="s">
        <x:v>720</x:v>
      </x:c>
      <x:c r="E151" s="29"/>
      <x:c r="F151" s="29" t="s">
        <x:v>721</x:v>
      </x:c>
      <x:c r="G151" s="29" t="s">
        <x:v>430</x:v>
      </x:c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 t="s">
        <x:v>700</x:v>
      </x:c>
      <x:c r="B152" s="29" t="s">
        <x:v>722</x:v>
      </x:c>
      <x:c r="C152" s="29" t="s">
        <x:v>260</x:v>
      </x:c>
      <x:c r="D152" s="30" t="s">
        <x:v>723</x:v>
      </x:c>
      <x:c r="E152" s="29"/>
      <x:c r="F152" s="29" t="s">
        <x:v>724</x:v>
      </x:c>
      <x:c r="G152" s="29" t="s">
        <x:v>430</x:v>
      </x:c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 t="s">
        <x:v>700</x:v>
      </x:c>
      <x:c r="B153" s="29" t="s">
        <x:v>725</x:v>
      </x:c>
      <x:c r="C153" s="29" t="s">
        <x:v>260</x:v>
      </x:c>
      <x:c r="D153" s="29" t="s">
        <x:v>478</x:v>
      </x:c>
      <x:c r="E153" s="29"/>
      <x:c r="F153" s="29" t="s">
        <x:v>726</x:v>
      </x:c>
      <x:c r="G153" s="29" t="s">
        <x:v>430</x:v>
      </x:c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 t="s">
        <x:v>700</x:v>
      </x:c>
      <x:c r="B154" s="29" t="s">
        <x:v>727</x:v>
      </x:c>
      <x:c r="C154" s="29" t="s">
        <x:v>260</x:v>
      </x:c>
      <x:c r="D154" s="29" t="s">
        <x:v>478</x:v>
      </x:c>
      <x:c r="E154" s="29" t="s">
        <x:v>523</x:v>
      </x:c>
      <x:c r="F154" s="29" t="s">
        <x:v>441</x:v>
      </x:c>
      <x:c r="G154" s="29" t="s">
        <x:v>430</x:v>
      </x:c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 t="s">
        <x:v>700</x:v>
      </x:c>
      <x:c r="B155" s="29" t="s">
        <x:v>728</x:v>
      </x:c>
      <x:c r="C155" s="29" t="s">
        <x:v>441</x:v>
      </x:c>
      <x:c r="D155" s="29" t="s">
        <x:v>729</x:v>
      </x:c>
      <x:c r="E155" s="29"/>
      <x:c r="F155" s="29" t="s">
        <x:v>730</x:v>
      </x:c>
      <x:c r="G155" s="29" t="s">
        <x:v>430</x:v>
      </x:c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 t="s">
        <x:v>700</x:v>
      </x:c>
      <x:c r="B156" s="29" t="s">
        <x:v>584</x:v>
      </x:c>
      <x:c r="C156" s="29" t="s">
        <x:v>441</x:v>
      </x:c>
      <x:c r="D156" s="29" t="s">
        <x:v>478</x:v>
      </x:c>
      <x:c r="E156" s="29"/>
      <x:c r="F156" s="29" t="s">
        <x:v>699</x:v>
      </x:c>
      <x:c r="G156" s="29" t="s">
        <x:v>430</x:v>
      </x:c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 t="s">
        <x:v>700</x:v>
      </x:c>
      <x:c r="B157" s="29" t="s">
        <x:v>662</x:v>
      </x:c>
      <x:c r="C157" s="29" t="s">
        <x:v>260</x:v>
      </x:c>
      <x:c r="D157" s="29" t="s">
        <x:v>478</x:v>
      </x:c>
      <x:c r="E157" s="30" t="s">
        <x:v>664</x:v>
      </x:c>
      <x:c r="F157" s="29" t="s">
        <x:v>665</x:v>
      </x:c>
      <x:c r="G157" s="29" t="s">
        <x:v>430</x:v>
      </x:c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 t="s">
        <x:v>700</x:v>
      </x:c>
      <x:c r="B158" s="29" t="s">
        <x:v>444</x:v>
      </x:c>
      <x:c r="C158" s="29" t="s">
        <x:v>260</x:v>
      </x:c>
      <x:c r="D158" s="29" t="s">
        <x:v>478</x:v>
      </x:c>
      <x:c r="E158" s="29" t="s">
        <x:v>587</x:v>
      </x:c>
      <x:c r="F158" s="29" t="s">
        <x:v>588</x:v>
      </x:c>
      <x:c r="G158" s="29" t="s">
        <x:v>430</x:v>
      </x:c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 t="s">
        <x:v>700</x:v>
      </x:c>
      <x:c r="B159" s="29" t="s">
        <x:v>563</x:v>
      </x:c>
      <x:c r="C159" s="29" t="s">
        <x:v>260</x:v>
      </x:c>
      <x:c r="D159" s="29" t="s">
        <x:v>478</x:v>
      </x:c>
      <x:c r="E159" s="29"/>
      <x:c r="F159" s="29" t="s">
        <x:v>564</x:v>
      </x:c>
      <x:c r="G159" s="29" t="s">
        <x:v>430</x:v>
      </x:c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 t="s">
        <x:v>700</x:v>
      </x:c>
      <x:c r="B160" s="29" t="s">
        <x:v>448</x:v>
      </x:c>
      <x:c r="C160" s="29" t="s">
        <x:v>441</x:v>
      </x:c>
      <x:c r="D160" s="29" t="s">
        <x:v>478</x:v>
      </x:c>
      <x:c r="E160" s="29"/>
      <x:c r="F160" s="29"/>
      <x:c r="G160" s="29" t="s">
        <x:v>430</x:v>
      </x:c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23.25" hidden="0" customHeight="1">
      <x:c r="A161" s="29" t="s">
        <x:v>731</x:v>
      </x:c>
      <x:c r="B161" s="29" t="s">
        <x:v>424</x:v>
      </x:c>
      <x:c r="C161" s="29"/>
      <x:c r="D161" s="30" t="s">
        <x:v>732</x:v>
      </x:c>
      <x:c r="E161" s="29"/>
      <x:c r="F161" s="29"/>
      <x:c r="G161" s="29" t="s">
        <x:v>426</x:v>
      </x:c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 t="s">
        <x:v>731</x:v>
      </x:c>
      <x:c r="B162" s="29" t="s">
        <x:v>733</x:v>
      </x:c>
      <x:c r="C162" s="29" t="s">
        <x:v>260</x:v>
      </x:c>
      <x:c r="D162" s="29" t="s">
        <x:v>478</x:v>
      </x:c>
      <x:c r="E162" s="29"/>
      <x:c r="F162" s="29" t="s">
        <x:v>734</x:v>
      </x:c>
      <x:c r="G162" s="29" t="s">
        <x:v>430</x:v>
      </x:c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 t="s">
        <x:v>731</x:v>
      </x:c>
      <x:c r="B163" s="29" t="s">
        <x:v>529</x:v>
      </x:c>
      <x:c r="C163" s="29" t="s">
        <x:v>260</x:v>
      </x:c>
      <x:c r="D163" s="29" t="s">
        <x:v>478</x:v>
      </x:c>
      <x:c r="E163" s="29"/>
      <x:c r="F163" s="29" t="s">
        <x:v>530</x:v>
      </x:c>
      <x:c r="G163" s="29" t="s">
        <x:v>430</x:v>
      </x:c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 t="s">
        <x:v>731</x:v>
      </x:c>
      <x:c r="B164" s="29" t="s">
        <x:v>506</x:v>
      </x:c>
      <x:c r="C164" s="29" t="s">
        <x:v>260</x:v>
      </x:c>
      <x:c r="D164" s="29" t="s">
        <x:v>478</x:v>
      </x:c>
      <x:c r="E164" s="29"/>
      <x:c r="F164" s="29" t="s">
        <x:v>570</x:v>
      </x:c>
      <x:c r="G164" s="29" t="s">
        <x:v>430</x:v>
      </x:c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 t="s">
        <x:v>731</x:v>
      </x:c>
      <x:c r="B165" s="29" t="s">
        <x:v>735</x:v>
      </x:c>
      <x:c r="C165" s="29" t="s">
        <x:v>260</x:v>
      </x:c>
      <x:c r="D165" s="29" t="s">
        <x:v>478</x:v>
      </x:c>
      <x:c r="E165" s="29"/>
      <x:c r="F165" s="29" t="s">
        <x:v>736</x:v>
      </x:c>
      <x:c r="G165" s="29" t="s">
        <x:v>430</x:v>
      </x:c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 t="s">
        <x:v>731</x:v>
      </x:c>
      <x:c r="B166" s="29" t="s">
        <x:v>737</x:v>
      </x:c>
      <x:c r="C166" s="29" t="s">
        <x:v>441</x:v>
      </x:c>
      <x:c r="D166" s="29" t="s">
        <x:v>738</x:v>
      </x:c>
      <x:c r="E166" s="29"/>
      <x:c r="F166" s="29" t="s">
        <x:v>739</x:v>
      </x:c>
      <x:c r="G166" s="29" t="s">
        <x:v>430</x:v>
      </x:c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 t="s">
        <x:v>731</x:v>
      </x:c>
      <x:c r="B167" s="29" t="s">
        <x:v>740</x:v>
      </x:c>
      <x:c r="C167" s="29" t="s">
        <x:v>441</x:v>
      </x:c>
      <x:c r="D167" s="29" t="s">
        <x:v>741</x:v>
      </x:c>
      <x:c r="E167" s="29"/>
      <x:c r="F167" s="29" t="s">
        <x:v>711</x:v>
      </x:c>
      <x:c r="G167" s="29" t="s">
        <x:v>430</x:v>
      </x:c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 t="s">
        <x:v>731</x:v>
      </x:c>
      <x:c r="B168" s="29" t="s">
        <x:v>742</x:v>
      </x:c>
      <x:c r="C168" s="29" t="s">
        <x:v>260</x:v>
      </x:c>
      <x:c r="D168" s="29" t="s">
        <x:v>478</x:v>
      </x:c>
      <x:c r="E168" s="30" t="s">
        <x:v>743</x:v>
      </x:c>
      <x:c r="F168" s="29" t="s">
        <x:v>744</x:v>
      </x:c>
      <x:c r="G168" s="29" t="s">
        <x:v>430</x:v>
      </x:c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 t="s">
        <x:v>731</x:v>
      </x:c>
      <x:c r="B169" s="29" t="s">
        <x:v>745</x:v>
      </x:c>
      <x:c r="C169" s="29" t="s">
        <x:v>441</x:v>
      </x:c>
      <x:c r="D169" s="30" t="s">
        <x:v>746</x:v>
      </x:c>
      <x:c r="E169" s="29"/>
      <x:c r="F169" s="29"/>
      <x:c r="G169" s="29" t="s">
        <x:v>430</x:v>
      </x:c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 t="s">
        <x:v>731</x:v>
      </x:c>
      <x:c r="B170" s="29" t="s">
        <x:v>747</x:v>
      </x:c>
      <x:c r="C170" s="29" t="s">
        <x:v>441</x:v>
      </x:c>
      <x:c r="D170" s="29" t="s">
        <x:v>748</x:v>
      </x:c>
      <x:c r="E170" s="29"/>
      <x:c r="F170" s="29" t="s">
        <x:v>749</x:v>
      </x:c>
      <x:c r="G170" s="29" t="s">
        <x:v>430</x:v>
      </x:c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 t="s">
        <x:v>731</x:v>
      </x:c>
      <x:c r="B171" s="29" t="s">
        <x:v>750</x:v>
      </x:c>
      <x:c r="C171" s="29" t="s">
        <x:v>441</x:v>
      </x:c>
      <x:c r="D171" s="29" t="s">
        <x:v>751</x:v>
      </x:c>
      <x:c r="E171" s="29"/>
      <x:c r="F171" s="29"/>
      <x:c r="G171" s="29" t="s">
        <x:v>430</x:v>
      </x:c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 t="s">
        <x:v>731</x:v>
      </x:c>
      <x:c r="B172" s="29" t="s">
        <x:v>752</x:v>
      </x:c>
      <x:c r="C172" s="29" t="s">
        <x:v>441</x:v>
      </x:c>
      <x:c r="D172" s="29" t="s">
        <x:v>478</x:v>
      </x:c>
      <x:c r="E172" s="29"/>
      <x:c r="F172" s="29" t="s">
        <x:v>753</x:v>
      </x:c>
      <x:c r="G172" s="29" t="s">
        <x:v>430</x:v>
      </x:c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 t="s">
        <x:v>731</x:v>
      </x:c>
      <x:c r="B173" s="29" t="s">
        <x:v>633</x:v>
      </x:c>
      <x:c r="C173" s="29" t="s">
        <x:v>260</x:v>
      </x:c>
      <x:c r="D173" s="29" t="s">
        <x:v>478</x:v>
      </x:c>
      <x:c r="E173" s="29" t="s">
        <x:v>754</x:v>
      </x:c>
      <x:c r="F173" s="29" t="s">
        <x:v>755</x:v>
      </x:c>
      <x:c r="G173" s="29" t="s">
        <x:v>430</x:v>
      </x:c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 t="s">
        <x:v>731</x:v>
      </x:c>
      <x:c r="B174" s="29" t="s">
        <x:v>756</x:v>
      </x:c>
      <x:c r="C174" s="29" t="s">
        <x:v>260</x:v>
      </x:c>
      <x:c r="D174" s="30" t="s">
        <x:v>757</x:v>
      </x:c>
      <x:c r="E174" s="29" t="s">
        <x:v>523</x:v>
      </x:c>
      <x:c r="F174" s="29" t="s">
        <x:v>260</x:v>
      </x:c>
      <x:c r="G174" s="29" t="s">
        <x:v>430</x:v>
      </x:c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 t="s">
        <x:v>731</x:v>
      </x:c>
      <x:c r="B175" s="29" t="s">
        <x:v>758</x:v>
      </x:c>
      <x:c r="C175" s="29" t="s">
        <x:v>441</x:v>
      </x:c>
      <x:c r="D175" s="29" t="s">
        <x:v>759</x:v>
      </x:c>
      <x:c r="E175" s="29"/>
      <x:c r="F175" s="29" t="s">
        <x:v>570</x:v>
      </x:c>
      <x:c r="G175" s="29" t="s">
        <x:v>430</x:v>
      </x:c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 t="s">
        <x:v>731</x:v>
      </x:c>
      <x:c r="B176" s="29" t="s">
        <x:v>760</x:v>
      </x:c>
      <x:c r="C176" s="29" t="s">
        <x:v>441</x:v>
      </x:c>
      <x:c r="D176" s="29" t="s">
        <x:v>478</x:v>
      </x:c>
      <x:c r="E176" s="29"/>
      <x:c r="F176" s="29" t="s">
        <x:v>678</x:v>
      </x:c>
      <x:c r="G176" s="29" t="s">
        <x:v>430</x:v>
      </x:c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 t="s">
        <x:v>731</x:v>
      </x:c>
      <x:c r="B177" s="29" t="s">
        <x:v>761</x:v>
      </x:c>
      <x:c r="C177" s="29" t="s">
        <x:v>441</x:v>
      </x:c>
      <x:c r="D177" s="29" t="s">
        <x:v>478</x:v>
      </x:c>
      <x:c r="E177" s="29"/>
      <x:c r="F177" s="29" t="s">
        <x:v>762</x:v>
      </x:c>
      <x:c r="G177" s="29" t="s">
        <x:v>430</x:v>
      </x:c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 t="s">
        <x:v>731</x:v>
      </x:c>
      <x:c r="B178" s="29" t="s">
        <x:v>763</x:v>
      </x:c>
      <x:c r="C178" s="29" t="s">
        <x:v>441</x:v>
      </x:c>
      <x:c r="D178" s="29" t="s">
        <x:v>478</x:v>
      </x:c>
      <x:c r="E178" s="29"/>
      <x:c r="F178" s="29"/>
      <x:c r="G178" s="29" t="s">
        <x:v>430</x:v>
      </x:c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 t="s">
        <x:v>731</x:v>
      </x:c>
      <x:c r="B179" s="29" t="s">
        <x:v>563</x:v>
      </x:c>
      <x:c r="C179" s="29" t="s">
        <x:v>260</x:v>
      </x:c>
      <x:c r="D179" s="29" t="s">
        <x:v>478</x:v>
      </x:c>
      <x:c r="E179" s="29"/>
      <x:c r="F179" s="29" t="s">
        <x:v>564</x:v>
      </x:c>
      <x:c r="G179" s="29" t="s">
        <x:v>430</x:v>
      </x:c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 t="s">
        <x:v>731</x:v>
      </x:c>
      <x:c r="B180" s="29" t="s">
        <x:v>448</x:v>
      </x:c>
      <x:c r="C180" s="29" t="s">
        <x:v>441</x:v>
      </x:c>
      <x:c r="D180" s="29" t="s">
        <x:v>478</x:v>
      </x:c>
      <x:c r="E180" s="29"/>
      <x:c r="F180" s="29"/>
      <x:c r="G180" s="29" t="s">
        <x:v>430</x:v>
      </x:c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23.25" hidden="0" customHeight="1">
      <x:c r="A181" s="29" t="s">
        <x:v>764</x:v>
      </x:c>
      <x:c r="B181" s="29" t="s">
        <x:v>424</x:v>
      </x:c>
      <x:c r="C181" s="29"/>
      <x:c r="D181" s="30" t="s">
        <x:v>765</x:v>
      </x:c>
      <x:c r="E181" s="29"/>
      <x:c r="F181" s="29"/>
      <x:c r="G181" s="29" t="s">
        <x:v>426</x:v>
      </x:c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 t="s">
        <x:v>764</x:v>
      </x:c>
      <x:c r="B182" s="29" t="s">
        <x:v>766</x:v>
      </x:c>
      <x:c r="C182" s="29" t="s">
        <x:v>260</x:v>
      </x:c>
      <x:c r="D182" s="29" t="s">
        <x:v>478</x:v>
      </x:c>
      <x:c r="E182" s="29"/>
      <x:c r="F182" s="29" t="s">
        <x:v>767</x:v>
      </x:c>
      <x:c r="G182" s="29" t="s">
        <x:v>430</x:v>
      </x:c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 t="s">
        <x:v>764</x:v>
      </x:c>
      <x:c r="B183" s="29" t="s">
        <x:v>529</x:v>
      </x:c>
      <x:c r="C183" s="29" t="s">
        <x:v>260</x:v>
      </x:c>
      <x:c r="D183" s="29" t="s">
        <x:v>478</x:v>
      </x:c>
      <x:c r="E183" s="29"/>
      <x:c r="F183" s="29" t="s">
        <x:v>530</x:v>
      </x:c>
      <x:c r="G183" s="29" t="s">
        <x:v>430</x:v>
      </x:c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 t="s">
        <x:v>764</x:v>
      </x:c>
      <x:c r="B184" s="29" t="s">
        <x:v>768</x:v>
      </x:c>
      <x:c r="C184" s="29" t="s">
        <x:v>260</x:v>
      </x:c>
      <x:c r="D184" s="29" t="s">
        <x:v>478</x:v>
      </x:c>
      <x:c r="E184" s="29"/>
      <x:c r="F184" s="29" t="s">
        <x:v>769</x:v>
      </x:c>
      <x:c r="G184" s="29" t="s">
        <x:v>430</x:v>
      </x:c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 t="s">
        <x:v>764</x:v>
      </x:c>
      <x:c r="B185" s="29" t="s">
        <x:v>770</x:v>
      </x:c>
      <x:c r="C185" s="29" t="s">
        <x:v>260</x:v>
      </x:c>
      <x:c r="D185" s="29" t="s">
        <x:v>478</x:v>
      </x:c>
      <x:c r="E185" s="29"/>
      <x:c r="F185" s="29" t="s">
        <x:v>771</x:v>
      </x:c>
      <x:c r="G185" s="29" t="s">
        <x:v>430</x:v>
      </x:c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 t="s">
        <x:v>764</x:v>
      </x:c>
      <x:c r="B186" s="29" t="s">
        <x:v>772</x:v>
      </x:c>
      <x:c r="C186" s="29" t="s">
        <x:v>260</x:v>
      </x:c>
      <x:c r="D186" s="29" t="s">
        <x:v>478</x:v>
      </x:c>
      <x:c r="E186" s="29" t="s">
        <x:v>773</x:v>
      </x:c>
      <x:c r="F186" s="29" t="s">
        <x:v>744</x:v>
      </x:c>
      <x:c r="G186" s="29" t="s">
        <x:v>430</x:v>
      </x:c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 t="s">
        <x:v>764</x:v>
      </x:c>
      <x:c r="B187" s="29" t="s">
        <x:v>774</x:v>
      </x:c>
      <x:c r="C187" s="29" t="s">
        <x:v>260</x:v>
      </x:c>
      <x:c r="D187" s="30" t="s">
        <x:v>775</x:v>
      </x:c>
      <x:c r="E187" s="29"/>
      <x:c r="F187" s="29" t="s">
        <x:v>776</x:v>
      </x:c>
      <x:c r="G187" s="29" t="s">
        <x:v>430</x:v>
      </x:c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 t="s">
        <x:v>764</x:v>
      </x:c>
      <x:c r="B188" s="29" t="s">
        <x:v>777</x:v>
      </x:c>
      <x:c r="C188" s="29" t="s">
        <x:v>441</x:v>
      </x:c>
      <x:c r="D188" s="29" t="s">
        <x:v>478</x:v>
      </x:c>
      <x:c r="E188" s="29"/>
      <x:c r="F188" s="29" t="s">
        <x:v>778</x:v>
      </x:c>
      <x:c r="G188" s="29" t="s">
        <x:v>430</x:v>
      </x:c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 t="s">
        <x:v>764</x:v>
      </x:c>
      <x:c r="B189" s="29" t="s">
        <x:v>779</x:v>
      </x:c>
      <x:c r="C189" s="29" t="s">
        <x:v>441</x:v>
      </x:c>
      <x:c r="D189" s="29" t="s">
        <x:v>478</x:v>
      </x:c>
      <x:c r="E189" s="29"/>
      <x:c r="F189" s="29" t="s">
        <x:v>780</x:v>
      </x:c>
      <x:c r="G189" s="29" t="s">
        <x:v>430</x:v>
      </x:c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 t="s">
        <x:v>764</x:v>
      </x:c>
      <x:c r="B190" s="29" t="s">
        <x:v>781</x:v>
      </x:c>
      <x:c r="C190" s="29" t="s">
        <x:v>441</x:v>
      </x:c>
      <x:c r="D190" s="29" t="s">
        <x:v>478</x:v>
      </x:c>
      <x:c r="E190" s="29"/>
      <x:c r="F190" s="29" t="s">
        <x:v>734</x:v>
      </x:c>
      <x:c r="G190" s="29" t="s">
        <x:v>430</x:v>
      </x:c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 t="s">
        <x:v>764</x:v>
      </x:c>
      <x:c r="B191" s="29" t="s">
        <x:v>782</x:v>
      </x:c>
      <x:c r="C191" s="29" t="s">
        <x:v>260</x:v>
      </x:c>
      <x:c r="D191" s="29" t="s">
        <x:v>478</x:v>
      </x:c>
      <x:c r="E191" s="29"/>
      <x:c r="F191" s="29" t="s">
        <x:v>669</x:v>
      </x:c>
      <x:c r="G191" s="29" t="s">
        <x:v>430</x:v>
      </x:c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 t="s">
        <x:v>764</x:v>
      </x:c>
      <x:c r="B192" s="29" t="s">
        <x:v>563</x:v>
      </x:c>
      <x:c r="C192" s="29" t="s">
        <x:v>260</x:v>
      </x:c>
      <x:c r="D192" s="29" t="s">
        <x:v>478</x:v>
      </x:c>
      <x:c r="E192" s="29"/>
      <x:c r="F192" s="29" t="s">
        <x:v>564</x:v>
      </x:c>
      <x:c r="G192" s="29" t="s">
        <x:v>430</x:v>
      </x:c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 t="s">
        <x:v>764</x:v>
      </x:c>
      <x:c r="B193" s="29" t="s">
        <x:v>448</x:v>
      </x:c>
      <x:c r="C193" s="29" t="s">
        <x:v>441</x:v>
      </x:c>
      <x:c r="D193" s="29" t="s">
        <x:v>478</x:v>
      </x:c>
      <x:c r="E193" s="29"/>
      <x:c r="F193" s="29"/>
      <x:c r="G193" s="29" t="s">
        <x:v>430</x:v>
      </x:c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23.25" hidden="0" customHeight="1">
      <x:c r="A194" s="29" t="s">
        <x:v>783</x:v>
      </x:c>
      <x:c r="B194" s="29" t="s">
        <x:v>424</x:v>
      </x:c>
      <x:c r="C194" s="29"/>
      <x:c r="D194" s="30" t="s">
        <x:v>784</x:v>
      </x:c>
      <x:c r="E194" s="29"/>
      <x:c r="F194" s="29"/>
      <x:c r="G194" s="29" t="s">
        <x:v>426</x:v>
      </x:c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 t="s">
        <x:v>783</x:v>
      </x:c>
      <x:c r="B195" s="29" t="s">
        <x:v>785</x:v>
      </x:c>
      <x:c r="C195" s="29" t="s">
        <x:v>260</x:v>
      </x:c>
      <x:c r="D195" s="29" t="s">
        <x:v>478</x:v>
      </x:c>
      <x:c r="E195" s="29"/>
      <x:c r="F195" s="29" t="s">
        <x:v>786</x:v>
      </x:c>
      <x:c r="G195" s="29" t="s">
        <x:v>430</x:v>
      </x:c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 t="s">
        <x:v>783</x:v>
      </x:c>
      <x:c r="B196" s="29" t="s">
        <x:v>529</x:v>
      </x:c>
      <x:c r="C196" s="29" t="s">
        <x:v>260</x:v>
      </x:c>
      <x:c r="D196" s="29" t="s">
        <x:v>478</x:v>
      </x:c>
      <x:c r="E196" s="29"/>
      <x:c r="F196" s="29" t="s">
        <x:v>530</x:v>
      </x:c>
      <x:c r="G196" s="29" t="s">
        <x:v>430</x:v>
      </x:c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 t="s">
        <x:v>783</x:v>
      </x:c>
      <x:c r="B197" s="29" t="s">
        <x:v>506</x:v>
      </x:c>
      <x:c r="C197" s="29" t="s">
        <x:v>260</x:v>
      </x:c>
      <x:c r="D197" s="29" t="s">
        <x:v>478</x:v>
      </x:c>
      <x:c r="E197" s="29"/>
      <x:c r="F197" s="29" t="s">
        <x:v>570</x:v>
      </x:c>
      <x:c r="G197" s="29" t="s">
        <x:v>430</x:v>
      </x:c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 t="s">
        <x:v>783</x:v>
      </x:c>
      <x:c r="B198" s="29" t="s">
        <x:v>787</x:v>
      </x:c>
      <x:c r="C198" s="29" t="s">
        <x:v>260</x:v>
      </x:c>
      <x:c r="D198" s="29" t="s">
        <x:v>478</x:v>
      </x:c>
      <x:c r="E198" s="29"/>
      <x:c r="F198" s="29" t="s">
        <x:v>788</x:v>
      </x:c>
      <x:c r="G198" s="29" t="s">
        <x:v>430</x:v>
      </x:c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 t="s">
        <x:v>783</x:v>
      </x:c>
      <x:c r="B199" s="29" t="s">
        <x:v>617</x:v>
      </x:c>
      <x:c r="C199" s="29" t="s">
        <x:v>260</x:v>
      </x:c>
      <x:c r="D199" s="29" t="s">
        <x:v>478</x:v>
      </x:c>
      <x:c r="E199" s="30" t="s">
        <x:v>789</x:v>
      </x:c>
      <x:c r="F199" s="29" t="s">
        <x:v>619</x:v>
      </x:c>
      <x:c r="G199" s="29" t="s">
        <x:v>430</x:v>
      </x:c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 t="s">
        <x:v>783</x:v>
      </x:c>
      <x:c r="B200" s="29" t="s">
        <x:v>790</x:v>
      </x:c>
      <x:c r="C200" s="29" t="s">
        <x:v>260</x:v>
      </x:c>
      <x:c r="D200" s="29" t="s">
        <x:v>478</x:v>
      </x:c>
      <x:c r="E200" s="30" t="s">
        <x:v>791</x:v>
      </x:c>
      <x:c r="F200" s="29" t="s">
        <x:v>309</x:v>
      </x:c>
      <x:c r="G200" s="29" t="s">
        <x:v>430</x:v>
      </x:c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 t="s">
        <x:v>783</x:v>
      </x:c>
      <x:c r="B201" s="29" t="s">
        <x:v>792</x:v>
      </x:c>
      <x:c r="C201" s="29" t="s">
        <x:v>260</x:v>
      </x:c>
      <x:c r="D201" s="29" t="s">
        <x:v>793</x:v>
      </x:c>
      <x:c r="E201" s="29"/>
      <x:c r="F201" s="29" t="s">
        <x:v>794</x:v>
      </x:c>
      <x:c r="G201" s="29" t="s">
        <x:v>430</x:v>
      </x:c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 t="s">
        <x:v>783</x:v>
      </x:c>
      <x:c r="B202" s="29" t="s">
        <x:v>795</x:v>
      </x:c>
      <x:c r="C202" s="29" t="s">
        <x:v>441</x:v>
      </x:c>
      <x:c r="D202" s="29" t="s">
        <x:v>796</x:v>
      </x:c>
      <x:c r="E202" s="29"/>
      <x:c r="F202" s="29" t="s">
        <x:v>797</x:v>
      </x:c>
      <x:c r="G202" s="29" t="s">
        <x:v>430</x:v>
      </x:c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 t="s">
        <x:v>783</x:v>
      </x:c>
      <x:c r="B203" s="29" t="s">
        <x:v>798</x:v>
      </x:c>
      <x:c r="C203" s="29" t="s">
        <x:v>441</x:v>
      </x:c>
      <x:c r="D203" s="29" t="s">
        <x:v>799</x:v>
      </x:c>
      <x:c r="E203" s="29"/>
      <x:c r="F203" s="29" t="s">
        <x:v>800</x:v>
      </x:c>
      <x:c r="G203" s="29" t="s">
        <x:v>430</x:v>
      </x:c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 t="s">
        <x:v>783</x:v>
      </x:c>
      <x:c r="B204" s="29" t="s">
        <x:v>563</x:v>
      </x:c>
      <x:c r="C204" s="29" t="s">
        <x:v>260</x:v>
      </x:c>
      <x:c r="D204" s="29" t="s">
        <x:v>478</x:v>
      </x:c>
      <x:c r="E204" s="29"/>
      <x:c r="F204" s="29" t="s">
        <x:v>564</x:v>
      </x:c>
      <x:c r="G204" s="29" t="s">
        <x:v>430</x:v>
      </x:c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 t="s">
        <x:v>783</x:v>
      </x:c>
      <x:c r="B205" s="29" t="s">
        <x:v>448</x:v>
      </x:c>
      <x:c r="C205" s="29" t="s">
        <x:v>441</x:v>
      </x:c>
      <x:c r="D205" s="29" t="s">
        <x:v>478</x:v>
      </x:c>
      <x:c r="E205" s="29"/>
      <x:c r="F205" s="29"/>
      <x:c r="G205" s="29" t="s">
        <x:v>430</x:v>
      </x:c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23.25" hidden="0" customHeight="1">
      <x:c r="A206" s="29" t="s">
        <x:v>801</x:v>
      </x:c>
      <x:c r="B206" s="29" t="s">
        <x:v>424</x:v>
      </x:c>
      <x:c r="C206" s="29"/>
      <x:c r="D206" s="30" t="s">
        <x:v>802</x:v>
      </x:c>
      <x:c r="E206" s="29"/>
      <x:c r="F206" s="29"/>
      <x:c r="G206" s="29" t="s">
        <x:v>426</x:v>
      </x:c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 t="s">
        <x:v>801</x:v>
      </x:c>
      <x:c r="B207" s="29" t="s">
        <x:v>803</x:v>
      </x:c>
      <x:c r="C207" s="29" t="s">
        <x:v>260</x:v>
      </x:c>
      <x:c r="D207" s="29" t="s">
        <x:v>478</x:v>
      </x:c>
      <x:c r="E207" s="29"/>
      <x:c r="F207" s="29" t="s">
        <x:v>804</x:v>
      </x:c>
      <x:c r="G207" s="29" t="s">
        <x:v>430</x:v>
      </x:c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 t="s">
        <x:v>801</x:v>
      </x:c>
      <x:c r="B208" s="29" t="s">
        <x:v>529</x:v>
      </x:c>
      <x:c r="C208" s="29" t="s">
        <x:v>260</x:v>
      </x:c>
      <x:c r="D208" s="29" t="s">
        <x:v>478</x:v>
      </x:c>
      <x:c r="E208" s="29"/>
      <x:c r="F208" s="29" t="s">
        <x:v>530</x:v>
      </x:c>
      <x:c r="G208" s="29" t="s">
        <x:v>430</x:v>
      </x:c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 t="s">
        <x:v>801</x:v>
      </x:c>
      <x:c r="B209" s="29" t="s">
        <x:v>506</x:v>
      </x:c>
      <x:c r="C209" s="29" t="s">
        <x:v>260</x:v>
      </x:c>
      <x:c r="D209" s="29" t="s">
        <x:v>478</x:v>
      </x:c>
      <x:c r="E209" s="29"/>
      <x:c r="F209" s="29" t="s">
        <x:v>570</x:v>
      </x:c>
      <x:c r="G209" s="29" t="s">
        <x:v>430</x:v>
      </x:c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 t="s">
        <x:v>801</x:v>
      </x:c>
      <x:c r="B210" s="29" t="s">
        <x:v>805</x:v>
      </x:c>
      <x:c r="C210" s="29" t="s">
        <x:v>260</x:v>
      </x:c>
      <x:c r="D210" s="29" t="s">
        <x:v>478</x:v>
      </x:c>
      <x:c r="E210" s="29"/>
      <x:c r="F210" s="29" t="s">
        <x:v>806</x:v>
      </x:c>
      <x:c r="G210" s="29" t="s">
        <x:v>430</x:v>
      </x:c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 t="s">
        <x:v>801</x:v>
      </x:c>
      <x:c r="B211" s="29" t="s">
        <x:v>807</x:v>
      </x:c>
      <x:c r="C211" s="29" t="s">
        <x:v>260</x:v>
      </x:c>
      <x:c r="D211" s="29" t="s">
        <x:v>478</x:v>
      </x:c>
      <x:c r="E211" s="29"/>
      <x:c r="F211" s="29" t="s">
        <x:v>808</x:v>
      </x:c>
      <x:c r="G211" s="29" t="s">
        <x:v>430</x:v>
      </x:c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 t="s">
        <x:v>801</x:v>
      </x:c>
      <x:c r="B212" s="29" t="s">
        <x:v>809</x:v>
      </x:c>
      <x:c r="C212" s="29" t="s">
        <x:v>441</x:v>
      </x:c>
      <x:c r="D212" s="29" t="s">
        <x:v>478</x:v>
      </x:c>
      <x:c r="E212" s="29"/>
      <x:c r="F212" s="29" t="s">
        <x:v>699</x:v>
      </x:c>
      <x:c r="G212" s="29" t="s">
        <x:v>430</x:v>
      </x:c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 t="s">
        <x:v>801</x:v>
      </x:c>
      <x:c r="B213" s="29" t="s">
        <x:v>810</x:v>
      </x:c>
      <x:c r="C213" s="29" t="s">
        <x:v>441</x:v>
      </x:c>
      <x:c r="D213" s="29" t="s">
        <x:v>478</x:v>
      </x:c>
      <x:c r="E213" s="29"/>
      <x:c r="F213" s="29" t="s">
        <x:v>811</x:v>
      </x:c>
      <x:c r="G213" s="29" t="s">
        <x:v>430</x:v>
      </x:c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 t="s">
        <x:v>801</x:v>
      </x:c>
      <x:c r="B214" s="29" t="s">
        <x:v>812</x:v>
      </x:c>
      <x:c r="C214" s="29" t="s">
        <x:v>260</x:v>
      </x:c>
      <x:c r="D214" s="29" t="s">
        <x:v>813</x:v>
      </x:c>
      <x:c r="E214" s="29" t="s">
        <x:v>814</x:v>
      </x:c>
      <x:c r="F214" s="29" t="s">
        <x:v>815</x:v>
      </x:c>
      <x:c r="G214" s="29" t="s">
        <x:v>430</x:v>
      </x:c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 t="s">
        <x:v>801</x:v>
      </x:c>
      <x:c r="B215" s="29" t="s">
        <x:v>742</x:v>
      </x:c>
      <x:c r="C215" s="29" t="s">
        <x:v>441</x:v>
      </x:c>
      <x:c r="D215" s="29" t="s">
        <x:v>478</x:v>
      </x:c>
      <x:c r="E215" s="29"/>
      <x:c r="F215" s="29" t="s">
        <x:v>816</x:v>
      </x:c>
      <x:c r="G215" s="29" t="s">
        <x:v>430</x:v>
      </x:c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 t="s">
        <x:v>801</x:v>
      </x:c>
      <x:c r="B216" s="29" t="s">
        <x:v>747</x:v>
      </x:c>
      <x:c r="C216" s="29" t="s">
        <x:v>441</x:v>
      </x:c>
      <x:c r="D216" s="29" t="s">
        <x:v>478</x:v>
      </x:c>
      <x:c r="E216" s="29"/>
      <x:c r="F216" s="29" t="s">
        <x:v>817</x:v>
      </x:c>
      <x:c r="G216" s="29" t="s">
        <x:v>430</x:v>
      </x:c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 t="s">
        <x:v>801</x:v>
      </x:c>
      <x:c r="B217" s="29" t="s">
        <x:v>818</x:v>
      </x:c>
      <x:c r="C217" s="29" t="s">
        <x:v>260</x:v>
      </x:c>
      <x:c r="D217" s="30" t="s">
        <x:v>819</x:v>
      </x:c>
      <x:c r="E217" s="29" t="s">
        <x:v>523</x:v>
      </x:c>
      <x:c r="F217" s="29" t="s">
        <x:v>260</x:v>
      </x:c>
      <x:c r="G217" s="29" t="s">
        <x:v>430</x:v>
      </x:c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 t="s">
        <x:v>801</x:v>
      </x:c>
      <x:c r="B218" s="29" t="s">
        <x:v>633</x:v>
      </x:c>
      <x:c r="C218" s="29" t="s">
        <x:v>260</x:v>
      </x:c>
      <x:c r="D218" s="29" t="s">
        <x:v>478</x:v>
      </x:c>
      <x:c r="E218" s="29" t="s">
        <x:v>820</x:v>
      </x:c>
      <x:c r="F218" s="29" t="s">
        <x:v>821</x:v>
      </x:c>
      <x:c r="G218" s="29" t="s">
        <x:v>430</x:v>
      </x:c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 t="s">
        <x:v>801</x:v>
      </x:c>
      <x:c r="B219" s="29" t="s">
        <x:v>822</x:v>
      </x:c>
      <x:c r="C219" s="29" t="s">
        <x:v>441</x:v>
      </x:c>
      <x:c r="D219" s="29" t="s">
        <x:v>478</x:v>
      </x:c>
      <x:c r="E219" s="29"/>
      <x:c r="F219" s="29"/>
      <x:c r="G219" s="29" t="s">
        <x:v>430</x:v>
      </x:c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 t="s">
        <x:v>801</x:v>
      </x:c>
      <x:c r="B220" s="29" t="s">
        <x:v>761</x:v>
      </x:c>
      <x:c r="C220" s="29" t="s">
        <x:v>441</x:v>
      </x:c>
      <x:c r="D220" s="29" t="s">
        <x:v>478</x:v>
      </x:c>
      <x:c r="E220" s="29"/>
      <x:c r="F220" s="29" t="s">
        <x:v>823</x:v>
      </x:c>
      <x:c r="G220" s="29" t="s">
        <x:v>430</x:v>
      </x:c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 t="s">
        <x:v>801</x:v>
      </x:c>
      <x:c r="B221" s="29" t="s">
        <x:v>563</x:v>
      </x:c>
      <x:c r="C221" s="29" t="s">
        <x:v>260</x:v>
      </x:c>
      <x:c r="D221" s="29" t="s">
        <x:v>478</x:v>
      </x:c>
      <x:c r="E221" s="29"/>
      <x:c r="F221" s="29" t="s">
        <x:v>564</x:v>
      </x:c>
      <x:c r="G221" s="29" t="s">
        <x:v>430</x:v>
      </x:c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 t="s">
        <x:v>801</x:v>
      </x:c>
      <x:c r="B222" s="29" t="s">
        <x:v>448</x:v>
      </x:c>
      <x:c r="C222" s="29" t="s">
        <x:v>441</x:v>
      </x:c>
      <x:c r="D222" s="29" t="s">
        <x:v>478</x:v>
      </x:c>
      <x:c r="E222" s="29"/>
      <x:c r="F222" s="29"/>
      <x:c r="G222" s="29" t="s">
        <x:v>430</x:v>
      </x:c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34.5" hidden="0" customHeight="1">
      <x:c r="A223" s="29" t="s">
        <x:v>824</x:v>
      </x:c>
      <x:c r="B223" s="29" t="s">
        <x:v>424</x:v>
      </x:c>
      <x:c r="C223" s="29"/>
      <x:c r="D223" s="30" t="s">
        <x:v>825</x:v>
      </x:c>
      <x:c r="E223" s="29"/>
      <x:c r="F223" s="29"/>
      <x:c r="G223" s="29" t="s">
        <x:v>426</x:v>
      </x:c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 t="s">
        <x:v>824</x:v>
      </x:c>
      <x:c r="B224" s="29" t="s">
        <x:v>826</x:v>
      </x:c>
      <x:c r="C224" s="29" t="s">
        <x:v>260</x:v>
      </x:c>
      <x:c r="D224" s="29" t="s">
        <x:v>478</x:v>
      </x:c>
      <x:c r="E224" s="29"/>
      <x:c r="F224" s="29" t="s">
        <x:v>827</x:v>
      </x:c>
      <x:c r="G224" s="29" t="s">
        <x:v>430</x:v>
      </x:c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 t="s">
        <x:v>824</x:v>
      </x:c>
      <x:c r="B225" s="29" t="s">
        <x:v>529</x:v>
      </x:c>
      <x:c r="C225" s="29" t="s">
        <x:v>260</x:v>
      </x:c>
      <x:c r="D225" s="29" t="s">
        <x:v>478</x:v>
      </x:c>
      <x:c r="E225" s="29"/>
      <x:c r="F225" s="29" t="s">
        <x:v>530</x:v>
      </x:c>
      <x:c r="G225" s="29" t="s">
        <x:v>430</x:v>
      </x:c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 t="s">
        <x:v>824</x:v>
      </x:c>
      <x:c r="B226" s="29" t="s">
        <x:v>481</x:v>
      </x:c>
      <x:c r="C226" s="29" t="s">
        <x:v>260</x:v>
      </x:c>
      <x:c r="D226" s="29" t="s">
        <x:v>478</x:v>
      </x:c>
      <x:c r="E226" s="29"/>
      <x:c r="F226" s="29" t="s">
        <x:v>639</x:v>
      </x:c>
      <x:c r="G226" s="29" t="s">
        <x:v>430</x:v>
      </x:c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 t="s">
        <x:v>824</x:v>
      </x:c>
      <x:c r="B227" s="29" t="s">
        <x:v>502</x:v>
      </x:c>
      <x:c r="C227" s="29" t="s">
        <x:v>260</x:v>
      </x:c>
      <x:c r="D227" s="29" t="s">
        <x:v>478</x:v>
      </x:c>
      <x:c r="E227" s="29"/>
      <x:c r="F227" s="29" t="s">
        <x:v>828</x:v>
      </x:c>
      <x:c r="G227" s="29" t="s">
        <x:v>430</x:v>
      </x:c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 t="s">
        <x:v>824</x:v>
      </x:c>
      <x:c r="B228" s="29" t="s">
        <x:v>506</x:v>
      </x:c>
      <x:c r="C228" s="29" t="s">
        <x:v>260</x:v>
      </x:c>
      <x:c r="D228" s="29" t="s">
        <x:v>478</x:v>
      </x:c>
      <x:c r="E228" s="29"/>
      <x:c r="F228" s="29" t="s">
        <x:v>570</x:v>
      </x:c>
      <x:c r="G228" s="29" t="s">
        <x:v>430</x:v>
      </x:c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 t="s">
        <x:v>824</x:v>
      </x:c>
      <x:c r="B229" s="29" t="s">
        <x:v>829</x:v>
      </x:c>
      <x:c r="C229" s="29" t="s">
        <x:v>260</x:v>
      </x:c>
      <x:c r="D229" s="29" t="s">
        <x:v>478</x:v>
      </x:c>
      <x:c r="E229" s="29" t="s">
        <x:v>830</x:v>
      </x:c>
      <x:c r="F229" s="29" t="s">
        <x:v>831</x:v>
      </x:c>
      <x:c r="G229" s="29" t="s">
        <x:v>430</x:v>
      </x:c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 t="s">
        <x:v>824</x:v>
      </x:c>
      <x:c r="B230" s="29" t="s">
        <x:v>465</x:v>
      </x:c>
      <x:c r="C230" s="29" t="s">
        <x:v>260</x:v>
      </x:c>
      <x:c r="D230" s="29" t="s">
        <x:v>478</x:v>
      </x:c>
      <x:c r="E230" s="29"/>
      <x:c r="F230" s="29" t="s">
        <x:v>832</x:v>
      </x:c>
      <x:c r="G230" s="29" t="s">
        <x:v>430</x:v>
      </x:c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 t="s">
        <x:v>824</x:v>
      </x:c>
      <x:c r="B231" s="29" t="s">
        <x:v>833</x:v>
      </x:c>
      <x:c r="C231" s="29" t="s">
        <x:v>441</x:v>
      </x:c>
      <x:c r="D231" s="30" t="s">
        <x:v>834</x:v>
      </x:c>
      <x:c r="E231" s="29"/>
      <x:c r="F231" s="29" t="s">
        <x:v>835</x:v>
      </x:c>
      <x:c r="G231" s="29" t="s">
        <x:v>430</x:v>
      </x:c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23.25" hidden="0" customHeight="1">
      <x:c r="A232" s="29" t="s">
        <x:v>824</x:v>
      </x:c>
      <x:c r="B232" s="29" t="s">
        <x:v>836</x:v>
      </x:c>
      <x:c r="C232" s="29" t="s">
        <x:v>260</x:v>
      </x:c>
      <x:c r="D232" s="29" t="s">
        <x:v>837</x:v>
      </x:c>
      <x:c r="E232" s="30" t="s">
        <x:v>838</x:v>
      </x:c>
      <x:c r="F232" s="29" t="s">
        <x:v>839</x:v>
      </x:c>
      <x:c r="G232" s="29" t="s">
        <x:v>430</x:v>
      </x:c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 t="s">
        <x:v>824</x:v>
      </x:c>
      <x:c r="B233" s="29" t="s">
        <x:v>840</x:v>
      </x:c>
      <x:c r="C233" s="29" t="s">
        <x:v>260</x:v>
      </x:c>
      <x:c r="D233" s="29" t="s">
        <x:v>841</x:v>
      </x:c>
      <x:c r="E233" s="30" t="s">
        <x:v>842</x:v>
      </x:c>
      <x:c r="F233" s="29" t="s">
        <x:v>309</x:v>
      </x:c>
      <x:c r="G233" s="29" t="s">
        <x:v>430</x:v>
      </x:c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 t="s">
        <x:v>824</x:v>
      </x:c>
      <x:c r="B234" s="29" t="s">
        <x:v>843</x:v>
      </x:c>
      <x:c r="C234" s="29" t="s">
        <x:v>441</x:v>
      </x:c>
      <x:c r="D234" s="29" t="s">
        <x:v>478</x:v>
      </x:c>
      <x:c r="E234" s="29"/>
      <x:c r="F234" s="29" t="s">
        <x:v>844</x:v>
      </x:c>
      <x:c r="G234" s="29" t="s">
        <x:v>430</x:v>
      </x:c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 t="s">
        <x:v>824</x:v>
      </x:c>
      <x:c r="B235" s="29" t="s">
        <x:v>845</x:v>
      </x:c>
      <x:c r="C235" s="29" t="s">
        <x:v>441</x:v>
      </x:c>
      <x:c r="D235" s="30" t="s">
        <x:v>846</x:v>
      </x:c>
      <x:c r="E235" s="29"/>
      <x:c r="F235" s="29" t="s">
        <x:v>847</x:v>
      </x:c>
      <x:c r="G235" s="29" t="s">
        <x:v>430</x:v>
      </x:c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 t="s">
        <x:v>824</x:v>
      </x:c>
      <x:c r="B236" s="29" t="s">
        <x:v>848</x:v>
      </x:c>
      <x:c r="C236" s="29" t="s">
        <x:v>441</x:v>
      </x:c>
      <x:c r="D236" s="29" t="s">
        <x:v>849</x:v>
      </x:c>
      <x:c r="E236" s="29"/>
      <x:c r="F236" s="29" t="s">
        <x:v>832</x:v>
      </x:c>
      <x:c r="G236" s="29" t="s">
        <x:v>430</x:v>
      </x:c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 t="s">
        <x:v>824</x:v>
      </x:c>
      <x:c r="B237" s="29" t="s">
        <x:v>850</x:v>
      </x:c>
      <x:c r="C237" s="29" t="s">
        <x:v>441</x:v>
      </x:c>
      <x:c r="D237" s="29" t="s">
        <x:v>851</x:v>
      </x:c>
      <x:c r="E237" s="29"/>
      <x:c r="F237" s="29" t="s">
        <x:v>852</x:v>
      </x:c>
      <x:c r="G237" s="29" t="s">
        <x:v>430</x:v>
      </x:c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 t="s">
        <x:v>824</x:v>
      </x:c>
      <x:c r="B238" s="29" t="s">
        <x:v>853</x:v>
      </x:c>
      <x:c r="C238" s="29" t="s">
        <x:v>260</x:v>
      </x:c>
      <x:c r="D238" s="29" t="s">
        <x:v>478</x:v>
      </x:c>
      <x:c r="E238" s="29"/>
      <x:c r="F238" s="29" t="s">
        <x:v>854</x:v>
      </x:c>
      <x:c r="G238" s="29" t="s">
        <x:v>430</x:v>
      </x:c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 t="s">
        <x:v>824</x:v>
      </x:c>
      <x:c r="B239" s="29" t="s">
        <x:v>448</x:v>
      </x:c>
      <x:c r="C239" s="29" t="s">
        <x:v>441</x:v>
      </x:c>
      <x:c r="D239" s="29" t="s">
        <x:v>478</x:v>
      </x:c>
      <x:c r="E239" s="29"/>
      <x:c r="F239" s="29"/>
      <x:c r="G239" s="29" t="s">
        <x:v>430</x:v>
      </x:c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23.25" hidden="0" customHeight="1">
      <x:c r="A240" s="29" t="s">
        <x:v>855</x:v>
      </x:c>
      <x:c r="B240" s="29" t="s">
        <x:v>856</x:v>
      </x:c>
      <x:c r="C240" s="29" t="s">
        <x:v>441</x:v>
      </x:c>
      <x:c r="D240" s="30" t="s">
        <x:v>857</x:v>
      </x:c>
      <x:c r="E240" s="29" t="s">
        <x:v>858</x:v>
      </x:c>
      <x:c r="F240" s="29" t="s">
        <x:v>313</x:v>
      </x:c>
      <x:c r="G240" s="29" t="s">
        <x:v>859</x:v>
      </x:c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23.25" hidden="0" customHeight="1">
      <x:c r="A241" s="29" t="s">
        <x:v>855</x:v>
      </x:c>
      <x:c r="B241" s="29" t="s">
        <x:v>860</x:v>
      </x:c>
      <x:c r="C241" s="29" t="s">
        <x:v>441</x:v>
      </x:c>
      <x:c r="D241" s="29" t="s">
        <x:v>861</x:v>
      </x:c>
      <x:c r="E241" s="29"/>
      <x:c r="F241" s="29" t="s">
        <x:v>862</x:v>
      </x:c>
      <x:c r="G241" s="29" t="s">
        <x:v>859</x:v>
      </x:c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23.25" hidden="0" customHeight="1">
      <x:c r="A242" s="29" t="s">
        <x:v>863</x:v>
      </x:c>
      <x:c r="B242" s="29" t="s">
        <x:v>840</x:v>
      </x:c>
      <x:c r="C242" s="29" t="s">
        <x:v>260</x:v>
      </x:c>
      <x:c r="D242" s="30" t="s">
        <x:v>864</x:v>
      </x:c>
      <x:c r="E242" s="30" t="s">
        <x:v>842</x:v>
      </x:c>
      <x:c r="F242" s="29" t="s">
        <x:v>865</x:v>
      </x:c>
      <x:c r="G242" s="29" t="s">
        <x:v>859</x:v>
      </x:c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23.25" hidden="0" customHeight="1">
      <x:c r="A243" s="29" t="s">
        <x:v>866</x:v>
      </x:c>
      <x:c r="B243" s="29" t="s">
        <x:v>867</x:v>
      </x:c>
      <x:c r="C243" s="29" t="s">
        <x:v>441</x:v>
      </x:c>
      <x:c r="D243" s="30" t="s">
        <x:v>868</x:v>
      </x:c>
      <x:c r="E243" s="29"/>
      <x:c r="F243" s="29" t="s">
        <x:v>869</x:v>
      </x:c>
      <x:c r="G243" s="29" t="s">
        <x:v>859</x:v>
      </x:c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23.25" hidden="0" customHeight="1">
      <x:c r="A244" s="29" t="s">
        <x:v>866</x:v>
      </x:c>
      <x:c r="B244" s="29" t="s">
        <x:v>870</x:v>
      </x:c>
      <x:c r="C244" s="29" t="s">
        <x:v>441</x:v>
      </x:c>
      <x:c r="D244" s="29"/>
      <x:c r="E244" s="29"/>
      <x:c r="F244" s="29" t="s">
        <x:v>871</x:v>
      </x:c>
      <x:c r="G244" s="29" t="s">
        <x:v>859</x:v>
      </x:c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23.25" hidden="0" customHeight="1">
      <x:c r="A245" s="29" t="s">
        <x:v>866</x:v>
      </x:c>
      <x:c r="B245" s="29" t="s">
        <x:v>872</x:v>
      </x:c>
      <x:c r="C245" s="29" t="s">
        <x:v>441</x:v>
      </x:c>
      <x:c r="D245" s="29"/>
      <x:c r="E245" s="29"/>
      <x:c r="F245" s="29" t="s">
        <x:v>873</x:v>
      </x:c>
      <x:c r="G245" s="29" t="s">
        <x:v>859</x:v>
      </x:c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23.25" hidden="0" customHeight="1">
      <x:c r="A246" s="29" t="s">
        <x:v>866</x:v>
      </x:c>
      <x:c r="B246" s="29" t="s">
        <x:v>874</x:v>
      </x:c>
      <x:c r="C246" s="29" t="s">
        <x:v>441</x:v>
      </x:c>
      <x:c r="D246" s="29"/>
      <x:c r="E246" s="30" t="s">
        <x:v>743</x:v>
      </x:c>
      <x:c r="F246" s="29" t="s">
        <x:v>816</x:v>
      </x:c>
      <x:c r="G246" s="29" t="s">
        <x:v>859</x:v>
      </x:c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23.25" hidden="0" customHeight="1">
      <x:c r="A247" s="29" t="s">
        <x:v>866</x:v>
      </x:c>
      <x:c r="B247" s="29" t="s">
        <x:v>875</x:v>
      </x:c>
      <x:c r="C247" s="29" t="s">
        <x:v>441</x:v>
      </x:c>
      <x:c r="D247" s="29"/>
      <x:c r="E247" s="29" t="s">
        <x:v>876</x:v>
      </x:c>
      <x:c r="F247" s="29" t="s">
        <x:v>877</x:v>
      </x:c>
      <x:c r="G247" s="29" t="s">
        <x:v>859</x:v>
      </x:c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23.25" hidden="0" customHeight="1">
      <x:c r="A248" s="29" t="s">
        <x:v>866</x:v>
      </x:c>
      <x:c r="B248" s="29" t="s">
        <x:v>878</x:v>
      </x:c>
      <x:c r="C248" s="29" t="s">
        <x:v>441</x:v>
      </x:c>
      <x:c r="D248" s="29"/>
      <x:c r="E248" s="29" t="s">
        <x:v>879</x:v>
      </x:c>
      <x:c r="F248" s="29" t="s">
        <x:v>260</x:v>
      </x:c>
      <x:c r="G248" s="29" t="s">
        <x:v>859</x:v>
      </x:c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23.25" hidden="0" customHeight="1">
      <x:c r="A249" s="29" t="s">
        <x:v>866</x:v>
      </x:c>
      <x:c r="B249" s="29" t="s">
        <x:v>880</x:v>
      </x:c>
      <x:c r="C249" s="29" t="s">
        <x:v>441</x:v>
      </x:c>
      <x:c r="D249" s="29"/>
      <x:c r="E249" s="29"/>
      <x:c r="F249" s="29" t="s">
        <x:v>881</x:v>
      </x:c>
      <x:c r="G249" s="29" t="s">
        <x:v>859</x:v>
      </x:c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23.25" hidden="0" customHeight="1">
      <x:c r="A250" s="29" t="s">
        <x:v>866</x:v>
      </x:c>
      <x:c r="B250" s="29" t="s">
        <x:v>882</x:v>
      </x:c>
      <x:c r="C250" s="29" t="s">
        <x:v>441</x:v>
      </x:c>
      <x:c r="D250" s="30" t="s">
        <x:v>883</x:v>
      </x:c>
      <x:c r="E250" s="29" t="s">
        <x:v>523</x:v>
      </x:c>
      <x:c r="F250" s="29" t="s">
        <x:v>441</x:v>
      </x:c>
      <x:c r="G250" s="29" t="s">
        <x:v>859</x:v>
      </x:c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23.25" hidden="0" customHeight="1">
      <x:c r="A251" s="29" t="s">
        <x:v>866</x:v>
      </x:c>
      <x:c r="B251" s="29" t="s">
        <x:v>884</x:v>
      </x:c>
      <x:c r="C251" s="29" t="s">
        <x:v>441</x:v>
      </x:c>
      <x:c r="D251" s="29"/>
      <x:c r="E251" s="29"/>
      <x:c r="F251" s="30" t="s">
        <x:v>885</x:v>
      </x:c>
      <x:c r="G251" s="29" t="s">
        <x:v>859</x:v>
      </x:c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23.25" hidden="0" customHeight="1">
      <x:c r="A252" s="29" t="s">
        <x:v>866</x:v>
      </x:c>
      <x:c r="B252" s="29" t="s">
        <x:v>886</x:v>
      </x:c>
      <x:c r="C252" s="29" t="s">
        <x:v>441</x:v>
      </x:c>
      <x:c r="D252" s="29"/>
      <x:c r="E252" s="29"/>
      <x:c r="F252" s="29" t="s">
        <x:v>887</x:v>
      </x:c>
      <x:c r="G252" s="29" t="s">
        <x:v>859</x:v>
      </x:c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23.25" hidden="0" customHeight="1">
      <x:c r="A253" s="29" t="s">
        <x:v>866</x:v>
      </x:c>
      <x:c r="B253" s="29" t="s">
        <x:v>781</x:v>
      </x:c>
      <x:c r="C253" s="29" t="s">
        <x:v>441</x:v>
      </x:c>
      <x:c r="D253" s="29"/>
      <x:c r="E253" s="29"/>
      <x:c r="F253" s="29" t="s">
        <x:v>888</x:v>
      </x:c>
      <x:c r="G253" s="29" t="s">
        <x:v>859</x:v>
      </x:c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 t="str">
        <x:v>00_START_HERE</x:v>
      </x:c>
      <x:c r="B255" s="29" t="str">
        <x:v>(sheet)</x:v>
      </x:c>
      <x:c r="C255" s="29" t="str">
        <x:v>Yes</x:v>
      </x:c>
      <x:c r="D255" s="29" t="str">
        <x:v>Analyst workflow, release gates and non-negotiable rules.</x:v>
      </x:c>
      <x:c r="E255" s="29"/>
      <x:c r="F255" s="29" t="str">
        <x:v>Begin here</x:v>
      </x:c>
      <x:c r="G255" s="29" t="str">
        <x:v>v2.1</x:v>
      </x:c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 t="str">
        <x:v>06_V3_TO_V4_BUILD_MAP</x:v>
      </x:c>
      <x:c r="B256" s="29" t="str">
        <x:v>(sheet)</x:v>
      </x:c>
      <x:c r="C256" s="29" t="str">
        <x:v>Yes</x:v>
      </x:c>
      <x:c r="D256" s="29" t="str">
        <x:v>V3-to-V4.1 implementation and acceptance map for Uygar.</x:v>
      </x:c>
      <x:c r="E256" s="29"/>
      <x:c r="F256" s="29" t="str">
        <x:v>Build now</x:v>
      </x:c>
      <x:c r="G256" s="29" t="str">
        <x:v>v2.1</x:v>
      </x:c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 t="str">
        <x:v>31_PROPERTY_VALUE</x:v>
      </x:c>
      <x:c r="B257" s="29" t="str">
        <x:v>(sheet)</x:v>
      </x:c>
      <x:c r="C257" s="29" t="str">
        <x:v>Conditional</x:v>
      </x:c>
      <x:c r="D257" s="29" t="str">
        <x:v>Valuation records used by the property-security capacity test.</x:v>
      </x:c>
      <x:c r="E257" s="29"/>
      <x:c r="F257" s="29" t="str">
        <x:v>Independent appraisal</x:v>
      </x:c>
      <x:c r="G257" s="29" t="str">
        <x:v>v2.1</x:v>
      </x:c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 t="str">
        <x:v>39_GOVERNANCE</x:v>
      </x:c>
      <x:c r="B258" s="29" t="str">
        <x:v>(sheet)</x:v>
      </x:c>
      <x:c r="C258" s="29" t="str">
        <x:v>Conditional</x:v>
      </x:c>
      <x:c r="D258" s="29" t="str">
        <x:v>Approval authorities, restrictions and governance facts.</x:v>
      </x:c>
      <x:c r="E258" s="29"/>
      <x:c r="F258" s="29" t="str">
        <x:v>Borrowing approval</x:v>
      </x:c>
      <x:c r="G258" s="29" t="str">
        <x:v>v2.1</x:v>
      </x:c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 t="str">
        <x:v>55_SENSITIVITY_INPUTS</x:v>
      </x:c>
      <x:c r="B259" s="29" t="str">
        <x:v>(sheet)</x:v>
      </x:c>
      <x:c r="C259" s="29" t="str">
        <x:v>Yes</x:v>
      </x:c>
      <x:c r="D259" s="29" t="str">
        <x:v>Editable screening assumptions for base, moderate and severe scenarios.</x:v>
      </x:c>
      <x:c r="E259" s="29"/>
      <x:c r="F259" s="29" t="str">
        <x:v>Revenue -5%</x:v>
      </x:c>
      <x:c r="G259" s="29" t="str">
        <x:v>v2.1</x:v>
      </x:c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 t="str">
        <x:v>56_SENSITIVITY_RESULTS</x:v>
      </x:c>
      <x:c r="B260" s="29" t="str">
        <x:v>(sheet)</x:v>
      </x:c>
      <x:c r="C260" s="29" t="str">
        <x:v>System</x:v>
      </x:c>
      <x:c r="D260" s="29" t="str">
        <x:v>Live stressed NOI, DSCR, gap and cash results.</x:v>
      </x:c>
      <x:c r="E260" s="29"/>
      <x:c r="F260" s="29" t="str">
        <x:v>Moderate risk</x:v>
      </x:c>
      <x:c r="G260" s="29" t="str">
        <x:v>v2.1</x:v>
      </x:c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 t="str">
        <x:v>57_OPTION_ANALYSIS</x:v>
      </x:c>
      <x:c r="B261" s="29" t="str">
        <x:v>(sheet)</x:v>
      </x:c>
      <x:c r="C261" s="29" t="str">
        <x:v>Yes</x:v>
      </x:c>
      <x:c r="D261" s="29" t="str">
        <x:v>Formula-linked option amounts plus analyst-reviewed effects and risks.</x:v>
      </x:c>
      <x:c r="E261" s="29"/>
      <x:c r="F261" s="29" t="str">
        <x:v>Borrow against property</x:v>
      </x:c>
      <x:c r="G261" s="29" t="str">
        <x:v>v2.1</x:v>
      </x:c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 t="str">
        <x:v>58_CAPACITY_TESTS</x:v>
      </x:c>
      <x:c r="B262" s="29" t="str">
        <x:v>(sheet)</x:v>
      </x:c>
      <x:c r="C262" s="29" t="str">
        <x:v>Yes</x:v>
      </x:c>
      <x:c r="D262" s="29" t="str">
        <x:v>Property security, repayment, permission and liquidity tests.</x:v>
      </x:c>
      <x:c r="E262" s="29"/>
      <x:c r="F262" s="29" t="str">
        <x:v>Preliminary safe borrowing</x:v>
      </x:c>
      <x:c r="G262" s="29" t="str">
        <x:v>v2.1</x:v>
      </x:c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 t="str">
        <x:v>32_FINANCIAL</x:v>
      </x:c>
      <x:c r="B263" s="29" t="str">
        <x:v>Record_Grain</x:v>
      </x:c>
      <x:c r="C263" s="29" t="str">
        <x:v>Yes</x:v>
      </x:c>
      <x:c r="D263" s="29" t="str">
        <x:v>Distinguishes portfolio controls from property/project detail and components.</x:v>
      </x:c>
      <x:c r="E263" s="29" t="str">
        <x:v>Portfolio control; Property detail; Project detail; Revenue component; Expense component</x:v>
      </x:c>
      <x:c r="F263" s="29" t="str">
        <x:v>Portfolio control</x:v>
      </x:c>
      <x:c r="G263" s="29" t="str">
        <x:v>v2.1</x:v>
      </x:c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 t="str">
        <x:v>34_CASH_RESERVES</x:v>
      </x:c>
      <x:c r="B264" s="29" t="str">
        <x:v>Fiscal_Year</x:v>
      </x:c>
      <x:c r="C264" s="29" t="str">
        <x:v>Yes</x:v>
      </x:c>
      <x:c r="D264" s="29" t="str">
        <x:v>Fiscal-year label used by reserve roll-forward and page charts.</x:v>
      </x:c>
      <x:c r="E264" s="29"/>
      <x:c r="F264" s="29" t="str">
        <x:v>2025-2026</x:v>
      </x:c>
      <x:c r="G264" s="29" t="str">
        <x:v>v2.1</x:v>
      </x:c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65" hidden="0" customHeight="1">
      <x:c r="A265" s="29" t="str">
        <x:v>57_OPTION_ANALYSIS</x:v>
      </x:c>
      <x:c r="B265" s="29" t="str">
        <x:v>Cash_Available_or_Annual_Benefit</x:v>
      </x:c>
      <x:c r="C265" s="29" t="str">
        <x:v>Conditional</x:v>
      </x:c>
      <x:c r="D265" s="29" t="str">
        <x:v>Annual net cash benefit or usable cash for this option/year. D7 is permitted reserve use; D9 is net proceeds, not screened capacity.</x:v>
      </x:c>
      <x:c r="E265" s="29" t="str">
        <x:v>Number, &gt;= 0; blank when not established</x:v>
      </x:c>
      <x:c r="F265" s="29" t="str">
        <x:v>40</x:v>
      </x:c>
      <x:c r="G265" s="29" t="str">
        <x:v>V4.2</x:v>
      </x:c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65" hidden="0" customHeight="1">
      <x:c r="A266" s="29" t="str">
        <x:v>57_OPTION_ANALYSIS</x:v>
      </x:c>
      <x:c r="B266" s="29" t="str">
        <x:v>Cash_Shortfall_Funded</x:v>
      </x:c>
      <x:c r="C266" s="29" t="str">
        <x:v>Generated</x:v>
      </x:c>
      <x:c r="D266" s="29" t="str">
        <x:v>Minimum of annual cash shortfall and nonnegative available option cash. Subsidy row uses cash excluding placeholder support.</x:v>
      </x:c>
      <x:c r="E266" s="29" t="str">
        <x:v>Formula only; do not overwrite</x:v>
      </x:c>
      <x:c r="F266" s="29" t="str">
        <x:v>40</x:v>
      </x:c>
      <x:c r="G266" s="29" t="str">
        <x:v>V4.2</x:v>
      </x:c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65" hidden="0" customHeight="1">
      <x:c r="A267" s="29" t="str">
        <x:v>57_OPTION_ANALYSIS</x:v>
      </x:c>
      <x:c r="B267" s="29" t="str">
        <x:v>Residual_Cash_Shortfall</x:v>
      </x:c>
      <x:c r="C267" s="29" t="str">
        <x:v>Generated</x:v>
      </x:c>
      <x:c r="D267" s="29" t="str">
        <x:v>Unfunded annual cash shortfall after the option. This is not the gap to 1.20 DSCR.</x:v>
      </x:c>
      <x:c r="E267" s="29" t="str">
        <x:v>Formula only; do not overwrite</x:v>
      </x:c>
      <x:c r="F267" s="29" t="str">
        <x:v>60</x:v>
      </x:c>
      <x:c r="G267" s="29" t="str">
        <x:v>V4.2</x:v>
      </x:c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65" hidden="0" customHeight="1">
      <x:c r="A268" s="29" t="str">
        <x:v>40_CALC_REGISTRY</x:v>
      </x:c>
      <x:c r="B268" s="29" t="str">
        <x:v>Notes</x:v>
      </x:c>
      <x:c r="C268" s="29" t="str">
        <x:v>Yes</x:v>
      </x:c>
      <x:c r="D268" s="29" t="str">
        <x:v>Execution note states which metric codes are live in Excel and which are platform-only.</x:v>
      </x:c>
      <x:c r="E268" s="29" t="str">
        <x:v>Live portfolio/year or platform-only</x:v>
      </x:c>
      <x:c r="F268" s="29" t="str">
        <x:v>Building DSCR is platform-only</x:v>
      </x:c>
      <x:c r="G268" s="29" t="str">
        <x:v>V4.2</x:v>
      </x:c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65" hidden="0" customHeight="1">
      <x:c r="A269" s="29" t="str">
        <x:v>53_EVIDENCE_STATUS</x:v>
      </x:c>
      <x:c r="B269" s="29" t="str">
        <x:v>Evidence_Status</x:v>
      </x:c>
      <x:c r="C269" s="29" t="str">
        <x:v>Generated for rows 7–9</x:v>
      </x:c>
      <x:c r="D269" s="29" t="str">
        <x:v>Financial period coverage across configured years. Complete required figures, some figures or no figures. Figure status remains separate.</x:v>
      </x:c>
      <x:c r="E269" s="29" t="str">
        <x:v>Confirmed; Partly confirmed; No data available</x:v>
      </x:c>
      <x:c r="F269" s="29" t="str">
        <x:v>Partly confirmed</x:v>
      </x:c>
      <x:c r="G269" s="29" t="str">
        <x:v>V4.2</x:v>
      </x:c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16" style="1" hidden="0" customWidth="1"/>
    <x:col min="2" max="2" width="14" style="1" hidden="0" customWidth="1"/>
    <x:col min="3" max="3" width="20" style="1" hidden="0" customWidth="1"/>
    <x:col min="4" max="4" width="28" style="1" hidden="0" customWidth="1"/>
    <x:col min="5" max="5" width="46" style="1" hidden="0" customWidth="1"/>
    <x:col min="6" max="6" width="50" style="1" hidden="0" customWidth="1"/>
    <x:col min="7" max="7" width="22" style="1" hidden="0" customWidth="1"/>
    <x:col min="8" max="8" width="46" style="1" hidden="0" customWidth="1"/>
    <x:col min="9" max="9" width="16" style="1" hidden="0" customWidth="1"/>
    <x:col min="10" max="10" width="42" style="1" hidden="0" customWidth="1"/>
    <x:col min="11" max="11" width="22" style="1" hidden="0" customWidth="1"/>
    <x:col min="12" max="12" width="16" style="1" hidden="0" customWidth="1"/>
    <x:col min="13" max="13" width="42" style="1" hidden="0" customWidth="1"/>
  </x:cols>
  <x:sheetData>
    <x:row r="1" ht="25.5" hidden="0" customHeight="1">
      <x:c r="A1" s="44" t="s">
        <x:v>889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hidden="0" customHeight="1">
      <x:c r="A2" s="4" t="s">
        <x:v>890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5" hidden="0" customHeight="1"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45" t="s">
        <x:v>891</x:v>
      </x:c>
      <x:c r="B4" s="45" t="s">
        <x:v>892</x:v>
      </x:c>
      <x:c r="C4" s="45" t="s">
        <x:v>893</x:v>
      </x:c>
      <x:c r="D4" s="45" t="s">
        <x:v>894</x:v>
      </x:c>
      <x:c r="E4" s="45" t="s">
        <x:v>895</x:v>
      </x:c>
      <x:c r="F4" s="45" t="s">
        <x:v>896</x:v>
      </x:c>
      <x:c r="G4" s="45" t="s">
        <x:v>897</x:v>
      </x:c>
      <x:c r="H4" s="45" t="s">
        <x:v>898</x:v>
      </x:c>
      <x:c r="I4" s="45" t="s">
        <x:v>633</x:v>
      </x:c>
      <x:c r="J4" s="45" t="s">
        <x:v>899</x:v>
      </x:c>
      <x:c r="K4" s="45" t="s">
        <x:v>900</x:v>
      </x:c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49.5" hidden="0" customHeight="1">
      <x:c r="A5" s="17" t="s">
        <x:v>901</x:v>
      </x:c>
      <x:c r="B5" s="46" t="n">
        <x:v>46285</x:v>
      </x:c>
      <x:c r="C5" s="17" t="s">
        <x:v>902</x:v>
      </x:c>
      <x:c r="D5" s="17" t="s">
        <x:v>903</x:v>
      </x:c>
      <x:c r="E5" s="17" t="s">
        <x:v>904</x:v>
      </x:c>
      <x:c r="F5" s="17" t="s">
        <x:v>905</x:v>
      </x:c>
      <x:c r="G5" s="17" t="s">
        <x:v>441</x:v>
      </x:c>
      <x:c r="H5" s="17" t="s">
        <x:v>906</x:v>
      </x:c>
      <x:c r="I5" s="17" t="s">
        <x:v>907</x:v>
      </x:c>
      <x:c r="J5" s="17" t="s">
        <x:v>908</x:v>
      </x:c>
      <x:c r="K5" s="17" t="s">
        <x:v>909</x:v>
      </x:c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49.5" hidden="0" customHeight="1">
      <x:c r="A6" s="17" t="s">
        <x:v>910</x:v>
      </x:c>
      <x:c r="B6" s="46" t="n">
        <x:v>46285</x:v>
      </x:c>
      <x:c r="C6" s="17" t="s">
        <x:v>299</x:v>
      </x:c>
      <x:c r="D6" s="17" t="s">
        <x:v>911</x:v>
      </x:c>
      <x:c r="E6" s="17" t="s">
        <x:v>912</x:v>
      </x:c>
      <x:c r="F6" s="17" t="s">
        <x:v>913</x:v>
      </x:c>
      <x:c r="G6" s="17" t="s">
        <x:v>441</x:v>
      </x:c>
      <x:c r="H6" s="17" t="s">
        <x:v>914</x:v>
      </x:c>
      <x:c r="I6" s="17" t="s">
        <x:v>907</x:v>
      </x:c>
      <x:c r="J6" s="17" t="s">
        <x:v>915</x:v>
      </x:c>
      <x:c r="K6" s="17" t="s">
        <x:v>909</x:v>
      </x:c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49.5" hidden="0" customHeight="1">
      <x:c r="A7" s="17" t="s">
        <x:v>916</x:v>
      </x:c>
      <x:c r="B7" s="46" t="n">
        <x:v>46285</x:v>
      </x:c>
      <x:c r="C7" s="17" t="s">
        <x:v>917</x:v>
      </x:c>
      <x:c r="D7" s="17" t="s">
        <x:v>918</x:v>
      </x:c>
      <x:c r="E7" s="17" t="s">
        <x:v>919</x:v>
      </x:c>
      <x:c r="F7" s="17" t="s">
        <x:v>920</x:v>
      </x:c>
      <x:c r="G7" s="17" t="s">
        <x:v>441</x:v>
      </x:c>
      <x:c r="H7" s="17" t="s">
        <x:v>921</x:v>
      </x:c>
      <x:c r="I7" s="17" t="s">
        <x:v>907</x:v>
      </x:c>
      <x:c r="J7" s="17" t="s">
        <x:v>922</x:v>
      </x:c>
      <x:c r="K7" s="17" t="s">
        <x:v>909</x:v>
      </x:c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49.5" hidden="0" customHeight="1">
      <x:c r="A8" s="17" t="s">
        <x:v>923</x:v>
      </x:c>
      <x:c r="B8" s="46" t="n">
        <x:v>46285</x:v>
      </x:c>
      <x:c r="C8" s="17" t="s">
        <x:v>61</x:v>
      </x:c>
      <x:c r="D8" s="17" t="s">
        <x:v>924</x:v>
      </x:c>
      <x:c r="E8" s="17" t="s">
        <x:v>925</x:v>
      </x:c>
      <x:c r="F8" s="17" t="s">
        <x:v>926</x:v>
      </x:c>
      <x:c r="G8" s="17" t="s">
        <x:v>441</x:v>
      </x:c>
      <x:c r="H8" s="17" t="s">
        <x:v>927</x:v>
      </x:c>
      <x:c r="I8" s="17" t="s">
        <x:v>907</x:v>
      </x:c>
      <x:c r="J8" s="17" t="s">
        <x:v>928</x:v>
      </x:c>
      <x:c r="K8" s="17" t="s">
        <x:v>909</x:v>
      </x:c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49.5" hidden="0" customHeight="1">
      <x:c r="A9" s="17" t="s">
        <x:v>929</x:v>
      </x:c>
      <x:c r="B9" s="46" t="n">
        <x:v>46285</x:v>
      </x:c>
      <x:c r="C9" s="17" t="s">
        <x:v>930</x:v>
      </x:c>
      <x:c r="D9" s="17" t="s">
        <x:v>931</x:v>
      </x:c>
      <x:c r="E9" s="17" t="s">
        <x:v>932</x:v>
      </x:c>
      <x:c r="F9" s="17" t="s">
        <x:v>933</x:v>
      </x:c>
      <x:c r="G9" s="17" t="s">
        <x:v>441</x:v>
      </x:c>
      <x:c r="H9" s="17" t="s">
        <x:v>934</x:v>
      </x:c>
      <x:c r="I9" s="17" t="s">
        <x:v>907</x:v>
      </x:c>
      <x:c r="J9" s="17" t="s">
        <x:v>935</x:v>
      </x:c>
      <x:c r="K9" s="17" t="s">
        <x:v>909</x:v>
      </x:c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49.5" hidden="0" customHeight="1">
      <x:c r="A10" s="17" t="s">
        <x:v>936</x:v>
      </x:c>
      <x:c r="B10" s="46" t="n">
        <x:v>46285</x:v>
      </x:c>
      <x:c r="C10" s="17" t="s">
        <x:v>79</x:v>
      </x:c>
      <x:c r="D10" s="17" t="s">
        <x:v>937</x:v>
      </x:c>
      <x:c r="E10" s="17" t="s">
        <x:v>938</x:v>
      </x:c>
      <x:c r="F10" s="17" t="s">
        <x:v>939</x:v>
      </x:c>
      <x:c r="G10" s="17" t="s">
        <x:v>940</x:v>
      </x:c>
      <x:c r="H10" s="17" t="s">
        <x:v>941</x:v>
      </x:c>
      <x:c r="I10" s="17" t="s">
        <x:v>907</x:v>
      </x:c>
      <x:c r="J10" s="17" t="s">
        <x:v>942</x:v>
      </x:c>
      <x:c r="K10" s="17" t="s">
        <x:v>909</x:v>
      </x:c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49.5" hidden="0" customHeight="1">
      <x:c r="A11" s="17" t="s">
        <x:v>943</x:v>
      </x:c>
      <x:c r="B11" s="46" t="n">
        <x:v>46285</x:v>
      </x:c>
      <x:c r="C11" s="17" t="s">
        <x:v>944</x:v>
      </x:c>
      <x:c r="D11" s="17" t="s">
        <x:v>86</x:v>
      </x:c>
      <x:c r="E11" s="17" t="s">
        <x:v>945</x:v>
      </x:c>
      <x:c r="F11" s="17" t="s">
        <x:v>946</x:v>
      </x:c>
      <x:c r="G11" s="17" t="s">
        <x:v>441</x:v>
      </x:c>
      <x:c r="H11" s="17" t="s">
        <x:v>947</x:v>
      </x:c>
      <x:c r="I11" s="17" t="s">
        <x:v>907</x:v>
      </x:c>
      <x:c r="J11" s="17" t="s">
        <x:v>948</x:v>
      </x:c>
      <x:c r="K11" s="17" t="s">
        <x:v>909</x:v>
      </x:c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49.5" hidden="0" customHeight="1">
      <x:c r="A12" s="17" t="s">
        <x:v>949</x:v>
      </x:c>
      <x:c r="B12" s="46" t="n">
        <x:v>46285</x:v>
      </x:c>
      <x:c r="C12" s="17" t="s">
        <x:v>37</x:v>
      </x:c>
      <x:c r="D12" s="17" t="s">
        <x:v>950</x:v>
      </x:c>
      <x:c r="E12" s="17" t="s">
        <x:v>951</x:v>
      </x:c>
      <x:c r="F12" s="17" t="s">
        <x:v>952</x:v>
      </x:c>
      <x:c r="G12" s="17" t="s">
        <x:v>441</x:v>
      </x:c>
      <x:c r="H12" s="17" t="s">
        <x:v>953</x:v>
      </x:c>
      <x:c r="I12" s="17" t="s">
        <x:v>907</x:v>
      </x:c>
      <x:c r="J12" s="17" t="s">
        <x:v>954</x:v>
      </x:c>
      <x:c r="K12" s="17" t="s">
        <x:v>909</x:v>
      </x:c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49.5" hidden="0" customHeight="1">
      <x:c r="A13" s="17" t="s">
        <x:v>955</x:v>
      </x:c>
      <x:c r="B13" s="46" t="n">
        <x:v>46285</x:v>
      </x:c>
      <x:c r="C13" s="17" t="s">
        <x:v>956</x:v>
      </x:c>
      <x:c r="D13" s="17" t="s">
        <x:v>957</x:v>
      </x:c>
      <x:c r="E13" s="17" t="s">
        <x:v>958</x:v>
      </x:c>
      <x:c r="F13" s="17" t="s">
        <x:v>959</x:v>
      </x:c>
      <x:c r="G13" s="17" t="s">
        <x:v>441</x:v>
      </x:c>
      <x:c r="H13" s="17" t="s">
        <x:v>960</x:v>
      </x:c>
      <x:c r="I13" s="17" t="s">
        <x:v>907</x:v>
      </x:c>
      <x:c r="J13" s="17" t="s">
        <x:v>961</x:v>
      </x:c>
      <x:c r="K13" s="17" t="s">
        <x:v>909</x:v>
      </x:c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49.5" hidden="0" customHeight="1">
      <x:c r="A14" s="17" t="s">
        <x:v>962</x:v>
      </x:c>
      <x:c r="B14" s="46" t="n">
        <x:v>46285</x:v>
      </x:c>
      <x:c r="C14" s="17" t="s">
        <x:v>963</x:v>
      </x:c>
      <x:c r="D14" s="17" t="s">
        <x:v>911</x:v>
      </x:c>
      <x:c r="E14" s="17" t="s">
        <x:v>964</x:v>
      </x:c>
      <x:c r="F14" s="17" t="s">
        <x:v>965</x:v>
      </x:c>
      <x:c r="G14" s="17" t="s">
        <x:v>441</x:v>
      </x:c>
      <x:c r="H14" s="17" t="s">
        <x:v>966</x:v>
      </x:c>
      <x:c r="I14" s="17" t="s">
        <x:v>907</x:v>
      </x:c>
      <x:c r="J14" s="17" t="s">
        <x:v>967</x:v>
      </x:c>
      <x:c r="K14" s="17" t="s">
        <x:v>909</x:v>
      </x:c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49.5" hidden="0" customHeight="1">
      <x:c r="A15" s="18" t="s">
        <x:v>968</x:v>
      </x:c>
      <x:c r="B15" s="47" t="n">
        <x:v>46285</x:v>
      </x:c>
      <x:c r="C15" s="18" t="s">
        <x:v>969</x:v>
      </x:c>
      <x:c r="D15" s="18" t="s">
        <x:v>970</x:v>
      </x:c>
      <x:c r="E15" s="18" t="s">
        <x:v>971</x:v>
      </x:c>
      <x:c r="F15" s="18" t="s">
        <x:v>972</x:v>
      </x:c>
      <x:c r="G15" s="18" t="s">
        <x:v>441</x:v>
      </x:c>
      <x:c r="H15" s="18" t="s">
        <x:v>973</x:v>
      </x:c>
      <x:c r="I15" s="18" t="s">
        <x:v>907</x:v>
      </x:c>
      <x:c r="J15" s="18" t="s">
        <x:v>974</x:v>
      </x:c>
      <x:c r="K15" s="18" t="s">
        <x:v>909</x:v>
      </x:c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49.5" hidden="0" customHeight="1">
      <x:c r="A16" s="48" t="s">
        <x:v>975</x:v>
      </x:c>
      <x:c r="B16" s="49" t="n">
        <x:v>46285</x:v>
      </x:c>
      <x:c r="C16" s="48" t="s">
        <x:v>917</x:v>
      </x:c>
      <x:c r="D16" s="48" t="s">
        <x:v>976</x:v>
      </x:c>
      <x:c r="E16" s="48" t="s">
        <x:v>977</x:v>
      </x:c>
      <x:c r="F16" s="48" t="s">
        <x:v>978</x:v>
      </x:c>
      <x:c r="G16" s="48" t="s">
        <x:v>441</x:v>
      </x:c>
      <x:c r="H16" s="48" t="s">
        <x:v>979</x:v>
      </x:c>
      <x:c r="I16" s="48" t="s">
        <x:v>907</x:v>
      </x:c>
      <x:c r="J16" s="48" t="s">
        <x:v>980</x:v>
      </x:c>
      <x:c r="K16" s="48" t="s">
        <x:v>909</x:v>
      </x:c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49.5" hidden="0" customHeight="1">
      <x:c r="A17" s="48" t="s">
        <x:v>981</x:v>
      </x:c>
      <x:c r="B17" s="49" t="n">
        <x:v>46285</x:v>
      </x:c>
      <x:c r="C17" s="48" t="s">
        <x:v>930</x:v>
      </x:c>
      <x:c r="D17" s="48" t="s">
        <x:v>982</x:v>
      </x:c>
      <x:c r="E17" s="48" t="s">
        <x:v>983</x:v>
      </x:c>
      <x:c r="F17" s="48" t="s">
        <x:v>984</x:v>
      </x:c>
      <x:c r="G17" s="48" t="s">
        <x:v>441</x:v>
      </x:c>
      <x:c r="H17" s="48" t="s">
        <x:v>985</x:v>
      </x:c>
      <x:c r="I17" s="48" t="s">
        <x:v>907</x:v>
      </x:c>
      <x:c r="J17" s="48" t="s">
        <x:v>986</x:v>
      </x:c>
      <x:c r="K17" s="48" t="s">
        <x:v>909</x:v>
      </x:c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49.5" hidden="0" customHeight="1">
      <x:c r="A18" s="48" t="s">
        <x:v>987</x:v>
      </x:c>
      <x:c r="B18" s="49" t="n">
        <x:v>46285</x:v>
      </x:c>
      <x:c r="C18" s="48" t="s">
        <x:v>299</x:v>
      </x:c>
      <x:c r="D18" s="48" t="s">
        <x:v>988</x:v>
      </x:c>
      <x:c r="E18" s="48" t="s">
        <x:v>989</x:v>
      </x:c>
      <x:c r="F18" s="48" t="s">
        <x:v>990</x:v>
      </x:c>
      <x:c r="G18" s="48" t="s">
        <x:v>441</x:v>
      </x:c>
      <x:c r="H18" s="48" t="s">
        <x:v>991</x:v>
      </x:c>
      <x:c r="I18" s="48" t="s">
        <x:v>907</x:v>
      </x:c>
      <x:c r="J18" s="48" t="s">
        <x:v>992</x:v>
      </x:c>
      <x:c r="K18" s="48" t="s">
        <x:v>909</x:v>
      </x:c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49.5" hidden="0" customHeight="1">
      <x:c r="A19" s="50" t="s">
        <x:v>993</x:v>
      </x:c>
      <x:c r="B19" s="51" t="n">
        <x:v>46285</x:v>
      </x:c>
      <x:c r="C19" s="50" t="s">
        <x:v>994</x:v>
      </x:c>
      <x:c r="D19" s="50" t="s">
        <x:v>911</x:v>
      </x:c>
      <x:c r="E19" s="50" t="s">
        <x:v>995</x:v>
      </x:c>
      <x:c r="F19" s="50" t="s">
        <x:v>996</x:v>
      </x:c>
      <x:c r="G19" s="50" t="s">
        <x:v>441</x:v>
      </x:c>
      <x:c r="H19" s="50" t="s">
        <x:v>997</x:v>
      </x:c>
      <x:c r="I19" s="50" t="s">
        <x:v>907</x:v>
      </x:c>
      <x:c r="J19" s="50" t="s">
        <x:v>998</x:v>
      </x:c>
      <x:c r="K19" s="50" t="s">
        <x:v>909</x:v>
      </x:c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57.75" hidden="0" customHeight="1">
      <x:c r="A20" s="52" t="s">
        <x:v>999</x:v>
      </x:c>
      <x:c r="B20" s="53" t="n">
        <x:v>46285</x:v>
      </x:c>
      <x:c r="C20" s="52" t="s">
        <x:v>1000</x:v>
      </x:c>
      <x:c r="D20" s="52" t="s">
        <x:v>1001</x:v>
      </x:c>
      <x:c r="E20" s="52" t="s">
        <x:v>1002</x:v>
      </x:c>
      <x:c r="F20" s="52" t="s">
        <x:v>1003</x:v>
      </x:c>
      <x:c r="G20" s="52" t="s">
        <x:v>1004</x:v>
      </x:c>
      <x:c r="H20" s="52" t="s">
        <x:v>1005</x:v>
      </x:c>
      <x:c r="I20" s="52" t="s">
        <x:v>907</x:v>
      </x:c>
      <x:c r="J20" s="52" t="s">
        <x:v>1006</x:v>
      </x:c>
      <x:c r="K20" s="52" t="s">
        <x:v>1007</x:v>
      </x:c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72" hidden="0" customHeight="1">
      <x:c r="A21" s="48" t="s">
        <x:v>1008</x:v>
      </x:c>
      <x:c r="B21" s="49" t="n">
        <x:v>46286</x:v>
      </x:c>
      <x:c r="C21" s="48" t="s">
        <x:v>1009</x:v>
      </x:c>
      <x:c r="D21" s="48" t="s">
        <x:v>1010</x:v>
      </x:c>
      <x:c r="E21" s="48" t="s">
        <x:v>1011</x:v>
      </x:c>
      <x:c r="F21" s="48" t="s">
        <x:v>1012</x:v>
      </x:c>
      <x:c r="G21" s="48" t="s">
        <x:v>441</x:v>
      </x:c>
      <x:c r="H21" s="48" t="s">
        <x:v>1013</x:v>
      </x:c>
      <x:c r="I21" s="48" t="s">
        <x:v>907</x:v>
      </x:c>
      <x:c r="J21" s="48" t="s">
        <x:v>1014</x:v>
      </x:c>
      <x:c r="K21" s="48" t="s">
        <x:v>909</x:v>
      </x:c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78" hidden="0" customHeight="1">
      <x:c r="A22" s="48" t="s">
        <x:v>1015</x:v>
      </x:c>
      <x:c r="B22" s="49" t="n">
        <x:v>46286</x:v>
      </x:c>
      <x:c r="C22" s="48" t="s">
        <x:v>1016</x:v>
      </x:c>
      <x:c r="D22" s="48" t="s">
        <x:v>1017</x:v>
      </x:c>
      <x:c r="E22" s="48" t="s">
        <x:v>1018</x:v>
      </x:c>
      <x:c r="F22" s="48" t="s">
        <x:v>1019</x:v>
      </x:c>
      <x:c r="G22" s="48" t="s">
        <x:v>1020</x:v>
      </x:c>
      <x:c r="H22" s="48" t="s">
        <x:v>1021</x:v>
      </x:c>
      <x:c r="I22" s="48" t="s">
        <x:v>907</x:v>
      </x:c>
      <x:c r="J22" s="48" t="s">
        <x:v>1022</x:v>
      </x:c>
      <x:c r="K22" s="48" t="s">
        <x:v>1023</x:v>
      </x:c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78" hidden="0" customHeight="1">
      <x:c r="A23" s="48" t="s">
        <x:v>1024</x:v>
      </x:c>
      <x:c r="B23" s="49" t="n">
        <x:v>46298</x:v>
      </x:c>
      <x:c r="C23" s="48" t="s">
        <x:v>299</x:v>
      </x:c>
      <x:c r="D23" s="48" t="s">
        <x:v>1025</x:v>
      </x:c>
      <x:c r="E23" s="48" t="s">
        <x:v>1026</x:v>
      </x:c>
      <x:c r="F23" s="48" t="s">
        <x:v>1027</x:v>
      </x:c>
      <x:c r="G23" s="48" t="s">
        <x:v>441</x:v>
      </x:c>
      <x:c r="H23" s="48" t="s">
        <x:v>1028</x:v>
      </x:c>
      <x:c r="I23" s="48" t="s">
        <x:v>562</x:v>
      </x:c>
      <x:c r="J23" s="48" t="s">
        <x:v>1029</x:v>
      </x:c>
      <x:c r="K23" s="48" t="s">
        <x:v>1030</x:v>
      </x:c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78" hidden="0" customHeight="1">
      <x:c r="A24" s="48" t="s">
        <x:v>1031</x:v>
      </x:c>
      <x:c r="B24" s="49" t="n">
        <x:v>46298</x:v>
      </x:c>
      <x:c r="C24" s="48" t="s">
        <x:v>930</x:v>
      </x:c>
      <x:c r="D24" s="48" t="s">
        <x:v>1032</x:v>
      </x:c>
      <x:c r="E24" s="48" t="s">
        <x:v>1033</x:v>
      </x:c>
      <x:c r="F24" s="48" t="s">
        <x:v>1034</x:v>
      </x:c>
      <x:c r="G24" s="48" t="s">
        <x:v>441</x:v>
      </x:c>
      <x:c r="H24" s="48" t="s">
        <x:v>1035</x:v>
      </x:c>
      <x:c r="I24" s="48" t="s">
        <x:v>562</x:v>
      </x:c>
      <x:c r="J24" s="48" t="s">
        <x:v>1036</x:v>
      </x:c>
      <x:c r="K24" s="48" t="s">
        <x:v>1030</x:v>
      </x:c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78" hidden="0" customHeight="1">
      <x:c r="A25" s="48" t="s">
        <x:v>1037</x:v>
      </x:c>
      <x:c r="B25" s="49" t="n">
        <x:v>46298</x:v>
      </x:c>
      <x:c r="C25" s="48" t="s">
        <x:v>930</x:v>
      </x:c>
      <x:c r="D25" s="48" t="s">
        <x:v>1038</x:v>
      </x:c>
      <x:c r="E25" s="48" t="s">
        <x:v>1039</x:v>
      </x:c>
      <x:c r="F25" s="48" t="s">
        <x:v>1040</x:v>
      </x:c>
      <x:c r="G25" s="48" t="s">
        <x:v>441</x:v>
      </x:c>
      <x:c r="H25" s="48" t="s">
        <x:v>1035</x:v>
      </x:c>
      <x:c r="I25" s="48" t="s">
        <x:v>562</x:v>
      </x:c>
      <x:c r="J25" s="48" t="s">
        <x:v>1041</x:v>
      </x:c>
      <x:c r="K25" s="48" t="s">
        <x:v>1030</x:v>
      </x:c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78" hidden="0" customHeight="1">
      <x:c r="A26" s="48" t="s">
        <x:v>1042</x:v>
      </x:c>
      <x:c r="B26" s="49" t="n">
        <x:v>46298</x:v>
      </x:c>
      <x:c r="C26" s="48" t="s">
        <x:v>79</x:v>
      </x:c>
      <x:c r="D26" s="48" t="s">
        <x:v>1043</x:v>
      </x:c>
      <x:c r="E26" s="48" t="s">
        <x:v>1044</x:v>
      </x:c>
      <x:c r="F26" s="48" t="s">
        <x:v>1045</x:v>
      </x:c>
      <x:c r="G26" s="48" t="s">
        <x:v>441</x:v>
      </x:c>
      <x:c r="H26" s="48" t="s">
        <x:v>1046</x:v>
      </x:c>
      <x:c r="I26" s="48" t="s">
        <x:v>588</x:v>
      </x:c>
      <x:c r="J26" s="48" t="s">
        <x:v>1047</x:v>
      </x:c>
      <x:c r="K26" s="48" t="s">
        <x:v>1030</x:v>
      </x:c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78" hidden="0" customHeight="1">
      <x:c r="A27" s="48" t="s">
        <x:v>1048</x:v>
      </x:c>
      <x:c r="B27" s="49" t="n">
        <x:v>46298</x:v>
      </x:c>
      <x:c r="C27" s="48" t="s">
        <x:v>963</x:v>
      </x:c>
      <x:c r="D27" s="48" t="s">
        <x:v>450</x:v>
      </x:c>
      <x:c r="E27" s="48" t="s">
        <x:v>1049</x:v>
      </x:c>
      <x:c r="F27" s="48" t="s">
        <x:v>1050</x:v>
      </x:c>
      <x:c r="G27" s="48" t="s">
        <x:v>1051</x:v>
      </x:c>
      <x:c r="H27" s="48" t="s">
        <x:v>1052</x:v>
      </x:c>
      <x:c r="I27" s="48" t="s">
        <x:v>562</x:v>
      </x:c>
      <x:c r="J27" s="48" t="s">
        <x:v>1053</x:v>
      </x:c>
      <x:c r="K27" s="48" t="s">
        <x:v>1030</x:v>
      </x:c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33.75" hidden="0" customHeight="1">
      <x:c r="A28" s="48" t="str">
        <x:v>CL-V4-024</x:v>
      </x:c>
      <x:c r="B28" s="297" t="d">
        <x:v>2026-10-03T00:00:00.000Z</x:v>
      </x:c>
      <x:c r="C28" s="48" t="str">
        <x:v>Underwriting engine</x:v>
      </x:c>
      <x:c r="D28" s="48" t="str">
        <x:v>41; 55–58; 62</x:v>
      </x:c>
      <x:c r="E28" s="48" t="str">
        <x:v>The V4 schema had only two executable formulas.</x:v>
      </x:c>
      <x:c r="F28" s="48" t="str">
        <x:v>Added blank-safe live portfolio calculations, sensitivity results, option analysis, four borrowing-capacity tests and core page-view records.</x:v>
      </x:c>
      <x:c r="G28" s="48" t="str">
        <x:v>Yes — live method restored</x:v>
      </x:c>
      <x:c r="H28" s="48" t="str">
        <x:v>V4.1 recalculates after analyst input.</x:v>
      </x:c>
      <x:c r="I28" s="48" t="str">
        <x:v>Complete</x:v>
      </x:c>
      <x:c r="J28" s="48" t="str">
        <x:v>Populate and test with NGO B V18.</x:v>
      </x:c>
      <x:c r="K28" s="48" t="str">
        <x:v>Pending — Kelly Lin</x:v>
      </x:c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33.75" hidden="0" customHeight="1">
      <x:c r="A29" s="48" t="str">
        <x:v>CL-V4-025</x:v>
      </x:c>
      <x:c r="B29" s="297" t="d">
        <x:v>2026-10-03T00:00:00.000Z</x:v>
      </x:c>
      <x:c r="C29" s="48" t="str">
        <x:v>Analyst workflow</x:v>
      </x:c>
      <x:c r="D29" s="48" t="str">
        <x:v>00_START_HERE; 06_V3_TO_V4_BUILD_MAP</x:v>
      </x:c>
      <x:c r="E29" s="48" t="str">
        <x:v>Analysts and Uygar needed one clear entry point and a V3-to-V4 handoff.</x:v>
      </x:c>
      <x:c r="F29" s="48" t="str">
        <x:v>Added eight-step analyst workflow, non-negotiable rules and implementation map.</x:v>
      </x:c>
      <x:c r="G29" s="48" t="str">
        <x:v>No</x:v>
      </x:c>
      <x:c r="H29" s="48" t="str">
        <x:v>Documentation and workflow only.</x:v>
      </x:c>
      <x:c r="I29" s="48" t="str">
        <x:v>Complete</x:v>
      </x:c>
      <x:c r="J29" s="48" t="str">
        <x:v>Use in Uygar build instructions.</x:v>
      </x:c>
      <x:c r="K29" s="48" t="str">
        <x:v>Pending — Kelly Lin</x:v>
      </x:c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33.75" hidden="0" customHeight="1">
      <x:c r="A30" s="48" t="str">
        <x:v>CL-V4-026</x:v>
      </x:c>
      <x:c r="B30" s="297" t="d">
        <x:v>2026-10-03T00:00:00.000Z</x:v>
      </x:c>
      <x:c r="C30" s="48" t="str">
        <x:v>Canonical schema</x:v>
      </x:c>
      <x:c r="D30" s="48" t="str">
        <x:v>31_PROPERTY_VALUE; 39_GOVERNANCE; 32; 34</x:v>
      </x:c>
      <x:c r="E30" s="48" t="str">
        <x:v>Property value, governance, record grain and fiscal-year reserve fields were missing.</x:v>
      </x:c>
      <x:c r="F30" s="48" t="str">
        <x:v>Added canonical destinations and corrected dropdown conflicts.</x:v>
      </x:c>
      <x:c r="G30" s="48" t="str">
        <x:v>No</x:v>
      </x:c>
      <x:c r="H30" s="48" t="str">
        <x:v>Enables capacity and stewardship views.</x:v>
      </x:c>
      <x:c r="I30" s="48" t="str">
        <x:v>Complete</x:v>
      </x:c>
      <x:c r="J30" s="48" t="str">
        <x:v>Populate from source documents.</x:v>
      </x:c>
      <x:c r="K30" s="48" t="str">
        <x:v>Pending — Kelly Lin</x:v>
      </x:c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33.75" hidden="0" customHeight="1">
      <x:c r="A31" s="48" t="str">
        <x:v>CL-V4-027</x:v>
      </x:c>
      <x:c r="B31" s="297" t="d">
        <x:v>2026-10-03T00:00:00.000Z</x:v>
      </x:c>
      <x:c r="C31" s="48" t="str">
        <x:v>Page contract</x:v>
      </x:c>
      <x:c r="D31" s="48" t="str">
        <x:v>04; 05; 62</x:v>
      </x:c>
      <x:c r="E31" s="48" t="str">
        <x:v>Page 7 was a design-pending shell.</x:v>
      </x:c>
      <x:c r="F31" s="48" t="str">
        <x:v>Activated Page 7 and added report, access, authorization and release sections.</x:v>
      </x:c>
      <x:c r="G31" s="48" t="str">
        <x:v>No</x:v>
      </x:c>
      <x:c r="H31" s="48" t="str">
        <x:v>All seven routes can now be built visually.</x:v>
      </x:c>
      <x:c r="I31" s="48" t="str">
        <x:v>Complete</x:v>
      </x:c>
      <x:c r="J31" s="48" t="str">
        <x:v>Finalize report release rules later.</x:v>
      </x:c>
      <x:c r="K31" s="48" t="str">
        <x:v>Pending — Kelly Lin</x:v>
      </x:c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90" hidden="0" customHeight="1">
      <x:c r="A32" s="48" t="str">
        <x:v>CL-V4-028</x:v>
      </x:c>
      <x:c r="B32" s="297" t="d">
        <x:v>2026-10-04T00:00:00.000Z</x:v>
      </x:c>
      <x:c r="C32" s="48" t="str">
        <x:v>Template correction</x:v>
      </x:c>
      <x:c r="D32" s="48" t="str">
        <x:v>00; 03; 40–42; 53; 56–58; 62</x:v>
      </x:c>
      <x:c r="E32" s="48" t="str">
        <x:v>Incorrect debt scope, status labels, missing-value readers and option cash basis</x:v>
      </x:c>
      <x:c r="F32" s="48" t="str">
        <x:v>V4.2: debt scope; metric display states; blank property state; numeric missing checks preserve zero; option cash effects; horizon evidence; explicit entry and platform rules</x:v>
      </x:c>
      <x:c r="G32" s="48" t="str">
        <x:v>Yes — option comparison uses cash shortfall</x:v>
      </x:c>
      <x:c r="H32" s="48" t="str">
        <x:v>No row-capacity expansion or building/summary formula blocks</x:v>
      </x:c>
      <x:c r="I32" s="48" t="str">
        <x:v>Implemented; tested</x:v>
      </x:c>
      <x:c r="J32" s="48" t="str">
        <x:v>Methodology owner to approve option and maturity definitions before customer release</x:v>
      </x:c>
      <x:c r="K32" s="48" t="str">
        <x:v>Pending — methodology owner</x:v>
      </x:c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00" hidden="0" customHeight="1">
      <x:c r="A33" s="318" t="str">
        <x:v>CL-V42-033</x:v>
      </x:c>
      <x:c r="B33" s="297" t="d">
        <x:v>2026-10-04T00:00:00.000Z</x:v>
      </x:c>
      <x:c r="C33" s="318" t="str">
        <x:v>Methodology</x:v>
      </x:c>
      <x:c r="D33" s="318" t="str">
        <x:v>40_CALC_REGISTRY; 41_METRIC_RESULTS</x:v>
      </x:c>
      <x:c r="E33" s="318" t="str">
        <x:v>Repair set-aside uses existing rent but the per-home divisor included all homes.</x:v>
      </x:c>
      <x:c r="F33" s="318" t="str">
        <x:v>Removed the per-home measure from MVP; retained reserve contribution and fixed year-block positions.</x:v>
      </x:c>
      <x:c r="G33" s="318" t="str">
        <x:v>Yes</x:v>
      </x:c>
      <x:c r="H33" s="318" t="str">
        <x:v>Per-home output is unavailable; other financial calculations unchanged.</x:v>
      </x:c>
      <x:c r="I33" s="318" t="str">
        <x:v>Complete</x:v>
      </x:c>
      <x:c r="J33" s="318" t="str">
        <x:v>Revisit only with a defined existing-home count and measure scope.</x:v>
      </x:c>
      <x:c r="K33" s="318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00" hidden="0" customHeight="1">
      <x:c r="A34" s="318" t="str">
        <x:v>CL-V42-034</x:v>
      </x:c>
      <x:c r="B34" s="297" t="d">
        <x:v>2026-10-04T00:00:00.000Z</x:v>
      </x:c>
      <x:c r="C34" s="318" t="str">
        <x:v>Formula</x:v>
      </x:c>
      <x:c r="D34" s="318" t="str">
        <x:v>62_PAGE_VIEW row 25</x:v>
      </x:c>
      <x:c r="E34" s="318" t="str">
        <x:v>Page 3 design requires cash shortfall rather than target coverage gap.</x:v>
      </x:c>
      <x:c r="F34" s="318" t="str">
        <x:v>Shortfall = MAX(0, -CASH_AFTER_DEBT); figure state comes from CASH_AFTER_DEBT. Existing frontend format codes used.</x:v>
      </x:c>
      <x:c r="G34" s="318" t="str">
        <x:v>Yes</x:v>
      </x:c>
      <x:c r="H34" s="318" t="str">
        <x:v>Cash shortfall and target DSCR gap are distinct.</x:v>
      </x:c>
      <x:c r="I34" s="318" t="str">
        <x:v>Complete</x:v>
      </x:c>
      <x:c r="J34" s="318" t="str">
        <x:v>Apply corrected blank template to the next data test.</x:v>
      </x:c>
      <x:c r="K34" s="318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00" hidden="0" customHeight="1">
      <x:c r="A35" s="318" t="str">
        <x:v>CL-V42-035</x:v>
      </x:c>
      <x:c r="B35" s="297" t="d">
        <x:v>2026-10-04T00:00:00.000Z</x:v>
      </x:c>
      <x:c r="C35" s="318" t="str">
        <x:v>Quality control</x:v>
      </x:c>
      <x:c r="D35" s="318" t="str">
        <x:v>Dropdowns; 00_START_HERE; method registries</x:v>
      </x:c>
      <x:c r="E35" s="318" t="str">
        <x:v>Entry values must match controlled lists. Blank-template headers, log validation, pilot states and page format codes were inconsistent.</x:v>
      </x:c>
      <x:c r="F35" s="318" t="str">
        <x:v>Existing fitting input choices documented. Pilot Test added to registry lists. Header/log validation corrected; historical log text preserved.</x:v>
      </x:c>
      <x:c r="G35" s="318" t="str">
        <x:v>No</x:v>
      </x:c>
      <x:c r="H35" s="318" t="str">
        <x:v>No review state is promoted to approved.</x:v>
      </x:c>
      <x:c r="I35" s="318" t="str">
        <x:v>Complete</x:v>
      </x:c>
      <x:c r="J35" s="318" t="str">
        <x:v>Use listed values during data entry; request schema additions only when no value fits.</x:v>
      </x:c>
      <x:c r="K35" s="318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00" hidden="0" customHeight="1">
      <x:c r="A36" s="318" t="str">
        <x:v>CL-V42-036</x:v>
      </x:c>
      <x:c r="B36" s="297" t="d">
        <x:v>2026-10-04T00:00:00.000Z</x:v>
      </x:c>
      <x:c r="C36" s="318" t="str">
        <x:v>Documentation</x:v>
      </x:c>
      <x:c r="D36" s="318" t="str">
        <x:v>00_START_HERE row 39; Business Rules row 117</x:v>
      </x:c>
      <x:c r="E36" s="318" t="str">
        <x:v>Closing-reserve inputs do not reveal opening-to-prior-closing differences.</x:v>
      </x:c>
      <x:c r="F36" s="318" t="str">
        <x:v>Added reserve continuity exception rule; no roll-forward formula or source data added.</x:v>
      </x:c>
      <x:c r="G36" s="318" t="str">
        <x:v>No</x:v>
      </x:c>
      <x:c r="H36" s="318" t="str">
        <x:v>Entry review requirement only.</x:v>
      </x:c>
      <x:c r="I36" s="318" t="str">
        <x:v>Complete</x:v>
      </x:c>
      <x:c r="J36" s="318" t="str">
        <x:v>Record and explain discontinuities in source data.</x:v>
      </x:c>
      <x:c r="K36" s="318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33.75" hidden="0" customHeight="1">
      <x:c r="A37" s="318" t="str">
        <x:v>CL-V42-037</x:v>
      </x:c>
      <x:c r="B37" s="297" t="d">
        <x:v>2026-10-04T00:00:00.000Z</x:v>
      </x:c>
      <x:c r="C37" s="318" t="str">
        <x:v>Documentation</x:v>
      </x:c>
      <x:c r="D37" s="318" t="str">
        <x:v>62_PAGE_VIEW: Page 1 and Page 3 tile labels</x:v>
      </x:c>
      <x:c r="E37" s="318" t="str">
        <x:v>Tile wording differed from the supplied V4 executive-summary and financial-page designs.</x:v>
      </x:c>
      <x:c r="F37" s="318" t="str">
        <x:v>Matched page-specific labels: Portfolio, Loan payments due, Current coverage, Shortfall this year, Current reserve and Operating revenue. Page 3 retains Loan payments, Coverage and Shortfall.</x:v>
      </x:c>
      <x:c r="G37" s="318" t="str">
        <x:v>No</x:v>
      </x:c>
      <x:c r="H37" s="318" t="str">
        <x:v>Labels only; no formulas, amounts, formats, tile order or input data changed.</x:v>
      </x:c>
      <x:c r="I37" s="318" t="str">
        <x:v>Complete</x:v>
      </x:c>
      <x:c r="J37" s="318" t="str">
        <x:v>Use these labels in the page renderer.</x:v>
      </x:c>
      <x:c r="K37" s="318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00" hidden="0" customHeight="1">
      <x:c r="A38" s="318" t="str">
        <x:v>CL-NGOB-FIX-001</x:v>
      </x:c>
      <x:c r="B38" s="297" t="d">
        <x:v>2026-10-04T00:00:00.000Z</x:v>
      </x:c>
      <x:c r="C38" s="318" t="str">
        <x:v>Documentation</x:v>
      </x:c>
      <x:c r="D38" s="318" t="str">
        <x:v>Existing input sheets</x:v>
      </x:c>
      <x:c r="E38" s="318" t="str">
        <x:v>Correct NGO B data entry against the latest blank template</x:v>
      </x:c>
      <x:c r="F38" s="318" t="str">
        <x:v>Entered 495 raw observations, 452 financial records, 114 schedules and 16 properties. Restored 30 financial and 10 payment records for FY2030-31; source header normalization documented.</x:v>
      </x:c>
      <x:c r="G38" s="318" t="str">
        <x:v>No</x:v>
      </x:c>
      <x:c r="H38" s="318" t="str">
        <x:v>Latest template formulas, labels, dropdowns and removed repair-per-home scope preserved.</x:v>
      </x:c>
      <x:c r="I38" s="318" t="str">
        <x:v>Complete</x:v>
      </x:c>
      <x:c r="J38" s="318" t="str">
        <x:v>Review the source exceptions before release.</x:v>
      </x:c>
      <x:c r="K38" s="318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00" hidden="0" customHeight="1">
      <x:c r="A39" s="318" t="str">
        <x:v>CL-NGOB-FIX-002</x:v>
      </x:c>
      <x:c r="B39" s="297" t="d">
        <x:v>2026-10-04T00:00:00.000Z</x:v>
      </x:c>
      <x:c r="C39" s="318" t="str">
        <x:v>Quality control</x:v>
      </x:c>
      <x:c r="D39" s="318" t="str">
        <x:v>12_SOURCE_NOTES; 51_EXCEPTIONS; canonical inputs</x:v>
      </x:c>
      <x:c r="E39" s="318" t="str">
        <x:v>Stale exceptions, unsupported entry states and missing source notes</x:v>
      </x:c>
      <x:c r="F39" s="318" t="str">
        <x:v>Rebuilt current exception descriptions and counts; removed obsolete resolved-engine claims. Source placeholder labels and fiscal normalization cited. Property evidence cites V18; IREI remains a mapping reference.</x:v>
      </x:c>
      <x:c r="G39" s="318" t="str">
        <x:v>No</x:v>
      </x:c>
      <x:c r="H39" s="318" t="str">
        <x:v>Inputs remain Under review / Needs review; no approval inferred.</x:v>
      </x:c>
      <x:c r="I39" s="318" t="str">
        <x:v>Complete</x:v>
      </x:c>
      <x:c r="J39" s="318" t="str">
        <x:v>Confirm signs, balances, home counts, restrictions and actual reporting.</x:v>
      </x:c>
      <x:c r="K39" s="318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00" hidden="0" customHeight="1">
      <x:c r="A40" s="318" t="str">
        <x:v>CL-NGOB-FIX-003</x:v>
      </x:c>
      <x:c r="B40" s="297" t="d">
        <x:v>2026-10-04T00:00:00.000Z</x:v>
      </x:c>
      <x:c r="C40" s="318" t="str">
        <x:v>Quality control</x:v>
      </x:c>
      <x:c r="D40" s="318" t="str">
        <x:v>41_METRIC_RESULTS; 52_RECONCILIATION; 62_PAGE_VIEW</x:v>
      </x:c>
      <x:c r="E40" s="318" t="str">
        <x:v>Verify data and live calculations</x:v>
      </x:c>
      <x:c r="F40" s="318" t="str">
        <x:v>32 source controls pass; 0 fail; 1 not tested because historical debt is absent. Live input and selector tests passed. Temporary edits restored. Page 3 shows cash shortfall.</x:v>
      </x:c>
      <x:c r="G40" s="318" t="str">
        <x:v>No</x:v>
      </x:c>
      <x:c r="H40" s="318" t="str">
        <x:v>Source reconciliation does not certify completeness or validate unexplained source balances.</x:v>
      </x:c>
      <x:c r="I40" s="318" t="str">
        <x:v>Complete</x:v>
      </x:c>
      <x:c r="J40" s="318" t="str">
        <x:v>Resolve source exceptions separately.</x:v>
      </x:c>
      <x:c r="K40" s="318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00" hidden="0" customHeight="1">
      <x:c r="A41" s="318" t="str">
        <x:v>CL-NGOB-FIX-004</x:v>
      </x:c>
      <x:c r="B41" s="297" t="d">
        <x:v>2026-10-04T00:00:00.000Z</x:v>
      </x:c>
      <x:c r="C41" s="318" t="str">
        <x:v>Documentation</x:v>
      </x:c>
      <x:c r="D41" s="318" t="str">
        <x:v>02_DISPLAY_CONFIG; 51_EXCEPTIONS</x:v>
      </x:c>
      <x:c r="E41" s="318" t="str">
        <x:v>Reporting date and milestone context</x:v>
      </x:c>
      <x:c r="F41" s="318" t="str">
        <x:v>FY2025-26 retained as the source-reference view matching the supplied designs. It ended 2026-03-31; Budget figures have not become Actual. Full operation and renewal are provisional design references, not established loan terms.</x:v>
      </x:c>
      <x:c r="G41" s="318" t="str">
        <x:v>No</x:v>
      </x:c>
      <x:c r="H41" s="318" t="str">
        <x:v>Figures remain Projected; current actual reporting is unavailable.</x:v>
      </x:c>
      <x:c r="I41" s="318" t="str">
        <x:v>Under review</x:v>
      </x:c>
      <x:c r="J41" s="318" t="str">
        <x:v>Superseded by CL-NGOB-DEC-001: current FY2026-27 selected; source projection status and provisional milestone evidence retained.</x:v>
      </x:c>
      <x:c r="K41" s="318"/>
    </x:row>
    <x:row r="42" ht="100" hidden="0" customHeight="1">
      <x:c r="A42" s="318" t="str">
        <x:v>CL-NGOB-DEC-001</x:v>
      </x:c>
      <x:c r="B42" s="297" t="d">
        <x:v>2026-10-04T00:00:00.000Z</x:v>
      </x:c>
      <x:c r="C42" s="318" t="str">
        <x:v>Documentation</x:v>
      </x:c>
      <x:c r="D42" s="318" t="str">
        <x:v>02_DISPLAY_CONFIG B7/B8; 62_PAGE_VIEW</x:v>
      </x:c>
      <x:c r="E42" s="318" t="str">
        <x:v>Current year updated by user decision</x:v>
      </x:c>
      <x:c r="F42" s="318" t="str">
        <x:v>Selected FY2026-27, period start 2026-04-01. Homes labels now disclose projection. Page 1 signed cash tile reads Cash after loan payments; Page 3 Shortfall remains MAX(0, -cash after debt).</x:v>
      </x:c>
      <x:c r="G42" s="318" t="str">
        <x:v>Yes</x:v>
      </x:c>
      <x:c r="H42" s="318" t="str">
        <x:v>Existing formulas recalculate current-year tiles and options. Source projections remain projections.</x:v>
      </x:c>
      <x:c r="I42" s="318" t="str">
        <x:v>Complete</x:v>
      </x:c>
      <x:c r="J42" s="318" t="str">
        <x:v>Confirm actual occupancy and reporting when evidence is supplied.</x:v>
      </x:c>
      <x:c r="K42" s="318" t="str">
        <x:v>Kelly</x:v>
      </x:c>
    </x:row>
    <x:row r="43" ht="100" hidden="0" customHeight="1">
      <x:c r="A43" s="318" t="str">
        <x:v>CL-NGOB-DEC-002</x:v>
      </x:c>
      <x:c r="B43" s="297" t="d">
        <x:v>2026-10-04T00:00:00.000Z</x:v>
      </x:c>
      <x:c r="C43" s="318" t="str">
        <x:v>Documentation</x:v>
      </x:c>
      <x:c r="D43" s="318" t="str">
        <x:v>51_EXCEPTIONS; 12_SOURCE_NOTES</x:v>
      </x:c>
      <x:c r="E43" s="318" t="str">
        <x:v>User accepts count and V18 home-count reference</x:v>
      </x:c>
      <x:c r="F43" s="318" t="str">
        <x:v>Accepted 16 buildings and Summary ALL JULY 2026 home-count controls. Closed the fiscal-year selection exception; other source gaps remain open.</x:v>
      </x:c>
      <x:c r="G43" s="318" t="str">
        <x:v>No</x:v>
      </x:c>
      <x:c r="H43" s="318" t="str">
        <x:v>No building, home-count or source amount changed.</x:v>
      </x:c>
      <x:c r="I43" s="318" t="str">
        <x:v>Complete</x:v>
      </x:c>
      <x:c r="J43" s="318" t="str">
        <x:v>Use the accepted working reference consistently.</x:v>
      </x:c>
      <x:c r="K43" s="318" t="str">
        <x:v>Kelly</x:v>
      </x:c>
    </x:row>
    <x:row r="44" ht="100" hidden="0" customHeight="1">
      <x:c r="A44" s="318" t="str">
        <x:v>CL-NGOB-DEC-003</x:v>
      </x:c>
      <x:c r="B44" s="297" t="d">
        <x:v>2026-10-04T00:00:00.000Z</x:v>
      </x:c>
      <x:c r="C44" s="318" t="str">
        <x:v>Documentation</x:v>
      </x:c>
      <x:c r="D44" s="318" t="str">
        <x:v>10_SOURCE_REGISTER; 31_PROPERTY; 51_EXCEPTIONS</x:v>
      </x:c>
      <x:c r="E44" s="318" t="str">
        <x:v>Obsolete IREI workbook is not NGO B source evidence</x:v>
      </x:c>
      <x:c r="F44" s="318" t="str">
        <x:v>Removed the older IREI workbook from active sources and its active source-ID references. Internal record IDs remain stable; V18 and supporting address aliases remain traceable.</x:v>
      </x:c>
      <x:c r="G44" s="318" t="str">
        <x:v>No</x:v>
      </x:c>
      <x:c r="H44" s="318" t="str">
        <x:v>No source inputs or business formulas changed.</x:v>
      </x:c>
      <x:c r="I44" s="318" t="str">
        <x:v>Complete</x:v>
      </x:c>
      <x:c r="J44" s="318" t="str">
        <x:v>Refer to V18 for financial and projected-home inputs.</x:v>
      </x:c>
      <x:c r="K44" s="318" t="str">
        <x:v>Kelly</x:v>
      </x:c>
    </x:row>
    <x:row r="45" ht="33.75" hidden="0" customHeight="1">
      <x:c r="A45" s="48"/>
      <x:c r="B45" s="49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 ht="33.75" hidden="0" customHeight="1">
      <x:c r="A46" s="48"/>
      <x:c r="B46" s="49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 ht="33.75" hidden="0" customHeight="1">
      <x:c r="A47" s="48"/>
      <x:c r="B47" s="49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 ht="33.75" hidden="0" customHeight="1">
      <x:c r="A48" s="48"/>
      <x:c r="B48" s="49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 ht="33.75" hidden="0" customHeight="1">
      <x:c r="A49" s="48"/>
      <x:c r="B49" s="49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 ht="33.75" hidden="0" customHeight="1">
      <x:c r="A50" s="48"/>
      <x:c r="B50" s="49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 ht="33.75" hidden="0" customHeight="1">
      <x:c r="A51" s="48"/>
      <x:c r="B51" s="49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 ht="33.75" hidden="0" customHeight="1">
      <x:c r="A52" s="48"/>
      <x:c r="B52" s="49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 ht="33.75" hidden="0" customHeight="1">
      <x:c r="A53" s="48"/>
      <x:c r="B53" s="49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 ht="33.75" hidden="0" customHeight="1">
      <x:c r="A54" s="48"/>
      <x:c r="B54" s="49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 ht="33.75" hidden="0" customHeight="1">
      <x:c r="A55" s="48"/>
      <x:c r="B55" s="49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 ht="33.75" hidden="0" customHeight="1">
      <x:c r="A56" s="48"/>
      <x:c r="B56" s="49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 ht="33.75" hidden="0" customHeight="1">
      <x:c r="A57" s="48"/>
      <x:c r="B57" s="49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 ht="33.75" hidden="0" customHeight="1">
      <x:c r="A58" s="48"/>
      <x:c r="B58" s="49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 ht="33.75" hidden="0" customHeight="1">
      <x:c r="A59" s="48"/>
      <x:c r="B59" s="49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 ht="33.75" hidden="0" customHeight="1">
      <x:c r="A60" s="48"/>
      <x:c r="B60" s="49"/>
      <x:c r="C60" s="48"/>
      <x:c r="D60" s="48"/>
      <x:c r="E60" s="48"/>
      <x:c r="F60" s="48"/>
      <x:c r="G60" s="48"/>
      <x:c r="H60" s="48"/>
      <x:c r="I60" s="48"/>
      <x:c r="J60" s="48"/>
      <x:c r="K60" s="48"/>
    </x:row>
    <x:row r="61" ht="33.75" hidden="0" customHeight="1">
      <x:c r="A61" s="48"/>
      <x:c r="B61" s="49"/>
      <x:c r="C61" s="48"/>
      <x:c r="D61" s="48"/>
      <x:c r="E61" s="48"/>
      <x:c r="F61" s="48"/>
      <x:c r="G61" s="48"/>
      <x:c r="H61" s="48"/>
      <x:c r="I61" s="48"/>
      <x:c r="J61" s="48"/>
      <x:c r="K61" s="48"/>
    </x:row>
    <x:row r="62" ht="33.75" hidden="0" customHeight="1">
      <x:c r="A62" s="48"/>
      <x:c r="B62" s="49"/>
      <x:c r="C62" s="48"/>
      <x:c r="D62" s="48"/>
      <x:c r="E62" s="48"/>
      <x:c r="F62" s="48"/>
      <x:c r="G62" s="48"/>
      <x:c r="H62" s="48"/>
      <x:c r="I62" s="48"/>
      <x:c r="J62" s="48"/>
      <x:c r="K62" s="48"/>
    </x:row>
    <x:row r="63" ht="33.75" hidden="0" customHeight="1">
      <x:c r="A63" s="48"/>
      <x:c r="B63" s="49"/>
      <x:c r="C63" s="48"/>
      <x:c r="D63" s="48"/>
      <x:c r="E63" s="48"/>
      <x:c r="F63" s="48"/>
      <x:c r="G63" s="48"/>
      <x:c r="H63" s="48"/>
      <x:c r="I63" s="48"/>
      <x:c r="J63" s="48"/>
      <x:c r="K63" s="48"/>
    </x:row>
    <x:row r="64" ht="33.75" hidden="0" customHeight="1">
      <x:c r="A64" s="48"/>
      <x:c r="B64" s="49"/>
      <x:c r="C64" s="48"/>
      <x:c r="D64" s="48"/>
      <x:c r="E64" s="48"/>
      <x:c r="F64" s="48"/>
      <x:c r="G64" s="48"/>
      <x:c r="H64" s="48"/>
      <x:c r="I64" s="48"/>
      <x:c r="J64" s="48"/>
      <x:c r="K64" s="48"/>
    </x:row>
    <x:row r="65" ht="33.75" hidden="0" customHeight="1">
      <x:c r="A65" s="48"/>
      <x:c r="B65" s="49"/>
      <x:c r="C65" s="48"/>
      <x:c r="D65" s="48"/>
      <x:c r="E65" s="48"/>
      <x:c r="F65" s="48"/>
      <x:c r="G65" s="48"/>
      <x:c r="H65" s="48"/>
      <x:c r="I65" s="48"/>
      <x:c r="J65" s="48"/>
      <x:c r="K65" s="48"/>
    </x:row>
    <x:row r="66" ht="33.75" hidden="0" customHeight="1">
      <x:c r="A66" s="48"/>
      <x:c r="B66" s="49"/>
      <x:c r="C66" s="48"/>
      <x:c r="D66" s="48"/>
      <x:c r="E66" s="48"/>
      <x:c r="F66" s="48"/>
      <x:c r="G66" s="48"/>
      <x:c r="H66" s="48"/>
      <x:c r="I66" s="48"/>
      <x:c r="J66" s="48"/>
      <x:c r="K66" s="48"/>
    </x:row>
    <x:row r="67" ht="33.75" hidden="0" customHeight="1">
      <x:c r="A67" s="48"/>
      <x:c r="B67" s="49"/>
      <x:c r="C67" s="48"/>
      <x:c r="D67" s="48"/>
      <x:c r="E67" s="48"/>
      <x:c r="F67" s="48"/>
      <x:c r="G67" s="48"/>
      <x:c r="H67" s="48"/>
      <x:c r="I67" s="48"/>
      <x:c r="J67" s="48"/>
      <x:c r="K67" s="48"/>
    </x:row>
    <x:row r="68" ht="33.75" hidden="0" customHeight="1">
      <x:c r="A68" s="48"/>
      <x:c r="B68" s="49"/>
      <x:c r="C68" s="48"/>
      <x:c r="D68" s="48"/>
      <x:c r="E68" s="48"/>
      <x:c r="F68" s="48"/>
      <x:c r="G68" s="48"/>
      <x:c r="H68" s="48"/>
      <x:c r="I68" s="48"/>
      <x:c r="J68" s="48"/>
      <x:c r="K68" s="48"/>
    </x:row>
    <x:row r="69" ht="33.75" hidden="0" customHeight="1">
      <x:c r="A69" s="48"/>
      <x:c r="B69" s="49"/>
      <x:c r="C69" s="48"/>
      <x:c r="D69" s="48"/>
      <x:c r="E69" s="48"/>
      <x:c r="F69" s="48"/>
      <x:c r="G69" s="48"/>
      <x:c r="H69" s="48"/>
      <x:c r="I69" s="48"/>
      <x:c r="J69" s="48"/>
      <x:c r="K69" s="48"/>
    </x:row>
    <x:row r="70" ht="33.75" hidden="0" customHeight="1">
      <x:c r="A70" s="48"/>
      <x:c r="B70" s="49"/>
      <x:c r="C70" s="48"/>
      <x:c r="D70" s="48"/>
      <x:c r="E70" s="48"/>
      <x:c r="F70" s="48"/>
      <x:c r="G70" s="48"/>
      <x:c r="H70" s="48"/>
      <x:c r="I70" s="48"/>
      <x:c r="J70" s="48"/>
      <x:c r="K70" s="48"/>
    </x:row>
    <x:row r="71" ht="33.75" hidden="0" customHeight="1">
      <x:c r="A71" s="48"/>
      <x:c r="B71" s="49"/>
      <x:c r="C71" s="48"/>
      <x:c r="D71" s="48"/>
      <x:c r="E71" s="48"/>
      <x:c r="F71" s="48"/>
      <x:c r="G71" s="48"/>
      <x:c r="H71" s="48"/>
      <x:c r="I71" s="48"/>
      <x:c r="J71" s="48"/>
      <x:c r="K71" s="48"/>
    </x:row>
    <x:row r="72" ht="33.75" hidden="0" customHeight="1">
      <x:c r="A72" s="48"/>
      <x:c r="B72" s="49"/>
      <x:c r="C72" s="48"/>
      <x:c r="D72" s="48"/>
      <x:c r="E72" s="48"/>
      <x:c r="F72" s="48"/>
      <x:c r="G72" s="48"/>
      <x:c r="H72" s="48"/>
      <x:c r="I72" s="48"/>
      <x:c r="J72" s="48"/>
      <x:c r="K72" s="48"/>
    </x:row>
    <x:row r="73" ht="33.75" hidden="0" customHeight="1">
      <x:c r="A73" s="48"/>
      <x:c r="B73" s="49"/>
      <x:c r="C73" s="48"/>
      <x:c r="D73" s="48"/>
      <x:c r="E73" s="48"/>
      <x:c r="F73" s="48"/>
      <x:c r="G73" s="48"/>
      <x:c r="H73" s="48"/>
      <x:c r="I73" s="48"/>
      <x:c r="J73" s="48"/>
      <x:c r="K73" s="48"/>
    </x:row>
    <x:row r="74" ht="33.75" hidden="0" customHeight="1">
      <x:c r="A74" s="48"/>
      <x:c r="B74" s="49"/>
      <x:c r="C74" s="48"/>
      <x:c r="D74" s="48"/>
      <x:c r="E74" s="48"/>
      <x:c r="F74" s="48"/>
      <x:c r="G74" s="48"/>
      <x:c r="H74" s="48"/>
      <x:c r="I74" s="48"/>
      <x:c r="J74" s="48"/>
      <x:c r="K74" s="48"/>
    </x:row>
    <x:row r="75" ht="33.75" hidden="0" customHeight="1">
      <x:c r="A75" s="48"/>
      <x:c r="B75" s="49"/>
      <x:c r="C75" s="48"/>
      <x:c r="D75" s="48"/>
      <x:c r="E75" s="48"/>
      <x:c r="F75" s="48"/>
      <x:c r="G75" s="48"/>
      <x:c r="H75" s="48"/>
      <x:c r="I75" s="48"/>
      <x:c r="J75" s="48"/>
      <x:c r="K75" s="48"/>
    </x:row>
    <x:row r="76" ht="33.75" hidden="0" customHeight="1">
      <x:c r="A76" s="48"/>
      <x:c r="B76" s="49"/>
      <x:c r="C76" s="48"/>
      <x:c r="D76" s="48"/>
      <x:c r="E76" s="48"/>
      <x:c r="F76" s="48"/>
      <x:c r="G76" s="48"/>
      <x:c r="H76" s="48"/>
      <x:c r="I76" s="48"/>
      <x:c r="J76" s="48"/>
      <x:c r="K76" s="48"/>
    </x:row>
    <x:row r="77" ht="33.75" hidden="0" customHeight="1">
      <x:c r="A77" s="48"/>
      <x:c r="B77" s="49"/>
      <x:c r="C77" s="48"/>
      <x:c r="D77" s="48"/>
      <x:c r="E77" s="48"/>
      <x:c r="F77" s="48"/>
      <x:c r="G77" s="48"/>
      <x:c r="H77" s="48"/>
      <x:c r="I77" s="48"/>
      <x:c r="J77" s="48"/>
      <x:c r="K77" s="48"/>
    </x:row>
    <x:row r="78" ht="33.75" hidden="0" customHeight="1">
      <x:c r="A78" s="48"/>
      <x:c r="B78" s="49"/>
      <x:c r="C78" s="48"/>
      <x:c r="D78" s="48"/>
      <x:c r="E78" s="48"/>
      <x:c r="F78" s="48"/>
      <x:c r="G78" s="48"/>
      <x:c r="H78" s="48"/>
      <x:c r="I78" s="48"/>
      <x:c r="J78" s="48"/>
      <x:c r="K78" s="48"/>
    </x:row>
    <x:row r="79" ht="33.75" hidden="0" customHeight="1">
      <x:c r="A79" s="48"/>
      <x:c r="B79" s="49"/>
      <x:c r="C79" s="48"/>
      <x:c r="D79" s="48"/>
      <x:c r="E79" s="48"/>
      <x:c r="F79" s="48"/>
      <x:c r="G79" s="48"/>
      <x:c r="H79" s="48"/>
      <x:c r="I79" s="48"/>
      <x:c r="J79" s="48"/>
      <x:c r="K79" s="48"/>
    </x:row>
    <x:row r="80" ht="33.75" hidden="0" customHeight="1">
      <x:c r="A80" s="54"/>
      <x:c r="B80" s="55"/>
      <x:c r="C80" s="54"/>
      <x:c r="D80" s="54"/>
      <x:c r="E80" s="54"/>
      <x:c r="F80" s="54"/>
      <x:c r="G80" s="54"/>
      <x:c r="H80" s="54"/>
      <x:c r="I80" s="54"/>
      <x:c r="J80" s="54"/>
      <x:c r="K80" s="54"/>
    </x:row>
    <x:row r="81" ht="15" hidden="0" customHeight="1">
      <x:c r="G81" s="56"/>
      <x:c r="K81" s="56"/>
    </x:row>
    <x:row r="82" ht="15" hidden="0" customHeight="1">
      <x:c r="G82" s="56"/>
      <x:c r="K82" s="56"/>
    </x:row>
    <x:row r="83" ht="15" hidden="0" customHeight="1">
      <x:c r="G83" s="56"/>
      <x:c r="K83" s="56"/>
    </x:row>
    <x:row r="84" ht="15" hidden="0" customHeight="1">
      <x:c r="G84" s="56"/>
      <x:c r="K84" s="56"/>
    </x:row>
    <x:row r="85" ht="15" hidden="0" customHeight="1">
      <x:c r="G85" s="56"/>
      <x:c r="K85" s="56"/>
    </x:row>
    <x:row r="86" ht="15" hidden="0" customHeight="1">
      <x:c r="G86" s="56"/>
      <x:c r="K86" s="56"/>
    </x:row>
    <x:row r="87" ht="15" hidden="0" customHeight="1">
      <x:c r="G87" s="56"/>
      <x:c r="K87" s="56"/>
    </x:row>
    <x:row r="88" ht="15" hidden="0" customHeight="1">
      <x:c r="G88" s="56"/>
      <x:c r="K88" s="56"/>
    </x:row>
    <x:row r="89" ht="15" hidden="0" customHeight="1">
      <x:c r="G89" s="56"/>
      <x:c r="K89" s="56"/>
    </x:row>
    <x:row r="90" ht="15" hidden="0" customHeight="1">
      <x:c r="G90" s="56"/>
      <x:c r="K90" s="56"/>
    </x:row>
    <x:row r="91" ht="15" hidden="0" customHeight="1">
      <x:c r="G91" s="56"/>
      <x:c r="K91" s="56"/>
    </x:row>
    <x:row r="92" ht="15" hidden="0" customHeight="1">
      <x:c r="G92" s="56"/>
      <x:c r="K92" s="56"/>
    </x:row>
    <x:row r="93" ht="15" hidden="0" customHeight="1">
      <x:c r="G93" s="56"/>
      <x:c r="K93" s="56"/>
    </x:row>
    <x:row r="94" ht="15" hidden="0" customHeight="1">
      <x:c r="G94" s="56"/>
      <x:c r="K94" s="56"/>
    </x:row>
    <x:row r="95" ht="15" hidden="0" customHeight="1">
      <x:c r="G95" s="56"/>
      <x:c r="K95" s="56"/>
    </x:row>
    <x:row r="96" ht="15" hidden="0" customHeight="1">
      <x:c r="G96" s="56"/>
      <x:c r="K96" s="56"/>
    </x:row>
    <x:row r="97" ht="15" hidden="0" customHeight="1">
      <x:c r="G97" s="56"/>
      <x:c r="K97" s="56"/>
    </x:row>
    <x:row r="98" ht="15" hidden="0" customHeight="1">
      <x:c r="G98" s="56"/>
      <x:c r="K98" s="56"/>
    </x:row>
    <x:row r="99" ht="15" hidden="0" customHeight="1">
      <x:c r="G99" s="56"/>
      <x:c r="K99" s="56"/>
    </x:row>
    <x:row r="100" ht="15" hidden="0" customHeight="1">
      <x:c r="G100" s="56"/>
      <x:c r="K100" s="56"/>
    </x:row>
    <x:row r="101" ht="15" hidden="0" customHeight="1">
      <x:c r="G101" s="56"/>
      <x:c r="K101" s="56"/>
    </x:row>
    <x:row r="102" ht="15" hidden="0" customHeight="1">
      <x:c r="G102" s="56"/>
      <x:c r="K102" s="56"/>
    </x:row>
    <x:row r="103" ht="15" hidden="0" customHeight="1">
      <x:c r="G103" s="56"/>
      <x:c r="K103" s="56"/>
    </x:row>
    <x:row r="104" ht="15" hidden="0" customHeight="1">
      <x:c r="G104" s="56"/>
      <x:c r="K104" s="56"/>
    </x:row>
    <x:row r="105" ht="15" hidden="0" customHeight="1">
      <x:c r="G105" s="56"/>
      <x:c r="K105" s="56"/>
    </x:row>
    <x:row r="106" ht="15" hidden="0" customHeight="1">
      <x:c r="G106" s="56"/>
      <x:c r="K106" s="56"/>
    </x:row>
    <x:row r="107" ht="15" hidden="0" customHeight="1">
      <x:c r="G107" s="56"/>
      <x:c r="K107" s="56"/>
    </x:row>
    <x:row r="108" ht="15" hidden="0" customHeight="1">
      <x:c r="G108" s="56"/>
      <x:c r="K108" s="56"/>
    </x:row>
    <x:row r="109" ht="15" hidden="0" customHeight="1">
      <x:c r="G109" s="56"/>
      <x:c r="K109" s="56"/>
    </x:row>
    <x:row r="110" ht="15" hidden="0" customHeight="1">
      <x:c r="G110" s="56"/>
      <x:c r="K110" s="56"/>
    </x:row>
    <x:row r="111" ht="15" hidden="0" customHeight="1">
      <x:c r="G111" s="56"/>
      <x:c r="K111" s="56"/>
    </x:row>
    <x:row r="112" ht="15" hidden="0" customHeight="1">
      <x:c r="G112" s="56"/>
      <x:c r="K112" s="56"/>
    </x:row>
    <x:row r="113" ht="15" hidden="0" customHeight="1">
      <x:c r="G113" s="56"/>
      <x:c r="K113" s="56"/>
    </x:row>
    <x:row r="114" ht="15" hidden="0" customHeight="1">
      <x:c r="G114" s="56"/>
      <x:c r="K114" s="56"/>
    </x:row>
    <x:row r="115" ht="15" hidden="0" customHeight="1">
      <x:c r="G115" s="56"/>
      <x:c r="K115" s="56"/>
    </x:row>
    <x:row r="116" ht="15" hidden="0" customHeight="1">
      <x:c r="G116" s="56"/>
      <x:c r="K116" s="56"/>
    </x:row>
    <x:row r="117" ht="15" hidden="0" customHeight="1">
      <x:c r="G117" s="56"/>
      <x:c r="K117" s="56"/>
    </x:row>
    <x:row r="118" ht="15" hidden="0" customHeight="1">
      <x:c r="G118" s="56"/>
      <x:c r="K118" s="56"/>
    </x:row>
    <x:row r="119" ht="15" hidden="0" customHeight="1">
      <x:c r="G119" s="56"/>
      <x:c r="K119" s="56"/>
    </x:row>
    <x:row r="120" ht="15" hidden="0" customHeight="1">
      <x:c r="G120" s="56"/>
      <x:c r="K120" s="56"/>
    </x:row>
    <x:row r="121" ht="15" hidden="0" customHeight="1">
      <x:c r="G121" s="56"/>
      <x:c r="K121" s="56"/>
    </x:row>
    <x:row r="122" ht="15" hidden="0" customHeight="1">
      <x:c r="G122" s="56"/>
      <x:c r="K122" s="56"/>
    </x:row>
    <x:row r="123" ht="15" hidden="0" customHeight="1">
      <x:c r="G123" s="56"/>
      <x:c r="K123" s="56"/>
    </x:row>
    <x:row r="124" ht="15" hidden="0" customHeight="1">
      <x:c r="G124" s="56"/>
      <x:c r="K124" s="56"/>
    </x:row>
    <x:row r="125" ht="15" hidden="0" customHeight="1">
      <x:c r="G125" s="56"/>
      <x:c r="K125" s="56"/>
    </x:row>
    <x:row r="126" ht="15" hidden="0" customHeight="1">
      <x:c r="G126" s="56"/>
      <x:c r="K126" s="56"/>
    </x:row>
    <x:row r="127" ht="15" hidden="0" customHeight="1">
      <x:c r="G127" s="56"/>
      <x:c r="K127" s="56"/>
    </x:row>
    <x:row r="128" ht="15" hidden="0" customHeight="1">
      <x:c r="G128" s="56"/>
      <x:c r="K128" s="56"/>
    </x:row>
    <x:row r="129" ht="15" hidden="0" customHeight="1">
      <x:c r="G129" s="56"/>
      <x:c r="K129" s="56"/>
    </x:row>
    <x:row r="130" ht="15" hidden="0" customHeight="1">
      <x:c r="G130" s="56"/>
      <x:c r="K130" s="56"/>
    </x:row>
    <x:row r="131" ht="15" hidden="0" customHeight="1">
      <x:c r="G131" s="56"/>
      <x:c r="K131" s="56"/>
    </x:row>
    <x:row r="132" ht="15" hidden="0" customHeight="1">
      <x:c r="G132" s="56"/>
      <x:c r="K132" s="56"/>
    </x:row>
    <x:row r="133" ht="15" hidden="0" customHeight="1">
      <x:c r="G133" s="56"/>
      <x:c r="K133" s="56"/>
    </x:row>
    <x:row r="134" ht="15" hidden="0" customHeight="1">
      <x:c r="G134" s="56"/>
      <x:c r="K134" s="56"/>
    </x:row>
    <x:row r="135" ht="15" hidden="0" customHeight="1">
      <x:c r="G135" s="56"/>
      <x:c r="K135" s="56"/>
    </x:row>
    <x:row r="136" ht="15" hidden="0" customHeight="1">
      <x:c r="G136" s="56"/>
      <x:c r="K136" s="56"/>
    </x:row>
    <x:row r="137" ht="15" hidden="0" customHeight="1">
      <x:c r="G137" s="56"/>
      <x:c r="K137" s="56"/>
    </x:row>
    <x:row r="138" ht="15" hidden="0" customHeight="1">
      <x:c r="G138" s="56"/>
      <x:c r="K138" s="56"/>
    </x:row>
    <x:row r="139" ht="15" hidden="0" customHeight="1">
      <x:c r="G139" s="56"/>
      <x:c r="K139" s="56"/>
    </x:row>
    <x:row r="140" ht="15" hidden="0" customHeight="1">
      <x:c r="G140" s="56"/>
      <x:c r="K140" s="56"/>
    </x:row>
    <x:row r="141" ht="15" hidden="0" customHeight="1">
      <x:c r="G141" s="56"/>
      <x:c r="K141" s="56"/>
    </x:row>
    <x:row r="142" ht="15" hidden="0" customHeight="1">
      <x:c r="G142" s="56"/>
      <x:c r="K142" s="56"/>
    </x:row>
    <x:row r="143" ht="15" hidden="0" customHeight="1">
      <x:c r="G143" s="56"/>
      <x:c r="K143" s="56"/>
    </x:row>
    <x:row r="144" ht="15" hidden="0" customHeight="1">
      <x:c r="G144" s="56"/>
      <x:c r="K144" s="56"/>
    </x:row>
    <x:row r="145" ht="15" hidden="0" customHeight="1">
      <x:c r="G145" s="56"/>
      <x:c r="K145" s="56"/>
    </x:row>
    <x:row r="146" ht="15" hidden="0" customHeight="1">
      <x:c r="G146" s="56"/>
      <x:c r="K146" s="56"/>
    </x:row>
    <x:row r="147" ht="15" hidden="0" customHeight="1">
      <x:c r="G147" s="56"/>
      <x:c r="K147" s="56"/>
    </x:row>
    <x:row r="148" ht="15" hidden="0" customHeight="1">
      <x:c r="G148" s="56"/>
      <x:c r="K148" s="56"/>
    </x:row>
    <x:row r="149" ht="15" hidden="0" customHeight="1">
      <x:c r="G149" s="56"/>
      <x:c r="K149" s="56"/>
    </x:row>
    <x:row r="150" ht="15" hidden="0" customHeight="1">
      <x:c r="G150" s="56"/>
      <x:c r="K150" s="56"/>
    </x:row>
    <x:row r="151" ht="15" hidden="0" customHeight="1">
      <x:c r="G151" s="56"/>
      <x:c r="K151" s="56"/>
    </x:row>
    <x:row r="152" ht="15" hidden="0" customHeight="1">
      <x:c r="G152" s="56"/>
      <x:c r="K152" s="56"/>
    </x:row>
    <x:row r="153" ht="15" hidden="0" customHeight="1">
      <x:c r="G153" s="56"/>
      <x:c r="K153" s="56"/>
    </x:row>
    <x:row r="154" ht="15" hidden="0" customHeight="1">
      <x:c r="G154" s="56"/>
      <x:c r="K154" s="56"/>
    </x:row>
    <x:row r="155" ht="15" hidden="0" customHeight="1">
      <x:c r="G155" s="56"/>
      <x:c r="K155" s="56"/>
    </x:row>
    <x:row r="156" ht="15" hidden="0" customHeight="1">
      <x:c r="G156" s="56"/>
      <x:c r="K156" s="56"/>
    </x:row>
    <x:row r="157" ht="15" hidden="0" customHeight="1">
      <x:c r="G157" s="56"/>
      <x:c r="K157" s="56"/>
    </x:row>
    <x:row r="158" ht="15" hidden="0" customHeight="1">
      <x:c r="G158" s="56"/>
      <x:c r="K158" s="56"/>
    </x:row>
    <x:row r="159" ht="15" hidden="0" customHeight="1">
      <x:c r="G159" s="56"/>
      <x:c r="K159" s="56"/>
    </x:row>
    <x:row r="160" ht="15" hidden="0" customHeight="1">
      <x:c r="G160" s="56"/>
      <x:c r="K160" s="56"/>
    </x:row>
    <x:row r="161" ht="15" hidden="0" customHeight="1">
      <x:c r="G161" s="56"/>
      <x:c r="K161" s="56"/>
    </x:row>
    <x:row r="162" ht="15" hidden="0" customHeight="1">
      <x:c r="G162" s="56"/>
      <x:c r="K162" s="56"/>
    </x:row>
    <x:row r="163" ht="15" hidden="0" customHeight="1">
      <x:c r="G163" s="56"/>
      <x:c r="K163" s="56"/>
    </x:row>
    <x:row r="164" ht="15" hidden="0" customHeight="1">
      <x:c r="G164" s="56"/>
      <x:c r="K164" s="56"/>
    </x:row>
    <x:row r="165" ht="15" hidden="0" customHeight="1">
      <x:c r="G165" s="56"/>
      <x:c r="K165" s="56"/>
    </x:row>
    <x:row r="166" ht="15" hidden="0" customHeight="1">
      <x:c r="G166" s="56"/>
      <x:c r="K166" s="56"/>
    </x:row>
    <x:row r="167" ht="15" hidden="0" customHeight="1">
      <x:c r="G167" s="56"/>
      <x:c r="K167" s="56"/>
    </x:row>
    <x:row r="168" ht="15" hidden="0" customHeight="1">
      <x:c r="G168" s="56"/>
      <x:c r="K168" s="56"/>
    </x:row>
    <x:row r="169" ht="15" hidden="0" customHeight="1">
      <x:c r="G169" s="56"/>
      <x:c r="K169" s="56"/>
    </x:row>
    <x:row r="170" ht="15" hidden="0" customHeight="1">
      <x:c r="G170" s="56"/>
      <x:c r="K170" s="56"/>
    </x:row>
    <x:row r="171" ht="15" hidden="0" customHeight="1">
      <x:c r="G171" s="56"/>
      <x:c r="K171" s="56"/>
    </x:row>
    <x:row r="172" ht="15" hidden="0" customHeight="1">
      <x:c r="G172" s="56"/>
      <x:c r="K172" s="56"/>
    </x:row>
    <x:row r="173" ht="15" hidden="0" customHeight="1">
      <x:c r="G173" s="56"/>
      <x:c r="K173" s="56"/>
    </x:row>
    <x:row r="174" ht="15" hidden="0" customHeight="1">
      <x:c r="G174" s="56"/>
      <x:c r="K174" s="56"/>
    </x:row>
    <x:row r="175" ht="15" hidden="0" customHeight="1">
      <x:c r="G175" s="56"/>
      <x:c r="K175" s="56"/>
    </x:row>
    <x:row r="176" ht="15" hidden="0" customHeight="1">
      <x:c r="G176" s="56"/>
      <x:c r="K176" s="56"/>
    </x:row>
    <x:row r="177" ht="15" hidden="0" customHeight="1">
      <x:c r="G177" s="56"/>
      <x:c r="K177" s="56"/>
    </x:row>
    <x:row r="178" ht="15" hidden="0" customHeight="1">
      <x:c r="G178" s="56"/>
      <x:c r="K178" s="56"/>
    </x:row>
    <x:row r="179" ht="15" hidden="0" customHeight="1">
      <x:c r="G179" s="56"/>
      <x:c r="K179" s="56"/>
    </x:row>
    <x:row r="180" ht="15" hidden="0" customHeight="1">
      <x:c r="G180" s="56"/>
      <x:c r="K180" s="56"/>
    </x:row>
    <x:row r="181" ht="15" hidden="0" customHeight="1">
      <x:c r="G181" s="56"/>
      <x:c r="K181" s="56"/>
    </x:row>
    <x:row r="182" ht="15" hidden="0" customHeight="1">
      <x:c r="G182" s="56"/>
      <x:c r="K182" s="56"/>
    </x:row>
    <x:row r="183" ht="15" hidden="0" customHeight="1">
      <x:c r="G183" s="56"/>
      <x:c r="K183" s="56"/>
    </x:row>
    <x:row r="184" ht="15" hidden="0" customHeight="1">
      <x:c r="G184" s="56"/>
      <x:c r="K184" s="56"/>
    </x:row>
    <x:row r="185" ht="15" hidden="0" customHeight="1">
      <x:c r="G185" s="56"/>
      <x:c r="K185" s="56"/>
    </x:row>
    <x:row r="186" ht="15" hidden="0" customHeight="1">
      <x:c r="G186" s="56"/>
      <x:c r="K186" s="56"/>
    </x:row>
    <x:row r="187" ht="15" hidden="0" customHeight="1">
      <x:c r="G187" s="56"/>
      <x:c r="K187" s="56"/>
    </x:row>
    <x:row r="188" ht="15" hidden="0" customHeight="1">
      <x:c r="G188" s="56"/>
      <x:c r="K188" s="56"/>
    </x:row>
    <x:row r="189" ht="15" hidden="0" customHeight="1">
      <x:c r="G189" s="56"/>
      <x:c r="K189" s="56"/>
    </x:row>
    <x:row r="190" ht="15" hidden="0" customHeight="1">
      <x:c r="G190" s="56"/>
      <x:c r="K190" s="56"/>
    </x:row>
    <x:row r="191" ht="15" hidden="0" customHeight="1">
      <x:c r="G191" s="56"/>
      <x:c r="K191" s="56"/>
    </x:row>
    <x:row r="192" ht="15" hidden="0" customHeight="1">
      <x:c r="G192" s="56"/>
      <x:c r="K192" s="56"/>
    </x:row>
    <x:row r="193" ht="15" hidden="0" customHeight="1">
      <x:c r="G193" s="56"/>
      <x:c r="K193" s="56"/>
    </x:row>
    <x:row r="194" ht="15" hidden="0" customHeight="1">
      <x:c r="G194" s="56"/>
      <x:c r="K194" s="56"/>
    </x:row>
    <x:row r="195" ht="15" hidden="0" customHeight="1">
      <x:c r="G195" s="56"/>
      <x:c r="K195" s="56"/>
    </x:row>
    <x:row r="196" ht="15" hidden="0" customHeight="1">
      <x:c r="G196" s="56"/>
      <x:c r="K196" s="56"/>
    </x:row>
    <x:row r="197" ht="15" hidden="0" customHeight="1">
      <x:c r="G197" s="56"/>
      <x:c r="K197" s="56"/>
    </x:row>
    <x:row r="198" ht="15" hidden="0" customHeight="1">
      <x:c r="G198" s="56"/>
      <x:c r="K198" s="56"/>
    </x:row>
    <x:row r="199" ht="15" hidden="0" customHeight="1">
      <x:c r="G199" s="56"/>
      <x:c r="K199" s="56"/>
    </x:row>
    <x:row r="200" ht="15" hidden="0" customHeight="1">
      <x:c r="G200" s="56"/>
      <x:c r="K200" s="56"/>
    </x:row>
    <x:row r="201" ht="15" hidden="0" customHeight="1">
      <x:c r="G201" s="56"/>
      <x:c r="K201" s="56"/>
    </x:row>
    <x:row r="202" ht="15" hidden="0" customHeight="1">
      <x:c r="G202" s="56"/>
      <x:c r="K202" s="56"/>
    </x:row>
    <x:row r="203" ht="15" hidden="0" customHeight="1">
      <x:c r="G203" s="56"/>
      <x:c r="K203" s="56"/>
    </x:row>
    <x:row r="204" ht="15" hidden="0" customHeight="1">
      <x:c r="G204" s="56"/>
      <x:c r="K204" s="56"/>
    </x:row>
    <x:row r="205" ht="15" hidden="0" customHeight="1">
      <x:c r="G205" s="56"/>
      <x:c r="K205" s="56"/>
    </x:row>
    <x:row r="206" ht="15" hidden="0" customHeight="1">
      <x:c r="G206" s="56"/>
      <x:c r="K206" s="56"/>
    </x:row>
    <x:row r="207" ht="15" hidden="0" customHeight="1">
      <x:c r="G207" s="56"/>
      <x:c r="K207" s="56"/>
    </x:row>
    <x:row r="208" ht="15" hidden="0" customHeight="1">
      <x:c r="G208" s="56"/>
      <x:c r="K208" s="56"/>
    </x:row>
    <x:row r="209" ht="15" hidden="0" customHeight="1">
      <x:c r="G209" s="56"/>
      <x:c r="K209" s="56"/>
    </x:row>
    <x:row r="210" ht="15" hidden="0" customHeight="1">
      <x:c r="G210" s="56"/>
      <x:c r="K210" s="56"/>
    </x:row>
    <x:row r="211" ht="15" hidden="0" customHeight="1">
      <x:c r="G211" s="56"/>
      <x:c r="K211" s="56"/>
    </x:row>
    <x:row r="212" ht="15" hidden="0" customHeight="1">
      <x:c r="G212" s="56"/>
      <x:c r="K212" s="56"/>
    </x:row>
    <x:row r="213" ht="15" hidden="0" customHeight="1">
      <x:c r="G213" s="56"/>
      <x:c r="K213" s="56"/>
    </x:row>
    <x:row r="214" ht="15" hidden="0" customHeight="1">
      <x:c r="G214" s="56"/>
      <x:c r="K214" s="56"/>
    </x:row>
    <x:row r="215" ht="15" hidden="0" customHeight="1">
      <x:c r="G215" s="56"/>
      <x:c r="K215" s="56"/>
    </x:row>
    <x:row r="216" ht="15" hidden="0" customHeight="1">
      <x:c r="G216" s="56"/>
      <x:c r="K216" s="56"/>
    </x:row>
    <x:row r="217" ht="15" hidden="0" customHeight="1">
      <x:c r="G217" s="56"/>
      <x:c r="K217" s="56"/>
    </x:row>
    <x:row r="218" ht="15" hidden="0" customHeight="1">
      <x:c r="G218" s="56"/>
      <x:c r="K218" s="56"/>
    </x:row>
    <x:row r="219" ht="15" hidden="0" customHeight="1">
      <x:c r="G219" s="56"/>
      <x:c r="K219" s="56"/>
    </x:row>
    <x:row r="220" ht="15" hidden="0" customHeight="1">
      <x:c r="G220" s="56"/>
      <x:c r="K220" s="56"/>
    </x:row>
    <x:row r="221" ht="15" hidden="0" customHeight="1">
      <x:c r="G221" s="56"/>
      <x:c r="K221" s="56"/>
    </x:row>
    <x:row r="222" ht="15" hidden="0" customHeight="1">
      <x:c r="G222" s="56"/>
      <x:c r="K222" s="56"/>
    </x:row>
    <x:row r="223" ht="15" hidden="0" customHeight="1">
      <x:c r="G223" s="56"/>
      <x:c r="K223" s="56"/>
    </x:row>
    <x:row r="224" ht="15" hidden="0" customHeight="1">
      <x:c r="G224" s="56"/>
      <x:c r="K224" s="56"/>
    </x:row>
    <x:row r="225" ht="15" hidden="0" customHeight="1">
      <x:c r="G225" s="56"/>
      <x:c r="K225" s="56"/>
    </x:row>
    <x:row r="226" ht="15" hidden="0" customHeight="1">
      <x:c r="G226" s="56"/>
      <x:c r="K226" s="56"/>
    </x:row>
    <x:row r="227" ht="15" hidden="0" customHeight="1">
      <x:c r="G227" s="56"/>
      <x:c r="K227" s="56"/>
    </x:row>
    <x:row r="228" ht="15" hidden="0" customHeight="1">
      <x:c r="G228" s="56"/>
      <x:c r="K228" s="56"/>
    </x:row>
    <x:row r="229" ht="15" hidden="0" customHeight="1">
      <x:c r="G229" s="56"/>
      <x:c r="K229" s="56"/>
    </x:row>
    <x:row r="230" ht="15" hidden="0" customHeight="1">
      <x:c r="G230" s="56"/>
      <x:c r="K230" s="56"/>
    </x:row>
    <x:row r="231" ht="15" hidden="0" customHeight="1">
      <x:c r="G231" s="56"/>
      <x:c r="K231" s="56"/>
    </x:row>
    <x:row r="232" ht="15" hidden="0" customHeight="1">
      <x:c r="G232" s="56"/>
      <x:c r="K232" s="56"/>
    </x:row>
    <x:row r="233" ht="15" hidden="0" customHeight="1">
      <x:c r="G233" s="56"/>
      <x:c r="K233" s="56"/>
    </x:row>
    <x:row r="234" ht="15" hidden="0" customHeight="1">
      <x:c r="G234" s="56"/>
      <x:c r="K234" s="56"/>
    </x:row>
    <x:row r="235" ht="15" hidden="0" customHeight="1">
      <x:c r="G235" s="56"/>
      <x:c r="K235" s="56"/>
    </x:row>
    <x:row r="236" ht="15" hidden="0" customHeight="1">
      <x:c r="G236" s="56"/>
      <x:c r="K236" s="56"/>
    </x:row>
    <x:row r="237" ht="15" hidden="0" customHeight="1">
      <x:c r="G237" s="56"/>
      <x:c r="K237" s="56"/>
    </x:row>
    <x:row r="238" ht="15" hidden="0" customHeight="1">
      <x:c r="G238" s="56"/>
      <x:c r="K238" s="56"/>
    </x:row>
    <x:row r="239" ht="15" hidden="0" customHeight="1">
      <x:c r="G239" s="56"/>
      <x:c r="K239" s="56"/>
    </x:row>
    <x:row r="240" ht="15" hidden="0" customHeight="1">
      <x:c r="G240" s="56"/>
      <x:c r="K240" s="56"/>
    </x:row>
    <x:row r="241" ht="15" hidden="0" customHeight="1">
      <x:c r="G241" s="56"/>
      <x:c r="K241" s="56"/>
    </x:row>
    <x:row r="242" ht="15" hidden="0" customHeight="1">
      <x:c r="G242" s="56"/>
      <x:c r="K242" s="56"/>
    </x:row>
    <x:row r="243" ht="15" hidden="0" customHeight="1">
      <x:c r="G243" s="56"/>
      <x:c r="K243" s="56"/>
    </x:row>
    <x:row r="244" ht="15" hidden="0" customHeight="1">
      <x:c r="G244" s="56"/>
      <x:c r="K244" s="56"/>
    </x:row>
    <x:row r="245" ht="15" hidden="0" customHeight="1">
      <x:c r="G245" s="56"/>
      <x:c r="K245" s="56"/>
    </x:row>
    <x:row r="246" ht="15" hidden="0" customHeight="1">
      <x:c r="G246" s="56"/>
      <x:c r="K246" s="56"/>
    </x:row>
    <x:row r="247" ht="15" hidden="0" customHeight="1">
      <x:c r="G247" s="56"/>
      <x:c r="K247" s="56"/>
    </x:row>
    <x:row r="248" ht="15" hidden="0" customHeight="1">
      <x:c r="G248" s="56"/>
      <x:c r="K248" s="56"/>
    </x:row>
    <x:row r="249" ht="15" hidden="0" customHeight="1">
      <x:c r="G249" s="56"/>
      <x:c r="K249" s="56"/>
    </x:row>
    <x:row r="250" ht="15" hidden="0" customHeight="1">
      <x:c r="G250" s="56"/>
      <x:c r="K250" s="56"/>
    </x:row>
    <x:row r="251" ht="15" hidden="0" customHeight="1">
      <x:c r="G251" s="56"/>
      <x:c r="K251" s="56"/>
    </x:row>
    <x:row r="252" ht="15" hidden="0" customHeight="1">
      <x:c r="G252" s="56"/>
      <x:c r="K252" s="56"/>
    </x:row>
    <x:row r="253" ht="15" hidden="0" customHeight="1">
      <x:c r="G253" s="56"/>
      <x:c r="K253" s="56"/>
    </x:row>
    <x:row r="254" ht="15" hidden="0" customHeight="1">
      <x:c r="G254" s="56"/>
      <x:c r="K254" s="56"/>
    </x:row>
    <x:row r="255" ht="15" hidden="0" customHeight="1">
      <x:c r="G255" s="56"/>
      <x:c r="K255" s="56"/>
    </x:row>
    <x:row r="256" ht="15" hidden="0" customHeight="1">
      <x:c r="G256" s="56"/>
      <x:c r="K256" s="56"/>
    </x:row>
    <x:row r="257" ht="15" hidden="0" customHeight="1">
      <x:c r="G257" s="56"/>
      <x:c r="K257" s="56"/>
    </x:row>
    <x:row r="258" ht="15" hidden="0" customHeight="1">
      <x:c r="G258" s="56"/>
      <x:c r="K258" s="56"/>
    </x:row>
    <x:row r="259" ht="15" hidden="0" customHeight="1">
      <x:c r="G259" s="56"/>
      <x:c r="K259" s="56"/>
    </x:row>
    <x:row r="260" ht="15" hidden="0" customHeight="1">
      <x:c r="G260" s="56"/>
      <x:c r="K260" s="56"/>
    </x:row>
    <x:row r="261" ht="15" hidden="0" customHeight="1">
      <x:c r="G261" s="56"/>
      <x:c r="K261" s="56"/>
    </x:row>
    <x:row r="262" ht="15" hidden="0" customHeight="1">
      <x:c r="G262" s="56"/>
      <x:c r="K262" s="56"/>
    </x:row>
    <x:row r="263" ht="15" hidden="0" customHeight="1">
      <x:c r="G263" s="56"/>
      <x:c r="K263" s="56"/>
    </x:row>
    <x:row r="264" ht="15" hidden="0" customHeight="1">
      <x:c r="G264" s="56"/>
      <x:c r="K264" s="56"/>
    </x:row>
    <x:row r="265" ht="15" hidden="0" customHeight="1">
      <x:c r="G265" s="56"/>
      <x:c r="K265" s="56"/>
    </x:row>
    <x:row r="266" ht="15" hidden="0" customHeight="1">
      <x:c r="G266" s="56"/>
      <x:c r="K266" s="56"/>
    </x:row>
    <x:row r="267" ht="15" hidden="0" customHeight="1">
      <x:c r="G267" s="56"/>
      <x:c r="K267" s="56"/>
    </x:row>
    <x:row r="268" ht="15" hidden="0" customHeight="1">
      <x:c r="G268" s="56"/>
      <x:c r="K268" s="56"/>
    </x:row>
    <x:row r="269" ht="15" hidden="0" customHeight="1">
      <x:c r="G269" s="56"/>
      <x:c r="K269" s="56"/>
    </x:row>
    <x:row r="270" ht="15" hidden="0" customHeight="1">
      <x:c r="G270" s="56"/>
      <x:c r="K270" s="56"/>
    </x:row>
    <x:row r="271" ht="15" hidden="0" customHeight="1">
      <x:c r="G271" s="56"/>
      <x:c r="K271" s="56"/>
    </x:row>
    <x:row r="272" ht="15" hidden="0" customHeight="1">
      <x:c r="G272" s="56"/>
      <x:c r="K272" s="56"/>
    </x:row>
    <x:row r="273" ht="15" hidden="0" customHeight="1">
      <x:c r="G273" s="56"/>
      <x:c r="K273" s="56"/>
    </x:row>
    <x:row r="274" ht="15" hidden="0" customHeight="1">
      <x:c r="G274" s="56"/>
      <x:c r="K274" s="56"/>
    </x:row>
    <x:row r="275" ht="15" hidden="0" customHeight="1">
      <x:c r="G275" s="56"/>
      <x:c r="K275" s="56"/>
    </x:row>
    <x:row r="276" ht="15" hidden="0" customHeight="1">
      <x:c r="G276" s="56"/>
      <x:c r="K276" s="56"/>
    </x:row>
    <x:row r="277" ht="15" hidden="0" customHeight="1">
      <x:c r="G277" s="56"/>
      <x:c r="K277" s="56"/>
    </x:row>
    <x:row r="278" ht="15" hidden="0" customHeight="1">
      <x:c r="G278" s="56"/>
      <x:c r="K278" s="56"/>
    </x:row>
    <x:row r="279" ht="15" hidden="0" customHeight="1">
      <x:c r="G279" s="56"/>
      <x:c r="K279" s="56"/>
    </x:row>
    <x:row r="280" ht="15" hidden="0" customHeight="1">
      <x:c r="G280" s="56"/>
      <x:c r="K280" s="56"/>
    </x:row>
    <x:row r="281" ht="15" hidden="0" customHeight="1">
      <x:c r="G281" s="56"/>
      <x:c r="K281" s="56"/>
    </x:row>
    <x:row r="282" ht="15" hidden="0" customHeight="1">
      <x:c r="G282" s="56"/>
      <x:c r="K282" s="56"/>
    </x:row>
    <x:row r="283" ht="15" hidden="0" customHeight="1">
      <x:c r="G283" s="56"/>
      <x:c r="K283" s="56"/>
    </x:row>
    <x:row r="284" ht="15" hidden="0" customHeight="1">
      <x:c r="G284" s="56"/>
      <x:c r="K284" s="56"/>
    </x:row>
    <x:row r="285" ht="15" hidden="0" customHeight="1">
      <x:c r="G285" s="56"/>
      <x:c r="K285" s="56"/>
    </x:row>
    <x:row r="286" ht="15" hidden="0" customHeight="1">
      <x:c r="G286" s="56"/>
      <x:c r="K286" s="56"/>
    </x:row>
    <x:row r="287" ht="15" hidden="0" customHeight="1">
      <x:c r="G287" s="56"/>
      <x:c r="K287" s="56"/>
    </x:row>
    <x:row r="288" ht="15" hidden="0" customHeight="1">
      <x:c r="G288" s="56"/>
      <x:c r="K288" s="56"/>
    </x:row>
    <x:row r="289" ht="15" hidden="0" customHeight="1">
      <x:c r="G289" s="56"/>
      <x:c r="K289" s="56"/>
    </x:row>
    <x:row r="290" ht="15" hidden="0" customHeight="1">
      <x:c r="G290" s="56"/>
      <x:c r="K290" s="56"/>
    </x:row>
    <x:row r="291" ht="15" hidden="0" customHeight="1">
      <x:c r="G291" s="56"/>
      <x:c r="K291" s="56"/>
    </x:row>
    <x:row r="292" ht="15" hidden="0" customHeight="1">
      <x:c r="G292" s="56"/>
      <x:c r="K292" s="56"/>
    </x:row>
    <x:row r="293" ht="15" hidden="0" customHeight="1">
      <x:c r="G293" s="56"/>
      <x:c r="K293" s="56"/>
    </x:row>
    <x:row r="294" ht="15" hidden="0" customHeight="1">
      <x:c r="G294" s="56"/>
      <x:c r="K294" s="56"/>
    </x:row>
    <x:row r="295" ht="15" hidden="0" customHeight="1">
      <x:c r="G295" s="56"/>
      <x:c r="K295" s="56"/>
    </x:row>
    <x:row r="296" ht="15" hidden="0" customHeight="1">
      <x:c r="G296" s="56"/>
      <x:c r="K296" s="56"/>
    </x:row>
    <x:row r="297" ht="15" hidden="0" customHeight="1">
      <x:c r="G297" s="56"/>
      <x:c r="K297" s="56"/>
    </x:row>
    <x:row r="298" ht="15" hidden="0" customHeight="1">
      <x:c r="G298" s="56"/>
      <x:c r="K298" s="56"/>
    </x:row>
    <x:row r="299" ht="15" hidden="0" customHeight="1">
      <x:c r="G299" s="56"/>
      <x:c r="K299" s="56"/>
    </x:row>
    <x:row r="300" ht="15" hidden="0" customHeight="1">
      <x:c r="G300" s="56"/>
      <x:c r="K300" s="56"/>
    </x:row>
    <x:row r="301" ht="15" hidden="0" customHeight="1">
      <x:c r="G301" s="56"/>
      <x:c r="K301" s="56"/>
    </x:row>
    <x:row r="302" ht="15" hidden="0" customHeight="1">
      <x:c r="G302" s="56"/>
      <x:c r="K302" s="56"/>
    </x:row>
    <x:row r="303" ht="15" hidden="0" customHeight="1">
      <x:c r="G303" s="56"/>
      <x:c r="K303" s="56"/>
    </x:row>
    <x:row r="304" ht="15" hidden="0" customHeight="1">
      <x:c r="G304" s="56"/>
      <x:c r="K304" s="56"/>
    </x:row>
    <x:row r="305" ht="15" hidden="0" customHeight="1">
      <x:c r="G305" s="56"/>
      <x:c r="K305" s="56"/>
    </x:row>
    <x:row r="306" ht="15" hidden="0" customHeight="1">
      <x:c r="G306" s="56"/>
      <x:c r="K306" s="56"/>
    </x:row>
    <x:row r="307" ht="15" hidden="0" customHeight="1">
      <x:c r="G307" s="56"/>
      <x:c r="K307" s="56"/>
    </x:row>
    <x:row r="308" ht="15" hidden="0" customHeight="1">
      <x:c r="G308" s="56"/>
      <x:c r="K308" s="56"/>
    </x:row>
    <x:row r="309" ht="15" hidden="0" customHeight="1">
      <x:c r="G309" s="56"/>
      <x:c r="K309" s="56"/>
    </x:row>
    <x:row r="310" ht="15" hidden="0" customHeight="1">
      <x:c r="G310" s="56"/>
      <x:c r="K310" s="56"/>
    </x:row>
    <x:row r="311" ht="15" hidden="0" customHeight="1">
      <x:c r="G311" s="56"/>
      <x:c r="K311" s="56"/>
    </x:row>
    <x:row r="312" ht="15" hidden="0" customHeight="1">
      <x:c r="G312" s="56"/>
      <x:c r="K312" s="56"/>
    </x:row>
    <x:row r="313" ht="15" hidden="0" customHeight="1">
      <x:c r="G313" s="56"/>
      <x:c r="K313" s="56"/>
    </x:row>
    <x:row r="314" ht="15" hidden="0" customHeight="1">
      <x:c r="G314" s="56"/>
      <x:c r="K314" s="56"/>
    </x:row>
    <x:row r="315" ht="15" hidden="0" customHeight="1">
      <x:c r="G315" s="56"/>
      <x:c r="K315" s="56"/>
    </x:row>
    <x:row r="316" ht="15" hidden="0" customHeight="1">
      <x:c r="G316" s="56"/>
      <x:c r="K316" s="56"/>
    </x:row>
    <x:row r="317" ht="15" hidden="0" customHeight="1">
      <x:c r="G317" s="56"/>
      <x:c r="K317" s="56"/>
    </x:row>
    <x:row r="318" ht="15" hidden="0" customHeight="1">
      <x:c r="G318" s="56"/>
      <x:c r="K318" s="56"/>
    </x:row>
    <x:row r="319" ht="15" hidden="0" customHeight="1">
      <x:c r="G319" s="56"/>
      <x:c r="K319" s="56"/>
    </x:row>
    <x:row r="320" ht="15" hidden="0" customHeight="1">
      <x:c r="G320" s="56"/>
      <x:c r="K320" s="56"/>
    </x:row>
    <x:row r="321" ht="15" hidden="0" customHeight="1">
      <x:c r="G321" s="56"/>
      <x:c r="K321" s="56"/>
    </x:row>
    <x:row r="322" ht="15" hidden="0" customHeight="1">
      <x:c r="G322" s="56"/>
      <x:c r="K322" s="56"/>
    </x:row>
    <x:row r="323" ht="15" hidden="0" customHeight="1">
      <x:c r="G323" s="56"/>
      <x:c r="K323" s="56"/>
    </x:row>
    <x:row r="324" ht="15" hidden="0" customHeight="1">
      <x:c r="G324" s="56"/>
      <x:c r="K324" s="56"/>
    </x:row>
    <x:row r="325" ht="15" hidden="0" customHeight="1">
      <x:c r="G325" s="56"/>
      <x:c r="K325" s="56"/>
    </x:row>
    <x:row r="326" ht="15" hidden="0" customHeight="1">
      <x:c r="G326" s="56"/>
      <x:c r="K326" s="56"/>
    </x:row>
    <x:row r="327" ht="15" hidden="0" customHeight="1">
      <x:c r="G327" s="56"/>
      <x:c r="K327" s="56"/>
    </x:row>
    <x:row r="328" ht="15" hidden="0" customHeight="1">
      <x:c r="G328" s="56"/>
      <x:c r="K328" s="56"/>
    </x:row>
    <x:row r="329" ht="15" hidden="0" customHeight="1">
      <x:c r="G329" s="56"/>
      <x:c r="K329" s="56"/>
    </x:row>
    <x:row r="330" ht="15" hidden="0" customHeight="1">
      <x:c r="G330" s="56"/>
      <x:c r="K330" s="56"/>
    </x:row>
    <x:row r="331" ht="15" hidden="0" customHeight="1">
      <x:c r="G331" s="56"/>
      <x:c r="K331" s="56"/>
    </x:row>
    <x:row r="332" ht="15" hidden="0" customHeight="1">
      <x:c r="G332" s="56"/>
      <x:c r="K332" s="56"/>
    </x:row>
    <x:row r="333" ht="15" hidden="0" customHeight="1">
      <x:c r="G333" s="56"/>
      <x:c r="K333" s="56"/>
    </x:row>
    <x:row r="334" ht="15" hidden="0" customHeight="1">
      <x:c r="G334" s="56"/>
      <x:c r="K334" s="56"/>
    </x:row>
    <x:row r="335" ht="15" hidden="0" customHeight="1">
      <x:c r="G335" s="56"/>
      <x:c r="K335" s="56"/>
    </x:row>
    <x:row r="336" ht="15" hidden="0" customHeight="1">
      <x:c r="G336" s="56"/>
      <x:c r="K336" s="56"/>
    </x:row>
    <x:row r="337" ht="15" hidden="0" customHeight="1">
      <x:c r="G337" s="56"/>
      <x:c r="K337" s="56"/>
    </x:row>
    <x:row r="338" ht="15" hidden="0" customHeight="1">
      <x:c r="G338" s="56"/>
      <x:c r="K338" s="56"/>
    </x:row>
    <x:row r="339" ht="15" hidden="0" customHeight="1">
      <x:c r="G339" s="56"/>
      <x:c r="K339" s="56"/>
    </x:row>
    <x:row r="340" ht="15" hidden="0" customHeight="1">
      <x:c r="G340" s="56"/>
      <x:c r="K340" s="56"/>
    </x:row>
    <x:row r="341" ht="15" hidden="0" customHeight="1">
      <x:c r="G341" s="56"/>
      <x:c r="K341" s="56"/>
    </x:row>
    <x:row r="342" ht="15" hidden="0" customHeight="1">
      <x:c r="G342" s="56"/>
      <x:c r="K342" s="56"/>
    </x:row>
    <x:row r="343" ht="15" hidden="0" customHeight="1">
      <x:c r="G343" s="56"/>
      <x:c r="K343" s="56"/>
    </x:row>
    <x:row r="344" ht="15" hidden="0" customHeight="1">
      <x:c r="G344" s="56"/>
      <x:c r="K344" s="56"/>
    </x:row>
    <x:row r="345" ht="15" hidden="0" customHeight="1">
      <x:c r="G345" s="56"/>
      <x:c r="K345" s="56"/>
    </x:row>
    <x:row r="346" ht="15" hidden="0" customHeight="1">
      <x:c r="G346" s="56"/>
      <x:c r="K346" s="56"/>
    </x:row>
    <x:row r="347" ht="15" hidden="0" customHeight="1">
      <x:c r="G347" s="56"/>
      <x:c r="K347" s="56"/>
    </x:row>
    <x:row r="348" ht="15" hidden="0" customHeight="1">
      <x:c r="G348" s="56"/>
      <x:c r="K348" s="56"/>
    </x:row>
    <x:row r="349" ht="15" hidden="0" customHeight="1">
      <x:c r="G349" s="56"/>
      <x:c r="K349" s="56"/>
    </x:row>
    <x:row r="350" ht="15" hidden="0" customHeight="1">
      <x:c r="G350" s="56"/>
      <x:c r="K350" s="56"/>
    </x:row>
    <x:row r="351" ht="15" hidden="0" customHeight="1">
      <x:c r="G351" s="56"/>
      <x:c r="K351" s="56"/>
    </x:row>
    <x:row r="352" ht="15" hidden="0" customHeight="1">
      <x:c r="G352" s="56"/>
      <x:c r="K352" s="56"/>
    </x:row>
    <x:row r="353" ht="15" hidden="0" customHeight="1">
      <x:c r="G353" s="56"/>
      <x:c r="K353" s="56"/>
    </x:row>
    <x:row r="354" ht="15" hidden="0" customHeight="1">
      <x:c r="G354" s="56"/>
      <x:c r="K354" s="56"/>
    </x:row>
    <x:row r="355" ht="15" hidden="0" customHeight="1">
      <x:c r="G355" s="56"/>
      <x:c r="K355" s="56"/>
    </x:row>
    <x:row r="356" ht="15" hidden="0" customHeight="1">
      <x:c r="G356" s="56"/>
      <x:c r="K356" s="56"/>
    </x:row>
    <x:row r="357" ht="15" hidden="0" customHeight="1">
      <x:c r="G357" s="56"/>
      <x:c r="K357" s="56"/>
    </x:row>
    <x:row r="358" ht="15" hidden="0" customHeight="1">
      <x:c r="G358" s="56"/>
      <x:c r="K358" s="56"/>
    </x:row>
    <x:row r="359" ht="15" hidden="0" customHeight="1">
      <x:c r="G359" s="56"/>
      <x:c r="K359" s="56"/>
    </x:row>
    <x:row r="360" ht="15" hidden="0" customHeight="1">
      <x:c r="G360" s="56"/>
      <x:c r="K360" s="56"/>
    </x:row>
    <x:row r="361" ht="15" hidden="0" customHeight="1">
      <x:c r="G361" s="56"/>
      <x:c r="K361" s="56"/>
    </x:row>
    <x:row r="362" ht="15" hidden="0" customHeight="1">
      <x:c r="G362" s="56"/>
      <x:c r="K362" s="56"/>
    </x:row>
    <x:row r="363" ht="15" hidden="0" customHeight="1">
      <x:c r="G363" s="56"/>
      <x:c r="K363" s="56"/>
    </x:row>
    <x:row r="364" ht="15" hidden="0" customHeight="1">
      <x:c r="G364" s="56"/>
      <x:c r="K364" s="56"/>
    </x:row>
    <x:row r="365" ht="15" hidden="0" customHeight="1">
      <x:c r="G365" s="56"/>
      <x:c r="K365" s="56"/>
    </x:row>
    <x:row r="366" ht="15" hidden="0" customHeight="1">
      <x:c r="G366" s="56"/>
      <x:c r="K366" s="56"/>
    </x:row>
    <x:row r="367" ht="15" hidden="0" customHeight="1">
      <x:c r="G367" s="56"/>
      <x:c r="K367" s="56"/>
    </x:row>
    <x:row r="368" ht="15" hidden="0" customHeight="1">
      <x:c r="G368" s="56"/>
      <x:c r="K368" s="56"/>
    </x:row>
    <x:row r="369" ht="15" hidden="0" customHeight="1">
      <x:c r="G369" s="56"/>
      <x:c r="K369" s="56"/>
    </x:row>
    <x:row r="370" ht="15" hidden="0" customHeight="1">
      <x:c r="G370" s="56"/>
      <x:c r="K370" s="56"/>
    </x:row>
    <x:row r="371" ht="15" hidden="0" customHeight="1">
      <x:c r="G371" s="56"/>
      <x:c r="K371" s="56"/>
    </x:row>
    <x:row r="372" ht="15" hidden="0" customHeight="1">
      <x:c r="G372" s="56"/>
      <x:c r="K372" s="56"/>
    </x:row>
    <x:row r="373" ht="15" hidden="0" customHeight="1">
      <x:c r="G373" s="56"/>
      <x:c r="K373" s="56"/>
    </x:row>
    <x:row r="374" ht="15" hidden="0" customHeight="1">
      <x:c r="G374" s="56"/>
      <x:c r="K374" s="56"/>
    </x:row>
    <x:row r="375" ht="15" hidden="0" customHeight="1">
      <x:c r="G375" s="56"/>
      <x:c r="K375" s="56"/>
    </x:row>
    <x:row r="376" ht="15" hidden="0" customHeight="1">
      <x:c r="G376" s="56"/>
      <x:c r="K376" s="56"/>
    </x:row>
    <x:row r="377" ht="15" hidden="0" customHeight="1">
      <x:c r="G377" s="56"/>
      <x:c r="K377" s="56"/>
    </x:row>
    <x:row r="378" ht="15" hidden="0" customHeight="1">
      <x:c r="G378" s="56"/>
      <x:c r="K378" s="56"/>
    </x:row>
    <x:row r="379" ht="15" hidden="0" customHeight="1">
      <x:c r="G379" s="56"/>
      <x:c r="K379" s="56"/>
    </x:row>
    <x:row r="380" ht="15" hidden="0" customHeight="1">
      <x:c r="G380" s="56"/>
      <x:c r="K380" s="56"/>
    </x:row>
    <x:row r="381" ht="15" hidden="0" customHeight="1">
      <x:c r="G381" s="56"/>
      <x:c r="K381" s="56"/>
    </x:row>
    <x:row r="382" ht="15" hidden="0" customHeight="1">
      <x:c r="G382" s="56"/>
      <x:c r="K382" s="56"/>
    </x:row>
    <x:row r="383" ht="15" hidden="0" customHeight="1">
      <x:c r="G383" s="56"/>
      <x:c r="K383" s="56"/>
    </x:row>
    <x:row r="384" ht="15" hidden="0" customHeight="1">
      <x:c r="G384" s="56"/>
      <x:c r="K384" s="56"/>
    </x:row>
    <x:row r="385" ht="15" hidden="0" customHeight="1">
      <x:c r="G385" s="56"/>
      <x:c r="K385" s="56"/>
    </x:row>
    <x:row r="386" ht="15" hidden="0" customHeight="1">
      <x:c r="G386" s="56"/>
      <x:c r="K386" s="56"/>
    </x:row>
    <x:row r="387" ht="15" hidden="0" customHeight="1">
      <x:c r="G387" s="56"/>
      <x:c r="K387" s="56"/>
    </x:row>
    <x:row r="388" ht="15" hidden="0" customHeight="1">
      <x:c r="G388" s="56"/>
      <x:c r="K388" s="56"/>
    </x:row>
    <x:row r="389" ht="15" hidden="0" customHeight="1">
      <x:c r="G389" s="56"/>
      <x:c r="K389" s="56"/>
    </x:row>
    <x:row r="390" ht="15" hidden="0" customHeight="1">
      <x:c r="G390" s="56"/>
      <x:c r="K390" s="56"/>
    </x:row>
    <x:row r="391" ht="15" hidden="0" customHeight="1">
      <x:c r="G391" s="56"/>
      <x:c r="K391" s="56"/>
    </x:row>
    <x:row r="392" ht="15" hidden="0" customHeight="1">
      <x:c r="G392" s="56"/>
      <x:c r="K392" s="56"/>
    </x:row>
    <x:row r="393" ht="15" hidden="0" customHeight="1">
      <x:c r="G393" s="56"/>
      <x:c r="K393" s="56"/>
    </x:row>
    <x:row r="394" ht="15" hidden="0" customHeight="1">
      <x:c r="G394" s="56"/>
      <x:c r="K394" s="56"/>
    </x:row>
    <x:row r="395" ht="15" hidden="0" customHeight="1">
      <x:c r="G395" s="56"/>
      <x:c r="K395" s="56"/>
    </x:row>
    <x:row r="396" ht="15" hidden="0" customHeight="1">
      <x:c r="G396" s="56"/>
      <x:c r="K396" s="56"/>
    </x:row>
    <x:row r="397" ht="15" hidden="0" customHeight="1">
      <x:c r="G397" s="56"/>
      <x:c r="K397" s="56"/>
    </x:row>
    <x:row r="398" ht="15" hidden="0" customHeight="1">
      <x:c r="G398" s="56"/>
      <x:c r="K398" s="56"/>
    </x:row>
    <x:row r="399" ht="15" hidden="0" customHeight="1">
      <x:c r="G399" s="56"/>
      <x:c r="K399" s="56"/>
    </x:row>
    <x:row r="400" ht="15" hidden="0" customHeight="1">
      <x:c r="G400" s="56"/>
      <x:c r="K400" s="56"/>
    </x:row>
    <x:row r="401" ht="15" hidden="0" customHeight="1">
      <x:c r="G401" s="56"/>
      <x:c r="K401" s="56"/>
    </x:row>
    <x:row r="402" ht="15" hidden="0" customHeight="1">
      <x:c r="G402" s="56"/>
      <x:c r="K402" s="56"/>
    </x:row>
    <x:row r="403" ht="15" hidden="0" customHeight="1">
      <x:c r="G403" s="56"/>
      <x:c r="K403" s="56"/>
    </x:row>
    <x:row r="404" ht="15" hidden="0" customHeight="1">
      <x:c r="G404" s="56"/>
      <x:c r="K404" s="56"/>
    </x:row>
    <x:row r="405" ht="15" hidden="0" customHeight="1">
      <x:c r="G405" s="56"/>
      <x:c r="K405" s="56"/>
    </x:row>
    <x:row r="406" ht="15" hidden="0" customHeight="1">
      <x:c r="G406" s="56"/>
      <x:c r="K406" s="56"/>
    </x:row>
    <x:row r="407" ht="15" hidden="0" customHeight="1">
      <x:c r="G407" s="56"/>
      <x:c r="K407" s="56"/>
    </x:row>
    <x:row r="408" ht="15" hidden="0" customHeight="1">
      <x:c r="G408" s="56"/>
      <x:c r="K408" s="56"/>
    </x:row>
    <x:row r="409" ht="15" hidden="0" customHeight="1">
      <x:c r="G409" s="56"/>
      <x:c r="K409" s="56"/>
    </x:row>
    <x:row r="410" ht="15" hidden="0" customHeight="1">
      <x:c r="G410" s="56"/>
      <x:c r="K410" s="56"/>
    </x:row>
    <x:row r="411" ht="15" hidden="0" customHeight="1">
      <x:c r="G411" s="56"/>
      <x:c r="K411" s="56"/>
    </x:row>
    <x:row r="412" ht="15" hidden="0" customHeight="1">
      <x:c r="G412" s="56"/>
      <x:c r="K412" s="56"/>
    </x:row>
    <x:row r="413" ht="15" hidden="0" customHeight="1">
      <x:c r="G413" s="56"/>
      <x:c r="K413" s="56"/>
    </x:row>
    <x:row r="414" ht="15" hidden="0" customHeight="1">
      <x:c r="G414" s="56"/>
      <x:c r="K414" s="56"/>
    </x:row>
    <x:row r="415" ht="15" hidden="0" customHeight="1">
      <x:c r="G415" s="56"/>
      <x:c r="K415" s="56"/>
    </x:row>
    <x:row r="416" ht="15" hidden="0" customHeight="1">
      <x:c r="G416" s="56"/>
      <x:c r="K416" s="56"/>
    </x:row>
    <x:row r="417" ht="15" hidden="0" customHeight="1">
      <x:c r="G417" s="56"/>
      <x:c r="K417" s="56"/>
    </x:row>
    <x:row r="418" ht="15" hidden="0" customHeight="1">
      <x:c r="G418" s="56"/>
      <x:c r="K418" s="56"/>
    </x:row>
    <x:row r="419" ht="15" hidden="0" customHeight="1">
      <x:c r="G419" s="56"/>
      <x:c r="K419" s="56"/>
    </x:row>
    <x:row r="420" ht="15" hidden="0" customHeight="1">
      <x:c r="G420" s="56"/>
      <x:c r="K420" s="56"/>
    </x:row>
    <x:row r="421" ht="15" hidden="0" customHeight="1">
      <x:c r="G421" s="56"/>
      <x:c r="K421" s="56"/>
    </x:row>
    <x:row r="422" ht="15" hidden="0" customHeight="1">
      <x:c r="G422" s="56"/>
      <x:c r="K422" s="56"/>
    </x:row>
    <x:row r="423" ht="15" hidden="0" customHeight="1">
      <x:c r="G423" s="56"/>
      <x:c r="K423" s="56"/>
    </x:row>
    <x:row r="424" ht="15" hidden="0" customHeight="1">
      <x:c r="G424" s="56"/>
      <x:c r="K424" s="56"/>
    </x:row>
    <x:row r="425" ht="15" hidden="0" customHeight="1">
      <x:c r="G425" s="56"/>
      <x:c r="K425" s="56"/>
    </x:row>
    <x:row r="426" ht="15" hidden="0" customHeight="1">
      <x:c r="G426" s="56"/>
      <x:c r="K426" s="56"/>
    </x:row>
    <x:row r="427" ht="15" hidden="0" customHeight="1">
      <x:c r="G427" s="56"/>
      <x:c r="K427" s="56"/>
    </x:row>
    <x:row r="428" ht="15" hidden="0" customHeight="1">
      <x:c r="G428" s="56"/>
      <x:c r="K428" s="56"/>
    </x:row>
    <x:row r="429" ht="15" hidden="0" customHeight="1">
      <x:c r="G429" s="56"/>
      <x:c r="K429" s="56"/>
    </x:row>
    <x:row r="430" ht="15" hidden="0" customHeight="1">
      <x:c r="G430" s="56"/>
      <x:c r="K430" s="56"/>
    </x:row>
    <x:row r="431" ht="15" hidden="0" customHeight="1">
      <x:c r="G431" s="56"/>
      <x:c r="K431" s="56"/>
    </x:row>
    <x:row r="432" ht="15" hidden="0" customHeight="1">
      <x:c r="G432" s="56"/>
      <x:c r="K432" s="56"/>
    </x:row>
    <x:row r="433" ht="15" hidden="0" customHeight="1">
      <x:c r="G433" s="56"/>
      <x:c r="K433" s="56"/>
    </x:row>
    <x:row r="434" ht="15" hidden="0" customHeight="1">
      <x:c r="G434" s="56"/>
      <x:c r="K434" s="56"/>
    </x:row>
    <x:row r="435" ht="15" hidden="0" customHeight="1">
      <x:c r="G435" s="56"/>
      <x:c r="K435" s="56"/>
    </x:row>
    <x:row r="436" ht="15" hidden="0" customHeight="1">
      <x:c r="G436" s="56"/>
      <x:c r="K436" s="56"/>
    </x:row>
    <x:row r="437" ht="15" hidden="0" customHeight="1">
      <x:c r="G437" s="56"/>
      <x:c r="K437" s="56"/>
    </x:row>
    <x:row r="438" ht="15" hidden="0" customHeight="1">
      <x:c r="G438" s="56"/>
      <x:c r="K438" s="56"/>
    </x:row>
    <x:row r="439" ht="15" hidden="0" customHeight="1">
      <x:c r="G439" s="56"/>
      <x:c r="K439" s="56"/>
    </x:row>
    <x:row r="440" ht="15" hidden="0" customHeight="1">
      <x:c r="G440" s="56"/>
      <x:c r="K440" s="56"/>
    </x:row>
    <x:row r="441" ht="15" hidden="0" customHeight="1">
      <x:c r="G441" s="56"/>
      <x:c r="K441" s="56"/>
    </x:row>
    <x:row r="442" ht="15" hidden="0" customHeight="1">
      <x:c r="G442" s="56"/>
      <x:c r="K442" s="56"/>
    </x:row>
    <x:row r="443" ht="15" hidden="0" customHeight="1">
      <x:c r="G443" s="56"/>
      <x:c r="K443" s="56"/>
    </x:row>
    <x:row r="444" ht="15" hidden="0" customHeight="1">
      <x:c r="G444" s="56"/>
      <x:c r="K444" s="56"/>
    </x:row>
    <x:row r="445" ht="15" hidden="0" customHeight="1">
      <x:c r="G445" s="56"/>
      <x:c r="K445" s="56"/>
    </x:row>
    <x:row r="446" ht="15" hidden="0" customHeight="1">
      <x:c r="G446" s="56"/>
      <x:c r="K446" s="56"/>
    </x:row>
    <x:row r="447" ht="15" hidden="0" customHeight="1">
      <x:c r="G447" s="56"/>
      <x:c r="K447" s="56"/>
    </x:row>
    <x:row r="448" ht="15" hidden="0" customHeight="1">
      <x:c r="G448" s="56"/>
      <x:c r="K448" s="56"/>
    </x:row>
    <x:row r="449" ht="15" hidden="0" customHeight="1">
      <x:c r="G449" s="56"/>
      <x:c r="K449" s="56"/>
    </x:row>
    <x:row r="450" ht="15" hidden="0" customHeight="1">
      <x:c r="G450" s="56"/>
      <x:c r="K450" s="56"/>
    </x:row>
    <x:row r="451" ht="15" hidden="0" customHeight="1">
      <x:c r="G451" s="56"/>
      <x:c r="K451" s="56"/>
    </x:row>
    <x:row r="452" ht="15" hidden="0" customHeight="1">
      <x:c r="G452" s="56"/>
      <x:c r="K452" s="56"/>
    </x:row>
    <x:row r="453" ht="15" hidden="0" customHeight="1">
      <x:c r="G453" s="56"/>
      <x:c r="K453" s="56"/>
    </x:row>
    <x:row r="454" ht="15" hidden="0" customHeight="1">
      <x:c r="G454" s="56"/>
      <x:c r="K454" s="56"/>
    </x:row>
    <x:row r="455" ht="15" hidden="0" customHeight="1">
      <x:c r="G455" s="56"/>
      <x:c r="K455" s="56"/>
    </x:row>
    <x:row r="456" ht="15" hidden="0" customHeight="1">
      <x:c r="G456" s="56"/>
      <x:c r="K456" s="56"/>
    </x:row>
    <x:row r="457" ht="15" hidden="0" customHeight="1">
      <x:c r="G457" s="56"/>
      <x:c r="K457" s="56"/>
    </x:row>
    <x:row r="458" ht="15" hidden="0" customHeight="1">
      <x:c r="G458" s="56"/>
      <x:c r="K458" s="56"/>
    </x:row>
    <x:row r="459" ht="15" hidden="0" customHeight="1">
      <x:c r="G459" s="56"/>
      <x:c r="K459" s="56"/>
    </x:row>
    <x:row r="460" ht="15" hidden="0" customHeight="1">
      <x:c r="G460" s="56"/>
      <x:c r="K460" s="56"/>
    </x:row>
    <x:row r="461" ht="15" hidden="0" customHeight="1">
      <x:c r="G461" s="56"/>
      <x:c r="K461" s="56"/>
    </x:row>
    <x:row r="462" ht="15" hidden="0" customHeight="1">
      <x:c r="G462" s="56"/>
      <x:c r="K462" s="56"/>
    </x:row>
    <x:row r="463" ht="15" hidden="0" customHeight="1">
      <x:c r="G463" s="56"/>
      <x:c r="K463" s="56"/>
    </x:row>
    <x:row r="464" ht="15" hidden="0" customHeight="1">
      <x:c r="G464" s="56"/>
      <x:c r="K464" s="56"/>
    </x:row>
    <x:row r="465" ht="15" hidden="0" customHeight="1">
      <x:c r="G465" s="56"/>
      <x:c r="K465" s="56"/>
    </x:row>
    <x:row r="466" ht="15" hidden="0" customHeight="1">
      <x:c r="G466" s="56"/>
      <x:c r="K466" s="56"/>
    </x:row>
    <x:row r="467" ht="15" hidden="0" customHeight="1">
      <x:c r="G467" s="56"/>
      <x:c r="K467" s="56"/>
    </x:row>
    <x:row r="468" ht="15" hidden="0" customHeight="1">
      <x:c r="G468" s="56"/>
      <x:c r="K468" s="56"/>
    </x:row>
    <x:row r="469" ht="15" hidden="0" customHeight="1">
      <x:c r="G469" s="56"/>
      <x:c r="K469" s="56"/>
    </x:row>
    <x:row r="470" ht="15" hidden="0" customHeight="1">
      <x:c r="G470" s="56"/>
      <x:c r="K470" s="56"/>
    </x:row>
    <x:row r="471" ht="15" hidden="0" customHeight="1">
      <x:c r="G471" s="56"/>
      <x:c r="K471" s="56"/>
    </x:row>
    <x:row r="472" ht="15" hidden="0" customHeight="1">
      <x:c r="G472" s="56"/>
      <x:c r="K472" s="56"/>
    </x:row>
    <x:row r="473" ht="15" hidden="0" customHeight="1">
      <x:c r="G473" s="56"/>
      <x:c r="K473" s="56"/>
    </x:row>
    <x:row r="474" ht="15" hidden="0" customHeight="1">
      <x:c r="G474" s="56"/>
      <x:c r="K474" s="56"/>
    </x:row>
    <x:row r="475" ht="15" hidden="0" customHeight="1">
      <x:c r="G475" s="56"/>
      <x:c r="K475" s="56"/>
    </x:row>
    <x:row r="476" ht="15" hidden="0" customHeight="1">
      <x:c r="G476" s="56"/>
      <x:c r="K476" s="56"/>
    </x:row>
    <x:row r="477" ht="15" hidden="0" customHeight="1">
      <x:c r="G477" s="56"/>
      <x:c r="K477" s="56"/>
    </x:row>
    <x:row r="478" ht="15" hidden="0" customHeight="1">
      <x:c r="G478" s="56"/>
      <x:c r="K478" s="56"/>
    </x:row>
    <x:row r="479" ht="15" hidden="0" customHeight="1">
      <x:c r="G479" s="56"/>
      <x:c r="K479" s="56"/>
    </x:row>
    <x:row r="480" ht="15" hidden="0" customHeight="1">
      <x:c r="G480" s="56"/>
      <x:c r="K480" s="56"/>
    </x:row>
    <x:row r="481" ht="15" hidden="0" customHeight="1">
      <x:c r="G481" s="56"/>
      <x:c r="K481" s="56"/>
    </x:row>
    <x:row r="482" ht="15" hidden="0" customHeight="1">
      <x:c r="G482" s="56"/>
      <x:c r="K482" s="56"/>
    </x:row>
    <x:row r="483" ht="15" hidden="0" customHeight="1">
      <x:c r="G483" s="56"/>
      <x:c r="K483" s="56"/>
    </x:row>
    <x:row r="484" ht="15" hidden="0" customHeight="1">
      <x:c r="G484" s="56"/>
      <x:c r="K484" s="56"/>
    </x:row>
    <x:row r="485" ht="15" hidden="0" customHeight="1">
      <x:c r="G485" s="56"/>
      <x:c r="K485" s="56"/>
    </x:row>
    <x:row r="486" ht="15" hidden="0" customHeight="1">
      <x:c r="G486" s="56"/>
      <x:c r="K486" s="56"/>
    </x:row>
    <x:row r="487" ht="15" hidden="0" customHeight="1">
      <x:c r="G487" s="56"/>
      <x:c r="K487" s="56"/>
    </x:row>
    <x:row r="488" ht="15" hidden="0" customHeight="1">
      <x:c r="G488" s="56"/>
      <x:c r="K488" s="56"/>
    </x:row>
    <x:row r="489" ht="15" hidden="0" customHeight="1">
      <x:c r="G489" s="56"/>
      <x:c r="K489" s="56"/>
    </x:row>
    <x:row r="490" ht="15" hidden="0" customHeight="1">
      <x:c r="G490" s="56"/>
      <x:c r="K490" s="56"/>
    </x:row>
    <x:row r="491" ht="15" hidden="0" customHeight="1">
      <x:c r="G491" s="56"/>
      <x:c r="K491" s="56"/>
    </x:row>
    <x:row r="492" ht="15" hidden="0" customHeight="1">
      <x:c r="G492" s="56"/>
      <x:c r="K492" s="56"/>
    </x:row>
    <x:row r="493" ht="15" hidden="0" customHeight="1">
      <x:c r="G493" s="56"/>
      <x:c r="K493" s="56"/>
    </x:row>
    <x:row r="494" ht="15" hidden="0" customHeight="1">
      <x:c r="G494" s="56"/>
      <x:c r="K494" s="56"/>
    </x:row>
    <x:row r="495" ht="15" hidden="0" customHeight="1">
      <x:c r="G495" s="56"/>
      <x:c r="K495" s="56"/>
    </x:row>
    <x:row r="496" ht="15" hidden="0" customHeight="1">
      <x:c r="G496" s="56"/>
      <x:c r="K496" s="56"/>
    </x:row>
    <x:row r="497" ht="15" hidden="0" customHeight="1">
      <x:c r="G497" s="56"/>
      <x:c r="K497" s="56"/>
    </x:row>
    <x:row r="498" ht="15" hidden="0" customHeight="1">
      <x:c r="G498" s="56"/>
      <x:c r="K498" s="56"/>
    </x:row>
    <x:row r="499" ht="15" hidden="0" customHeight="1">
      <x:c r="G499" s="56"/>
      <x:c r="K499" s="56"/>
    </x:row>
    <x:row r="500" ht="15" hidden="0" customHeight="1">
      <x:c r="G500" s="56"/>
      <x:c r="K500" s="56"/>
    </x:row>
    <x:row r="501" ht="15" hidden="0" customHeight="1">
      <x:c r="G501" s="56"/>
      <x:c r="K501" s="56"/>
    </x:row>
    <x:row r="502" ht="15" hidden="0" customHeight="1">
      <x:c r="G502" s="56"/>
      <x:c r="K502" s="56"/>
    </x:row>
    <x:row r="503" ht="15" hidden="0" customHeight="1">
      <x:c r="G503" s="56"/>
      <x:c r="K503" s="56"/>
    </x:row>
    <x:row r="504" ht="15" hidden="0" customHeight="1">
      <x:c r="G504" s="56"/>
      <x:c r="K504" s="56"/>
    </x:row>
    <x:row r="505" ht="15" hidden="0" customHeight="1">
      <x:c r="G505" s="56"/>
      <x:c r="K505" s="56"/>
    </x:row>
    <x:row r="506" ht="15" hidden="0" customHeight="1">
      <x:c r="G506" s="56"/>
      <x:c r="K506" s="56"/>
    </x:row>
  </x:sheetData>
  <x:mergeCells>
    <x:mergeCell ref="A1:K1"/>
    <x:mergeCell ref="A2:K2"/>
  </x:mergeCells>
  <x:dataValidations count="8">
    <x:dataValidation type="custom" errorStyle="stop" allowBlank="0" showDropDown="0" showInputMessage="0" showErrorMessage="0" sqref="B7:B506">
      <x:formula1>TRUE</x:formula1>
    </x:dataValidation>
    <x:dataValidation type="custom" errorStyle="stop" allowBlank="0" showDropDown="0" showInputMessage="0" showErrorMessage="0" sqref="L7:L506">
      <x:formula1>TRUE</x:formula1>
    </x:dataValidation>
    <x:dataValidation type="custom" errorStyle="stop" allowBlank="0" showDropDown="0" showInputMessage="0" showErrorMessage="0" sqref="G16:G32">
      <x:formula1>TRUE</x:formula1>
    </x:dataValidation>
    <x:dataValidation type="custom" errorStyle="stop" allowBlank="0" showDropDown="0" showInputMessage="0" showErrorMessage="0" sqref="I16:I32">
      <x:formula1>TRUE</x:formula1>
    </x:dataValidation>
    <x:dataValidation type="custom" sqref="C7:C32">
      <x:formula1>TRUE</x:formula1>
    </x:dataValidation>
    <x:dataValidation type="list" sqref="C33:C506">
      <x:formula1>"Formula,Methodology,Documentation,Quality control,Formatting,Other"</x:formula1>
    </x:dataValidation>
    <x:dataValidation type="list" sqref="G33:G506">
      <x:formula1>"No,Yes,To be confirmed"</x:formula1>
    </x:dataValidation>
    <x:dataValidation type="list" sqref="I33:I506">
      <x:formula1>"Draft,Under review,Approved,Complete,Rejected,Retired"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0" style="1" hidden="0" customWidth="1"/>
    <x:col min="4" max="6" width="18" style="1" hidden="0" customWidth="1"/>
    <x:col min="7" max="7" width="16" style="1" hidden="0" customWidth="1"/>
    <x:col min="8" max="8" width="20" style="1" hidden="0" customWidth="1"/>
    <x:col min="9" max="9" width="16" style="1" hidden="0" customWidth="1"/>
    <x:col min="10" max="10" width="22" style="1" hidden="0" customWidth="1"/>
    <x:col min="11" max="11" width="16" style="1" hidden="0" customWidth="1"/>
    <x:col min="12" max="13" width="22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1054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1055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1057</x:v>
      </x:c>
      <x:c r="B6" s="298" t="s">
        <x:v>1058</x:v>
      </x:c>
      <x:c r="C6" s="298" t="s">
        <x:v>1059</x:v>
      </x:c>
      <x:c r="D6" s="298" t="s">
        <x:v>1060</x:v>
      </x:c>
      <x:c r="E6" s="298" t="s">
        <x:v>1061</x:v>
      </x:c>
      <x:c r="F6" s="298" t="s">
        <x:v>1062</x:v>
      </x:c>
      <x:c r="G6" s="298" t="s">
        <x:v>1063</x:v>
      </x:c>
      <x:c r="H6" s="298" t="s">
        <x:v>1064</x:v>
      </x:c>
      <x:c r="I6" s="298" t="s">
        <x:v>1065</x:v>
      </x:c>
      <x:c r="J6" s="298" t="s">
        <x:v>1066</x:v>
      </x:c>
      <x:c r="K6" s="299" t="s">
        <x:v>1067</x:v>
      </x:c>
      <x:c r="L6" s="299" t="s">
        <x:v>1068</x:v>
      </x:c>
      <x:c r="M6" s="299" t="s">
        <x:v>1069</x:v>
      </x:c>
      <x:c r="N6" s="299" t="s">
        <x:v>1070</x:v>
      </x:c>
      <x:c r="O6" s="300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6" hidden="0" customHeight="1">
      <x:c r="A7" s="58" t="str">
        <x:v>ASM-NGOB-V42-TEST</x:v>
      </x:c>
      <x:c r="B7" s="58" t="str">
        <x:v>ORG-NGOB</x:v>
      </x:c>
      <x:c r="C7" s="58" t="str">
        <x:v>V4.2-NGOB-CORRECTED-TEST</x:v>
      </x:c>
      <x:c r="D7" s="58" t="str">
        <x:v>Working</x:v>
      </x:c>
      <x:c r="E7" s="59" t="d">
        <x:v>2024-04-01T00:00:00.000Z</x:v>
      </x:c>
      <x:c r="F7" s="59" t="d">
        <x:v>2035-03-31T00:00:00.000Z</x:v>
      </x:c>
      <x:c r="G7" s="58" t="str">
        <x:v>CAD</x:v>
      </x:c>
      <x:c r="H7" s="58" t="str">
        <x:v>V4.2</x:v>
      </x:c>
      <x:c r="I7" s="59" t="d">
        <x:v>2026-10-04T00:00:00.000Z</x:v>
      </x:c>
      <x:c r="J7" s="58" t="str">
        <x:v>AI-assisted analyst</x:v>
      </x:c>
      <x:c r="K7" s="59"/>
      <x:c r="L7" s="58"/>
      <x:c r="M7" s="58"/>
      <x:c r="N7" s="58" t="str">
        <x:v>FY2026-27 current projection view as of 2026-10-04. Kelly accepts 16 buildings and Summary ALL JULY 2026 projected home counts. Current homes are projected, not confirmed occupied. V18 is the financial reference; unresolved loan, reserve and other source evidence issues remain under review. Blue source inputs feed black linked formulas.</x:v>
      </x:c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61"/>
      <x:c r="B8" s="61"/>
      <x:c r="C8" s="61"/>
      <x:c r="D8" s="38"/>
      <x:c r="E8" s="62"/>
      <x:c r="F8" s="62"/>
      <x:c r="G8" s="61"/>
      <x:c r="H8" s="61"/>
      <x:c r="I8" s="62"/>
      <x:c r="J8" s="61"/>
      <x:c r="K8" s="63"/>
      <x:c r="L8" s="38"/>
      <x:c r="M8" s="61"/>
      <x:c r="N8" s="61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61"/>
      <x:c r="B9" s="61"/>
      <x:c r="C9" s="61"/>
      <x:c r="D9" s="38"/>
      <x:c r="E9" s="62"/>
      <x:c r="F9" s="62"/>
      <x:c r="G9" s="61"/>
      <x:c r="H9" s="61"/>
      <x:c r="I9" s="62"/>
      <x:c r="J9" s="61"/>
      <x:c r="K9" s="63"/>
      <x:c r="L9" s="38"/>
      <x:c r="M9" s="61"/>
      <x:c r="N9" s="61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64"/>
      <x:c r="B10" s="64"/>
      <x:c r="C10" s="64"/>
      <x:c r="D10" s="41"/>
      <x:c r="E10" s="65"/>
      <x:c r="F10" s="65"/>
      <x:c r="G10" s="64"/>
      <x:c r="H10" s="64"/>
      <x:c r="I10" s="65"/>
      <x:c r="J10" s="64"/>
      <x:c r="K10" s="66"/>
      <x:c r="L10" s="41"/>
      <x:c r="M10" s="64"/>
      <x:c r="N10" s="64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5" hidden="0" customHeight="1">
      <x:c r="A11" s="60"/>
      <x:c r="B11" s="60"/>
      <x:c r="C11" s="60"/>
      <x:c r="D11" s="43"/>
      <x:c r="E11" s="67"/>
      <x:c r="F11" s="67"/>
      <x:c r="G11" s="60"/>
      <x:c r="H11" s="60"/>
      <x:c r="I11" s="67"/>
      <x:c r="J11" s="60"/>
      <x:c r="K11" s="68"/>
      <x:c r="L11" s="43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5" hidden="0" customHeight="1">
      <x:c r="A12" s="60"/>
      <x:c r="B12" s="60"/>
      <x:c r="C12" s="60"/>
      <x:c r="D12" s="43"/>
      <x:c r="E12" s="67"/>
      <x:c r="F12" s="67"/>
      <x:c r="G12" s="60"/>
      <x:c r="H12" s="60"/>
      <x:c r="I12" s="67"/>
      <x:c r="J12" s="60"/>
      <x:c r="K12" s="68"/>
      <x:c r="L12" s="43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5" hidden="0" customHeight="1">
      <x:c r="A13" s="60"/>
      <x:c r="B13" s="60"/>
      <x:c r="C13" s="60"/>
      <x:c r="D13" s="43"/>
      <x:c r="E13" s="67"/>
      <x:c r="F13" s="67"/>
      <x:c r="G13" s="60"/>
      <x:c r="H13" s="60"/>
      <x:c r="I13" s="67"/>
      <x:c r="J13" s="60"/>
      <x:c r="K13" s="68"/>
      <x:c r="L13" s="43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5" hidden="0" customHeight="1">
      <x:c r="A14" s="60"/>
      <x:c r="B14" s="60"/>
      <x:c r="C14" s="60"/>
      <x:c r="D14" s="43"/>
      <x:c r="E14" s="67"/>
      <x:c r="F14" s="67"/>
      <x:c r="G14" s="60"/>
      <x:c r="H14" s="60"/>
      <x:c r="I14" s="67"/>
      <x:c r="J14" s="60"/>
      <x:c r="K14" s="68"/>
      <x:c r="L14" s="43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5" hidden="0" customHeight="1">
      <x:c r="A15" s="60"/>
      <x:c r="B15" s="60"/>
      <x:c r="C15" s="60"/>
      <x:c r="D15" s="43"/>
      <x:c r="E15" s="67"/>
      <x:c r="F15" s="67"/>
      <x:c r="G15" s="60"/>
      <x:c r="H15" s="60"/>
      <x:c r="I15" s="67"/>
      <x:c r="J15" s="60"/>
      <x:c r="K15" s="68"/>
      <x:c r="L15" s="43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5" hidden="0" customHeight="1">
      <x:c r="A16" s="60"/>
      <x:c r="B16" s="60"/>
      <x:c r="C16" s="60"/>
      <x:c r="D16" s="43"/>
      <x:c r="E16" s="67"/>
      <x:c r="F16" s="67"/>
      <x:c r="G16" s="60"/>
      <x:c r="H16" s="60"/>
      <x:c r="I16" s="67"/>
      <x:c r="J16" s="60"/>
      <x:c r="K16" s="68"/>
      <x:c r="L16" s="43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5" hidden="0" customHeight="1">
      <x:c r="A17" s="60"/>
      <x:c r="B17" s="60"/>
      <x:c r="C17" s="60"/>
      <x:c r="D17" s="43"/>
      <x:c r="E17" s="67"/>
      <x:c r="F17" s="67"/>
      <x:c r="G17" s="60"/>
      <x:c r="H17" s="60"/>
      <x:c r="I17" s="67"/>
      <x:c r="J17" s="60"/>
      <x:c r="K17" s="68"/>
      <x:c r="L17" s="43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5" hidden="0" customHeight="1">
      <x:c r="A18" s="60"/>
      <x:c r="B18" s="60"/>
      <x:c r="C18" s="60"/>
      <x:c r="D18" s="43"/>
      <x:c r="E18" s="67"/>
      <x:c r="F18" s="67"/>
      <x:c r="G18" s="60"/>
      <x:c r="H18" s="60"/>
      <x:c r="I18" s="67"/>
      <x:c r="J18" s="60"/>
      <x:c r="K18" s="68"/>
      <x:c r="L18" s="43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5" hidden="0" customHeight="1">
      <x:c r="A19" s="60"/>
      <x:c r="B19" s="60"/>
      <x:c r="C19" s="60"/>
      <x:c r="D19" s="43"/>
      <x:c r="E19" s="67"/>
      <x:c r="F19" s="67"/>
      <x:c r="G19" s="60"/>
      <x:c r="H19" s="60"/>
      <x:c r="I19" s="67"/>
      <x:c r="J19" s="60"/>
      <x:c r="K19" s="68"/>
      <x:c r="L19" s="43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5" hidden="0" customHeight="1">
      <x:c r="A20" s="60"/>
      <x:c r="B20" s="60"/>
      <x:c r="C20" s="60"/>
      <x:c r="D20" s="43"/>
      <x:c r="E20" s="67"/>
      <x:c r="F20" s="67"/>
      <x:c r="G20" s="60"/>
      <x:c r="H20" s="60"/>
      <x:c r="I20" s="67"/>
      <x:c r="J20" s="60"/>
      <x:c r="K20" s="68"/>
      <x:c r="L20" s="43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60"/>
      <x:c r="B21" s="60"/>
      <x:c r="C21" s="60"/>
      <x:c r="D21" s="43"/>
      <x:c r="E21" s="67"/>
      <x:c r="F21" s="67"/>
      <x:c r="G21" s="60"/>
      <x:c r="H21" s="60"/>
      <x:c r="I21" s="67"/>
      <x:c r="J21" s="60"/>
      <x:c r="K21" s="68"/>
      <x:c r="L21" s="43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60"/>
      <x:c r="B22" s="60"/>
      <x:c r="C22" s="60"/>
      <x:c r="D22" s="43"/>
      <x:c r="E22" s="67"/>
      <x:c r="F22" s="67"/>
      <x:c r="G22" s="60"/>
      <x:c r="H22" s="60"/>
      <x:c r="I22" s="67"/>
      <x:c r="J22" s="60"/>
      <x:c r="K22" s="68"/>
      <x:c r="L22" s="43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43"/>
      <x:c r="E23" s="67"/>
      <x:c r="F23" s="67"/>
      <x:c r="G23" s="60"/>
      <x:c r="H23" s="60"/>
      <x:c r="I23" s="67"/>
      <x:c r="J23" s="60"/>
      <x:c r="K23" s="68"/>
      <x:c r="L23" s="43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43"/>
      <x:c r="E24" s="67"/>
      <x:c r="F24" s="67"/>
      <x:c r="G24" s="60"/>
      <x:c r="H24" s="60"/>
      <x:c r="I24" s="67"/>
      <x:c r="J24" s="60"/>
      <x:c r="K24" s="68"/>
      <x:c r="L24" s="43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43"/>
      <x:c r="E25" s="67"/>
      <x:c r="F25" s="67"/>
      <x:c r="G25" s="60"/>
      <x:c r="H25" s="60"/>
      <x:c r="I25" s="67"/>
      <x:c r="J25" s="60"/>
      <x:c r="K25" s="68"/>
      <x:c r="L25" s="43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43"/>
      <x:c r="E26" s="67"/>
      <x:c r="F26" s="67"/>
      <x:c r="G26" s="60"/>
      <x:c r="H26" s="60"/>
      <x:c r="I26" s="67"/>
      <x:c r="J26" s="60"/>
      <x:c r="K26" s="68"/>
      <x:c r="L26" s="43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43"/>
      <x:c r="E27" s="67"/>
      <x:c r="F27" s="67"/>
      <x:c r="G27" s="60"/>
      <x:c r="H27" s="60"/>
      <x:c r="I27" s="67"/>
      <x:c r="J27" s="60"/>
      <x:c r="K27" s="68"/>
      <x:c r="L27" s="43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43"/>
      <x:c r="E28" s="67"/>
      <x:c r="F28" s="67"/>
      <x:c r="G28" s="60"/>
      <x:c r="H28" s="60"/>
      <x:c r="I28" s="67"/>
      <x:c r="J28" s="60"/>
      <x:c r="K28" s="68"/>
      <x:c r="L28" s="43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43"/>
      <x:c r="E29" s="67"/>
      <x:c r="F29" s="67"/>
      <x:c r="G29" s="60"/>
      <x:c r="H29" s="60"/>
      <x:c r="I29" s="67"/>
      <x:c r="J29" s="60"/>
      <x:c r="K29" s="68"/>
      <x:c r="L29" s="43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43"/>
      <x:c r="E30" s="67"/>
      <x:c r="F30" s="67"/>
      <x:c r="G30" s="60"/>
      <x:c r="H30" s="60"/>
      <x:c r="I30" s="67"/>
      <x:c r="J30" s="60"/>
      <x:c r="K30" s="68"/>
      <x:c r="L30" s="43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43"/>
      <x:c r="E31" s="67"/>
      <x:c r="F31" s="67"/>
      <x:c r="G31" s="60"/>
      <x:c r="H31" s="60"/>
      <x:c r="I31" s="67"/>
      <x:c r="J31" s="60"/>
      <x:c r="K31" s="68"/>
      <x:c r="L31" s="43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43"/>
      <x:c r="E32" s="67"/>
      <x:c r="F32" s="67"/>
      <x:c r="G32" s="60"/>
      <x:c r="H32" s="60"/>
      <x:c r="I32" s="67"/>
      <x:c r="J32" s="60"/>
      <x:c r="K32" s="68"/>
      <x:c r="L32" s="43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43"/>
      <x:c r="E33" s="67"/>
      <x:c r="F33" s="67"/>
      <x:c r="G33" s="60"/>
      <x:c r="H33" s="60"/>
      <x:c r="I33" s="67"/>
      <x:c r="J33" s="60"/>
      <x:c r="K33" s="68"/>
      <x:c r="L33" s="43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43"/>
      <x:c r="E34" s="67"/>
      <x:c r="F34" s="67"/>
      <x:c r="G34" s="60"/>
      <x:c r="H34" s="60"/>
      <x:c r="I34" s="67"/>
      <x:c r="J34" s="60"/>
      <x:c r="K34" s="68"/>
      <x:c r="L34" s="43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43"/>
      <x:c r="E35" s="67"/>
      <x:c r="F35" s="67"/>
      <x:c r="G35" s="60"/>
      <x:c r="H35" s="60"/>
      <x:c r="I35" s="67"/>
      <x:c r="J35" s="60"/>
      <x:c r="K35" s="68"/>
      <x:c r="L35" s="43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43"/>
      <x:c r="E36" s="67"/>
      <x:c r="F36" s="67"/>
      <x:c r="G36" s="60"/>
      <x:c r="H36" s="60"/>
      <x:c r="I36" s="67"/>
      <x:c r="J36" s="60"/>
      <x:c r="K36" s="68"/>
      <x:c r="L36" s="43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43"/>
      <x:c r="E37" s="67"/>
      <x:c r="F37" s="67"/>
      <x:c r="G37" s="60"/>
      <x:c r="H37" s="60"/>
      <x:c r="I37" s="67"/>
      <x:c r="J37" s="60"/>
      <x:c r="K37" s="68"/>
      <x:c r="L37" s="43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43"/>
      <x:c r="E38" s="67"/>
      <x:c r="F38" s="67"/>
      <x:c r="G38" s="60"/>
      <x:c r="H38" s="60"/>
      <x:c r="I38" s="67"/>
      <x:c r="J38" s="60"/>
      <x:c r="K38" s="68"/>
      <x:c r="L38" s="43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43"/>
      <x:c r="E39" s="67"/>
      <x:c r="F39" s="67"/>
      <x:c r="G39" s="60"/>
      <x:c r="H39" s="60"/>
      <x:c r="I39" s="67"/>
      <x:c r="J39" s="60"/>
      <x:c r="K39" s="68"/>
      <x:c r="L39" s="43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43"/>
      <x:c r="E40" s="67"/>
      <x:c r="F40" s="67"/>
      <x:c r="G40" s="60"/>
      <x:c r="H40" s="60"/>
      <x:c r="I40" s="67"/>
      <x:c r="J40" s="60"/>
      <x:c r="K40" s="68"/>
      <x:c r="L40" s="43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43"/>
      <x:c r="E41" s="67"/>
      <x:c r="F41" s="67"/>
      <x:c r="G41" s="60"/>
      <x:c r="H41" s="60"/>
      <x:c r="I41" s="67"/>
      <x:c r="J41" s="60"/>
      <x:c r="K41" s="68"/>
      <x:c r="L41" s="43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43"/>
      <x:c r="E42" s="67"/>
      <x:c r="F42" s="67"/>
      <x:c r="G42" s="60"/>
      <x:c r="H42" s="60"/>
      <x:c r="I42" s="67"/>
      <x:c r="J42" s="60"/>
      <x:c r="K42" s="68"/>
      <x:c r="L42" s="43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43"/>
      <x:c r="E43" s="67"/>
      <x:c r="F43" s="67"/>
      <x:c r="G43" s="60"/>
      <x:c r="H43" s="60"/>
      <x:c r="I43" s="67"/>
      <x:c r="J43" s="60"/>
      <x:c r="K43" s="68"/>
      <x:c r="L43" s="43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43"/>
      <x:c r="E44" s="67"/>
      <x:c r="F44" s="67"/>
      <x:c r="G44" s="60"/>
      <x:c r="H44" s="60"/>
      <x:c r="I44" s="67"/>
      <x:c r="J44" s="60"/>
      <x:c r="K44" s="68"/>
      <x:c r="L44" s="43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43"/>
      <x:c r="E45" s="67"/>
      <x:c r="F45" s="67"/>
      <x:c r="G45" s="60"/>
      <x:c r="H45" s="60"/>
      <x:c r="I45" s="67"/>
      <x:c r="J45" s="60"/>
      <x:c r="K45" s="68"/>
      <x:c r="L45" s="43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43"/>
      <x:c r="E46" s="67"/>
      <x:c r="F46" s="67"/>
      <x:c r="G46" s="60"/>
      <x:c r="H46" s="60"/>
      <x:c r="I46" s="67"/>
      <x:c r="J46" s="60"/>
      <x:c r="K46" s="68"/>
      <x:c r="L46" s="43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43"/>
      <x:c r="E47" s="67"/>
      <x:c r="F47" s="67"/>
      <x:c r="G47" s="60"/>
      <x:c r="H47" s="60"/>
      <x:c r="I47" s="67"/>
      <x:c r="J47" s="60"/>
      <x:c r="K47" s="68"/>
      <x:c r="L47" s="43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43"/>
      <x:c r="E48" s="67"/>
      <x:c r="F48" s="67"/>
      <x:c r="G48" s="60"/>
      <x:c r="H48" s="60"/>
      <x:c r="I48" s="67"/>
      <x:c r="J48" s="60"/>
      <x:c r="K48" s="68"/>
      <x:c r="L48" s="43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43"/>
      <x:c r="E49" s="67"/>
      <x:c r="F49" s="67"/>
      <x:c r="G49" s="60"/>
      <x:c r="H49" s="60"/>
      <x:c r="I49" s="67"/>
      <x:c r="J49" s="60"/>
      <x:c r="K49" s="68"/>
      <x:c r="L49" s="43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43"/>
      <x:c r="E50" s="67"/>
      <x:c r="F50" s="67"/>
      <x:c r="G50" s="60"/>
      <x:c r="H50" s="60"/>
      <x:c r="I50" s="67"/>
      <x:c r="J50" s="60"/>
      <x:c r="K50" s="68"/>
      <x:c r="L50" s="43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43"/>
      <x:c r="E51" s="67"/>
      <x:c r="F51" s="67"/>
      <x:c r="G51" s="60"/>
      <x:c r="H51" s="60"/>
      <x:c r="I51" s="67"/>
      <x:c r="J51" s="60"/>
      <x:c r="K51" s="68"/>
      <x:c r="L51" s="43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43"/>
      <x:c r="E52" s="67"/>
      <x:c r="F52" s="67"/>
      <x:c r="G52" s="60"/>
      <x:c r="H52" s="60"/>
      <x:c r="I52" s="67"/>
      <x:c r="J52" s="60"/>
      <x:c r="K52" s="68"/>
      <x:c r="L52" s="43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43"/>
      <x:c r="E53" s="67"/>
      <x:c r="F53" s="67"/>
      <x:c r="G53" s="60"/>
      <x:c r="H53" s="60"/>
      <x:c r="I53" s="67"/>
      <x:c r="J53" s="60"/>
      <x:c r="K53" s="68"/>
      <x:c r="L53" s="43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43"/>
      <x:c r="E54" s="67"/>
      <x:c r="F54" s="67"/>
      <x:c r="G54" s="60"/>
      <x:c r="H54" s="60"/>
      <x:c r="I54" s="67"/>
      <x:c r="J54" s="60"/>
      <x:c r="K54" s="68"/>
      <x:c r="L54" s="43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43"/>
      <x:c r="E55" s="67"/>
      <x:c r="F55" s="67"/>
      <x:c r="G55" s="60"/>
      <x:c r="H55" s="60"/>
      <x:c r="I55" s="67"/>
      <x:c r="J55" s="60"/>
      <x:c r="K55" s="68"/>
      <x:c r="L55" s="43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43"/>
      <x:c r="E56" s="67"/>
      <x:c r="F56" s="67"/>
      <x:c r="G56" s="60"/>
      <x:c r="H56" s="60"/>
      <x:c r="I56" s="67"/>
      <x:c r="J56" s="60"/>
      <x:c r="K56" s="68"/>
      <x:c r="L56" s="43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43"/>
      <x:c r="E57" s="67"/>
      <x:c r="F57" s="67"/>
      <x:c r="G57" s="60"/>
      <x:c r="H57" s="60"/>
      <x:c r="I57" s="67"/>
      <x:c r="J57" s="60"/>
      <x:c r="K57" s="68"/>
      <x:c r="L57" s="43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43"/>
      <x:c r="E58" s="67"/>
      <x:c r="F58" s="67"/>
      <x:c r="G58" s="60"/>
      <x:c r="H58" s="60"/>
      <x:c r="I58" s="67"/>
      <x:c r="J58" s="60"/>
      <x:c r="K58" s="68"/>
      <x:c r="L58" s="43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43"/>
      <x:c r="E59" s="67"/>
      <x:c r="F59" s="67"/>
      <x:c r="G59" s="60"/>
      <x:c r="H59" s="60"/>
      <x:c r="I59" s="67"/>
      <x:c r="J59" s="60"/>
      <x:c r="K59" s="68"/>
      <x:c r="L59" s="43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43"/>
      <x:c r="E60" s="67"/>
      <x:c r="F60" s="67"/>
      <x:c r="G60" s="60"/>
      <x:c r="H60" s="60"/>
      <x:c r="I60" s="67"/>
      <x:c r="J60" s="60"/>
      <x:c r="K60" s="68"/>
      <x:c r="L60" s="43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43"/>
      <x:c r="E61" s="67"/>
      <x:c r="F61" s="67"/>
      <x:c r="G61" s="60"/>
      <x:c r="H61" s="60"/>
      <x:c r="I61" s="67"/>
      <x:c r="J61" s="60"/>
      <x:c r="K61" s="68"/>
      <x:c r="L61" s="43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43"/>
      <x:c r="E62" s="67"/>
      <x:c r="F62" s="67"/>
      <x:c r="G62" s="60"/>
      <x:c r="H62" s="60"/>
      <x:c r="I62" s="67"/>
      <x:c r="J62" s="60"/>
      <x:c r="K62" s="68"/>
      <x:c r="L62" s="43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43"/>
      <x:c r="E63" s="67"/>
      <x:c r="F63" s="67"/>
      <x:c r="G63" s="60"/>
      <x:c r="H63" s="60"/>
      <x:c r="I63" s="67"/>
      <x:c r="J63" s="60"/>
      <x:c r="K63" s="68"/>
      <x:c r="L63" s="43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43"/>
      <x:c r="E64" s="67"/>
      <x:c r="F64" s="67"/>
      <x:c r="G64" s="60"/>
      <x:c r="H64" s="60"/>
      <x:c r="I64" s="67"/>
      <x:c r="J64" s="60"/>
      <x:c r="K64" s="68"/>
      <x:c r="L64" s="43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43"/>
      <x:c r="E65" s="67"/>
      <x:c r="F65" s="67"/>
      <x:c r="G65" s="60"/>
      <x:c r="H65" s="60"/>
      <x:c r="I65" s="67"/>
      <x:c r="J65" s="60"/>
      <x:c r="K65" s="68"/>
      <x:c r="L65" s="43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43"/>
      <x:c r="E66" s="67"/>
      <x:c r="F66" s="67"/>
      <x:c r="G66" s="60"/>
      <x:c r="H66" s="60"/>
      <x:c r="I66" s="67"/>
      <x:c r="J66" s="60"/>
      <x:c r="K66" s="68"/>
      <x:c r="L66" s="43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43"/>
      <x:c r="E67" s="67"/>
      <x:c r="F67" s="67"/>
      <x:c r="G67" s="60"/>
      <x:c r="H67" s="60"/>
      <x:c r="I67" s="67"/>
      <x:c r="J67" s="60"/>
      <x:c r="K67" s="68"/>
      <x:c r="L67" s="43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43"/>
      <x:c r="E68" s="67"/>
      <x:c r="F68" s="67"/>
      <x:c r="G68" s="60"/>
      <x:c r="H68" s="60"/>
      <x:c r="I68" s="67"/>
      <x:c r="J68" s="60"/>
      <x:c r="K68" s="68"/>
      <x:c r="L68" s="43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43"/>
      <x:c r="E69" s="67"/>
      <x:c r="F69" s="67"/>
      <x:c r="G69" s="60"/>
      <x:c r="H69" s="60"/>
      <x:c r="I69" s="67"/>
      <x:c r="J69" s="60"/>
      <x:c r="K69" s="68"/>
      <x:c r="L69" s="43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43"/>
      <x:c r="E70" s="67"/>
      <x:c r="F70" s="67"/>
      <x:c r="G70" s="60"/>
      <x:c r="H70" s="60"/>
      <x:c r="I70" s="67"/>
      <x:c r="J70" s="60"/>
      <x:c r="K70" s="68"/>
      <x:c r="L70" s="43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43"/>
      <x:c r="E71" s="67"/>
      <x:c r="F71" s="67"/>
      <x:c r="G71" s="60"/>
      <x:c r="H71" s="60"/>
      <x:c r="I71" s="67"/>
      <x:c r="J71" s="60"/>
      <x:c r="K71" s="68"/>
      <x:c r="L71" s="43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43"/>
      <x:c r="E72" s="67"/>
      <x:c r="F72" s="67"/>
      <x:c r="G72" s="60"/>
      <x:c r="H72" s="60"/>
      <x:c r="I72" s="67"/>
      <x:c r="J72" s="60"/>
      <x:c r="K72" s="68"/>
      <x:c r="L72" s="43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43"/>
      <x:c r="E73" s="67"/>
      <x:c r="F73" s="67"/>
      <x:c r="G73" s="60"/>
      <x:c r="H73" s="60"/>
      <x:c r="I73" s="67"/>
      <x:c r="J73" s="60"/>
      <x:c r="K73" s="68"/>
      <x:c r="L73" s="43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43"/>
      <x:c r="E74" s="67"/>
      <x:c r="F74" s="67"/>
      <x:c r="G74" s="60"/>
      <x:c r="H74" s="60"/>
      <x:c r="I74" s="67"/>
      <x:c r="J74" s="60"/>
      <x:c r="K74" s="68"/>
      <x:c r="L74" s="43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43"/>
      <x:c r="E75" s="67"/>
      <x:c r="F75" s="67"/>
      <x:c r="G75" s="60"/>
      <x:c r="H75" s="60"/>
      <x:c r="I75" s="67"/>
      <x:c r="J75" s="60"/>
      <x:c r="K75" s="68"/>
      <x:c r="L75" s="43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43"/>
      <x:c r="E76" s="67"/>
      <x:c r="F76" s="67"/>
      <x:c r="G76" s="60"/>
      <x:c r="H76" s="60"/>
      <x:c r="I76" s="67"/>
      <x:c r="J76" s="60"/>
      <x:c r="K76" s="68"/>
      <x:c r="L76" s="43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43"/>
      <x:c r="E77" s="67"/>
      <x:c r="F77" s="67"/>
      <x:c r="G77" s="60"/>
      <x:c r="H77" s="60"/>
      <x:c r="I77" s="67"/>
      <x:c r="J77" s="60"/>
      <x:c r="K77" s="68"/>
      <x:c r="L77" s="43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43"/>
      <x:c r="E78" s="67"/>
      <x:c r="F78" s="67"/>
      <x:c r="G78" s="60"/>
      <x:c r="H78" s="60"/>
      <x:c r="I78" s="67"/>
      <x:c r="J78" s="60"/>
      <x:c r="K78" s="68"/>
      <x:c r="L78" s="43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43"/>
      <x:c r="E79" s="67"/>
      <x:c r="F79" s="67"/>
      <x:c r="G79" s="60"/>
      <x:c r="H79" s="60"/>
      <x:c r="I79" s="67"/>
      <x:c r="J79" s="60"/>
      <x:c r="K79" s="68"/>
      <x:c r="L79" s="43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43"/>
      <x:c r="E80" s="67"/>
      <x:c r="F80" s="67"/>
      <x:c r="G80" s="60"/>
      <x:c r="H80" s="60"/>
      <x:c r="I80" s="67"/>
      <x:c r="J80" s="60"/>
      <x:c r="K80" s="68"/>
      <x:c r="L80" s="43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43"/>
      <x:c r="E81" s="67"/>
      <x:c r="F81" s="67"/>
      <x:c r="G81" s="60"/>
      <x:c r="H81" s="60"/>
      <x:c r="I81" s="67"/>
      <x:c r="J81" s="60"/>
      <x:c r="K81" s="68"/>
      <x:c r="L81" s="43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43"/>
      <x:c r="E82" s="67"/>
      <x:c r="F82" s="67"/>
      <x:c r="G82" s="60"/>
      <x:c r="H82" s="60"/>
      <x:c r="I82" s="67"/>
      <x:c r="J82" s="60"/>
      <x:c r="K82" s="68"/>
      <x:c r="L82" s="43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43"/>
      <x:c r="E83" s="67"/>
      <x:c r="F83" s="67"/>
      <x:c r="G83" s="60"/>
      <x:c r="H83" s="60"/>
      <x:c r="I83" s="67"/>
      <x:c r="J83" s="60"/>
      <x:c r="K83" s="68"/>
      <x:c r="L83" s="43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43"/>
      <x:c r="E84" s="67"/>
      <x:c r="F84" s="67"/>
      <x:c r="G84" s="60"/>
      <x:c r="H84" s="60"/>
      <x:c r="I84" s="67"/>
      <x:c r="J84" s="60"/>
      <x:c r="K84" s="68"/>
      <x:c r="L84" s="43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43"/>
      <x:c r="E85" s="67"/>
      <x:c r="F85" s="67"/>
      <x:c r="G85" s="60"/>
      <x:c r="H85" s="60"/>
      <x:c r="I85" s="67"/>
      <x:c r="J85" s="60"/>
      <x:c r="K85" s="68"/>
      <x:c r="L85" s="43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43"/>
      <x:c r="E86" s="67"/>
      <x:c r="F86" s="67"/>
      <x:c r="G86" s="60"/>
      <x:c r="H86" s="60"/>
      <x:c r="I86" s="67"/>
      <x:c r="J86" s="60"/>
      <x:c r="K86" s="68"/>
      <x:c r="L86" s="43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43"/>
      <x:c r="E87" s="67"/>
      <x:c r="F87" s="67"/>
      <x:c r="G87" s="60"/>
      <x:c r="H87" s="60"/>
      <x:c r="I87" s="67"/>
      <x:c r="J87" s="60"/>
      <x:c r="K87" s="68"/>
      <x:c r="L87" s="43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43"/>
      <x:c r="E88" s="67"/>
      <x:c r="F88" s="67"/>
      <x:c r="G88" s="60"/>
      <x:c r="H88" s="60"/>
      <x:c r="I88" s="67"/>
      <x:c r="J88" s="60"/>
      <x:c r="K88" s="68"/>
      <x:c r="L88" s="43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43"/>
      <x:c r="E89" s="67"/>
      <x:c r="F89" s="67"/>
      <x:c r="G89" s="60"/>
      <x:c r="H89" s="60"/>
      <x:c r="I89" s="67"/>
      <x:c r="J89" s="60"/>
      <x:c r="K89" s="68"/>
      <x:c r="L89" s="43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43"/>
      <x:c r="E90" s="67"/>
      <x:c r="F90" s="67"/>
      <x:c r="G90" s="60"/>
      <x:c r="H90" s="60"/>
      <x:c r="I90" s="67"/>
      <x:c r="J90" s="60"/>
      <x:c r="K90" s="68"/>
      <x:c r="L90" s="43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43"/>
      <x:c r="E91" s="67"/>
      <x:c r="F91" s="67"/>
      <x:c r="G91" s="60"/>
      <x:c r="H91" s="60"/>
      <x:c r="I91" s="67"/>
      <x:c r="J91" s="60"/>
      <x:c r="K91" s="68"/>
      <x:c r="L91" s="43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43"/>
      <x:c r="E92" s="67"/>
      <x:c r="F92" s="67"/>
      <x:c r="G92" s="60"/>
      <x:c r="H92" s="60"/>
      <x:c r="I92" s="67"/>
      <x:c r="J92" s="60"/>
      <x:c r="K92" s="68"/>
      <x:c r="L92" s="43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43"/>
      <x:c r="E93" s="67"/>
      <x:c r="F93" s="67"/>
      <x:c r="G93" s="60"/>
      <x:c r="H93" s="60"/>
      <x:c r="I93" s="67"/>
      <x:c r="J93" s="60"/>
      <x:c r="K93" s="68"/>
      <x:c r="L93" s="43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43"/>
      <x:c r="E94" s="67"/>
      <x:c r="F94" s="67"/>
      <x:c r="G94" s="60"/>
      <x:c r="H94" s="60"/>
      <x:c r="I94" s="67"/>
      <x:c r="J94" s="60"/>
      <x:c r="K94" s="68"/>
      <x:c r="L94" s="43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43"/>
      <x:c r="E95" s="67"/>
      <x:c r="F95" s="67"/>
      <x:c r="G95" s="60"/>
      <x:c r="H95" s="60"/>
      <x:c r="I95" s="67"/>
      <x:c r="J95" s="60"/>
      <x:c r="K95" s="68"/>
      <x:c r="L95" s="43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43"/>
      <x:c r="E96" s="67"/>
      <x:c r="F96" s="67"/>
      <x:c r="G96" s="60"/>
      <x:c r="H96" s="60"/>
      <x:c r="I96" s="67"/>
      <x:c r="J96" s="60"/>
      <x:c r="K96" s="68"/>
      <x:c r="L96" s="43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43"/>
      <x:c r="E97" s="67"/>
      <x:c r="F97" s="67"/>
      <x:c r="G97" s="60"/>
      <x:c r="H97" s="60"/>
      <x:c r="I97" s="67"/>
      <x:c r="J97" s="60"/>
      <x:c r="K97" s="68"/>
      <x:c r="L97" s="43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43"/>
      <x:c r="E98" s="67"/>
      <x:c r="F98" s="67"/>
      <x:c r="G98" s="60"/>
      <x:c r="H98" s="60"/>
      <x:c r="I98" s="67"/>
      <x:c r="J98" s="60"/>
      <x:c r="K98" s="68"/>
      <x:c r="L98" s="43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43"/>
      <x:c r="E99" s="67"/>
      <x:c r="F99" s="67"/>
      <x:c r="G99" s="60"/>
      <x:c r="H99" s="60"/>
      <x:c r="I99" s="67"/>
      <x:c r="J99" s="60"/>
      <x:c r="K99" s="68"/>
      <x:c r="L99" s="43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43"/>
      <x:c r="E100" s="67"/>
      <x:c r="F100" s="67"/>
      <x:c r="G100" s="60"/>
      <x:c r="H100" s="60"/>
      <x:c r="I100" s="67"/>
      <x:c r="J100" s="60"/>
      <x:c r="K100" s="68"/>
      <x:c r="L100" s="43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43"/>
      <x:c r="E101" s="67"/>
      <x:c r="F101" s="67"/>
      <x:c r="G101" s="60"/>
      <x:c r="H101" s="60"/>
      <x:c r="I101" s="67"/>
      <x:c r="J101" s="60"/>
      <x:c r="K101" s="68"/>
      <x:c r="L101" s="43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43"/>
      <x:c r="E102" s="67"/>
      <x:c r="F102" s="67"/>
      <x:c r="G102" s="60"/>
      <x:c r="H102" s="60"/>
      <x:c r="I102" s="67"/>
      <x:c r="J102" s="60"/>
      <x:c r="K102" s="68"/>
      <x:c r="L102" s="43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43"/>
      <x:c r="E103" s="67"/>
      <x:c r="F103" s="67"/>
      <x:c r="G103" s="60"/>
      <x:c r="H103" s="60"/>
      <x:c r="I103" s="67"/>
      <x:c r="J103" s="60"/>
      <x:c r="K103" s="68"/>
      <x:c r="L103" s="43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43"/>
      <x:c r="E104" s="67"/>
      <x:c r="F104" s="67"/>
      <x:c r="G104" s="60"/>
      <x:c r="H104" s="60"/>
      <x:c r="I104" s="67"/>
      <x:c r="J104" s="60"/>
      <x:c r="K104" s="68"/>
      <x:c r="L104" s="43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43"/>
      <x:c r="E105" s="67"/>
      <x:c r="F105" s="67"/>
      <x:c r="G105" s="60"/>
      <x:c r="H105" s="60"/>
      <x:c r="I105" s="67"/>
      <x:c r="J105" s="60"/>
      <x:c r="K105" s="68"/>
      <x:c r="L105" s="43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43"/>
      <x:c r="E106" s="67"/>
      <x:c r="F106" s="67"/>
      <x:c r="G106" s="60"/>
      <x:c r="H106" s="60"/>
      <x:c r="I106" s="67"/>
      <x:c r="J106" s="60"/>
      <x:c r="K106" s="68"/>
      <x:c r="L106" s="43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43"/>
      <x:c r="E107" s="67"/>
      <x:c r="F107" s="67"/>
      <x:c r="G107" s="60"/>
      <x:c r="H107" s="60"/>
      <x:c r="I107" s="67"/>
      <x:c r="J107" s="60"/>
      <x:c r="K107" s="68"/>
      <x:c r="L107" s="43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43"/>
      <x:c r="E108" s="67"/>
      <x:c r="F108" s="67"/>
      <x:c r="G108" s="60"/>
      <x:c r="H108" s="60"/>
      <x:c r="I108" s="67"/>
      <x:c r="J108" s="60"/>
      <x:c r="K108" s="68"/>
      <x:c r="L108" s="43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43"/>
      <x:c r="E109" s="67"/>
      <x:c r="F109" s="67"/>
      <x:c r="G109" s="60"/>
      <x:c r="H109" s="60"/>
      <x:c r="I109" s="67"/>
      <x:c r="J109" s="60"/>
      <x:c r="K109" s="68"/>
      <x:c r="L109" s="43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43"/>
      <x:c r="E110" s="67"/>
      <x:c r="F110" s="67"/>
      <x:c r="G110" s="60"/>
      <x:c r="H110" s="60"/>
      <x:c r="I110" s="67"/>
      <x:c r="J110" s="60"/>
      <x:c r="K110" s="68"/>
      <x:c r="L110" s="43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43"/>
      <x:c r="E111" s="67"/>
      <x:c r="F111" s="67"/>
      <x:c r="G111" s="60"/>
      <x:c r="H111" s="60"/>
      <x:c r="I111" s="67"/>
      <x:c r="J111" s="60"/>
      <x:c r="K111" s="68"/>
      <x:c r="L111" s="43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43"/>
      <x:c r="E112" s="67"/>
      <x:c r="F112" s="67"/>
      <x:c r="G112" s="60"/>
      <x:c r="H112" s="60"/>
      <x:c r="I112" s="67"/>
      <x:c r="J112" s="60"/>
      <x:c r="K112" s="68"/>
      <x:c r="L112" s="43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43"/>
      <x:c r="E113" s="67"/>
      <x:c r="F113" s="67"/>
      <x:c r="G113" s="60"/>
      <x:c r="H113" s="60"/>
      <x:c r="I113" s="67"/>
      <x:c r="J113" s="60"/>
      <x:c r="K113" s="68"/>
      <x:c r="L113" s="43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43"/>
      <x:c r="E114" s="67"/>
      <x:c r="F114" s="67"/>
      <x:c r="G114" s="60"/>
      <x:c r="H114" s="60"/>
      <x:c r="I114" s="67"/>
      <x:c r="J114" s="60"/>
      <x:c r="K114" s="68"/>
      <x:c r="L114" s="43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43"/>
      <x:c r="E115" s="67"/>
      <x:c r="F115" s="67"/>
      <x:c r="G115" s="60"/>
      <x:c r="H115" s="60"/>
      <x:c r="I115" s="67"/>
      <x:c r="J115" s="60"/>
      <x:c r="K115" s="68"/>
      <x:c r="L115" s="43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43"/>
      <x:c r="E116" s="67"/>
      <x:c r="F116" s="67"/>
      <x:c r="G116" s="60"/>
      <x:c r="H116" s="60"/>
      <x:c r="I116" s="67"/>
      <x:c r="J116" s="60"/>
      <x:c r="K116" s="68"/>
      <x:c r="L116" s="43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43"/>
      <x:c r="E117" s="67"/>
      <x:c r="F117" s="67"/>
      <x:c r="G117" s="60"/>
      <x:c r="H117" s="60"/>
      <x:c r="I117" s="67"/>
      <x:c r="J117" s="60"/>
      <x:c r="K117" s="68"/>
      <x:c r="L117" s="43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43"/>
      <x:c r="E118" s="67"/>
      <x:c r="F118" s="67"/>
      <x:c r="G118" s="60"/>
      <x:c r="H118" s="60"/>
      <x:c r="I118" s="67"/>
      <x:c r="J118" s="60"/>
      <x:c r="K118" s="68"/>
      <x:c r="L118" s="43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43"/>
      <x:c r="E119" s="67"/>
      <x:c r="F119" s="67"/>
      <x:c r="G119" s="60"/>
      <x:c r="H119" s="60"/>
      <x:c r="I119" s="67"/>
      <x:c r="J119" s="60"/>
      <x:c r="K119" s="68"/>
      <x:c r="L119" s="43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43"/>
      <x:c r="E120" s="67"/>
      <x:c r="F120" s="67"/>
      <x:c r="G120" s="60"/>
      <x:c r="H120" s="60"/>
      <x:c r="I120" s="67"/>
      <x:c r="J120" s="60"/>
      <x:c r="K120" s="68"/>
      <x:c r="L120" s="43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43"/>
      <x:c r="E121" s="67"/>
      <x:c r="F121" s="67"/>
      <x:c r="G121" s="60"/>
      <x:c r="H121" s="60"/>
      <x:c r="I121" s="67"/>
      <x:c r="J121" s="60"/>
      <x:c r="K121" s="68"/>
      <x:c r="L121" s="43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43"/>
      <x:c r="E122" s="67"/>
      <x:c r="F122" s="67"/>
      <x:c r="G122" s="60"/>
      <x:c r="H122" s="60"/>
      <x:c r="I122" s="67"/>
      <x:c r="J122" s="60"/>
      <x:c r="K122" s="68"/>
      <x:c r="L122" s="43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43"/>
      <x:c r="E123" s="67"/>
      <x:c r="F123" s="67"/>
      <x:c r="G123" s="60"/>
      <x:c r="H123" s="60"/>
      <x:c r="I123" s="67"/>
      <x:c r="J123" s="60"/>
      <x:c r="K123" s="68"/>
      <x:c r="L123" s="43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43"/>
      <x:c r="E124" s="67"/>
      <x:c r="F124" s="67"/>
      <x:c r="G124" s="60"/>
      <x:c r="H124" s="60"/>
      <x:c r="I124" s="67"/>
      <x:c r="J124" s="60"/>
      <x:c r="K124" s="68"/>
      <x:c r="L124" s="43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43"/>
      <x:c r="E125" s="67"/>
      <x:c r="F125" s="67"/>
      <x:c r="G125" s="60"/>
      <x:c r="H125" s="60"/>
      <x:c r="I125" s="67"/>
      <x:c r="J125" s="60"/>
      <x:c r="K125" s="68"/>
      <x:c r="L125" s="43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43"/>
      <x:c r="E126" s="67"/>
      <x:c r="F126" s="67"/>
      <x:c r="G126" s="60"/>
      <x:c r="H126" s="60"/>
      <x:c r="I126" s="67"/>
      <x:c r="J126" s="60"/>
      <x:c r="K126" s="68"/>
      <x:c r="L126" s="43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43"/>
      <x:c r="E127" s="67"/>
      <x:c r="F127" s="67"/>
      <x:c r="G127" s="60"/>
      <x:c r="H127" s="60"/>
      <x:c r="I127" s="67"/>
      <x:c r="J127" s="60"/>
      <x:c r="K127" s="68"/>
      <x:c r="L127" s="43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43"/>
      <x:c r="E128" s="67"/>
      <x:c r="F128" s="67"/>
      <x:c r="G128" s="60"/>
      <x:c r="H128" s="60"/>
      <x:c r="I128" s="67"/>
      <x:c r="J128" s="60"/>
      <x:c r="K128" s="68"/>
      <x:c r="L128" s="43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43"/>
      <x:c r="E129" s="67"/>
      <x:c r="F129" s="67"/>
      <x:c r="G129" s="60"/>
      <x:c r="H129" s="60"/>
      <x:c r="I129" s="67"/>
      <x:c r="J129" s="60"/>
      <x:c r="K129" s="68"/>
      <x:c r="L129" s="43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43"/>
      <x:c r="E130" s="67"/>
      <x:c r="F130" s="67"/>
      <x:c r="G130" s="60"/>
      <x:c r="H130" s="60"/>
      <x:c r="I130" s="67"/>
      <x:c r="J130" s="60"/>
      <x:c r="K130" s="68"/>
      <x:c r="L130" s="43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43"/>
      <x:c r="E131" s="67"/>
      <x:c r="F131" s="67"/>
      <x:c r="G131" s="60"/>
      <x:c r="H131" s="60"/>
      <x:c r="I131" s="67"/>
      <x:c r="J131" s="60"/>
      <x:c r="K131" s="68"/>
      <x:c r="L131" s="43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43"/>
      <x:c r="E132" s="67"/>
      <x:c r="F132" s="67"/>
      <x:c r="G132" s="60"/>
      <x:c r="H132" s="60"/>
      <x:c r="I132" s="67"/>
      <x:c r="J132" s="60"/>
      <x:c r="K132" s="68"/>
      <x:c r="L132" s="43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43"/>
      <x:c r="E133" s="67"/>
      <x:c r="F133" s="67"/>
      <x:c r="G133" s="60"/>
      <x:c r="H133" s="60"/>
      <x:c r="I133" s="67"/>
      <x:c r="J133" s="60"/>
      <x:c r="K133" s="68"/>
      <x:c r="L133" s="43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43"/>
      <x:c r="E134" s="67"/>
      <x:c r="F134" s="67"/>
      <x:c r="G134" s="60"/>
      <x:c r="H134" s="60"/>
      <x:c r="I134" s="67"/>
      <x:c r="J134" s="60"/>
      <x:c r="K134" s="68"/>
      <x:c r="L134" s="43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43"/>
      <x:c r="E135" s="67"/>
      <x:c r="F135" s="67"/>
      <x:c r="G135" s="60"/>
      <x:c r="H135" s="60"/>
      <x:c r="I135" s="67"/>
      <x:c r="J135" s="60"/>
      <x:c r="K135" s="68"/>
      <x:c r="L135" s="43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43"/>
      <x:c r="E136" s="67"/>
      <x:c r="F136" s="67"/>
      <x:c r="G136" s="60"/>
      <x:c r="H136" s="60"/>
      <x:c r="I136" s="67"/>
      <x:c r="J136" s="60"/>
      <x:c r="K136" s="68"/>
      <x:c r="L136" s="43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43"/>
      <x:c r="E137" s="67"/>
      <x:c r="F137" s="67"/>
      <x:c r="G137" s="60"/>
      <x:c r="H137" s="60"/>
      <x:c r="I137" s="67"/>
      <x:c r="J137" s="60"/>
      <x:c r="K137" s="68"/>
      <x:c r="L137" s="43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43"/>
      <x:c r="E138" s="67"/>
      <x:c r="F138" s="67"/>
      <x:c r="G138" s="60"/>
      <x:c r="H138" s="60"/>
      <x:c r="I138" s="67"/>
      <x:c r="J138" s="60"/>
      <x:c r="K138" s="68"/>
      <x:c r="L138" s="43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43"/>
      <x:c r="E139" s="67"/>
      <x:c r="F139" s="67"/>
      <x:c r="G139" s="60"/>
      <x:c r="H139" s="60"/>
      <x:c r="I139" s="67"/>
      <x:c r="J139" s="60"/>
      <x:c r="K139" s="68"/>
      <x:c r="L139" s="43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43"/>
      <x:c r="E140" s="67"/>
      <x:c r="F140" s="67"/>
      <x:c r="G140" s="60"/>
      <x:c r="H140" s="60"/>
      <x:c r="I140" s="67"/>
      <x:c r="J140" s="60"/>
      <x:c r="K140" s="68"/>
      <x:c r="L140" s="43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43"/>
      <x:c r="E141" s="67"/>
      <x:c r="F141" s="67"/>
      <x:c r="G141" s="60"/>
      <x:c r="H141" s="60"/>
      <x:c r="I141" s="67"/>
      <x:c r="J141" s="60"/>
      <x:c r="K141" s="68"/>
      <x:c r="L141" s="43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43"/>
      <x:c r="E142" s="67"/>
      <x:c r="F142" s="67"/>
      <x:c r="G142" s="60"/>
      <x:c r="H142" s="60"/>
      <x:c r="I142" s="67"/>
      <x:c r="J142" s="60"/>
      <x:c r="K142" s="68"/>
      <x:c r="L142" s="43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43"/>
      <x:c r="E143" s="67"/>
      <x:c r="F143" s="67"/>
      <x:c r="G143" s="60"/>
      <x:c r="H143" s="60"/>
      <x:c r="I143" s="67"/>
      <x:c r="J143" s="60"/>
      <x:c r="K143" s="68"/>
      <x:c r="L143" s="43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43"/>
      <x:c r="E144" s="67"/>
      <x:c r="F144" s="67"/>
      <x:c r="G144" s="60"/>
      <x:c r="H144" s="60"/>
      <x:c r="I144" s="67"/>
      <x:c r="J144" s="60"/>
      <x:c r="K144" s="68"/>
      <x:c r="L144" s="43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43"/>
      <x:c r="E145" s="67"/>
      <x:c r="F145" s="67"/>
      <x:c r="G145" s="60"/>
      <x:c r="H145" s="60"/>
      <x:c r="I145" s="67"/>
      <x:c r="J145" s="60"/>
      <x:c r="K145" s="68"/>
      <x:c r="L145" s="43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43"/>
      <x:c r="E146" s="67"/>
      <x:c r="F146" s="67"/>
      <x:c r="G146" s="60"/>
      <x:c r="H146" s="60"/>
      <x:c r="I146" s="67"/>
      <x:c r="J146" s="60"/>
      <x:c r="K146" s="68"/>
      <x:c r="L146" s="43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43"/>
      <x:c r="E147" s="67"/>
      <x:c r="F147" s="67"/>
      <x:c r="G147" s="60"/>
      <x:c r="H147" s="60"/>
      <x:c r="I147" s="67"/>
      <x:c r="J147" s="60"/>
      <x:c r="K147" s="68"/>
      <x:c r="L147" s="43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43"/>
      <x:c r="E148" s="67"/>
      <x:c r="F148" s="67"/>
      <x:c r="G148" s="60"/>
      <x:c r="H148" s="60"/>
      <x:c r="I148" s="67"/>
      <x:c r="J148" s="60"/>
      <x:c r="K148" s="68"/>
      <x:c r="L148" s="43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43"/>
      <x:c r="E149" s="67"/>
      <x:c r="F149" s="67"/>
      <x:c r="G149" s="60"/>
      <x:c r="H149" s="60"/>
      <x:c r="I149" s="67"/>
      <x:c r="J149" s="60"/>
      <x:c r="K149" s="68"/>
      <x:c r="L149" s="43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43"/>
      <x:c r="E150" s="67"/>
      <x:c r="F150" s="67"/>
      <x:c r="G150" s="60"/>
      <x:c r="H150" s="60"/>
      <x:c r="I150" s="67"/>
      <x:c r="J150" s="60"/>
      <x:c r="K150" s="68"/>
      <x:c r="L150" s="43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43"/>
      <x:c r="E151" s="67"/>
      <x:c r="F151" s="67"/>
      <x:c r="G151" s="60"/>
      <x:c r="H151" s="60"/>
      <x:c r="I151" s="67"/>
      <x:c r="J151" s="60"/>
      <x:c r="K151" s="68"/>
      <x:c r="L151" s="43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43"/>
      <x:c r="E152" s="67"/>
      <x:c r="F152" s="67"/>
      <x:c r="G152" s="60"/>
      <x:c r="H152" s="60"/>
      <x:c r="I152" s="67"/>
      <x:c r="J152" s="60"/>
      <x:c r="K152" s="68"/>
      <x:c r="L152" s="43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43"/>
      <x:c r="E153" s="67"/>
      <x:c r="F153" s="67"/>
      <x:c r="G153" s="60"/>
      <x:c r="H153" s="60"/>
      <x:c r="I153" s="67"/>
      <x:c r="J153" s="60"/>
      <x:c r="K153" s="68"/>
      <x:c r="L153" s="43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43"/>
      <x:c r="E154" s="67"/>
      <x:c r="F154" s="67"/>
      <x:c r="G154" s="60"/>
      <x:c r="H154" s="60"/>
      <x:c r="I154" s="67"/>
      <x:c r="J154" s="60"/>
      <x:c r="K154" s="68"/>
      <x:c r="L154" s="43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43"/>
      <x:c r="E155" s="67"/>
      <x:c r="F155" s="67"/>
      <x:c r="G155" s="60"/>
      <x:c r="H155" s="60"/>
      <x:c r="I155" s="67"/>
      <x:c r="J155" s="60"/>
      <x:c r="K155" s="68"/>
      <x:c r="L155" s="43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43"/>
      <x:c r="E156" s="67"/>
      <x:c r="F156" s="67"/>
      <x:c r="G156" s="60"/>
      <x:c r="H156" s="60"/>
      <x:c r="I156" s="67"/>
      <x:c r="J156" s="60"/>
      <x:c r="K156" s="68"/>
      <x:c r="L156" s="43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43"/>
      <x:c r="E157" s="67"/>
      <x:c r="F157" s="67"/>
      <x:c r="G157" s="60"/>
      <x:c r="H157" s="60"/>
      <x:c r="I157" s="67"/>
      <x:c r="J157" s="60"/>
      <x:c r="K157" s="68"/>
      <x:c r="L157" s="43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43"/>
      <x:c r="E158" s="67"/>
      <x:c r="F158" s="67"/>
      <x:c r="G158" s="60"/>
      <x:c r="H158" s="60"/>
      <x:c r="I158" s="67"/>
      <x:c r="J158" s="60"/>
      <x:c r="K158" s="68"/>
      <x:c r="L158" s="43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43"/>
      <x:c r="E159" s="67"/>
      <x:c r="F159" s="67"/>
      <x:c r="G159" s="60"/>
      <x:c r="H159" s="60"/>
      <x:c r="I159" s="67"/>
      <x:c r="J159" s="60"/>
      <x:c r="K159" s="68"/>
      <x:c r="L159" s="43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43"/>
      <x:c r="E160" s="67"/>
      <x:c r="F160" s="67"/>
      <x:c r="G160" s="60"/>
      <x:c r="H160" s="60"/>
      <x:c r="I160" s="67"/>
      <x:c r="J160" s="60"/>
      <x:c r="K160" s="68"/>
      <x:c r="L160" s="43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43"/>
      <x:c r="E161" s="67"/>
      <x:c r="F161" s="67"/>
      <x:c r="G161" s="60"/>
      <x:c r="H161" s="60"/>
      <x:c r="I161" s="67"/>
      <x:c r="J161" s="60"/>
      <x:c r="K161" s="68"/>
      <x:c r="L161" s="43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43"/>
      <x:c r="E162" s="67"/>
      <x:c r="F162" s="67"/>
      <x:c r="G162" s="60"/>
      <x:c r="H162" s="60"/>
      <x:c r="I162" s="67"/>
      <x:c r="J162" s="60"/>
      <x:c r="K162" s="68"/>
      <x:c r="L162" s="43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43"/>
      <x:c r="E163" s="67"/>
      <x:c r="F163" s="67"/>
      <x:c r="G163" s="60"/>
      <x:c r="H163" s="60"/>
      <x:c r="I163" s="67"/>
      <x:c r="J163" s="60"/>
      <x:c r="K163" s="68"/>
      <x:c r="L163" s="43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43"/>
      <x:c r="E164" s="67"/>
      <x:c r="F164" s="67"/>
      <x:c r="G164" s="60"/>
      <x:c r="H164" s="60"/>
      <x:c r="I164" s="67"/>
      <x:c r="J164" s="60"/>
      <x:c r="K164" s="68"/>
      <x:c r="L164" s="43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43"/>
      <x:c r="E165" s="67"/>
      <x:c r="F165" s="67"/>
      <x:c r="G165" s="60"/>
      <x:c r="H165" s="60"/>
      <x:c r="I165" s="67"/>
      <x:c r="J165" s="60"/>
      <x:c r="K165" s="68"/>
      <x:c r="L165" s="43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43"/>
      <x:c r="E166" s="67"/>
      <x:c r="F166" s="67"/>
      <x:c r="G166" s="60"/>
      <x:c r="H166" s="60"/>
      <x:c r="I166" s="67"/>
      <x:c r="J166" s="60"/>
      <x:c r="K166" s="68"/>
      <x:c r="L166" s="43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43"/>
      <x:c r="E167" s="67"/>
      <x:c r="F167" s="67"/>
      <x:c r="G167" s="60"/>
      <x:c r="H167" s="60"/>
      <x:c r="I167" s="67"/>
      <x:c r="J167" s="60"/>
      <x:c r="K167" s="68"/>
      <x:c r="L167" s="43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43"/>
      <x:c r="E168" s="67"/>
      <x:c r="F168" s="67"/>
      <x:c r="G168" s="60"/>
      <x:c r="H168" s="60"/>
      <x:c r="I168" s="67"/>
      <x:c r="J168" s="60"/>
      <x:c r="K168" s="68"/>
      <x:c r="L168" s="43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43"/>
      <x:c r="E169" s="67"/>
      <x:c r="F169" s="67"/>
      <x:c r="G169" s="60"/>
      <x:c r="H169" s="60"/>
      <x:c r="I169" s="67"/>
      <x:c r="J169" s="60"/>
      <x:c r="K169" s="68"/>
      <x:c r="L169" s="43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43"/>
      <x:c r="E170" s="67"/>
      <x:c r="F170" s="67"/>
      <x:c r="G170" s="60"/>
      <x:c r="H170" s="60"/>
      <x:c r="I170" s="67"/>
      <x:c r="J170" s="60"/>
      <x:c r="K170" s="68"/>
      <x:c r="L170" s="43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43"/>
      <x:c r="E171" s="67"/>
      <x:c r="F171" s="67"/>
      <x:c r="G171" s="60"/>
      <x:c r="H171" s="60"/>
      <x:c r="I171" s="67"/>
      <x:c r="J171" s="60"/>
      <x:c r="K171" s="68"/>
      <x:c r="L171" s="43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43"/>
      <x:c r="E172" s="67"/>
      <x:c r="F172" s="67"/>
      <x:c r="G172" s="60"/>
      <x:c r="H172" s="60"/>
      <x:c r="I172" s="67"/>
      <x:c r="J172" s="60"/>
      <x:c r="K172" s="68"/>
      <x:c r="L172" s="43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43"/>
      <x:c r="E173" s="67"/>
      <x:c r="F173" s="67"/>
      <x:c r="G173" s="60"/>
      <x:c r="H173" s="60"/>
      <x:c r="I173" s="67"/>
      <x:c r="J173" s="60"/>
      <x:c r="K173" s="68"/>
      <x:c r="L173" s="43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43"/>
      <x:c r="E174" s="67"/>
      <x:c r="F174" s="67"/>
      <x:c r="G174" s="60"/>
      <x:c r="H174" s="60"/>
      <x:c r="I174" s="67"/>
      <x:c r="J174" s="60"/>
      <x:c r="K174" s="68"/>
      <x:c r="L174" s="43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43"/>
      <x:c r="E175" s="67"/>
      <x:c r="F175" s="67"/>
      <x:c r="G175" s="60"/>
      <x:c r="H175" s="60"/>
      <x:c r="I175" s="67"/>
      <x:c r="J175" s="60"/>
      <x:c r="K175" s="68"/>
      <x:c r="L175" s="43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43"/>
      <x:c r="E176" s="67"/>
      <x:c r="F176" s="67"/>
      <x:c r="G176" s="60"/>
      <x:c r="H176" s="60"/>
      <x:c r="I176" s="67"/>
      <x:c r="J176" s="60"/>
      <x:c r="K176" s="68"/>
      <x:c r="L176" s="43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43"/>
      <x:c r="E177" s="67"/>
      <x:c r="F177" s="67"/>
      <x:c r="G177" s="60"/>
      <x:c r="H177" s="60"/>
      <x:c r="I177" s="67"/>
      <x:c r="J177" s="60"/>
      <x:c r="K177" s="68"/>
      <x:c r="L177" s="43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43"/>
      <x:c r="E178" s="67"/>
      <x:c r="F178" s="67"/>
      <x:c r="G178" s="60"/>
      <x:c r="H178" s="60"/>
      <x:c r="I178" s="67"/>
      <x:c r="J178" s="60"/>
      <x:c r="K178" s="68"/>
      <x:c r="L178" s="43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43"/>
      <x:c r="E179" s="67"/>
      <x:c r="F179" s="67"/>
      <x:c r="G179" s="60"/>
      <x:c r="H179" s="60"/>
      <x:c r="I179" s="67"/>
      <x:c r="J179" s="60"/>
      <x:c r="K179" s="68"/>
      <x:c r="L179" s="43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43"/>
      <x:c r="E180" s="67"/>
      <x:c r="F180" s="67"/>
      <x:c r="G180" s="60"/>
      <x:c r="H180" s="60"/>
      <x:c r="I180" s="67"/>
      <x:c r="J180" s="60"/>
      <x:c r="K180" s="68"/>
      <x:c r="L180" s="43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43"/>
      <x:c r="E181" s="67"/>
      <x:c r="F181" s="67"/>
      <x:c r="G181" s="60"/>
      <x:c r="H181" s="60"/>
      <x:c r="I181" s="67"/>
      <x:c r="J181" s="60"/>
      <x:c r="K181" s="68"/>
      <x:c r="L181" s="43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43"/>
      <x:c r="E182" s="67"/>
      <x:c r="F182" s="67"/>
      <x:c r="G182" s="60"/>
      <x:c r="H182" s="60"/>
      <x:c r="I182" s="67"/>
      <x:c r="J182" s="60"/>
      <x:c r="K182" s="68"/>
      <x:c r="L182" s="43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43"/>
      <x:c r="E183" s="67"/>
      <x:c r="F183" s="67"/>
      <x:c r="G183" s="60"/>
      <x:c r="H183" s="60"/>
      <x:c r="I183" s="67"/>
      <x:c r="J183" s="60"/>
      <x:c r="K183" s="68"/>
      <x:c r="L183" s="43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43"/>
      <x:c r="E184" s="67"/>
      <x:c r="F184" s="67"/>
      <x:c r="G184" s="60"/>
      <x:c r="H184" s="60"/>
      <x:c r="I184" s="67"/>
      <x:c r="J184" s="60"/>
      <x:c r="K184" s="68"/>
      <x:c r="L184" s="43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43"/>
      <x:c r="E185" s="67"/>
      <x:c r="F185" s="67"/>
      <x:c r="G185" s="60"/>
      <x:c r="H185" s="60"/>
      <x:c r="I185" s="67"/>
      <x:c r="J185" s="60"/>
      <x:c r="K185" s="68"/>
      <x:c r="L185" s="43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43"/>
      <x:c r="E186" s="67"/>
      <x:c r="F186" s="67"/>
      <x:c r="G186" s="60"/>
      <x:c r="H186" s="60"/>
      <x:c r="I186" s="67"/>
      <x:c r="J186" s="60"/>
      <x:c r="K186" s="68"/>
      <x:c r="L186" s="43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43"/>
      <x:c r="E187" s="67"/>
      <x:c r="F187" s="67"/>
      <x:c r="G187" s="60"/>
      <x:c r="H187" s="60"/>
      <x:c r="I187" s="67"/>
      <x:c r="J187" s="60"/>
      <x:c r="K187" s="68"/>
      <x:c r="L187" s="43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43"/>
      <x:c r="E188" s="67"/>
      <x:c r="F188" s="67"/>
      <x:c r="G188" s="60"/>
      <x:c r="H188" s="60"/>
      <x:c r="I188" s="67"/>
      <x:c r="J188" s="60"/>
      <x:c r="K188" s="68"/>
      <x:c r="L188" s="43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43"/>
      <x:c r="E189" s="67"/>
      <x:c r="F189" s="67"/>
      <x:c r="G189" s="60"/>
      <x:c r="H189" s="60"/>
      <x:c r="I189" s="67"/>
      <x:c r="J189" s="60"/>
      <x:c r="K189" s="68"/>
      <x:c r="L189" s="43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43"/>
      <x:c r="E190" s="67"/>
      <x:c r="F190" s="67"/>
      <x:c r="G190" s="60"/>
      <x:c r="H190" s="60"/>
      <x:c r="I190" s="67"/>
      <x:c r="J190" s="60"/>
      <x:c r="K190" s="68"/>
      <x:c r="L190" s="43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43"/>
      <x:c r="E191" s="67"/>
      <x:c r="F191" s="67"/>
      <x:c r="G191" s="60"/>
      <x:c r="H191" s="60"/>
      <x:c r="I191" s="67"/>
      <x:c r="J191" s="60"/>
      <x:c r="K191" s="68"/>
      <x:c r="L191" s="43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43"/>
      <x:c r="E192" s="67"/>
      <x:c r="F192" s="67"/>
      <x:c r="G192" s="60"/>
      <x:c r="H192" s="60"/>
      <x:c r="I192" s="67"/>
      <x:c r="J192" s="60"/>
      <x:c r="K192" s="68"/>
      <x:c r="L192" s="43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43"/>
      <x:c r="E193" s="67"/>
      <x:c r="F193" s="67"/>
      <x:c r="G193" s="60"/>
      <x:c r="H193" s="60"/>
      <x:c r="I193" s="67"/>
      <x:c r="J193" s="60"/>
      <x:c r="K193" s="68"/>
      <x:c r="L193" s="43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43"/>
      <x:c r="E194" s="67"/>
      <x:c r="F194" s="67"/>
      <x:c r="G194" s="60"/>
      <x:c r="H194" s="60"/>
      <x:c r="I194" s="67"/>
      <x:c r="J194" s="60"/>
      <x:c r="K194" s="68"/>
      <x:c r="L194" s="43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43"/>
      <x:c r="E195" s="67"/>
      <x:c r="F195" s="67"/>
      <x:c r="G195" s="60"/>
      <x:c r="H195" s="60"/>
      <x:c r="I195" s="67"/>
      <x:c r="J195" s="60"/>
      <x:c r="K195" s="68"/>
      <x:c r="L195" s="43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43"/>
      <x:c r="E196" s="67"/>
      <x:c r="F196" s="67"/>
      <x:c r="G196" s="60"/>
      <x:c r="H196" s="60"/>
      <x:c r="I196" s="67"/>
      <x:c r="J196" s="60"/>
      <x:c r="K196" s="68"/>
      <x:c r="L196" s="43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43"/>
      <x:c r="E197" s="67"/>
      <x:c r="F197" s="67"/>
      <x:c r="G197" s="60"/>
      <x:c r="H197" s="60"/>
      <x:c r="I197" s="67"/>
      <x:c r="J197" s="60"/>
      <x:c r="K197" s="68"/>
      <x:c r="L197" s="43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43"/>
      <x:c r="E198" s="67"/>
      <x:c r="F198" s="67"/>
      <x:c r="G198" s="60"/>
      <x:c r="H198" s="60"/>
      <x:c r="I198" s="67"/>
      <x:c r="J198" s="60"/>
      <x:c r="K198" s="68"/>
      <x:c r="L198" s="43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43"/>
      <x:c r="E199" s="67"/>
      <x:c r="F199" s="67"/>
      <x:c r="G199" s="60"/>
      <x:c r="H199" s="60"/>
      <x:c r="I199" s="67"/>
      <x:c r="J199" s="60"/>
      <x:c r="K199" s="68"/>
      <x:c r="L199" s="43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43"/>
      <x:c r="E200" s="67"/>
      <x:c r="F200" s="67"/>
      <x:c r="G200" s="60"/>
      <x:c r="H200" s="60"/>
      <x:c r="I200" s="67"/>
      <x:c r="J200" s="60"/>
      <x:c r="K200" s="68"/>
      <x:c r="L200" s="43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43"/>
      <x:c r="E201" s="67"/>
      <x:c r="F201" s="67"/>
      <x:c r="G201" s="60"/>
      <x:c r="H201" s="60"/>
      <x:c r="I201" s="67"/>
      <x:c r="J201" s="60"/>
      <x:c r="K201" s="68"/>
      <x:c r="L201" s="43"/>
      <x:c r="M201" s="60"/>
      <x:c r="N201" s="60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43"/>
      <x:c r="E202" s="67"/>
      <x:c r="F202" s="67"/>
      <x:c r="G202" s="60"/>
      <x:c r="H202" s="60"/>
      <x:c r="I202" s="67"/>
      <x:c r="J202" s="60"/>
      <x:c r="K202" s="68"/>
      <x:c r="L202" s="43"/>
      <x:c r="M202" s="60"/>
      <x:c r="N202" s="60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43"/>
      <x:c r="E203" s="67"/>
      <x:c r="F203" s="67"/>
      <x:c r="G203" s="60"/>
      <x:c r="H203" s="60"/>
      <x:c r="I203" s="67"/>
      <x:c r="J203" s="60"/>
      <x:c r="K203" s="68"/>
      <x:c r="L203" s="43"/>
      <x:c r="M203" s="60"/>
      <x:c r="N203" s="60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43"/>
      <x:c r="E204" s="67"/>
      <x:c r="F204" s="67"/>
      <x:c r="G204" s="60"/>
      <x:c r="H204" s="60"/>
      <x:c r="I204" s="67"/>
      <x:c r="J204" s="60"/>
      <x:c r="K204" s="68"/>
      <x:c r="L204" s="43"/>
      <x:c r="M204" s="60"/>
      <x:c r="N204" s="60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43"/>
      <x:c r="E205" s="67"/>
      <x:c r="F205" s="67"/>
      <x:c r="G205" s="60"/>
      <x:c r="H205" s="60"/>
      <x:c r="I205" s="67"/>
      <x:c r="J205" s="60"/>
      <x:c r="K205" s="68"/>
      <x:c r="L205" s="43"/>
      <x:c r="M205" s="60"/>
      <x:c r="N205" s="60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43"/>
      <x:c r="E206" s="67"/>
      <x:c r="F206" s="67"/>
      <x:c r="G206" s="60"/>
      <x:c r="H206" s="60"/>
      <x:c r="I206" s="67"/>
      <x:c r="J206" s="60"/>
      <x:c r="K206" s="68"/>
      <x:c r="L206" s="43"/>
      <x:c r="M206" s="60"/>
      <x:c r="N206" s="60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43"/>
      <x:c r="E207" s="67"/>
      <x:c r="F207" s="67"/>
      <x:c r="G207" s="60"/>
      <x:c r="H207" s="60"/>
      <x:c r="I207" s="67"/>
      <x:c r="J207" s="60"/>
      <x:c r="K207" s="68"/>
      <x:c r="L207" s="43"/>
      <x:c r="M207" s="60"/>
      <x:c r="N207" s="60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43"/>
      <x:c r="E208" s="67"/>
      <x:c r="F208" s="67"/>
      <x:c r="G208" s="60"/>
      <x:c r="H208" s="60"/>
      <x:c r="I208" s="67"/>
      <x:c r="J208" s="60"/>
      <x:c r="K208" s="68"/>
      <x:c r="L208" s="43"/>
      <x:c r="M208" s="60"/>
      <x:c r="N208" s="60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43"/>
      <x:c r="E209" s="67"/>
      <x:c r="F209" s="67"/>
      <x:c r="G209" s="60"/>
      <x:c r="H209" s="60"/>
      <x:c r="I209" s="67"/>
      <x:c r="J209" s="60"/>
      <x:c r="K209" s="68"/>
      <x:c r="L209" s="43"/>
      <x:c r="M209" s="60"/>
      <x:c r="N209" s="60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43"/>
      <x:c r="E210" s="67"/>
      <x:c r="F210" s="67"/>
      <x:c r="G210" s="60"/>
      <x:c r="H210" s="60"/>
      <x:c r="I210" s="67"/>
      <x:c r="J210" s="60"/>
      <x:c r="K210" s="68"/>
      <x:c r="L210" s="43"/>
      <x:c r="M210" s="60"/>
      <x:c r="N210" s="60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43"/>
      <x:c r="E211" s="67"/>
      <x:c r="F211" s="67"/>
      <x:c r="G211" s="60"/>
      <x:c r="H211" s="60"/>
      <x:c r="I211" s="67"/>
      <x:c r="J211" s="60"/>
      <x:c r="K211" s="68"/>
      <x:c r="L211" s="43"/>
      <x:c r="M211" s="60"/>
      <x:c r="N211" s="60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43"/>
      <x:c r="E212" s="67"/>
      <x:c r="F212" s="67"/>
      <x:c r="G212" s="60"/>
      <x:c r="H212" s="60"/>
      <x:c r="I212" s="67"/>
      <x:c r="J212" s="60"/>
      <x:c r="K212" s="68"/>
      <x:c r="L212" s="43"/>
      <x:c r="M212" s="60"/>
      <x:c r="N212" s="60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43"/>
      <x:c r="E213" s="67"/>
      <x:c r="F213" s="67"/>
      <x:c r="G213" s="60"/>
      <x:c r="H213" s="60"/>
      <x:c r="I213" s="67"/>
      <x:c r="J213" s="60"/>
      <x:c r="K213" s="68"/>
      <x:c r="L213" s="43"/>
      <x:c r="M213" s="60"/>
      <x:c r="N213" s="60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43"/>
      <x:c r="E214" s="67"/>
      <x:c r="F214" s="67"/>
      <x:c r="G214" s="60"/>
      <x:c r="H214" s="60"/>
      <x:c r="I214" s="67"/>
      <x:c r="J214" s="60"/>
      <x:c r="K214" s="68"/>
      <x:c r="L214" s="43"/>
      <x:c r="M214" s="60"/>
      <x:c r="N214" s="60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43"/>
      <x:c r="E215" s="67"/>
      <x:c r="F215" s="67"/>
      <x:c r="G215" s="60"/>
      <x:c r="H215" s="60"/>
      <x:c r="I215" s="67"/>
      <x:c r="J215" s="60"/>
      <x:c r="K215" s="68"/>
      <x:c r="L215" s="43"/>
      <x:c r="M215" s="60"/>
      <x:c r="N215" s="60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43"/>
      <x:c r="E216" s="67"/>
      <x:c r="F216" s="67"/>
      <x:c r="G216" s="60"/>
      <x:c r="H216" s="60"/>
      <x:c r="I216" s="67"/>
      <x:c r="J216" s="60"/>
      <x:c r="K216" s="68"/>
      <x:c r="L216" s="43"/>
      <x:c r="M216" s="60"/>
      <x:c r="N216" s="60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43"/>
      <x:c r="E217" s="67"/>
      <x:c r="F217" s="67"/>
      <x:c r="G217" s="60"/>
      <x:c r="H217" s="60"/>
      <x:c r="I217" s="67"/>
      <x:c r="J217" s="60"/>
      <x:c r="K217" s="68"/>
      <x:c r="L217" s="43"/>
      <x:c r="M217" s="60"/>
      <x:c r="N217" s="60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43"/>
      <x:c r="E218" s="67"/>
      <x:c r="F218" s="67"/>
      <x:c r="G218" s="60"/>
      <x:c r="H218" s="60"/>
      <x:c r="I218" s="67"/>
      <x:c r="J218" s="60"/>
      <x:c r="K218" s="68"/>
      <x:c r="L218" s="43"/>
      <x:c r="M218" s="60"/>
      <x:c r="N218" s="60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43"/>
      <x:c r="E219" s="67"/>
      <x:c r="F219" s="67"/>
      <x:c r="G219" s="60"/>
      <x:c r="H219" s="60"/>
      <x:c r="I219" s="67"/>
      <x:c r="J219" s="60"/>
      <x:c r="K219" s="68"/>
      <x:c r="L219" s="43"/>
      <x:c r="M219" s="60"/>
      <x:c r="N219" s="60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43"/>
      <x:c r="E220" s="67"/>
      <x:c r="F220" s="67"/>
      <x:c r="G220" s="60"/>
      <x:c r="H220" s="60"/>
      <x:c r="I220" s="67"/>
      <x:c r="J220" s="60"/>
      <x:c r="K220" s="68"/>
      <x:c r="L220" s="43"/>
      <x:c r="M220" s="60"/>
      <x:c r="N220" s="60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43"/>
      <x:c r="E221" s="67"/>
      <x:c r="F221" s="67"/>
      <x:c r="G221" s="60"/>
      <x:c r="H221" s="60"/>
      <x:c r="I221" s="67"/>
      <x:c r="J221" s="60"/>
      <x:c r="K221" s="68"/>
      <x:c r="L221" s="43"/>
      <x:c r="M221" s="60"/>
      <x:c r="N221" s="60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43"/>
      <x:c r="E222" s="67"/>
      <x:c r="F222" s="67"/>
      <x:c r="G222" s="60"/>
      <x:c r="H222" s="60"/>
      <x:c r="I222" s="67"/>
      <x:c r="J222" s="60"/>
      <x:c r="K222" s="68"/>
      <x:c r="L222" s="43"/>
      <x:c r="M222" s="60"/>
      <x:c r="N222" s="60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43"/>
      <x:c r="E223" s="67"/>
      <x:c r="F223" s="67"/>
      <x:c r="G223" s="60"/>
      <x:c r="H223" s="60"/>
      <x:c r="I223" s="67"/>
      <x:c r="J223" s="60"/>
      <x:c r="K223" s="68"/>
      <x:c r="L223" s="43"/>
      <x:c r="M223" s="60"/>
      <x:c r="N223" s="60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43"/>
      <x:c r="E224" s="67"/>
      <x:c r="F224" s="67"/>
      <x:c r="G224" s="60"/>
      <x:c r="H224" s="60"/>
      <x:c r="I224" s="67"/>
      <x:c r="J224" s="60"/>
      <x:c r="K224" s="68"/>
      <x:c r="L224" s="43"/>
      <x:c r="M224" s="60"/>
      <x:c r="N224" s="60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43"/>
      <x:c r="E225" s="67"/>
      <x:c r="F225" s="67"/>
      <x:c r="G225" s="60"/>
      <x:c r="H225" s="60"/>
      <x:c r="I225" s="67"/>
      <x:c r="J225" s="60"/>
      <x:c r="K225" s="68"/>
      <x:c r="L225" s="43"/>
      <x:c r="M225" s="60"/>
      <x:c r="N225" s="60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43"/>
      <x:c r="E226" s="67"/>
      <x:c r="F226" s="67"/>
      <x:c r="G226" s="60"/>
      <x:c r="H226" s="60"/>
      <x:c r="I226" s="67"/>
      <x:c r="J226" s="60"/>
      <x:c r="K226" s="68"/>
      <x:c r="L226" s="43"/>
      <x:c r="M226" s="60"/>
      <x:c r="N226" s="60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43"/>
      <x:c r="E227" s="67"/>
      <x:c r="F227" s="67"/>
      <x:c r="G227" s="60"/>
      <x:c r="H227" s="60"/>
      <x:c r="I227" s="67"/>
      <x:c r="J227" s="60"/>
      <x:c r="K227" s="68"/>
      <x:c r="L227" s="43"/>
      <x:c r="M227" s="60"/>
      <x:c r="N227" s="60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43"/>
      <x:c r="E228" s="67"/>
      <x:c r="F228" s="67"/>
      <x:c r="G228" s="60"/>
      <x:c r="H228" s="60"/>
      <x:c r="I228" s="67"/>
      <x:c r="J228" s="60"/>
      <x:c r="K228" s="68"/>
      <x:c r="L228" s="43"/>
      <x:c r="M228" s="60"/>
      <x:c r="N228" s="60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43"/>
      <x:c r="E229" s="67"/>
      <x:c r="F229" s="67"/>
      <x:c r="G229" s="60"/>
      <x:c r="H229" s="60"/>
      <x:c r="I229" s="67"/>
      <x:c r="J229" s="60"/>
      <x:c r="K229" s="68"/>
      <x:c r="L229" s="43"/>
      <x:c r="M229" s="60"/>
      <x:c r="N229" s="60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43"/>
      <x:c r="E230" s="67"/>
      <x:c r="F230" s="67"/>
      <x:c r="G230" s="60"/>
      <x:c r="H230" s="60"/>
      <x:c r="I230" s="67"/>
      <x:c r="J230" s="60"/>
      <x:c r="K230" s="68"/>
      <x:c r="L230" s="43"/>
      <x:c r="M230" s="60"/>
      <x:c r="N230" s="60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43"/>
      <x:c r="E231" s="67"/>
      <x:c r="F231" s="67"/>
      <x:c r="G231" s="60"/>
      <x:c r="H231" s="60"/>
      <x:c r="I231" s="67"/>
      <x:c r="J231" s="60"/>
      <x:c r="K231" s="68"/>
      <x:c r="L231" s="43"/>
      <x:c r="M231" s="60"/>
      <x:c r="N231" s="60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43"/>
      <x:c r="E232" s="67"/>
      <x:c r="F232" s="67"/>
      <x:c r="G232" s="60"/>
      <x:c r="H232" s="60"/>
      <x:c r="I232" s="67"/>
      <x:c r="J232" s="60"/>
      <x:c r="K232" s="68"/>
      <x:c r="L232" s="43"/>
      <x:c r="M232" s="60"/>
      <x:c r="N232" s="60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43"/>
      <x:c r="E233" s="67"/>
      <x:c r="F233" s="67"/>
      <x:c r="G233" s="60"/>
      <x:c r="H233" s="60"/>
      <x:c r="I233" s="67"/>
      <x:c r="J233" s="60"/>
      <x:c r="K233" s="68"/>
      <x:c r="L233" s="43"/>
      <x:c r="M233" s="60"/>
      <x:c r="N233" s="60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43"/>
      <x:c r="E234" s="67"/>
      <x:c r="F234" s="67"/>
      <x:c r="G234" s="60"/>
      <x:c r="H234" s="60"/>
      <x:c r="I234" s="67"/>
      <x:c r="J234" s="60"/>
      <x:c r="K234" s="68"/>
      <x:c r="L234" s="43"/>
      <x:c r="M234" s="60"/>
      <x:c r="N234" s="60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43"/>
      <x:c r="E235" s="67"/>
      <x:c r="F235" s="67"/>
      <x:c r="G235" s="60"/>
      <x:c r="H235" s="60"/>
      <x:c r="I235" s="67"/>
      <x:c r="J235" s="60"/>
      <x:c r="K235" s="68"/>
      <x:c r="L235" s="43"/>
      <x:c r="M235" s="60"/>
      <x:c r="N235" s="60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43"/>
      <x:c r="E236" s="67"/>
      <x:c r="F236" s="67"/>
      <x:c r="G236" s="60"/>
      <x:c r="H236" s="60"/>
      <x:c r="I236" s="67"/>
      <x:c r="J236" s="60"/>
      <x:c r="K236" s="68"/>
      <x:c r="L236" s="43"/>
      <x:c r="M236" s="60"/>
      <x:c r="N236" s="60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43"/>
      <x:c r="E237" s="67"/>
      <x:c r="F237" s="67"/>
      <x:c r="G237" s="60"/>
      <x:c r="H237" s="60"/>
      <x:c r="I237" s="67"/>
      <x:c r="J237" s="60"/>
      <x:c r="K237" s="68"/>
      <x:c r="L237" s="43"/>
      <x:c r="M237" s="60"/>
      <x:c r="N237" s="60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43"/>
      <x:c r="E238" s="67"/>
      <x:c r="F238" s="67"/>
      <x:c r="G238" s="60"/>
      <x:c r="H238" s="60"/>
      <x:c r="I238" s="67"/>
      <x:c r="J238" s="60"/>
      <x:c r="K238" s="68"/>
      <x:c r="L238" s="43"/>
      <x:c r="M238" s="60"/>
      <x:c r="N238" s="60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43"/>
      <x:c r="E239" s="67"/>
      <x:c r="F239" s="67"/>
      <x:c r="G239" s="60"/>
      <x:c r="H239" s="60"/>
      <x:c r="I239" s="67"/>
      <x:c r="J239" s="60"/>
      <x:c r="K239" s="68"/>
      <x:c r="L239" s="43"/>
      <x:c r="M239" s="60"/>
      <x:c r="N239" s="60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43"/>
      <x:c r="E240" s="67"/>
      <x:c r="F240" s="67"/>
      <x:c r="G240" s="60"/>
      <x:c r="H240" s="60"/>
      <x:c r="I240" s="67"/>
      <x:c r="J240" s="60"/>
      <x:c r="K240" s="68"/>
      <x:c r="L240" s="43"/>
      <x:c r="M240" s="60"/>
      <x:c r="N240" s="60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43"/>
      <x:c r="E241" s="67"/>
      <x:c r="F241" s="67"/>
      <x:c r="G241" s="60"/>
      <x:c r="H241" s="60"/>
      <x:c r="I241" s="67"/>
      <x:c r="J241" s="60"/>
      <x:c r="K241" s="68"/>
      <x:c r="L241" s="43"/>
      <x:c r="M241" s="60"/>
      <x:c r="N241" s="60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43"/>
      <x:c r="E242" s="67"/>
      <x:c r="F242" s="67"/>
      <x:c r="G242" s="60"/>
      <x:c r="H242" s="60"/>
      <x:c r="I242" s="67"/>
      <x:c r="J242" s="60"/>
      <x:c r="K242" s="68"/>
      <x:c r="L242" s="43"/>
      <x:c r="M242" s="60"/>
      <x:c r="N242" s="60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43"/>
      <x:c r="E243" s="67"/>
      <x:c r="F243" s="67"/>
      <x:c r="G243" s="60"/>
      <x:c r="H243" s="60"/>
      <x:c r="I243" s="67"/>
      <x:c r="J243" s="60"/>
      <x:c r="K243" s="68"/>
      <x:c r="L243" s="43"/>
      <x:c r="M243" s="60"/>
      <x:c r="N243" s="60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43"/>
      <x:c r="E244" s="67"/>
      <x:c r="F244" s="67"/>
      <x:c r="G244" s="60"/>
      <x:c r="H244" s="60"/>
      <x:c r="I244" s="67"/>
      <x:c r="J244" s="60"/>
      <x:c r="K244" s="68"/>
      <x:c r="L244" s="43"/>
      <x:c r="M244" s="60"/>
      <x:c r="N244" s="60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43"/>
      <x:c r="E245" s="67"/>
      <x:c r="F245" s="67"/>
      <x:c r="G245" s="60"/>
      <x:c r="H245" s="60"/>
      <x:c r="I245" s="67"/>
      <x:c r="J245" s="60"/>
      <x:c r="K245" s="68"/>
      <x:c r="L245" s="43"/>
      <x:c r="M245" s="60"/>
      <x:c r="N245" s="60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43"/>
      <x:c r="E246" s="67"/>
      <x:c r="F246" s="67"/>
      <x:c r="G246" s="60"/>
      <x:c r="H246" s="60"/>
      <x:c r="I246" s="67"/>
      <x:c r="J246" s="60"/>
      <x:c r="K246" s="68"/>
      <x:c r="L246" s="43"/>
      <x:c r="M246" s="60"/>
      <x:c r="N246" s="60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43"/>
      <x:c r="E247" s="67"/>
      <x:c r="F247" s="67"/>
      <x:c r="G247" s="60"/>
      <x:c r="H247" s="60"/>
      <x:c r="I247" s="67"/>
      <x:c r="J247" s="60"/>
      <x:c r="K247" s="68"/>
      <x:c r="L247" s="43"/>
      <x:c r="M247" s="60"/>
      <x:c r="N247" s="60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43"/>
      <x:c r="E248" s="67"/>
      <x:c r="F248" s="67"/>
      <x:c r="G248" s="60"/>
      <x:c r="H248" s="60"/>
      <x:c r="I248" s="67"/>
      <x:c r="J248" s="60"/>
      <x:c r="K248" s="68"/>
      <x:c r="L248" s="43"/>
      <x:c r="M248" s="60"/>
      <x:c r="N248" s="60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43"/>
      <x:c r="E249" s="67"/>
      <x:c r="F249" s="67"/>
      <x:c r="G249" s="60"/>
      <x:c r="H249" s="60"/>
      <x:c r="I249" s="67"/>
      <x:c r="J249" s="60"/>
      <x:c r="K249" s="68"/>
      <x:c r="L249" s="43"/>
      <x:c r="M249" s="60"/>
      <x:c r="N249" s="60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43"/>
      <x:c r="E250" s="67"/>
      <x:c r="F250" s="67"/>
      <x:c r="G250" s="60"/>
      <x:c r="H250" s="60"/>
      <x:c r="I250" s="67"/>
      <x:c r="J250" s="60"/>
      <x:c r="K250" s="68"/>
      <x:c r="L250" s="43"/>
      <x:c r="M250" s="60"/>
      <x:c r="N250" s="60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43"/>
      <x:c r="E251" s="67"/>
      <x:c r="F251" s="67"/>
      <x:c r="G251" s="60"/>
      <x:c r="H251" s="60"/>
      <x:c r="I251" s="67"/>
      <x:c r="J251" s="60"/>
      <x:c r="K251" s="68"/>
      <x:c r="L251" s="43"/>
      <x:c r="M251" s="60"/>
      <x:c r="N251" s="60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43"/>
      <x:c r="E252" s="67"/>
      <x:c r="F252" s="67"/>
      <x:c r="G252" s="60"/>
      <x:c r="H252" s="60"/>
      <x:c r="I252" s="67"/>
      <x:c r="J252" s="60"/>
      <x:c r="K252" s="68"/>
      <x:c r="L252" s="43"/>
      <x:c r="M252" s="60"/>
      <x:c r="N252" s="60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43"/>
      <x:c r="E253" s="67"/>
      <x:c r="F253" s="67"/>
      <x:c r="G253" s="60"/>
      <x:c r="H253" s="60"/>
      <x:c r="I253" s="67"/>
      <x:c r="J253" s="60"/>
      <x:c r="K253" s="68"/>
      <x:c r="L253" s="43"/>
      <x:c r="M253" s="60"/>
      <x:c r="N253" s="60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43"/>
      <x:c r="E254" s="67"/>
      <x:c r="F254" s="67"/>
      <x:c r="G254" s="60"/>
      <x:c r="H254" s="60"/>
      <x:c r="I254" s="67"/>
      <x:c r="J254" s="60"/>
      <x:c r="K254" s="68"/>
      <x:c r="L254" s="43"/>
      <x:c r="M254" s="60"/>
      <x:c r="N254" s="60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43"/>
      <x:c r="E255" s="67"/>
      <x:c r="F255" s="67"/>
      <x:c r="G255" s="60"/>
      <x:c r="H255" s="60"/>
      <x:c r="I255" s="67"/>
      <x:c r="J255" s="60"/>
      <x:c r="K255" s="68"/>
      <x:c r="L255" s="43"/>
      <x:c r="M255" s="60"/>
      <x:c r="N255" s="60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43"/>
      <x:c r="E256" s="67"/>
      <x:c r="F256" s="67"/>
      <x:c r="G256" s="60"/>
      <x:c r="H256" s="60"/>
      <x:c r="I256" s="67"/>
      <x:c r="J256" s="60"/>
      <x:c r="K256" s="68"/>
      <x:c r="L256" s="43"/>
      <x:c r="M256" s="60"/>
      <x:c r="N256" s="60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43"/>
      <x:c r="E257" s="67"/>
      <x:c r="F257" s="67"/>
      <x:c r="G257" s="60"/>
      <x:c r="H257" s="60"/>
      <x:c r="I257" s="67"/>
      <x:c r="J257" s="60"/>
      <x:c r="K257" s="68"/>
      <x:c r="L257" s="43"/>
      <x:c r="M257" s="60"/>
      <x:c r="N257" s="60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43"/>
      <x:c r="E258" s="67"/>
      <x:c r="F258" s="67"/>
      <x:c r="G258" s="60"/>
      <x:c r="H258" s="60"/>
      <x:c r="I258" s="67"/>
      <x:c r="J258" s="60"/>
      <x:c r="K258" s="68"/>
      <x:c r="L258" s="43"/>
      <x:c r="M258" s="60"/>
      <x:c r="N258" s="60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43"/>
      <x:c r="E259" s="67"/>
      <x:c r="F259" s="67"/>
      <x:c r="G259" s="60"/>
      <x:c r="H259" s="60"/>
      <x:c r="I259" s="67"/>
      <x:c r="J259" s="60"/>
      <x:c r="K259" s="68"/>
      <x:c r="L259" s="43"/>
      <x:c r="M259" s="60"/>
      <x:c r="N259" s="60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43"/>
      <x:c r="E260" s="67"/>
      <x:c r="F260" s="67"/>
      <x:c r="G260" s="60"/>
      <x:c r="H260" s="60"/>
      <x:c r="I260" s="67"/>
      <x:c r="J260" s="60"/>
      <x:c r="K260" s="68"/>
      <x:c r="L260" s="43"/>
      <x:c r="M260" s="60"/>
      <x:c r="N260" s="60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43"/>
      <x:c r="E261" s="67"/>
      <x:c r="F261" s="67"/>
      <x:c r="G261" s="60"/>
      <x:c r="H261" s="60"/>
      <x:c r="I261" s="67"/>
      <x:c r="J261" s="60"/>
      <x:c r="K261" s="68"/>
      <x:c r="L261" s="43"/>
      <x:c r="M261" s="60"/>
      <x:c r="N261" s="60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43"/>
      <x:c r="E262" s="67"/>
      <x:c r="F262" s="67"/>
      <x:c r="G262" s="60"/>
      <x:c r="H262" s="60"/>
      <x:c r="I262" s="67"/>
      <x:c r="J262" s="60"/>
      <x:c r="K262" s="68"/>
      <x:c r="L262" s="43"/>
      <x:c r="M262" s="60"/>
      <x:c r="N262" s="60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43"/>
      <x:c r="E263" s="67"/>
      <x:c r="F263" s="67"/>
      <x:c r="G263" s="60"/>
      <x:c r="H263" s="60"/>
      <x:c r="I263" s="67"/>
      <x:c r="J263" s="60"/>
      <x:c r="K263" s="68"/>
      <x:c r="L263" s="43"/>
      <x:c r="M263" s="60"/>
      <x:c r="N263" s="60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43"/>
      <x:c r="E264" s="67"/>
      <x:c r="F264" s="67"/>
      <x:c r="G264" s="60"/>
      <x:c r="H264" s="60"/>
      <x:c r="I264" s="67"/>
      <x:c r="J264" s="60"/>
      <x:c r="K264" s="68"/>
      <x:c r="L264" s="43"/>
      <x:c r="M264" s="60"/>
      <x:c r="N264" s="60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43"/>
      <x:c r="E265" s="67"/>
      <x:c r="F265" s="67"/>
      <x:c r="G265" s="60"/>
      <x:c r="H265" s="60"/>
      <x:c r="I265" s="67"/>
      <x:c r="J265" s="60"/>
      <x:c r="K265" s="68"/>
      <x:c r="L265" s="43"/>
      <x:c r="M265" s="60"/>
      <x:c r="N265" s="60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43"/>
      <x:c r="E266" s="67"/>
      <x:c r="F266" s="67"/>
      <x:c r="G266" s="60"/>
      <x:c r="H266" s="60"/>
      <x:c r="I266" s="67"/>
      <x:c r="J266" s="60"/>
      <x:c r="K266" s="68"/>
      <x:c r="L266" s="43"/>
      <x:c r="M266" s="60"/>
      <x:c r="N266" s="60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43"/>
      <x:c r="E267" s="67"/>
      <x:c r="F267" s="67"/>
      <x:c r="G267" s="60"/>
      <x:c r="H267" s="60"/>
      <x:c r="I267" s="67"/>
      <x:c r="J267" s="60"/>
      <x:c r="K267" s="68"/>
      <x:c r="L267" s="43"/>
      <x:c r="M267" s="60"/>
      <x:c r="N267" s="60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43"/>
      <x:c r="E268" s="67"/>
      <x:c r="F268" s="67"/>
      <x:c r="G268" s="60"/>
      <x:c r="H268" s="60"/>
      <x:c r="I268" s="67"/>
      <x:c r="J268" s="60"/>
      <x:c r="K268" s="68"/>
      <x:c r="L268" s="43"/>
      <x:c r="M268" s="60"/>
      <x:c r="N268" s="60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43"/>
      <x:c r="E269" s="67"/>
      <x:c r="F269" s="67"/>
      <x:c r="G269" s="60"/>
      <x:c r="H269" s="60"/>
      <x:c r="I269" s="67"/>
      <x:c r="J269" s="60"/>
      <x:c r="K269" s="68"/>
      <x:c r="L269" s="43"/>
      <x:c r="M269" s="60"/>
      <x:c r="N269" s="60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43"/>
      <x:c r="E270" s="67"/>
      <x:c r="F270" s="67"/>
      <x:c r="G270" s="60"/>
      <x:c r="H270" s="60"/>
      <x:c r="I270" s="67"/>
      <x:c r="J270" s="60"/>
      <x:c r="K270" s="68"/>
      <x:c r="L270" s="43"/>
      <x:c r="M270" s="60"/>
      <x:c r="N270" s="60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43"/>
      <x:c r="E271" s="67"/>
      <x:c r="F271" s="67"/>
      <x:c r="G271" s="60"/>
      <x:c r="H271" s="60"/>
      <x:c r="I271" s="67"/>
      <x:c r="J271" s="60"/>
      <x:c r="K271" s="68"/>
      <x:c r="L271" s="43"/>
      <x:c r="M271" s="60"/>
      <x:c r="N271" s="60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43"/>
      <x:c r="E272" s="67"/>
      <x:c r="F272" s="67"/>
      <x:c r="G272" s="60"/>
      <x:c r="H272" s="60"/>
      <x:c r="I272" s="67"/>
      <x:c r="J272" s="60"/>
      <x:c r="K272" s="68"/>
      <x:c r="L272" s="43"/>
      <x:c r="M272" s="60"/>
      <x:c r="N272" s="60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43"/>
      <x:c r="E273" s="67"/>
      <x:c r="F273" s="67"/>
      <x:c r="G273" s="60"/>
      <x:c r="H273" s="60"/>
      <x:c r="I273" s="67"/>
      <x:c r="J273" s="60"/>
      <x:c r="K273" s="68"/>
      <x:c r="L273" s="43"/>
      <x:c r="M273" s="60"/>
      <x:c r="N273" s="60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43"/>
      <x:c r="E274" s="67"/>
      <x:c r="F274" s="67"/>
      <x:c r="G274" s="60"/>
      <x:c r="H274" s="60"/>
      <x:c r="I274" s="67"/>
      <x:c r="J274" s="60"/>
      <x:c r="K274" s="68"/>
      <x:c r="L274" s="43"/>
      <x:c r="M274" s="60"/>
      <x:c r="N274" s="60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43"/>
      <x:c r="E275" s="67"/>
      <x:c r="F275" s="67"/>
      <x:c r="G275" s="60"/>
      <x:c r="H275" s="60"/>
      <x:c r="I275" s="67"/>
      <x:c r="J275" s="60"/>
      <x:c r="K275" s="68"/>
      <x:c r="L275" s="43"/>
      <x:c r="M275" s="60"/>
      <x:c r="N275" s="60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43"/>
      <x:c r="E276" s="67"/>
      <x:c r="F276" s="67"/>
      <x:c r="G276" s="60"/>
      <x:c r="H276" s="60"/>
      <x:c r="I276" s="67"/>
      <x:c r="J276" s="60"/>
      <x:c r="K276" s="68"/>
      <x:c r="L276" s="43"/>
      <x:c r="M276" s="60"/>
      <x:c r="N276" s="60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43"/>
      <x:c r="E277" s="67"/>
      <x:c r="F277" s="67"/>
      <x:c r="G277" s="60"/>
      <x:c r="H277" s="60"/>
      <x:c r="I277" s="67"/>
      <x:c r="J277" s="60"/>
      <x:c r="K277" s="68"/>
      <x:c r="L277" s="43"/>
      <x:c r="M277" s="60"/>
      <x:c r="N277" s="60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43"/>
      <x:c r="E278" s="67"/>
      <x:c r="F278" s="67"/>
      <x:c r="G278" s="60"/>
      <x:c r="H278" s="60"/>
      <x:c r="I278" s="67"/>
      <x:c r="J278" s="60"/>
      <x:c r="K278" s="68"/>
      <x:c r="L278" s="43"/>
      <x:c r="M278" s="60"/>
      <x:c r="N278" s="60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43"/>
      <x:c r="E279" s="67"/>
      <x:c r="F279" s="67"/>
      <x:c r="G279" s="60"/>
      <x:c r="H279" s="60"/>
      <x:c r="I279" s="67"/>
      <x:c r="J279" s="60"/>
      <x:c r="K279" s="68"/>
      <x:c r="L279" s="43"/>
      <x:c r="M279" s="60"/>
      <x:c r="N279" s="60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43"/>
      <x:c r="E280" s="67"/>
      <x:c r="F280" s="67"/>
      <x:c r="G280" s="60"/>
      <x:c r="H280" s="60"/>
      <x:c r="I280" s="67"/>
      <x:c r="J280" s="60"/>
      <x:c r="K280" s="68"/>
      <x:c r="L280" s="43"/>
      <x:c r="M280" s="60"/>
      <x:c r="N280" s="60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43"/>
      <x:c r="E281" s="67"/>
      <x:c r="F281" s="67"/>
      <x:c r="G281" s="60"/>
      <x:c r="H281" s="60"/>
      <x:c r="I281" s="67"/>
      <x:c r="J281" s="60"/>
      <x:c r="K281" s="68"/>
      <x:c r="L281" s="43"/>
      <x:c r="M281" s="60"/>
      <x:c r="N281" s="60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43"/>
      <x:c r="E282" s="67"/>
      <x:c r="F282" s="67"/>
      <x:c r="G282" s="60"/>
      <x:c r="H282" s="60"/>
      <x:c r="I282" s="67"/>
      <x:c r="J282" s="60"/>
      <x:c r="K282" s="68"/>
      <x:c r="L282" s="43"/>
      <x:c r="M282" s="60"/>
      <x:c r="N282" s="60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43"/>
      <x:c r="E283" s="67"/>
      <x:c r="F283" s="67"/>
      <x:c r="G283" s="60"/>
      <x:c r="H283" s="60"/>
      <x:c r="I283" s="67"/>
      <x:c r="J283" s="60"/>
      <x:c r="K283" s="68"/>
      <x:c r="L283" s="43"/>
      <x:c r="M283" s="60"/>
      <x:c r="N283" s="60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43"/>
      <x:c r="E284" s="67"/>
      <x:c r="F284" s="67"/>
      <x:c r="G284" s="60"/>
      <x:c r="H284" s="60"/>
      <x:c r="I284" s="67"/>
      <x:c r="J284" s="60"/>
      <x:c r="K284" s="68"/>
      <x:c r="L284" s="43"/>
      <x:c r="M284" s="60"/>
      <x:c r="N284" s="60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43"/>
      <x:c r="E285" s="67"/>
      <x:c r="F285" s="67"/>
      <x:c r="G285" s="60"/>
      <x:c r="H285" s="60"/>
      <x:c r="I285" s="67"/>
      <x:c r="J285" s="60"/>
      <x:c r="K285" s="68"/>
      <x:c r="L285" s="43"/>
      <x:c r="M285" s="60"/>
      <x:c r="N285" s="60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43"/>
      <x:c r="E286" s="67"/>
      <x:c r="F286" s="67"/>
      <x:c r="G286" s="60"/>
      <x:c r="H286" s="60"/>
      <x:c r="I286" s="67"/>
      <x:c r="J286" s="60"/>
      <x:c r="K286" s="68"/>
      <x:c r="L286" s="43"/>
      <x:c r="M286" s="60"/>
      <x:c r="N286" s="60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43"/>
      <x:c r="E287" s="67"/>
      <x:c r="F287" s="67"/>
      <x:c r="G287" s="60"/>
      <x:c r="H287" s="60"/>
      <x:c r="I287" s="67"/>
      <x:c r="J287" s="60"/>
      <x:c r="K287" s="68"/>
      <x:c r="L287" s="43"/>
      <x:c r="M287" s="60"/>
      <x:c r="N287" s="60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43"/>
      <x:c r="E288" s="67"/>
      <x:c r="F288" s="67"/>
      <x:c r="G288" s="60"/>
      <x:c r="H288" s="60"/>
      <x:c r="I288" s="67"/>
      <x:c r="J288" s="60"/>
      <x:c r="K288" s="68"/>
      <x:c r="L288" s="43"/>
      <x:c r="M288" s="60"/>
      <x:c r="N288" s="60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43"/>
      <x:c r="E289" s="67"/>
      <x:c r="F289" s="67"/>
      <x:c r="G289" s="60"/>
      <x:c r="H289" s="60"/>
      <x:c r="I289" s="67"/>
      <x:c r="J289" s="60"/>
      <x:c r="K289" s="68"/>
      <x:c r="L289" s="43"/>
      <x:c r="M289" s="60"/>
      <x:c r="N289" s="60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43"/>
      <x:c r="E290" s="67"/>
      <x:c r="F290" s="67"/>
      <x:c r="G290" s="60"/>
      <x:c r="H290" s="60"/>
      <x:c r="I290" s="67"/>
      <x:c r="J290" s="60"/>
      <x:c r="K290" s="68"/>
      <x:c r="L290" s="43"/>
      <x:c r="M290" s="60"/>
      <x:c r="N290" s="60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43"/>
      <x:c r="E291" s="67"/>
      <x:c r="F291" s="67"/>
      <x:c r="G291" s="60"/>
      <x:c r="H291" s="60"/>
      <x:c r="I291" s="67"/>
      <x:c r="J291" s="60"/>
      <x:c r="K291" s="68"/>
      <x:c r="L291" s="43"/>
      <x:c r="M291" s="60"/>
      <x:c r="N291" s="60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43"/>
      <x:c r="E292" s="67"/>
      <x:c r="F292" s="67"/>
      <x:c r="G292" s="60"/>
      <x:c r="H292" s="60"/>
      <x:c r="I292" s="67"/>
      <x:c r="J292" s="60"/>
      <x:c r="K292" s="68"/>
      <x:c r="L292" s="43"/>
      <x:c r="M292" s="60"/>
      <x:c r="N292" s="60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43"/>
      <x:c r="E293" s="67"/>
      <x:c r="F293" s="67"/>
      <x:c r="G293" s="60"/>
      <x:c r="H293" s="60"/>
      <x:c r="I293" s="67"/>
      <x:c r="J293" s="60"/>
      <x:c r="K293" s="68"/>
      <x:c r="L293" s="43"/>
      <x:c r="M293" s="60"/>
      <x:c r="N293" s="60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43"/>
      <x:c r="E294" s="67"/>
      <x:c r="F294" s="67"/>
      <x:c r="G294" s="60"/>
      <x:c r="H294" s="60"/>
      <x:c r="I294" s="67"/>
      <x:c r="J294" s="60"/>
      <x:c r="K294" s="68"/>
      <x:c r="L294" s="43"/>
      <x:c r="M294" s="60"/>
      <x:c r="N294" s="60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43"/>
      <x:c r="E295" s="67"/>
      <x:c r="F295" s="67"/>
      <x:c r="G295" s="60"/>
      <x:c r="H295" s="60"/>
      <x:c r="I295" s="67"/>
      <x:c r="J295" s="60"/>
      <x:c r="K295" s="68"/>
      <x:c r="L295" s="43"/>
      <x:c r="M295" s="60"/>
      <x:c r="N295" s="60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43"/>
      <x:c r="E296" s="67"/>
      <x:c r="F296" s="67"/>
      <x:c r="G296" s="60"/>
      <x:c r="H296" s="60"/>
      <x:c r="I296" s="67"/>
      <x:c r="J296" s="60"/>
      <x:c r="K296" s="68"/>
      <x:c r="L296" s="43"/>
      <x:c r="M296" s="60"/>
      <x:c r="N296" s="60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43"/>
      <x:c r="E297" s="67"/>
      <x:c r="F297" s="67"/>
      <x:c r="G297" s="60"/>
      <x:c r="H297" s="60"/>
      <x:c r="I297" s="67"/>
      <x:c r="J297" s="60"/>
      <x:c r="K297" s="68"/>
      <x:c r="L297" s="43"/>
      <x:c r="M297" s="60"/>
      <x:c r="N297" s="60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43"/>
      <x:c r="E298" s="67"/>
      <x:c r="F298" s="67"/>
      <x:c r="G298" s="60"/>
      <x:c r="H298" s="60"/>
      <x:c r="I298" s="67"/>
      <x:c r="J298" s="60"/>
      <x:c r="K298" s="68"/>
      <x:c r="L298" s="43"/>
      <x:c r="M298" s="60"/>
      <x:c r="N298" s="60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43"/>
      <x:c r="E299" s="67"/>
      <x:c r="F299" s="67"/>
      <x:c r="G299" s="60"/>
      <x:c r="H299" s="60"/>
      <x:c r="I299" s="67"/>
      <x:c r="J299" s="60"/>
      <x:c r="K299" s="68"/>
      <x:c r="L299" s="43"/>
      <x:c r="M299" s="60"/>
      <x:c r="N299" s="60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43"/>
      <x:c r="E300" s="67"/>
      <x:c r="F300" s="67"/>
      <x:c r="G300" s="60"/>
      <x:c r="H300" s="60"/>
      <x:c r="I300" s="67"/>
      <x:c r="J300" s="60"/>
      <x:c r="K300" s="68"/>
      <x:c r="L300" s="43"/>
      <x:c r="M300" s="60"/>
      <x:c r="N300" s="60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43"/>
      <x:c r="E301" s="67"/>
      <x:c r="F301" s="67"/>
      <x:c r="G301" s="60"/>
      <x:c r="H301" s="60"/>
      <x:c r="I301" s="67"/>
      <x:c r="J301" s="60"/>
      <x:c r="K301" s="68"/>
      <x:c r="L301" s="43"/>
      <x:c r="M301" s="60"/>
      <x:c r="N301" s="60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43"/>
      <x:c r="E302" s="67"/>
      <x:c r="F302" s="67"/>
      <x:c r="G302" s="60"/>
      <x:c r="H302" s="60"/>
      <x:c r="I302" s="67"/>
      <x:c r="J302" s="60"/>
      <x:c r="K302" s="68"/>
      <x:c r="L302" s="43"/>
      <x:c r="M302" s="60"/>
      <x:c r="N302" s="60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43"/>
      <x:c r="E303" s="67"/>
      <x:c r="F303" s="67"/>
      <x:c r="G303" s="60"/>
      <x:c r="H303" s="60"/>
      <x:c r="I303" s="67"/>
      <x:c r="J303" s="60"/>
      <x:c r="K303" s="68"/>
      <x:c r="L303" s="43"/>
      <x:c r="M303" s="60"/>
      <x:c r="N303" s="60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43"/>
      <x:c r="E304" s="67"/>
      <x:c r="F304" s="67"/>
      <x:c r="G304" s="60"/>
      <x:c r="H304" s="60"/>
      <x:c r="I304" s="67"/>
      <x:c r="J304" s="60"/>
      <x:c r="K304" s="68"/>
      <x:c r="L304" s="43"/>
      <x:c r="M304" s="60"/>
      <x:c r="N304" s="60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43"/>
      <x:c r="E305" s="67"/>
      <x:c r="F305" s="67"/>
      <x:c r="G305" s="60"/>
      <x:c r="H305" s="60"/>
      <x:c r="I305" s="67"/>
      <x:c r="J305" s="60"/>
      <x:c r="K305" s="68"/>
      <x:c r="L305" s="43"/>
      <x:c r="M305" s="60"/>
      <x:c r="N305" s="60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43"/>
      <x:c r="E306" s="67"/>
      <x:c r="F306" s="67"/>
      <x:c r="G306" s="60"/>
      <x:c r="H306" s="60"/>
      <x:c r="I306" s="67"/>
      <x:c r="J306" s="60"/>
      <x:c r="K306" s="68"/>
      <x:c r="L306" s="43"/>
      <x:c r="M306" s="60"/>
      <x:c r="N306" s="60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43"/>
      <x:c r="E307" s="67"/>
      <x:c r="F307" s="67"/>
      <x:c r="G307" s="60"/>
      <x:c r="H307" s="60"/>
      <x:c r="I307" s="67"/>
      <x:c r="J307" s="60"/>
      <x:c r="K307" s="68"/>
      <x:c r="L307" s="43"/>
      <x:c r="M307" s="60"/>
      <x:c r="N307" s="60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43"/>
      <x:c r="E308" s="67"/>
      <x:c r="F308" s="67"/>
      <x:c r="G308" s="60"/>
      <x:c r="H308" s="60"/>
      <x:c r="I308" s="67"/>
      <x:c r="J308" s="60"/>
      <x:c r="K308" s="68"/>
      <x:c r="L308" s="43"/>
      <x:c r="M308" s="60"/>
      <x:c r="N308" s="60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43"/>
      <x:c r="E309" s="67"/>
      <x:c r="F309" s="67"/>
      <x:c r="G309" s="60"/>
      <x:c r="H309" s="60"/>
      <x:c r="I309" s="67"/>
      <x:c r="J309" s="60"/>
      <x:c r="K309" s="68"/>
      <x:c r="L309" s="43"/>
      <x:c r="M309" s="60"/>
      <x:c r="N309" s="60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43"/>
      <x:c r="E310" s="67"/>
      <x:c r="F310" s="67"/>
      <x:c r="G310" s="60"/>
      <x:c r="H310" s="60"/>
      <x:c r="I310" s="67"/>
      <x:c r="J310" s="60"/>
      <x:c r="K310" s="68"/>
      <x:c r="L310" s="43"/>
      <x:c r="M310" s="60"/>
      <x:c r="N310" s="60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43"/>
      <x:c r="E311" s="67"/>
      <x:c r="F311" s="67"/>
      <x:c r="G311" s="60"/>
      <x:c r="H311" s="60"/>
      <x:c r="I311" s="67"/>
      <x:c r="J311" s="60"/>
      <x:c r="K311" s="68"/>
      <x:c r="L311" s="43"/>
      <x:c r="M311" s="60"/>
      <x:c r="N311" s="60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43"/>
      <x:c r="E312" s="67"/>
      <x:c r="F312" s="67"/>
      <x:c r="G312" s="60"/>
      <x:c r="H312" s="60"/>
      <x:c r="I312" s="67"/>
      <x:c r="J312" s="60"/>
      <x:c r="K312" s="68"/>
      <x:c r="L312" s="43"/>
      <x:c r="M312" s="60"/>
      <x:c r="N312" s="60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43"/>
      <x:c r="E313" s="67"/>
      <x:c r="F313" s="67"/>
      <x:c r="G313" s="60"/>
      <x:c r="H313" s="60"/>
      <x:c r="I313" s="67"/>
      <x:c r="J313" s="60"/>
      <x:c r="K313" s="68"/>
      <x:c r="L313" s="43"/>
      <x:c r="M313" s="60"/>
      <x:c r="N313" s="60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43"/>
      <x:c r="E314" s="67"/>
      <x:c r="F314" s="67"/>
      <x:c r="G314" s="60"/>
      <x:c r="H314" s="60"/>
      <x:c r="I314" s="67"/>
      <x:c r="J314" s="60"/>
      <x:c r="K314" s="68"/>
      <x:c r="L314" s="43"/>
      <x:c r="M314" s="60"/>
      <x:c r="N314" s="60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43"/>
      <x:c r="E315" s="67"/>
      <x:c r="F315" s="67"/>
      <x:c r="G315" s="60"/>
      <x:c r="H315" s="60"/>
      <x:c r="I315" s="67"/>
      <x:c r="J315" s="60"/>
      <x:c r="K315" s="68"/>
      <x:c r="L315" s="43"/>
      <x:c r="M315" s="60"/>
      <x:c r="N315" s="60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43"/>
      <x:c r="E316" s="67"/>
      <x:c r="F316" s="67"/>
      <x:c r="G316" s="60"/>
      <x:c r="H316" s="60"/>
      <x:c r="I316" s="67"/>
      <x:c r="J316" s="60"/>
      <x:c r="K316" s="68"/>
      <x:c r="L316" s="43"/>
      <x:c r="M316" s="60"/>
      <x:c r="N316" s="60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43"/>
      <x:c r="E317" s="67"/>
      <x:c r="F317" s="67"/>
      <x:c r="G317" s="60"/>
      <x:c r="H317" s="60"/>
      <x:c r="I317" s="67"/>
      <x:c r="J317" s="60"/>
      <x:c r="K317" s="68"/>
      <x:c r="L317" s="43"/>
      <x:c r="M317" s="60"/>
      <x:c r="N317" s="60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43"/>
      <x:c r="E318" s="67"/>
      <x:c r="F318" s="67"/>
      <x:c r="G318" s="60"/>
      <x:c r="H318" s="60"/>
      <x:c r="I318" s="67"/>
      <x:c r="J318" s="60"/>
      <x:c r="K318" s="68"/>
      <x:c r="L318" s="43"/>
      <x:c r="M318" s="60"/>
      <x:c r="N318" s="60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43"/>
      <x:c r="E319" s="67"/>
      <x:c r="F319" s="67"/>
      <x:c r="G319" s="60"/>
      <x:c r="H319" s="60"/>
      <x:c r="I319" s="67"/>
      <x:c r="J319" s="60"/>
      <x:c r="K319" s="68"/>
      <x:c r="L319" s="43"/>
      <x:c r="M319" s="60"/>
      <x:c r="N319" s="60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43"/>
      <x:c r="E320" s="67"/>
      <x:c r="F320" s="67"/>
      <x:c r="G320" s="60"/>
      <x:c r="H320" s="60"/>
      <x:c r="I320" s="67"/>
      <x:c r="J320" s="60"/>
      <x:c r="K320" s="68"/>
      <x:c r="L320" s="43"/>
      <x:c r="M320" s="60"/>
      <x:c r="N320" s="60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43"/>
      <x:c r="E321" s="67"/>
      <x:c r="F321" s="67"/>
      <x:c r="G321" s="60"/>
      <x:c r="H321" s="60"/>
      <x:c r="I321" s="67"/>
      <x:c r="J321" s="60"/>
      <x:c r="K321" s="68"/>
      <x:c r="L321" s="43"/>
      <x:c r="M321" s="60"/>
      <x:c r="N321" s="60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43"/>
      <x:c r="E322" s="67"/>
      <x:c r="F322" s="67"/>
      <x:c r="G322" s="60"/>
      <x:c r="H322" s="60"/>
      <x:c r="I322" s="67"/>
      <x:c r="J322" s="60"/>
      <x:c r="K322" s="68"/>
      <x:c r="L322" s="43"/>
      <x:c r="M322" s="60"/>
      <x:c r="N322" s="60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43"/>
      <x:c r="E323" s="67"/>
      <x:c r="F323" s="67"/>
      <x:c r="G323" s="60"/>
      <x:c r="H323" s="60"/>
      <x:c r="I323" s="67"/>
      <x:c r="J323" s="60"/>
      <x:c r="K323" s="68"/>
      <x:c r="L323" s="43"/>
      <x:c r="M323" s="60"/>
      <x:c r="N323" s="60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43"/>
      <x:c r="E324" s="67"/>
      <x:c r="F324" s="67"/>
      <x:c r="G324" s="60"/>
      <x:c r="H324" s="60"/>
      <x:c r="I324" s="67"/>
      <x:c r="J324" s="60"/>
      <x:c r="K324" s="68"/>
      <x:c r="L324" s="43"/>
      <x:c r="M324" s="60"/>
      <x:c r="N324" s="60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43"/>
      <x:c r="E325" s="67"/>
      <x:c r="F325" s="67"/>
      <x:c r="G325" s="60"/>
      <x:c r="H325" s="60"/>
      <x:c r="I325" s="67"/>
      <x:c r="J325" s="60"/>
      <x:c r="K325" s="68"/>
      <x:c r="L325" s="43"/>
      <x:c r="M325" s="60"/>
      <x:c r="N325" s="60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43"/>
      <x:c r="E326" s="67"/>
      <x:c r="F326" s="67"/>
      <x:c r="G326" s="60"/>
      <x:c r="H326" s="60"/>
      <x:c r="I326" s="67"/>
      <x:c r="J326" s="60"/>
      <x:c r="K326" s="68"/>
      <x:c r="L326" s="43"/>
      <x:c r="M326" s="60"/>
      <x:c r="N326" s="60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43"/>
      <x:c r="E327" s="67"/>
      <x:c r="F327" s="67"/>
      <x:c r="G327" s="60"/>
      <x:c r="H327" s="60"/>
      <x:c r="I327" s="67"/>
      <x:c r="J327" s="60"/>
      <x:c r="K327" s="68"/>
      <x:c r="L327" s="43"/>
      <x:c r="M327" s="60"/>
      <x:c r="N327" s="60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43"/>
      <x:c r="E328" s="67"/>
      <x:c r="F328" s="67"/>
      <x:c r="G328" s="60"/>
      <x:c r="H328" s="60"/>
      <x:c r="I328" s="67"/>
      <x:c r="J328" s="60"/>
      <x:c r="K328" s="68"/>
      <x:c r="L328" s="43"/>
      <x:c r="M328" s="60"/>
      <x:c r="N328" s="60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43"/>
      <x:c r="E329" s="67"/>
      <x:c r="F329" s="67"/>
      <x:c r="G329" s="60"/>
      <x:c r="H329" s="60"/>
      <x:c r="I329" s="67"/>
      <x:c r="J329" s="60"/>
      <x:c r="K329" s="68"/>
      <x:c r="L329" s="43"/>
      <x:c r="M329" s="60"/>
      <x:c r="N329" s="60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43"/>
      <x:c r="E330" s="67"/>
      <x:c r="F330" s="67"/>
      <x:c r="G330" s="60"/>
      <x:c r="H330" s="60"/>
      <x:c r="I330" s="67"/>
      <x:c r="J330" s="60"/>
      <x:c r="K330" s="68"/>
      <x:c r="L330" s="43"/>
      <x:c r="M330" s="60"/>
      <x:c r="N330" s="60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43"/>
      <x:c r="E331" s="67"/>
      <x:c r="F331" s="67"/>
      <x:c r="G331" s="60"/>
      <x:c r="H331" s="60"/>
      <x:c r="I331" s="67"/>
      <x:c r="J331" s="60"/>
      <x:c r="K331" s="68"/>
      <x:c r="L331" s="43"/>
      <x:c r="M331" s="60"/>
      <x:c r="N331" s="60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43"/>
      <x:c r="E332" s="67"/>
      <x:c r="F332" s="67"/>
      <x:c r="G332" s="60"/>
      <x:c r="H332" s="60"/>
      <x:c r="I332" s="67"/>
      <x:c r="J332" s="60"/>
      <x:c r="K332" s="68"/>
      <x:c r="L332" s="43"/>
      <x:c r="M332" s="60"/>
      <x:c r="N332" s="60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43"/>
      <x:c r="E333" s="67"/>
      <x:c r="F333" s="67"/>
      <x:c r="G333" s="60"/>
      <x:c r="H333" s="60"/>
      <x:c r="I333" s="67"/>
      <x:c r="J333" s="60"/>
      <x:c r="K333" s="68"/>
      <x:c r="L333" s="43"/>
      <x:c r="M333" s="60"/>
      <x:c r="N333" s="60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43"/>
      <x:c r="E334" s="67"/>
      <x:c r="F334" s="67"/>
      <x:c r="G334" s="60"/>
      <x:c r="H334" s="60"/>
      <x:c r="I334" s="67"/>
      <x:c r="J334" s="60"/>
      <x:c r="K334" s="68"/>
      <x:c r="L334" s="43"/>
      <x:c r="M334" s="60"/>
      <x:c r="N334" s="60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43"/>
      <x:c r="E335" s="67"/>
      <x:c r="F335" s="67"/>
      <x:c r="G335" s="60"/>
      <x:c r="H335" s="60"/>
      <x:c r="I335" s="67"/>
      <x:c r="J335" s="60"/>
      <x:c r="K335" s="68"/>
      <x:c r="L335" s="43"/>
      <x:c r="M335" s="60"/>
      <x:c r="N335" s="60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43"/>
      <x:c r="E336" s="67"/>
      <x:c r="F336" s="67"/>
      <x:c r="G336" s="60"/>
      <x:c r="H336" s="60"/>
      <x:c r="I336" s="67"/>
      <x:c r="J336" s="60"/>
      <x:c r="K336" s="68"/>
      <x:c r="L336" s="43"/>
      <x:c r="M336" s="60"/>
      <x:c r="N336" s="60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43"/>
      <x:c r="E337" s="67"/>
      <x:c r="F337" s="67"/>
      <x:c r="G337" s="60"/>
      <x:c r="H337" s="60"/>
      <x:c r="I337" s="67"/>
      <x:c r="J337" s="60"/>
      <x:c r="K337" s="68"/>
      <x:c r="L337" s="43"/>
      <x:c r="M337" s="60"/>
      <x:c r="N337" s="60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43"/>
      <x:c r="E338" s="67"/>
      <x:c r="F338" s="67"/>
      <x:c r="G338" s="60"/>
      <x:c r="H338" s="60"/>
      <x:c r="I338" s="67"/>
      <x:c r="J338" s="60"/>
      <x:c r="K338" s="68"/>
      <x:c r="L338" s="43"/>
      <x:c r="M338" s="60"/>
      <x:c r="N338" s="60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43"/>
      <x:c r="E339" s="67"/>
      <x:c r="F339" s="67"/>
      <x:c r="G339" s="60"/>
      <x:c r="H339" s="60"/>
      <x:c r="I339" s="67"/>
      <x:c r="J339" s="60"/>
      <x:c r="K339" s="68"/>
      <x:c r="L339" s="43"/>
      <x:c r="M339" s="60"/>
      <x:c r="N339" s="60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43"/>
      <x:c r="E340" s="67"/>
      <x:c r="F340" s="67"/>
      <x:c r="G340" s="60"/>
      <x:c r="H340" s="60"/>
      <x:c r="I340" s="67"/>
      <x:c r="J340" s="60"/>
      <x:c r="K340" s="68"/>
      <x:c r="L340" s="43"/>
      <x:c r="M340" s="60"/>
      <x:c r="N340" s="60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43"/>
      <x:c r="E341" s="67"/>
      <x:c r="F341" s="67"/>
      <x:c r="G341" s="60"/>
      <x:c r="H341" s="60"/>
      <x:c r="I341" s="67"/>
      <x:c r="J341" s="60"/>
      <x:c r="K341" s="68"/>
      <x:c r="L341" s="43"/>
      <x:c r="M341" s="60"/>
      <x:c r="N341" s="60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43"/>
      <x:c r="E342" s="67"/>
      <x:c r="F342" s="67"/>
      <x:c r="G342" s="60"/>
      <x:c r="H342" s="60"/>
      <x:c r="I342" s="67"/>
      <x:c r="J342" s="60"/>
      <x:c r="K342" s="68"/>
      <x:c r="L342" s="43"/>
      <x:c r="M342" s="60"/>
      <x:c r="N342" s="60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43"/>
      <x:c r="E343" s="67"/>
      <x:c r="F343" s="67"/>
      <x:c r="G343" s="60"/>
      <x:c r="H343" s="60"/>
      <x:c r="I343" s="67"/>
      <x:c r="J343" s="60"/>
      <x:c r="K343" s="68"/>
      <x:c r="L343" s="43"/>
      <x:c r="M343" s="60"/>
      <x:c r="N343" s="60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43"/>
      <x:c r="E344" s="67"/>
      <x:c r="F344" s="67"/>
      <x:c r="G344" s="60"/>
      <x:c r="H344" s="60"/>
      <x:c r="I344" s="67"/>
      <x:c r="J344" s="60"/>
      <x:c r="K344" s="68"/>
      <x:c r="L344" s="43"/>
      <x:c r="M344" s="60"/>
      <x:c r="N344" s="60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43"/>
      <x:c r="E345" s="67"/>
      <x:c r="F345" s="67"/>
      <x:c r="G345" s="60"/>
      <x:c r="H345" s="60"/>
      <x:c r="I345" s="67"/>
      <x:c r="J345" s="60"/>
      <x:c r="K345" s="68"/>
      <x:c r="L345" s="43"/>
      <x:c r="M345" s="60"/>
      <x:c r="N345" s="60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43"/>
      <x:c r="E346" s="67"/>
      <x:c r="F346" s="67"/>
      <x:c r="G346" s="60"/>
      <x:c r="H346" s="60"/>
      <x:c r="I346" s="67"/>
      <x:c r="J346" s="60"/>
      <x:c r="K346" s="68"/>
      <x:c r="L346" s="43"/>
      <x:c r="M346" s="60"/>
      <x:c r="N346" s="60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43"/>
      <x:c r="E347" s="67"/>
      <x:c r="F347" s="67"/>
      <x:c r="G347" s="60"/>
      <x:c r="H347" s="60"/>
      <x:c r="I347" s="67"/>
      <x:c r="J347" s="60"/>
      <x:c r="K347" s="68"/>
      <x:c r="L347" s="43"/>
      <x:c r="M347" s="60"/>
      <x:c r="N347" s="60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43"/>
      <x:c r="E348" s="67"/>
      <x:c r="F348" s="67"/>
      <x:c r="G348" s="60"/>
      <x:c r="H348" s="60"/>
      <x:c r="I348" s="67"/>
      <x:c r="J348" s="60"/>
      <x:c r="K348" s="68"/>
      <x:c r="L348" s="43"/>
      <x:c r="M348" s="60"/>
      <x:c r="N348" s="60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43"/>
      <x:c r="E349" s="67"/>
      <x:c r="F349" s="67"/>
      <x:c r="G349" s="60"/>
      <x:c r="H349" s="60"/>
      <x:c r="I349" s="67"/>
      <x:c r="J349" s="60"/>
      <x:c r="K349" s="68"/>
      <x:c r="L349" s="43"/>
      <x:c r="M349" s="60"/>
      <x:c r="N349" s="60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43"/>
      <x:c r="E350" s="67"/>
      <x:c r="F350" s="67"/>
      <x:c r="G350" s="60"/>
      <x:c r="H350" s="60"/>
      <x:c r="I350" s="67"/>
      <x:c r="J350" s="60"/>
      <x:c r="K350" s="68"/>
      <x:c r="L350" s="43"/>
      <x:c r="M350" s="60"/>
      <x:c r="N350" s="60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43"/>
      <x:c r="E351" s="67"/>
      <x:c r="F351" s="67"/>
      <x:c r="G351" s="60"/>
      <x:c r="H351" s="60"/>
      <x:c r="I351" s="67"/>
      <x:c r="J351" s="60"/>
      <x:c r="K351" s="68"/>
      <x:c r="L351" s="43"/>
      <x:c r="M351" s="60"/>
      <x:c r="N351" s="60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43"/>
      <x:c r="E352" s="67"/>
      <x:c r="F352" s="67"/>
      <x:c r="G352" s="60"/>
      <x:c r="H352" s="60"/>
      <x:c r="I352" s="67"/>
      <x:c r="J352" s="60"/>
      <x:c r="K352" s="68"/>
      <x:c r="L352" s="43"/>
      <x:c r="M352" s="60"/>
      <x:c r="N352" s="60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43"/>
      <x:c r="E353" s="67"/>
      <x:c r="F353" s="67"/>
      <x:c r="G353" s="60"/>
      <x:c r="H353" s="60"/>
      <x:c r="I353" s="67"/>
      <x:c r="J353" s="60"/>
      <x:c r="K353" s="68"/>
      <x:c r="L353" s="43"/>
      <x:c r="M353" s="60"/>
      <x:c r="N353" s="60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43"/>
      <x:c r="E354" s="67"/>
      <x:c r="F354" s="67"/>
      <x:c r="G354" s="60"/>
      <x:c r="H354" s="60"/>
      <x:c r="I354" s="67"/>
      <x:c r="J354" s="60"/>
      <x:c r="K354" s="68"/>
      <x:c r="L354" s="43"/>
      <x:c r="M354" s="60"/>
      <x:c r="N354" s="60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43"/>
      <x:c r="E355" s="67"/>
      <x:c r="F355" s="67"/>
      <x:c r="G355" s="60"/>
      <x:c r="H355" s="60"/>
      <x:c r="I355" s="67"/>
      <x:c r="J355" s="60"/>
      <x:c r="K355" s="68"/>
      <x:c r="L355" s="43"/>
      <x:c r="M355" s="60"/>
      <x:c r="N355" s="60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43"/>
      <x:c r="E356" s="67"/>
      <x:c r="F356" s="67"/>
      <x:c r="G356" s="60"/>
      <x:c r="H356" s="60"/>
      <x:c r="I356" s="67"/>
      <x:c r="J356" s="60"/>
      <x:c r="K356" s="68"/>
      <x:c r="L356" s="43"/>
      <x:c r="M356" s="60"/>
      <x:c r="N356" s="60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43"/>
      <x:c r="E357" s="67"/>
      <x:c r="F357" s="67"/>
      <x:c r="G357" s="60"/>
      <x:c r="H357" s="60"/>
      <x:c r="I357" s="67"/>
      <x:c r="J357" s="60"/>
      <x:c r="K357" s="68"/>
      <x:c r="L357" s="43"/>
      <x:c r="M357" s="60"/>
      <x:c r="N357" s="60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43"/>
      <x:c r="E358" s="67"/>
      <x:c r="F358" s="67"/>
      <x:c r="G358" s="60"/>
      <x:c r="H358" s="60"/>
      <x:c r="I358" s="67"/>
      <x:c r="J358" s="60"/>
      <x:c r="K358" s="68"/>
      <x:c r="L358" s="43"/>
      <x:c r="M358" s="60"/>
      <x:c r="N358" s="60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43"/>
      <x:c r="E359" s="67"/>
      <x:c r="F359" s="67"/>
      <x:c r="G359" s="60"/>
      <x:c r="H359" s="60"/>
      <x:c r="I359" s="67"/>
      <x:c r="J359" s="60"/>
      <x:c r="K359" s="68"/>
      <x:c r="L359" s="43"/>
      <x:c r="M359" s="60"/>
      <x:c r="N359" s="60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43"/>
      <x:c r="E360" s="67"/>
      <x:c r="F360" s="67"/>
      <x:c r="G360" s="60"/>
      <x:c r="H360" s="60"/>
      <x:c r="I360" s="67"/>
      <x:c r="J360" s="60"/>
      <x:c r="K360" s="68"/>
      <x:c r="L360" s="43"/>
      <x:c r="M360" s="60"/>
      <x:c r="N360" s="60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43"/>
      <x:c r="E361" s="67"/>
      <x:c r="F361" s="67"/>
      <x:c r="G361" s="60"/>
      <x:c r="H361" s="60"/>
      <x:c r="I361" s="67"/>
      <x:c r="J361" s="60"/>
      <x:c r="K361" s="68"/>
      <x:c r="L361" s="43"/>
      <x:c r="M361" s="60"/>
      <x:c r="N361" s="60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43"/>
      <x:c r="E362" s="67"/>
      <x:c r="F362" s="67"/>
      <x:c r="G362" s="60"/>
      <x:c r="H362" s="60"/>
      <x:c r="I362" s="67"/>
      <x:c r="J362" s="60"/>
      <x:c r="K362" s="68"/>
      <x:c r="L362" s="43"/>
      <x:c r="M362" s="60"/>
      <x:c r="N362" s="60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43"/>
      <x:c r="E363" s="67"/>
      <x:c r="F363" s="67"/>
      <x:c r="G363" s="60"/>
      <x:c r="H363" s="60"/>
      <x:c r="I363" s="67"/>
      <x:c r="J363" s="60"/>
      <x:c r="K363" s="68"/>
      <x:c r="L363" s="43"/>
      <x:c r="M363" s="60"/>
      <x:c r="N363" s="60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43"/>
      <x:c r="E364" s="67"/>
      <x:c r="F364" s="67"/>
      <x:c r="G364" s="60"/>
      <x:c r="H364" s="60"/>
      <x:c r="I364" s="67"/>
      <x:c r="J364" s="60"/>
      <x:c r="K364" s="68"/>
      <x:c r="L364" s="43"/>
      <x:c r="M364" s="60"/>
      <x:c r="N364" s="60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43"/>
      <x:c r="E365" s="67"/>
      <x:c r="F365" s="67"/>
      <x:c r="G365" s="60"/>
      <x:c r="H365" s="60"/>
      <x:c r="I365" s="67"/>
      <x:c r="J365" s="60"/>
      <x:c r="K365" s="68"/>
      <x:c r="L365" s="43"/>
      <x:c r="M365" s="60"/>
      <x:c r="N365" s="60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43"/>
      <x:c r="E366" s="67"/>
      <x:c r="F366" s="67"/>
      <x:c r="G366" s="60"/>
      <x:c r="H366" s="60"/>
      <x:c r="I366" s="67"/>
      <x:c r="J366" s="60"/>
      <x:c r="K366" s="68"/>
      <x:c r="L366" s="43"/>
      <x:c r="M366" s="60"/>
      <x:c r="N366" s="60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43"/>
      <x:c r="E367" s="67"/>
      <x:c r="F367" s="67"/>
      <x:c r="G367" s="60"/>
      <x:c r="H367" s="60"/>
      <x:c r="I367" s="67"/>
      <x:c r="J367" s="60"/>
      <x:c r="K367" s="68"/>
      <x:c r="L367" s="43"/>
      <x:c r="M367" s="60"/>
      <x:c r="N367" s="60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43"/>
      <x:c r="E368" s="67"/>
      <x:c r="F368" s="67"/>
      <x:c r="G368" s="60"/>
      <x:c r="H368" s="60"/>
      <x:c r="I368" s="67"/>
      <x:c r="J368" s="60"/>
      <x:c r="K368" s="68"/>
      <x:c r="L368" s="43"/>
      <x:c r="M368" s="60"/>
      <x:c r="N368" s="60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43"/>
      <x:c r="E369" s="67"/>
      <x:c r="F369" s="67"/>
      <x:c r="G369" s="60"/>
      <x:c r="H369" s="60"/>
      <x:c r="I369" s="67"/>
      <x:c r="J369" s="60"/>
      <x:c r="K369" s="68"/>
      <x:c r="L369" s="43"/>
      <x:c r="M369" s="60"/>
      <x:c r="N369" s="60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43"/>
      <x:c r="E370" s="67"/>
      <x:c r="F370" s="67"/>
      <x:c r="G370" s="60"/>
      <x:c r="H370" s="60"/>
      <x:c r="I370" s="67"/>
      <x:c r="J370" s="60"/>
      <x:c r="K370" s="68"/>
      <x:c r="L370" s="43"/>
      <x:c r="M370" s="60"/>
      <x:c r="N370" s="60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43"/>
      <x:c r="E371" s="67"/>
      <x:c r="F371" s="67"/>
      <x:c r="G371" s="60"/>
      <x:c r="H371" s="60"/>
      <x:c r="I371" s="67"/>
      <x:c r="J371" s="60"/>
      <x:c r="K371" s="68"/>
      <x:c r="L371" s="43"/>
      <x:c r="M371" s="60"/>
      <x:c r="N371" s="60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43"/>
      <x:c r="E372" s="67"/>
      <x:c r="F372" s="67"/>
      <x:c r="G372" s="60"/>
      <x:c r="H372" s="60"/>
      <x:c r="I372" s="67"/>
      <x:c r="J372" s="60"/>
      <x:c r="K372" s="68"/>
      <x:c r="L372" s="43"/>
      <x:c r="M372" s="60"/>
      <x:c r="N372" s="60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43"/>
      <x:c r="E373" s="67"/>
      <x:c r="F373" s="67"/>
      <x:c r="G373" s="60"/>
      <x:c r="H373" s="60"/>
      <x:c r="I373" s="67"/>
      <x:c r="J373" s="60"/>
      <x:c r="K373" s="68"/>
      <x:c r="L373" s="43"/>
      <x:c r="M373" s="60"/>
      <x:c r="N373" s="60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43"/>
      <x:c r="E374" s="67"/>
      <x:c r="F374" s="67"/>
      <x:c r="G374" s="60"/>
      <x:c r="H374" s="60"/>
      <x:c r="I374" s="67"/>
      <x:c r="J374" s="60"/>
      <x:c r="K374" s="68"/>
      <x:c r="L374" s="43"/>
      <x:c r="M374" s="60"/>
      <x:c r="N374" s="60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43"/>
      <x:c r="E375" s="67"/>
      <x:c r="F375" s="67"/>
      <x:c r="G375" s="60"/>
      <x:c r="H375" s="60"/>
      <x:c r="I375" s="67"/>
      <x:c r="J375" s="60"/>
      <x:c r="K375" s="68"/>
      <x:c r="L375" s="43"/>
      <x:c r="M375" s="60"/>
      <x:c r="N375" s="60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43"/>
      <x:c r="E376" s="67"/>
      <x:c r="F376" s="67"/>
      <x:c r="G376" s="60"/>
      <x:c r="H376" s="60"/>
      <x:c r="I376" s="67"/>
      <x:c r="J376" s="60"/>
      <x:c r="K376" s="68"/>
      <x:c r="L376" s="43"/>
      <x:c r="M376" s="60"/>
      <x:c r="N376" s="60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43"/>
      <x:c r="E377" s="67"/>
      <x:c r="F377" s="67"/>
      <x:c r="G377" s="60"/>
      <x:c r="H377" s="60"/>
      <x:c r="I377" s="67"/>
      <x:c r="J377" s="60"/>
      <x:c r="K377" s="68"/>
      <x:c r="L377" s="43"/>
      <x:c r="M377" s="60"/>
      <x:c r="N377" s="60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43"/>
      <x:c r="E378" s="67"/>
      <x:c r="F378" s="67"/>
      <x:c r="G378" s="60"/>
      <x:c r="H378" s="60"/>
      <x:c r="I378" s="67"/>
      <x:c r="J378" s="60"/>
      <x:c r="K378" s="68"/>
      <x:c r="L378" s="43"/>
      <x:c r="M378" s="60"/>
      <x:c r="N378" s="60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43"/>
      <x:c r="E379" s="67"/>
      <x:c r="F379" s="67"/>
      <x:c r="G379" s="60"/>
      <x:c r="H379" s="60"/>
      <x:c r="I379" s="67"/>
      <x:c r="J379" s="60"/>
      <x:c r="K379" s="68"/>
      <x:c r="L379" s="43"/>
      <x:c r="M379" s="60"/>
      <x:c r="N379" s="60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43"/>
      <x:c r="E380" s="67"/>
      <x:c r="F380" s="67"/>
      <x:c r="G380" s="60"/>
      <x:c r="H380" s="60"/>
      <x:c r="I380" s="67"/>
      <x:c r="J380" s="60"/>
      <x:c r="K380" s="68"/>
      <x:c r="L380" s="43"/>
      <x:c r="M380" s="60"/>
      <x:c r="N380" s="60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43"/>
      <x:c r="E381" s="67"/>
      <x:c r="F381" s="67"/>
      <x:c r="G381" s="60"/>
      <x:c r="H381" s="60"/>
      <x:c r="I381" s="67"/>
      <x:c r="J381" s="60"/>
      <x:c r="K381" s="68"/>
      <x:c r="L381" s="43"/>
      <x:c r="M381" s="60"/>
      <x:c r="N381" s="60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43"/>
      <x:c r="E382" s="67"/>
      <x:c r="F382" s="67"/>
      <x:c r="G382" s="60"/>
      <x:c r="H382" s="60"/>
      <x:c r="I382" s="67"/>
      <x:c r="J382" s="60"/>
      <x:c r="K382" s="68"/>
      <x:c r="L382" s="43"/>
      <x:c r="M382" s="60"/>
      <x:c r="N382" s="60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43"/>
      <x:c r="E383" s="67"/>
      <x:c r="F383" s="67"/>
      <x:c r="G383" s="60"/>
      <x:c r="H383" s="60"/>
      <x:c r="I383" s="67"/>
      <x:c r="J383" s="60"/>
      <x:c r="K383" s="68"/>
      <x:c r="L383" s="43"/>
      <x:c r="M383" s="60"/>
      <x:c r="N383" s="60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43"/>
      <x:c r="E384" s="67"/>
      <x:c r="F384" s="67"/>
      <x:c r="G384" s="60"/>
      <x:c r="H384" s="60"/>
      <x:c r="I384" s="67"/>
      <x:c r="J384" s="60"/>
      <x:c r="K384" s="68"/>
      <x:c r="L384" s="43"/>
      <x:c r="M384" s="60"/>
      <x:c r="N384" s="60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43"/>
      <x:c r="E385" s="67"/>
      <x:c r="F385" s="67"/>
      <x:c r="G385" s="60"/>
      <x:c r="H385" s="60"/>
      <x:c r="I385" s="67"/>
      <x:c r="J385" s="60"/>
      <x:c r="K385" s="68"/>
      <x:c r="L385" s="43"/>
      <x:c r="M385" s="60"/>
      <x:c r="N385" s="60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43"/>
      <x:c r="E386" s="67"/>
      <x:c r="F386" s="67"/>
      <x:c r="G386" s="60"/>
      <x:c r="H386" s="60"/>
      <x:c r="I386" s="67"/>
      <x:c r="J386" s="60"/>
      <x:c r="K386" s="68"/>
      <x:c r="L386" s="43"/>
      <x:c r="M386" s="60"/>
      <x:c r="N386" s="60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43"/>
      <x:c r="E387" s="67"/>
      <x:c r="F387" s="67"/>
      <x:c r="G387" s="60"/>
      <x:c r="H387" s="60"/>
      <x:c r="I387" s="67"/>
      <x:c r="J387" s="60"/>
      <x:c r="K387" s="68"/>
      <x:c r="L387" s="43"/>
      <x:c r="M387" s="60"/>
      <x:c r="N387" s="60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43"/>
      <x:c r="E388" s="67"/>
      <x:c r="F388" s="67"/>
      <x:c r="G388" s="60"/>
      <x:c r="H388" s="60"/>
      <x:c r="I388" s="67"/>
      <x:c r="J388" s="60"/>
      <x:c r="K388" s="68"/>
      <x:c r="L388" s="43"/>
      <x:c r="M388" s="60"/>
      <x:c r="N388" s="60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43"/>
      <x:c r="E389" s="67"/>
      <x:c r="F389" s="67"/>
      <x:c r="G389" s="60"/>
      <x:c r="H389" s="60"/>
      <x:c r="I389" s="67"/>
      <x:c r="J389" s="60"/>
      <x:c r="K389" s="68"/>
      <x:c r="L389" s="43"/>
      <x:c r="M389" s="60"/>
      <x:c r="N389" s="60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43"/>
      <x:c r="E390" s="67"/>
      <x:c r="F390" s="67"/>
      <x:c r="G390" s="60"/>
      <x:c r="H390" s="60"/>
      <x:c r="I390" s="67"/>
      <x:c r="J390" s="60"/>
      <x:c r="K390" s="68"/>
      <x:c r="L390" s="43"/>
      <x:c r="M390" s="60"/>
      <x:c r="N390" s="60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43"/>
      <x:c r="E391" s="67"/>
      <x:c r="F391" s="67"/>
      <x:c r="G391" s="60"/>
      <x:c r="H391" s="60"/>
      <x:c r="I391" s="67"/>
      <x:c r="J391" s="60"/>
      <x:c r="K391" s="68"/>
      <x:c r="L391" s="43"/>
      <x:c r="M391" s="60"/>
      <x:c r="N391" s="60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43"/>
      <x:c r="E392" s="67"/>
      <x:c r="F392" s="67"/>
      <x:c r="G392" s="60"/>
      <x:c r="H392" s="60"/>
      <x:c r="I392" s="67"/>
      <x:c r="J392" s="60"/>
      <x:c r="K392" s="68"/>
      <x:c r="L392" s="43"/>
      <x:c r="M392" s="60"/>
      <x:c r="N392" s="60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43"/>
      <x:c r="E393" s="67"/>
      <x:c r="F393" s="67"/>
      <x:c r="G393" s="60"/>
      <x:c r="H393" s="60"/>
      <x:c r="I393" s="67"/>
      <x:c r="J393" s="60"/>
      <x:c r="K393" s="68"/>
      <x:c r="L393" s="43"/>
      <x:c r="M393" s="60"/>
      <x:c r="N393" s="60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43"/>
      <x:c r="E394" s="67"/>
      <x:c r="F394" s="67"/>
      <x:c r="G394" s="60"/>
      <x:c r="H394" s="60"/>
      <x:c r="I394" s="67"/>
      <x:c r="J394" s="60"/>
      <x:c r="K394" s="68"/>
      <x:c r="L394" s="43"/>
      <x:c r="M394" s="60"/>
      <x:c r="N394" s="60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43"/>
      <x:c r="E395" s="67"/>
      <x:c r="F395" s="67"/>
      <x:c r="G395" s="60"/>
      <x:c r="H395" s="60"/>
      <x:c r="I395" s="67"/>
      <x:c r="J395" s="60"/>
      <x:c r="K395" s="68"/>
      <x:c r="L395" s="43"/>
      <x:c r="M395" s="60"/>
      <x:c r="N395" s="60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43"/>
      <x:c r="E396" s="67"/>
      <x:c r="F396" s="67"/>
      <x:c r="G396" s="60"/>
      <x:c r="H396" s="60"/>
      <x:c r="I396" s="67"/>
      <x:c r="J396" s="60"/>
      <x:c r="K396" s="68"/>
      <x:c r="L396" s="43"/>
      <x:c r="M396" s="60"/>
      <x:c r="N396" s="60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43"/>
      <x:c r="E397" s="67"/>
      <x:c r="F397" s="67"/>
      <x:c r="G397" s="60"/>
      <x:c r="H397" s="60"/>
      <x:c r="I397" s="67"/>
      <x:c r="J397" s="60"/>
      <x:c r="K397" s="68"/>
      <x:c r="L397" s="43"/>
      <x:c r="M397" s="60"/>
      <x:c r="N397" s="60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43"/>
      <x:c r="E398" s="67"/>
      <x:c r="F398" s="67"/>
      <x:c r="G398" s="60"/>
      <x:c r="H398" s="60"/>
      <x:c r="I398" s="67"/>
      <x:c r="J398" s="60"/>
      <x:c r="K398" s="68"/>
      <x:c r="L398" s="43"/>
      <x:c r="M398" s="60"/>
      <x:c r="N398" s="60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43"/>
      <x:c r="E399" s="67"/>
      <x:c r="F399" s="67"/>
      <x:c r="G399" s="60"/>
      <x:c r="H399" s="60"/>
      <x:c r="I399" s="67"/>
      <x:c r="J399" s="60"/>
      <x:c r="K399" s="68"/>
      <x:c r="L399" s="43"/>
      <x:c r="M399" s="60"/>
      <x:c r="N399" s="60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43"/>
      <x:c r="E400" s="67"/>
      <x:c r="F400" s="67"/>
      <x:c r="G400" s="60"/>
      <x:c r="H400" s="60"/>
      <x:c r="I400" s="67"/>
      <x:c r="J400" s="60"/>
      <x:c r="K400" s="68"/>
      <x:c r="L400" s="43"/>
      <x:c r="M400" s="60"/>
      <x:c r="N400" s="60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43"/>
      <x:c r="E401" s="67"/>
      <x:c r="F401" s="67"/>
      <x:c r="G401" s="60"/>
      <x:c r="H401" s="60"/>
      <x:c r="I401" s="67"/>
      <x:c r="J401" s="60"/>
      <x:c r="K401" s="68"/>
      <x:c r="L401" s="43"/>
      <x:c r="M401" s="60"/>
      <x:c r="N401" s="60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43"/>
      <x:c r="E402" s="67"/>
      <x:c r="F402" s="67"/>
      <x:c r="G402" s="60"/>
      <x:c r="H402" s="60"/>
      <x:c r="I402" s="67"/>
      <x:c r="J402" s="60"/>
      <x:c r="K402" s="68"/>
      <x:c r="L402" s="43"/>
      <x:c r="M402" s="60"/>
      <x:c r="N402" s="60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43"/>
      <x:c r="E403" s="67"/>
      <x:c r="F403" s="67"/>
      <x:c r="G403" s="60"/>
      <x:c r="H403" s="60"/>
      <x:c r="I403" s="67"/>
      <x:c r="J403" s="60"/>
      <x:c r="K403" s="68"/>
      <x:c r="L403" s="43"/>
      <x:c r="M403" s="60"/>
      <x:c r="N403" s="60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43"/>
      <x:c r="E404" s="67"/>
      <x:c r="F404" s="67"/>
      <x:c r="G404" s="60"/>
      <x:c r="H404" s="60"/>
      <x:c r="I404" s="67"/>
      <x:c r="J404" s="60"/>
      <x:c r="K404" s="68"/>
      <x:c r="L404" s="43"/>
      <x:c r="M404" s="60"/>
      <x:c r="N404" s="60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43"/>
      <x:c r="E405" s="67"/>
      <x:c r="F405" s="67"/>
      <x:c r="G405" s="60"/>
      <x:c r="H405" s="60"/>
      <x:c r="I405" s="67"/>
      <x:c r="J405" s="60"/>
      <x:c r="K405" s="68"/>
      <x:c r="L405" s="43"/>
      <x:c r="M405" s="60"/>
      <x:c r="N405" s="60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43"/>
      <x:c r="E406" s="67"/>
      <x:c r="F406" s="67"/>
      <x:c r="G406" s="60"/>
      <x:c r="H406" s="60"/>
      <x:c r="I406" s="67"/>
      <x:c r="J406" s="60"/>
      <x:c r="K406" s="68"/>
      <x:c r="L406" s="43"/>
      <x:c r="M406" s="60"/>
      <x:c r="N406" s="60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43"/>
      <x:c r="E407" s="67"/>
      <x:c r="F407" s="67"/>
      <x:c r="G407" s="60"/>
      <x:c r="H407" s="60"/>
      <x:c r="I407" s="67"/>
      <x:c r="J407" s="60"/>
      <x:c r="K407" s="68"/>
      <x:c r="L407" s="43"/>
      <x:c r="M407" s="60"/>
      <x:c r="N407" s="60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43"/>
      <x:c r="E408" s="67"/>
      <x:c r="F408" s="67"/>
      <x:c r="G408" s="60"/>
      <x:c r="H408" s="60"/>
      <x:c r="I408" s="67"/>
      <x:c r="J408" s="60"/>
      <x:c r="K408" s="68"/>
      <x:c r="L408" s="43"/>
      <x:c r="M408" s="60"/>
      <x:c r="N408" s="60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43"/>
      <x:c r="E409" s="67"/>
      <x:c r="F409" s="67"/>
      <x:c r="G409" s="60"/>
      <x:c r="H409" s="60"/>
      <x:c r="I409" s="67"/>
      <x:c r="J409" s="60"/>
      <x:c r="K409" s="68"/>
      <x:c r="L409" s="43"/>
      <x:c r="M409" s="60"/>
      <x:c r="N409" s="60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43"/>
      <x:c r="E410" s="67"/>
      <x:c r="F410" s="67"/>
      <x:c r="G410" s="60"/>
      <x:c r="H410" s="60"/>
      <x:c r="I410" s="67"/>
      <x:c r="J410" s="60"/>
      <x:c r="K410" s="68"/>
      <x:c r="L410" s="43"/>
      <x:c r="M410" s="60"/>
      <x:c r="N410" s="60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43"/>
      <x:c r="E411" s="67"/>
      <x:c r="F411" s="67"/>
      <x:c r="G411" s="60"/>
      <x:c r="H411" s="60"/>
      <x:c r="I411" s="67"/>
      <x:c r="J411" s="60"/>
      <x:c r="K411" s="68"/>
      <x:c r="L411" s="43"/>
      <x:c r="M411" s="60"/>
      <x:c r="N411" s="60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43"/>
      <x:c r="E412" s="67"/>
      <x:c r="F412" s="67"/>
      <x:c r="G412" s="60"/>
      <x:c r="H412" s="60"/>
      <x:c r="I412" s="67"/>
      <x:c r="J412" s="60"/>
      <x:c r="K412" s="68"/>
      <x:c r="L412" s="43"/>
      <x:c r="M412" s="60"/>
      <x:c r="N412" s="60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43"/>
      <x:c r="E413" s="67"/>
      <x:c r="F413" s="67"/>
      <x:c r="G413" s="60"/>
      <x:c r="H413" s="60"/>
      <x:c r="I413" s="67"/>
      <x:c r="J413" s="60"/>
      <x:c r="K413" s="68"/>
      <x:c r="L413" s="43"/>
      <x:c r="M413" s="60"/>
      <x:c r="N413" s="60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43"/>
      <x:c r="E414" s="67"/>
      <x:c r="F414" s="67"/>
      <x:c r="G414" s="60"/>
      <x:c r="H414" s="60"/>
      <x:c r="I414" s="67"/>
      <x:c r="J414" s="60"/>
      <x:c r="K414" s="68"/>
      <x:c r="L414" s="43"/>
      <x:c r="M414" s="60"/>
      <x:c r="N414" s="60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43"/>
      <x:c r="E415" s="67"/>
      <x:c r="F415" s="67"/>
      <x:c r="G415" s="60"/>
      <x:c r="H415" s="60"/>
      <x:c r="I415" s="67"/>
      <x:c r="J415" s="60"/>
      <x:c r="K415" s="68"/>
      <x:c r="L415" s="43"/>
      <x:c r="M415" s="60"/>
      <x:c r="N415" s="60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43"/>
      <x:c r="E416" s="67"/>
      <x:c r="F416" s="67"/>
      <x:c r="G416" s="60"/>
      <x:c r="H416" s="60"/>
      <x:c r="I416" s="67"/>
      <x:c r="J416" s="60"/>
      <x:c r="K416" s="68"/>
      <x:c r="L416" s="43"/>
      <x:c r="M416" s="60"/>
      <x:c r="N416" s="60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43"/>
      <x:c r="E417" s="67"/>
      <x:c r="F417" s="67"/>
      <x:c r="G417" s="60"/>
      <x:c r="H417" s="60"/>
      <x:c r="I417" s="67"/>
      <x:c r="J417" s="60"/>
      <x:c r="K417" s="68"/>
      <x:c r="L417" s="43"/>
      <x:c r="M417" s="60"/>
      <x:c r="N417" s="60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43"/>
      <x:c r="E418" s="67"/>
      <x:c r="F418" s="67"/>
      <x:c r="G418" s="60"/>
      <x:c r="H418" s="60"/>
      <x:c r="I418" s="67"/>
      <x:c r="J418" s="60"/>
      <x:c r="K418" s="68"/>
      <x:c r="L418" s="43"/>
      <x:c r="M418" s="60"/>
      <x:c r="N418" s="60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43"/>
      <x:c r="E419" s="67"/>
      <x:c r="F419" s="67"/>
      <x:c r="G419" s="60"/>
      <x:c r="H419" s="60"/>
      <x:c r="I419" s="67"/>
      <x:c r="J419" s="60"/>
      <x:c r="K419" s="68"/>
      <x:c r="L419" s="43"/>
      <x:c r="M419" s="60"/>
      <x:c r="N419" s="60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43"/>
      <x:c r="E420" s="67"/>
      <x:c r="F420" s="67"/>
      <x:c r="G420" s="60"/>
      <x:c r="H420" s="60"/>
      <x:c r="I420" s="67"/>
      <x:c r="J420" s="60"/>
      <x:c r="K420" s="68"/>
      <x:c r="L420" s="43"/>
      <x:c r="M420" s="60"/>
      <x:c r="N420" s="60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43"/>
      <x:c r="E421" s="67"/>
      <x:c r="F421" s="67"/>
      <x:c r="G421" s="60"/>
      <x:c r="H421" s="60"/>
      <x:c r="I421" s="67"/>
      <x:c r="J421" s="60"/>
      <x:c r="K421" s="68"/>
      <x:c r="L421" s="43"/>
      <x:c r="M421" s="60"/>
      <x:c r="N421" s="60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43"/>
      <x:c r="E422" s="67"/>
      <x:c r="F422" s="67"/>
      <x:c r="G422" s="60"/>
      <x:c r="H422" s="60"/>
      <x:c r="I422" s="67"/>
      <x:c r="J422" s="60"/>
      <x:c r="K422" s="68"/>
      <x:c r="L422" s="43"/>
      <x:c r="M422" s="60"/>
      <x:c r="N422" s="60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43"/>
      <x:c r="E423" s="67"/>
      <x:c r="F423" s="67"/>
      <x:c r="G423" s="60"/>
      <x:c r="H423" s="60"/>
      <x:c r="I423" s="67"/>
      <x:c r="J423" s="60"/>
      <x:c r="K423" s="68"/>
      <x:c r="L423" s="43"/>
      <x:c r="M423" s="60"/>
      <x:c r="N423" s="60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43"/>
      <x:c r="E424" s="67"/>
      <x:c r="F424" s="67"/>
      <x:c r="G424" s="60"/>
      <x:c r="H424" s="60"/>
      <x:c r="I424" s="67"/>
      <x:c r="J424" s="60"/>
      <x:c r="K424" s="68"/>
      <x:c r="L424" s="43"/>
      <x:c r="M424" s="60"/>
      <x:c r="N424" s="60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43"/>
      <x:c r="E425" s="67"/>
      <x:c r="F425" s="67"/>
      <x:c r="G425" s="60"/>
      <x:c r="H425" s="60"/>
      <x:c r="I425" s="67"/>
      <x:c r="J425" s="60"/>
      <x:c r="K425" s="68"/>
      <x:c r="L425" s="43"/>
      <x:c r="M425" s="60"/>
      <x:c r="N425" s="60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43"/>
      <x:c r="E426" s="67"/>
      <x:c r="F426" s="67"/>
      <x:c r="G426" s="60"/>
      <x:c r="H426" s="60"/>
      <x:c r="I426" s="67"/>
      <x:c r="J426" s="60"/>
      <x:c r="K426" s="68"/>
      <x:c r="L426" s="43"/>
      <x:c r="M426" s="60"/>
      <x:c r="N426" s="60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43"/>
      <x:c r="E427" s="67"/>
      <x:c r="F427" s="67"/>
      <x:c r="G427" s="60"/>
      <x:c r="H427" s="60"/>
      <x:c r="I427" s="67"/>
      <x:c r="J427" s="60"/>
      <x:c r="K427" s="68"/>
      <x:c r="L427" s="43"/>
      <x:c r="M427" s="60"/>
      <x:c r="N427" s="60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43"/>
      <x:c r="E428" s="67"/>
      <x:c r="F428" s="67"/>
      <x:c r="G428" s="60"/>
      <x:c r="H428" s="60"/>
      <x:c r="I428" s="67"/>
      <x:c r="J428" s="60"/>
      <x:c r="K428" s="68"/>
      <x:c r="L428" s="43"/>
      <x:c r="M428" s="60"/>
      <x:c r="N428" s="60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43"/>
      <x:c r="E429" s="67"/>
      <x:c r="F429" s="67"/>
      <x:c r="G429" s="60"/>
      <x:c r="H429" s="60"/>
      <x:c r="I429" s="67"/>
      <x:c r="J429" s="60"/>
      <x:c r="K429" s="68"/>
      <x:c r="L429" s="43"/>
      <x:c r="M429" s="60"/>
      <x:c r="N429" s="60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43"/>
      <x:c r="E430" s="67"/>
      <x:c r="F430" s="67"/>
      <x:c r="G430" s="60"/>
      <x:c r="H430" s="60"/>
      <x:c r="I430" s="67"/>
      <x:c r="J430" s="60"/>
      <x:c r="K430" s="68"/>
      <x:c r="L430" s="43"/>
      <x:c r="M430" s="60"/>
      <x:c r="N430" s="60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43"/>
      <x:c r="E431" s="67"/>
      <x:c r="F431" s="67"/>
      <x:c r="G431" s="60"/>
      <x:c r="H431" s="60"/>
      <x:c r="I431" s="67"/>
      <x:c r="J431" s="60"/>
      <x:c r="K431" s="68"/>
      <x:c r="L431" s="43"/>
      <x:c r="M431" s="60"/>
      <x:c r="N431" s="60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43"/>
      <x:c r="E432" s="67"/>
      <x:c r="F432" s="67"/>
      <x:c r="G432" s="60"/>
      <x:c r="H432" s="60"/>
      <x:c r="I432" s="67"/>
      <x:c r="J432" s="60"/>
      <x:c r="K432" s="68"/>
      <x:c r="L432" s="43"/>
      <x:c r="M432" s="60"/>
      <x:c r="N432" s="60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43"/>
      <x:c r="E433" s="67"/>
      <x:c r="F433" s="67"/>
      <x:c r="G433" s="60"/>
      <x:c r="H433" s="60"/>
      <x:c r="I433" s="67"/>
      <x:c r="J433" s="60"/>
      <x:c r="K433" s="68"/>
      <x:c r="L433" s="43"/>
      <x:c r="M433" s="60"/>
      <x:c r="N433" s="60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43"/>
      <x:c r="E434" s="67"/>
      <x:c r="F434" s="67"/>
      <x:c r="G434" s="60"/>
      <x:c r="H434" s="60"/>
      <x:c r="I434" s="67"/>
      <x:c r="J434" s="60"/>
      <x:c r="K434" s="68"/>
      <x:c r="L434" s="43"/>
      <x:c r="M434" s="60"/>
      <x:c r="N434" s="60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43"/>
      <x:c r="E435" s="67"/>
      <x:c r="F435" s="67"/>
      <x:c r="G435" s="60"/>
      <x:c r="H435" s="60"/>
      <x:c r="I435" s="67"/>
      <x:c r="J435" s="60"/>
      <x:c r="K435" s="68"/>
      <x:c r="L435" s="43"/>
      <x:c r="M435" s="60"/>
      <x:c r="N435" s="60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43"/>
      <x:c r="E436" s="67"/>
      <x:c r="F436" s="67"/>
      <x:c r="G436" s="60"/>
      <x:c r="H436" s="60"/>
      <x:c r="I436" s="67"/>
      <x:c r="J436" s="60"/>
      <x:c r="K436" s="68"/>
      <x:c r="L436" s="43"/>
      <x:c r="M436" s="60"/>
      <x:c r="N436" s="60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43"/>
      <x:c r="E437" s="67"/>
      <x:c r="F437" s="67"/>
      <x:c r="G437" s="60"/>
      <x:c r="H437" s="60"/>
      <x:c r="I437" s="67"/>
      <x:c r="J437" s="60"/>
      <x:c r="K437" s="68"/>
      <x:c r="L437" s="43"/>
      <x:c r="M437" s="60"/>
      <x:c r="N437" s="60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43"/>
      <x:c r="E438" s="67"/>
      <x:c r="F438" s="67"/>
      <x:c r="G438" s="60"/>
      <x:c r="H438" s="60"/>
      <x:c r="I438" s="67"/>
      <x:c r="J438" s="60"/>
      <x:c r="K438" s="68"/>
      <x:c r="L438" s="43"/>
      <x:c r="M438" s="60"/>
      <x:c r="N438" s="60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43"/>
      <x:c r="E439" s="67"/>
      <x:c r="F439" s="67"/>
      <x:c r="G439" s="60"/>
      <x:c r="H439" s="60"/>
      <x:c r="I439" s="67"/>
      <x:c r="J439" s="60"/>
      <x:c r="K439" s="68"/>
      <x:c r="L439" s="43"/>
      <x:c r="M439" s="60"/>
      <x:c r="N439" s="60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43"/>
      <x:c r="E440" s="67"/>
      <x:c r="F440" s="67"/>
      <x:c r="G440" s="60"/>
      <x:c r="H440" s="60"/>
      <x:c r="I440" s="67"/>
      <x:c r="J440" s="60"/>
      <x:c r="K440" s="68"/>
      <x:c r="L440" s="43"/>
      <x:c r="M440" s="60"/>
      <x:c r="N440" s="60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43"/>
      <x:c r="E441" s="67"/>
      <x:c r="F441" s="67"/>
      <x:c r="G441" s="60"/>
      <x:c r="H441" s="60"/>
      <x:c r="I441" s="67"/>
      <x:c r="J441" s="60"/>
      <x:c r="K441" s="68"/>
      <x:c r="L441" s="43"/>
      <x:c r="M441" s="60"/>
      <x:c r="N441" s="60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43"/>
      <x:c r="E442" s="67"/>
      <x:c r="F442" s="67"/>
      <x:c r="G442" s="60"/>
      <x:c r="H442" s="60"/>
      <x:c r="I442" s="67"/>
      <x:c r="J442" s="60"/>
      <x:c r="K442" s="68"/>
      <x:c r="L442" s="43"/>
      <x:c r="M442" s="60"/>
      <x:c r="N442" s="60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43"/>
      <x:c r="E443" s="67"/>
      <x:c r="F443" s="67"/>
      <x:c r="G443" s="60"/>
      <x:c r="H443" s="60"/>
      <x:c r="I443" s="67"/>
      <x:c r="J443" s="60"/>
      <x:c r="K443" s="68"/>
      <x:c r="L443" s="43"/>
      <x:c r="M443" s="60"/>
      <x:c r="N443" s="60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43"/>
      <x:c r="E444" s="67"/>
      <x:c r="F444" s="67"/>
      <x:c r="G444" s="60"/>
      <x:c r="H444" s="60"/>
      <x:c r="I444" s="67"/>
      <x:c r="J444" s="60"/>
      <x:c r="K444" s="68"/>
      <x:c r="L444" s="43"/>
      <x:c r="M444" s="60"/>
      <x:c r="N444" s="60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43"/>
      <x:c r="E445" s="67"/>
      <x:c r="F445" s="67"/>
      <x:c r="G445" s="60"/>
      <x:c r="H445" s="60"/>
      <x:c r="I445" s="67"/>
      <x:c r="J445" s="60"/>
      <x:c r="K445" s="68"/>
      <x:c r="L445" s="43"/>
      <x:c r="M445" s="60"/>
      <x:c r="N445" s="60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43"/>
      <x:c r="E446" s="67"/>
      <x:c r="F446" s="67"/>
      <x:c r="G446" s="60"/>
      <x:c r="H446" s="60"/>
      <x:c r="I446" s="67"/>
      <x:c r="J446" s="60"/>
      <x:c r="K446" s="68"/>
      <x:c r="L446" s="43"/>
      <x:c r="M446" s="60"/>
      <x:c r="N446" s="60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43"/>
      <x:c r="E447" s="67"/>
      <x:c r="F447" s="67"/>
      <x:c r="G447" s="60"/>
      <x:c r="H447" s="60"/>
      <x:c r="I447" s="67"/>
      <x:c r="J447" s="60"/>
      <x:c r="K447" s="68"/>
      <x:c r="L447" s="43"/>
      <x:c r="M447" s="60"/>
      <x:c r="N447" s="60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43"/>
      <x:c r="E448" s="67"/>
      <x:c r="F448" s="67"/>
      <x:c r="G448" s="60"/>
      <x:c r="H448" s="60"/>
      <x:c r="I448" s="67"/>
      <x:c r="J448" s="60"/>
      <x:c r="K448" s="68"/>
      <x:c r="L448" s="43"/>
      <x:c r="M448" s="60"/>
      <x:c r="N448" s="60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43"/>
      <x:c r="E449" s="67"/>
      <x:c r="F449" s="67"/>
      <x:c r="G449" s="60"/>
      <x:c r="H449" s="60"/>
      <x:c r="I449" s="67"/>
      <x:c r="J449" s="60"/>
      <x:c r="K449" s="68"/>
      <x:c r="L449" s="43"/>
      <x:c r="M449" s="60"/>
      <x:c r="N449" s="60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43"/>
      <x:c r="E450" s="67"/>
      <x:c r="F450" s="67"/>
      <x:c r="G450" s="60"/>
      <x:c r="H450" s="60"/>
      <x:c r="I450" s="67"/>
      <x:c r="J450" s="60"/>
      <x:c r="K450" s="68"/>
      <x:c r="L450" s="43"/>
      <x:c r="M450" s="60"/>
      <x:c r="N450" s="60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43"/>
      <x:c r="E451" s="67"/>
      <x:c r="F451" s="67"/>
      <x:c r="G451" s="60"/>
      <x:c r="H451" s="60"/>
      <x:c r="I451" s="67"/>
      <x:c r="J451" s="60"/>
      <x:c r="K451" s="68"/>
      <x:c r="L451" s="43"/>
      <x:c r="M451" s="60"/>
      <x:c r="N451" s="60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43"/>
      <x:c r="E452" s="67"/>
      <x:c r="F452" s="67"/>
      <x:c r="G452" s="60"/>
      <x:c r="H452" s="60"/>
      <x:c r="I452" s="67"/>
      <x:c r="J452" s="60"/>
      <x:c r="K452" s="68"/>
      <x:c r="L452" s="43"/>
      <x:c r="M452" s="60"/>
      <x:c r="N452" s="60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43"/>
      <x:c r="E453" s="67"/>
      <x:c r="F453" s="67"/>
      <x:c r="G453" s="60"/>
      <x:c r="H453" s="60"/>
      <x:c r="I453" s="67"/>
      <x:c r="J453" s="60"/>
      <x:c r="K453" s="68"/>
      <x:c r="L453" s="43"/>
      <x:c r="M453" s="60"/>
      <x:c r="N453" s="60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43"/>
      <x:c r="E454" s="67"/>
      <x:c r="F454" s="67"/>
      <x:c r="G454" s="60"/>
      <x:c r="H454" s="60"/>
      <x:c r="I454" s="67"/>
      <x:c r="J454" s="60"/>
      <x:c r="K454" s="68"/>
      <x:c r="L454" s="43"/>
      <x:c r="M454" s="60"/>
      <x:c r="N454" s="60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43"/>
      <x:c r="E455" s="67"/>
      <x:c r="F455" s="67"/>
      <x:c r="G455" s="60"/>
      <x:c r="H455" s="60"/>
      <x:c r="I455" s="67"/>
      <x:c r="J455" s="60"/>
      <x:c r="K455" s="68"/>
      <x:c r="L455" s="43"/>
      <x:c r="M455" s="60"/>
      <x:c r="N455" s="60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43"/>
      <x:c r="E456" s="67"/>
      <x:c r="F456" s="67"/>
      <x:c r="G456" s="60"/>
      <x:c r="H456" s="60"/>
      <x:c r="I456" s="67"/>
      <x:c r="J456" s="60"/>
      <x:c r="K456" s="68"/>
      <x:c r="L456" s="43"/>
      <x:c r="M456" s="60"/>
      <x:c r="N456" s="60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43"/>
      <x:c r="E457" s="67"/>
      <x:c r="F457" s="67"/>
      <x:c r="G457" s="60"/>
      <x:c r="H457" s="60"/>
      <x:c r="I457" s="67"/>
      <x:c r="J457" s="60"/>
      <x:c r="K457" s="68"/>
      <x:c r="L457" s="43"/>
      <x:c r="M457" s="60"/>
      <x:c r="N457" s="60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43"/>
      <x:c r="E458" s="67"/>
      <x:c r="F458" s="67"/>
      <x:c r="G458" s="60"/>
      <x:c r="H458" s="60"/>
      <x:c r="I458" s="67"/>
      <x:c r="J458" s="60"/>
      <x:c r="K458" s="68"/>
      <x:c r="L458" s="43"/>
      <x:c r="M458" s="60"/>
      <x:c r="N458" s="60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43"/>
      <x:c r="E459" s="67"/>
      <x:c r="F459" s="67"/>
      <x:c r="G459" s="60"/>
      <x:c r="H459" s="60"/>
      <x:c r="I459" s="67"/>
      <x:c r="J459" s="60"/>
      <x:c r="K459" s="68"/>
      <x:c r="L459" s="43"/>
      <x:c r="M459" s="60"/>
      <x:c r="N459" s="60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43"/>
      <x:c r="E460" s="67"/>
      <x:c r="F460" s="67"/>
      <x:c r="G460" s="60"/>
      <x:c r="H460" s="60"/>
      <x:c r="I460" s="67"/>
      <x:c r="J460" s="60"/>
      <x:c r="K460" s="68"/>
      <x:c r="L460" s="43"/>
      <x:c r="M460" s="60"/>
      <x:c r="N460" s="60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43"/>
      <x:c r="E461" s="67"/>
      <x:c r="F461" s="67"/>
      <x:c r="G461" s="60"/>
      <x:c r="H461" s="60"/>
      <x:c r="I461" s="67"/>
      <x:c r="J461" s="60"/>
      <x:c r="K461" s="68"/>
      <x:c r="L461" s="43"/>
      <x:c r="M461" s="60"/>
      <x:c r="N461" s="60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43"/>
      <x:c r="E462" s="67"/>
      <x:c r="F462" s="67"/>
      <x:c r="G462" s="60"/>
      <x:c r="H462" s="60"/>
      <x:c r="I462" s="67"/>
      <x:c r="J462" s="60"/>
      <x:c r="K462" s="68"/>
      <x:c r="L462" s="43"/>
      <x:c r="M462" s="60"/>
      <x:c r="N462" s="60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43"/>
      <x:c r="E463" s="67"/>
      <x:c r="F463" s="67"/>
      <x:c r="G463" s="60"/>
      <x:c r="H463" s="60"/>
      <x:c r="I463" s="67"/>
      <x:c r="J463" s="60"/>
      <x:c r="K463" s="68"/>
      <x:c r="L463" s="43"/>
      <x:c r="M463" s="60"/>
      <x:c r="N463" s="60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43"/>
      <x:c r="E464" s="67"/>
      <x:c r="F464" s="67"/>
      <x:c r="G464" s="60"/>
      <x:c r="H464" s="60"/>
      <x:c r="I464" s="67"/>
      <x:c r="J464" s="60"/>
      <x:c r="K464" s="68"/>
      <x:c r="L464" s="43"/>
      <x:c r="M464" s="60"/>
      <x:c r="N464" s="60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43"/>
      <x:c r="E465" s="67"/>
      <x:c r="F465" s="67"/>
      <x:c r="G465" s="60"/>
      <x:c r="H465" s="60"/>
      <x:c r="I465" s="67"/>
      <x:c r="J465" s="60"/>
      <x:c r="K465" s="68"/>
      <x:c r="L465" s="43"/>
      <x:c r="M465" s="60"/>
      <x:c r="N465" s="60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43"/>
      <x:c r="E466" s="67"/>
      <x:c r="F466" s="67"/>
      <x:c r="G466" s="60"/>
      <x:c r="H466" s="60"/>
      <x:c r="I466" s="67"/>
      <x:c r="J466" s="60"/>
      <x:c r="K466" s="68"/>
      <x:c r="L466" s="43"/>
      <x:c r="M466" s="60"/>
      <x:c r="N466" s="60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43"/>
      <x:c r="E467" s="67"/>
      <x:c r="F467" s="67"/>
      <x:c r="G467" s="60"/>
      <x:c r="H467" s="60"/>
      <x:c r="I467" s="67"/>
      <x:c r="J467" s="60"/>
      <x:c r="K467" s="68"/>
      <x:c r="L467" s="43"/>
      <x:c r="M467" s="60"/>
      <x:c r="N467" s="60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43"/>
      <x:c r="E468" s="67"/>
      <x:c r="F468" s="67"/>
      <x:c r="G468" s="60"/>
      <x:c r="H468" s="60"/>
      <x:c r="I468" s="67"/>
      <x:c r="J468" s="60"/>
      <x:c r="K468" s="68"/>
      <x:c r="L468" s="43"/>
      <x:c r="M468" s="60"/>
      <x:c r="N468" s="60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43"/>
      <x:c r="E469" s="67"/>
      <x:c r="F469" s="67"/>
      <x:c r="G469" s="60"/>
      <x:c r="H469" s="60"/>
      <x:c r="I469" s="67"/>
      <x:c r="J469" s="60"/>
      <x:c r="K469" s="68"/>
      <x:c r="L469" s="43"/>
      <x:c r="M469" s="60"/>
      <x:c r="N469" s="60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43"/>
      <x:c r="E470" s="67"/>
      <x:c r="F470" s="67"/>
      <x:c r="G470" s="60"/>
      <x:c r="H470" s="60"/>
      <x:c r="I470" s="67"/>
      <x:c r="J470" s="60"/>
      <x:c r="K470" s="68"/>
      <x:c r="L470" s="43"/>
      <x:c r="M470" s="60"/>
      <x:c r="N470" s="60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43"/>
      <x:c r="E471" s="67"/>
      <x:c r="F471" s="67"/>
      <x:c r="G471" s="60"/>
      <x:c r="H471" s="60"/>
      <x:c r="I471" s="67"/>
      <x:c r="J471" s="60"/>
      <x:c r="K471" s="68"/>
      <x:c r="L471" s="43"/>
      <x:c r="M471" s="60"/>
      <x:c r="N471" s="60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43"/>
      <x:c r="E472" s="67"/>
      <x:c r="F472" s="67"/>
      <x:c r="G472" s="60"/>
      <x:c r="H472" s="60"/>
      <x:c r="I472" s="67"/>
      <x:c r="J472" s="60"/>
      <x:c r="K472" s="68"/>
      <x:c r="L472" s="43"/>
      <x:c r="M472" s="60"/>
      <x:c r="N472" s="60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43"/>
      <x:c r="E473" s="67"/>
      <x:c r="F473" s="67"/>
      <x:c r="G473" s="60"/>
      <x:c r="H473" s="60"/>
      <x:c r="I473" s="67"/>
      <x:c r="J473" s="60"/>
      <x:c r="K473" s="68"/>
      <x:c r="L473" s="43"/>
      <x:c r="M473" s="60"/>
      <x:c r="N473" s="60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43"/>
      <x:c r="E474" s="67"/>
      <x:c r="F474" s="67"/>
      <x:c r="G474" s="60"/>
      <x:c r="H474" s="60"/>
      <x:c r="I474" s="67"/>
      <x:c r="J474" s="60"/>
      <x:c r="K474" s="68"/>
      <x:c r="L474" s="43"/>
      <x:c r="M474" s="60"/>
      <x:c r="N474" s="60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43"/>
      <x:c r="E475" s="67"/>
      <x:c r="F475" s="67"/>
      <x:c r="G475" s="60"/>
      <x:c r="H475" s="60"/>
      <x:c r="I475" s="67"/>
      <x:c r="J475" s="60"/>
      <x:c r="K475" s="68"/>
      <x:c r="L475" s="43"/>
      <x:c r="M475" s="60"/>
      <x:c r="N475" s="60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43"/>
      <x:c r="E476" s="67"/>
      <x:c r="F476" s="67"/>
      <x:c r="G476" s="60"/>
      <x:c r="H476" s="60"/>
      <x:c r="I476" s="67"/>
      <x:c r="J476" s="60"/>
      <x:c r="K476" s="68"/>
      <x:c r="L476" s="43"/>
      <x:c r="M476" s="60"/>
      <x:c r="N476" s="60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43"/>
      <x:c r="E477" s="67"/>
      <x:c r="F477" s="67"/>
      <x:c r="G477" s="60"/>
      <x:c r="H477" s="60"/>
      <x:c r="I477" s="67"/>
      <x:c r="J477" s="60"/>
      <x:c r="K477" s="68"/>
      <x:c r="L477" s="43"/>
      <x:c r="M477" s="60"/>
      <x:c r="N477" s="60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43"/>
      <x:c r="E478" s="67"/>
      <x:c r="F478" s="67"/>
      <x:c r="G478" s="60"/>
      <x:c r="H478" s="60"/>
      <x:c r="I478" s="67"/>
      <x:c r="J478" s="60"/>
      <x:c r="K478" s="68"/>
      <x:c r="L478" s="43"/>
      <x:c r="M478" s="60"/>
      <x:c r="N478" s="60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43"/>
      <x:c r="E479" s="67"/>
      <x:c r="F479" s="67"/>
      <x:c r="G479" s="60"/>
      <x:c r="H479" s="60"/>
      <x:c r="I479" s="67"/>
      <x:c r="J479" s="60"/>
      <x:c r="K479" s="68"/>
      <x:c r="L479" s="43"/>
      <x:c r="M479" s="60"/>
      <x:c r="N479" s="60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43"/>
      <x:c r="E480" s="67"/>
      <x:c r="F480" s="67"/>
      <x:c r="G480" s="60"/>
      <x:c r="H480" s="60"/>
      <x:c r="I480" s="67"/>
      <x:c r="J480" s="60"/>
      <x:c r="K480" s="68"/>
      <x:c r="L480" s="43"/>
      <x:c r="M480" s="60"/>
      <x:c r="N480" s="60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43"/>
      <x:c r="E481" s="67"/>
      <x:c r="F481" s="67"/>
      <x:c r="G481" s="60"/>
      <x:c r="H481" s="60"/>
      <x:c r="I481" s="67"/>
      <x:c r="J481" s="60"/>
      <x:c r="K481" s="68"/>
      <x:c r="L481" s="43"/>
      <x:c r="M481" s="60"/>
      <x:c r="N481" s="60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43"/>
      <x:c r="E482" s="67"/>
      <x:c r="F482" s="67"/>
      <x:c r="G482" s="60"/>
      <x:c r="H482" s="60"/>
      <x:c r="I482" s="67"/>
      <x:c r="J482" s="60"/>
      <x:c r="K482" s="68"/>
      <x:c r="L482" s="43"/>
      <x:c r="M482" s="60"/>
      <x:c r="N482" s="60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43"/>
      <x:c r="E483" s="67"/>
      <x:c r="F483" s="67"/>
      <x:c r="G483" s="60"/>
      <x:c r="H483" s="60"/>
      <x:c r="I483" s="67"/>
      <x:c r="J483" s="60"/>
      <x:c r="K483" s="68"/>
      <x:c r="L483" s="43"/>
      <x:c r="M483" s="60"/>
      <x:c r="N483" s="60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43"/>
      <x:c r="E484" s="67"/>
      <x:c r="F484" s="67"/>
      <x:c r="G484" s="60"/>
      <x:c r="H484" s="60"/>
      <x:c r="I484" s="67"/>
      <x:c r="J484" s="60"/>
      <x:c r="K484" s="68"/>
      <x:c r="L484" s="43"/>
      <x:c r="M484" s="60"/>
      <x:c r="N484" s="60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43"/>
      <x:c r="E485" s="67"/>
      <x:c r="F485" s="67"/>
      <x:c r="G485" s="60"/>
      <x:c r="H485" s="60"/>
      <x:c r="I485" s="67"/>
      <x:c r="J485" s="60"/>
      <x:c r="K485" s="68"/>
      <x:c r="L485" s="43"/>
      <x:c r="M485" s="60"/>
      <x:c r="N485" s="60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43"/>
      <x:c r="E486" s="67"/>
      <x:c r="F486" s="67"/>
      <x:c r="G486" s="60"/>
      <x:c r="H486" s="60"/>
      <x:c r="I486" s="67"/>
      <x:c r="J486" s="60"/>
      <x:c r="K486" s="68"/>
      <x:c r="L486" s="43"/>
      <x:c r="M486" s="60"/>
      <x:c r="N486" s="60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43"/>
      <x:c r="E487" s="67"/>
      <x:c r="F487" s="67"/>
      <x:c r="G487" s="60"/>
      <x:c r="H487" s="60"/>
      <x:c r="I487" s="67"/>
      <x:c r="J487" s="60"/>
      <x:c r="K487" s="68"/>
      <x:c r="L487" s="43"/>
      <x:c r="M487" s="60"/>
      <x:c r="N487" s="60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43"/>
      <x:c r="E488" s="67"/>
      <x:c r="F488" s="67"/>
      <x:c r="G488" s="60"/>
      <x:c r="H488" s="60"/>
      <x:c r="I488" s="67"/>
      <x:c r="J488" s="60"/>
      <x:c r="K488" s="68"/>
      <x:c r="L488" s="43"/>
      <x:c r="M488" s="60"/>
      <x:c r="N488" s="60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43"/>
      <x:c r="E489" s="67"/>
      <x:c r="F489" s="67"/>
      <x:c r="G489" s="60"/>
      <x:c r="H489" s="60"/>
      <x:c r="I489" s="67"/>
      <x:c r="J489" s="60"/>
      <x:c r="K489" s="68"/>
      <x:c r="L489" s="43"/>
      <x:c r="M489" s="60"/>
      <x:c r="N489" s="60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43"/>
      <x:c r="E490" s="67"/>
      <x:c r="F490" s="67"/>
      <x:c r="G490" s="60"/>
      <x:c r="H490" s="60"/>
      <x:c r="I490" s="67"/>
      <x:c r="J490" s="60"/>
      <x:c r="K490" s="68"/>
      <x:c r="L490" s="43"/>
      <x:c r="M490" s="60"/>
      <x:c r="N490" s="60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43"/>
      <x:c r="E491" s="67"/>
      <x:c r="F491" s="67"/>
      <x:c r="G491" s="60"/>
      <x:c r="H491" s="60"/>
      <x:c r="I491" s="67"/>
      <x:c r="J491" s="60"/>
      <x:c r="K491" s="68"/>
      <x:c r="L491" s="43"/>
      <x:c r="M491" s="60"/>
      <x:c r="N491" s="60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43"/>
      <x:c r="E492" s="67"/>
      <x:c r="F492" s="67"/>
      <x:c r="G492" s="60"/>
      <x:c r="H492" s="60"/>
      <x:c r="I492" s="67"/>
      <x:c r="J492" s="60"/>
      <x:c r="K492" s="68"/>
      <x:c r="L492" s="43"/>
      <x:c r="M492" s="60"/>
      <x:c r="N492" s="60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43"/>
      <x:c r="E493" s="67"/>
      <x:c r="F493" s="67"/>
      <x:c r="G493" s="60"/>
      <x:c r="H493" s="60"/>
      <x:c r="I493" s="67"/>
      <x:c r="J493" s="60"/>
      <x:c r="K493" s="68"/>
      <x:c r="L493" s="43"/>
      <x:c r="M493" s="60"/>
      <x:c r="N493" s="60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43"/>
      <x:c r="E494" s="67"/>
      <x:c r="F494" s="67"/>
      <x:c r="G494" s="60"/>
      <x:c r="H494" s="60"/>
      <x:c r="I494" s="67"/>
      <x:c r="J494" s="60"/>
      <x:c r="K494" s="68"/>
      <x:c r="L494" s="43"/>
      <x:c r="M494" s="60"/>
      <x:c r="N494" s="60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43"/>
      <x:c r="E495" s="67"/>
      <x:c r="F495" s="67"/>
      <x:c r="G495" s="60"/>
      <x:c r="H495" s="60"/>
      <x:c r="I495" s="67"/>
      <x:c r="J495" s="60"/>
      <x:c r="K495" s="68"/>
      <x:c r="L495" s="43"/>
      <x:c r="M495" s="60"/>
      <x:c r="N495" s="60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43"/>
      <x:c r="E496" s="67"/>
      <x:c r="F496" s="67"/>
      <x:c r="G496" s="60"/>
      <x:c r="H496" s="60"/>
      <x:c r="I496" s="67"/>
      <x:c r="J496" s="60"/>
      <x:c r="K496" s="68"/>
      <x:c r="L496" s="43"/>
      <x:c r="M496" s="60"/>
      <x:c r="N496" s="60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43"/>
      <x:c r="E497" s="67"/>
      <x:c r="F497" s="67"/>
      <x:c r="G497" s="60"/>
      <x:c r="H497" s="60"/>
      <x:c r="I497" s="67"/>
      <x:c r="J497" s="60"/>
      <x:c r="K497" s="68"/>
      <x:c r="L497" s="43"/>
      <x:c r="M497" s="60"/>
      <x:c r="N497" s="60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43"/>
      <x:c r="E498" s="67"/>
      <x:c r="F498" s="67"/>
      <x:c r="G498" s="60"/>
      <x:c r="H498" s="60"/>
      <x:c r="I498" s="67"/>
      <x:c r="J498" s="60"/>
      <x:c r="K498" s="68"/>
      <x:c r="L498" s="43"/>
      <x:c r="M498" s="60"/>
      <x:c r="N498" s="60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43"/>
      <x:c r="E499" s="67"/>
      <x:c r="F499" s="67"/>
      <x:c r="G499" s="60"/>
      <x:c r="H499" s="60"/>
      <x:c r="I499" s="67"/>
      <x:c r="J499" s="60"/>
      <x:c r="K499" s="68"/>
      <x:c r="L499" s="43"/>
      <x:c r="M499" s="60"/>
      <x:c r="N499" s="60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43"/>
      <x:c r="E500" s="67"/>
      <x:c r="F500" s="67"/>
      <x:c r="G500" s="60"/>
      <x:c r="H500" s="60"/>
      <x:c r="I500" s="67"/>
      <x:c r="J500" s="60"/>
      <x:c r="K500" s="68"/>
      <x:c r="L500" s="43"/>
      <x:c r="M500" s="60"/>
      <x:c r="N500" s="60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43"/>
      <x:c r="E501" s="67"/>
      <x:c r="F501" s="67"/>
      <x:c r="G501" s="60"/>
      <x:c r="H501" s="60"/>
      <x:c r="I501" s="67"/>
      <x:c r="J501" s="60"/>
      <x:c r="K501" s="68"/>
      <x:c r="L501" s="43"/>
      <x:c r="M501" s="60"/>
      <x:c r="N501" s="60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43"/>
      <x:c r="E502" s="67"/>
      <x:c r="F502" s="67"/>
      <x:c r="G502" s="60"/>
      <x:c r="H502" s="60"/>
      <x:c r="I502" s="67"/>
      <x:c r="J502" s="60"/>
      <x:c r="K502" s="68"/>
      <x:c r="L502" s="43"/>
      <x:c r="M502" s="60"/>
      <x:c r="N502" s="60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43"/>
      <x:c r="E503" s="67"/>
      <x:c r="F503" s="67"/>
      <x:c r="G503" s="60"/>
      <x:c r="H503" s="60"/>
      <x:c r="I503" s="67"/>
      <x:c r="J503" s="60"/>
      <x:c r="K503" s="68"/>
      <x:c r="L503" s="43"/>
      <x:c r="M503" s="60"/>
      <x:c r="N503" s="60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43"/>
      <x:c r="E504" s="67"/>
      <x:c r="F504" s="67"/>
      <x:c r="G504" s="60"/>
      <x:c r="H504" s="60"/>
      <x:c r="I504" s="67"/>
      <x:c r="J504" s="60"/>
      <x:c r="K504" s="68"/>
      <x:c r="L504" s="43"/>
      <x:c r="M504" s="60"/>
      <x:c r="N504" s="60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43"/>
      <x:c r="E505" s="67"/>
      <x:c r="F505" s="67"/>
      <x:c r="G505" s="60"/>
      <x:c r="H505" s="60"/>
      <x:c r="I505" s="67"/>
      <x:c r="J505" s="60"/>
      <x:c r="K505" s="68"/>
      <x:c r="L505" s="43"/>
      <x:c r="M505" s="60"/>
      <x:c r="N505" s="60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43"/>
      <x:c r="E506" s="67"/>
      <x:c r="F506" s="67"/>
      <x:c r="G506" s="60"/>
      <x:c r="H506" s="60"/>
      <x:c r="I506" s="67"/>
      <x:c r="J506" s="60"/>
      <x:c r="K506" s="68"/>
      <x:c r="L506" s="43"/>
      <x:c r="M506" s="60"/>
      <x:c r="N506" s="60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N4"/>
  </x:mergeCells>
  <x:dataValidations count="2">
    <x:dataValidation type="list" errorStyle="stop" operator="between" allowBlank="0" showDropDown="0" showInputMessage="0" showErrorMessage="0" sqref="D7:D506">
      <x:formula1>"Working,Under review,Approved,Superseded,Cancelled"</x:formula1>
      <x:formula2>0</x:formula2>
    </x:dataValidation>
    <x:dataValidation type="list" errorStyle="stop" operator="between" allowBlank="0" showDropDown="0" showInputMessage="0" showErrorMessage="0" sqref="G7:G506">
      <x:formula1>"CAD,USD,Other"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34" style="1" hidden="0" customWidth="1"/>
    <x:col min="2" max="2" width="22" style="1" hidden="0" customWidth="1"/>
    <x:col min="3" max="3" width="14" style="1" hidden="0" customWidth="1"/>
    <x:col min="4" max="4" width="60" style="1" hidden="0" customWidth="1"/>
    <x:col min="5" max="5" width="40" style="1" hidden="0" customWidth="1"/>
    <x:col min="6" max="6" width="18" style="1" hidden="0" customWidth="1"/>
    <x:col min="7" max="7" width="50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1071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1072</x:v>
      </x:c>
      <x:c r="B6" s="27" t="s">
        <x:v>1073</x:v>
      </x:c>
      <x:c r="C6" s="27" t="s">
        <x:v>1074</x:v>
      </x:c>
      <x:c r="D6" s="27" t="s">
        <x:v>1075</x:v>
      </x:c>
      <x:c r="E6" s="27" t="s">
        <x:v>440</x:v>
      </x:c>
      <x:c r="F6" s="27" t="s">
        <x:v>1076</x:v>
      </x:c>
      <x:c r="G6" s="27" t="s">
        <x:v>448</x:v>
      </x:c>
      <x:c r="H6" s="28"/>
      <x:c r="I6" s="28"/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429</x:v>
      </x:c>
      <x:c r="B7" s="319" t="str">
        <x:v>2026-2027</x:v>
      </x:c>
      <x:c r="C7" s="29" t="s">
        <x:v>437</x:v>
      </x:c>
      <x:c r="D7" s="29" t="str">
        <x:v>Current fiscal year as of 2026-10-04; FY2026-27 source figures remain Projection, not confirmed actual results.</x:v>
      </x:c>
      <x:c r="E7" s="29"/>
      <x:c r="F7" s="29" t="str">
        <x:v>Confirmed</x:v>
      </x:c>
      <x:c r="G7" s="29"/>
      <x:c r="H7" s="29"/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1077</x:v>
      </x:c>
      <x:c r="B8" s="404" t="d">
        <x:v>2026-04-01T00:00:00.000Z</x:v>
      </x:c>
      <x:c r="C8" s="29" t="s">
        <x:v>892</x:v>
      </x:c>
      <x:c r="D8" s="29" t="s">
        <x:v>1078</x:v>
      </x:c>
      <x:c r="E8" s="29"/>
      <x:c r="F8" s="29" t="str">
        <x:v>Confirmed</x:v>
      </x:c>
      <x:c r="G8" s="29"/>
      <x:c r="H8" s="29"/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1079</x:v>
      </x:c>
      <x:c r="B9" s="319" t="d">
        <x:v>2025-04-01T00:00:00.000Z</x:v>
      </x:c>
      <x:c r="C9" s="29" t="s">
        <x:v>892</x:v>
      </x:c>
      <x:c r="D9" s="30" t="s">
        <x:v>1080</x:v>
      </x:c>
      <x:c r="E9" s="29"/>
      <x:c r="F9" s="29" t="s">
        <x:v>447</x:v>
      </x:c>
      <x:c r="G9" s="29"/>
      <x:c r="H9" s="29"/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1081</x:v>
      </x:c>
      <x:c r="B10" s="319" t="d">
        <x:v>2035-03-31T00:00:00.000Z</x:v>
      </x:c>
      <x:c r="C10" s="29" t="s">
        <x:v>892</x:v>
      </x:c>
      <x:c r="D10" s="29" t="s">
        <x:v>1082</x:v>
      </x:c>
      <x:c r="E10" s="29"/>
      <x:c r="F10" s="29" t="s">
        <x:v>447</x:v>
      </x:c>
      <x:c r="G10" s="29"/>
      <x:c r="H10" s="29"/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1083</x:v>
      </x:c>
      <x:c r="B11" s="319" t="str">
        <x:v>2034-2035</x:v>
      </x:c>
      <x:c r="C11" s="29" t="s">
        <x:v>437</x:v>
      </x:c>
      <x:c r="D11" s="29" t="s">
        <x:v>1084</x:v>
      </x:c>
      <x:c r="E11" s="29"/>
      <x:c r="F11" s="29" t="s">
        <x:v>447</x:v>
      </x:c>
      <x:c r="G11" s="29"/>
      <x:c r="H11" s="29"/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1085</x:v>
      </x:c>
      <x:c r="B12" s="319" t="str">
        <x:v>2029-2030</x:v>
      </x:c>
      <x:c r="C12" s="29" t="s">
        <x:v>437</x:v>
      </x:c>
      <x:c r="D12" s="30" t="s">
        <x:v>1086</x:v>
      </x:c>
      <x:c r="E12" s="29"/>
      <x:c r="F12" s="29" t="s">
        <x:v>447</x:v>
      </x:c>
      <x:c r="G12" s="29"/>
      <x:c r="H12" s="30"/>
      <x:c r="I12" s="30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1087</x:v>
      </x:c>
      <x:c r="B13" s="319" t="str">
        <x:v>2028-2029</x:v>
      </x:c>
      <x:c r="C13" s="29" t="s">
        <x:v>437</x:v>
      </x:c>
      <x:c r="D13" s="30" t="s">
        <x:v>1088</x:v>
      </x:c>
      <x:c r="E13" s="29"/>
      <x:c r="F13" s="29" t="s">
        <x:v>447</x:v>
      </x:c>
      <x:c r="G13" s="29"/>
      <x:c r="H13" s="29"/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1089</x:v>
      </x:c>
      <x:c r="B14" s="319" t="str">
        <x:v>2032-2033</x:v>
      </x:c>
      <x:c r="C14" s="29" t="s">
        <x:v>437</x:v>
      </x:c>
      <x:c r="D14" s="30" t="s">
        <x:v>1090</x:v>
      </x:c>
      <x:c r="E14" s="29"/>
      <x:c r="F14" s="29" t="str">
        <x:v>To confirm</x:v>
      </x:c>
      <x:c r="G14" s="29"/>
      <x:c r="H14" s="36"/>
      <x:c r="I14" s="36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1091</x:v>
      </x:c>
      <x:c r="B15" s="319" t="str">
        <x:v>PORTFOLIO-NGOB</x:v>
      </x:c>
      <x:c r="C15" s="29" t="s">
        <x:v>1092</x:v>
      </x:c>
      <x:c r="D15" s="30" t="s">
        <x:v>1093</x:v>
      </x:c>
      <x:c r="E15" s="29"/>
      <x:c r="F15" s="29" t="s">
        <x:v>447</x:v>
      </x:c>
      <x:c r="G15" s="29"/>
      <x:c r="H15" s="36"/>
      <x:c r="I15" s="36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1094</x:v>
      </x:c>
      <x:c r="B16" s="69" t="n">
        <x:f aca="0">1.2</x:f>
        <x:v>1.2</x:v>
      </x:c>
      <x:c r="C16" s="29" t="s">
        <x:v>1095</x:v>
      </x:c>
      <x:c r="D16" s="29" t="s">
        <x:v>1096</x:v>
      </x:c>
      <x:c r="E16" s="29" t="s">
        <x:v>1097</x:v>
      </x:c>
      <x:c r="F16" s="29" t="s">
        <x:v>309</x:v>
      </x:c>
      <x:c r="G16" s="29"/>
      <x:c r="H16" s="36"/>
      <x:c r="I16" s="36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1098</x:v>
      </x:c>
      <x:c r="B17" s="69" t="n">
        <x:f aca="0">1.0</x:f>
        <x:v>1</x:v>
      </x:c>
      <x:c r="C17" s="29" t="s">
        <x:v>1095</x:v>
      </x:c>
      <x:c r="D17" s="30" t="s">
        <x:v>1099</x:v>
      </x:c>
      <x:c r="E17" s="29" t="s">
        <x:v>1100</x:v>
      </x:c>
      <x:c r="F17" s="29" t="s">
        <x:v>309</x:v>
      </x:c>
      <x:c r="G17" s="29"/>
      <x:c r="H17" s="36"/>
      <x:c r="I17" s="36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1101</x:v>
      </x:c>
      <x:c r="B18" s="319" t="str">
        <x:v>NGO B</x:v>
      </x:c>
      <x:c r="C18" s="29" t="s">
        <x:v>1102</x:v>
      </x:c>
      <x:c r="D18" s="30" t="s">
        <x:v>1103</x:v>
      </x:c>
      <x:c r="E18" s="29"/>
      <x:c r="F18" s="29" t="s">
        <x:v>447</x:v>
      </x:c>
      <x:c r="G18" s="29"/>
      <x:c r="H18" s="39"/>
      <x:c r="I18" s="3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23.25" hidden="0" customHeight="1">
      <x:c r="A19" s="29" t="s">
        <x:v>1104</x:v>
      </x:c>
      <x:c r="B19" s="29" t="s">
        <x:v>1105</x:v>
      </x:c>
      <x:c r="C19" s="29" t="s">
        <x:v>1102</x:v>
      </x:c>
      <x:c r="D19" s="29" t="s">
        <x:v>1106</x:v>
      </x:c>
      <x:c r="E19" s="29" t="s">
        <x:v>1107</x:v>
      </x:c>
      <x:c r="F19" s="29" t="s">
        <x:v>309</x:v>
      </x:c>
      <x:c r="G19" s="29"/>
      <x:c r="H19" s="33"/>
      <x:c r="I19" s="33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23.25" hidden="0" customHeight="1">
      <x:c r="A20" s="29" t="s">
        <x:v>1108</x:v>
      </x:c>
      <x:c r="B20" s="29" t="s">
        <x:v>260</x:v>
      </x:c>
      <x:c r="C20" s="29" t="s">
        <x:v>1109</x:v>
      </x:c>
      <x:c r="D20" s="30" t="s">
        <x:v>1110</x:v>
      </x:c>
      <x:c r="E20" s="30" t="s">
        <x:v>1111</x:v>
      </x:c>
      <x:c r="F20" s="29" t="s">
        <x:v>309</x:v>
      </x:c>
      <x:c r="G20" s="29"/>
      <x:c r="H20" s="33"/>
      <x:c r="I20" s="33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 t="str">
        <x:v>Config_Key *</x:v>
      </x:c>
      <x:c r="B22" s="29" t="str">
        <x:v>Config_Value *</x:v>
      </x:c>
      <x:c r="C22" s="29" t="str">
        <x:v>Value_Type *</x:v>
      </x:c>
      <x:c r="D22" s="29" t="str">
        <x:v>Description *</x:v>
      </x:c>
      <x:c r="E22" s="29" t="str">
        <x:v>Source_or_Basis</x:v>
      </x:c>
      <x:c r="F22" s="29" t="str">
        <x:v>Review_Status *</x:v>
      </x:c>
      <x:c r="G22" s="29" t="str">
        <x:v>Notes</x:v>
      </x:c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tr">
        <x:v>HORIZON_FY_01</x:v>
      </x:c>
      <x:c r="B23" s="320" t="str">
        <x:v>2024-2025</x:v>
      </x:c>
      <x:c r="C23" s="29" t="str">
        <x:v>Fiscal year</x:v>
      </x:c>
      <x:c r="D23" s="29" t="str">
        <x:v>Fiscal-year label 1 used by the live calculation engine.</x:v>
      </x:c>
      <x:c r="E23" s="29" t="str">
        <x:v>Organization workbook</x:v>
      </x:c>
      <x:c r="F23" s="29" t="str">
        <x:v>To confirm</x:v>
      </x:c>
      <x:c r="G23" s="29"/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tr">
        <x:v>HORIZON_FY_02</x:v>
      </x:c>
      <x:c r="B24" s="320" t="str">
        <x:v>2025-2026</x:v>
      </x:c>
      <x:c r="C24" s="29" t="str">
        <x:v>Fiscal year</x:v>
      </x:c>
      <x:c r="D24" s="29" t="str">
        <x:v>Fiscal-year label 2 used by the live calculation engine.</x:v>
      </x:c>
      <x:c r="E24" s="29" t="str">
        <x:v>Organization workbook</x:v>
      </x:c>
      <x:c r="F24" s="29" t="str">
        <x:v>To confirm</x:v>
      </x:c>
      <x:c r="G24" s="29"/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 t="str">
        <x:v>HORIZON_FY_03</x:v>
      </x:c>
      <x:c r="B25" s="320" t="str">
        <x:v>2026-2027</x:v>
      </x:c>
      <x:c r="C25" s="29" t="str">
        <x:v>Fiscal year</x:v>
      </x:c>
      <x:c r="D25" s="29" t="str">
        <x:v>Fiscal-year label 3 used by the live calculation engine.</x:v>
      </x:c>
      <x:c r="E25" s="29" t="str">
        <x:v>Organization workbook</x:v>
      </x:c>
      <x:c r="F25" s="29" t="str">
        <x:v>To confirm</x:v>
      </x:c>
      <x:c r="G25" s="29"/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tr">
        <x:v>HORIZON_FY_04</x:v>
      </x:c>
      <x:c r="B26" s="320" t="str">
        <x:v>2027-2028</x:v>
      </x:c>
      <x:c r="C26" s="29" t="str">
        <x:v>Fiscal year</x:v>
      </x:c>
      <x:c r="D26" s="29" t="str">
        <x:v>Fiscal-year label 4 used by the live calculation engine.</x:v>
      </x:c>
      <x:c r="E26" s="29" t="str">
        <x:v>Organization workbook</x:v>
      </x:c>
      <x:c r="F26" s="29" t="str">
        <x:v>To confirm</x:v>
      </x:c>
      <x:c r="G26" s="29"/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 t="str">
        <x:v>HORIZON_FY_05</x:v>
      </x:c>
      <x:c r="B27" s="320" t="str">
        <x:v>2028-2029</x:v>
      </x:c>
      <x:c r="C27" s="29" t="str">
        <x:v>Fiscal year</x:v>
      </x:c>
      <x:c r="D27" s="29" t="str">
        <x:v>Fiscal-year label 5 used by the live calculation engine.</x:v>
      </x:c>
      <x:c r="E27" s="29" t="str">
        <x:v>Organization workbook</x:v>
      </x:c>
      <x:c r="F27" s="29" t="str">
        <x:v>To confirm</x:v>
      </x:c>
      <x:c r="G27" s="29"/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tr">
        <x:v>HORIZON_FY_06</x:v>
      </x:c>
      <x:c r="B28" s="320" t="str">
        <x:v>2029-2030</x:v>
      </x:c>
      <x:c r="C28" s="29" t="str">
        <x:v>Fiscal year</x:v>
      </x:c>
      <x:c r="D28" s="29" t="str">
        <x:v>Fiscal-year label 6 used by the live calculation engine.</x:v>
      </x:c>
      <x:c r="E28" s="29" t="str">
        <x:v>Organization workbook</x:v>
      </x:c>
      <x:c r="F28" s="29" t="str">
        <x:v>To confirm</x:v>
      </x:c>
      <x:c r="G28" s="29"/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 t="str">
        <x:v>HORIZON_FY_07</x:v>
      </x:c>
      <x:c r="B29" s="320" t="str">
        <x:v>2030-2031</x:v>
      </x:c>
      <x:c r="C29" s="29" t="str">
        <x:v>Fiscal year</x:v>
      </x:c>
      <x:c r="D29" s="29" t="str">
        <x:v>Fiscal-year label 7 used by the live calculation engine.</x:v>
      </x:c>
      <x:c r="E29" s="29" t="str">
        <x:v>Organization workbook</x:v>
      </x:c>
      <x:c r="F29" s="29" t="str">
        <x:v>To confirm</x:v>
      </x:c>
      <x:c r="G29" s="29"/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 t="str">
        <x:v>HORIZON_FY_08</x:v>
      </x:c>
      <x:c r="B30" s="320" t="str">
        <x:v>2031-2032</x:v>
      </x:c>
      <x:c r="C30" s="29" t="str">
        <x:v>Fiscal year</x:v>
      </x:c>
      <x:c r="D30" s="29" t="str">
        <x:v>Fiscal-year label 8 used by the live calculation engine.</x:v>
      </x:c>
      <x:c r="E30" s="29" t="str">
        <x:v>Organization workbook</x:v>
      </x:c>
      <x:c r="F30" s="29" t="str">
        <x:v>To confirm</x:v>
      </x:c>
      <x:c r="G30" s="29"/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 t="str">
        <x:v>HORIZON_FY_09</x:v>
      </x:c>
      <x:c r="B31" s="320" t="str">
        <x:v>2032-2033</x:v>
      </x:c>
      <x:c r="C31" s="29" t="str">
        <x:v>Fiscal year</x:v>
      </x:c>
      <x:c r="D31" s="29" t="str">
        <x:v>Fiscal-year label 9 used by the live calculation engine.</x:v>
      </x:c>
      <x:c r="E31" s="29" t="str">
        <x:v>Organization workbook</x:v>
      </x:c>
      <x:c r="F31" s="29" t="str">
        <x:v>To confirm</x:v>
      </x:c>
      <x:c r="G31" s="29"/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tr">
        <x:v>HORIZON_FY_10</x:v>
      </x:c>
      <x:c r="B32" s="320" t="str">
        <x:v>2033-2034</x:v>
      </x:c>
      <x:c r="C32" s="29" t="str">
        <x:v>Fiscal year</x:v>
      </x:c>
      <x:c r="D32" s="29" t="str">
        <x:v>Fiscal-year label 10 used by the live calculation engine.</x:v>
      </x:c>
      <x:c r="E32" s="29" t="str">
        <x:v>Organization workbook</x:v>
      </x:c>
      <x:c r="F32" s="29" t="str">
        <x:v>To confirm</x:v>
      </x:c>
      <x:c r="G32" s="29"/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 t="str">
        <x:v>HORIZON_FY_11</x:v>
      </x:c>
      <x:c r="B33" s="320" t="str">
        <x:v>2034-2035</x:v>
      </x:c>
      <x:c r="C33" s="29" t="str">
        <x:v>Fiscal year</x:v>
      </x:c>
      <x:c r="D33" s="29" t="str">
        <x:v>Fiscal-year label 11 used by the live calculation engine.</x:v>
      </x:c>
      <x:c r="E33" s="29" t="str">
        <x:v>Organization workbook</x:v>
      </x:c>
      <x:c r="F33" s="29" t="str">
        <x:v>To confirm</x:v>
      </x:c>
      <x:c r="G33" s="29"/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 t="str">
        <x:v>HORIZON_SCENARIO_01</x:v>
      </x:c>
      <x:c r="B34" s="320" t="str">
        <x:v>Actual</x:v>
      </x:c>
      <x:c r="C34" s="29" t="str">
        <x:v>Text</x:v>
      </x:c>
      <x:c r="D34" s="29" t="str">
        <x:v>Scenario for fiscal year 1.</x:v>
      </x:c>
      <x:c r="E34" s="29" t="str">
        <x:v>Organization workbook</x:v>
      </x:c>
      <x:c r="F34" s="29" t="str">
        <x:v>To confirm</x:v>
      </x:c>
      <x:c r="G34" s="29" t="str">
        <x:v>Actual, Budget, Forecast or Projection</x:v>
      </x:c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 t="str">
        <x:v>HORIZON_SCENARIO_02</x:v>
      </x:c>
      <x:c r="B35" s="320" t="str">
        <x:v>Budget</x:v>
      </x:c>
      <x:c r="C35" s="29" t="str">
        <x:v>Text</x:v>
      </x:c>
      <x:c r="D35" s="29" t="str">
        <x:v>Scenario for fiscal year 2.</x:v>
      </x:c>
      <x:c r="E35" s="29" t="str">
        <x:v>Organization workbook</x:v>
      </x:c>
      <x:c r="F35" s="29" t="str">
        <x:v>To confirm</x:v>
      </x:c>
      <x:c r="G35" s="29" t="str">
        <x:v>Actual, Budget, Forecast or Projection</x:v>
      </x:c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tr">
        <x:v>HORIZON_SCENARIO_03</x:v>
      </x:c>
      <x:c r="B36" s="320" t="str">
        <x:v>Projection</x:v>
      </x:c>
      <x:c r="C36" s="29" t="str">
        <x:v>Text</x:v>
      </x:c>
      <x:c r="D36" s="29" t="str">
        <x:v>Scenario for fiscal year 3.</x:v>
      </x:c>
      <x:c r="E36" s="29" t="str">
        <x:v>Organization workbook</x:v>
      </x:c>
      <x:c r="F36" s="29" t="str">
        <x:v>To confirm</x:v>
      </x:c>
      <x:c r="G36" s="29" t="str">
        <x:v>Actual, Budget, Forecast or Projection</x:v>
      </x:c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tr">
        <x:v>HORIZON_SCENARIO_04</x:v>
      </x:c>
      <x:c r="B37" s="320" t="str">
        <x:v>Projection</x:v>
      </x:c>
      <x:c r="C37" s="29" t="str">
        <x:v>Text</x:v>
      </x:c>
      <x:c r="D37" s="29" t="str">
        <x:v>Scenario for fiscal year 4.</x:v>
      </x:c>
      <x:c r="E37" s="29" t="str">
        <x:v>Organization workbook</x:v>
      </x:c>
      <x:c r="F37" s="29" t="str">
        <x:v>To confirm</x:v>
      </x:c>
      <x:c r="G37" s="29" t="str">
        <x:v>Actual, Budget, Forecast or Projection</x:v>
      </x:c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 t="str">
        <x:v>HORIZON_SCENARIO_05</x:v>
      </x:c>
      <x:c r="B38" s="320" t="str">
        <x:v>Projection</x:v>
      </x:c>
      <x:c r="C38" s="29" t="str">
        <x:v>Text</x:v>
      </x:c>
      <x:c r="D38" s="29" t="str">
        <x:v>Scenario for fiscal year 5.</x:v>
      </x:c>
      <x:c r="E38" s="29" t="str">
        <x:v>Organization workbook</x:v>
      </x:c>
      <x:c r="F38" s="29" t="str">
        <x:v>To confirm</x:v>
      </x:c>
      <x:c r="G38" s="29" t="str">
        <x:v>Actual, Budget, Forecast or Projection</x:v>
      </x:c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 t="str">
        <x:v>HORIZON_SCENARIO_06</x:v>
      </x:c>
      <x:c r="B39" s="320" t="str">
        <x:v>Projection</x:v>
      </x:c>
      <x:c r="C39" s="29" t="str">
        <x:v>Text</x:v>
      </x:c>
      <x:c r="D39" s="29" t="str">
        <x:v>Scenario for fiscal year 6.</x:v>
      </x:c>
      <x:c r="E39" s="29" t="str">
        <x:v>Organization workbook</x:v>
      </x:c>
      <x:c r="F39" s="29" t="str">
        <x:v>To confirm</x:v>
      </x:c>
      <x:c r="G39" s="29" t="str">
        <x:v>Actual, Budget, Forecast or Projection</x:v>
      </x:c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 t="str">
        <x:v>HORIZON_SCENARIO_07</x:v>
      </x:c>
      <x:c r="B40" s="320" t="str">
        <x:v>Projection</x:v>
      </x:c>
      <x:c r="C40" s="29" t="str">
        <x:v>Text</x:v>
      </x:c>
      <x:c r="D40" s="29" t="str">
        <x:v>Scenario for fiscal year 7.</x:v>
      </x:c>
      <x:c r="E40" s="29" t="str">
        <x:v>Organization workbook</x:v>
      </x:c>
      <x:c r="F40" s="29" t="str">
        <x:v>To confirm</x:v>
      </x:c>
      <x:c r="G40" s="29" t="str">
        <x:v>Actual, Budget, Forecast or Projection</x:v>
      </x:c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 t="str">
        <x:v>HORIZON_SCENARIO_08</x:v>
      </x:c>
      <x:c r="B41" s="320" t="str">
        <x:v>Projection</x:v>
      </x:c>
      <x:c r="C41" s="29" t="str">
        <x:v>Text</x:v>
      </x:c>
      <x:c r="D41" s="29" t="str">
        <x:v>Scenario for fiscal year 8.</x:v>
      </x:c>
      <x:c r="E41" s="29" t="str">
        <x:v>Organization workbook</x:v>
      </x:c>
      <x:c r="F41" s="29" t="str">
        <x:v>To confirm</x:v>
      </x:c>
      <x:c r="G41" s="29" t="str">
        <x:v>Actual, Budget, Forecast or Projection</x:v>
      </x:c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 t="str">
        <x:v>HORIZON_SCENARIO_09</x:v>
      </x:c>
      <x:c r="B42" s="320" t="str">
        <x:v>Projection</x:v>
      </x:c>
      <x:c r="C42" s="29" t="str">
        <x:v>Text</x:v>
      </x:c>
      <x:c r="D42" s="29" t="str">
        <x:v>Scenario for fiscal year 9.</x:v>
      </x:c>
      <x:c r="E42" s="29" t="str">
        <x:v>Organization workbook</x:v>
      </x:c>
      <x:c r="F42" s="29" t="str">
        <x:v>To confirm</x:v>
      </x:c>
      <x:c r="G42" s="29" t="str">
        <x:v>Actual, Budget, Forecast or Projection</x:v>
      </x:c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 t="str">
        <x:v>HORIZON_SCENARIO_10</x:v>
      </x:c>
      <x:c r="B43" s="320" t="str">
        <x:v>Projection</x:v>
      </x:c>
      <x:c r="C43" s="29" t="str">
        <x:v>Text</x:v>
      </x:c>
      <x:c r="D43" s="29" t="str">
        <x:v>Scenario for fiscal year 10.</x:v>
      </x:c>
      <x:c r="E43" s="29" t="str">
        <x:v>Organization workbook</x:v>
      </x:c>
      <x:c r="F43" s="29" t="str">
        <x:v>To confirm</x:v>
      </x:c>
      <x:c r="G43" s="29" t="str">
        <x:v>Actual, Budget, Forecast or Projection</x:v>
      </x:c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 t="str">
        <x:v>HORIZON_SCENARIO_11</x:v>
      </x:c>
      <x:c r="B44" s="320" t="str">
        <x:v>Projection</x:v>
      </x:c>
      <x:c r="C44" s="29" t="str">
        <x:v>Text</x:v>
      </x:c>
      <x:c r="D44" s="29" t="str">
        <x:v>Scenario for fiscal year 11.</x:v>
      </x:c>
      <x:c r="E44" s="29" t="str">
        <x:v>Organization workbook</x:v>
      </x:c>
      <x:c r="F44" s="29" t="str">
        <x:v>To confirm</x:v>
      </x:c>
      <x:c r="G44" s="29" t="str">
        <x:v>Actual, Budget, Forecast or Projection</x:v>
      </x:c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8">
    <x:dataValidation type="list" errorStyle="stop" operator="between" allowBlank="1" showDropDown="0" showInputMessage="0" showErrorMessage="0" sqref="C7:C21">
      <x:formula1>"Fiscal year,Date,ID,Number,Text,Yes/No"</x:formula1>
      <x:formula2>0</x:formula2>
    </x:dataValidation>
    <x:dataValidation type="list" errorStyle="stop" operator="between" allowBlank="1" showDropDown="0" showInputMessage="0" showErrorMessage="0" sqref="C23:C506">
      <x:formula1>"Fiscal year,Date,ID,Number,Text,Yes/No"</x:formula1>
      <x:formula2>0</x:formula2>
    </x:dataValidation>
    <x:dataValidation type="list" errorStyle="stop" operator="between" allowBlank="1" showDropDown="0" showInputMessage="0" showErrorMessage="0" sqref="F7:F21">
      <x:formula1>"Confirmed,To confirm,Draft"</x:formula1>
      <x:formula2>0</x:formula2>
    </x:dataValidation>
    <x:dataValidation type="list" errorStyle="stop" operator="between" allowBlank="1" showDropDown="0" showInputMessage="0" showErrorMessage="0" sqref="F45:F506">
      <x:formula1>"Confirmed,To confirm,Draft"</x:formula1>
      <x:formula2>0</x:formula2>
    </x:dataValidation>
    <x:dataValidation type="list" errorStyle="stop" allowBlank="1" showDropDown="0" showInputMessage="0" showErrorMessage="0" sqref="F23:F44">
      <x:formula1>"Confirmed,To confirm,Draft"</x:formula1>
    </x:dataValidation>
    <x:dataValidation type="list" sqref="B34:B44">
      <x:formula1>"Actual,Budget,Forecast,Projection"</x:formula1>
    </x:dataValidation>
    <x:dataValidation type="custom" errorStyle="stop" allowBlank="1" showDropDown="0" showInputMessage="0" showErrorMessage="0" sqref="C22">
      <x:formula1>TRUE</x:formula1>
    </x:dataValidation>
    <x:dataValidation type="custom" errorStyle="stop" allowBlank="1" showDropDown="0" showInputMessage="0" showErrorMessage="0" sqref="F22">
      <x:formula1>TRUE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2" width="18" style="1" hidden="0" customWidth="1"/>
    <x:col min="3" max="3" width="30" style="1" hidden="0" customWidth="1"/>
    <x:col min="4" max="4" width="34" style="1" hidden="0" customWidth="1"/>
    <x:col min="5" max="5" width="30" style="1" hidden="0" customWidth="1"/>
    <x:col min="6" max="6" width="12" style="1" hidden="0" customWidth="1"/>
    <x:col min="7" max="7" width="50" style="1" hidden="0" customWidth="1"/>
    <x:col min="8" max="8" width="60" style="1" hidden="0" customWidth="1"/>
    <x:col min="9" max="9" width="40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1112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451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1113</x:v>
      </x:c>
      <x:c r="B6" s="27" t="s">
        <x:v>1114</x:v>
      </x:c>
      <x:c r="C6" s="27" t="s">
        <x:v>1115</x:v>
      </x:c>
      <x:c r="D6" s="27" t="s">
        <x:v>462</x:v>
      </x:c>
      <x:c r="E6" s="27" t="s">
        <x:v>1116</x:v>
      </x:c>
      <x:c r="F6" s="27" t="s">
        <x:v>1117</x:v>
      </x:c>
      <x:c r="G6" s="27" t="s">
        <x:v>472</x:v>
      </x:c>
      <x:c r="H6" s="27" t="s">
        <x:v>475</x:v>
      </x:c>
      <x:c r="I6" s="27" t="s">
        <x:v>448</x:v>
      </x:c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1118</x:v>
      </x:c>
      <x:c r="B7" s="29" t="s">
        <x:v>458</x:v>
      </x:c>
      <x:c r="C7" s="29" t="s">
        <x:v>1119</x:v>
      </x:c>
      <x:c r="D7" s="29" t="str">
        <x:v>Scenario = Actual</x:v>
      </x:c>
      <x:c r="E7" s="29" t="s">
        <x:v>309</x:v>
      </x:c>
      <x:c r="F7" s="29" t="s">
        <x:v>1120</x:v>
      </x:c>
      <x:c r="G7" s="29"/>
      <x:c r="H7" s="30" t="str">
        <x:v>Stated in the organization's source and traced to it. It does not mean audited.</x:v>
      </x:c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1121</x:v>
      </x:c>
      <x:c r="B8" s="29" t="s">
        <x:v>458</x:v>
      </x:c>
      <x:c r="C8" s="29" t="s">
        <x:v>1119</x:v>
      </x:c>
      <x:c r="D8" s="29" t="str">
        <x:v>Scenario = Budget, Forecast or Projection</x:v>
      </x:c>
      <x:c r="E8" s="29" t="s">
        <x:v>865</x:v>
      </x:c>
      <x:c r="F8" s="29" t="s">
        <x:v>1122</x:v>
      </x:c>
      <x:c r="G8" s="29"/>
      <x:c r="H8" s="30" t="str">
        <x:v>A budget or future figure from the organization's own plan or projection.</x:v>
      </x:c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1123</x:v>
      </x:c>
      <x:c r="B9" s="29" t="s">
        <x:v>458</x:v>
      </x:c>
      <x:c r="C9" s="29" t="s">
        <x:v>1119</x:v>
      </x:c>
      <x:c r="D9" s="29" t="s">
        <x:v>1124</x:v>
      </x:c>
      <x:c r="E9" s="29" t="s">
        <x:v>313</x:v>
      </x:c>
      <x:c r="F9" s="29" t="s">
        <x:v>471</x:v>
      </x:c>
      <x:c r="G9" s="29"/>
      <x:c r="H9" s="30" t="s">
        <x:v>1125</x:v>
      </x:c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1126</x:v>
      </x:c>
      <x:c r="B10" s="29" t="s">
        <x:v>458</x:v>
      </x:c>
      <x:c r="C10" s="29" t="s">
        <x:v>461</x:v>
      </x:c>
      <x:c r="D10" s="29"/>
      <x:c r="E10" s="29" t="s">
        <x:v>467</x:v>
      </x:c>
      <x:c r="F10" s="29" t="s">
        <x:v>471</x:v>
      </x:c>
      <x:c r="G10" s="29" t="s">
        <x:v>1127</x:v>
      </x:c>
      <x:c r="H10" s="30" t="s">
        <x:v>1128</x:v>
      </x:c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1129</x:v>
      </x:c>
      <x:c r="B11" s="29" t="s">
        <x:v>458</x:v>
      </x:c>
      <x:c r="C11" s="29" t="s">
        <x:v>1130</x:v>
      </x:c>
      <x:c r="D11" s="29"/>
      <x:c r="E11" s="29" t="s">
        <x:v>467</x:v>
      </x:c>
      <x:c r="F11" s="29" t="s">
        <x:v>471</x:v>
      </x:c>
      <x:c r="G11" s="29" t="s">
        <x:v>1127</x:v>
      </x:c>
      <x:c r="H11" s="30" t="s">
        <x:v>1131</x:v>
      </x:c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1132</x:v>
      </x:c>
      <x:c r="B12" s="29" t="s">
        <x:v>458</x:v>
      </x:c>
      <x:c r="C12" s="29" t="s">
        <x:v>1133</x:v>
      </x:c>
      <x:c r="D12" s="29"/>
      <x:c r="E12" s="29" t="s">
        <x:v>467</x:v>
      </x:c>
      <x:c r="F12" s="29" t="s">
        <x:v>471</x:v>
      </x:c>
      <x:c r="G12" s="29" t="s">
        <x:v>1127</x:v>
      </x:c>
      <x:c r="H12" s="30" t="s">
        <x:v>1134</x:v>
      </x:c>
      <x:c r="I12" s="29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1135</x:v>
      </x:c>
      <x:c r="B13" s="29" t="s">
        <x:v>458</x:v>
      </x:c>
      <x:c r="C13" s="29" t="s">
        <x:v>1136</x:v>
      </x:c>
      <x:c r="D13" s="29"/>
      <x:c r="E13" s="29" t="s">
        <x:v>1137</x:v>
      </x:c>
      <x:c r="F13" s="29" t="s">
        <x:v>471</x:v>
      </x:c>
      <x:c r="G13" s="29"/>
      <x:c r="H13" s="30" t="s">
        <x:v>1138</x:v>
      </x:c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1139</x:v>
      </x:c>
      <x:c r="B14" s="29" t="s">
        <x:v>458</x:v>
      </x:c>
      <x:c r="C14" s="29" t="s">
        <x:v>1140</x:v>
      </x:c>
      <x:c r="D14" s="29"/>
      <x:c r="E14" s="29" t="s">
        <x:v>1141</x:v>
      </x:c>
      <x:c r="F14" s="29" t="s">
        <x:v>30</x:v>
      </x:c>
      <x:c r="G14" s="29"/>
      <x:c r="H14" s="30" t="s">
        <x:v>1142</x:v>
      </x:c>
      <x:c r="I14" s="29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1143</x:v>
      </x:c>
      <x:c r="B15" s="29" t="s">
        <x:v>1144</x:v>
      </x:c>
      <x:c r="C15" s="29" t="s">
        <x:v>313</x:v>
      </x:c>
      <x:c r="D15" s="29"/>
      <x:c r="E15" s="29" t="s">
        <x:v>313</x:v>
      </x:c>
      <x:c r="F15" s="29" t="s">
        <x:v>471</x:v>
      </x:c>
      <x:c r="G15" s="29"/>
      <x:c r="H15" s="30" t="s">
        <x:v>1145</x:v>
      </x:c>
      <x:c r="I15" s="29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1146</x:v>
      </x:c>
      <x:c r="B16" s="29" t="s">
        <x:v>1147</x:v>
      </x:c>
      <x:c r="C16" s="29" t="s">
        <x:v>1148</x:v>
      </x:c>
      <x:c r="D16" s="29"/>
      <x:c r="E16" s="29" t="s">
        <x:v>1149</x:v>
      </x:c>
      <x:c r="F16" s="29" t="s">
        <x:v>1120</x:v>
      </x:c>
      <x:c r="G16" s="29" t="s">
        <x:v>1150</x:v>
      </x:c>
      <x:c r="H16" s="29"/>
      <x:c r="I16" s="29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1151</x:v>
      </x:c>
      <x:c r="B17" s="29" t="s">
        <x:v>1147</x:v>
      </x:c>
      <x:c r="C17" s="29" t="s">
        <x:v>1152</x:v>
      </x:c>
      <x:c r="D17" s="29"/>
      <x:c r="E17" s="29" t="s">
        <x:v>1153</x:v>
      </x:c>
      <x:c r="F17" s="29" t="s">
        <x:v>1120</x:v>
      </x:c>
      <x:c r="G17" s="29" t="s">
        <x:v>1150</x:v>
      </x:c>
      <x:c r="H17" s="29"/>
      <x:c r="I17" s="29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1154</x:v>
      </x:c>
      <x:c r="B18" s="29" t="s">
        <x:v>1147</x:v>
      </x:c>
      <x:c r="C18" s="29" t="s">
        <x:v>1155</x:v>
      </x:c>
      <x:c r="D18" s="29"/>
      <x:c r="E18" s="29" t="s">
        <x:v>832</x:v>
      </x:c>
      <x:c r="F18" s="29" t="s">
        <x:v>1120</x:v>
      </x:c>
      <x:c r="G18" s="29" t="s">
        <x:v>844</x:v>
      </x:c>
      <x:c r="H18" s="29" t="s">
        <x:v>1156</x:v>
      </x:c>
      <x:c r="I18" s="2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 t="s">
        <x:v>1157</x:v>
      </x:c>
      <x:c r="B19" s="29" t="s">
        <x:v>1147</x:v>
      </x:c>
      <x:c r="C19" s="29" t="s">
        <x:v>1158</x:v>
      </x:c>
      <x:c r="D19" s="29"/>
      <x:c r="E19" s="29" t="s">
        <x:v>1159</x:v>
      </x:c>
      <x:c r="F19" s="29" t="s">
        <x:v>1120</x:v>
      </x:c>
      <x:c r="G19" s="29" t="s">
        <x:v>1160</x:v>
      </x:c>
      <x:c r="H19" s="29"/>
      <x:c r="I19" s="29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23.25" hidden="0" customHeight="1">
      <x:c r="A20" s="29" t="s">
        <x:v>1161</x:v>
      </x:c>
      <x:c r="B20" s="29" t="s">
        <x:v>1147</x:v>
      </x:c>
      <x:c r="C20" s="29" t="s">
        <x:v>628</x:v>
      </x:c>
      <x:c r="D20" s="29"/>
      <x:c r="E20" s="29" t="s">
        <x:v>1162</x:v>
      </x:c>
      <x:c r="F20" s="29" t="s">
        <x:v>1120</x:v>
      </x:c>
      <x:c r="G20" s="29" t="s">
        <x:v>474</x:v>
      </x:c>
      <x:c r="H20" s="30" t="s">
        <x:v>1163</x:v>
      </x:c>
      <x:c r="I20" s="29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 t="s">
        <x:v>1164</x:v>
      </x:c>
      <x:c r="B21" s="29" t="s">
        <x:v>1147</x:v>
      </x:c>
      <x:c r="C21" s="29" t="s">
        <x:v>1165</x:v>
      </x:c>
      <x:c r="D21" s="29" t="s">
        <x:v>1166</x:v>
      </x:c>
      <x:c r="E21" s="29" t="s">
        <x:v>682</x:v>
      </x:c>
      <x:c r="F21" s="29" t="s">
        <x:v>1167</x:v>
      </x:c>
      <x:c r="G21" s="29" t="s">
        <x:v>1168</x:v>
      </x:c>
      <x:c r="H21" s="29"/>
      <x:c r="I21" s="29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 t="s">
        <x:v>1169</x:v>
      </x:c>
      <x:c r="B22" s="29" t="s">
        <x:v>1147</x:v>
      </x:c>
      <x:c r="C22" s="29" t="s">
        <x:v>1165</x:v>
      </x:c>
      <x:c r="D22" s="29" t="s">
        <x:v>1170</x:v>
      </x:c>
      <x:c r="E22" s="29" t="s">
        <x:v>1171</x:v>
      </x:c>
      <x:c r="F22" s="29" t="s">
        <x:v>1122</x:v>
      </x:c>
      <x:c r="G22" s="29"/>
      <x:c r="H22" s="29"/>
      <x:c r="I22" s="29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">
        <x:v>1172</x:v>
      </x:c>
      <x:c r="B23" s="29" t="s">
        <x:v>1147</x:v>
      </x:c>
      <x:c r="C23" s="29" t="s">
        <x:v>1173</x:v>
      </x:c>
      <x:c r="D23" s="29"/>
      <x:c r="E23" s="29" t="s">
        <x:v>1174</x:v>
      </x:c>
      <x:c r="F23" s="29" t="s">
        <x:v>1120</x:v>
      </x:c>
      <x:c r="G23" s="29"/>
      <x:c r="H23" s="29"/>
      <x:c r="I23" s="29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">
        <x:v>1175</x:v>
      </x:c>
      <x:c r="B24" s="29" t="s">
        <x:v>1147</x:v>
      </x:c>
      <x:c r="C24" s="29" t="s">
        <x:v>1176</x:v>
      </x:c>
      <x:c r="D24" s="29"/>
      <x:c r="E24" s="29" t="s">
        <x:v>1177</x:v>
      </x:c>
      <x:c r="F24" s="29" t="s">
        <x:v>1120</x:v>
      </x:c>
      <x:c r="G24" s="29"/>
      <x:c r="H24" s="29"/>
      <x:c r="I24" s="29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 t="s">
        <x:v>1178</x:v>
      </x:c>
      <x:c r="B25" s="29" t="s">
        <x:v>1147</x:v>
      </x:c>
      <x:c r="C25" s="29" t="s">
        <x:v>554</x:v>
      </x:c>
      <x:c r="D25" s="29"/>
      <x:c r="E25" s="29" t="s">
        <x:v>1179</x:v>
      </x:c>
      <x:c r="F25" s="29" t="s">
        <x:v>1120</x:v>
      </x:c>
      <x:c r="G25" s="29"/>
      <x:c r="H25" s="29"/>
      <x:c r="I25" s="29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">
        <x:v>1180</x:v>
      </x:c>
      <x:c r="B26" s="29" t="s">
        <x:v>1147</x:v>
      </x:c>
      <x:c r="C26" s="29" t="s">
        <x:v>1181</x:v>
      </x:c>
      <x:c r="D26" s="29"/>
      <x:c r="E26" s="29" t="s">
        <x:v>1182</x:v>
      </x:c>
      <x:c r="F26" s="29" t="s">
        <x:v>1120</x:v>
      </x:c>
      <x:c r="G26" s="29"/>
      <x:c r="H26" s="29"/>
      <x:c r="I26" s="29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 t="s">
        <x:v>1183</x:v>
      </x:c>
      <x:c r="B27" s="29" t="s">
        <x:v>1147</x:v>
      </x:c>
      <x:c r="C27" s="29" t="s">
        <x:v>1184</x:v>
      </x:c>
      <x:c r="D27" s="29"/>
      <x:c r="E27" s="29" t="s">
        <x:v>1185</x:v>
      </x:c>
      <x:c r="F27" s="29" t="s">
        <x:v>1120</x:v>
      </x:c>
      <x:c r="G27" s="29" t="s">
        <x:v>1186</x:v>
      </x:c>
      <x:c r="H27" s="29"/>
      <x:c r="I27" s="29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">
        <x:v>1187</x:v>
      </x:c>
      <x:c r="B28" s="29" t="s">
        <x:v>1147</x:v>
      </x:c>
      <x:c r="C28" s="29" t="s">
        <x:v>1188</x:v>
      </x:c>
      <x:c r="D28" s="29"/>
      <x:c r="E28" s="29" t="s">
        <x:v>1189</x:v>
      </x:c>
      <x:c r="F28" s="29" t="s">
        <x:v>471</x:v>
      </x:c>
      <x:c r="G28" s="29" t="s">
        <x:v>1190</x:v>
      </x:c>
      <x:c r="H28" s="29"/>
      <x:c r="I28" s="29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 t="s">
        <x:v>1191</x:v>
      </x:c>
      <x:c r="B29" s="29" t="s">
        <x:v>1147</x:v>
      </x:c>
      <x:c r="C29" s="29" t="s">
        <x:v>1192</x:v>
      </x:c>
      <x:c r="D29" s="29"/>
      <x:c r="E29" s="29" t="s">
        <x:v>1193</x:v>
      </x:c>
      <x:c r="F29" s="29" t="s">
        <x:v>1120</x:v>
      </x:c>
      <x:c r="G29" s="29"/>
      <x:c r="H29" s="29"/>
      <x:c r="I29" s="29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 t="s">
        <x:v>1194</x:v>
      </x:c>
      <x:c r="B30" s="29" t="s">
        <x:v>1195</x:v>
      </x:c>
      <x:c r="C30" s="29" t="s">
        <x:v>1196</x:v>
      </x:c>
      <x:c r="D30" s="29"/>
      <x:c r="E30" s="29" t="s">
        <x:v>1197</x:v>
      </x:c>
      <x:c r="F30" s="29" t="s">
        <x:v>1122</x:v>
      </x:c>
      <x:c r="G30" s="29" t="s">
        <x:v>1198</x:v>
      </x:c>
      <x:c r="H30" s="29"/>
      <x:c r="I30" s="29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23.25" hidden="0" customHeight="1">
      <x:c r="A31" s="29" t="s">
        <x:v>1199</x:v>
      </x:c>
      <x:c r="B31" s="29" t="s">
        <x:v>1195</x:v>
      </x:c>
      <x:c r="C31" s="29" t="s">
        <x:v>1200</x:v>
      </x:c>
      <x:c r="D31" s="29"/>
      <x:c r="E31" s="29" t="s">
        <x:v>1201</x:v>
      </x:c>
      <x:c r="F31" s="29" t="s">
        <x:v>471</x:v>
      </x:c>
      <x:c r="G31" s="29" t="s">
        <x:v>1202</x:v>
      </x:c>
      <x:c r="H31" s="29"/>
      <x:c r="I31" s="29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">
        <x:v>1203</x:v>
      </x:c>
      <x:c r="B32" s="29" t="s">
        <x:v>1195</x:v>
      </x:c>
      <x:c r="C32" s="29" t="s">
        <x:v>1204</x:v>
      </x:c>
      <x:c r="D32" s="29"/>
      <x:c r="E32" s="29" t="s">
        <x:v>877</x:v>
      </x:c>
      <x:c r="F32" s="29" t="s">
        <x:v>1167</x:v>
      </x:c>
      <x:c r="G32" s="29" t="s">
        <x:v>1205</x:v>
      </x:c>
      <x:c r="H32" s="29"/>
      <x:c r="I32" s="29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 t="s">
        <x:v>1206</x:v>
      </x:c>
      <x:c r="B33" s="29" t="s">
        <x:v>1195</x:v>
      </x:c>
      <x:c r="C33" s="29" t="s">
        <x:v>1207</x:v>
      </x:c>
      <x:c r="D33" s="29"/>
      <x:c r="E33" s="29" t="s">
        <x:v>1208</x:v>
      </x:c>
      <x:c r="F33" s="29" t="s">
        <x:v>471</x:v>
      </x:c>
      <x:c r="G33" s="29"/>
      <x:c r="H33" s="30" t="s">
        <x:v>1209</x:v>
      </x:c>
      <x:c r="I33" s="29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 t="s">
        <x:v>1210</x:v>
      </x:c>
      <x:c r="B34" s="29" t="s">
        <x:v>1195</x:v>
      </x:c>
      <x:c r="C34" s="29" t="s">
        <x:v>1211</x:v>
      </x:c>
      <x:c r="D34" s="29"/>
      <x:c r="E34" s="29" t="s">
        <x:v>1212</x:v>
      </x:c>
      <x:c r="F34" s="29" t="s">
        <x:v>30</x:v>
      </x:c>
      <x:c r="G34" s="29"/>
      <x:c r="H34" s="29"/>
      <x:c r="I34" s="29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 t="s">
        <x:v>1213</x:v>
      </x:c>
      <x:c r="B35" s="29" t="s">
        <x:v>1214</x:v>
      </x:c>
      <x:c r="C35" s="29" t="s">
        <x:v>755</x:v>
      </x:c>
      <x:c r="D35" s="29"/>
      <x:c r="E35" s="29" t="s">
        <x:v>755</x:v>
      </x:c>
      <x:c r="F35" s="29" t="s">
        <x:v>471</x:v>
      </x:c>
      <x:c r="G35" s="29"/>
      <x:c r="H35" s="30" t="s">
        <x:v>1215</x:v>
      </x:c>
      <x:c r="I35" s="29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">
        <x:v>1216</x:v>
      </x:c>
      <x:c r="B36" s="29" t="s">
        <x:v>1214</x:v>
      </x:c>
      <x:c r="C36" s="29" t="s">
        <x:v>1217</x:v>
      </x:c>
      <x:c r="D36" s="29"/>
      <x:c r="E36" s="29" t="s">
        <x:v>1217</x:v>
      </x:c>
      <x:c r="F36" s="29" t="s">
        <x:v>1122</x:v>
      </x:c>
      <x:c r="G36" s="29"/>
      <x:c r="H36" s="29"/>
      <x:c r="I36" s="29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">
        <x:v>1218</x:v>
      </x:c>
      <x:c r="B37" s="29" t="s">
        <x:v>1214</x:v>
      </x:c>
      <x:c r="C37" s="29" t="s">
        <x:v>1219</x:v>
      </x:c>
      <x:c r="D37" s="29"/>
      <x:c r="E37" s="29" t="s">
        <x:v>1219</x:v>
      </x:c>
      <x:c r="F37" s="29" t="s">
        <x:v>1120</x:v>
      </x:c>
      <x:c r="G37" s="29"/>
      <x:c r="H37" s="29"/>
      <x:c r="I37" s="29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 t="s">
        <x:v>1220</x:v>
      </x:c>
      <x:c r="B38" s="29" t="s">
        <x:v>1214</x:v>
      </x:c>
      <x:c r="C38" s="29" t="s">
        <x:v>1221</x:v>
      </x:c>
      <x:c r="D38" s="29"/>
      <x:c r="E38" s="29" t="s">
        <x:v>1221</x:v>
      </x:c>
      <x:c r="F38" s="29" t="s">
        <x:v>1167</x:v>
      </x:c>
      <x:c r="G38" s="29"/>
      <x:c r="H38" s="30" t="s">
        <x:v>1222</x:v>
      </x:c>
      <x:c r="I38" s="29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 t="s">
        <x:v>1223</x:v>
      </x:c>
      <x:c r="B39" s="29" t="s">
        <x:v>1224</x:v>
      </x:c>
      <x:c r="C39" s="29" t="s">
        <x:v>309</x:v>
      </x:c>
      <x:c r="D39" s="29"/>
      <x:c r="E39" s="29" t="s">
        <x:v>309</x:v>
      </x:c>
      <x:c r="F39" s="29" t="s">
        <x:v>1122</x:v>
      </x:c>
      <x:c r="G39" s="29"/>
      <x:c r="H39" s="29" t="str">
        <x:v>Evidence-area completeness: usable required figures exist for every configured period. Future figures retain Projected status; analyst approval remains separate.</x:v>
      </x:c>
      <x:c r="I39" s="29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 t="s">
        <x:v>1225</x:v>
      </x:c>
      <x:c r="B40" s="29" t="s">
        <x:v>1224</x:v>
      </x:c>
      <x:c r="C40" s="29" t="s">
        <x:v>1226</x:v>
      </x:c>
      <x:c r="D40" s="29"/>
      <x:c r="E40" s="29" t="s">
        <x:v>1226</x:v>
      </x:c>
      <x:c r="F40" s="29" t="s">
        <x:v>471</x:v>
      </x:c>
      <x:c r="G40" s="29"/>
      <x:c r="H40" s="29" t="str">
        <x:v>Some required figures or periods exist, but the defined evidence area is incomplete.</x:v>
      </x:c>
      <x:c r="I40" s="29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 t="s">
        <x:v>1227</x:v>
      </x:c>
      <x:c r="B41" s="29" t="s">
        <x:v>1224</x:v>
      </x:c>
      <x:c r="C41" s="29" t="s">
        <x:v>467</x:v>
      </x:c>
      <x:c r="D41" s="29"/>
      <x:c r="E41" s="29" t="s">
        <x:v>467</x:v>
      </x:c>
      <x:c r="F41" s="29" t="s">
        <x:v>471</x:v>
      </x:c>
      <x:c r="G41" s="29"/>
      <x:c r="H41" s="29" t="str">
        <x:v>No usable required figures exist for the configured evidence area.</x:v>
      </x:c>
      <x:c r="I41" s="29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2">
    <x:dataValidation type="list" errorStyle="stop" operator="between" allowBlank="1" showDropDown="0" showInputMessage="0" showErrorMessage="0" sqref="B7:B506">
      <x:formula1>"Value state,Metric,Action status,Evidence status,Building flag,Certainty flag"</x:formula1>
      <x:formula2>0</x:formula2>
    </x:dataValidation>
    <x:dataValidation type="list" errorStyle="stop" operator="between" allowBlank="1" showDropDown="0" showInputMessage="0" showErrorMessage="0" sqref="F7:F506">
      <x:formula1>"Navy,Teal,Red,Amber,Grey"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0" style="1" hidden="0" customWidth="1"/>
    <x:col min="3" max="3" width="24" style="1" hidden="0" customWidth="1"/>
    <x:col min="4" max="4" width="52" style="1" hidden="0" customWidth="1"/>
    <x:col min="5" max="5" width="60" style="1" hidden="0" customWidth="1"/>
    <x:col min="6" max="6" width="16" style="1" hidden="0" customWidth="1"/>
    <x:col min="7" max="7" width="50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1228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480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1229</x:v>
      </x:c>
      <x:c r="B6" s="27" t="s">
        <x:v>1230</x:v>
      </x:c>
      <x:c r="C6" s="27" t="s">
        <x:v>1231</x:v>
      </x:c>
      <x:c r="D6" s="27" t="s">
        <x:v>1232</x:v>
      </x:c>
      <x:c r="E6" s="27" t="s">
        <x:v>493</x:v>
      </x:c>
      <x:c r="F6" s="27" t="s">
        <x:v>1233</x:v>
      </x:c>
      <x:c r="G6" s="27" t="s">
        <x:v>448</x:v>
      </x:c>
      <x:c r="H6" s="28"/>
      <x:c r="I6" s="28"/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639</x:v>
      </x:c>
      <x:c r="B7" s="29" t="n">
        <x:v>1</x:v>
      </x:c>
      <x:c r="C7" s="29" t="s">
        <x:v>1234</x:v>
      </x:c>
      <x:c r="D7" s="29" t="s">
        <x:v>1235</x:v>
      </x:c>
      <x:c r="E7" s="30" t="s">
        <x:v>1236</x:v>
      </x:c>
      <x:c r="F7" s="29" t="s">
        <x:v>499</x:v>
      </x:c>
      <x:c r="G7" s="29"/>
      <x:c r="H7" s="29"/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1237</x:v>
      </x:c>
      <x:c r="B8" s="29" t="n">
        <x:v>2</x:v>
      </x:c>
      <x:c r="C8" s="29" t="s">
        <x:v>1238</x:v>
      </x:c>
      <x:c r="D8" s="29" t="s">
        <x:v>1239</x:v>
      </x:c>
      <x:c r="E8" s="30" t="s">
        <x:v>1240</x:v>
      </x:c>
      <x:c r="F8" s="29" t="s">
        <x:v>499</x:v>
      </x:c>
      <x:c r="G8" s="29"/>
      <x:c r="H8" s="29"/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483</x:v>
      </x:c>
      <x:c r="B9" s="29" t="n">
        <x:v>3</x:v>
      </x:c>
      <x:c r="C9" s="29" t="s">
        <x:v>489</x:v>
      </x:c>
      <x:c r="D9" s="30" t="s">
        <x:v>492</x:v>
      </x:c>
      <x:c r="E9" s="30" t="s">
        <x:v>495</x:v>
      </x:c>
      <x:c r="F9" s="29" t="s">
        <x:v>499</x:v>
      </x:c>
      <x:c r="G9" s="29"/>
      <x:c r="H9" s="29"/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1241</x:v>
      </x:c>
      <x:c r="B10" s="29" t="n">
        <x:v>4</x:v>
      </x:c>
      <x:c r="C10" s="29" t="s">
        <x:v>1242</x:v>
      </x:c>
      <x:c r="D10" s="29" t="s">
        <x:v>1243</x:v>
      </x:c>
      <x:c r="E10" s="30" t="s">
        <x:v>1244</x:v>
      </x:c>
      <x:c r="F10" s="29" t="s">
        <x:v>499</x:v>
      </x:c>
      <x:c r="G10" s="29"/>
      <x:c r="H10" s="29"/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1245</x:v>
      </x:c>
      <x:c r="B11" s="29" t="n">
        <x:v>5</x:v>
      </x:c>
      <x:c r="C11" s="29" t="s">
        <x:v>1246</x:v>
      </x:c>
      <x:c r="D11" s="29" t="s">
        <x:v>1247</x:v>
      </x:c>
      <x:c r="E11" s="30" t="s">
        <x:v>1248</x:v>
      </x:c>
      <x:c r="F11" s="29" t="s">
        <x:v>499</x:v>
      </x:c>
      <x:c r="G11" s="29"/>
      <x:c r="H11" s="29"/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1249</x:v>
      </x:c>
      <x:c r="B12" s="29" t="n">
        <x:v>6</x:v>
      </x:c>
      <x:c r="C12" s="29" t="s">
        <x:v>1250</x:v>
      </x:c>
      <x:c r="D12" s="29" t="s">
        <x:v>1251</x:v>
      </x:c>
      <x:c r="E12" s="30" t="s">
        <x:v>1252</x:v>
      </x:c>
      <x:c r="F12" s="29" t="s">
        <x:v>499</x:v>
      </x:c>
      <x:c r="G12" s="29"/>
      <x:c r="H12" s="30"/>
      <x:c r="I12" s="30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1253</x:v>
      </x:c>
      <x:c r="B13" s="29" t="n">
        <x:v>7</x:v>
      </x:c>
      <x:c r="C13" s="29" t="s">
        <x:v>1254</x:v>
      </x:c>
      <x:c r="D13" s="29" t="s">
        <x:v>1255</x:v>
      </x:c>
      <x:c r="E13" s="30" t="s">
        <x:v>1256</x:v>
      </x:c>
      <x:c r="F13" s="29" t="str">
        <x:v>Active</x:v>
      </x:c>
      <x:c r="G13" s="30" t="str">
        <x:v>Visual contract approved for build. Report authorization rules remain controlled in 61_REPORT_OUTPUT.</x:v>
      </x:c>
      <x:c r="H13" s="29"/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/>
      <x:c r="B14" s="29"/>
      <x:c r="C14" s="29"/>
      <x:c r="D14" s="29"/>
      <x:c r="E14" s="29"/>
      <x:c r="F14" s="29"/>
      <x:c r="G14" s="29"/>
      <x:c r="H14" s="36"/>
      <x:c r="I14" s="36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/>
      <x:c r="B15" s="29"/>
      <x:c r="C15" s="29"/>
      <x:c r="D15" s="29"/>
      <x:c r="E15" s="29"/>
      <x:c r="F15" s="29"/>
      <x:c r="G15" s="29"/>
      <x:c r="H15" s="36"/>
      <x:c r="I15" s="36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/>
      <x:c r="B16" s="29"/>
      <x:c r="C16" s="29"/>
      <x:c r="D16" s="29"/>
      <x:c r="E16" s="29"/>
      <x:c r="F16" s="29"/>
      <x:c r="G16" s="29"/>
      <x:c r="H16" s="36"/>
      <x:c r="I16" s="36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/>
      <x:c r="B17" s="29"/>
      <x:c r="C17" s="29"/>
      <x:c r="D17" s="29"/>
      <x:c r="E17" s="29"/>
      <x:c r="F17" s="29"/>
      <x:c r="G17" s="29"/>
      <x:c r="H17" s="36"/>
      <x:c r="I17" s="36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/>
      <x:c r="B18" s="29"/>
      <x:c r="C18" s="29"/>
      <x:c r="D18" s="29"/>
      <x:c r="E18" s="29"/>
      <x:c r="F18" s="29"/>
      <x:c r="G18" s="29"/>
      <x:c r="H18" s="39"/>
      <x:c r="I18" s="3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33"/>
      <x:c r="I19" s="33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33"/>
      <x:c r="I20" s="33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/>
      <x:c r="B41" s="29"/>
      <x:c r="C41" s="29"/>
      <x:c r="D41" s="29"/>
      <x:c r="E41" s="29"/>
      <x:c r="F41" s="29"/>
      <x:c r="G41" s="29"/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1">
    <x:dataValidation type="list" errorStyle="stop" operator="between" allowBlank="1" showDropDown="0" showInputMessage="0" showErrorMessage="0" sqref="F7:F506">
      <x:formula1>"Active,Design pending,Retired"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6" style="1" hidden="0" customWidth="1"/>
    <x:col min="2" max="2" width="8" style="1" hidden="0" customWidth="1"/>
    <x:col min="3" max="3" width="10" style="1" hidden="0" customWidth="1"/>
    <x:col min="4" max="4" width="44" style="1" hidden="0" customWidth="1"/>
    <x:col min="5" max="5" width="16" style="1" hidden="0" customWidth="1"/>
    <x:col min="6" max="6" width="60" style="1" hidden="0" customWidth="1"/>
    <x:col min="7" max="7" width="46" style="1" hidden="0" customWidth="1"/>
    <x:col min="8" max="8" width="12" style="1" hidden="0" customWidth="1"/>
    <x:col min="9" max="9" width="40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1257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501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1258</x:v>
      </x:c>
      <x:c r="B6" s="27" t="s">
        <x:v>1229</x:v>
      </x:c>
      <x:c r="C6" s="27" t="s">
        <x:v>1259</x:v>
      </x:c>
      <x:c r="D6" s="27" t="s">
        <x:v>1260</x:v>
      </x:c>
      <x:c r="E6" s="27" t="s">
        <x:v>1261</x:v>
      </x:c>
      <x:c r="F6" s="27" t="s">
        <x:v>1262</x:v>
      </x:c>
      <x:c r="G6" s="27" t="s">
        <x:v>1263</x:v>
      </x:c>
      <x:c r="H6" s="27" t="s">
        <x:v>1264</x:v>
      </x:c>
      <x:c r="I6" s="27" t="s">
        <x:v>448</x:v>
      </x:c>
      <x:c r="J6" s="27"/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828</x:v>
      </x:c>
      <x:c r="B7" s="29" t="s">
        <x:v>639</x:v>
      </x:c>
      <x:c r="C7" s="29" t="n">
        <x:v>1</x:v>
      </x:c>
      <x:c r="D7" s="29" t="s">
        <x:v>1265</x:v>
      </x:c>
      <x:c r="E7" s="29" t="s">
        <x:v>1266</x:v>
      </x:c>
      <x:c r="F7" s="29" t="s">
        <x:v>1267</x:v>
      </x:c>
      <x:c r="G7" s="29" t="s">
        <x:v>1268</x:v>
      </x:c>
      <x:c r="H7" s="29" t="s">
        <x:v>441</x:v>
      </x:c>
      <x:c r="I7" s="29"/>
      <x:c r="J7" s="31"/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640</x:v>
      </x:c>
      <x:c r="B8" s="29" t="s">
        <x:v>639</x:v>
      </x:c>
      <x:c r="C8" s="29" t="n">
        <x:v>2</x:v>
      </x:c>
      <x:c r="D8" s="29" t="s">
        <x:v>1269</x:v>
      </x:c>
      <x:c r="E8" s="29" t="s">
        <x:v>1270</x:v>
      </x:c>
      <x:c r="F8" s="30" t="s">
        <x:v>1271</x:v>
      </x:c>
      <x:c r="G8" s="29" t="s">
        <x:v>1268</x:v>
      </x:c>
      <x:c r="H8" s="29" t="s">
        <x:v>441</x:v>
      </x:c>
      <x:c r="I8" s="29"/>
      <x:c r="J8" s="31"/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1272</x:v>
      </x:c>
      <x:c r="B9" s="29" t="s">
        <x:v>639</x:v>
      </x:c>
      <x:c r="C9" s="29" t="n">
        <x:v>3</x:v>
      </x:c>
      <x:c r="D9" s="30" t="s">
        <x:v>1273</x:v>
      </x:c>
      <x:c r="E9" s="29" t="s">
        <x:v>1274</x:v>
      </x:c>
      <x:c r="F9" s="30" t="s">
        <x:v>1275</x:v>
      </x:c>
      <x:c r="G9" s="30" t="s">
        <x:v>1276</x:v>
      </x:c>
      <x:c r="H9" s="29" t="s">
        <x:v>260</x:v>
      </x:c>
      <x:c r="I9" s="29"/>
      <x:c r="J9" s="31"/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1277</x:v>
      </x:c>
      <x:c r="B10" s="29" t="s">
        <x:v>639</x:v>
      </x:c>
      <x:c r="C10" s="29" t="n">
        <x:v>4</x:v>
      </x:c>
      <x:c r="D10" s="29" t="s">
        <x:v>1278</x:v>
      </x:c>
      <x:c r="E10" s="29" t="s">
        <x:v>1270</x:v>
      </x:c>
      <x:c r="F10" s="30" t="s">
        <x:v>1279</x:v>
      </x:c>
      <x:c r="G10" s="30" t="s">
        <x:v>1280</x:v>
      </x:c>
      <x:c r="H10" s="29" t="s">
        <x:v>441</x:v>
      </x:c>
      <x:c r="I10" s="29"/>
      <x:c r="J10" s="31"/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1281</x:v>
      </x:c>
      <x:c r="B11" s="29" t="s">
        <x:v>639</x:v>
      </x:c>
      <x:c r="C11" s="29" t="n">
        <x:v>5</x:v>
      </x:c>
      <x:c r="D11" s="29" t="s">
        <x:v>1282</x:v>
      </x:c>
      <x:c r="E11" s="29" t="s">
        <x:v>1283</x:v>
      </x:c>
      <x:c r="F11" s="30" t="s">
        <x:v>1284</x:v>
      </x:c>
      <x:c r="G11" s="29" t="s">
        <x:v>1268</x:v>
      </x:c>
      <x:c r="H11" s="29" t="s">
        <x:v>441</x:v>
      </x:c>
      <x:c r="I11" s="29"/>
      <x:c r="J11" s="31"/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1285</x:v>
      </x:c>
      <x:c r="B12" s="29" t="s">
        <x:v>639</x:v>
      </x:c>
      <x:c r="C12" s="29" t="n">
        <x:v>6</x:v>
      </x:c>
      <x:c r="D12" s="29" t="s">
        <x:v>1286</x:v>
      </x:c>
      <x:c r="E12" s="29" t="s">
        <x:v>1270</x:v>
      </x:c>
      <x:c r="F12" s="30" t="s">
        <x:v>1287</x:v>
      </x:c>
      <x:c r="G12" s="29" t="s">
        <x:v>1288</x:v>
      </x:c>
      <x:c r="H12" s="29" t="s">
        <x:v>441</x:v>
      </x:c>
      <x:c r="I12" s="29"/>
      <x:c r="J12" s="34"/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1289</x:v>
      </x:c>
      <x:c r="B13" s="29" t="s">
        <x:v>639</x:v>
      </x:c>
      <x:c r="C13" s="29" t="n">
        <x:v>7</x:v>
      </x:c>
      <x:c r="D13" s="29" t="s">
        <x:v>1290</x:v>
      </x:c>
      <x:c r="E13" s="29" t="s">
        <x:v>1291</x:v>
      </x:c>
      <x:c r="F13" s="30" t="s">
        <x:v>1292</x:v>
      </x:c>
      <x:c r="G13" s="29" t="s">
        <x:v>1293</x:v>
      </x:c>
      <x:c r="H13" s="29" t="s">
        <x:v>260</x:v>
      </x:c>
      <x:c r="I13" s="29"/>
      <x:c r="J13" s="31"/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1294</x:v>
      </x:c>
      <x:c r="B14" s="29" t="s">
        <x:v>1237</x:v>
      </x:c>
      <x:c r="C14" s="29" t="n">
        <x:v>1</x:v>
      </x:c>
      <x:c r="D14" s="29" t="s">
        <x:v>1265</x:v>
      </x:c>
      <x:c r="E14" s="29" t="s">
        <x:v>1266</x:v>
      </x:c>
      <x:c r="F14" s="29" t="s">
        <x:v>1295</x:v>
      </x:c>
      <x:c r="G14" s="29" t="s">
        <x:v>1268</x:v>
      </x:c>
      <x:c r="H14" s="29" t="s">
        <x:v>441</x:v>
      </x:c>
      <x:c r="I14" s="29"/>
      <x:c r="J14" s="37"/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1296</x:v>
      </x:c>
      <x:c r="B15" s="29" t="s">
        <x:v>1237</x:v>
      </x:c>
      <x:c r="C15" s="29" t="n">
        <x:v>2</x:v>
      </x:c>
      <x:c r="D15" s="29" t="s">
        <x:v>1297</x:v>
      </x:c>
      <x:c r="E15" s="29" t="s">
        <x:v>1298</x:v>
      </x:c>
      <x:c r="F15" s="29" t="s">
        <x:v>1299</x:v>
      </x:c>
      <x:c r="G15" s="30" t="s">
        <x:v>1300</x:v>
      </x:c>
      <x:c r="H15" s="29" t="s">
        <x:v>441</x:v>
      </x:c>
      <x:c r="I15" s="29"/>
      <x:c r="J15" s="37"/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1301</x:v>
      </x:c>
      <x:c r="B16" s="29" t="s">
        <x:v>1237</x:v>
      </x:c>
      <x:c r="C16" s="29" t="n">
        <x:v>3</x:v>
      </x:c>
      <x:c r="D16" s="29" t="s">
        <x:v>1302</x:v>
      </x:c>
      <x:c r="E16" s="29" t="s">
        <x:v>1303</x:v>
      </x:c>
      <x:c r="F16" s="29" t="s">
        <x:v>1304</x:v>
      </x:c>
      <x:c r="G16" s="30" t="s">
        <x:v>1305</x:v>
      </x:c>
      <x:c r="H16" s="29" t="s">
        <x:v>441</x:v>
      </x:c>
      <x:c r="I16" s="29"/>
      <x:c r="J16" s="37"/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1306</x:v>
      </x:c>
      <x:c r="B17" s="29" t="s">
        <x:v>1237</x:v>
      </x:c>
      <x:c r="C17" s="29" t="n">
        <x:v>4</x:v>
      </x:c>
      <x:c r="D17" s="29" t="s">
        <x:v>1307</x:v>
      </x:c>
      <x:c r="E17" s="29" t="s">
        <x:v>1274</x:v>
      </x:c>
      <x:c r="F17" s="29" t="s">
        <x:v>1308</x:v>
      </x:c>
      <x:c r="G17" s="29" t="s">
        <x:v>1309</x:v>
      </x:c>
      <x:c r="H17" s="29" t="s">
        <x:v>441</x:v>
      </x:c>
      <x:c r="I17" s="29"/>
      <x:c r="J17" s="37"/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1310</x:v>
      </x:c>
      <x:c r="B18" s="29" t="s">
        <x:v>1237</x:v>
      </x:c>
      <x:c r="C18" s="29" t="n">
        <x:v>5</x:v>
      </x:c>
      <x:c r="D18" s="29" t="s">
        <x:v>1311</x:v>
      </x:c>
      <x:c r="E18" s="29" t="s">
        <x:v>1312</x:v>
      </x:c>
      <x:c r="F18" s="30" t="s">
        <x:v>1313</x:v>
      </x:c>
      <x:c r="G18" s="30" t="s">
        <x:v>1300</x:v>
      </x:c>
      <x:c r="H18" s="29" t="s">
        <x:v>260</x:v>
      </x:c>
      <x:c r="I18" s="29"/>
      <x:c r="J18" s="40"/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5" hidden="0" customHeight="1">
      <x:c r="A19" s="29" t="s">
        <x:v>1314</x:v>
      </x:c>
      <x:c r="B19" s="29" t="s">
        <x:v>1237</x:v>
      </x:c>
      <x:c r="C19" s="29" t="n">
        <x:v>6</x:v>
      </x:c>
      <x:c r="D19" s="29" t="s">
        <x:v>1315</x:v>
      </x:c>
      <x:c r="E19" s="29" t="s">
        <x:v>1283</x:v>
      </x:c>
      <x:c r="F19" s="30" t="s">
        <x:v>1316</x:v>
      </x:c>
      <x:c r="G19" s="29" t="s">
        <x:v>520</x:v>
      </x:c>
      <x:c r="H19" s="29" t="s">
        <x:v>260</x:v>
      </x:c>
      <x:c r="I19" s="29"/>
      <x:c r="J19" s="42"/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5" hidden="0" customHeight="1">
      <x:c r="A20" s="29" t="s">
        <x:v>1317</x:v>
      </x:c>
      <x:c r="B20" s="29" t="s">
        <x:v>1237</x:v>
      </x:c>
      <x:c r="C20" s="29" t="n">
        <x:v>7</x:v>
      </x:c>
      <x:c r="D20" s="29" t="s">
        <x:v>1318</x:v>
      </x:c>
      <x:c r="E20" s="29" t="s">
        <x:v>1283</x:v>
      </x:c>
      <x:c r="F20" s="30" t="s">
        <x:v>1319</x:v>
      </x:c>
      <x:c r="G20" s="30" t="s">
        <x:v>1320</x:v>
      </x:c>
      <x:c r="H20" s="29" t="s">
        <x:v>441</x:v>
      </x:c>
      <x:c r="I20" s="29"/>
      <x:c r="J20" s="42"/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23.25" hidden="0" customHeight="1">
      <x:c r="A21" s="29" t="s">
        <x:v>1321</x:v>
      </x:c>
      <x:c r="B21" s="29" t="s">
        <x:v>1237</x:v>
      </x:c>
      <x:c r="C21" s="29" t="n">
        <x:v>8</x:v>
      </x:c>
      <x:c r="D21" s="29" t="s">
        <x:v>1322</x:v>
      </x:c>
      <x:c r="E21" s="29" t="s">
        <x:v>1270</x:v>
      </x:c>
      <x:c r="F21" s="30" t="s">
        <x:v>1323</x:v>
      </x:c>
      <x:c r="G21" s="30" t="s">
        <x:v>1324</x:v>
      </x:c>
      <x:c r="H21" s="29" t="s">
        <x:v>441</x:v>
      </x:c>
      <x:c r="I21" s="29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23.25" hidden="0" customHeight="1">
      <x:c r="A22" s="29" t="s">
        <x:v>1325</x:v>
      </x:c>
      <x:c r="B22" s="29" t="s">
        <x:v>1237</x:v>
      </x:c>
      <x:c r="C22" s="29" t="n">
        <x:v>9</x:v>
      </x:c>
      <x:c r="D22" s="29" t="s">
        <x:v>1326</x:v>
      </x:c>
      <x:c r="E22" s="29" t="s">
        <x:v>1283</x:v>
      </x:c>
      <x:c r="F22" s="30" t="s">
        <x:v>1327</x:v>
      </x:c>
      <x:c r="G22" s="30" t="s">
        <x:v>1328</x:v>
      </x:c>
      <x:c r="H22" s="29" t="s">
        <x:v>441</x:v>
      </x:c>
      <x:c r="I22" s="29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 t="s">
        <x:v>1329</x:v>
      </x:c>
      <x:c r="B23" s="29" t="s">
        <x:v>1237</x:v>
      </x:c>
      <x:c r="C23" s="29" t="n">
        <x:v>10</x:v>
      </x:c>
      <x:c r="D23" s="29" t="s">
        <x:v>1330</x:v>
      </x:c>
      <x:c r="E23" s="29" t="s">
        <x:v>1270</x:v>
      </x:c>
      <x:c r="F23" s="29" t="s">
        <x:v>1331</x:v>
      </x:c>
      <x:c r="G23" s="29" t="s">
        <x:v>1332</x:v>
      </x:c>
      <x:c r="H23" s="29" t="s">
        <x:v>441</x:v>
      </x:c>
      <x:c r="I23" s="29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 t="s">
        <x:v>1333</x:v>
      </x:c>
      <x:c r="B24" s="29" t="s">
        <x:v>1237</x:v>
      </x:c>
      <x:c r="C24" s="29" t="n">
        <x:v>11</x:v>
      </x:c>
      <x:c r="D24" s="29" t="s">
        <x:v>1286</x:v>
      </x:c>
      <x:c r="E24" s="29" t="s">
        <x:v>1270</x:v>
      </x:c>
      <x:c r="F24" s="30" t="s">
        <x:v>1334</x:v>
      </x:c>
      <x:c r="G24" s="29" t="s">
        <x:v>1288</x:v>
      </x:c>
      <x:c r="H24" s="29" t="s">
        <x:v>441</x:v>
      </x:c>
      <x:c r="I24" s="29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 t="s">
        <x:v>1335</x:v>
      </x:c>
      <x:c r="B25" s="29" t="s">
        <x:v>1237</x:v>
      </x:c>
      <x:c r="C25" s="29" t="n">
        <x:v>12</x:v>
      </x:c>
      <x:c r="D25" s="29" t="s">
        <x:v>1336</x:v>
      </x:c>
      <x:c r="E25" s="29" t="s">
        <x:v>1291</x:v>
      </x:c>
      <x:c r="F25" s="30" t="s">
        <x:v>1337</x:v>
      </x:c>
      <x:c r="G25" s="29" t="s">
        <x:v>1338</x:v>
      </x:c>
      <x:c r="H25" s="29" t="s">
        <x:v>260</x:v>
      </x:c>
      <x:c r="I25" s="29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 t="s">
        <x:v>1339</x:v>
      </x:c>
      <x:c r="B26" s="29" t="s">
        <x:v>483</x:v>
      </x:c>
      <x:c r="C26" s="29" t="n">
        <x:v>1</x:v>
      </x:c>
      <x:c r="D26" s="29" t="s">
        <x:v>1265</x:v>
      </x:c>
      <x:c r="E26" s="29" t="s">
        <x:v>1266</x:v>
      </x:c>
      <x:c r="F26" s="29" t="s">
        <x:v>1340</x:v>
      </x:c>
      <x:c r="G26" s="29" t="s">
        <x:v>1268</x:v>
      </x:c>
      <x:c r="H26" s="29" t="s">
        <x:v>441</x:v>
      </x:c>
      <x:c r="I26" s="29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23.25" hidden="0" customHeight="1">
      <x:c r="A27" s="29" t="s">
        <x:v>1341</x:v>
      </x:c>
      <x:c r="B27" s="29" t="s">
        <x:v>483</x:v>
      </x:c>
      <x:c r="C27" s="29" t="n">
        <x:v>2</x:v>
      </x:c>
      <x:c r="D27" s="29" t="s">
        <x:v>1342</x:v>
      </x:c>
      <x:c r="E27" s="29" t="s">
        <x:v>1274</x:v>
      </x:c>
      <x:c r="F27" s="30" t="s">
        <x:v>1343</x:v>
      </x:c>
      <x:c r="G27" s="30" t="s">
        <x:v>1276</x:v>
      </x:c>
      <x:c r="H27" s="29" t="s">
        <x:v>441</x:v>
      </x:c>
      <x:c r="I27" s="29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 t="s">
        <x:v>504</x:v>
      </x:c>
      <x:c r="B28" s="29" t="s">
        <x:v>483</x:v>
      </x:c>
      <x:c r="C28" s="29" t="n">
        <x:v>3</x:v>
      </x:c>
      <x:c r="D28" s="29" t="s">
        <x:v>510</x:v>
      </x:c>
      <x:c r="E28" s="29" t="s">
        <x:v>514</x:v>
      </x:c>
      <x:c r="F28" s="30" t="s">
        <x:v>517</x:v>
      </x:c>
      <x:c r="G28" s="30" t="s">
        <x:v>1344</x:v>
      </x:c>
      <x:c r="H28" s="29" t="s">
        <x:v>260</x:v>
      </x:c>
      <x:c r="I28" s="29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23.25" hidden="0" customHeight="1">
      <x:c r="A29" s="29" t="s">
        <x:v>1345</x:v>
      </x:c>
      <x:c r="B29" s="29" t="s">
        <x:v>483</x:v>
      </x:c>
      <x:c r="C29" s="29" t="n">
        <x:v>4</x:v>
      </x:c>
      <x:c r="D29" s="29" t="s">
        <x:v>1346</x:v>
      </x:c>
      <x:c r="E29" s="29" t="s">
        <x:v>1312</x:v>
      </x:c>
      <x:c r="F29" s="30" t="s">
        <x:v>1347</x:v>
      </x:c>
      <x:c r="G29" s="29" t="s">
        <x:v>1288</x:v>
      </x:c>
      <x:c r="H29" s="29" t="s">
        <x:v>441</x:v>
      </x:c>
      <x:c r="I29" s="29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23.25" hidden="0" customHeight="1">
      <x:c r="A30" s="29" t="s">
        <x:v>1348</x:v>
      </x:c>
      <x:c r="B30" s="29" t="s">
        <x:v>483</x:v>
      </x:c>
      <x:c r="C30" s="29" t="n">
        <x:v>5</x:v>
      </x:c>
      <x:c r="D30" s="30" t="s">
        <x:v>1349</x:v>
      </x:c>
      <x:c r="E30" s="29" t="s">
        <x:v>1283</x:v>
      </x:c>
      <x:c r="F30" s="30" t="s">
        <x:v>1350</x:v>
      </x:c>
      <x:c r="G30" s="29" t="s">
        <x:v>1268</x:v>
      </x:c>
      <x:c r="H30" s="29" t="s">
        <x:v>441</x:v>
      </x:c>
      <x:c r="I30" s="29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 t="s">
        <x:v>1351</x:v>
      </x:c>
      <x:c r="B31" s="29" t="s">
        <x:v>483</x:v>
      </x:c>
      <x:c r="C31" s="29" t="n">
        <x:v>6</x:v>
      </x:c>
      <x:c r="D31" s="29" t="s">
        <x:v>1352</x:v>
      </x:c>
      <x:c r="E31" s="29" t="s">
        <x:v>1270</x:v>
      </x:c>
      <x:c r="F31" s="30" t="s">
        <x:v>1353</x:v>
      </x:c>
      <x:c r="G31" s="29" t="s">
        <x:v>1332</x:v>
      </x:c>
      <x:c r="H31" s="29" t="s">
        <x:v>441</x:v>
      </x:c>
      <x:c r="I31" s="29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 t="s">
        <x:v>1354</x:v>
      </x:c>
      <x:c r="B32" s="29" t="s">
        <x:v>483</x:v>
      </x:c>
      <x:c r="C32" s="29" t="n">
        <x:v>7</x:v>
      </x:c>
      <x:c r="D32" s="29" t="s">
        <x:v>1355</x:v>
      </x:c>
      <x:c r="E32" s="29" t="s">
        <x:v>1270</x:v>
      </x:c>
      <x:c r="F32" s="30" t="s">
        <x:v>1356</x:v>
      </x:c>
      <x:c r="G32" s="30" t="s">
        <x:v>1357</x:v>
      </x:c>
      <x:c r="H32" s="29" t="s">
        <x:v>441</x:v>
      </x:c>
      <x:c r="I32" s="29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 t="s">
        <x:v>1358</x:v>
      </x:c>
      <x:c r="B33" s="29" t="s">
        <x:v>483</x:v>
      </x:c>
      <x:c r="C33" s="29" t="n">
        <x:v>8</x:v>
      </x:c>
      <x:c r="D33" s="29" t="s">
        <x:v>1185</x:v>
      </x:c>
      <x:c r="E33" s="29" t="s">
        <x:v>1274</x:v>
      </x:c>
      <x:c r="F33" s="30" t="s">
        <x:v>1359</x:v>
      </x:c>
      <x:c r="G33" s="30" t="s">
        <x:v>1360</x:v>
      </x:c>
      <x:c r="H33" s="29" t="s">
        <x:v>441</x:v>
      </x:c>
      <x:c r="I33" s="29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34.5" hidden="0" customHeight="1">
      <x:c r="A34" s="29" t="s">
        <x:v>1361</x:v>
      </x:c>
      <x:c r="B34" s="29" t="s">
        <x:v>483</x:v>
      </x:c>
      <x:c r="C34" s="29" t="n">
        <x:v>9</x:v>
      </x:c>
      <x:c r="D34" s="29" t="s">
        <x:v>1362</x:v>
      </x:c>
      <x:c r="E34" s="29" t="s">
        <x:v>1312</x:v>
      </x:c>
      <x:c r="F34" s="30" t="s">
        <x:v>1363</x:v>
      </x:c>
      <x:c r="G34" s="29" t="s">
        <x:v>1268</x:v>
      </x:c>
      <x:c r="H34" s="29" t="s">
        <x:v>260</x:v>
      </x:c>
      <x:c r="I34" s="29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23.25" hidden="0" customHeight="1">
      <x:c r="A35" s="29" t="s">
        <x:v>1364</x:v>
      </x:c>
      <x:c r="B35" s="29" t="s">
        <x:v>483</x:v>
      </x:c>
      <x:c r="C35" s="29" t="n">
        <x:v>10</x:v>
      </x:c>
      <x:c r="D35" s="29" t="s">
        <x:v>1365</x:v>
      </x:c>
      <x:c r="E35" s="29" t="s">
        <x:v>1291</x:v>
      </x:c>
      <x:c r="F35" s="30" t="s">
        <x:v>1366</x:v>
      </x:c>
      <x:c r="G35" s="29" t="s">
        <x:v>1367</x:v>
      </x:c>
      <x:c r="H35" s="29" t="s">
        <x:v>260</x:v>
      </x:c>
      <x:c r="I35" s="29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 t="s">
        <x:v>1368</x:v>
      </x:c>
      <x:c r="B36" s="29" t="s">
        <x:v>1241</x:v>
      </x:c>
      <x:c r="C36" s="29" t="n">
        <x:v>1</x:v>
      </x:c>
      <x:c r="D36" s="29" t="s">
        <x:v>1265</x:v>
      </x:c>
      <x:c r="E36" s="29" t="s">
        <x:v>1266</x:v>
      </x:c>
      <x:c r="F36" s="29" t="s">
        <x:v>1369</x:v>
      </x:c>
      <x:c r="G36" s="29" t="s">
        <x:v>1268</x:v>
      </x:c>
      <x:c r="H36" s="29" t="s">
        <x:v>441</x:v>
      </x:c>
      <x:c r="I36" s="29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 t="s">
        <x:v>1370</x:v>
      </x:c>
      <x:c r="B37" s="29" t="s">
        <x:v>1241</x:v>
      </x:c>
      <x:c r="C37" s="29" t="n">
        <x:v>2</x:v>
      </x:c>
      <x:c r="D37" s="29" t="s">
        <x:v>1371</x:v>
      </x:c>
      <x:c r="E37" s="29" t="s">
        <x:v>1270</x:v>
      </x:c>
      <x:c r="F37" s="29" t="s">
        <x:v>783</x:v>
      </x:c>
      <x:c r="G37" s="29" t="s">
        <x:v>1372</x:v>
      </x:c>
      <x:c r="H37" s="29" t="s">
        <x:v>260</x:v>
      </x:c>
      <x:c r="I37" s="29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 t="s">
        <x:v>1373</x:v>
      </x:c>
      <x:c r="B38" s="29" t="s">
        <x:v>1241</x:v>
      </x:c>
      <x:c r="C38" s="29" t="n">
        <x:v>3</x:v>
      </x:c>
      <x:c r="D38" s="29" t="s">
        <x:v>1374</x:v>
      </x:c>
      <x:c r="E38" s="29" t="s">
        <x:v>1375</x:v>
      </x:c>
      <x:c r="F38" s="29" t="s">
        <x:v>1376</x:v>
      </x:c>
      <x:c r="G38" s="29" t="s">
        <x:v>1377</x:v>
      </x:c>
      <x:c r="H38" s="29" t="s">
        <x:v>260</x:v>
      </x:c>
      <x:c r="I38" s="29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 t="s">
        <x:v>1378</x:v>
      </x:c>
      <x:c r="B39" s="29" t="s">
        <x:v>1241</x:v>
      </x:c>
      <x:c r="C39" s="29" t="n">
        <x:v>4</x:v>
      </x:c>
      <x:c r="D39" s="29" t="s">
        <x:v>1379</x:v>
      </x:c>
      <x:c r="E39" s="29" t="s">
        <x:v>1270</x:v>
      </x:c>
      <x:c r="F39" s="30" t="s">
        <x:v>1380</x:v>
      </x:c>
      <x:c r="G39" s="29" t="s">
        <x:v>1268</x:v>
      </x:c>
      <x:c r="H39" s="29" t="s">
        <x:v>260</x:v>
      </x:c>
      <x:c r="I39" s="29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23.25" hidden="0" customHeight="1">
      <x:c r="A40" s="29" t="s">
        <x:v>1381</x:v>
      </x:c>
      <x:c r="B40" s="29" t="s">
        <x:v>1241</x:v>
      </x:c>
      <x:c r="C40" s="29" t="n">
        <x:v>5</x:v>
      </x:c>
      <x:c r="D40" s="29" t="s">
        <x:v>1382</x:v>
      </x:c>
      <x:c r="E40" s="29" t="s">
        <x:v>1312</x:v>
      </x:c>
      <x:c r="F40" s="30" t="s">
        <x:v>1383</x:v>
      </x:c>
      <x:c r="G40" s="29" t="s">
        <x:v>1384</x:v>
      </x:c>
      <x:c r="H40" s="29" t="s">
        <x:v>260</x:v>
      </x:c>
      <x:c r="I40" s="29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 t="s">
        <x:v>1385</x:v>
      </x:c>
      <x:c r="B41" s="29" t="s">
        <x:v>1241</x:v>
      </x:c>
      <x:c r="C41" s="29" t="n">
        <x:v>6</x:v>
      </x:c>
      <x:c r="D41" s="29" t="s">
        <x:v>1386</x:v>
      </x:c>
      <x:c r="E41" s="29" t="s">
        <x:v>1312</x:v>
      </x:c>
      <x:c r="F41" s="29" t="s">
        <x:v>801</x:v>
      </x:c>
      <x:c r="G41" s="29" t="s">
        <x:v>1338</x:v>
      </x:c>
      <x:c r="H41" s="29" t="s">
        <x:v>260</x:v>
      </x:c>
      <x:c r="I41" s="29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 t="s">
        <x:v>1387</x:v>
      </x:c>
      <x:c r="B42" s="29" t="s">
        <x:v>1241</x:v>
      </x:c>
      <x:c r="C42" s="29" t="n">
        <x:v>7</x:v>
      </x:c>
      <x:c r="D42" s="29" t="s">
        <x:v>1388</x:v>
      </x:c>
      <x:c r="E42" s="29" t="s">
        <x:v>1270</x:v>
      </x:c>
      <x:c r="F42" s="29" t="s">
        <x:v>1389</x:v>
      </x:c>
      <x:c r="G42" s="29" t="s">
        <x:v>1332</x:v>
      </x:c>
      <x:c r="H42" s="29" t="s">
        <x:v>260</x:v>
      </x:c>
      <x:c r="I42" s="29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 t="s">
        <x:v>1390</x:v>
      </x:c>
      <x:c r="B43" s="29" t="s">
        <x:v>1241</x:v>
      </x:c>
      <x:c r="C43" s="29" t="n">
        <x:v>8</x:v>
      </x:c>
      <x:c r="D43" s="29" t="s">
        <x:v>1391</x:v>
      </x:c>
      <x:c r="E43" s="29" t="s">
        <x:v>1312</x:v>
      </x:c>
      <x:c r="F43" s="29" t="s">
        <x:v>1392</x:v>
      </x:c>
      <x:c r="G43" s="29" t="s">
        <x:v>1288</x:v>
      </x:c>
      <x:c r="H43" s="29" t="s">
        <x:v>260</x:v>
      </x:c>
      <x:c r="I43" s="29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 t="s">
        <x:v>1393</x:v>
      </x:c>
      <x:c r="B44" s="29" t="s">
        <x:v>1241</x:v>
      </x:c>
      <x:c r="C44" s="29" t="n">
        <x:v>9</x:v>
      </x:c>
      <x:c r="D44" s="29" t="s">
        <x:v>1394</x:v>
      </x:c>
      <x:c r="E44" s="29" t="s">
        <x:v>1291</x:v>
      </x:c>
      <x:c r="F44" s="29" t="s">
        <x:v>1395</x:v>
      </x:c>
      <x:c r="G44" s="29" t="s">
        <x:v>1338</x:v>
      </x:c>
      <x:c r="H44" s="29" t="s">
        <x:v>260</x:v>
      </x:c>
      <x:c r="I44" s="29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 t="s">
        <x:v>1396</x:v>
      </x:c>
      <x:c r="B45" s="29" t="s">
        <x:v>1245</x:v>
      </x:c>
      <x:c r="C45" s="29" t="n">
        <x:v>1</x:v>
      </x:c>
      <x:c r="D45" s="29" t="s">
        <x:v>1265</x:v>
      </x:c>
      <x:c r="E45" s="29" t="s">
        <x:v>1266</x:v>
      </x:c>
      <x:c r="F45" s="29" t="s">
        <x:v>1397</x:v>
      </x:c>
      <x:c r="G45" s="29" t="s">
        <x:v>1268</x:v>
      </x:c>
      <x:c r="H45" s="29" t="s">
        <x:v>441</x:v>
      </x:c>
      <x:c r="I45" s="29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23.25" hidden="0" customHeight="1">
      <x:c r="A46" s="29" t="s">
        <x:v>1398</x:v>
      </x:c>
      <x:c r="B46" s="29" t="s">
        <x:v>1245</x:v>
      </x:c>
      <x:c r="C46" s="29" t="n">
        <x:v>2</x:v>
      </x:c>
      <x:c r="D46" s="29" t="s">
        <x:v>1399</x:v>
      </x:c>
      <x:c r="E46" s="29" t="s">
        <x:v>1400</x:v>
      </x:c>
      <x:c r="F46" s="30" t="s">
        <x:v>1401</x:v>
      </x:c>
      <x:c r="G46" s="29" t="s">
        <x:v>1268</x:v>
      </x:c>
      <x:c r="H46" s="29" t="s">
        <x:v>260</x:v>
      </x:c>
      <x:c r="I46" s="29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 t="s">
        <x:v>1402</x:v>
      </x:c>
      <x:c r="B47" s="29" t="s">
        <x:v>1245</x:v>
      </x:c>
      <x:c r="C47" s="29" t="n">
        <x:v>3</x:v>
      </x:c>
      <x:c r="D47" s="29" t="s">
        <x:v>1403</x:v>
      </x:c>
      <x:c r="E47" s="29" t="s">
        <x:v>1270</x:v>
      </x:c>
      <x:c r="F47" s="29" t="s">
        <x:v>1404</x:v>
      </x:c>
      <x:c r="G47" s="30" t="s">
        <x:v>1405</x:v>
      </x:c>
      <x:c r="H47" s="29" t="s">
        <x:v>260</x:v>
      </x:c>
      <x:c r="I47" s="29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 t="s">
        <x:v>1406</x:v>
      </x:c>
      <x:c r="B48" s="29" t="s">
        <x:v>1245</x:v>
      </x:c>
      <x:c r="C48" s="29" t="n">
        <x:v>4</x:v>
      </x:c>
      <x:c r="D48" s="29" t="s">
        <x:v>1407</x:v>
      </x:c>
      <x:c r="E48" s="29" t="s">
        <x:v>1312</x:v>
      </x:c>
      <x:c r="F48" s="29" t="s">
        <x:v>1408</x:v>
      </x:c>
      <x:c r="G48" s="29" t="s">
        <x:v>1332</x:v>
      </x:c>
      <x:c r="H48" s="29" t="s">
        <x:v>260</x:v>
      </x:c>
      <x:c r="I48" s="29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23.25" hidden="0" customHeight="1">
      <x:c r="A49" s="29" t="s">
        <x:v>1409</x:v>
      </x:c>
      <x:c r="B49" s="29" t="s">
        <x:v>1245</x:v>
      </x:c>
      <x:c r="C49" s="29" t="n">
        <x:v>5</x:v>
      </x:c>
      <x:c r="D49" s="30" t="s">
        <x:v>1410</x:v>
      </x:c>
      <x:c r="E49" s="29" t="s">
        <x:v>1283</x:v>
      </x:c>
      <x:c r="F49" s="30" t="s">
        <x:v>1411</x:v>
      </x:c>
      <x:c r="G49" s="29" t="s">
        <x:v>1268</x:v>
      </x:c>
      <x:c r="H49" s="29" t="s">
        <x:v>260</x:v>
      </x:c>
      <x:c r="I49" s="29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 t="s">
        <x:v>1412</x:v>
      </x:c>
      <x:c r="B50" s="29" t="s">
        <x:v>1245</x:v>
      </x:c>
      <x:c r="C50" s="29" t="n">
        <x:v>6</x:v>
      </x:c>
      <x:c r="D50" s="29" t="s">
        <x:v>1413</x:v>
      </x:c>
      <x:c r="E50" s="29" t="s">
        <x:v>1312</x:v>
      </x:c>
      <x:c r="F50" s="30" t="s">
        <x:v>1414</x:v>
      </x:c>
      <x:c r="G50" s="29" t="s">
        <x:v>1288</x:v>
      </x:c>
      <x:c r="H50" s="29" t="s">
        <x:v>260</x:v>
      </x:c>
      <x:c r="I50" s="29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 t="s">
        <x:v>1415</x:v>
      </x:c>
      <x:c r="B51" s="29" t="s">
        <x:v>1245</x:v>
      </x:c>
      <x:c r="C51" s="29" t="n">
        <x:v>7</x:v>
      </x:c>
      <x:c r="D51" s="29" t="s">
        <x:v>1416</x:v>
      </x:c>
      <x:c r="E51" s="29" t="s">
        <x:v>1291</x:v>
      </x:c>
      <x:c r="F51" s="30" t="s">
        <x:v>1417</x:v>
      </x:c>
      <x:c r="G51" s="29" t="s">
        <x:v>1293</x:v>
      </x:c>
      <x:c r="H51" s="29" t="s">
        <x:v>260</x:v>
      </x:c>
      <x:c r="I51" s="29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 t="s">
        <x:v>1418</x:v>
      </x:c>
      <x:c r="B52" s="29" t="s">
        <x:v>1249</x:v>
      </x:c>
      <x:c r="C52" s="29" t="n">
        <x:v>1</x:v>
      </x:c>
      <x:c r="D52" s="29" t="s">
        <x:v>1265</x:v>
      </x:c>
      <x:c r="E52" s="29" t="s">
        <x:v>1266</x:v>
      </x:c>
      <x:c r="F52" s="29" t="s">
        <x:v>1419</x:v>
      </x:c>
      <x:c r="G52" s="29" t="s">
        <x:v>1268</x:v>
      </x:c>
      <x:c r="H52" s="29" t="s">
        <x:v>441</x:v>
      </x:c>
      <x:c r="I52" s="29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 t="s">
        <x:v>1420</x:v>
      </x:c>
      <x:c r="B53" s="29" t="s">
        <x:v>1249</x:v>
      </x:c>
      <x:c r="C53" s="29" t="n">
        <x:v>2</x:v>
      </x:c>
      <x:c r="D53" s="29" t="s">
        <x:v>1421</x:v>
      </x:c>
      <x:c r="E53" s="29" t="s">
        <x:v>1270</x:v>
      </x:c>
      <x:c r="F53" s="30" t="s">
        <x:v>1422</x:v>
      </x:c>
      <x:c r="G53" s="30" t="s">
        <x:v>1423</x:v>
      </x:c>
      <x:c r="H53" s="29" t="s">
        <x:v>260</x:v>
      </x:c>
      <x:c r="I53" s="29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 t="s">
        <x:v>1424</x:v>
      </x:c>
      <x:c r="B54" s="29" t="s">
        <x:v>1249</x:v>
      </x:c>
      <x:c r="C54" s="29" t="n">
        <x:v>3</x:v>
      </x:c>
      <x:c r="D54" s="29" t="s">
        <x:v>1425</x:v>
      </x:c>
      <x:c r="E54" s="29" t="s">
        <x:v>1312</x:v>
      </x:c>
      <x:c r="F54" s="29" t="s">
        <x:v>1426</x:v>
      </x:c>
      <x:c r="G54" s="29" t="s">
        <x:v>1367</x:v>
      </x:c>
      <x:c r="H54" s="29" t="s">
        <x:v>260</x:v>
      </x:c>
      <x:c r="I54" s="29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 t="s">
        <x:v>1427</x:v>
      </x:c>
      <x:c r="B55" s="29" t="s">
        <x:v>1249</x:v>
      </x:c>
      <x:c r="C55" s="29" t="n">
        <x:v>4</x:v>
      </x:c>
      <x:c r="D55" s="29" t="s">
        <x:v>1428</x:v>
      </x:c>
      <x:c r="E55" s="29" t="s">
        <x:v>1283</x:v>
      </x:c>
      <x:c r="F55" s="29" t="s">
        <x:v>1429</x:v>
      </x:c>
      <x:c r="G55" s="29" t="s">
        <x:v>1367</x:v>
      </x:c>
      <x:c r="H55" s="29" t="s">
        <x:v>260</x:v>
      </x:c>
      <x:c r="I55" s="29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 t="s">
        <x:v>1430</x:v>
      </x:c>
      <x:c r="B56" s="29" t="s">
        <x:v>1249</x:v>
      </x:c>
      <x:c r="C56" s="29" t="n">
        <x:v>5</x:v>
      </x:c>
      <x:c r="D56" s="29" t="s">
        <x:v>1431</x:v>
      </x:c>
      <x:c r="E56" s="29" t="s">
        <x:v>1312</x:v>
      </x:c>
      <x:c r="F56" s="30" t="s">
        <x:v>1432</x:v>
      </x:c>
      <x:c r="G56" s="29" t="s">
        <x:v>1338</x:v>
      </x:c>
      <x:c r="H56" s="29" t="s">
        <x:v>260</x:v>
      </x:c>
      <x:c r="I56" s="29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 t="s">
        <x:v>1433</x:v>
      </x:c>
      <x:c r="B57" s="29" t="s">
        <x:v>1249</x:v>
      </x:c>
      <x:c r="C57" s="29" t="n">
        <x:v>6</x:v>
      </x:c>
      <x:c r="D57" s="29" t="s">
        <x:v>1434</x:v>
      </x:c>
      <x:c r="E57" s="29" t="s">
        <x:v>1312</x:v>
      </x:c>
      <x:c r="F57" s="29" t="s">
        <x:v>1435</x:v>
      </x:c>
      <x:c r="G57" s="29" t="s">
        <x:v>1436</x:v>
      </x:c>
      <x:c r="H57" s="29" t="s">
        <x:v>260</x:v>
      </x:c>
      <x:c r="I57" s="29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 t="s">
        <x:v>1437</x:v>
      </x:c>
      <x:c r="B58" s="29" t="s">
        <x:v>1249</x:v>
      </x:c>
      <x:c r="C58" s="29" t="n">
        <x:v>7</x:v>
      </x:c>
      <x:c r="D58" s="29" t="s">
        <x:v>1438</x:v>
      </x:c>
      <x:c r="E58" s="29" t="s">
        <x:v>1439</x:v>
      </x:c>
      <x:c r="F58" s="30" t="s">
        <x:v>1440</x:v>
      </x:c>
      <x:c r="G58" s="29" t="s">
        <x:v>1441</x:v>
      </x:c>
      <x:c r="H58" s="29" t="s">
        <x:v>260</x:v>
      </x:c>
      <x:c r="I58" s="29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 t="s">
        <x:v>1442</x:v>
      </x:c>
      <x:c r="B59" s="29" t="s">
        <x:v>1249</x:v>
      </x:c>
      <x:c r="C59" s="29" t="n">
        <x:v>8</x:v>
      </x:c>
      <x:c r="D59" s="29" t="s">
        <x:v>1443</x:v>
      </x:c>
      <x:c r="E59" s="29" t="s">
        <x:v>1283</x:v>
      </x:c>
      <x:c r="F59" s="30" t="s">
        <x:v>1444</x:v>
      </x:c>
      <x:c r="G59" s="29" t="s">
        <x:v>1268</x:v>
      </x:c>
      <x:c r="H59" s="29" t="s">
        <x:v>260</x:v>
      </x:c>
      <x:c r="I59" s="29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 t="s">
        <x:v>1445</x:v>
      </x:c>
      <x:c r="B60" s="29" t="s">
        <x:v>1249</x:v>
      </x:c>
      <x:c r="C60" s="29" t="n">
        <x:v>9</x:v>
      </x:c>
      <x:c r="D60" s="29" t="s">
        <x:v>1446</x:v>
      </x:c>
      <x:c r="E60" s="29" t="s">
        <x:v>1283</x:v>
      </x:c>
      <x:c r="F60" s="30" t="s">
        <x:v>1447</x:v>
      </x:c>
      <x:c r="G60" s="29" t="s">
        <x:v>1448</x:v>
      </x:c>
      <x:c r="H60" s="29" t="s">
        <x:v>260</x:v>
      </x:c>
      <x:c r="I60" s="29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23.25" hidden="0" customHeight="1">
      <x:c r="A61" s="29" t="s">
        <x:v>1449</x:v>
      </x:c>
      <x:c r="B61" s="29" t="s">
        <x:v>1249</x:v>
      </x:c>
      <x:c r="C61" s="29" t="n">
        <x:v>10</x:v>
      </x:c>
      <x:c r="D61" s="29" t="s">
        <x:v>1450</x:v>
      </x:c>
      <x:c r="E61" s="29" t="s">
        <x:v>1312</x:v>
      </x:c>
      <x:c r="F61" s="29" t="s">
        <x:v>764</x:v>
      </x:c>
      <x:c r="G61" s="30" t="s">
        <x:v>1451</x:v>
      </x:c>
      <x:c r="H61" s="29" t="s">
        <x:v>260</x:v>
      </x:c>
      <x:c r="I61" s="29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 t="s">
        <x:v>1452</x:v>
      </x:c>
      <x:c r="B62" s="29" t="s">
        <x:v>1249</x:v>
      </x:c>
      <x:c r="C62" s="29" t="n">
        <x:v>11</x:v>
      </x:c>
      <x:c r="D62" s="29" t="s">
        <x:v>1286</x:v>
      </x:c>
      <x:c r="E62" s="29" t="s">
        <x:v>1283</x:v>
      </x:c>
      <x:c r="F62" s="30" t="s">
        <x:v>1453</x:v>
      </x:c>
      <x:c r="G62" s="29" t="s">
        <x:v>1288</x:v>
      </x:c>
      <x:c r="H62" s="29" t="s">
        <x:v>260</x:v>
      </x:c>
      <x:c r="I62" s="29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 t="s">
        <x:v>1454</x:v>
      </x:c>
      <x:c r="B63" s="29" t="s">
        <x:v>1249</x:v>
      </x:c>
      <x:c r="C63" s="29" t="n">
        <x:v>12</x:v>
      </x:c>
      <x:c r="D63" s="29" t="s">
        <x:v>1455</x:v>
      </x:c>
      <x:c r="E63" s="29" t="s">
        <x:v>1291</x:v>
      </x:c>
      <x:c r="F63" s="30" t="s">
        <x:v>1456</x:v>
      </x:c>
      <x:c r="G63" s="29" t="s">
        <x:v>1457</x:v>
      </x:c>
      <x:c r="H63" s="29" t="s">
        <x:v>260</x:v>
      </x:c>
      <x:c r="I63" s="29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 t="str">
        <x:v>P7_TILES</x:v>
      </x:c>
      <x:c r="B64" s="29" t="str">
        <x:v>P7</x:v>
      </x:c>
      <x:c r="C64" s="29" t="n">
        <x:v>1</x:v>
      </x:c>
      <x:c r="D64" s="29" t="str">
        <x:v>Key numbers</x:v>
      </x:c>
      <x:c r="E64" s="29" t="str">
        <x:v>Tile row</x:v>
      </x:c>
      <x:c r="F64" s="29" t="str">
        <x:v>62_PAGE_VIEW where Section_ID = P7_TILES</x:v>
      </x:c>
      <x:c r="G64" s="29" t="str">
        <x:v>No reports available.</x:v>
      </x:c>
      <x:c r="H64" s="29" t="str">
        <x:v>No</x:v>
      </x:c>
      <x:c r="I64" s="29" t="str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 t="str">
        <x:v>P7_REPORTS</x:v>
      </x:c>
      <x:c r="B65" s="29" t="str">
        <x:v>P7</x:v>
      </x:c>
      <x:c r="C65" s="29" t="n">
        <x:v>2</x:v>
      </x:c>
      <x:c r="D65" s="29" t="str">
        <x:v>Reports</x:v>
      </x:c>
      <x:c r="E65" s="29" t="str">
        <x:v>Card grid</x:v>
      </x:c>
      <x:c r="F65" s="29" t="str">
        <x:v>61_REPORT_OUTPUT grouped by Report_Type</x:v>
      </x:c>
      <x:c r="G65" s="29" t="str">
        <x:v>No reports issued.</x:v>
      </x:c>
      <x:c r="H65" s="29" t="str">
        <x:v>Yes</x:v>
      </x:c>
      <x:c r="I65" s="29" t="str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 t="str">
        <x:v>P7_ACCESS</x:v>
      </x:c>
      <x:c r="B66" s="29" t="str">
        <x:v>P7</x:v>
      </x:c>
      <x:c r="C66" s="29" t="n">
        <x:v>3</x:v>
      </x:c>
      <x:c r="D66" s="29" t="str">
        <x:v>Who can see what</x:v>
      </x:c>
      <x:c r="E66" s="29" t="str">
        <x:v>Table</x:v>
      </x:c>
      <x:c r="F66" s="29" t="str">
        <x:v>61_REPORT_OUTPUT authorization fields</x:v>
      </x:c>
      <x:c r="G66" s="29" t="str">
        <x:v>No authorized audiences recorded.</x:v>
      </x:c>
      <x:c r="H66" s="29" t="str">
        <x:v>Yes</x:v>
      </x:c>
      <x:c r="I66" s="29" t="str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 t="str">
        <x:v>P7_RULE</x:v>
      </x:c>
      <x:c r="B67" s="29" t="str">
        <x:v>P7</x:v>
      </x:c>
      <x:c r="C67" s="29" t="n">
        <x:v>4</x:v>
      </x:c>
      <x:c r="D67" s="29" t="str">
        <x:v>Release rule</x:v>
      </x:c>
      <x:c r="E67" s="29" t="str">
        <x:v>Card grid</x:v>
      </x:c>
      <x:c r="F67" s="29" t="str">
        <x:v>45_NARRATIVE where Section_ID = P7_RULE</x:v>
      </x:c>
      <x:c r="G67" s="29" t="str">
        <x:v>Nothing leaves the organization without its approval.</x:v>
      </x:c>
      <x:c r="H67" s="29" t="str">
        <x:v>No</x:v>
      </x:c>
      <x:c r="I67" s="29" t="str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 t="str">
        <x:v>P7_RELEASE</x:v>
      </x:c>
      <x:c r="B68" s="29" t="str">
        <x:v>P7</x:v>
      </x:c>
      <x:c r="C68" s="29" t="n">
        <x:v>5</x:v>
      </x:c>
      <x:c r="D68" s="29" t="str">
        <x:v>Release steps</x:v>
      </x:c>
      <x:c r="E68" s="29" t="str">
        <x:v>Band</x:v>
      </x:c>
      <x:c r="F68" s="29" t="str">
        <x:v>48_ACTIONS where linked to report release</x:v>
      </x:c>
      <x:c r="G68" s="29" t="str">
        <x:v>No release steps recorded.</x:v>
      </x:c>
      <x:c r="H68" s="29" t="str">
        <x:v>Yes</x:v>
      </x:c>
      <x:c r="I68" s="29" t="str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2">
    <x:dataValidation type="list" errorStyle="stop" operator="between" allowBlank="1" showDropDown="0" showInputMessage="0" showErrorMessage="0" sqref="E7:E506">
      <x:formula1>"Tile row,Bar chart,Stacked bar,Donut,Table,Card grid,List,Path,Ring,Map,Timeline,Band"</x:formula1>
      <x:formula2>0</x:formula2>
    </x:dataValidation>
    <x:dataValidation type="list" errorStyle="stop" operator="between" allowBlank="1" showDropDown="0" showInputMessage="0" showErrorMessage="0" sqref="H7:H506">
      <x:formula1>"Yes,No"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42" style="1" hidden="0" customWidth="1"/>
    <x:col min="4" max="4" width="26" style="1" hidden="0" customWidth="1"/>
    <x:col min="5" max="5" width="16" style="1" hidden="0" customWidth="1"/>
    <x:col min="6" max="6" width="20" style="1" hidden="0" customWidth="1"/>
    <x:col min="7" max="7" width="16" style="1" hidden="0" customWidth="1"/>
    <x:col min="8" max="8" width="28" style="1" hidden="0" customWidth="1"/>
    <x:col min="9" max="9" width="16" style="1" hidden="0" customWidth="1"/>
    <x:col min="10" max="11" width="24" style="1" hidden="0" customWidth="1"/>
    <x:col min="12" max="12" width="20" style="1" hidden="0" customWidth="1"/>
    <x:col min="13" max="13" width="28" style="1" hidden="0" customWidth="1"/>
    <x:col min="14" max="14" width="20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1458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1459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1460</x:v>
      </x:c>
      <x:c r="B6" s="298" t="s">
        <x:v>1057</x:v>
      </x:c>
      <x:c r="C6" s="298" t="s">
        <x:v>1461</x:v>
      </x:c>
      <x:c r="D6" s="298" t="s">
        <x:v>1462</x:v>
      </x:c>
      <x:c r="E6" s="299" t="s">
        <x:v>1463</x:v>
      </x:c>
      <x:c r="F6" s="299" t="s">
        <x:v>1464</x:v>
      </x:c>
      <x:c r="G6" s="299" t="s">
        <x:v>1465</x:v>
      </x:c>
      <x:c r="H6" s="299" t="s">
        <x:v>1466</x:v>
      </x:c>
      <x:c r="I6" s="298" t="s">
        <x:v>1467</x:v>
      </x:c>
      <x:c r="J6" s="299" t="s">
        <x:v>1468</x:v>
      </x:c>
      <x:c r="K6" s="298" t="s">
        <x:v>1469</x:v>
      </x:c>
      <x:c r="L6" s="299" t="s">
        <x:v>1470</x:v>
      </x:c>
      <x:c r="M6" s="299" t="s">
        <x:v>1471</x:v>
      </x:c>
      <x:c r="N6" s="298" t="s">
        <x:v>1076</x:v>
      </x:c>
      <x:c r="O6" s="299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58" t="str">
        <x:v>SRC-NGOB-V18</x:v>
      </x:c>
      <x:c r="B7" s="58" t="str">
        <x:v>ASM-NGOB-V42-TEST</x:v>
      </x:c>
      <x:c r="C7" s="58" t="str">
        <x:v>NGOB 10 YR FINANCIAL VERSION V. 18.xlsx</x:v>
      </x:c>
      <x:c r="D7" s="58" t="str">
        <x:v>Cash-flow model</x:v>
      </x:c>
      <x:c r="E7" s="59"/>
      <x:c r="F7" s="58" t="str">
        <x:v>FY2024-25 to FY2034-35</x:v>
      </x:c>
      <x:c r="G7" s="58" t="str">
        <x:v>V18</x:v>
      </x:c>
      <x:c r="H7" s="58"/>
      <x:c r="I7" s="59" t="d">
        <x:v>2026-10-04T00:00:00.000Z</x:v>
      </x:c>
      <x:c r="J7" s="58" t="str">
        <x:v>User file</x:v>
      </x:c>
      <x:c r="K7" s="58" t="str">
        <x:v>Primary</x:v>
      </x:c>
      <x:c r="L7" s="58"/>
      <x:c r="M7" s="58" t="str">
        <x:v>Exact source cells in 11_RAW_STAGING</x:v>
      </x:c>
      <x:c r="N7" s="58" t="str">
        <x:v>Under review</x:v>
      </x:c>
      <x:c r="O7" s="58" t="str">
        <x:v>Entered cached source values; original source formula text recorded as provenance.</x:v>
      </x:c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61"/>
      <x:c r="B8" s="61"/>
      <x:c r="C8" s="61"/>
      <x:c r="D8" s="61"/>
      <x:c r="E8" s="62"/>
      <x:c r="F8" s="61"/>
      <x:c r="G8" s="61"/>
      <x:c r="H8" s="61"/>
      <x:c r="I8" s="62"/>
      <x:c r="J8" s="61"/>
      <x:c r="K8" s="38"/>
      <x:c r="L8" s="61"/>
      <x:c r="M8" s="61"/>
      <x:c r="N8" s="38"/>
      <x:c r="O8" s="61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61" t="str">
        <x:v>SRC-USER-COUNT</x:v>
      </x:c>
      <x:c r="B9" s="61" t="str">
        <x:v>ASM-NGOB-V42-TEST</x:v>
      </x:c>
      <x:c r="C9" s="61" t="str">
        <x:v>Kelly configuration, source and building-count decisions, 4 October 2026</x:v>
      </x:c>
      <x:c r="D9" s="61" t="str">
        <x:v>Other</x:v>
      </x:c>
      <x:c r="E9" s="62"/>
      <x:c r="F9" s="61" t="str">
        <x:v>Portfolio count</x:v>
      </x:c>
      <x:c r="G9" s="61" t="str">
        <x:v>User clarification</x:v>
      </x:c>
      <x:c r="H9" s="61"/>
      <x:c r="I9" s="62" t="d">
        <x:v>2026-10-04T00:00:00.000Z</x:v>
      </x:c>
      <x:c r="J9" s="61" t="str">
        <x:v>Kelly</x:v>
      </x:c>
      <x:c r="K9" s="38" t="str">
        <x:v>Supporting</x:v>
      </x:c>
      <x:c r="L9" s="61"/>
      <x:c r="M9" s="61" t="str">
        <x:v>Conversation: current FY2026-27; 16 buildings; V18 and Summary ALL count choice accepted</x:v>
      </x:c>
      <x:c r="N9" s="38" t="str">
        <x:v>Under review</x:v>
      </x:c>
      <x:c r="O9" s="61" t="str">
        <x:v>User accepts 16 buildings and the selected Summary ALL home counts as working reference figures. Acceptance does not confirm projected occupancy, underlying loan terms or unknown property metadata.</x:v>
      </x:c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61" t="str">
        <x:v>SRC-NGOB-PROP2025</x:v>
      </x:c>
      <x:c r="B10" s="61" t="str">
        <x:v>ASM-NGOB-V42-TEST</x:v>
      </x:c>
      <x:c r="C10" s="61" t="str">
        <x:v>NGO B Property SUMMARY 2025.xlsx</x:v>
      </x:c>
      <x:c r="D10" s="61" t="str">
        <x:v>Property register</x:v>
      </x:c>
      <x:c r="E10" s="62" t="d">
        <x:v>2025-08-20T00:00:00.000Z</x:v>
      </x:c>
      <x:c r="F10" s="61" t="str">
        <x:v>Property name/address aliases</x:v>
      </x:c>
      <x:c r="G10" s="61" t="str">
        <x:v>August 2025</x:v>
      </x:c>
      <x:c r="H10" s="61"/>
      <x:c r="I10" s="62" t="d">
        <x:v>2026-10-04T00:00:00.000Z</x:v>
      </x:c>
      <x:c r="J10" s="61" t="str">
        <x:v>User file</x:v>
      </x:c>
      <x:c r="K10" s="38" t="str">
        <x:v>Supporting</x:v>
      </x:c>
      <x:c r="L10" s="61"/>
      <x:c r="M10" s="61" t="str">
        <x:v>Property name and address columns only</x:v>
      </x:c>
      <x:c r="N10" s="38" t="str">
        <x:v>Under review</x:v>
      </x:c>
      <x:c r="O10" s="61" t="str">
        <x:v>Used only to match initials, address keywords and historic names. No mortgage, financial, unit-count or condition values imported from this older file.</x:v>
      </x:c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9.5" hidden="0" customHeight="1">
      <x:c r="A11" s="61"/>
      <x:c r="B11" s="61"/>
      <x:c r="C11" s="61"/>
      <x:c r="D11" s="61"/>
      <x:c r="E11" s="62"/>
      <x:c r="F11" s="61"/>
      <x:c r="G11" s="61"/>
      <x:c r="H11" s="61"/>
      <x:c r="I11" s="62"/>
      <x:c r="J11" s="61"/>
      <x:c r="K11" s="38"/>
      <x:c r="L11" s="61"/>
      <x:c r="M11" s="61"/>
      <x:c r="N11" s="38"/>
      <x:c r="O11" s="61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9.5" hidden="0" customHeight="1">
      <x:c r="A12" s="61"/>
      <x:c r="B12" s="61"/>
      <x:c r="C12" s="61"/>
      <x:c r="D12" s="61"/>
      <x:c r="E12" s="62"/>
      <x:c r="F12" s="61"/>
      <x:c r="G12" s="61"/>
      <x:c r="H12" s="61"/>
      <x:c r="I12" s="62"/>
      <x:c r="J12" s="61"/>
      <x:c r="K12" s="38"/>
      <x:c r="L12" s="61"/>
      <x:c r="M12" s="61"/>
      <x:c r="N12" s="38"/>
      <x:c r="O12" s="61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9.5" hidden="0" customHeight="1">
      <x:c r="A13" s="61"/>
      <x:c r="B13" s="61"/>
      <x:c r="C13" s="61"/>
      <x:c r="D13" s="61"/>
      <x:c r="E13" s="62"/>
      <x:c r="F13" s="61"/>
      <x:c r="G13" s="61"/>
      <x:c r="H13" s="61"/>
      <x:c r="I13" s="62"/>
      <x:c r="J13" s="61"/>
      <x:c r="K13" s="38"/>
      <x:c r="L13" s="61"/>
      <x:c r="M13" s="61"/>
      <x:c r="N13" s="38"/>
      <x:c r="O13" s="61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9.5" hidden="0" customHeight="1">
      <x:c r="A14" s="61"/>
      <x:c r="B14" s="61"/>
      <x:c r="C14" s="61"/>
      <x:c r="D14" s="61"/>
      <x:c r="E14" s="62"/>
      <x:c r="F14" s="61"/>
      <x:c r="G14" s="61"/>
      <x:c r="H14" s="61"/>
      <x:c r="I14" s="62"/>
      <x:c r="J14" s="61"/>
      <x:c r="K14" s="38"/>
      <x:c r="L14" s="61"/>
      <x:c r="M14" s="61"/>
      <x:c r="N14" s="38"/>
      <x:c r="O14" s="61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9.5" hidden="0" customHeight="1">
      <x:c r="A15" s="61"/>
      <x:c r="B15" s="61"/>
      <x:c r="C15" s="61"/>
      <x:c r="D15" s="61"/>
      <x:c r="E15" s="62"/>
      <x:c r="F15" s="61"/>
      <x:c r="G15" s="61"/>
      <x:c r="H15" s="61"/>
      <x:c r="I15" s="62"/>
      <x:c r="J15" s="61"/>
      <x:c r="K15" s="38"/>
      <x:c r="L15" s="61"/>
      <x:c r="M15" s="61"/>
      <x:c r="N15" s="38"/>
      <x:c r="O15" s="61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9.5" hidden="0" customHeight="1">
      <x:c r="A16" s="61"/>
      <x:c r="B16" s="61"/>
      <x:c r="C16" s="61"/>
      <x:c r="D16" s="61"/>
      <x:c r="E16" s="62"/>
      <x:c r="F16" s="61"/>
      <x:c r="G16" s="61"/>
      <x:c r="H16" s="61"/>
      <x:c r="I16" s="62"/>
      <x:c r="J16" s="61"/>
      <x:c r="K16" s="38"/>
      <x:c r="L16" s="61"/>
      <x:c r="M16" s="61"/>
      <x:c r="N16" s="38"/>
      <x:c r="O16" s="61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9.5" hidden="0" customHeight="1">
      <x:c r="A17" s="61"/>
      <x:c r="B17" s="61"/>
      <x:c r="C17" s="61"/>
      <x:c r="D17" s="61"/>
      <x:c r="E17" s="62"/>
      <x:c r="F17" s="61"/>
      <x:c r="G17" s="61"/>
      <x:c r="H17" s="61"/>
      <x:c r="I17" s="62"/>
      <x:c r="J17" s="61"/>
      <x:c r="K17" s="38"/>
      <x:c r="L17" s="61"/>
      <x:c r="M17" s="61"/>
      <x:c r="N17" s="38"/>
      <x:c r="O17" s="61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9.5" hidden="0" customHeight="1">
      <x:c r="A18" s="61"/>
      <x:c r="B18" s="61"/>
      <x:c r="C18" s="61"/>
      <x:c r="D18" s="61"/>
      <x:c r="E18" s="62"/>
      <x:c r="F18" s="61"/>
      <x:c r="G18" s="61"/>
      <x:c r="H18" s="61"/>
      <x:c r="I18" s="62"/>
      <x:c r="J18" s="61"/>
      <x:c r="K18" s="38"/>
      <x:c r="L18" s="61"/>
      <x:c r="M18" s="61"/>
      <x:c r="N18" s="38"/>
      <x:c r="O18" s="61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9.5" hidden="0" customHeight="1">
      <x:c r="A19" s="61"/>
      <x:c r="B19" s="61"/>
      <x:c r="C19" s="61"/>
      <x:c r="D19" s="61"/>
      <x:c r="E19" s="62"/>
      <x:c r="F19" s="61"/>
      <x:c r="G19" s="61"/>
      <x:c r="H19" s="61"/>
      <x:c r="I19" s="62"/>
      <x:c r="J19" s="61"/>
      <x:c r="K19" s="38"/>
      <x:c r="L19" s="61"/>
      <x:c r="M19" s="61"/>
      <x:c r="N19" s="38"/>
      <x:c r="O19" s="61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9.5" hidden="0" customHeight="1">
      <x:c r="A20" s="64"/>
      <x:c r="B20" s="64"/>
      <x:c r="C20" s="64"/>
      <x:c r="D20" s="64"/>
      <x:c r="E20" s="65"/>
      <x:c r="F20" s="64"/>
      <x:c r="G20" s="64"/>
      <x:c r="H20" s="64"/>
      <x:c r="I20" s="65"/>
      <x:c r="J20" s="64"/>
      <x:c r="K20" s="41"/>
      <x:c r="L20" s="64"/>
      <x:c r="M20" s="64"/>
      <x:c r="N20" s="41"/>
      <x:c r="O20" s="64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60"/>
      <x:c r="B21" s="60"/>
      <x:c r="C21" s="60"/>
      <x:c r="D21" s="60"/>
      <x:c r="E21" s="67"/>
      <x:c r="F21" s="60"/>
      <x:c r="G21" s="60"/>
      <x:c r="H21" s="60"/>
      <x:c r="I21" s="67"/>
      <x:c r="J21" s="60"/>
      <x:c r="K21" s="43"/>
      <x:c r="L21" s="60"/>
      <x:c r="M21" s="60"/>
      <x:c r="N21" s="43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60"/>
      <x:c r="B22" s="60"/>
      <x:c r="C22" s="60"/>
      <x:c r="D22" s="60"/>
      <x:c r="E22" s="67"/>
      <x:c r="F22" s="60"/>
      <x:c r="G22" s="60"/>
      <x:c r="H22" s="60"/>
      <x:c r="I22" s="67"/>
      <x:c r="J22" s="60"/>
      <x:c r="K22" s="43"/>
      <x:c r="L22" s="60"/>
      <x:c r="M22" s="60"/>
      <x:c r="N22" s="43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60"/>
      <x:c r="E23" s="67"/>
      <x:c r="F23" s="60"/>
      <x:c r="G23" s="60"/>
      <x:c r="H23" s="60"/>
      <x:c r="I23" s="67"/>
      <x:c r="J23" s="60"/>
      <x:c r="K23" s="43"/>
      <x:c r="L23" s="60"/>
      <x:c r="M23" s="60"/>
      <x:c r="N23" s="43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7"/>
      <x:c r="F24" s="60"/>
      <x:c r="G24" s="60"/>
      <x:c r="H24" s="60"/>
      <x:c r="I24" s="67"/>
      <x:c r="J24" s="60"/>
      <x:c r="K24" s="43"/>
      <x:c r="L24" s="60"/>
      <x:c r="M24" s="60"/>
      <x:c r="N24" s="43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7"/>
      <x:c r="F25" s="60"/>
      <x:c r="G25" s="60"/>
      <x:c r="H25" s="60"/>
      <x:c r="I25" s="67"/>
      <x:c r="J25" s="60"/>
      <x:c r="K25" s="43"/>
      <x:c r="L25" s="60"/>
      <x:c r="M25" s="60"/>
      <x:c r="N25" s="43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7"/>
      <x:c r="F26" s="60"/>
      <x:c r="G26" s="60"/>
      <x:c r="H26" s="60"/>
      <x:c r="I26" s="67"/>
      <x:c r="J26" s="60"/>
      <x:c r="K26" s="43"/>
      <x:c r="L26" s="60"/>
      <x:c r="M26" s="60"/>
      <x:c r="N26" s="43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7"/>
      <x:c r="F27" s="60"/>
      <x:c r="G27" s="60"/>
      <x:c r="H27" s="60"/>
      <x:c r="I27" s="67"/>
      <x:c r="J27" s="60"/>
      <x:c r="K27" s="43"/>
      <x:c r="L27" s="60"/>
      <x:c r="M27" s="60"/>
      <x:c r="N27" s="43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7"/>
      <x:c r="F28" s="60"/>
      <x:c r="G28" s="60"/>
      <x:c r="H28" s="60"/>
      <x:c r="I28" s="67"/>
      <x:c r="J28" s="60"/>
      <x:c r="K28" s="43"/>
      <x:c r="L28" s="60"/>
      <x:c r="M28" s="60"/>
      <x:c r="N28" s="43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7"/>
      <x:c r="F29" s="60"/>
      <x:c r="G29" s="60"/>
      <x:c r="H29" s="60"/>
      <x:c r="I29" s="67"/>
      <x:c r="J29" s="60"/>
      <x:c r="K29" s="43"/>
      <x:c r="L29" s="60"/>
      <x:c r="M29" s="60"/>
      <x:c r="N29" s="43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7"/>
      <x:c r="F30" s="60"/>
      <x:c r="G30" s="60"/>
      <x:c r="H30" s="60"/>
      <x:c r="I30" s="67"/>
      <x:c r="J30" s="60"/>
      <x:c r="K30" s="43"/>
      <x:c r="L30" s="60"/>
      <x:c r="M30" s="60"/>
      <x:c r="N30" s="43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7"/>
      <x:c r="F31" s="60"/>
      <x:c r="G31" s="60"/>
      <x:c r="H31" s="60"/>
      <x:c r="I31" s="67"/>
      <x:c r="J31" s="60"/>
      <x:c r="K31" s="43"/>
      <x:c r="L31" s="60"/>
      <x:c r="M31" s="60"/>
      <x:c r="N31" s="43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7"/>
      <x:c r="F32" s="60"/>
      <x:c r="G32" s="60"/>
      <x:c r="H32" s="60"/>
      <x:c r="I32" s="67"/>
      <x:c r="J32" s="60"/>
      <x:c r="K32" s="43"/>
      <x:c r="L32" s="60"/>
      <x:c r="M32" s="60"/>
      <x:c r="N32" s="43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7"/>
      <x:c r="F33" s="60"/>
      <x:c r="G33" s="60"/>
      <x:c r="H33" s="60"/>
      <x:c r="I33" s="67"/>
      <x:c r="J33" s="60"/>
      <x:c r="K33" s="43"/>
      <x:c r="L33" s="60"/>
      <x:c r="M33" s="60"/>
      <x:c r="N33" s="43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7"/>
      <x:c r="F34" s="60"/>
      <x:c r="G34" s="60"/>
      <x:c r="H34" s="60"/>
      <x:c r="I34" s="67"/>
      <x:c r="J34" s="60"/>
      <x:c r="K34" s="43"/>
      <x:c r="L34" s="60"/>
      <x:c r="M34" s="60"/>
      <x:c r="N34" s="43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7"/>
      <x:c r="F35" s="60"/>
      <x:c r="G35" s="60"/>
      <x:c r="H35" s="60"/>
      <x:c r="I35" s="67"/>
      <x:c r="J35" s="60"/>
      <x:c r="K35" s="43"/>
      <x:c r="L35" s="60"/>
      <x:c r="M35" s="60"/>
      <x:c r="N35" s="43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7"/>
      <x:c r="F36" s="60"/>
      <x:c r="G36" s="60"/>
      <x:c r="H36" s="60"/>
      <x:c r="I36" s="67"/>
      <x:c r="J36" s="60"/>
      <x:c r="K36" s="43"/>
      <x:c r="L36" s="60"/>
      <x:c r="M36" s="60"/>
      <x:c r="N36" s="43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7"/>
      <x:c r="F37" s="60"/>
      <x:c r="G37" s="60"/>
      <x:c r="H37" s="60"/>
      <x:c r="I37" s="67"/>
      <x:c r="J37" s="60"/>
      <x:c r="K37" s="43"/>
      <x:c r="L37" s="60"/>
      <x:c r="M37" s="60"/>
      <x:c r="N37" s="43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7"/>
      <x:c r="F38" s="60"/>
      <x:c r="G38" s="60"/>
      <x:c r="H38" s="60"/>
      <x:c r="I38" s="67"/>
      <x:c r="J38" s="60"/>
      <x:c r="K38" s="43"/>
      <x:c r="L38" s="60"/>
      <x:c r="M38" s="60"/>
      <x:c r="N38" s="43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7"/>
      <x:c r="F39" s="60"/>
      <x:c r="G39" s="60"/>
      <x:c r="H39" s="60"/>
      <x:c r="I39" s="67"/>
      <x:c r="J39" s="60"/>
      <x:c r="K39" s="43"/>
      <x:c r="L39" s="60"/>
      <x:c r="M39" s="60"/>
      <x:c r="N39" s="43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7"/>
      <x:c r="F40" s="60"/>
      <x:c r="G40" s="60"/>
      <x:c r="H40" s="60"/>
      <x:c r="I40" s="67"/>
      <x:c r="J40" s="60"/>
      <x:c r="K40" s="43"/>
      <x:c r="L40" s="60"/>
      <x:c r="M40" s="60"/>
      <x:c r="N40" s="43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7"/>
      <x:c r="F41" s="60"/>
      <x:c r="G41" s="60"/>
      <x:c r="H41" s="60"/>
      <x:c r="I41" s="67"/>
      <x:c r="J41" s="60"/>
      <x:c r="K41" s="43"/>
      <x:c r="L41" s="60"/>
      <x:c r="M41" s="60"/>
      <x:c r="N41" s="43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7"/>
      <x:c r="F42" s="60"/>
      <x:c r="G42" s="60"/>
      <x:c r="H42" s="60"/>
      <x:c r="I42" s="67"/>
      <x:c r="J42" s="60"/>
      <x:c r="K42" s="43"/>
      <x:c r="L42" s="60"/>
      <x:c r="M42" s="60"/>
      <x:c r="N42" s="43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7"/>
      <x:c r="F43" s="60"/>
      <x:c r="G43" s="60"/>
      <x:c r="H43" s="60"/>
      <x:c r="I43" s="67"/>
      <x:c r="J43" s="60"/>
      <x:c r="K43" s="43"/>
      <x:c r="L43" s="60"/>
      <x:c r="M43" s="60"/>
      <x:c r="N43" s="43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7"/>
      <x:c r="F44" s="60"/>
      <x:c r="G44" s="60"/>
      <x:c r="H44" s="60"/>
      <x:c r="I44" s="67"/>
      <x:c r="J44" s="60"/>
      <x:c r="K44" s="43"/>
      <x:c r="L44" s="60"/>
      <x:c r="M44" s="60"/>
      <x:c r="N44" s="43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7"/>
      <x:c r="F45" s="60"/>
      <x:c r="G45" s="60"/>
      <x:c r="H45" s="60"/>
      <x:c r="I45" s="67"/>
      <x:c r="J45" s="60"/>
      <x:c r="K45" s="43"/>
      <x:c r="L45" s="60"/>
      <x:c r="M45" s="60"/>
      <x:c r="N45" s="43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7"/>
      <x:c r="F46" s="60"/>
      <x:c r="G46" s="60"/>
      <x:c r="H46" s="60"/>
      <x:c r="I46" s="67"/>
      <x:c r="J46" s="60"/>
      <x:c r="K46" s="43"/>
      <x:c r="L46" s="60"/>
      <x:c r="M46" s="60"/>
      <x:c r="N46" s="43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7"/>
      <x:c r="F47" s="60"/>
      <x:c r="G47" s="60"/>
      <x:c r="H47" s="60"/>
      <x:c r="I47" s="67"/>
      <x:c r="J47" s="60"/>
      <x:c r="K47" s="43"/>
      <x:c r="L47" s="60"/>
      <x:c r="M47" s="60"/>
      <x:c r="N47" s="43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7"/>
      <x:c r="F48" s="60"/>
      <x:c r="G48" s="60"/>
      <x:c r="H48" s="60"/>
      <x:c r="I48" s="67"/>
      <x:c r="J48" s="60"/>
      <x:c r="K48" s="43"/>
      <x:c r="L48" s="60"/>
      <x:c r="M48" s="60"/>
      <x:c r="N48" s="43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7"/>
      <x:c r="F49" s="60"/>
      <x:c r="G49" s="60"/>
      <x:c r="H49" s="60"/>
      <x:c r="I49" s="67"/>
      <x:c r="J49" s="60"/>
      <x:c r="K49" s="43"/>
      <x:c r="L49" s="60"/>
      <x:c r="M49" s="60"/>
      <x:c r="N49" s="43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7"/>
      <x:c r="F50" s="60"/>
      <x:c r="G50" s="60"/>
      <x:c r="H50" s="60"/>
      <x:c r="I50" s="67"/>
      <x:c r="J50" s="60"/>
      <x:c r="K50" s="43"/>
      <x:c r="L50" s="60"/>
      <x:c r="M50" s="60"/>
      <x:c r="N50" s="43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7"/>
      <x:c r="F51" s="60"/>
      <x:c r="G51" s="60"/>
      <x:c r="H51" s="60"/>
      <x:c r="I51" s="67"/>
      <x:c r="J51" s="60"/>
      <x:c r="K51" s="43"/>
      <x:c r="L51" s="60"/>
      <x:c r="M51" s="60"/>
      <x:c r="N51" s="43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7"/>
      <x:c r="F52" s="60"/>
      <x:c r="G52" s="60"/>
      <x:c r="H52" s="60"/>
      <x:c r="I52" s="67"/>
      <x:c r="J52" s="60"/>
      <x:c r="K52" s="43"/>
      <x:c r="L52" s="60"/>
      <x:c r="M52" s="60"/>
      <x:c r="N52" s="43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7"/>
      <x:c r="F53" s="60"/>
      <x:c r="G53" s="60"/>
      <x:c r="H53" s="60"/>
      <x:c r="I53" s="67"/>
      <x:c r="J53" s="60"/>
      <x:c r="K53" s="43"/>
      <x:c r="L53" s="60"/>
      <x:c r="M53" s="60"/>
      <x:c r="N53" s="43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7"/>
      <x:c r="F54" s="60"/>
      <x:c r="G54" s="60"/>
      <x:c r="H54" s="60"/>
      <x:c r="I54" s="67"/>
      <x:c r="J54" s="60"/>
      <x:c r="K54" s="43"/>
      <x:c r="L54" s="60"/>
      <x:c r="M54" s="60"/>
      <x:c r="N54" s="43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7"/>
      <x:c r="F55" s="60"/>
      <x:c r="G55" s="60"/>
      <x:c r="H55" s="60"/>
      <x:c r="I55" s="67"/>
      <x:c r="J55" s="60"/>
      <x:c r="K55" s="43"/>
      <x:c r="L55" s="60"/>
      <x:c r="M55" s="60"/>
      <x:c r="N55" s="43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7"/>
      <x:c r="F56" s="60"/>
      <x:c r="G56" s="60"/>
      <x:c r="H56" s="60"/>
      <x:c r="I56" s="67"/>
      <x:c r="J56" s="60"/>
      <x:c r="K56" s="43"/>
      <x:c r="L56" s="60"/>
      <x:c r="M56" s="60"/>
      <x:c r="N56" s="43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7"/>
      <x:c r="F57" s="60"/>
      <x:c r="G57" s="60"/>
      <x:c r="H57" s="60"/>
      <x:c r="I57" s="67"/>
      <x:c r="J57" s="60"/>
      <x:c r="K57" s="43"/>
      <x:c r="L57" s="60"/>
      <x:c r="M57" s="60"/>
      <x:c r="N57" s="43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7"/>
      <x:c r="F58" s="60"/>
      <x:c r="G58" s="60"/>
      <x:c r="H58" s="60"/>
      <x:c r="I58" s="67"/>
      <x:c r="J58" s="60"/>
      <x:c r="K58" s="43"/>
      <x:c r="L58" s="60"/>
      <x:c r="M58" s="60"/>
      <x:c r="N58" s="43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7"/>
      <x:c r="F59" s="60"/>
      <x:c r="G59" s="60"/>
      <x:c r="H59" s="60"/>
      <x:c r="I59" s="67"/>
      <x:c r="J59" s="60"/>
      <x:c r="K59" s="43"/>
      <x:c r="L59" s="60"/>
      <x:c r="M59" s="60"/>
      <x:c r="N59" s="43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7"/>
      <x:c r="F60" s="60"/>
      <x:c r="G60" s="60"/>
      <x:c r="H60" s="60"/>
      <x:c r="I60" s="67"/>
      <x:c r="J60" s="60"/>
      <x:c r="K60" s="43"/>
      <x:c r="L60" s="60"/>
      <x:c r="M60" s="60"/>
      <x:c r="N60" s="43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7"/>
      <x:c r="F61" s="60"/>
      <x:c r="G61" s="60"/>
      <x:c r="H61" s="60"/>
      <x:c r="I61" s="67"/>
      <x:c r="J61" s="60"/>
      <x:c r="K61" s="43"/>
      <x:c r="L61" s="60"/>
      <x:c r="M61" s="60"/>
      <x:c r="N61" s="43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7"/>
      <x:c r="F62" s="60"/>
      <x:c r="G62" s="60"/>
      <x:c r="H62" s="60"/>
      <x:c r="I62" s="67"/>
      <x:c r="J62" s="60"/>
      <x:c r="K62" s="43"/>
      <x:c r="L62" s="60"/>
      <x:c r="M62" s="60"/>
      <x:c r="N62" s="43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7"/>
      <x:c r="F63" s="60"/>
      <x:c r="G63" s="60"/>
      <x:c r="H63" s="60"/>
      <x:c r="I63" s="67"/>
      <x:c r="J63" s="60"/>
      <x:c r="K63" s="43"/>
      <x:c r="L63" s="60"/>
      <x:c r="M63" s="60"/>
      <x:c r="N63" s="43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7"/>
      <x:c r="F64" s="60"/>
      <x:c r="G64" s="60"/>
      <x:c r="H64" s="60"/>
      <x:c r="I64" s="67"/>
      <x:c r="J64" s="60"/>
      <x:c r="K64" s="43"/>
      <x:c r="L64" s="60"/>
      <x:c r="M64" s="60"/>
      <x:c r="N64" s="43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7"/>
      <x:c r="F65" s="60"/>
      <x:c r="G65" s="60"/>
      <x:c r="H65" s="60"/>
      <x:c r="I65" s="67"/>
      <x:c r="J65" s="60"/>
      <x:c r="K65" s="43"/>
      <x:c r="L65" s="60"/>
      <x:c r="M65" s="60"/>
      <x:c r="N65" s="43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7"/>
      <x:c r="F66" s="60"/>
      <x:c r="G66" s="60"/>
      <x:c r="H66" s="60"/>
      <x:c r="I66" s="67"/>
      <x:c r="J66" s="60"/>
      <x:c r="K66" s="43"/>
      <x:c r="L66" s="60"/>
      <x:c r="M66" s="60"/>
      <x:c r="N66" s="43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7"/>
      <x:c r="F67" s="60"/>
      <x:c r="G67" s="60"/>
      <x:c r="H67" s="60"/>
      <x:c r="I67" s="67"/>
      <x:c r="J67" s="60"/>
      <x:c r="K67" s="43"/>
      <x:c r="L67" s="60"/>
      <x:c r="M67" s="60"/>
      <x:c r="N67" s="43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7"/>
      <x:c r="F68" s="60"/>
      <x:c r="G68" s="60"/>
      <x:c r="H68" s="60"/>
      <x:c r="I68" s="67"/>
      <x:c r="J68" s="60"/>
      <x:c r="K68" s="43"/>
      <x:c r="L68" s="60"/>
      <x:c r="M68" s="60"/>
      <x:c r="N68" s="43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7"/>
      <x:c r="F69" s="60"/>
      <x:c r="G69" s="60"/>
      <x:c r="H69" s="60"/>
      <x:c r="I69" s="67"/>
      <x:c r="J69" s="60"/>
      <x:c r="K69" s="43"/>
      <x:c r="L69" s="60"/>
      <x:c r="M69" s="60"/>
      <x:c r="N69" s="43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7"/>
      <x:c r="F70" s="60"/>
      <x:c r="G70" s="60"/>
      <x:c r="H70" s="60"/>
      <x:c r="I70" s="67"/>
      <x:c r="J70" s="60"/>
      <x:c r="K70" s="43"/>
      <x:c r="L70" s="60"/>
      <x:c r="M70" s="60"/>
      <x:c r="N70" s="43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7"/>
      <x:c r="F71" s="60"/>
      <x:c r="G71" s="60"/>
      <x:c r="H71" s="60"/>
      <x:c r="I71" s="67"/>
      <x:c r="J71" s="60"/>
      <x:c r="K71" s="43"/>
      <x:c r="L71" s="60"/>
      <x:c r="M71" s="60"/>
      <x:c r="N71" s="43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7"/>
      <x:c r="F72" s="60"/>
      <x:c r="G72" s="60"/>
      <x:c r="H72" s="60"/>
      <x:c r="I72" s="67"/>
      <x:c r="J72" s="60"/>
      <x:c r="K72" s="43"/>
      <x:c r="L72" s="60"/>
      <x:c r="M72" s="60"/>
      <x:c r="N72" s="43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7"/>
      <x:c r="F73" s="60"/>
      <x:c r="G73" s="60"/>
      <x:c r="H73" s="60"/>
      <x:c r="I73" s="67"/>
      <x:c r="J73" s="60"/>
      <x:c r="K73" s="43"/>
      <x:c r="L73" s="60"/>
      <x:c r="M73" s="60"/>
      <x:c r="N73" s="43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7"/>
      <x:c r="F74" s="60"/>
      <x:c r="G74" s="60"/>
      <x:c r="H74" s="60"/>
      <x:c r="I74" s="67"/>
      <x:c r="J74" s="60"/>
      <x:c r="K74" s="43"/>
      <x:c r="L74" s="60"/>
      <x:c r="M74" s="60"/>
      <x:c r="N74" s="43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7"/>
      <x:c r="F75" s="60"/>
      <x:c r="G75" s="60"/>
      <x:c r="H75" s="60"/>
      <x:c r="I75" s="67"/>
      <x:c r="J75" s="60"/>
      <x:c r="K75" s="43"/>
      <x:c r="L75" s="60"/>
      <x:c r="M75" s="60"/>
      <x:c r="N75" s="43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7"/>
      <x:c r="F76" s="60"/>
      <x:c r="G76" s="60"/>
      <x:c r="H76" s="60"/>
      <x:c r="I76" s="67"/>
      <x:c r="J76" s="60"/>
      <x:c r="K76" s="43"/>
      <x:c r="L76" s="60"/>
      <x:c r="M76" s="60"/>
      <x:c r="N76" s="43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7"/>
      <x:c r="F77" s="60"/>
      <x:c r="G77" s="60"/>
      <x:c r="H77" s="60"/>
      <x:c r="I77" s="67"/>
      <x:c r="J77" s="60"/>
      <x:c r="K77" s="43"/>
      <x:c r="L77" s="60"/>
      <x:c r="M77" s="60"/>
      <x:c r="N77" s="43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7"/>
      <x:c r="F78" s="60"/>
      <x:c r="G78" s="60"/>
      <x:c r="H78" s="60"/>
      <x:c r="I78" s="67"/>
      <x:c r="J78" s="60"/>
      <x:c r="K78" s="43"/>
      <x:c r="L78" s="60"/>
      <x:c r="M78" s="60"/>
      <x:c r="N78" s="43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7"/>
      <x:c r="F79" s="60"/>
      <x:c r="G79" s="60"/>
      <x:c r="H79" s="60"/>
      <x:c r="I79" s="67"/>
      <x:c r="J79" s="60"/>
      <x:c r="K79" s="43"/>
      <x:c r="L79" s="60"/>
      <x:c r="M79" s="60"/>
      <x:c r="N79" s="43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7"/>
      <x:c r="F80" s="60"/>
      <x:c r="G80" s="60"/>
      <x:c r="H80" s="60"/>
      <x:c r="I80" s="67"/>
      <x:c r="J80" s="60"/>
      <x:c r="K80" s="43"/>
      <x:c r="L80" s="60"/>
      <x:c r="M80" s="60"/>
      <x:c r="N80" s="43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7"/>
      <x:c r="F81" s="60"/>
      <x:c r="G81" s="60"/>
      <x:c r="H81" s="60"/>
      <x:c r="I81" s="67"/>
      <x:c r="J81" s="60"/>
      <x:c r="K81" s="43"/>
      <x:c r="L81" s="60"/>
      <x:c r="M81" s="60"/>
      <x:c r="N81" s="43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7"/>
      <x:c r="F82" s="60"/>
      <x:c r="G82" s="60"/>
      <x:c r="H82" s="60"/>
      <x:c r="I82" s="67"/>
      <x:c r="J82" s="60"/>
      <x:c r="K82" s="43"/>
      <x:c r="L82" s="60"/>
      <x:c r="M82" s="60"/>
      <x:c r="N82" s="43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7"/>
      <x:c r="F83" s="60"/>
      <x:c r="G83" s="60"/>
      <x:c r="H83" s="60"/>
      <x:c r="I83" s="67"/>
      <x:c r="J83" s="60"/>
      <x:c r="K83" s="43"/>
      <x:c r="L83" s="60"/>
      <x:c r="M83" s="60"/>
      <x:c r="N83" s="43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7"/>
      <x:c r="F84" s="60"/>
      <x:c r="G84" s="60"/>
      <x:c r="H84" s="60"/>
      <x:c r="I84" s="67"/>
      <x:c r="J84" s="60"/>
      <x:c r="K84" s="43"/>
      <x:c r="L84" s="60"/>
      <x:c r="M84" s="60"/>
      <x:c r="N84" s="43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7"/>
      <x:c r="F85" s="60"/>
      <x:c r="G85" s="60"/>
      <x:c r="H85" s="60"/>
      <x:c r="I85" s="67"/>
      <x:c r="J85" s="60"/>
      <x:c r="K85" s="43"/>
      <x:c r="L85" s="60"/>
      <x:c r="M85" s="60"/>
      <x:c r="N85" s="43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7"/>
      <x:c r="F86" s="60"/>
      <x:c r="G86" s="60"/>
      <x:c r="H86" s="60"/>
      <x:c r="I86" s="67"/>
      <x:c r="J86" s="60"/>
      <x:c r="K86" s="43"/>
      <x:c r="L86" s="60"/>
      <x:c r="M86" s="60"/>
      <x:c r="N86" s="43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7"/>
      <x:c r="F87" s="60"/>
      <x:c r="G87" s="60"/>
      <x:c r="H87" s="60"/>
      <x:c r="I87" s="67"/>
      <x:c r="J87" s="60"/>
      <x:c r="K87" s="43"/>
      <x:c r="L87" s="60"/>
      <x:c r="M87" s="60"/>
      <x:c r="N87" s="43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7"/>
      <x:c r="F88" s="60"/>
      <x:c r="G88" s="60"/>
      <x:c r="H88" s="60"/>
      <x:c r="I88" s="67"/>
      <x:c r="J88" s="60"/>
      <x:c r="K88" s="43"/>
      <x:c r="L88" s="60"/>
      <x:c r="M88" s="60"/>
      <x:c r="N88" s="43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7"/>
      <x:c r="F89" s="60"/>
      <x:c r="G89" s="60"/>
      <x:c r="H89" s="60"/>
      <x:c r="I89" s="67"/>
      <x:c r="J89" s="60"/>
      <x:c r="K89" s="43"/>
      <x:c r="L89" s="60"/>
      <x:c r="M89" s="60"/>
      <x:c r="N89" s="43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7"/>
      <x:c r="F90" s="60"/>
      <x:c r="G90" s="60"/>
      <x:c r="H90" s="60"/>
      <x:c r="I90" s="67"/>
      <x:c r="J90" s="60"/>
      <x:c r="K90" s="43"/>
      <x:c r="L90" s="60"/>
      <x:c r="M90" s="60"/>
      <x:c r="N90" s="43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7"/>
      <x:c r="F91" s="60"/>
      <x:c r="G91" s="60"/>
      <x:c r="H91" s="60"/>
      <x:c r="I91" s="67"/>
      <x:c r="J91" s="60"/>
      <x:c r="K91" s="43"/>
      <x:c r="L91" s="60"/>
      <x:c r="M91" s="60"/>
      <x:c r="N91" s="43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7"/>
      <x:c r="F92" s="60"/>
      <x:c r="G92" s="60"/>
      <x:c r="H92" s="60"/>
      <x:c r="I92" s="67"/>
      <x:c r="J92" s="60"/>
      <x:c r="K92" s="43"/>
      <x:c r="L92" s="60"/>
      <x:c r="M92" s="60"/>
      <x:c r="N92" s="43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7"/>
      <x:c r="F93" s="60"/>
      <x:c r="G93" s="60"/>
      <x:c r="H93" s="60"/>
      <x:c r="I93" s="67"/>
      <x:c r="J93" s="60"/>
      <x:c r="K93" s="43"/>
      <x:c r="L93" s="60"/>
      <x:c r="M93" s="60"/>
      <x:c r="N93" s="43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7"/>
      <x:c r="F94" s="60"/>
      <x:c r="G94" s="60"/>
      <x:c r="H94" s="60"/>
      <x:c r="I94" s="67"/>
      <x:c r="J94" s="60"/>
      <x:c r="K94" s="43"/>
      <x:c r="L94" s="60"/>
      <x:c r="M94" s="60"/>
      <x:c r="N94" s="43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7"/>
      <x:c r="F95" s="60"/>
      <x:c r="G95" s="60"/>
      <x:c r="H95" s="60"/>
      <x:c r="I95" s="67"/>
      <x:c r="J95" s="60"/>
      <x:c r="K95" s="43"/>
      <x:c r="L95" s="60"/>
      <x:c r="M95" s="60"/>
      <x:c r="N95" s="43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7"/>
      <x:c r="F96" s="60"/>
      <x:c r="G96" s="60"/>
      <x:c r="H96" s="60"/>
      <x:c r="I96" s="67"/>
      <x:c r="J96" s="60"/>
      <x:c r="K96" s="43"/>
      <x:c r="L96" s="60"/>
      <x:c r="M96" s="60"/>
      <x:c r="N96" s="43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7"/>
      <x:c r="F97" s="60"/>
      <x:c r="G97" s="60"/>
      <x:c r="H97" s="60"/>
      <x:c r="I97" s="67"/>
      <x:c r="J97" s="60"/>
      <x:c r="K97" s="43"/>
      <x:c r="L97" s="60"/>
      <x:c r="M97" s="60"/>
      <x:c r="N97" s="43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7"/>
      <x:c r="F98" s="60"/>
      <x:c r="G98" s="60"/>
      <x:c r="H98" s="60"/>
      <x:c r="I98" s="67"/>
      <x:c r="J98" s="60"/>
      <x:c r="K98" s="43"/>
      <x:c r="L98" s="60"/>
      <x:c r="M98" s="60"/>
      <x:c r="N98" s="43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7"/>
      <x:c r="F99" s="60"/>
      <x:c r="G99" s="60"/>
      <x:c r="H99" s="60"/>
      <x:c r="I99" s="67"/>
      <x:c r="J99" s="60"/>
      <x:c r="K99" s="43"/>
      <x:c r="L99" s="60"/>
      <x:c r="M99" s="60"/>
      <x:c r="N99" s="43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7"/>
      <x:c r="F100" s="60"/>
      <x:c r="G100" s="60"/>
      <x:c r="H100" s="60"/>
      <x:c r="I100" s="67"/>
      <x:c r="J100" s="60"/>
      <x:c r="K100" s="43"/>
      <x:c r="L100" s="60"/>
      <x:c r="M100" s="60"/>
      <x:c r="N100" s="43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7"/>
      <x:c r="F101" s="60"/>
      <x:c r="G101" s="60"/>
      <x:c r="H101" s="60"/>
      <x:c r="I101" s="67"/>
      <x:c r="J101" s="60"/>
      <x:c r="K101" s="43"/>
      <x:c r="L101" s="60"/>
      <x:c r="M101" s="60"/>
      <x:c r="N101" s="43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7"/>
      <x:c r="F102" s="60"/>
      <x:c r="G102" s="60"/>
      <x:c r="H102" s="60"/>
      <x:c r="I102" s="67"/>
      <x:c r="J102" s="60"/>
      <x:c r="K102" s="43"/>
      <x:c r="L102" s="60"/>
      <x:c r="M102" s="60"/>
      <x:c r="N102" s="43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7"/>
      <x:c r="F103" s="60"/>
      <x:c r="G103" s="60"/>
      <x:c r="H103" s="60"/>
      <x:c r="I103" s="67"/>
      <x:c r="J103" s="60"/>
      <x:c r="K103" s="43"/>
      <x:c r="L103" s="60"/>
      <x:c r="M103" s="60"/>
      <x:c r="N103" s="43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7"/>
      <x:c r="F104" s="60"/>
      <x:c r="G104" s="60"/>
      <x:c r="H104" s="60"/>
      <x:c r="I104" s="67"/>
      <x:c r="J104" s="60"/>
      <x:c r="K104" s="43"/>
      <x:c r="L104" s="60"/>
      <x:c r="M104" s="60"/>
      <x:c r="N104" s="43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7"/>
      <x:c r="F105" s="60"/>
      <x:c r="G105" s="60"/>
      <x:c r="H105" s="60"/>
      <x:c r="I105" s="67"/>
      <x:c r="J105" s="60"/>
      <x:c r="K105" s="43"/>
      <x:c r="L105" s="60"/>
      <x:c r="M105" s="60"/>
      <x:c r="N105" s="43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7"/>
      <x:c r="F106" s="60"/>
      <x:c r="G106" s="60"/>
      <x:c r="H106" s="60"/>
      <x:c r="I106" s="67"/>
      <x:c r="J106" s="60"/>
      <x:c r="K106" s="43"/>
      <x:c r="L106" s="60"/>
      <x:c r="M106" s="60"/>
      <x:c r="N106" s="43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7"/>
      <x:c r="F107" s="60"/>
      <x:c r="G107" s="60"/>
      <x:c r="H107" s="60"/>
      <x:c r="I107" s="67"/>
      <x:c r="J107" s="60"/>
      <x:c r="K107" s="43"/>
      <x:c r="L107" s="60"/>
      <x:c r="M107" s="60"/>
      <x:c r="N107" s="43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7"/>
      <x:c r="F108" s="60"/>
      <x:c r="G108" s="60"/>
      <x:c r="H108" s="60"/>
      <x:c r="I108" s="67"/>
      <x:c r="J108" s="60"/>
      <x:c r="K108" s="43"/>
      <x:c r="L108" s="60"/>
      <x:c r="M108" s="60"/>
      <x:c r="N108" s="43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7"/>
      <x:c r="F109" s="60"/>
      <x:c r="G109" s="60"/>
      <x:c r="H109" s="60"/>
      <x:c r="I109" s="67"/>
      <x:c r="J109" s="60"/>
      <x:c r="K109" s="43"/>
      <x:c r="L109" s="60"/>
      <x:c r="M109" s="60"/>
      <x:c r="N109" s="43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7"/>
      <x:c r="F110" s="60"/>
      <x:c r="G110" s="60"/>
      <x:c r="H110" s="60"/>
      <x:c r="I110" s="67"/>
      <x:c r="J110" s="60"/>
      <x:c r="K110" s="43"/>
      <x:c r="L110" s="60"/>
      <x:c r="M110" s="60"/>
      <x:c r="N110" s="43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7"/>
      <x:c r="F111" s="60"/>
      <x:c r="G111" s="60"/>
      <x:c r="H111" s="60"/>
      <x:c r="I111" s="67"/>
      <x:c r="J111" s="60"/>
      <x:c r="K111" s="43"/>
      <x:c r="L111" s="60"/>
      <x:c r="M111" s="60"/>
      <x:c r="N111" s="43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7"/>
      <x:c r="F112" s="60"/>
      <x:c r="G112" s="60"/>
      <x:c r="H112" s="60"/>
      <x:c r="I112" s="67"/>
      <x:c r="J112" s="60"/>
      <x:c r="K112" s="43"/>
      <x:c r="L112" s="60"/>
      <x:c r="M112" s="60"/>
      <x:c r="N112" s="43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7"/>
      <x:c r="F113" s="60"/>
      <x:c r="G113" s="60"/>
      <x:c r="H113" s="60"/>
      <x:c r="I113" s="67"/>
      <x:c r="J113" s="60"/>
      <x:c r="K113" s="43"/>
      <x:c r="L113" s="60"/>
      <x:c r="M113" s="60"/>
      <x:c r="N113" s="43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7"/>
      <x:c r="F114" s="60"/>
      <x:c r="G114" s="60"/>
      <x:c r="H114" s="60"/>
      <x:c r="I114" s="67"/>
      <x:c r="J114" s="60"/>
      <x:c r="K114" s="43"/>
      <x:c r="L114" s="60"/>
      <x:c r="M114" s="60"/>
      <x:c r="N114" s="43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7"/>
      <x:c r="F115" s="60"/>
      <x:c r="G115" s="60"/>
      <x:c r="H115" s="60"/>
      <x:c r="I115" s="67"/>
      <x:c r="J115" s="60"/>
      <x:c r="K115" s="43"/>
      <x:c r="L115" s="60"/>
      <x:c r="M115" s="60"/>
      <x:c r="N115" s="43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7"/>
      <x:c r="F116" s="60"/>
      <x:c r="G116" s="60"/>
      <x:c r="H116" s="60"/>
      <x:c r="I116" s="67"/>
      <x:c r="J116" s="60"/>
      <x:c r="K116" s="43"/>
      <x:c r="L116" s="60"/>
      <x:c r="M116" s="60"/>
      <x:c r="N116" s="43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7"/>
      <x:c r="F117" s="60"/>
      <x:c r="G117" s="60"/>
      <x:c r="H117" s="60"/>
      <x:c r="I117" s="67"/>
      <x:c r="J117" s="60"/>
      <x:c r="K117" s="43"/>
      <x:c r="L117" s="60"/>
      <x:c r="M117" s="60"/>
      <x:c r="N117" s="43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7"/>
      <x:c r="F118" s="60"/>
      <x:c r="G118" s="60"/>
      <x:c r="H118" s="60"/>
      <x:c r="I118" s="67"/>
      <x:c r="J118" s="60"/>
      <x:c r="K118" s="43"/>
      <x:c r="L118" s="60"/>
      <x:c r="M118" s="60"/>
      <x:c r="N118" s="43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7"/>
      <x:c r="F119" s="60"/>
      <x:c r="G119" s="60"/>
      <x:c r="H119" s="60"/>
      <x:c r="I119" s="67"/>
      <x:c r="J119" s="60"/>
      <x:c r="K119" s="43"/>
      <x:c r="L119" s="60"/>
      <x:c r="M119" s="60"/>
      <x:c r="N119" s="43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7"/>
      <x:c r="F120" s="60"/>
      <x:c r="G120" s="60"/>
      <x:c r="H120" s="60"/>
      <x:c r="I120" s="67"/>
      <x:c r="J120" s="60"/>
      <x:c r="K120" s="43"/>
      <x:c r="L120" s="60"/>
      <x:c r="M120" s="60"/>
      <x:c r="N120" s="43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0"/>
      <x:c r="G121" s="60"/>
      <x:c r="H121" s="60"/>
      <x:c r="I121" s="67"/>
      <x:c r="J121" s="60"/>
      <x:c r="K121" s="43"/>
      <x:c r="L121" s="60"/>
      <x:c r="M121" s="60"/>
      <x:c r="N121" s="43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0"/>
      <x:c r="G122" s="60"/>
      <x:c r="H122" s="60"/>
      <x:c r="I122" s="67"/>
      <x:c r="J122" s="60"/>
      <x:c r="K122" s="43"/>
      <x:c r="L122" s="60"/>
      <x:c r="M122" s="60"/>
      <x:c r="N122" s="43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0"/>
      <x:c r="G123" s="60"/>
      <x:c r="H123" s="60"/>
      <x:c r="I123" s="67"/>
      <x:c r="J123" s="60"/>
      <x:c r="K123" s="43"/>
      <x:c r="L123" s="60"/>
      <x:c r="M123" s="60"/>
      <x:c r="N123" s="43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0"/>
      <x:c r="G124" s="60"/>
      <x:c r="H124" s="60"/>
      <x:c r="I124" s="67"/>
      <x:c r="J124" s="60"/>
      <x:c r="K124" s="43"/>
      <x:c r="L124" s="60"/>
      <x:c r="M124" s="60"/>
      <x:c r="N124" s="43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0"/>
      <x:c r="G125" s="60"/>
      <x:c r="H125" s="60"/>
      <x:c r="I125" s="67"/>
      <x:c r="J125" s="60"/>
      <x:c r="K125" s="43"/>
      <x:c r="L125" s="60"/>
      <x:c r="M125" s="60"/>
      <x:c r="N125" s="43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0"/>
      <x:c r="G126" s="60"/>
      <x:c r="H126" s="60"/>
      <x:c r="I126" s="67"/>
      <x:c r="J126" s="60"/>
      <x:c r="K126" s="43"/>
      <x:c r="L126" s="60"/>
      <x:c r="M126" s="60"/>
      <x:c r="N126" s="43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0"/>
      <x:c r="G127" s="60"/>
      <x:c r="H127" s="60"/>
      <x:c r="I127" s="67"/>
      <x:c r="J127" s="60"/>
      <x:c r="K127" s="43"/>
      <x:c r="L127" s="60"/>
      <x:c r="M127" s="60"/>
      <x:c r="N127" s="43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0"/>
      <x:c r="G128" s="60"/>
      <x:c r="H128" s="60"/>
      <x:c r="I128" s="67"/>
      <x:c r="J128" s="60"/>
      <x:c r="K128" s="43"/>
      <x:c r="L128" s="60"/>
      <x:c r="M128" s="60"/>
      <x:c r="N128" s="43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0"/>
      <x:c r="G129" s="60"/>
      <x:c r="H129" s="60"/>
      <x:c r="I129" s="67"/>
      <x:c r="J129" s="60"/>
      <x:c r="K129" s="43"/>
      <x:c r="L129" s="60"/>
      <x:c r="M129" s="60"/>
      <x:c r="N129" s="43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0"/>
      <x:c r="G130" s="60"/>
      <x:c r="H130" s="60"/>
      <x:c r="I130" s="67"/>
      <x:c r="J130" s="60"/>
      <x:c r="K130" s="43"/>
      <x:c r="L130" s="60"/>
      <x:c r="M130" s="60"/>
      <x:c r="N130" s="43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0"/>
      <x:c r="G131" s="60"/>
      <x:c r="H131" s="60"/>
      <x:c r="I131" s="67"/>
      <x:c r="J131" s="60"/>
      <x:c r="K131" s="43"/>
      <x:c r="L131" s="60"/>
      <x:c r="M131" s="60"/>
      <x:c r="N131" s="43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0"/>
      <x:c r="G132" s="60"/>
      <x:c r="H132" s="60"/>
      <x:c r="I132" s="67"/>
      <x:c r="J132" s="60"/>
      <x:c r="K132" s="43"/>
      <x:c r="L132" s="60"/>
      <x:c r="M132" s="60"/>
      <x:c r="N132" s="43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0"/>
      <x:c r="G133" s="60"/>
      <x:c r="H133" s="60"/>
      <x:c r="I133" s="67"/>
      <x:c r="J133" s="60"/>
      <x:c r="K133" s="43"/>
      <x:c r="L133" s="60"/>
      <x:c r="M133" s="60"/>
      <x:c r="N133" s="43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0"/>
      <x:c r="G134" s="60"/>
      <x:c r="H134" s="60"/>
      <x:c r="I134" s="67"/>
      <x:c r="J134" s="60"/>
      <x:c r="K134" s="43"/>
      <x:c r="L134" s="60"/>
      <x:c r="M134" s="60"/>
      <x:c r="N134" s="43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0"/>
      <x:c r="G135" s="60"/>
      <x:c r="H135" s="60"/>
      <x:c r="I135" s="67"/>
      <x:c r="J135" s="60"/>
      <x:c r="K135" s="43"/>
      <x:c r="L135" s="60"/>
      <x:c r="M135" s="60"/>
      <x:c r="N135" s="43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0"/>
      <x:c r="G136" s="60"/>
      <x:c r="H136" s="60"/>
      <x:c r="I136" s="67"/>
      <x:c r="J136" s="60"/>
      <x:c r="K136" s="43"/>
      <x:c r="L136" s="60"/>
      <x:c r="M136" s="60"/>
      <x:c r="N136" s="43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0"/>
      <x:c r="G137" s="60"/>
      <x:c r="H137" s="60"/>
      <x:c r="I137" s="67"/>
      <x:c r="J137" s="60"/>
      <x:c r="K137" s="43"/>
      <x:c r="L137" s="60"/>
      <x:c r="M137" s="60"/>
      <x:c r="N137" s="43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0"/>
      <x:c r="G138" s="60"/>
      <x:c r="H138" s="60"/>
      <x:c r="I138" s="67"/>
      <x:c r="J138" s="60"/>
      <x:c r="K138" s="43"/>
      <x:c r="L138" s="60"/>
      <x:c r="M138" s="60"/>
      <x:c r="N138" s="43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0"/>
      <x:c r="G139" s="60"/>
      <x:c r="H139" s="60"/>
      <x:c r="I139" s="67"/>
      <x:c r="J139" s="60"/>
      <x:c r="K139" s="43"/>
      <x:c r="L139" s="60"/>
      <x:c r="M139" s="60"/>
      <x:c r="N139" s="43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0"/>
      <x:c r="G140" s="60"/>
      <x:c r="H140" s="60"/>
      <x:c r="I140" s="67"/>
      <x:c r="J140" s="60"/>
      <x:c r="K140" s="43"/>
      <x:c r="L140" s="60"/>
      <x:c r="M140" s="60"/>
      <x:c r="N140" s="43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0"/>
      <x:c r="G141" s="60"/>
      <x:c r="H141" s="60"/>
      <x:c r="I141" s="67"/>
      <x:c r="J141" s="60"/>
      <x:c r="K141" s="43"/>
      <x:c r="L141" s="60"/>
      <x:c r="M141" s="60"/>
      <x:c r="N141" s="43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0"/>
      <x:c r="G142" s="60"/>
      <x:c r="H142" s="60"/>
      <x:c r="I142" s="67"/>
      <x:c r="J142" s="60"/>
      <x:c r="K142" s="43"/>
      <x:c r="L142" s="60"/>
      <x:c r="M142" s="60"/>
      <x:c r="N142" s="43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0"/>
      <x:c r="G143" s="60"/>
      <x:c r="H143" s="60"/>
      <x:c r="I143" s="67"/>
      <x:c r="J143" s="60"/>
      <x:c r="K143" s="43"/>
      <x:c r="L143" s="60"/>
      <x:c r="M143" s="60"/>
      <x:c r="N143" s="43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0"/>
      <x:c r="G144" s="60"/>
      <x:c r="H144" s="60"/>
      <x:c r="I144" s="67"/>
      <x:c r="J144" s="60"/>
      <x:c r="K144" s="43"/>
      <x:c r="L144" s="60"/>
      <x:c r="M144" s="60"/>
      <x:c r="N144" s="43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0"/>
      <x:c r="G145" s="60"/>
      <x:c r="H145" s="60"/>
      <x:c r="I145" s="67"/>
      <x:c r="J145" s="60"/>
      <x:c r="K145" s="43"/>
      <x:c r="L145" s="60"/>
      <x:c r="M145" s="60"/>
      <x:c r="N145" s="43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0"/>
      <x:c r="G146" s="60"/>
      <x:c r="H146" s="60"/>
      <x:c r="I146" s="67"/>
      <x:c r="J146" s="60"/>
      <x:c r="K146" s="43"/>
      <x:c r="L146" s="60"/>
      <x:c r="M146" s="60"/>
      <x:c r="N146" s="43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0"/>
      <x:c r="G147" s="60"/>
      <x:c r="H147" s="60"/>
      <x:c r="I147" s="67"/>
      <x:c r="J147" s="60"/>
      <x:c r="K147" s="43"/>
      <x:c r="L147" s="60"/>
      <x:c r="M147" s="60"/>
      <x:c r="N147" s="43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0"/>
      <x:c r="G148" s="60"/>
      <x:c r="H148" s="60"/>
      <x:c r="I148" s="67"/>
      <x:c r="J148" s="60"/>
      <x:c r="K148" s="43"/>
      <x:c r="L148" s="60"/>
      <x:c r="M148" s="60"/>
      <x:c r="N148" s="43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0"/>
      <x:c r="G149" s="60"/>
      <x:c r="H149" s="60"/>
      <x:c r="I149" s="67"/>
      <x:c r="J149" s="60"/>
      <x:c r="K149" s="43"/>
      <x:c r="L149" s="60"/>
      <x:c r="M149" s="60"/>
      <x:c r="N149" s="43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0"/>
      <x:c r="G150" s="60"/>
      <x:c r="H150" s="60"/>
      <x:c r="I150" s="67"/>
      <x:c r="J150" s="60"/>
      <x:c r="K150" s="43"/>
      <x:c r="L150" s="60"/>
      <x:c r="M150" s="60"/>
      <x:c r="N150" s="43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0"/>
      <x:c r="G151" s="60"/>
      <x:c r="H151" s="60"/>
      <x:c r="I151" s="67"/>
      <x:c r="J151" s="60"/>
      <x:c r="K151" s="43"/>
      <x:c r="L151" s="60"/>
      <x:c r="M151" s="60"/>
      <x:c r="N151" s="43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0"/>
      <x:c r="G152" s="60"/>
      <x:c r="H152" s="60"/>
      <x:c r="I152" s="67"/>
      <x:c r="J152" s="60"/>
      <x:c r="K152" s="43"/>
      <x:c r="L152" s="60"/>
      <x:c r="M152" s="60"/>
      <x:c r="N152" s="43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0"/>
      <x:c r="G153" s="60"/>
      <x:c r="H153" s="60"/>
      <x:c r="I153" s="67"/>
      <x:c r="J153" s="60"/>
      <x:c r="K153" s="43"/>
      <x:c r="L153" s="60"/>
      <x:c r="M153" s="60"/>
      <x:c r="N153" s="43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0"/>
      <x:c r="G154" s="60"/>
      <x:c r="H154" s="60"/>
      <x:c r="I154" s="67"/>
      <x:c r="J154" s="60"/>
      <x:c r="K154" s="43"/>
      <x:c r="L154" s="60"/>
      <x:c r="M154" s="60"/>
      <x:c r="N154" s="43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0"/>
      <x:c r="G155" s="60"/>
      <x:c r="H155" s="60"/>
      <x:c r="I155" s="67"/>
      <x:c r="J155" s="60"/>
      <x:c r="K155" s="43"/>
      <x:c r="L155" s="60"/>
      <x:c r="M155" s="60"/>
      <x:c r="N155" s="43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0"/>
      <x:c r="G156" s="60"/>
      <x:c r="H156" s="60"/>
      <x:c r="I156" s="67"/>
      <x:c r="J156" s="60"/>
      <x:c r="K156" s="43"/>
      <x:c r="L156" s="60"/>
      <x:c r="M156" s="60"/>
      <x:c r="N156" s="43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0"/>
      <x:c r="G157" s="60"/>
      <x:c r="H157" s="60"/>
      <x:c r="I157" s="67"/>
      <x:c r="J157" s="60"/>
      <x:c r="K157" s="43"/>
      <x:c r="L157" s="60"/>
      <x:c r="M157" s="60"/>
      <x:c r="N157" s="43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0"/>
      <x:c r="G158" s="60"/>
      <x:c r="H158" s="60"/>
      <x:c r="I158" s="67"/>
      <x:c r="J158" s="60"/>
      <x:c r="K158" s="43"/>
      <x:c r="L158" s="60"/>
      <x:c r="M158" s="60"/>
      <x:c r="N158" s="43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0"/>
      <x:c r="G159" s="60"/>
      <x:c r="H159" s="60"/>
      <x:c r="I159" s="67"/>
      <x:c r="J159" s="60"/>
      <x:c r="K159" s="43"/>
      <x:c r="L159" s="60"/>
      <x:c r="M159" s="60"/>
      <x:c r="N159" s="43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0"/>
      <x:c r="G160" s="60"/>
      <x:c r="H160" s="60"/>
      <x:c r="I160" s="67"/>
      <x:c r="J160" s="60"/>
      <x:c r="K160" s="43"/>
      <x:c r="L160" s="60"/>
      <x:c r="M160" s="60"/>
      <x:c r="N160" s="43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0"/>
      <x:c r="G161" s="60"/>
      <x:c r="H161" s="60"/>
      <x:c r="I161" s="67"/>
      <x:c r="J161" s="60"/>
      <x:c r="K161" s="43"/>
      <x:c r="L161" s="60"/>
      <x:c r="M161" s="60"/>
      <x:c r="N161" s="43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0"/>
      <x:c r="G162" s="60"/>
      <x:c r="H162" s="60"/>
      <x:c r="I162" s="67"/>
      <x:c r="J162" s="60"/>
      <x:c r="K162" s="43"/>
      <x:c r="L162" s="60"/>
      <x:c r="M162" s="60"/>
      <x:c r="N162" s="43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0"/>
      <x:c r="G163" s="60"/>
      <x:c r="H163" s="60"/>
      <x:c r="I163" s="67"/>
      <x:c r="J163" s="60"/>
      <x:c r="K163" s="43"/>
      <x:c r="L163" s="60"/>
      <x:c r="M163" s="60"/>
      <x:c r="N163" s="43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0"/>
      <x:c r="G164" s="60"/>
      <x:c r="H164" s="60"/>
      <x:c r="I164" s="67"/>
      <x:c r="J164" s="60"/>
      <x:c r="K164" s="43"/>
      <x:c r="L164" s="60"/>
      <x:c r="M164" s="60"/>
      <x:c r="N164" s="43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0"/>
      <x:c r="G165" s="60"/>
      <x:c r="H165" s="60"/>
      <x:c r="I165" s="67"/>
      <x:c r="J165" s="60"/>
      <x:c r="K165" s="43"/>
      <x:c r="L165" s="60"/>
      <x:c r="M165" s="60"/>
      <x:c r="N165" s="43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0"/>
      <x:c r="G166" s="60"/>
      <x:c r="H166" s="60"/>
      <x:c r="I166" s="67"/>
      <x:c r="J166" s="60"/>
      <x:c r="K166" s="43"/>
      <x:c r="L166" s="60"/>
      <x:c r="M166" s="60"/>
      <x:c r="N166" s="43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0"/>
      <x:c r="G167" s="60"/>
      <x:c r="H167" s="60"/>
      <x:c r="I167" s="67"/>
      <x:c r="J167" s="60"/>
      <x:c r="K167" s="43"/>
      <x:c r="L167" s="60"/>
      <x:c r="M167" s="60"/>
      <x:c r="N167" s="43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0"/>
      <x:c r="G168" s="60"/>
      <x:c r="H168" s="60"/>
      <x:c r="I168" s="67"/>
      <x:c r="J168" s="60"/>
      <x:c r="K168" s="43"/>
      <x:c r="L168" s="60"/>
      <x:c r="M168" s="60"/>
      <x:c r="N168" s="43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0"/>
      <x:c r="G169" s="60"/>
      <x:c r="H169" s="60"/>
      <x:c r="I169" s="67"/>
      <x:c r="J169" s="60"/>
      <x:c r="K169" s="43"/>
      <x:c r="L169" s="60"/>
      <x:c r="M169" s="60"/>
      <x:c r="N169" s="43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0"/>
      <x:c r="G170" s="60"/>
      <x:c r="H170" s="60"/>
      <x:c r="I170" s="67"/>
      <x:c r="J170" s="60"/>
      <x:c r="K170" s="43"/>
      <x:c r="L170" s="60"/>
      <x:c r="M170" s="60"/>
      <x:c r="N170" s="43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0"/>
      <x:c r="G171" s="60"/>
      <x:c r="H171" s="60"/>
      <x:c r="I171" s="67"/>
      <x:c r="J171" s="60"/>
      <x:c r="K171" s="43"/>
      <x:c r="L171" s="60"/>
      <x:c r="M171" s="60"/>
      <x:c r="N171" s="43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0"/>
      <x:c r="G172" s="60"/>
      <x:c r="H172" s="60"/>
      <x:c r="I172" s="67"/>
      <x:c r="J172" s="60"/>
      <x:c r="K172" s="43"/>
      <x:c r="L172" s="60"/>
      <x:c r="M172" s="60"/>
      <x:c r="N172" s="43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0"/>
      <x:c r="G173" s="60"/>
      <x:c r="H173" s="60"/>
      <x:c r="I173" s="67"/>
      <x:c r="J173" s="60"/>
      <x:c r="K173" s="43"/>
      <x:c r="L173" s="60"/>
      <x:c r="M173" s="60"/>
      <x:c r="N173" s="43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0"/>
      <x:c r="G174" s="60"/>
      <x:c r="H174" s="60"/>
      <x:c r="I174" s="67"/>
      <x:c r="J174" s="60"/>
      <x:c r="K174" s="43"/>
      <x:c r="L174" s="60"/>
      <x:c r="M174" s="60"/>
      <x:c r="N174" s="43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0"/>
      <x:c r="G175" s="60"/>
      <x:c r="H175" s="60"/>
      <x:c r="I175" s="67"/>
      <x:c r="J175" s="60"/>
      <x:c r="K175" s="43"/>
      <x:c r="L175" s="60"/>
      <x:c r="M175" s="60"/>
      <x:c r="N175" s="43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0"/>
      <x:c r="G176" s="60"/>
      <x:c r="H176" s="60"/>
      <x:c r="I176" s="67"/>
      <x:c r="J176" s="60"/>
      <x:c r="K176" s="43"/>
      <x:c r="L176" s="60"/>
      <x:c r="M176" s="60"/>
      <x:c r="N176" s="43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0"/>
      <x:c r="G177" s="60"/>
      <x:c r="H177" s="60"/>
      <x:c r="I177" s="67"/>
      <x:c r="J177" s="60"/>
      <x:c r="K177" s="43"/>
      <x:c r="L177" s="60"/>
      <x:c r="M177" s="60"/>
      <x:c r="N177" s="43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0"/>
      <x:c r="G178" s="60"/>
      <x:c r="H178" s="60"/>
      <x:c r="I178" s="67"/>
      <x:c r="J178" s="60"/>
      <x:c r="K178" s="43"/>
      <x:c r="L178" s="60"/>
      <x:c r="M178" s="60"/>
      <x:c r="N178" s="43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0"/>
      <x:c r="G179" s="60"/>
      <x:c r="H179" s="60"/>
      <x:c r="I179" s="67"/>
      <x:c r="J179" s="60"/>
      <x:c r="K179" s="43"/>
      <x:c r="L179" s="60"/>
      <x:c r="M179" s="60"/>
      <x:c r="N179" s="43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0"/>
      <x:c r="G180" s="60"/>
      <x:c r="H180" s="60"/>
      <x:c r="I180" s="67"/>
      <x:c r="J180" s="60"/>
      <x:c r="K180" s="43"/>
      <x:c r="L180" s="60"/>
      <x:c r="M180" s="60"/>
      <x:c r="N180" s="43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0"/>
      <x:c r="G181" s="60"/>
      <x:c r="H181" s="60"/>
      <x:c r="I181" s="67"/>
      <x:c r="J181" s="60"/>
      <x:c r="K181" s="43"/>
      <x:c r="L181" s="60"/>
      <x:c r="M181" s="60"/>
      <x:c r="N181" s="43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0"/>
      <x:c r="G182" s="60"/>
      <x:c r="H182" s="60"/>
      <x:c r="I182" s="67"/>
      <x:c r="J182" s="60"/>
      <x:c r="K182" s="43"/>
      <x:c r="L182" s="60"/>
      <x:c r="M182" s="60"/>
      <x:c r="N182" s="43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0"/>
      <x:c r="G183" s="60"/>
      <x:c r="H183" s="60"/>
      <x:c r="I183" s="67"/>
      <x:c r="J183" s="60"/>
      <x:c r="K183" s="43"/>
      <x:c r="L183" s="60"/>
      <x:c r="M183" s="60"/>
      <x:c r="N183" s="43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0"/>
      <x:c r="G184" s="60"/>
      <x:c r="H184" s="60"/>
      <x:c r="I184" s="67"/>
      <x:c r="J184" s="60"/>
      <x:c r="K184" s="43"/>
      <x:c r="L184" s="60"/>
      <x:c r="M184" s="60"/>
      <x:c r="N184" s="43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0"/>
      <x:c r="G185" s="60"/>
      <x:c r="H185" s="60"/>
      <x:c r="I185" s="67"/>
      <x:c r="J185" s="60"/>
      <x:c r="K185" s="43"/>
      <x:c r="L185" s="60"/>
      <x:c r="M185" s="60"/>
      <x:c r="N185" s="43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0"/>
      <x:c r="G186" s="60"/>
      <x:c r="H186" s="60"/>
      <x:c r="I186" s="67"/>
      <x:c r="J186" s="60"/>
      <x:c r="K186" s="43"/>
      <x:c r="L186" s="60"/>
      <x:c r="M186" s="60"/>
      <x:c r="N186" s="43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0"/>
      <x:c r="G187" s="60"/>
      <x:c r="H187" s="60"/>
      <x:c r="I187" s="67"/>
      <x:c r="J187" s="60"/>
      <x:c r="K187" s="43"/>
      <x:c r="L187" s="60"/>
      <x:c r="M187" s="60"/>
      <x:c r="N187" s="43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0"/>
      <x:c r="G188" s="60"/>
      <x:c r="H188" s="60"/>
      <x:c r="I188" s="67"/>
      <x:c r="J188" s="60"/>
      <x:c r="K188" s="43"/>
      <x:c r="L188" s="60"/>
      <x:c r="M188" s="60"/>
      <x:c r="N188" s="43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0"/>
      <x:c r="G189" s="60"/>
      <x:c r="H189" s="60"/>
      <x:c r="I189" s="67"/>
      <x:c r="J189" s="60"/>
      <x:c r="K189" s="43"/>
      <x:c r="L189" s="60"/>
      <x:c r="M189" s="60"/>
      <x:c r="N189" s="43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0"/>
      <x:c r="G190" s="60"/>
      <x:c r="H190" s="60"/>
      <x:c r="I190" s="67"/>
      <x:c r="J190" s="60"/>
      <x:c r="K190" s="43"/>
      <x:c r="L190" s="60"/>
      <x:c r="M190" s="60"/>
      <x:c r="N190" s="43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0"/>
      <x:c r="G191" s="60"/>
      <x:c r="H191" s="60"/>
      <x:c r="I191" s="67"/>
      <x:c r="J191" s="60"/>
      <x:c r="K191" s="43"/>
      <x:c r="L191" s="60"/>
      <x:c r="M191" s="60"/>
      <x:c r="N191" s="43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0"/>
      <x:c r="G192" s="60"/>
      <x:c r="H192" s="60"/>
      <x:c r="I192" s="67"/>
      <x:c r="J192" s="60"/>
      <x:c r="K192" s="43"/>
      <x:c r="L192" s="60"/>
      <x:c r="M192" s="60"/>
      <x:c r="N192" s="43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0"/>
      <x:c r="G193" s="60"/>
      <x:c r="H193" s="60"/>
      <x:c r="I193" s="67"/>
      <x:c r="J193" s="60"/>
      <x:c r="K193" s="43"/>
      <x:c r="L193" s="60"/>
      <x:c r="M193" s="60"/>
      <x:c r="N193" s="43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0"/>
      <x:c r="G194" s="60"/>
      <x:c r="H194" s="60"/>
      <x:c r="I194" s="67"/>
      <x:c r="J194" s="60"/>
      <x:c r="K194" s="43"/>
      <x:c r="L194" s="60"/>
      <x:c r="M194" s="60"/>
      <x:c r="N194" s="43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0"/>
      <x:c r="G195" s="60"/>
      <x:c r="H195" s="60"/>
      <x:c r="I195" s="67"/>
      <x:c r="J195" s="60"/>
      <x:c r="K195" s="43"/>
      <x:c r="L195" s="60"/>
      <x:c r="M195" s="60"/>
      <x:c r="N195" s="43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0"/>
      <x:c r="G196" s="60"/>
      <x:c r="H196" s="60"/>
      <x:c r="I196" s="67"/>
      <x:c r="J196" s="60"/>
      <x:c r="K196" s="43"/>
      <x:c r="L196" s="60"/>
      <x:c r="M196" s="60"/>
      <x:c r="N196" s="43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0"/>
      <x:c r="G197" s="60"/>
      <x:c r="H197" s="60"/>
      <x:c r="I197" s="67"/>
      <x:c r="J197" s="60"/>
      <x:c r="K197" s="43"/>
      <x:c r="L197" s="60"/>
      <x:c r="M197" s="60"/>
      <x:c r="N197" s="43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0"/>
      <x:c r="G198" s="60"/>
      <x:c r="H198" s="60"/>
      <x:c r="I198" s="67"/>
      <x:c r="J198" s="60"/>
      <x:c r="K198" s="43"/>
      <x:c r="L198" s="60"/>
      <x:c r="M198" s="60"/>
      <x:c r="N198" s="43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0"/>
      <x:c r="G199" s="60"/>
      <x:c r="H199" s="60"/>
      <x:c r="I199" s="67"/>
      <x:c r="J199" s="60"/>
      <x:c r="K199" s="43"/>
      <x:c r="L199" s="60"/>
      <x:c r="M199" s="60"/>
      <x:c r="N199" s="43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0"/>
      <x:c r="G200" s="60"/>
      <x:c r="H200" s="60"/>
      <x:c r="I200" s="67"/>
      <x:c r="J200" s="60"/>
      <x:c r="K200" s="43"/>
      <x:c r="L200" s="60"/>
      <x:c r="M200" s="60"/>
      <x:c r="N200" s="43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0"/>
      <x:c r="G201" s="60"/>
      <x:c r="H201" s="60"/>
      <x:c r="I201" s="67"/>
      <x:c r="J201" s="60"/>
      <x:c r="K201" s="43"/>
      <x:c r="L201" s="60"/>
      <x:c r="M201" s="60"/>
      <x:c r="N201" s="43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0"/>
      <x:c r="G202" s="60"/>
      <x:c r="H202" s="60"/>
      <x:c r="I202" s="67"/>
      <x:c r="J202" s="60"/>
      <x:c r="K202" s="43"/>
      <x:c r="L202" s="60"/>
      <x:c r="M202" s="60"/>
      <x:c r="N202" s="43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0"/>
      <x:c r="G203" s="60"/>
      <x:c r="H203" s="60"/>
      <x:c r="I203" s="67"/>
      <x:c r="J203" s="60"/>
      <x:c r="K203" s="43"/>
      <x:c r="L203" s="60"/>
      <x:c r="M203" s="60"/>
      <x:c r="N203" s="43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0"/>
      <x:c r="G204" s="60"/>
      <x:c r="H204" s="60"/>
      <x:c r="I204" s="67"/>
      <x:c r="J204" s="60"/>
      <x:c r="K204" s="43"/>
      <x:c r="L204" s="60"/>
      <x:c r="M204" s="60"/>
      <x:c r="N204" s="43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0"/>
      <x:c r="G205" s="60"/>
      <x:c r="H205" s="60"/>
      <x:c r="I205" s="67"/>
      <x:c r="J205" s="60"/>
      <x:c r="K205" s="43"/>
      <x:c r="L205" s="60"/>
      <x:c r="M205" s="60"/>
      <x:c r="N205" s="43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0"/>
      <x:c r="G206" s="60"/>
      <x:c r="H206" s="60"/>
      <x:c r="I206" s="67"/>
      <x:c r="J206" s="60"/>
      <x:c r="K206" s="43"/>
      <x:c r="L206" s="60"/>
      <x:c r="M206" s="60"/>
      <x:c r="N206" s="43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0"/>
      <x:c r="G207" s="60"/>
      <x:c r="H207" s="60"/>
      <x:c r="I207" s="67"/>
      <x:c r="J207" s="60"/>
      <x:c r="K207" s="43"/>
      <x:c r="L207" s="60"/>
      <x:c r="M207" s="60"/>
      <x:c r="N207" s="43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0"/>
      <x:c r="G208" s="60"/>
      <x:c r="H208" s="60"/>
      <x:c r="I208" s="67"/>
      <x:c r="J208" s="60"/>
      <x:c r="K208" s="43"/>
      <x:c r="L208" s="60"/>
      <x:c r="M208" s="60"/>
      <x:c r="N208" s="43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0"/>
      <x:c r="G209" s="60"/>
      <x:c r="H209" s="60"/>
      <x:c r="I209" s="67"/>
      <x:c r="J209" s="60"/>
      <x:c r="K209" s="43"/>
      <x:c r="L209" s="60"/>
      <x:c r="M209" s="60"/>
      <x:c r="N209" s="43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0"/>
      <x:c r="G210" s="60"/>
      <x:c r="H210" s="60"/>
      <x:c r="I210" s="67"/>
      <x:c r="J210" s="60"/>
      <x:c r="K210" s="43"/>
      <x:c r="L210" s="60"/>
      <x:c r="M210" s="60"/>
      <x:c r="N210" s="43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0"/>
      <x:c r="G211" s="60"/>
      <x:c r="H211" s="60"/>
      <x:c r="I211" s="67"/>
      <x:c r="J211" s="60"/>
      <x:c r="K211" s="43"/>
      <x:c r="L211" s="60"/>
      <x:c r="M211" s="60"/>
      <x:c r="N211" s="43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0"/>
      <x:c r="G212" s="60"/>
      <x:c r="H212" s="60"/>
      <x:c r="I212" s="67"/>
      <x:c r="J212" s="60"/>
      <x:c r="K212" s="43"/>
      <x:c r="L212" s="60"/>
      <x:c r="M212" s="60"/>
      <x:c r="N212" s="43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0"/>
      <x:c r="G213" s="60"/>
      <x:c r="H213" s="60"/>
      <x:c r="I213" s="67"/>
      <x:c r="J213" s="60"/>
      <x:c r="K213" s="43"/>
      <x:c r="L213" s="60"/>
      <x:c r="M213" s="60"/>
      <x:c r="N213" s="43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0"/>
      <x:c r="G214" s="60"/>
      <x:c r="H214" s="60"/>
      <x:c r="I214" s="67"/>
      <x:c r="J214" s="60"/>
      <x:c r="K214" s="43"/>
      <x:c r="L214" s="60"/>
      <x:c r="M214" s="60"/>
      <x:c r="N214" s="43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0"/>
      <x:c r="G215" s="60"/>
      <x:c r="H215" s="60"/>
      <x:c r="I215" s="67"/>
      <x:c r="J215" s="60"/>
      <x:c r="K215" s="43"/>
      <x:c r="L215" s="60"/>
      <x:c r="M215" s="60"/>
      <x:c r="N215" s="43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0"/>
      <x:c r="G216" s="60"/>
      <x:c r="H216" s="60"/>
      <x:c r="I216" s="67"/>
      <x:c r="J216" s="60"/>
      <x:c r="K216" s="43"/>
      <x:c r="L216" s="60"/>
      <x:c r="M216" s="60"/>
      <x:c r="N216" s="43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0"/>
      <x:c r="G217" s="60"/>
      <x:c r="H217" s="60"/>
      <x:c r="I217" s="67"/>
      <x:c r="J217" s="60"/>
      <x:c r="K217" s="43"/>
      <x:c r="L217" s="60"/>
      <x:c r="M217" s="60"/>
      <x:c r="N217" s="43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0"/>
      <x:c r="G218" s="60"/>
      <x:c r="H218" s="60"/>
      <x:c r="I218" s="67"/>
      <x:c r="J218" s="60"/>
      <x:c r="K218" s="43"/>
      <x:c r="L218" s="60"/>
      <x:c r="M218" s="60"/>
      <x:c r="N218" s="43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0"/>
      <x:c r="G219" s="60"/>
      <x:c r="H219" s="60"/>
      <x:c r="I219" s="67"/>
      <x:c r="J219" s="60"/>
      <x:c r="K219" s="43"/>
      <x:c r="L219" s="60"/>
      <x:c r="M219" s="60"/>
      <x:c r="N219" s="43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0"/>
      <x:c r="G220" s="60"/>
      <x:c r="H220" s="60"/>
      <x:c r="I220" s="67"/>
      <x:c r="J220" s="60"/>
      <x:c r="K220" s="43"/>
      <x:c r="L220" s="60"/>
      <x:c r="M220" s="60"/>
      <x:c r="N220" s="43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0"/>
      <x:c r="G221" s="60"/>
      <x:c r="H221" s="60"/>
      <x:c r="I221" s="67"/>
      <x:c r="J221" s="60"/>
      <x:c r="K221" s="43"/>
      <x:c r="L221" s="60"/>
      <x:c r="M221" s="60"/>
      <x:c r="N221" s="43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0"/>
      <x:c r="G222" s="60"/>
      <x:c r="H222" s="60"/>
      <x:c r="I222" s="67"/>
      <x:c r="J222" s="60"/>
      <x:c r="K222" s="43"/>
      <x:c r="L222" s="60"/>
      <x:c r="M222" s="60"/>
      <x:c r="N222" s="43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0"/>
      <x:c r="G223" s="60"/>
      <x:c r="H223" s="60"/>
      <x:c r="I223" s="67"/>
      <x:c r="J223" s="60"/>
      <x:c r="K223" s="43"/>
      <x:c r="L223" s="60"/>
      <x:c r="M223" s="60"/>
      <x:c r="N223" s="43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0"/>
      <x:c r="G224" s="60"/>
      <x:c r="H224" s="60"/>
      <x:c r="I224" s="67"/>
      <x:c r="J224" s="60"/>
      <x:c r="K224" s="43"/>
      <x:c r="L224" s="60"/>
      <x:c r="M224" s="60"/>
      <x:c r="N224" s="43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0"/>
      <x:c r="G225" s="60"/>
      <x:c r="H225" s="60"/>
      <x:c r="I225" s="67"/>
      <x:c r="J225" s="60"/>
      <x:c r="K225" s="43"/>
      <x:c r="L225" s="60"/>
      <x:c r="M225" s="60"/>
      <x:c r="N225" s="43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0"/>
      <x:c r="G226" s="60"/>
      <x:c r="H226" s="60"/>
      <x:c r="I226" s="67"/>
      <x:c r="J226" s="60"/>
      <x:c r="K226" s="43"/>
      <x:c r="L226" s="60"/>
      <x:c r="M226" s="60"/>
      <x:c r="N226" s="43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0"/>
      <x:c r="G227" s="60"/>
      <x:c r="H227" s="60"/>
      <x:c r="I227" s="67"/>
      <x:c r="J227" s="60"/>
      <x:c r="K227" s="43"/>
      <x:c r="L227" s="60"/>
      <x:c r="M227" s="60"/>
      <x:c r="N227" s="43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0"/>
      <x:c r="G228" s="60"/>
      <x:c r="H228" s="60"/>
      <x:c r="I228" s="67"/>
      <x:c r="J228" s="60"/>
      <x:c r="K228" s="43"/>
      <x:c r="L228" s="60"/>
      <x:c r="M228" s="60"/>
      <x:c r="N228" s="43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0"/>
      <x:c r="G229" s="60"/>
      <x:c r="H229" s="60"/>
      <x:c r="I229" s="67"/>
      <x:c r="J229" s="60"/>
      <x:c r="K229" s="43"/>
      <x:c r="L229" s="60"/>
      <x:c r="M229" s="60"/>
      <x:c r="N229" s="43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0"/>
      <x:c r="G230" s="60"/>
      <x:c r="H230" s="60"/>
      <x:c r="I230" s="67"/>
      <x:c r="J230" s="60"/>
      <x:c r="K230" s="43"/>
      <x:c r="L230" s="60"/>
      <x:c r="M230" s="60"/>
      <x:c r="N230" s="43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0"/>
      <x:c r="G231" s="60"/>
      <x:c r="H231" s="60"/>
      <x:c r="I231" s="67"/>
      <x:c r="J231" s="60"/>
      <x:c r="K231" s="43"/>
      <x:c r="L231" s="60"/>
      <x:c r="M231" s="60"/>
      <x:c r="N231" s="43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0"/>
      <x:c r="G232" s="60"/>
      <x:c r="H232" s="60"/>
      <x:c r="I232" s="67"/>
      <x:c r="J232" s="60"/>
      <x:c r="K232" s="43"/>
      <x:c r="L232" s="60"/>
      <x:c r="M232" s="60"/>
      <x:c r="N232" s="43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0"/>
      <x:c r="G233" s="60"/>
      <x:c r="H233" s="60"/>
      <x:c r="I233" s="67"/>
      <x:c r="J233" s="60"/>
      <x:c r="K233" s="43"/>
      <x:c r="L233" s="60"/>
      <x:c r="M233" s="60"/>
      <x:c r="N233" s="43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0"/>
      <x:c r="G234" s="60"/>
      <x:c r="H234" s="60"/>
      <x:c r="I234" s="67"/>
      <x:c r="J234" s="60"/>
      <x:c r="K234" s="43"/>
      <x:c r="L234" s="60"/>
      <x:c r="M234" s="60"/>
      <x:c r="N234" s="43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0"/>
      <x:c r="G235" s="60"/>
      <x:c r="H235" s="60"/>
      <x:c r="I235" s="67"/>
      <x:c r="J235" s="60"/>
      <x:c r="K235" s="43"/>
      <x:c r="L235" s="60"/>
      <x:c r="M235" s="60"/>
      <x:c r="N235" s="43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0"/>
      <x:c r="G236" s="60"/>
      <x:c r="H236" s="60"/>
      <x:c r="I236" s="67"/>
      <x:c r="J236" s="60"/>
      <x:c r="K236" s="43"/>
      <x:c r="L236" s="60"/>
      <x:c r="M236" s="60"/>
      <x:c r="N236" s="43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0"/>
      <x:c r="G237" s="60"/>
      <x:c r="H237" s="60"/>
      <x:c r="I237" s="67"/>
      <x:c r="J237" s="60"/>
      <x:c r="K237" s="43"/>
      <x:c r="L237" s="60"/>
      <x:c r="M237" s="60"/>
      <x:c r="N237" s="43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0"/>
      <x:c r="G238" s="60"/>
      <x:c r="H238" s="60"/>
      <x:c r="I238" s="67"/>
      <x:c r="J238" s="60"/>
      <x:c r="K238" s="43"/>
      <x:c r="L238" s="60"/>
      <x:c r="M238" s="60"/>
      <x:c r="N238" s="43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0"/>
      <x:c r="G239" s="60"/>
      <x:c r="H239" s="60"/>
      <x:c r="I239" s="67"/>
      <x:c r="J239" s="60"/>
      <x:c r="K239" s="43"/>
      <x:c r="L239" s="60"/>
      <x:c r="M239" s="60"/>
      <x:c r="N239" s="43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0"/>
      <x:c r="G240" s="60"/>
      <x:c r="H240" s="60"/>
      <x:c r="I240" s="67"/>
      <x:c r="J240" s="60"/>
      <x:c r="K240" s="43"/>
      <x:c r="L240" s="60"/>
      <x:c r="M240" s="60"/>
      <x:c r="N240" s="43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0"/>
      <x:c r="G241" s="60"/>
      <x:c r="H241" s="60"/>
      <x:c r="I241" s="67"/>
      <x:c r="J241" s="60"/>
      <x:c r="K241" s="43"/>
      <x:c r="L241" s="60"/>
      <x:c r="M241" s="60"/>
      <x:c r="N241" s="43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0"/>
      <x:c r="G242" s="60"/>
      <x:c r="H242" s="60"/>
      <x:c r="I242" s="67"/>
      <x:c r="J242" s="60"/>
      <x:c r="K242" s="43"/>
      <x:c r="L242" s="60"/>
      <x:c r="M242" s="60"/>
      <x:c r="N242" s="43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0"/>
      <x:c r="G243" s="60"/>
      <x:c r="H243" s="60"/>
      <x:c r="I243" s="67"/>
      <x:c r="J243" s="60"/>
      <x:c r="K243" s="43"/>
      <x:c r="L243" s="60"/>
      <x:c r="M243" s="60"/>
      <x:c r="N243" s="43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0"/>
      <x:c r="G244" s="60"/>
      <x:c r="H244" s="60"/>
      <x:c r="I244" s="67"/>
      <x:c r="J244" s="60"/>
      <x:c r="K244" s="43"/>
      <x:c r="L244" s="60"/>
      <x:c r="M244" s="60"/>
      <x:c r="N244" s="43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0"/>
      <x:c r="G245" s="60"/>
      <x:c r="H245" s="60"/>
      <x:c r="I245" s="67"/>
      <x:c r="J245" s="60"/>
      <x:c r="K245" s="43"/>
      <x:c r="L245" s="60"/>
      <x:c r="M245" s="60"/>
      <x:c r="N245" s="43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0"/>
      <x:c r="G246" s="60"/>
      <x:c r="H246" s="60"/>
      <x:c r="I246" s="67"/>
      <x:c r="J246" s="60"/>
      <x:c r="K246" s="43"/>
      <x:c r="L246" s="60"/>
      <x:c r="M246" s="60"/>
      <x:c r="N246" s="43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0"/>
      <x:c r="G247" s="60"/>
      <x:c r="H247" s="60"/>
      <x:c r="I247" s="67"/>
      <x:c r="J247" s="60"/>
      <x:c r="K247" s="43"/>
      <x:c r="L247" s="60"/>
      <x:c r="M247" s="60"/>
      <x:c r="N247" s="43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0"/>
      <x:c r="G248" s="60"/>
      <x:c r="H248" s="60"/>
      <x:c r="I248" s="67"/>
      <x:c r="J248" s="60"/>
      <x:c r="K248" s="43"/>
      <x:c r="L248" s="60"/>
      <x:c r="M248" s="60"/>
      <x:c r="N248" s="43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0"/>
      <x:c r="G249" s="60"/>
      <x:c r="H249" s="60"/>
      <x:c r="I249" s="67"/>
      <x:c r="J249" s="60"/>
      <x:c r="K249" s="43"/>
      <x:c r="L249" s="60"/>
      <x:c r="M249" s="60"/>
      <x:c r="N249" s="43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0"/>
      <x:c r="G250" s="60"/>
      <x:c r="H250" s="60"/>
      <x:c r="I250" s="67"/>
      <x:c r="J250" s="60"/>
      <x:c r="K250" s="43"/>
      <x:c r="L250" s="60"/>
      <x:c r="M250" s="60"/>
      <x:c r="N250" s="43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0"/>
      <x:c r="G251" s="60"/>
      <x:c r="H251" s="60"/>
      <x:c r="I251" s="67"/>
      <x:c r="J251" s="60"/>
      <x:c r="K251" s="43"/>
      <x:c r="L251" s="60"/>
      <x:c r="M251" s="60"/>
      <x:c r="N251" s="43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0"/>
      <x:c r="G252" s="60"/>
      <x:c r="H252" s="60"/>
      <x:c r="I252" s="67"/>
      <x:c r="J252" s="60"/>
      <x:c r="K252" s="43"/>
      <x:c r="L252" s="60"/>
      <x:c r="M252" s="60"/>
      <x:c r="N252" s="43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0"/>
      <x:c r="G253" s="60"/>
      <x:c r="H253" s="60"/>
      <x:c r="I253" s="67"/>
      <x:c r="J253" s="60"/>
      <x:c r="K253" s="43"/>
      <x:c r="L253" s="60"/>
      <x:c r="M253" s="60"/>
      <x:c r="N253" s="43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0"/>
      <x:c r="G254" s="60"/>
      <x:c r="H254" s="60"/>
      <x:c r="I254" s="67"/>
      <x:c r="J254" s="60"/>
      <x:c r="K254" s="43"/>
      <x:c r="L254" s="60"/>
      <x:c r="M254" s="60"/>
      <x:c r="N254" s="43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0"/>
      <x:c r="G255" s="60"/>
      <x:c r="H255" s="60"/>
      <x:c r="I255" s="67"/>
      <x:c r="J255" s="60"/>
      <x:c r="K255" s="43"/>
      <x:c r="L255" s="60"/>
      <x:c r="M255" s="60"/>
      <x:c r="N255" s="43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0"/>
      <x:c r="G256" s="60"/>
      <x:c r="H256" s="60"/>
      <x:c r="I256" s="67"/>
      <x:c r="J256" s="60"/>
      <x:c r="K256" s="43"/>
      <x:c r="L256" s="60"/>
      <x:c r="M256" s="60"/>
      <x:c r="N256" s="43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0"/>
      <x:c r="G257" s="60"/>
      <x:c r="H257" s="60"/>
      <x:c r="I257" s="67"/>
      <x:c r="J257" s="60"/>
      <x:c r="K257" s="43"/>
      <x:c r="L257" s="60"/>
      <x:c r="M257" s="60"/>
      <x:c r="N257" s="43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0"/>
      <x:c r="G258" s="60"/>
      <x:c r="H258" s="60"/>
      <x:c r="I258" s="67"/>
      <x:c r="J258" s="60"/>
      <x:c r="K258" s="43"/>
      <x:c r="L258" s="60"/>
      <x:c r="M258" s="60"/>
      <x:c r="N258" s="43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0"/>
      <x:c r="G259" s="60"/>
      <x:c r="H259" s="60"/>
      <x:c r="I259" s="67"/>
      <x:c r="J259" s="60"/>
      <x:c r="K259" s="43"/>
      <x:c r="L259" s="60"/>
      <x:c r="M259" s="60"/>
      <x:c r="N259" s="43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0"/>
      <x:c r="G260" s="60"/>
      <x:c r="H260" s="60"/>
      <x:c r="I260" s="67"/>
      <x:c r="J260" s="60"/>
      <x:c r="K260" s="43"/>
      <x:c r="L260" s="60"/>
      <x:c r="M260" s="60"/>
      <x:c r="N260" s="43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0"/>
      <x:c r="G261" s="60"/>
      <x:c r="H261" s="60"/>
      <x:c r="I261" s="67"/>
      <x:c r="J261" s="60"/>
      <x:c r="K261" s="43"/>
      <x:c r="L261" s="60"/>
      <x:c r="M261" s="60"/>
      <x:c r="N261" s="43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0"/>
      <x:c r="G262" s="60"/>
      <x:c r="H262" s="60"/>
      <x:c r="I262" s="67"/>
      <x:c r="J262" s="60"/>
      <x:c r="K262" s="43"/>
      <x:c r="L262" s="60"/>
      <x:c r="M262" s="60"/>
      <x:c r="N262" s="43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0"/>
      <x:c r="G263" s="60"/>
      <x:c r="H263" s="60"/>
      <x:c r="I263" s="67"/>
      <x:c r="J263" s="60"/>
      <x:c r="K263" s="43"/>
      <x:c r="L263" s="60"/>
      <x:c r="M263" s="60"/>
      <x:c r="N263" s="43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0"/>
      <x:c r="G264" s="60"/>
      <x:c r="H264" s="60"/>
      <x:c r="I264" s="67"/>
      <x:c r="J264" s="60"/>
      <x:c r="K264" s="43"/>
      <x:c r="L264" s="60"/>
      <x:c r="M264" s="60"/>
      <x:c r="N264" s="43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0"/>
      <x:c r="G265" s="60"/>
      <x:c r="H265" s="60"/>
      <x:c r="I265" s="67"/>
      <x:c r="J265" s="60"/>
      <x:c r="K265" s="43"/>
      <x:c r="L265" s="60"/>
      <x:c r="M265" s="60"/>
      <x:c r="N265" s="43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0"/>
      <x:c r="G266" s="60"/>
      <x:c r="H266" s="60"/>
      <x:c r="I266" s="67"/>
      <x:c r="J266" s="60"/>
      <x:c r="K266" s="43"/>
      <x:c r="L266" s="60"/>
      <x:c r="M266" s="60"/>
      <x:c r="N266" s="43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0"/>
      <x:c r="G267" s="60"/>
      <x:c r="H267" s="60"/>
      <x:c r="I267" s="67"/>
      <x:c r="J267" s="60"/>
      <x:c r="K267" s="43"/>
      <x:c r="L267" s="60"/>
      <x:c r="M267" s="60"/>
      <x:c r="N267" s="43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0"/>
      <x:c r="G268" s="60"/>
      <x:c r="H268" s="60"/>
      <x:c r="I268" s="67"/>
      <x:c r="J268" s="60"/>
      <x:c r="K268" s="43"/>
      <x:c r="L268" s="60"/>
      <x:c r="M268" s="60"/>
      <x:c r="N268" s="43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0"/>
      <x:c r="G269" s="60"/>
      <x:c r="H269" s="60"/>
      <x:c r="I269" s="67"/>
      <x:c r="J269" s="60"/>
      <x:c r="K269" s="43"/>
      <x:c r="L269" s="60"/>
      <x:c r="M269" s="60"/>
      <x:c r="N269" s="43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0"/>
      <x:c r="G270" s="60"/>
      <x:c r="H270" s="60"/>
      <x:c r="I270" s="67"/>
      <x:c r="J270" s="60"/>
      <x:c r="K270" s="43"/>
      <x:c r="L270" s="60"/>
      <x:c r="M270" s="60"/>
      <x:c r="N270" s="43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0"/>
      <x:c r="G271" s="60"/>
      <x:c r="H271" s="60"/>
      <x:c r="I271" s="67"/>
      <x:c r="J271" s="60"/>
      <x:c r="K271" s="43"/>
      <x:c r="L271" s="60"/>
      <x:c r="M271" s="60"/>
      <x:c r="N271" s="43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0"/>
      <x:c r="G272" s="60"/>
      <x:c r="H272" s="60"/>
      <x:c r="I272" s="67"/>
      <x:c r="J272" s="60"/>
      <x:c r="K272" s="43"/>
      <x:c r="L272" s="60"/>
      <x:c r="M272" s="60"/>
      <x:c r="N272" s="43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0"/>
      <x:c r="G273" s="60"/>
      <x:c r="H273" s="60"/>
      <x:c r="I273" s="67"/>
      <x:c r="J273" s="60"/>
      <x:c r="K273" s="43"/>
      <x:c r="L273" s="60"/>
      <x:c r="M273" s="60"/>
      <x:c r="N273" s="43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0"/>
      <x:c r="G274" s="60"/>
      <x:c r="H274" s="60"/>
      <x:c r="I274" s="67"/>
      <x:c r="J274" s="60"/>
      <x:c r="K274" s="43"/>
      <x:c r="L274" s="60"/>
      <x:c r="M274" s="60"/>
      <x:c r="N274" s="43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0"/>
      <x:c r="G275" s="60"/>
      <x:c r="H275" s="60"/>
      <x:c r="I275" s="67"/>
      <x:c r="J275" s="60"/>
      <x:c r="K275" s="43"/>
      <x:c r="L275" s="60"/>
      <x:c r="M275" s="60"/>
      <x:c r="N275" s="43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0"/>
      <x:c r="G276" s="60"/>
      <x:c r="H276" s="60"/>
      <x:c r="I276" s="67"/>
      <x:c r="J276" s="60"/>
      <x:c r="K276" s="43"/>
      <x:c r="L276" s="60"/>
      <x:c r="M276" s="60"/>
      <x:c r="N276" s="43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0"/>
      <x:c r="G277" s="60"/>
      <x:c r="H277" s="60"/>
      <x:c r="I277" s="67"/>
      <x:c r="J277" s="60"/>
      <x:c r="K277" s="43"/>
      <x:c r="L277" s="60"/>
      <x:c r="M277" s="60"/>
      <x:c r="N277" s="43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0"/>
      <x:c r="G278" s="60"/>
      <x:c r="H278" s="60"/>
      <x:c r="I278" s="67"/>
      <x:c r="J278" s="60"/>
      <x:c r="K278" s="43"/>
      <x:c r="L278" s="60"/>
      <x:c r="M278" s="60"/>
      <x:c r="N278" s="43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0"/>
      <x:c r="G279" s="60"/>
      <x:c r="H279" s="60"/>
      <x:c r="I279" s="67"/>
      <x:c r="J279" s="60"/>
      <x:c r="K279" s="43"/>
      <x:c r="L279" s="60"/>
      <x:c r="M279" s="60"/>
      <x:c r="N279" s="43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0"/>
      <x:c r="G280" s="60"/>
      <x:c r="H280" s="60"/>
      <x:c r="I280" s="67"/>
      <x:c r="J280" s="60"/>
      <x:c r="K280" s="43"/>
      <x:c r="L280" s="60"/>
      <x:c r="M280" s="60"/>
      <x:c r="N280" s="43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0"/>
      <x:c r="G281" s="60"/>
      <x:c r="H281" s="60"/>
      <x:c r="I281" s="67"/>
      <x:c r="J281" s="60"/>
      <x:c r="K281" s="43"/>
      <x:c r="L281" s="60"/>
      <x:c r="M281" s="60"/>
      <x:c r="N281" s="43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0"/>
      <x:c r="G282" s="60"/>
      <x:c r="H282" s="60"/>
      <x:c r="I282" s="67"/>
      <x:c r="J282" s="60"/>
      <x:c r="K282" s="43"/>
      <x:c r="L282" s="60"/>
      <x:c r="M282" s="60"/>
      <x:c r="N282" s="43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0"/>
      <x:c r="G283" s="60"/>
      <x:c r="H283" s="60"/>
      <x:c r="I283" s="67"/>
      <x:c r="J283" s="60"/>
      <x:c r="K283" s="43"/>
      <x:c r="L283" s="60"/>
      <x:c r="M283" s="60"/>
      <x:c r="N283" s="43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0"/>
      <x:c r="G284" s="60"/>
      <x:c r="H284" s="60"/>
      <x:c r="I284" s="67"/>
      <x:c r="J284" s="60"/>
      <x:c r="K284" s="43"/>
      <x:c r="L284" s="60"/>
      <x:c r="M284" s="60"/>
      <x:c r="N284" s="43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0"/>
      <x:c r="G285" s="60"/>
      <x:c r="H285" s="60"/>
      <x:c r="I285" s="67"/>
      <x:c r="J285" s="60"/>
      <x:c r="K285" s="43"/>
      <x:c r="L285" s="60"/>
      <x:c r="M285" s="60"/>
      <x:c r="N285" s="43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0"/>
      <x:c r="G286" s="60"/>
      <x:c r="H286" s="60"/>
      <x:c r="I286" s="67"/>
      <x:c r="J286" s="60"/>
      <x:c r="K286" s="43"/>
      <x:c r="L286" s="60"/>
      <x:c r="M286" s="60"/>
      <x:c r="N286" s="43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0"/>
      <x:c r="G287" s="60"/>
      <x:c r="H287" s="60"/>
      <x:c r="I287" s="67"/>
      <x:c r="J287" s="60"/>
      <x:c r="K287" s="43"/>
      <x:c r="L287" s="60"/>
      <x:c r="M287" s="60"/>
      <x:c r="N287" s="43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0"/>
      <x:c r="G288" s="60"/>
      <x:c r="H288" s="60"/>
      <x:c r="I288" s="67"/>
      <x:c r="J288" s="60"/>
      <x:c r="K288" s="43"/>
      <x:c r="L288" s="60"/>
      <x:c r="M288" s="60"/>
      <x:c r="N288" s="43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0"/>
      <x:c r="G289" s="60"/>
      <x:c r="H289" s="60"/>
      <x:c r="I289" s="67"/>
      <x:c r="J289" s="60"/>
      <x:c r="K289" s="43"/>
      <x:c r="L289" s="60"/>
      <x:c r="M289" s="60"/>
      <x:c r="N289" s="43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0"/>
      <x:c r="G290" s="60"/>
      <x:c r="H290" s="60"/>
      <x:c r="I290" s="67"/>
      <x:c r="J290" s="60"/>
      <x:c r="K290" s="43"/>
      <x:c r="L290" s="60"/>
      <x:c r="M290" s="60"/>
      <x:c r="N290" s="43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0"/>
      <x:c r="G291" s="60"/>
      <x:c r="H291" s="60"/>
      <x:c r="I291" s="67"/>
      <x:c r="J291" s="60"/>
      <x:c r="K291" s="43"/>
      <x:c r="L291" s="60"/>
      <x:c r="M291" s="60"/>
      <x:c r="N291" s="43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0"/>
      <x:c r="G292" s="60"/>
      <x:c r="H292" s="60"/>
      <x:c r="I292" s="67"/>
      <x:c r="J292" s="60"/>
      <x:c r="K292" s="43"/>
      <x:c r="L292" s="60"/>
      <x:c r="M292" s="60"/>
      <x:c r="N292" s="43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0"/>
      <x:c r="G293" s="60"/>
      <x:c r="H293" s="60"/>
      <x:c r="I293" s="67"/>
      <x:c r="J293" s="60"/>
      <x:c r="K293" s="43"/>
      <x:c r="L293" s="60"/>
      <x:c r="M293" s="60"/>
      <x:c r="N293" s="43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0"/>
      <x:c r="G294" s="60"/>
      <x:c r="H294" s="60"/>
      <x:c r="I294" s="67"/>
      <x:c r="J294" s="60"/>
      <x:c r="K294" s="43"/>
      <x:c r="L294" s="60"/>
      <x:c r="M294" s="60"/>
      <x:c r="N294" s="43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0"/>
      <x:c r="G295" s="60"/>
      <x:c r="H295" s="60"/>
      <x:c r="I295" s="67"/>
      <x:c r="J295" s="60"/>
      <x:c r="K295" s="43"/>
      <x:c r="L295" s="60"/>
      <x:c r="M295" s="60"/>
      <x:c r="N295" s="43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0"/>
      <x:c r="G296" s="60"/>
      <x:c r="H296" s="60"/>
      <x:c r="I296" s="67"/>
      <x:c r="J296" s="60"/>
      <x:c r="K296" s="43"/>
      <x:c r="L296" s="60"/>
      <x:c r="M296" s="60"/>
      <x:c r="N296" s="43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0"/>
      <x:c r="G297" s="60"/>
      <x:c r="H297" s="60"/>
      <x:c r="I297" s="67"/>
      <x:c r="J297" s="60"/>
      <x:c r="K297" s="43"/>
      <x:c r="L297" s="60"/>
      <x:c r="M297" s="60"/>
      <x:c r="N297" s="43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0"/>
      <x:c r="G298" s="60"/>
      <x:c r="H298" s="60"/>
      <x:c r="I298" s="67"/>
      <x:c r="J298" s="60"/>
      <x:c r="K298" s="43"/>
      <x:c r="L298" s="60"/>
      <x:c r="M298" s="60"/>
      <x:c r="N298" s="43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0"/>
      <x:c r="G299" s="60"/>
      <x:c r="H299" s="60"/>
      <x:c r="I299" s="67"/>
      <x:c r="J299" s="60"/>
      <x:c r="K299" s="43"/>
      <x:c r="L299" s="60"/>
      <x:c r="M299" s="60"/>
      <x:c r="N299" s="43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0"/>
      <x:c r="G300" s="60"/>
      <x:c r="H300" s="60"/>
      <x:c r="I300" s="67"/>
      <x:c r="J300" s="60"/>
      <x:c r="K300" s="43"/>
      <x:c r="L300" s="60"/>
      <x:c r="M300" s="60"/>
      <x:c r="N300" s="43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0"/>
      <x:c r="G301" s="60"/>
      <x:c r="H301" s="60"/>
      <x:c r="I301" s="67"/>
      <x:c r="J301" s="60"/>
      <x:c r="K301" s="43"/>
      <x:c r="L301" s="60"/>
      <x:c r="M301" s="60"/>
      <x:c r="N301" s="43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0"/>
      <x:c r="G302" s="60"/>
      <x:c r="H302" s="60"/>
      <x:c r="I302" s="67"/>
      <x:c r="J302" s="60"/>
      <x:c r="K302" s="43"/>
      <x:c r="L302" s="60"/>
      <x:c r="M302" s="60"/>
      <x:c r="N302" s="43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0"/>
      <x:c r="G303" s="60"/>
      <x:c r="H303" s="60"/>
      <x:c r="I303" s="67"/>
      <x:c r="J303" s="60"/>
      <x:c r="K303" s="43"/>
      <x:c r="L303" s="60"/>
      <x:c r="M303" s="60"/>
      <x:c r="N303" s="43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0"/>
      <x:c r="G304" s="60"/>
      <x:c r="H304" s="60"/>
      <x:c r="I304" s="67"/>
      <x:c r="J304" s="60"/>
      <x:c r="K304" s="43"/>
      <x:c r="L304" s="60"/>
      <x:c r="M304" s="60"/>
      <x:c r="N304" s="43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0"/>
      <x:c r="G305" s="60"/>
      <x:c r="H305" s="60"/>
      <x:c r="I305" s="67"/>
      <x:c r="J305" s="60"/>
      <x:c r="K305" s="43"/>
      <x:c r="L305" s="60"/>
      <x:c r="M305" s="60"/>
      <x:c r="N305" s="43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0"/>
      <x:c r="G306" s="60"/>
      <x:c r="H306" s="60"/>
      <x:c r="I306" s="67"/>
      <x:c r="J306" s="60"/>
      <x:c r="K306" s="43"/>
      <x:c r="L306" s="60"/>
      <x:c r="M306" s="60"/>
      <x:c r="N306" s="43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0"/>
      <x:c r="G307" s="60"/>
      <x:c r="H307" s="60"/>
      <x:c r="I307" s="67"/>
      <x:c r="J307" s="60"/>
      <x:c r="K307" s="43"/>
      <x:c r="L307" s="60"/>
      <x:c r="M307" s="60"/>
      <x:c r="N307" s="43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0"/>
      <x:c r="G308" s="60"/>
      <x:c r="H308" s="60"/>
      <x:c r="I308" s="67"/>
      <x:c r="J308" s="60"/>
      <x:c r="K308" s="43"/>
      <x:c r="L308" s="60"/>
      <x:c r="M308" s="60"/>
      <x:c r="N308" s="43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0"/>
      <x:c r="G309" s="60"/>
      <x:c r="H309" s="60"/>
      <x:c r="I309" s="67"/>
      <x:c r="J309" s="60"/>
      <x:c r="K309" s="43"/>
      <x:c r="L309" s="60"/>
      <x:c r="M309" s="60"/>
      <x:c r="N309" s="43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0"/>
      <x:c r="G310" s="60"/>
      <x:c r="H310" s="60"/>
      <x:c r="I310" s="67"/>
      <x:c r="J310" s="60"/>
      <x:c r="K310" s="43"/>
      <x:c r="L310" s="60"/>
      <x:c r="M310" s="60"/>
      <x:c r="N310" s="43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0"/>
      <x:c r="G311" s="60"/>
      <x:c r="H311" s="60"/>
      <x:c r="I311" s="67"/>
      <x:c r="J311" s="60"/>
      <x:c r="K311" s="43"/>
      <x:c r="L311" s="60"/>
      <x:c r="M311" s="60"/>
      <x:c r="N311" s="43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0"/>
      <x:c r="G312" s="60"/>
      <x:c r="H312" s="60"/>
      <x:c r="I312" s="67"/>
      <x:c r="J312" s="60"/>
      <x:c r="K312" s="43"/>
      <x:c r="L312" s="60"/>
      <x:c r="M312" s="60"/>
      <x:c r="N312" s="43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0"/>
      <x:c r="G313" s="60"/>
      <x:c r="H313" s="60"/>
      <x:c r="I313" s="67"/>
      <x:c r="J313" s="60"/>
      <x:c r="K313" s="43"/>
      <x:c r="L313" s="60"/>
      <x:c r="M313" s="60"/>
      <x:c r="N313" s="43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0"/>
      <x:c r="G314" s="60"/>
      <x:c r="H314" s="60"/>
      <x:c r="I314" s="67"/>
      <x:c r="J314" s="60"/>
      <x:c r="K314" s="43"/>
      <x:c r="L314" s="60"/>
      <x:c r="M314" s="60"/>
      <x:c r="N314" s="43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0"/>
      <x:c r="G315" s="60"/>
      <x:c r="H315" s="60"/>
      <x:c r="I315" s="67"/>
      <x:c r="J315" s="60"/>
      <x:c r="K315" s="43"/>
      <x:c r="L315" s="60"/>
      <x:c r="M315" s="60"/>
      <x:c r="N315" s="43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0"/>
      <x:c r="G316" s="60"/>
      <x:c r="H316" s="60"/>
      <x:c r="I316" s="67"/>
      <x:c r="J316" s="60"/>
      <x:c r="K316" s="43"/>
      <x:c r="L316" s="60"/>
      <x:c r="M316" s="60"/>
      <x:c r="N316" s="43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0"/>
      <x:c r="G317" s="60"/>
      <x:c r="H317" s="60"/>
      <x:c r="I317" s="67"/>
      <x:c r="J317" s="60"/>
      <x:c r="K317" s="43"/>
      <x:c r="L317" s="60"/>
      <x:c r="M317" s="60"/>
      <x:c r="N317" s="43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0"/>
      <x:c r="G318" s="60"/>
      <x:c r="H318" s="60"/>
      <x:c r="I318" s="67"/>
      <x:c r="J318" s="60"/>
      <x:c r="K318" s="43"/>
      <x:c r="L318" s="60"/>
      <x:c r="M318" s="60"/>
      <x:c r="N318" s="43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0"/>
      <x:c r="G319" s="60"/>
      <x:c r="H319" s="60"/>
      <x:c r="I319" s="67"/>
      <x:c r="J319" s="60"/>
      <x:c r="K319" s="43"/>
      <x:c r="L319" s="60"/>
      <x:c r="M319" s="60"/>
      <x:c r="N319" s="43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0"/>
      <x:c r="G320" s="60"/>
      <x:c r="H320" s="60"/>
      <x:c r="I320" s="67"/>
      <x:c r="J320" s="60"/>
      <x:c r="K320" s="43"/>
      <x:c r="L320" s="60"/>
      <x:c r="M320" s="60"/>
      <x:c r="N320" s="43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0"/>
      <x:c r="G321" s="60"/>
      <x:c r="H321" s="60"/>
      <x:c r="I321" s="67"/>
      <x:c r="J321" s="60"/>
      <x:c r="K321" s="43"/>
      <x:c r="L321" s="60"/>
      <x:c r="M321" s="60"/>
      <x:c r="N321" s="43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0"/>
      <x:c r="G322" s="60"/>
      <x:c r="H322" s="60"/>
      <x:c r="I322" s="67"/>
      <x:c r="J322" s="60"/>
      <x:c r="K322" s="43"/>
      <x:c r="L322" s="60"/>
      <x:c r="M322" s="60"/>
      <x:c r="N322" s="43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0"/>
      <x:c r="G323" s="60"/>
      <x:c r="H323" s="60"/>
      <x:c r="I323" s="67"/>
      <x:c r="J323" s="60"/>
      <x:c r="K323" s="43"/>
      <x:c r="L323" s="60"/>
      <x:c r="M323" s="60"/>
      <x:c r="N323" s="43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0"/>
      <x:c r="G324" s="60"/>
      <x:c r="H324" s="60"/>
      <x:c r="I324" s="67"/>
      <x:c r="J324" s="60"/>
      <x:c r="K324" s="43"/>
      <x:c r="L324" s="60"/>
      <x:c r="M324" s="60"/>
      <x:c r="N324" s="43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0"/>
      <x:c r="G325" s="60"/>
      <x:c r="H325" s="60"/>
      <x:c r="I325" s="67"/>
      <x:c r="J325" s="60"/>
      <x:c r="K325" s="43"/>
      <x:c r="L325" s="60"/>
      <x:c r="M325" s="60"/>
      <x:c r="N325" s="43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0"/>
      <x:c r="G326" s="60"/>
      <x:c r="H326" s="60"/>
      <x:c r="I326" s="67"/>
      <x:c r="J326" s="60"/>
      <x:c r="K326" s="43"/>
      <x:c r="L326" s="60"/>
      <x:c r="M326" s="60"/>
      <x:c r="N326" s="43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0"/>
      <x:c r="G327" s="60"/>
      <x:c r="H327" s="60"/>
      <x:c r="I327" s="67"/>
      <x:c r="J327" s="60"/>
      <x:c r="K327" s="43"/>
      <x:c r="L327" s="60"/>
      <x:c r="M327" s="60"/>
      <x:c r="N327" s="43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0"/>
      <x:c r="G328" s="60"/>
      <x:c r="H328" s="60"/>
      <x:c r="I328" s="67"/>
      <x:c r="J328" s="60"/>
      <x:c r="K328" s="43"/>
      <x:c r="L328" s="60"/>
      <x:c r="M328" s="60"/>
      <x:c r="N328" s="43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0"/>
      <x:c r="G329" s="60"/>
      <x:c r="H329" s="60"/>
      <x:c r="I329" s="67"/>
      <x:c r="J329" s="60"/>
      <x:c r="K329" s="43"/>
      <x:c r="L329" s="60"/>
      <x:c r="M329" s="60"/>
      <x:c r="N329" s="43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0"/>
      <x:c r="G330" s="60"/>
      <x:c r="H330" s="60"/>
      <x:c r="I330" s="67"/>
      <x:c r="J330" s="60"/>
      <x:c r="K330" s="43"/>
      <x:c r="L330" s="60"/>
      <x:c r="M330" s="60"/>
      <x:c r="N330" s="43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0"/>
      <x:c r="G331" s="60"/>
      <x:c r="H331" s="60"/>
      <x:c r="I331" s="67"/>
      <x:c r="J331" s="60"/>
      <x:c r="K331" s="43"/>
      <x:c r="L331" s="60"/>
      <x:c r="M331" s="60"/>
      <x:c r="N331" s="43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0"/>
      <x:c r="G332" s="60"/>
      <x:c r="H332" s="60"/>
      <x:c r="I332" s="67"/>
      <x:c r="J332" s="60"/>
      <x:c r="K332" s="43"/>
      <x:c r="L332" s="60"/>
      <x:c r="M332" s="60"/>
      <x:c r="N332" s="43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0"/>
      <x:c r="G333" s="60"/>
      <x:c r="H333" s="60"/>
      <x:c r="I333" s="67"/>
      <x:c r="J333" s="60"/>
      <x:c r="K333" s="43"/>
      <x:c r="L333" s="60"/>
      <x:c r="M333" s="60"/>
      <x:c r="N333" s="43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0"/>
      <x:c r="G334" s="60"/>
      <x:c r="H334" s="60"/>
      <x:c r="I334" s="67"/>
      <x:c r="J334" s="60"/>
      <x:c r="K334" s="43"/>
      <x:c r="L334" s="60"/>
      <x:c r="M334" s="60"/>
      <x:c r="N334" s="43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0"/>
      <x:c r="G335" s="60"/>
      <x:c r="H335" s="60"/>
      <x:c r="I335" s="67"/>
      <x:c r="J335" s="60"/>
      <x:c r="K335" s="43"/>
      <x:c r="L335" s="60"/>
      <x:c r="M335" s="60"/>
      <x:c r="N335" s="43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0"/>
      <x:c r="G336" s="60"/>
      <x:c r="H336" s="60"/>
      <x:c r="I336" s="67"/>
      <x:c r="J336" s="60"/>
      <x:c r="K336" s="43"/>
      <x:c r="L336" s="60"/>
      <x:c r="M336" s="60"/>
      <x:c r="N336" s="43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0"/>
      <x:c r="G337" s="60"/>
      <x:c r="H337" s="60"/>
      <x:c r="I337" s="67"/>
      <x:c r="J337" s="60"/>
      <x:c r="K337" s="43"/>
      <x:c r="L337" s="60"/>
      <x:c r="M337" s="60"/>
      <x:c r="N337" s="43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0"/>
      <x:c r="G338" s="60"/>
      <x:c r="H338" s="60"/>
      <x:c r="I338" s="67"/>
      <x:c r="J338" s="60"/>
      <x:c r="K338" s="43"/>
      <x:c r="L338" s="60"/>
      <x:c r="M338" s="60"/>
      <x:c r="N338" s="43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0"/>
      <x:c r="G339" s="60"/>
      <x:c r="H339" s="60"/>
      <x:c r="I339" s="67"/>
      <x:c r="J339" s="60"/>
      <x:c r="K339" s="43"/>
      <x:c r="L339" s="60"/>
      <x:c r="M339" s="60"/>
      <x:c r="N339" s="43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0"/>
      <x:c r="G340" s="60"/>
      <x:c r="H340" s="60"/>
      <x:c r="I340" s="67"/>
      <x:c r="J340" s="60"/>
      <x:c r="K340" s="43"/>
      <x:c r="L340" s="60"/>
      <x:c r="M340" s="60"/>
      <x:c r="N340" s="43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0"/>
      <x:c r="G341" s="60"/>
      <x:c r="H341" s="60"/>
      <x:c r="I341" s="67"/>
      <x:c r="J341" s="60"/>
      <x:c r="K341" s="43"/>
      <x:c r="L341" s="60"/>
      <x:c r="M341" s="60"/>
      <x:c r="N341" s="43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0"/>
      <x:c r="G342" s="60"/>
      <x:c r="H342" s="60"/>
      <x:c r="I342" s="67"/>
      <x:c r="J342" s="60"/>
      <x:c r="K342" s="43"/>
      <x:c r="L342" s="60"/>
      <x:c r="M342" s="60"/>
      <x:c r="N342" s="43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0"/>
      <x:c r="G343" s="60"/>
      <x:c r="H343" s="60"/>
      <x:c r="I343" s="67"/>
      <x:c r="J343" s="60"/>
      <x:c r="K343" s="43"/>
      <x:c r="L343" s="60"/>
      <x:c r="M343" s="60"/>
      <x:c r="N343" s="43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0"/>
      <x:c r="G344" s="60"/>
      <x:c r="H344" s="60"/>
      <x:c r="I344" s="67"/>
      <x:c r="J344" s="60"/>
      <x:c r="K344" s="43"/>
      <x:c r="L344" s="60"/>
      <x:c r="M344" s="60"/>
      <x:c r="N344" s="43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0"/>
      <x:c r="G345" s="60"/>
      <x:c r="H345" s="60"/>
      <x:c r="I345" s="67"/>
      <x:c r="J345" s="60"/>
      <x:c r="K345" s="43"/>
      <x:c r="L345" s="60"/>
      <x:c r="M345" s="60"/>
      <x:c r="N345" s="43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0"/>
      <x:c r="G346" s="60"/>
      <x:c r="H346" s="60"/>
      <x:c r="I346" s="67"/>
      <x:c r="J346" s="60"/>
      <x:c r="K346" s="43"/>
      <x:c r="L346" s="60"/>
      <x:c r="M346" s="60"/>
      <x:c r="N346" s="43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0"/>
      <x:c r="G347" s="60"/>
      <x:c r="H347" s="60"/>
      <x:c r="I347" s="67"/>
      <x:c r="J347" s="60"/>
      <x:c r="K347" s="43"/>
      <x:c r="L347" s="60"/>
      <x:c r="M347" s="60"/>
      <x:c r="N347" s="43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0"/>
      <x:c r="G348" s="60"/>
      <x:c r="H348" s="60"/>
      <x:c r="I348" s="67"/>
      <x:c r="J348" s="60"/>
      <x:c r="K348" s="43"/>
      <x:c r="L348" s="60"/>
      <x:c r="M348" s="60"/>
      <x:c r="N348" s="43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0"/>
      <x:c r="G349" s="60"/>
      <x:c r="H349" s="60"/>
      <x:c r="I349" s="67"/>
      <x:c r="J349" s="60"/>
      <x:c r="K349" s="43"/>
      <x:c r="L349" s="60"/>
      <x:c r="M349" s="60"/>
      <x:c r="N349" s="43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0"/>
      <x:c r="G350" s="60"/>
      <x:c r="H350" s="60"/>
      <x:c r="I350" s="67"/>
      <x:c r="J350" s="60"/>
      <x:c r="K350" s="43"/>
      <x:c r="L350" s="60"/>
      <x:c r="M350" s="60"/>
      <x:c r="N350" s="43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0"/>
      <x:c r="G351" s="60"/>
      <x:c r="H351" s="60"/>
      <x:c r="I351" s="67"/>
      <x:c r="J351" s="60"/>
      <x:c r="K351" s="43"/>
      <x:c r="L351" s="60"/>
      <x:c r="M351" s="60"/>
      <x:c r="N351" s="43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0"/>
      <x:c r="G352" s="60"/>
      <x:c r="H352" s="60"/>
      <x:c r="I352" s="67"/>
      <x:c r="J352" s="60"/>
      <x:c r="K352" s="43"/>
      <x:c r="L352" s="60"/>
      <x:c r="M352" s="60"/>
      <x:c r="N352" s="43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0"/>
      <x:c r="G353" s="60"/>
      <x:c r="H353" s="60"/>
      <x:c r="I353" s="67"/>
      <x:c r="J353" s="60"/>
      <x:c r="K353" s="43"/>
      <x:c r="L353" s="60"/>
      <x:c r="M353" s="60"/>
      <x:c r="N353" s="43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0"/>
      <x:c r="G354" s="60"/>
      <x:c r="H354" s="60"/>
      <x:c r="I354" s="67"/>
      <x:c r="J354" s="60"/>
      <x:c r="K354" s="43"/>
      <x:c r="L354" s="60"/>
      <x:c r="M354" s="60"/>
      <x:c r="N354" s="43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0"/>
      <x:c r="G355" s="60"/>
      <x:c r="H355" s="60"/>
      <x:c r="I355" s="67"/>
      <x:c r="J355" s="60"/>
      <x:c r="K355" s="43"/>
      <x:c r="L355" s="60"/>
      <x:c r="M355" s="60"/>
      <x:c r="N355" s="43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0"/>
      <x:c r="G356" s="60"/>
      <x:c r="H356" s="60"/>
      <x:c r="I356" s="67"/>
      <x:c r="J356" s="60"/>
      <x:c r="K356" s="43"/>
      <x:c r="L356" s="60"/>
      <x:c r="M356" s="60"/>
      <x:c r="N356" s="43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0"/>
      <x:c r="G357" s="60"/>
      <x:c r="H357" s="60"/>
      <x:c r="I357" s="67"/>
      <x:c r="J357" s="60"/>
      <x:c r="K357" s="43"/>
      <x:c r="L357" s="60"/>
      <x:c r="M357" s="60"/>
      <x:c r="N357" s="43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0"/>
      <x:c r="G358" s="60"/>
      <x:c r="H358" s="60"/>
      <x:c r="I358" s="67"/>
      <x:c r="J358" s="60"/>
      <x:c r="K358" s="43"/>
      <x:c r="L358" s="60"/>
      <x:c r="M358" s="60"/>
      <x:c r="N358" s="43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0"/>
      <x:c r="G359" s="60"/>
      <x:c r="H359" s="60"/>
      <x:c r="I359" s="67"/>
      <x:c r="J359" s="60"/>
      <x:c r="K359" s="43"/>
      <x:c r="L359" s="60"/>
      <x:c r="M359" s="60"/>
      <x:c r="N359" s="43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0"/>
      <x:c r="G360" s="60"/>
      <x:c r="H360" s="60"/>
      <x:c r="I360" s="67"/>
      <x:c r="J360" s="60"/>
      <x:c r="K360" s="43"/>
      <x:c r="L360" s="60"/>
      <x:c r="M360" s="60"/>
      <x:c r="N360" s="43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0"/>
      <x:c r="G361" s="60"/>
      <x:c r="H361" s="60"/>
      <x:c r="I361" s="67"/>
      <x:c r="J361" s="60"/>
      <x:c r="K361" s="43"/>
      <x:c r="L361" s="60"/>
      <x:c r="M361" s="60"/>
      <x:c r="N361" s="43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0"/>
      <x:c r="G362" s="60"/>
      <x:c r="H362" s="60"/>
      <x:c r="I362" s="67"/>
      <x:c r="J362" s="60"/>
      <x:c r="K362" s="43"/>
      <x:c r="L362" s="60"/>
      <x:c r="M362" s="60"/>
      <x:c r="N362" s="43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0"/>
      <x:c r="G363" s="60"/>
      <x:c r="H363" s="60"/>
      <x:c r="I363" s="67"/>
      <x:c r="J363" s="60"/>
      <x:c r="K363" s="43"/>
      <x:c r="L363" s="60"/>
      <x:c r="M363" s="60"/>
      <x:c r="N363" s="43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0"/>
      <x:c r="G364" s="60"/>
      <x:c r="H364" s="60"/>
      <x:c r="I364" s="67"/>
      <x:c r="J364" s="60"/>
      <x:c r="K364" s="43"/>
      <x:c r="L364" s="60"/>
      <x:c r="M364" s="60"/>
      <x:c r="N364" s="43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0"/>
      <x:c r="G365" s="60"/>
      <x:c r="H365" s="60"/>
      <x:c r="I365" s="67"/>
      <x:c r="J365" s="60"/>
      <x:c r="K365" s="43"/>
      <x:c r="L365" s="60"/>
      <x:c r="M365" s="60"/>
      <x:c r="N365" s="43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0"/>
      <x:c r="G366" s="60"/>
      <x:c r="H366" s="60"/>
      <x:c r="I366" s="67"/>
      <x:c r="J366" s="60"/>
      <x:c r="K366" s="43"/>
      <x:c r="L366" s="60"/>
      <x:c r="M366" s="60"/>
      <x:c r="N366" s="43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0"/>
      <x:c r="G367" s="60"/>
      <x:c r="H367" s="60"/>
      <x:c r="I367" s="67"/>
      <x:c r="J367" s="60"/>
      <x:c r="K367" s="43"/>
      <x:c r="L367" s="60"/>
      <x:c r="M367" s="60"/>
      <x:c r="N367" s="43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0"/>
      <x:c r="G368" s="60"/>
      <x:c r="H368" s="60"/>
      <x:c r="I368" s="67"/>
      <x:c r="J368" s="60"/>
      <x:c r="K368" s="43"/>
      <x:c r="L368" s="60"/>
      <x:c r="M368" s="60"/>
      <x:c r="N368" s="43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0"/>
      <x:c r="G369" s="60"/>
      <x:c r="H369" s="60"/>
      <x:c r="I369" s="67"/>
      <x:c r="J369" s="60"/>
      <x:c r="K369" s="43"/>
      <x:c r="L369" s="60"/>
      <x:c r="M369" s="60"/>
      <x:c r="N369" s="43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0"/>
      <x:c r="G370" s="60"/>
      <x:c r="H370" s="60"/>
      <x:c r="I370" s="67"/>
      <x:c r="J370" s="60"/>
      <x:c r="K370" s="43"/>
      <x:c r="L370" s="60"/>
      <x:c r="M370" s="60"/>
      <x:c r="N370" s="43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0"/>
      <x:c r="G371" s="60"/>
      <x:c r="H371" s="60"/>
      <x:c r="I371" s="67"/>
      <x:c r="J371" s="60"/>
      <x:c r="K371" s="43"/>
      <x:c r="L371" s="60"/>
      <x:c r="M371" s="60"/>
      <x:c r="N371" s="43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0"/>
      <x:c r="G372" s="60"/>
      <x:c r="H372" s="60"/>
      <x:c r="I372" s="67"/>
      <x:c r="J372" s="60"/>
      <x:c r="K372" s="43"/>
      <x:c r="L372" s="60"/>
      <x:c r="M372" s="60"/>
      <x:c r="N372" s="43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0"/>
      <x:c r="G373" s="60"/>
      <x:c r="H373" s="60"/>
      <x:c r="I373" s="67"/>
      <x:c r="J373" s="60"/>
      <x:c r="K373" s="43"/>
      <x:c r="L373" s="60"/>
      <x:c r="M373" s="60"/>
      <x:c r="N373" s="43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0"/>
      <x:c r="G374" s="60"/>
      <x:c r="H374" s="60"/>
      <x:c r="I374" s="67"/>
      <x:c r="J374" s="60"/>
      <x:c r="K374" s="43"/>
      <x:c r="L374" s="60"/>
      <x:c r="M374" s="60"/>
      <x:c r="N374" s="43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0"/>
      <x:c r="G375" s="60"/>
      <x:c r="H375" s="60"/>
      <x:c r="I375" s="67"/>
      <x:c r="J375" s="60"/>
      <x:c r="K375" s="43"/>
      <x:c r="L375" s="60"/>
      <x:c r="M375" s="60"/>
      <x:c r="N375" s="43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0"/>
      <x:c r="G376" s="60"/>
      <x:c r="H376" s="60"/>
      <x:c r="I376" s="67"/>
      <x:c r="J376" s="60"/>
      <x:c r="K376" s="43"/>
      <x:c r="L376" s="60"/>
      <x:c r="M376" s="60"/>
      <x:c r="N376" s="43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0"/>
      <x:c r="G377" s="60"/>
      <x:c r="H377" s="60"/>
      <x:c r="I377" s="67"/>
      <x:c r="J377" s="60"/>
      <x:c r="K377" s="43"/>
      <x:c r="L377" s="60"/>
      <x:c r="M377" s="60"/>
      <x:c r="N377" s="43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0"/>
      <x:c r="G378" s="60"/>
      <x:c r="H378" s="60"/>
      <x:c r="I378" s="67"/>
      <x:c r="J378" s="60"/>
      <x:c r="K378" s="43"/>
      <x:c r="L378" s="60"/>
      <x:c r="M378" s="60"/>
      <x:c r="N378" s="43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0"/>
      <x:c r="G379" s="60"/>
      <x:c r="H379" s="60"/>
      <x:c r="I379" s="67"/>
      <x:c r="J379" s="60"/>
      <x:c r="K379" s="43"/>
      <x:c r="L379" s="60"/>
      <x:c r="M379" s="60"/>
      <x:c r="N379" s="43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0"/>
      <x:c r="G380" s="60"/>
      <x:c r="H380" s="60"/>
      <x:c r="I380" s="67"/>
      <x:c r="J380" s="60"/>
      <x:c r="K380" s="43"/>
      <x:c r="L380" s="60"/>
      <x:c r="M380" s="60"/>
      <x:c r="N380" s="43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0"/>
      <x:c r="G381" s="60"/>
      <x:c r="H381" s="60"/>
      <x:c r="I381" s="67"/>
      <x:c r="J381" s="60"/>
      <x:c r="K381" s="43"/>
      <x:c r="L381" s="60"/>
      <x:c r="M381" s="60"/>
      <x:c r="N381" s="43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0"/>
      <x:c r="G382" s="60"/>
      <x:c r="H382" s="60"/>
      <x:c r="I382" s="67"/>
      <x:c r="J382" s="60"/>
      <x:c r="K382" s="43"/>
      <x:c r="L382" s="60"/>
      <x:c r="M382" s="60"/>
      <x:c r="N382" s="43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0"/>
      <x:c r="G383" s="60"/>
      <x:c r="H383" s="60"/>
      <x:c r="I383" s="67"/>
      <x:c r="J383" s="60"/>
      <x:c r="K383" s="43"/>
      <x:c r="L383" s="60"/>
      <x:c r="M383" s="60"/>
      <x:c r="N383" s="43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0"/>
      <x:c r="G384" s="60"/>
      <x:c r="H384" s="60"/>
      <x:c r="I384" s="67"/>
      <x:c r="J384" s="60"/>
      <x:c r="K384" s="43"/>
      <x:c r="L384" s="60"/>
      <x:c r="M384" s="60"/>
      <x:c r="N384" s="43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0"/>
      <x:c r="G385" s="60"/>
      <x:c r="H385" s="60"/>
      <x:c r="I385" s="67"/>
      <x:c r="J385" s="60"/>
      <x:c r="K385" s="43"/>
      <x:c r="L385" s="60"/>
      <x:c r="M385" s="60"/>
      <x:c r="N385" s="43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0"/>
      <x:c r="G386" s="60"/>
      <x:c r="H386" s="60"/>
      <x:c r="I386" s="67"/>
      <x:c r="J386" s="60"/>
      <x:c r="K386" s="43"/>
      <x:c r="L386" s="60"/>
      <x:c r="M386" s="60"/>
      <x:c r="N386" s="43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0"/>
      <x:c r="G387" s="60"/>
      <x:c r="H387" s="60"/>
      <x:c r="I387" s="67"/>
      <x:c r="J387" s="60"/>
      <x:c r="K387" s="43"/>
      <x:c r="L387" s="60"/>
      <x:c r="M387" s="60"/>
      <x:c r="N387" s="43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0"/>
      <x:c r="G388" s="60"/>
      <x:c r="H388" s="60"/>
      <x:c r="I388" s="67"/>
      <x:c r="J388" s="60"/>
      <x:c r="K388" s="43"/>
      <x:c r="L388" s="60"/>
      <x:c r="M388" s="60"/>
      <x:c r="N388" s="43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0"/>
      <x:c r="G389" s="60"/>
      <x:c r="H389" s="60"/>
      <x:c r="I389" s="67"/>
      <x:c r="J389" s="60"/>
      <x:c r="K389" s="43"/>
      <x:c r="L389" s="60"/>
      <x:c r="M389" s="60"/>
      <x:c r="N389" s="43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0"/>
      <x:c r="G390" s="60"/>
      <x:c r="H390" s="60"/>
      <x:c r="I390" s="67"/>
      <x:c r="J390" s="60"/>
      <x:c r="K390" s="43"/>
      <x:c r="L390" s="60"/>
      <x:c r="M390" s="60"/>
      <x:c r="N390" s="43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0"/>
      <x:c r="G391" s="60"/>
      <x:c r="H391" s="60"/>
      <x:c r="I391" s="67"/>
      <x:c r="J391" s="60"/>
      <x:c r="K391" s="43"/>
      <x:c r="L391" s="60"/>
      <x:c r="M391" s="60"/>
      <x:c r="N391" s="43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0"/>
      <x:c r="G392" s="60"/>
      <x:c r="H392" s="60"/>
      <x:c r="I392" s="67"/>
      <x:c r="J392" s="60"/>
      <x:c r="K392" s="43"/>
      <x:c r="L392" s="60"/>
      <x:c r="M392" s="60"/>
      <x:c r="N392" s="43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0"/>
      <x:c r="G393" s="60"/>
      <x:c r="H393" s="60"/>
      <x:c r="I393" s="67"/>
      <x:c r="J393" s="60"/>
      <x:c r="K393" s="43"/>
      <x:c r="L393" s="60"/>
      <x:c r="M393" s="60"/>
      <x:c r="N393" s="43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0"/>
      <x:c r="G394" s="60"/>
      <x:c r="H394" s="60"/>
      <x:c r="I394" s="67"/>
      <x:c r="J394" s="60"/>
      <x:c r="K394" s="43"/>
      <x:c r="L394" s="60"/>
      <x:c r="M394" s="60"/>
      <x:c r="N394" s="43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0"/>
      <x:c r="G395" s="60"/>
      <x:c r="H395" s="60"/>
      <x:c r="I395" s="67"/>
      <x:c r="J395" s="60"/>
      <x:c r="K395" s="43"/>
      <x:c r="L395" s="60"/>
      <x:c r="M395" s="60"/>
      <x:c r="N395" s="43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0"/>
      <x:c r="G396" s="60"/>
      <x:c r="H396" s="60"/>
      <x:c r="I396" s="67"/>
      <x:c r="J396" s="60"/>
      <x:c r="K396" s="43"/>
      <x:c r="L396" s="60"/>
      <x:c r="M396" s="60"/>
      <x:c r="N396" s="43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0"/>
      <x:c r="G397" s="60"/>
      <x:c r="H397" s="60"/>
      <x:c r="I397" s="67"/>
      <x:c r="J397" s="60"/>
      <x:c r="K397" s="43"/>
      <x:c r="L397" s="60"/>
      <x:c r="M397" s="60"/>
      <x:c r="N397" s="43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0"/>
      <x:c r="G398" s="60"/>
      <x:c r="H398" s="60"/>
      <x:c r="I398" s="67"/>
      <x:c r="J398" s="60"/>
      <x:c r="K398" s="43"/>
      <x:c r="L398" s="60"/>
      <x:c r="M398" s="60"/>
      <x:c r="N398" s="43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0"/>
      <x:c r="G399" s="60"/>
      <x:c r="H399" s="60"/>
      <x:c r="I399" s="67"/>
      <x:c r="J399" s="60"/>
      <x:c r="K399" s="43"/>
      <x:c r="L399" s="60"/>
      <x:c r="M399" s="60"/>
      <x:c r="N399" s="43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0"/>
      <x:c r="G400" s="60"/>
      <x:c r="H400" s="60"/>
      <x:c r="I400" s="67"/>
      <x:c r="J400" s="60"/>
      <x:c r="K400" s="43"/>
      <x:c r="L400" s="60"/>
      <x:c r="M400" s="60"/>
      <x:c r="N400" s="43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0"/>
      <x:c r="G401" s="60"/>
      <x:c r="H401" s="60"/>
      <x:c r="I401" s="67"/>
      <x:c r="J401" s="60"/>
      <x:c r="K401" s="43"/>
      <x:c r="L401" s="60"/>
      <x:c r="M401" s="60"/>
      <x:c r="N401" s="43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0"/>
      <x:c r="G402" s="60"/>
      <x:c r="H402" s="60"/>
      <x:c r="I402" s="67"/>
      <x:c r="J402" s="60"/>
      <x:c r="K402" s="43"/>
      <x:c r="L402" s="60"/>
      <x:c r="M402" s="60"/>
      <x:c r="N402" s="43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0"/>
      <x:c r="G403" s="60"/>
      <x:c r="H403" s="60"/>
      <x:c r="I403" s="67"/>
      <x:c r="J403" s="60"/>
      <x:c r="K403" s="43"/>
      <x:c r="L403" s="60"/>
      <x:c r="M403" s="60"/>
      <x:c r="N403" s="43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0"/>
      <x:c r="G404" s="60"/>
      <x:c r="H404" s="60"/>
      <x:c r="I404" s="67"/>
      <x:c r="J404" s="60"/>
      <x:c r="K404" s="43"/>
      <x:c r="L404" s="60"/>
      <x:c r="M404" s="60"/>
      <x:c r="N404" s="43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0"/>
      <x:c r="G405" s="60"/>
      <x:c r="H405" s="60"/>
      <x:c r="I405" s="67"/>
      <x:c r="J405" s="60"/>
      <x:c r="K405" s="43"/>
      <x:c r="L405" s="60"/>
      <x:c r="M405" s="60"/>
      <x:c r="N405" s="43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0"/>
      <x:c r="G406" s="60"/>
      <x:c r="H406" s="60"/>
      <x:c r="I406" s="67"/>
      <x:c r="J406" s="60"/>
      <x:c r="K406" s="43"/>
      <x:c r="L406" s="60"/>
      <x:c r="M406" s="60"/>
      <x:c r="N406" s="43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0"/>
      <x:c r="G407" s="60"/>
      <x:c r="H407" s="60"/>
      <x:c r="I407" s="67"/>
      <x:c r="J407" s="60"/>
      <x:c r="K407" s="43"/>
      <x:c r="L407" s="60"/>
      <x:c r="M407" s="60"/>
      <x:c r="N407" s="43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0"/>
      <x:c r="G408" s="60"/>
      <x:c r="H408" s="60"/>
      <x:c r="I408" s="67"/>
      <x:c r="J408" s="60"/>
      <x:c r="K408" s="43"/>
      <x:c r="L408" s="60"/>
      <x:c r="M408" s="60"/>
      <x:c r="N408" s="43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0"/>
      <x:c r="G409" s="60"/>
      <x:c r="H409" s="60"/>
      <x:c r="I409" s="67"/>
      <x:c r="J409" s="60"/>
      <x:c r="K409" s="43"/>
      <x:c r="L409" s="60"/>
      <x:c r="M409" s="60"/>
      <x:c r="N409" s="43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0"/>
      <x:c r="G410" s="60"/>
      <x:c r="H410" s="60"/>
      <x:c r="I410" s="67"/>
      <x:c r="J410" s="60"/>
      <x:c r="K410" s="43"/>
      <x:c r="L410" s="60"/>
      <x:c r="M410" s="60"/>
      <x:c r="N410" s="43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0"/>
      <x:c r="G411" s="60"/>
      <x:c r="H411" s="60"/>
      <x:c r="I411" s="67"/>
      <x:c r="J411" s="60"/>
      <x:c r="K411" s="43"/>
      <x:c r="L411" s="60"/>
      <x:c r="M411" s="60"/>
      <x:c r="N411" s="43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0"/>
      <x:c r="G412" s="60"/>
      <x:c r="H412" s="60"/>
      <x:c r="I412" s="67"/>
      <x:c r="J412" s="60"/>
      <x:c r="K412" s="43"/>
      <x:c r="L412" s="60"/>
      <x:c r="M412" s="60"/>
      <x:c r="N412" s="43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0"/>
      <x:c r="G413" s="60"/>
      <x:c r="H413" s="60"/>
      <x:c r="I413" s="67"/>
      <x:c r="J413" s="60"/>
      <x:c r="K413" s="43"/>
      <x:c r="L413" s="60"/>
      <x:c r="M413" s="60"/>
      <x:c r="N413" s="43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0"/>
      <x:c r="G414" s="60"/>
      <x:c r="H414" s="60"/>
      <x:c r="I414" s="67"/>
      <x:c r="J414" s="60"/>
      <x:c r="K414" s="43"/>
      <x:c r="L414" s="60"/>
      <x:c r="M414" s="60"/>
      <x:c r="N414" s="43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0"/>
      <x:c r="G415" s="60"/>
      <x:c r="H415" s="60"/>
      <x:c r="I415" s="67"/>
      <x:c r="J415" s="60"/>
      <x:c r="K415" s="43"/>
      <x:c r="L415" s="60"/>
      <x:c r="M415" s="60"/>
      <x:c r="N415" s="43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0"/>
      <x:c r="G416" s="60"/>
      <x:c r="H416" s="60"/>
      <x:c r="I416" s="67"/>
      <x:c r="J416" s="60"/>
      <x:c r="K416" s="43"/>
      <x:c r="L416" s="60"/>
      <x:c r="M416" s="60"/>
      <x:c r="N416" s="43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0"/>
      <x:c r="G417" s="60"/>
      <x:c r="H417" s="60"/>
      <x:c r="I417" s="67"/>
      <x:c r="J417" s="60"/>
      <x:c r="K417" s="43"/>
      <x:c r="L417" s="60"/>
      <x:c r="M417" s="60"/>
      <x:c r="N417" s="43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0"/>
      <x:c r="G418" s="60"/>
      <x:c r="H418" s="60"/>
      <x:c r="I418" s="67"/>
      <x:c r="J418" s="60"/>
      <x:c r="K418" s="43"/>
      <x:c r="L418" s="60"/>
      <x:c r="M418" s="60"/>
      <x:c r="N418" s="43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0"/>
      <x:c r="G419" s="60"/>
      <x:c r="H419" s="60"/>
      <x:c r="I419" s="67"/>
      <x:c r="J419" s="60"/>
      <x:c r="K419" s="43"/>
      <x:c r="L419" s="60"/>
      <x:c r="M419" s="60"/>
      <x:c r="N419" s="43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0"/>
      <x:c r="G420" s="60"/>
      <x:c r="H420" s="60"/>
      <x:c r="I420" s="67"/>
      <x:c r="J420" s="60"/>
      <x:c r="K420" s="43"/>
      <x:c r="L420" s="60"/>
      <x:c r="M420" s="60"/>
      <x:c r="N420" s="43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0"/>
      <x:c r="G421" s="60"/>
      <x:c r="H421" s="60"/>
      <x:c r="I421" s="67"/>
      <x:c r="J421" s="60"/>
      <x:c r="K421" s="43"/>
      <x:c r="L421" s="60"/>
      <x:c r="M421" s="60"/>
      <x:c r="N421" s="43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0"/>
      <x:c r="G422" s="60"/>
      <x:c r="H422" s="60"/>
      <x:c r="I422" s="67"/>
      <x:c r="J422" s="60"/>
      <x:c r="K422" s="43"/>
      <x:c r="L422" s="60"/>
      <x:c r="M422" s="60"/>
      <x:c r="N422" s="43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0"/>
      <x:c r="G423" s="60"/>
      <x:c r="H423" s="60"/>
      <x:c r="I423" s="67"/>
      <x:c r="J423" s="60"/>
      <x:c r="K423" s="43"/>
      <x:c r="L423" s="60"/>
      <x:c r="M423" s="60"/>
      <x:c r="N423" s="43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0"/>
      <x:c r="G424" s="60"/>
      <x:c r="H424" s="60"/>
      <x:c r="I424" s="67"/>
      <x:c r="J424" s="60"/>
      <x:c r="K424" s="43"/>
      <x:c r="L424" s="60"/>
      <x:c r="M424" s="60"/>
      <x:c r="N424" s="43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0"/>
      <x:c r="G425" s="60"/>
      <x:c r="H425" s="60"/>
      <x:c r="I425" s="67"/>
      <x:c r="J425" s="60"/>
      <x:c r="K425" s="43"/>
      <x:c r="L425" s="60"/>
      <x:c r="M425" s="60"/>
      <x:c r="N425" s="43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0"/>
      <x:c r="G426" s="60"/>
      <x:c r="H426" s="60"/>
      <x:c r="I426" s="67"/>
      <x:c r="J426" s="60"/>
      <x:c r="K426" s="43"/>
      <x:c r="L426" s="60"/>
      <x:c r="M426" s="60"/>
      <x:c r="N426" s="43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0"/>
      <x:c r="G427" s="60"/>
      <x:c r="H427" s="60"/>
      <x:c r="I427" s="67"/>
      <x:c r="J427" s="60"/>
      <x:c r="K427" s="43"/>
      <x:c r="L427" s="60"/>
      <x:c r="M427" s="60"/>
      <x:c r="N427" s="43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0"/>
      <x:c r="G428" s="60"/>
      <x:c r="H428" s="60"/>
      <x:c r="I428" s="67"/>
      <x:c r="J428" s="60"/>
      <x:c r="K428" s="43"/>
      <x:c r="L428" s="60"/>
      <x:c r="M428" s="60"/>
      <x:c r="N428" s="43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0"/>
      <x:c r="G429" s="60"/>
      <x:c r="H429" s="60"/>
      <x:c r="I429" s="67"/>
      <x:c r="J429" s="60"/>
      <x:c r="K429" s="43"/>
      <x:c r="L429" s="60"/>
      <x:c r="M429" s="60"/>
      <x:c r="N429" s="43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0"/>
      <x:c r="G430" s="60"/>
      <x:c r="H430" s="60"/>
      <x:c r="I430" s="67"/>
      <x:c r="J430" s="60"/>
      <x:c r="K430" s="43"/>
      <x:c r="L430" s="60"/>
      <x:c r="M430" s="60"/>
      <x:c r="N430" s="43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0"/>
      <x:c r="G431" s="60"/>
      <x:c r="H431" s="60"/>
      <x:c r="I431" s="67"/>
      <x:c r="J431" s="60"/>
      <x:c r="K431" s="43"/>
      <x:c r="L431" s="60"/>
      <x:c r="M431" s="60"/>
      <x:c r="N431" s="43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0"/>
      <x:c r="G432" s="60"/>
      <x:c r="H432" s="60"/>
      <x:c r="I432" s="67"/>
      <x:c r="J432" s="60"/>
      <x:c r="K432" s="43"/>
      <x:c r="L432" s="60"/>
      <x:c r="M432" s="60"/>
      <x:c r="N432" s="43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0"/>
      <x:c r="G433" s="60"/>
      <x:c r="H433" s="60"/>
      <x:c r="I433" s="67"/>
      <x:c r="J433" s="60"/>
      <x:c r="K433" s="43"/>
      <x:c r="L433" s="60"/>
      <x:c r="M433" s="60"/>
      <x:c r="N433" s="43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0"/>
      <x:c r="G434" s="60"/>
      <x:c r="H434" s="60"/>
      <x:c r="I434" s="67"/>
      <x:c r="J434" s="60"/>
      <x:c r="K434" s="43"/>
      <x:c r="L434" s="60"/>
      <x:c r="M434" s="60"/>
      <x:c r="N434" s="43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0"/>
      <x:c r="G435" s="60"/>
      <x:c r="H435" s="60"/>
      <x:c r="I435" s="67"/>
      <x:c r="J435" s="60"/>
      <x:c r="K435" s="43"/>
      <x:c r="L435" s="60"/>
      <x:c r="M435" s="60"/>
      <x:c r="N435" s="43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0"/>
      <x:c r="G436" s="60"/>
      <x:c r="H436" s="60"/>
      <x:c r="I436" s="67"/>
      <x:c r="J436" s="60"/>
      <x:c r="K436" s="43"/>
      <x:c r="L436" s="60"/>
      <x:c r="M436" s="60"/>
      <x:c r="N436" s="43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0"/>
      <x:c r="G437" s="60"/>
      <x:c r="H437" s="60"/>
      <x:c r="I437" s="67"/>
      <x:c r="J437" s="60"/>
      <x:c r="K437" s="43"/>
      <x:c r="L437" s="60"/>
      <x:c r="M437" s="60"/>
      <x:c r="N437" s="43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0"/>
      <x:c r="G438" s="60"/>
      <x:c r="H438" s="60"/>
      <x:c r="I438" s="67"/>
      <x:c r="J438" s="60"/>
      <x:c r="K438" s="43"/>
      <x:c r="L438" s="60"/>
      <x:c r="M438" s="60"/>
      <x:c r="N438" s="43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0"/>
      <x:c r="G439" s="60"/>
      <x:c r="H439" s="60"/>
      <x:c r="I439" s="67"/>
      <x:c r="J439" s="60"/>
      <x:c r="K439" s="43"/>
      <x:c r="L439" s="60"/>
      <x:c r="M439" s="60"/>
      <x:c r="N439" s="43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0"/>
      <x:c r="G440" s="60"/>
      <x:c r="H440" s="60"/>
      <x:c r="I440" s="67"/>
      <x:c r="J440" s="60"/>
      <x:c r="K440" s="43"/>
      <x:c r="L440" s="60"/>
      <x:c r="M440" s="60"/>
      <x:c r="N440" s="43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0"/>
      <x:c r="G441" s="60"/>
      <x:c r="H441" s="60"/>
      <x:c r="I441" s="67"/>
      <x:c r="J441" s="60"/>
      <x:c r="K441" s="43"/>
      <x:c r="L441" s="60"/>
      <x:c r="M441" s="60"/>
      <x:c r="N441" s="43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0"/>
      <x:c r="G442" s="60"/>
      <x:c r="H442" s="60"/>
      <x:c r="I442" s="67"/>
      <x:c r="J442" s="60"/>
      <x:c r="K442" s="43"/>
      <x:c r="L442" s="60"/>
      <x:c r="M442" s="60"/>
      <x:c r="N442" s="43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0"/>
      <x:c r="G443" s="60"/>
      <x:c r="H443" s="60"/>
      <x:c r="I443" s="67"/>
      <x:c r="J443" s="60"/>
      <x:c r="K443" s="43"/>
      <x:c r="L443" s="60"/>
      <x:c r="M443" s="60"/>
      <x:c r="N443" s="43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0"/>
      <x:c r="G444" s="60"/>
      <x:c r="H444" s="60"/>
      <x:c r="I444" s="67"/>
      <x:c r="J444" s="60"/>
      <x:c r="K444" s="43"/>
      <x:c r="L444" s="60"/>
      <x:c r="M444" s="60"/>
      <x:c r="N444" s="43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0"/>
      <x:c r="G445" s="60"/>
      <x:c r="H445" s="60"/>
      <x:c r="I445" s="67"/>
      <x:c r="J445" s="60"/>
      <x:c r="K445" s="43"/>
      <x:c r="L445" s="60"/>
      <x:c r="M445" s="60"/>
      <x:c r="N445" s="43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0"/>
      <x:c r="G446" s="60"/>
      <x:c r="H446" s="60"/>
      <x:c r="I446" s="67"/>
      <x:c r="J446" s="60"/>
      <x:c r="K446" s="43"/>
      <x:c r="L446" s="60"/>
      <x:c r="M446" s="60"/>
      <x:c r="N446" s="43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0"/>
      <x:c r="G447" s="60"/>
      <x:c r="H447" s="60"/>
      <x:c r="I447" s="67"/>
      <x:c r="J447" s="60"/>
      <x:c r="K447" s="43"/>
      <x:c r="L447" s="60"/>
      <x:c r="M447" s="60"/>
      <x:c r="N447" s="43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0"/>
      <x:c r="G448" s="60"/>
      <x:c r="H448" s="60"/>
      <x:c r="I448" s="67"/>
      <x:c r="J448" s="60"/>
      <x:c r="K448" s="43"/>
      <x:c r="L448" s="60"/>
      <x:c r="M448" s="60"/>
      <x:c r="N448" s="43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0"/>
      <x:c r="G449" s="60"/>
      <x:c r="H449" s="60"/>
      <x:c r="I449" s="67"/>
      <x:c r="J449" s="60"/>
      <x:c r="K449" s="43"/>
      <x:c r="L449" s="60"/>
      <x:c r="M449" s="60"/>
      <x:c r="N449" s="43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0"/>
      <x:c r="G450" s="60"/>
      <x:c r="H450" s="60"/>
      <x:c r="I450" s="67"/>
      <x:c r="J450" s="60"/>
      <x:c r="K450" s="43"/>
      <x:c r="L450" s="60"/>
      <x:c r="M450" s="60"/>
      <x:c r="N450" s="43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0"/>
      <x:c r="G451" s="60"/>
      <x:c r="H451" s="60"/>
      <x:c r="I451" s="67"/>
      <x:c r="J451" s="60"/>
      <x:c r="K451" s="43"/>
      <x:c r="L451" s="60"/>
      <x:c r="M451" s="60"/>
      <x:c r="N451" s="43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0"/>
      <x:c r="G452" s="60"/>
      <x:c r="H452" s="60"/>
      <x:c r="I452" s="67"/>
      <x:c r="J452" s="60"/>
      <x:c r="K452" s="43"/>
      <x:c r="L452" s="60"/>
      <x:c r="M452" s="60"/>
      <x:c r="N452" s="43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0"/>
      <x:c r="G453" s="60"/>
      <x:c r="H453" s="60"/>
      <x:c r="I453" s="67"/>
      <x:c r="J453" s="60"/>
      <x:c r="K453" s="43"/>
      <x:c r="L453" s="60"/>
      <x:c r="M453" s="60"/>
      <x:c r="N453" s="43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0"/>
      <x:c r="G454" s="60"/>
      <x:c r="H454" s="60"/>
      <x:c r="I454" s="67"/>
      <x:c r="J454" s="60"/>
      <x:c r="K454" s="43"/>
      <x:c r="L454" s="60"/>
      <x:c r="M454" s="60"/>
      <x:c r="N454" s="43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0"/>
      <x:c r="G455" s="60"/>
      <x:c r="H455" s="60"/>
      <x:c r="I455" s="67"/>
      <x:c r="J455" s="60"/>
      <x:c r="K455" s="43"/>
      <x:c r="L455" s="60"/>
      <x:c r="M455" s="60"/>
      <x:c r="N455" s="43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0"/>
      <x:c r="G456" s="60"/>
      <x:c r="H456" s="60"/>
      <x:c r="I456" s="67"/>
      <x:c r="J456" s="60"/>
      <x:c r="K456" s="43"/>
      <x:c r="L456" s="60"/>
      <x:c r="M456" s="60"/>
      <x:c r="N456" s="43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0"/>
      <x:c r="G457" s="60"/>
      <x:c r="H457" s="60"/>
      <x:c r="I457" s="67"/>
      <x:c r="J457" s="60"/>
      <x:c r="K457" s="43"/>
      <x:c r="L457" s="60"/>
      <x:c r="M457" s="60"/>
      <x:c r="N457" s="43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0"/>
      <x:c r="G458" s="60"/>
      <x:c r="H458" s="60"/>
      <x:c r="I458" s="67"/>
      <x:c r="J458" s="60"/>
      <x:c r="K458" s="43"/>
      <x:c r="L458" s="60"/>
      <x:c r="M458" s="60"/>
      <x:c r="N458" s="43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0"/>
      <x:c r="G459" s="60"/>
      <x:c r="H459" s="60"/>
      <x:c r="I459" s="67"/>
      <x:c r="J459" s="60"/>
      <x:c r="K459" s="43"/>
      <x:c r="L459" s="60"/>
      <x:c r="M459" s="60"/>
      <x:c r="N459" s="43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0"/>
      <x:c r="G460" s="60"/>
      <x:c r="H460" s="60"/>
      <x:c r="I460" s="67"/>
      <x:c r="J460" s="60"/>
      <x:c r="K460" s="43"/>
      <x:c r="L460" s="60"/>
      <x:c r="M460" s="60"/>
      <x:c r="N460" s="43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0"/>
      <x:c r="G461" s="60"/>
      <x:c r="H461" s="60"/>
      <x:c r="I461" s="67"/>
      <x:c r="J461" s="60"/>
      <x:c r="K461" s="43"/>
      <x:c r="L461" s="60"/>
      <x:c r="M461" s="60"/>
      <x:c r="N461" s="43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0"/>
      <x:c r="G462" s="60"/>
      <x:c r="H462" s="60"/>
      <x:c r="I462" s="67"/>
      <x:c r="J462" s="60"/>
      <x:c r="K462" s="43"/>
      <x:c r="L462" s="60"/>
      <x:c r="M462" s="60"/>
      <x:c r="N462" s="43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0"/>
      <x:c r="G463" s="60"/>
      <x:c r="H463" s="60"/>
      <x:c r="I463" s="67"/>
      <x:c r="J463" s="60"/>
      <x:c r="K463" s="43"/>
      <x:c r="L463" s="60"/>
      <x:c r="M463" s="60"/>
      <x:c r="N463" s="43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0"/>
      <x:c r="G464" s="60"/>
      <x:c r="H464" s="60"/>
      <x:c r="I464" s="67"/>
      <x:c r="J464" s="60"/>
      <x:c r="K464" s="43"/>
      <x:c r="L464" s="60"/>
      <x:c r="M464" s="60"/>
      <x:c r="N464" s="43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0"/>
      <x:c r="G465" s="60"/>
      <x:c r="H465" s="60"/>
      <x:c r="I465" s="67"/>
      <x:c r="J465" s="60"/>
      <x:c r="K465" s="43"/>
      <x:c r="L465" s="60"/>
      <x:c r="M465" s="60"/>
      <x:c r="N465" s="43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0"/>
      <x:c r="G466" s="60"/>
      <x:c r="H466" s="60"/>
      <x:c r="I466" s="67"/>
      <x:c r="J466" s="60"/>
      <x:c r="K466" s="43"/>
      <x:c r="L466" s="60"/>
      <x:c r="M466" s="60"/>
      <x:c r="N466" s="43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0"/>
      <x:c r="G467" s="60"/>
      <x:c r="H467" s="60"/>
      <x:c r="I467" s="67"/>
      <x:c r="J467" s="60"/>
      <x:c r="K467" s="43"/>
      <x:c r="L467" s="60"/>
      <x:c r="M467" s="60"/>
      <x:c r="N467" s="43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0"/>
      <x:c r="G468" s="60"/>
      <x:c r="H468" s="60"/>
      <x:c r="I468" s="67"/>
      <x:c r="J468" s="60"/>
      <x:c r="K468" s="43"/>
      <x:c r="L468" s="60"/>
      <x:c r="M468" s="60"/>
      <x:c r="N468" s="43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0"/>
      <x:c r="G469" s="60"/>
      <x:c r="H469" s="60"/>
      <x:c r="I469" s="67"/>
      <x:c r="J469" s="60"/>
      <x:c r="K469" s="43"/>
      <x:c r="L469" s="60"/>
      <x:c r="M469" s="60"/>
      <x:c r="N469" s="43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0"/>
      <x:c r="G470" s="60"/>
      <x:c r="H470" s="60"/>
      <x:c r="I470" s="67"/>
      <x:c r="J470" s="60"/>
      <x:c r="K470" s="43"/>
      <x:c r="L470" s="60"/>
      <x:c r="M470" s="60"/>
      <x:c r="N470" s="43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0"/>
      <x:c r="G471" s="60"/>
      <x:c r="H471" s="60"/>
      <x:c r="I471" s="67"/>
      <x:c r="J471" s="60"/>
      <x:c r="K471" s="43"/>
      <x:c r="L471" s="60"/>
      <x:c r="M471" s="60"/>
      <x:c r="N471" s="43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0"/>
      <x:c r="G472" s="60"/>
      <x:c r="H472" s="60"/>
      <x:c r="I472" s="67"/>
      <x:c r="J472" s="60"/>
      <x:c r="K472" s="43"/>
      <x:c r="L472" s="60"/>
      <x:c r="M472" s="60"/>
      <x:c r="N472" s="43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0"/>
      <x:c r="G473" s="60"/>
      <x:c r="H473" s="60"/>
      <x:c r="I473" s="67"/>
      <x:c r="J473" s="60"/>
      <x:c r="K473" s="43"/>
      <x:c r="L473" s="60"/>
      <x:c r="M473" s="60"/>
      <x:c r="N473" s="43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0"/>
      <x:c r="G474" s="60"/>
      <x:c r="H474" s="60"/>
      <x:c r="I474" s="67"/>
      <x:c r="J474" s="60"/>
      <x:c r="K474" s="43"/>
      <x:c r="L474" s="60"/>
      <x:c r="M474" s="60"/>
      <x:c r="N474" s="43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0"/>
      <x:c r="G475" s="60"/>
      <x:c r="H475" s="60"/>
      <x:c r="I475" s="67"/>
      <x:c r="J475" s="60"/>
      <x:c r="K475" s="43"/>
      <x:c r="L475" s="60"/>
      <x:c r="M475" s="60"/>
      <x:c r="N475" s="43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0"/>
      <x:c r="G476" s="60"/>
      <x:c r="H476" s="60"/>
      <x:c r="I476" s="67"/>
      <x:c r="J476" s="60"/>
      <x:c r="K476" s="43"/>
      <x:c r="L476" s="60"/>
      <x:c r="M476" s="60"/>
      <x:c r="N476" s="43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0"/>
      <x:c r="G477" s="60"/>
      <x:c r="H477" s="60"/>
      <x:c r="I477" s="67"/>
      <x:c r="J477" s="60"/>
      <x:c r="K477" s="43"/>
      <x:c r="L477" s="60"/>
      <x:c r="M477" s="60"/>
      <x:c r="N477" s="43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0"/>
      <x:c r="G478" s="60"/>
      <x:c r="H478" s="60"/>
      <x:c r="I478" s="67"/>
      <x:c r="J478" s="60"/>
      <x:c r="K478" s="43"/>
      <x:c r="L478" s="60"/>
      <x:c r="M478" s="60"/>
      <x:c r="N478" s="43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0"/>
      <x:c r="G479" s="60"/>
      <x:c r="H479" s="60"/>
      <x:c r="I479" s="67"/>
      <x:c r="J479" s="60"/>
      <x:c r="K479" s="43"/>
      <x:c r="L479" s="60"/>
      <x:c r="M479" s="60"/>
      <x:c r="N479" s="43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0"/>
      <x:c r="G480" s="60"/>
      <x:c r="H480" s="60"/>
      <x:c r="I480" s="67"/>
      <x:c r="J480" s="60"/>
      <x:c r="K480" s="43"/>
      <x:c r="L480" s="60"/>
      <x:c r="M480" s="60"/>
      <x:c r="N480" s="43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0"/>
      <x:c r="G481" s="60"/>
      <x:c r="H481" s="60"/>
      <x:c r="I481" s="67"/>
      <x:c r="J481" s="60"/>
      <x:c r="K481" s="43"/>
      <x:c r="L481" s="60"/>
      <x:c r="M481" s="60"/>
      <x:c r="N481" s="43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0"/>
      <x:c r="G482" s="60"/>
      <x:c r="H482" s="60"/>
      <x:c r="I482" s="67"/>
      <x:c r="J482" s="60"/>
      <x:c r="K482" s="43"/>
      <x:c r="L482" s="60"/>
      <x:c r="M482" s="60"/>
      <x:c r="N482" s="43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0"/>
      <x:c r="G483" s="60"/>
      <x:c r="H483" s="60"/>
      <x:c r="I483" s="67"/>
      <x:c r="J483" s="60"/>
      <x:c r="K483" s="43"/>
      <x:c r="L483" s="60"/>
      <x:c r="M483" s="60"/>
      <x:c r="N483" s="43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0"/>
      <x:c r="G484" s="60"/>
      <x:c r="H484" s="60"/>
      <x:c r="I484" s="67"/>
      <x:c r="J484" s="60"/>
      <x:c r="K484" s="43"/>
      <x:c r="L484" s="60"/>
      <x:c r="M484" s="60"/>
      <x:c r="N484" s="43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0"/>
      <x:c r="G485" s="60"/>
      <x:c r="H485" s="60"/>
      <x:c r="I485" s="67"/>
      <x:c r="J485" s="60"/>
      <x:c r="K485" s="43"/>
      <x:c r="L485" s="60"/>
      <x:c r="M485" s="60"/>
      <x:c r="N485" s="43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0"/>
      <x:c r="G486" s="60"/>
      <x:c r="H486" s="60"/>
      <x:c r="I486" s="67"/>
      <x:c r="J486" s="60"/>
      <x:c r="K486" s="43"/>
      <x:c r="L486" s="60"/>
      <x:c r="M486" s="60"/>
      <x:c r="N486" s="43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0"/>
      <x:c r="G487" s="60"/>
      <x:c r="H487" s="60"/>
      <x:c r="I487" s="67"/>
      <x:c r="J487" s="60"/>
      <x:c r="K487" s="43"/>
      <x:c r="L487" s="60"/>
      <x:c r="M487" s="60"/>
      <x:c r="N487" s="43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0"/>
      <x:c r="G488" s="60"/>
      <x:c r="H488" s="60"/>
      <x:c r="I488" s="67"/>
      <x:c r="J488" s="60"/>
      <x:c r="K488" s="43"/>
      <x:c r="L488" s="60"/>
      <x:c r="M488" s="60"/>
      <x:c r="N488" s="43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0"/>
      <x:c r="G489" s="60"/>
      <x:c r="H489" s="60"/>
      <x:c r="I489" s="67"/>
      <x:c r="J489" s="60"/>
      <x:c r="K489" s="43"/>
      <x:c r="L489" s="60"/>
      <x:c r="M489" s="60"/>
      <x:c r="N489" s="43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0"/>
      <x:c r="G490" s="60"/>
      <x:c r="H490" s="60"/>
      <x:c r="I490" s="67"/>
      <x:c r="J490" s="60"/>
      <x:c r="K490" s="43"/>
      <x:c r="L490" s="60"/>
      <x:c r="M490" s="60"/>
      <x:c r="N490" s="43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0"/>
      <x:c r="G491" s="60"/>
      <x:c r="H491" s="60"/>
      <x:c r="I491" s="67"/>
      <x:c r="J491" s="60"/>
      <x:c r="K491" s="43"/>
      <x:c r="L491" s="60"/>
      <x:c r="M491" s="60"/>
      <x:c r="N491" s="43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0"/>
      <x:c r="G492" s="60"/>
      <x:c r="H492" s="60"/>
      <x:c r="I492" s="67"/>
      <x:c r="J492" s="60"/>
      <x:c r="K492" s="43"/>
      <x:c r="L492" s="60"/>
      <x:c r="M492" s="60"/>
      <x:c r="N492" s="43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0"/>
      <x:c r="G493" s="60"/>
      <x:c r="H493" s="60"/>
      <x:c r="I493" s="67"/>
      <x:c r="J493" s="60"/>
      <x:c r="K493" s="43"/>
      <x:c r="L493" s="60"/>
      <x:c r="M493" s="60"/>
      <x:c r="N493" s="43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0"/>
      <x:c r="G494" s="60"/>
      <x:c r="H494" s="60"/>
      <x:c r="I494" s="67"/>
      <x:c r="J494" s="60"/>
      <x:c r="K494" s="43"/>
      <x:c r="L494" s="60"/>
      <x:c r="M494" s="60"/>
      <x:c r="N494" s="43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0"/>
      <x:c r="G495" s="60"/>
      <x:c r="H495" s="60"/>
      <x:c r="I495" s="67"/>
      <x:c r="J495" s="60"/>
      <x:c r="K495" s="43"/>
      <x:c r="L495" s="60"/>
      <x:c r="M495" s="60"/>
      <x:c r="N495" s="43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0"/>
      <x:c r="G496" s="60"/>
      <x:c r="H496" s="60"/>
      <x:c r="I496" s="67"/>
      <x:c r="J496" s="60"/>
      <x:c r="K496" s="43"/>
      <x:c r="L496" s="60"/>
      <x:c r="M496" s="60"/>
      <x:c r="N496" s="43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0"/>
      <x:c r="G497" s="60"/>
      <x:c r="H497" s="60"/>
      <x:c r="I497" s="67"/>
      <x:c r="J497" s="60"/>
      <x:c r="K497" s="43"/>
      <x:c r="L497" s="60"/>
      <x:c r="M497" s="60"/>
      <x:c r="N497" s="43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0"/>
      <x:c r="G498" s="60"/>
      <x:c r="H498" s="60"/>
      <x:c r="I498" s="67"/>
      <x:c r="J498" s="60"/>
      <x:c r="K498" s="43"/>
      <x:c r="L498" s="60"/>
      <x:c r="M498" s="60"/>
      <x:c r="N498" s="43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0"/>
      <x:c r="G499" s="60"/>
      <x:c r="H499" s="60"/>
      <x:c r="I499" s="67"/>
      <x:c r="J499" s="60"/>
      <x:c r="K499" s="43"/>
      <x:c r="L499" s="60"/>
      <x:c r="M499" s="60"/>
      <x:c r="N499" s="43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0"/>
      <x:c r="G500" s="60"/>
      <x:c r="H500" s="60"/>
      <x:c r="I500" s="67"/>
      <x:c r="J500" s="60"/>
      <x:c r="K500" s="43"/>
      <x:c r="L500" s="60"/>
      <x:c r="M500" s="60"/>
      <x:c r="N500" s="43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0"/>
      <x:c r="G501" s="60"/>
      <x:c r="H501" s="60"/>
      <x:c r="I501" s="67"/>
      <x:c r="J501" s="60"/>
      <x:c r="K501" s="43"/>
      <x:c r="L501" s="60"/>
      <x:c r="M501" s="60"/>
      <x:c r="N501" s="43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0"/>
      <x:c r="G502" s="60"/>
      <x:c r="H502" s="60"/>
      <x:c r="I502" s="67"/>
      <x:c r="J502" s="60"/>
      <x:c r="K502" s="43"/>
      <x:c r="L502" s="60"/>
      <x:c r="M502" s="60"/>
      <x:c r="N502" s="43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0"/>
      <x:c r="G503" s="60"/>
      <x:c r="H503" s="60"/>
      <x:c r="I503" s="67"/>
      <x:c r="J503" s="60"/>
      <x:c r="K503" s="43"/>
      <x:c r="L503" s="60"/>
      <x:c r="M503" s="60"/>
      <x:c r="N503" s="43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0"/>
      <x:c r="G504" s="60"/>
      <x:c r="H504" s="60"/>
      <x:c r="I504" s="67"/>
      <x:c r="J504" s="60"/>
      <x:c r="K504" s="43"/>
      <x:c r="L504" s="60"/>
      <x:c r="M504" s="60"/>
      <x:c r="N504" s="43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0"/>
      <x:c r="G505" s="60"/>
      <x:c r="H505" s="60"/>
      <x:c r="I505" s="67"/>
      <x:c r="J505" s="60"/>
      <x:c r="K505" s="43"/>
      <x:c r="L505" s="60"/>
      <x:c r="M505" s="60"/>
      <x:c r="N505" s="43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0"/>
      <x:c r="G506" s="60"/>
      <x:c r="H506" s="60"/>
      <x:c r="I506" s="67"/>
      <x:c r="J506" s="60"/>
      <x:c r="K506" s="43"/>
      <x:c r="L506" s="60"/>
      <x:c r="M506" s="60"/>
      <x:c r="N506" s="43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O4"/>
  </x:mergeCells>
  <x:dataValidations count="3">
    <x:dataValidation type="list" errorStyle="stop" operator="between" allowBlank="0" showDropDown="0" showInputMessage="0" showErrorMessage="0" sqref="D7:D506">
      <x:formula1>"Financial statements,Operating budget,Forecast,Cash-flow model,Mortgage schedule,Rent roll,Property register,Capital plan,Agreement or contract,Appraisal,Other"</x:formula1>
      <x:formula2>0</x:formula2>
    </x:dataValidation>
    <x:dataValidation type="list" errorStyle="stop" operator="between" allowBlank="0" showDropDown="0" showInputMessage="0" showErrorMessage="0" sqref="K7:K506">
      <x:formula1>"Primary,Supporting,Superseded,Unconfirmed"</x:formula1>
      <x:formula2>0</x:formula2>
    </x:dataValidation>
    <x:dataValidation type="list" errorStyle="stop" operator="between" allowBlank="0" showDropDown="0" showInputMessage="0" showErrorMessage="0" sqref="N7:N506">
      <x:formula1>"Not reviewed,Under review,Reviewed,Exception accepted"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3" width="18" style="1" hidden="0" customWidth="1"/>
    <x:col min="4" max="4" width="24" style="1" hidden="0" customWidth="1"/>
    <x:col min="5" max="5" width="22" style="1" hidden="0" customWidth="1"/>
    <x:col min="6" max="6" width="20" style="1" hidden="0" customWidth="1"/>
    <x:col min="7" max="8" width="28" style="1" hidden="0" customWidth="1"/>
    <x:col min="9" max="9" width="20" style="1" hidden="0" customWidth="1"/>
    <x:col min="10" max="12" width="16" style="1" hidden="0" customWidth="1"/>
    <x:col min="13" max="13" width="36" style="1" hidden="0" customWidth="1"/>
    <x:col min="14" max="14" width="24" style="1" hidden="0" customWidth="1"/>
    <x:col min="15" max="15" width="26" style="1" hidden="0" customWidth="1"/>
    <x:col min="16" max="16" width="22" style="1" hidden="0" customWidth="1"/>
    <x:col min="17" max="18" width="16" style="1" hidden="0" customWidth="1"/>
    <x:col min="19" max="19" width="18" style="1" hidden="0" customWidth="1"/>
    <x:col min="20" max="20" width="40" style="1" hidden="0" customWidth="1"/>
  </x:cols>
  <x:sheetData>
    <x:row r="1" ht="15" hidden="0" customHeight="1">
      <x:c r="U1" s="3"/>
      <x:c r="V1" s="3"/>
      <x:c r="W1" s="3"/>
      <x:c r="X1" s="3"/>
      <x:c r="Y1" s="3"/>
      <x:c r="Z1" s="3"/>
    </x:row>
    <x:row r="2" ht="24" hidden="0" customHeight="1">
      <x:c r="A2" s="22" t="s">
        <x:v>119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U3" s="3"/>
      <x:c r="V3" s="3"/>
      <x:c r="W3" s="3"/>
      <x:c r="X3" s="3"/>
      <x:c r="Y3" s="3"/>
      <x:c r="Z3" s="3"/>
    </x:row>
    <x:row r="4" ht="30" hidden="0" customHeight="1">
      <x:c r="A4" s="24" t="s">
        <x:v>1472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0" t="s">
        <x:v>1473</x:v>
      </x:c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  <x:c r="Q5" s="70"/>
      <x:c r="R5" s="70"/>
      <x:c r="S5" s="70"/>
      <x:c r="T5" s="70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1474</x:v>
      </x:c>
      <x:c r="B6" s="298" t="s">
        <x:v>1057</x:v>
      </x:c>
      <x:c r="C6" s="298" t="s">
        <x:v>1460</x:v>
      </x:c>
      <x:c r="D6" s="299" t="s">
        <x:v>533</x:v>
      </x:c>
      <x:c r="E6" s="299" t="s">
        <x:v>1475</x:v>
      </x:c>
      <x:c r="F6" s="299" t="s">
        <x:v>1476</x:v>
      </x:c>
      <x:c r="G6" s="299" t="s">
        <x:v>1477</x:v>
      </x:c>
      <x:c r="H6" s="299" t="s">
        <x:v>1478</x:v>
      </x:c>
      <x:c r="I6" s="299" t="s">
        <x:v>1479</x:v>
      </x:c>
      <x:c r="J6" s="299" t="s">
        <x:v>1480</x:v>
      </x:c>
      <x:c r="K6" s="299" t="s">
        <x:v>1481</x:v>
      </x:c>
      <x:c r="L6" s="299" t="s">
        <x:v>1482</x:v>
      </x:c>
      <x:c r="M6" s="299" t="s">
        <x:v>1483</x:v>
      </x:c>
      <x:c r="N6" s="298" t="s">
        <x:v>1484</x:v>
      </x:c>
      <x:c r="O6" s="299" t="s">
        <x:v>1485</x:v>
      </x:c>
      <x:c r="P6" s="299" t="str">
        <x:v>Capture_Status</x:v>
      </x:c>
      <x:c r="Q6" s="299" t="s">
        <x:v>1486</x:v>
      </x:c>
      <x:c r="R6" s="299" t="s">
        <x:v>1487</x:v>
      </x:c>
      <x:c r="S6" s="299" t="s">
        <x:v>1488</x:v>
      </x:c>
      <x:c r="T6" s="299" t="s">
        <x:v>448</x:v>
      </x:c>
      <x:c r="U6" s="300" t="str">
        <x:v>Captured_By</x:v>
      </x:c>
      <x:c r="V6" s="300"/>
      <x:c r="W6" s="300"/>
      <x:c r="X6" s="300"/>
      <x:c r="Y6" s="300"/>
      <x:c r="Z6" s="300"/>
    </x:row>
    <x:row r="7" ht="15.75" hidden="0" customHeight="1">
      <x:c r="A7" s="329" t="str">
        <x:v>RAW-TEST-0001</x:v>
      </x:c>
      <x:c r="B7" s="329" t="str">
        <x:v>ASM-NGOB-V42-TEST</x:v>
      </x:c>
      <x:c r="C7" s="329" t="str">
        <x:v>SRC-NGOB-V18</x:v>
      </x:c>
      <x:c r="D7" s="329" t="str">
        <x:v>'CASH FLOW W ALL BUILDINGS JULY '!C33</x:v>
      </x:c>
      <x:c r="E7" s="329" t="str">
        <x:v>CASH FLOW W ALL BUILDINGS JULY </x:v>
      </x:c>
      <x:c r="F7" s="329" t="n">
        <x:v>33</x:v>
      </x:c>
      <x:c r="G7" s="329" t="str">
        <x:v>REVENUE</x:v>
      </x:c>
      <x:c r="H7" s="329"/>
      <x:c r="I7" s="385" t="n">
        <x:v>9333926.19</x:v>
      </x:c>
      <x:c r="J7" s="330"/>
      <x:c r="K7" s="329" t="str">
        <x:v>Currency</x:v>
      </x:c>
      <x:c r="L7" s="329" t="str">
        <x:v>CAD</x:v>
      </x:c>
      <x:c r="M7" s="329" t="str">
        <x:v>2024-2025</x:v>
      </x:c>
      <x:c r="N7" s="329" t="str">
        <x:v>AI-Assisted</x:v>
      </x:c>
      <x:c r="O7" s="329" t="str">
        <x:v>Cell transcription from supplied workbook</x:v>
      </x:c>
      <x:c r="P7" s="329" t="str">
        <x:v>Captured</x:v>
      </x:c>
      <x:c r="Q7" s="336" t="d">
        <x:v>2026-10-04T00:00:00.000Z</x:v>
      </x:c>
      <x:c r="R7" s="336" t="d">
        <x:v>2026-10-04T00:00:00.000Z</x:v>
      </x:c>
      <x:c r="S7" s="329" t="str">
        <x:v>Parsed</x:v>
      </x:c>
      <x:c r="T7" s="329" t="str">
        <x:v>Original source formula (text): SUM(C7,C8,C9,C32)</x:v>
      </x:c>
      <x:c r="U7" s="332" t="str">
        <x:v>AI-assisted analyst</x:v>
      </x:c>
      <x:c r="V7" s="60"/>
      <x:c r="W7" s="60"/>
      <x:c r="X7" s="60"/>
      <x:c r="Y7" s="60"/>
      <x:c r="Z7" s="60"/>
    </x:row>
    <x:row r="8" ht="15.75" hidden="0" customHeight="1">
      <x:c r="A8" s="329" t="str">
        <x:v>RAW-TEST-0002</x:v>
      </x:c>
      <x:c r="B8" s="329" t="str">
        <x:v>ASM-NGOB-V42-TEST</x:v>
      </x:c>
      <x:c r="C8" s="329" t="str">
        <x:v>SRC-NGOB-V18</x:v>
      </x:c>
      <x:c r="D8" s="329" t="str">
        <x:v>'CASH FLOW W ALL BUILDINGS JULY '!C76</x:v>
      </x:c>
      <x:c r="E8" s="329" t="str">
        <x:v>CASH FLOW W ALL BUILDINGS JULY </x:v>
      </x:c>
      <x:c r="F8" s="329" t="n">
        <x:v>76</x:v>
      </x:c>
      <x:c r="G8" s="329" t="str">
        <x:v>OPEX</x:v>
      </x:c>
      <x:c r="H8" s="329"/>
      <x:c r="I8" s="385" t="n">
        <x:v>1151729.71</x:v>
      </x:c>
      <x:c r="J8" s="330"/>
      <x:c r="K8" s="329" t="str">
        <x:v>Currency</x:v>
      </x:c>
      <x:c r="L8" s="329" t="str">
        <x:v>CAD</x:v>
      </x:c>
      <x:c r="M8" s="329" t="str">
        <x:v>2024-2025</x:v>
      </x:c>
      <x:c r="N8" s="329" t="str">
        <x:v>AI-Assisted</x:v>
      </x:c>
      <x:c r="O8" s="329" t="str">
        <x:v>Cell transcription from supplied workbook</x:v>
      </x:c>
      <x:c r="P8" s="329" t="str">
        <x:v>Captured</x:v>
      </x:c>
      <x:c r="Q8" s="336" t="d">
        <x:v>2026-10-04T00:00:00.000Z</x:v>
      </x:c>
      <x:c r="R8" s="336" t="d">
        <x:v>2026-10-04T00:00:00.000Z</x:v>
      </x:c>
      <x:c r="S8" s="329" t="str">
        <x:v>Parsed</x:v>
      </x:c>
      <x:c r="T8" s="329" t="str">
        <x:v>Original source formula (text): SUM(C71+C74)</x:v>
      </x:c>
      <x:c r="U8" s="332" t="str">
        <x:v>AI-assisted analyst</x:v>
      </x:c>
      <x:c r="V8" s="60"/>
      <x:c r="W8" s="60"/>
      <x:c r="X8" s="60"/>
      <x:c r="Y8" s="60"/>
      <x:c r="Z8" s="60"/>
    </x:row>
    <x:row r="9" ht="15.75" hidden="0" customHeight="1">
      <x:c r="A9" s="329" t="str">
        <x:v>RAW-TEST-0003</x:v>
      </x:c>
      <x:c r="B9" s="329" t="str">
        <x:v>ASM-NGOB-V42-TEST</x:v>
      </x:c>
      <x:c r="C9" s="329" t="str">
        <x:v>SRC-NGOB-V18</x:v>
      </x:c>
      <x:c r="D9" s="329" t="str">
        <x:v>'CASH FLOW W ALL BUILDINGS JULY '!C77</x:v>
      </x:c>
      <x:c r="E9" s="329" t="str">
        <x:v>CASH FLOW W ALL BUILDINGS JULY </x:v>
      </x:c>
      <x:c r="F9" s="329" t="n">
        <x:v>77</x:v>
      </x:c>
      <x:c r="G9" s="329" t="str">
        <x:v>OPEX</x:v>
      </x:c>
      <x:c r="H9" s="329"/>
      <x:c r="I9" s="385" t="n">
        <x:v>5172702.42</x:v>
      </x:c>
      <x:c r="J9" s="330"/>
      <x:c r="K9" s="329" t="str">
        <x:v>Currency</x:v>
      </x:c>
      <x:c r="L9" s="329" t="str">
        <x:v>CAD</x:v>
      </x:c>
      <x:c r="M9" s="329" t="str">
        <x:v>2024-2025</x:v>
      </x:c>
      <x:c r="N9" s="329" t="str">
        <x:v>AI-Assisted</x:v>
      </x:c>
      <x:c r="O9" s="329" t="str">
        <x:v>Cell transcription from supplied workbook</x:v>
      </x:c>
      <x:c r="P9" s="329" t="str">
        <x:v>Captured</x:v>
      </x:c>
      <x:c r="Q9" s="336" t="d">
        <x:v>2026-10-04T00:00:00.000Z</x:v>
      </x:c>
      <x:c r="R9" s="336" t="d">
        <x:v>2026-10-04T00:00:00.000Z</x:v>
      </x:c>
      <x:c r="S9" s="329" t="str">
        <x:v>Parsed</x:v>
      </x:c>
      <x:c r="T9" s="329" t="str">
        <x:v>Original source formula (text): ('Murray Manor'!C87+'Evergreen Apartments'!C87+'Port Moody'!C87+'800 Commercial'!C87+'1656 ADANAC'!C87+'450 Pacific'!C87+'AC -'!C87+'BT+'!C87+'CH-'!C87+'CC-'!C87+'EE-'!C87+'MH+'!C87+'NT+'!C87+JP!C87+'Newton Green'!C87+'Rosemary Green'!C87)</x:v>
      </x:c>
      <x:c r="U9" s="332" t="str">
        <x:v>AI-assisted analyst</x:v>
      </x:c>
      <x:c r="V9" s="60"/>
      <x:c r="W9" s="60"/>
      <x:c r="X9" s="60"/>
      <x:c r="Y9" s="60"/>
      <x:c r="Z9" s="60"/>
    </x:row>
    <x:row r="10" ht="15.75" hidden="0" customHeight="1">
      <x:c r="A10" s="329" t="str">
        <x:v>RAW-TEST-0004</x:v>
      </x:c>
      <x:c r="B10" s="329" t="str">
        <x:v>ASM-NGOB-V42-TEST</x:v>
      </x:c>
      <x:c r="C10" s="329" t="str">
        <x:v>SRC-NGOB-V18</x:v>
      </x:c>
      <x:c r="D10" s="329" t="str">
        <x:v>'CASH FLOW W ALL BUILDINGS JULY '!D33</x:v>
      </x:c>
      <x:c r="E10" s="329" t="str">
        <x:v>CASH FLOW W ALL BUILDINGS JULY </x:v>
      </x:c>
      <x:c r="F10" s="329" t="n">
        <x:v>33</x:v>
      </x:c>
      <x:c r="G10" s="329" t="str">
        <x:v>REVENUE</x:v>
      </x:c>
      <x:c r="H10" s="329"/>
      <x:c r="I10" s="385" t="n">
        <x:v>9352051.4994</x:v>
      </x:c>
      <x:c r="J10" s="330"/>
      <x:c r="K10" s="329" t="str">
        <x:v>Currency</x:v>
      </x:c>
      <x:c r="L10" s="329" t="str">
        <x:v>CAD</x:v>
      </x:c>
      <x:c r="M10" s="329" t="str">
        <x:v>2025-2026</x:v>
      </x:c>
      <x:c r="N10" s="329" t="str">
        <x:v>AI-Assisted</x:v>
      </x:c>
      <x:c r="O10" s="329" t="str">
        <x:v>Cell transcription from supplied workbook</x:v>
      </x:c>
      <x:c r="P10" s="329" t="str">
        <x:v>Captured</x:v>
      </x:c>
      <x:c r="Q10" s="336" t="d">
        <x:v>2026-10-04T00:00:00.000Z</x:v>
      </x:c>
      <x:c r="R10" s="336" t="d">
        <x:v>2026-10-04T00:00:00.000Z</x:v>
      </x:c>
      <x:c r="S10" s="329" t="str">
        <x:v>Parsed</x:v>
      </x:c>
      <x:c r="T10" s="329" t="str">
        <x:v>Original source formula (text): SUM(D7,D8,D9,D32)</x:v>
      </x:c>
      <x:c r="U10" s="332" t="str">
        <x:v>AI-assisted analyst</x:v>
      </x:c>
      <x:c r="V10" s="60"/>
      <x:c r="W10" s="60"/>
      <x:c r="X10" s="60"/>
      <x:c r="Y10" s="60"/>
      <x:c r="Z10" s="60"/>
    </x:row>
    <x:row r="11" ht="15.75" hidden="0" customHeight="1">
      <x:c r="A11" s="329" t="str">
        <x:v>RAW-TEST-0005</x:v>
      </x:c>
      <x:c r="B11" s="329" t="str">
        <x:v>ASM-NGOB-V42-TEST</x:v>
      </x:c>
      <x:c r="C11" s="329" t="str">
        <x:v>SRC-NGOB-V18</x:v>
      </x:c>
      <x:c r="D11" s="329" t="str">
        <x:v>'CASH FLOW W ALL BUILDINGS JULY '!D76</x:v>
      </x:c>
      <x:c r="E11" s="329" t="str">
        <x:v>CASH FLOW W ALL BUILDINGS JULY </x:v>
      </x:c>
      <x:c r="F11" s="329" t="n">
        <x:v>76</x:v>
      </x:c>
      <x:c r="G11" s="329" t="str">
        <x:v>OPEX</x:v>
      </x:c>
      <x:c r="H11" s="329"/>
      <x:c r="I11" s="385" t="n">
        <x:v>1953890.4982788004</x:v>
      </x:c>
      <x:c r="J11" s="330"/>
      <x:c r="K11" s="329" t="str">
        <x:v>Currency</x:v>
      </x:c>
      <x:c r="L11" s="329" t="str">
        <x:v>CAD</x:v>
      </x:c>
      <x:c r="M11" s="329" t="str">
        <x:v>2025-2026</x:v>
      </x:c>
      <x:c r="N11" s="329" t="str">
        <x:v>AI-Assisted</x:v>
      </x:c>
      <x:c r="O11" s="329" t="str">
        <x:v>Cell transcription from supplied workbook</x:v>
      </x:c>
      <x:c r="P11" s="329" t="str">
        <x:v>Captured</x:v>
      </x:c>
      <x:c r="Q11" s="336" t="d">
        <x:v>2026-10-04T00:00:00.000Z</x:v>
      </x:c>
      <x:c r="R11" s="336" t="d">
        <x:v>2026-10-04T00:00:00.000Z</x:v>
      </x:c>
      <x:c r="S11" s="329" t="str">
        <x:v>Parsed</x:v>
      </x:c>
      <x:c r="T11" s="329" t="str">
        <x:v>Original source formula (text): SUM(D71+D73+D74)</x:v>
      </x:c>
      <x:c r="U11" s="332" t="str">
        <x:v>AI-assisted analyst</x:v>
      </x:c>
      <x:c r="V11" s="60"/>
      <x:c r="W11" s="60"/>
      <x:c r="X11" s="60"/>
      <x:c r="Y11" s="60"/>
      <x:c r="Z11" s="60"/>
    </x:row>
    <x:row r="12" ht="15.75" hidden="0" customHeight="1">
      <x:c r="A12" s="329" t="str">
        <x:v>RAW-TEST-0006</x:v>
      </x:c>
      <x:c r="B12" s="329" t="str">
        <x:v>ASM-NGOB-V42-TEST</x:v>
      </x:c>
      <x:c r="C12" s="329" t="str">
        <x:v>SRC-NGOB-V18</x:v>
      </x:c>
      <x:c r="D12" s="329" t="str">
        <x:v>'CASH FLOW W ALL BUILDINGS JULY '!D77</x:v>
      </x:c>
      <x:c r="E12" s="329" t="str">
        <x:v>CASH FLOW W ALL BUILDINGS JULY </x:v>
      </x:c>
      <x:c r="F12" s="329" t="n">
        <x:v>77</x:v>
      </x:c>
      <x:c r="G12" s="329" t="str">
        <x:v>OPEX</x:v>
      </x:c>
      <x:c r="H12" s="329"/>
      <x:c r="I12" s="385" t="n">
        <x:v>5317264.8284</x:v>
      </x:c>
      <x:c r="J12" s="330"/>
      <x:c r="K12" s="329" t="str">
        <x:v>Currency</x:v>
      </x:c>
      <x:c r="L12" s="329" t="str">
        <x:v>CAD</x:v>
      </x:c>
      <x:c r="M12" s="329" t="str">
        <x:v>2025-2026</x:v>
      </x:c>
      <x:c r="N12" s="329" t="str">
        <x:v>AI-Assisted</x:v>
      </x:c>
      <x:c r="O12" s="329" t="str">
        <x:v>Cell transcription from supplied workbook</x:v>
      </x:c>
      <x:c r="P12" s="329" t="str">
        <x:v>Captured</x:v>
      </x:c>
      <x:c r="Q12" s="336" t="d">
        <x:v>2026-10-04T00:00:00.000Z</x:v>
      </x:c>
      <x:c r="R12" s="336" t="d">
        <x:v>2026-10-04T00:00:00.000Z</x:v>
      </x:c>
      <x:c r="S12" s="329" t="str">
        <x:v>Parsed</x:v>
      </x:c>
      <x:c r="T12" s="329" t="str">
        <x:v>Original source formula (text): ('Murray Manor'!D87+'Evergreen Apartments'!D87+'Port Moody'!D87+'800 Commercial'!D87+'1656 ADANAC'!D87+'450 Pacific'!D87+'AC -'!D87+'BT+'!D87+'CH-'!D87+'CC-'!D87+'EE-'!D87+'MH+'!D87+'NT+'!D87+JP!D87+'Newton Green'!D87+'Rosemary Green'!D87)</x:v>
      </x:c>
      <x:c r="U12" s="332" t="str">
        <x:v>AI-assisted analyst</x:v>
      </x:c>
      <x:c r="V12" s="60"/>
      <x:c r="W12" s="60"/>
      <x:c r="X12" s="60"/>
      <x:c r="Y12" s="60"/>
      <x:c r="Z12" s="60"/>
    </x:row>
    <x:row r="13" ht="15.75" hidden="0" customHeight="1">
      <x:c r="A13" s="329" t="str">
        <x:v>RAW-TEST-0007</x:v>
      </x:c>
      <x:c r="B13" s="329" t="str">
        <x:v>ASM-NGOB-V42-TEST</x:v>
      </x:c>
      <x:c r="C13" s="329" t="str">
        <x:v>SRC-NGOB-V18</x:v>
      </x:c>
      <x:c r="D13" s="329" t="str">
        <x:v>'CASH FLOW W ALL BUILDINGS JULY '!D90</x:v>
      </x:c>
      <x:c r="E13" s="329" t="str">
        <x:v>CASH FLOW W ALL BUILDINGS JULY </x:v>
      </x:c>
      <x:c r="F13" s="329" t="n">
        <x:v>90</x:v>
      </x:c>
      <x:c r="G13" s="329" t="str">
        <x:v>RESERVE_CONTRIBUTION</x:v>
      </x:c>
      <x:c r="H13" s="329"/>
      <x:c r="I13" s="385" t="n">
        <x:v>221551.86000000002</x:v>
      </x:c>
      <x:c r="J13" s="330"/>
      <x:c r="K13" s="329" t="str">
        <x:v>Currency</x:v>
      </x:c>
      <x:c r="L13" s="329" t="str">
        <x:v>CAD</x:v>
      </x:c>
      <x:c r="M13" s="329" t="str">
        <x:v>2025-2026</x:v>
      </x:c>
      <x:c r="N13" s="329" t="str">
        <x:v>AI-Assisted</x:v>
      </x:c>
      <x:c r="O13" s="329" t="str">
        <x:v>Cell transcription from supplied workbook</x:v>
      </x:c>
      <x:c r="P13" s="329" t="str">
        <x:v>Captured</x:v>
      </x:c>
      <x:c r="Q13" s="336" t="d">
        <x:v>2026-10-04T00:00:00.000Z</x:v>
      </x:c>
      <x:c r="R13" s="336" t="d">
        <x:v>2026-10-04T00:00:00.000Z</x:v>
      </x:c>
      <x:c r="S13" s="329" t="str">
        <x:v>Parsed</x:v>
      </x:c>
      <x:c r="T13" s="329" t="str">
        <x:v>Original source formula (text): D7*0.04</x:v>
      </x:c>
      <x:c r="U13" s="332" t="str">
        <x:v>AI-assisted analyst</x:v>
      </x:c>
      <x:c r="V13" s="60"/>
      <x:c r="W13" s="60"/>
      <x:c r="X13" s="60"/>
      <x:c r="Y13" s="60"/>
      <x:c r="Z13" s="60"/>
    </x:row>
    <x:row r="14" ht="15.75" hidden="0" customHeight="1">
      <x:c r="A14" s="329" t="str">
        <x:v>RAW-TEST-0008</x:v>
      </x:c>
      <x:c r="B14" s="329" t="str">
        <x:v>ASM-NGOB-V42-TEST</x:v>
      </x:c>
      <x:c r="C14" s="329" t="str">
        <x:v>SRC-NGOB-V18</x:v>
      </x:c>
      <x:c r="D14" s="329" t="str">
        <x:v>'CASH FLOW W ALL BUILDINGS JULY '!E33</x:v>
      </x:c>
      <x:c r="E14" s="329" t="str">
        <x:v>CASH FLOW W ALL BUILDINGS JULY </x:v>
      </x:c>
      <x:c r="F14" s="329" t="n">
        <x:v>33</x:v>
      </x:c>
      <x:c r="G14" s="329" t="str">
        <x:v>REVENUE</x:v>
      </x:c>
      <x:c r="H14" s="329"/>
      <x:c r="I14" s="385" t="n">
        <x:v>12696486.415908122</x:v>
      </x:c>
      <x:c r="J14" s="330"/>
      <x:c r="K14" s="329" t="str">
        <x:v>Currency</x:v>
      </x:c>
      <x:c r="L14" s="329" t="str">
        <x:v>CAD</x:v>
      </x:c>
      <x:c r="M14" s="329" t="str">
        <x:v>2026-2027</x:v>
      </x:c>
      <x:c r="N14" s="329" t="str">
        <x:v>AI-Assisted</x:v>
      </x:c>
      <x:c r="O14" s="329" t="str">
        <x:v>Cell transcription from supplied workbook</x:v>
      </x:c>
      <x:c r="P14" s="329" t="str">
        <x:v>Captured</x:v>
      </x:c>
      <x:c r="Q14" s="336" t="d">
        <x:v>2026-10-04T00:00:00.000Z</x:v>
      </x:c>
      <x:c r="R14" s="336" t="d">
        <x:v>2026-10-04T00:00:00.000Z</x:v>
      </x:c>
      <x:c r="S14" s="329" t="str">
        <x:v>Parsed</x:v>
      </x:c>
      <x:c r="T14" s="329" t="str">
        <x:v>Original source formula (text): SUM(E7,E8,E9,E32)</x:v>
      </x:c>
      <x:c r="U14" s="332" t="str">
        <x:v>AI-assisted analyst</x:v>
      </x:c>
      <x:c r="V14" s="60"/>
      <x:c r="W14" s="60"/>
      <x:c r="X14" s="60"/>
      <x:c r="Y14" s="60"/>
      <x:c r="Z14" s="60"/>
    </x:row>
    <x:row r="15" ht="15.75" hidden="0" customHeight="1">
      <x:c r="A15" s="329" t="str">
        <x:v>RAW-TEST-0009</x:v>
      </x:c>
      <x:c r="B15" s="329" t="str">
        <x:v>ASM-NGOB-V42-TEST</x:v>
      </x:c>
      <x:c r="C15" s="329" t="str">
        <x:v>SRC-NGOB-V18</x:v>
      </x:c>
      <x:c r="D15" s="329" t="str">
        <x:v>'CASH FLOW W ALL BUILDINGS JULY '!E76</x:v>
      </x:c>
      <x:c r="E15" s="329" t="str">
        <x:v>CASH FLOW W ALL BUILDINGS JULY </x:v>
      </x:c>
      <x:c r="F15" s="329" t="n">
        <x:v>76</x:v>
      </x:c>
      <x:c r="G15" s="329" t="str">
        <x:v>OPEX</x:v>
      </x:c>
      <x:c r="H15" s="329"/>
      <x:c r="I15" s="385" t="n">
        <x:v>1967979.9313462442</x:v>
      </x:c>
      <x:c r="J15" s="330"/>
      <x:c r="K15" s="329" t="str">
        <x:v>Currency</x:v>
      </x:c>
      <x:c r="L15" s="329" t="str">
        <x:v>CAD</x:v>
      </x:c>
      <x:c r="M15" s="329" t="str">
        <x:v>2026-2027</x:v>
      </x:c>
      <x:c r="N15" s="329" t="str">
        <x:v>AI-Assisted</x:v>
      </x:c>
      <x:c r="O15" s="329" t="str">
        <x:v>Cell transcription from supplied workbook</x:v>
      </x:c>
      <x:c r="P15" s="329" t="str">
        <x:v>Captured</x:v>
      </x:c>
      <x:c r="Q15" s="336" t="d">
        <x:v>2026-10-04T00:00:00.000Z</x:v>
      </x:c>
      <x:c r="R15" s="336" t="d">
        <x:v>2026-10-04T00:00:00.000Z</x:v>
      </x:c>
      <x:c r="S15" s="329" t="str">
        <x:v>Parsed</x:v>
      </x:c>
      <x:c r="T15" s="329" t="str">
        <x:v>Original source formula (text): SUM(E71+E73+E74)</x:v>
      </x:c>
      <x:c r="U15" s="332" t="str">
        <x:v>AI-assisted analyst</x:v>
      </x:c>
      <x:c r="V15" s="60"/>
      <x:c r="W15" s="60"/>
      <x:c r="X15" s="60"/>
      <x:c r="Y15" s="60"/>
      <x:c r="Z15" s="60"/>
    </x:row>
    <x:row r="16" ht="15.75" hidden="0" customHeight="1">
      <x:c r="A16" s="329" t="str">
        <x:v>RAW-TEST-0010</x:v>
      </x:c>
      <x:c r="B16" s="329" t="str">
        <x:v>ASM-NGOB-V42-TEST</x:v>
      </x:c>
      <x:c r="C16" s="329" t="str">
        <x:v>SRC-NGOB-V18</x:v>
      </x:c>
      <x:c r="D16" s="329" t="str">
        <x:v>'CASH FLOW W ALL BUILDINGS JULY '!E77</x:v>
      </x:c>
      <x:c r="E16" s="329" t="str">
        <x:v>CASH FLOW W ALL BUILDINGS JULY </x:v>
      </x:c>
      <x:c r="F16" s="329" t="n">
        <x:v>77</x:v>
      </x:c>
      <x:c r="G16" s="329" t="str">
        <x:v>OPEX</x:v>
      </x:c>
      <x:c r="H16" s="329"/>
      <x:c r="I16" s="385" t="n">
        <x:v>6646130.9014035575</x:v>
      </x:c>
      <x:c r="J16" s="330"/>
      <x:c r="K16" s="329" t="str">
        <x:v>Currency</x:v>
      </x:c>
      <x:c r="L16" s="329" t="str">
        <x:v>CAD</x:v>
      </x:c>
      <x:c r="M16" s="329" t="str">
        <x:v>2026-2027</x:v>
      </x:c>
      <x:c r="N16" s="329" t="str">
        <x:v>AI-Assisted</x:v>
      </x:c>
      <x:c r="O16" s="329" t="str">
        <x:v>Cell transcription from supplied workbook</x:v>
      </x:c>
      <x:c r="P16" s="329" t="str">
        <x:v>Captured</x:v>
      </x:c>
      <x:c r="Q16" s="336" t="d">
        <x:v>2026-10-04T00:00:00.000Z</x:v>
      </x:c>
      <x:c r="R16" s="336" t="d">
        <x:v>2026-10-04T00:00:00.000Z</x:v>
      </x:c>
      <x:c r="S16" s="329" t="str">
        <x:v>Parsed</x:v>
      </x:c>
      <x:c r="T16" s="329" t="str">
        <x:v>Original source formula (text): ('Murray Manor'!E87+'Evergreen Apartments'!E87+'Port Moody'!E87+'800 Commercial'!E87+'1656 ADANAC'!E87+'450 Pacific'!E87+'AC -'!E87+'BT+'!E87+'CH-'!E87+'CC-'!E87+'EE-'!E87+'MH+'!E87+'NT+'!E87+JP!E87+'Newton Green'!E87+'Rosemary Green'!E87)</x:v>
      </x:c>
      <x:c r="U16" s="332" t="str">
        <x:v>AI-assisted analyst</x:v>
      </x:c>
      <x:c r="V16" s="60"/>
      <x:c r="W16" s="60"/>
      <x:c r="X16" s="60"/>
      <x:c r="Y16" s="60"/>
      <x:c r="Z16" s="60"/>
    </x:row>
    <x:row r="17" ht="15.75" hidden="0" customHeight="1">
      <x:c r="A17" s="329" t="str">
        <x:v>RAW-TEST-0011</x:v>
      </x:c>
      <x:c r="B17" s="329" t="str">
        <x:v>ASM-NGOB-V42-TEST</x:v>
      </x:c>
      <x:c r="C17" s="329" t="str">
        <x:v>SRC-NGOB-V18</x:v>
      </x:c>
      <x:c r="D17" s="329" t="str">
        <x:v>'CASH FLOW W ALL BUILDINGS JULY '!E90</x:v>
      </x:c>
      <x:c r="E17" s="329" t="str">
        <x:v>CASH FLOW W ALL BUILDINGS JULY </x:v>
      </x:c>
      <x:c r="F17" s="329" t="n">
        <x:v>90</x:v>
      </x:c>
      <x:c r="G17" s="329" t="str">
        <x:v>RESERVE_CONTRIBUTION</x:v>
      </x:c>
      <x:c r="H17" s="329"/>
      <x:c r="I17" s="385" t="n">
        <x:v>221245.804525</x:v>
      </x:c>
      <x:c r="J17" s="330"/>
      <x:c r="K17" s="329" t="str">
        <x:v>Currency</x:v>
      </x:c>
      <x:c r="L17" s="329" t="str">
        <x:v>CAD</x:v>
      </x:c>
      <x:c r="M17" s="329" t="str">
        <x:v>2026-2027</x:v>
      </x:c>
      <x:c r="N17" s="329" t="str">
        <x:v>AI-Assisted</x:v>
      </x:c>
      <x:c r="O17" s="329" t="str">
        <x:v>Cell transcription from supplied workbook</x:v>
      </x:c>
      <x:c r="P17" s="329" t="str">
        <x:v>Captured</x:v>
      </x:c>
      <x:c r="Q17" s="336" t="d">
        <x:v>2026-10-04T00:00:00.000Z</x:v>
      </x:c>
      <x:c r="R17" s="336" t="d">
        <x:v>2026-10-04T00:00:00.000Z</x:v>
      </x:c>
      <x:c r="S17" s="329" t="str">
        <x:v>Parsed</x:v>
      </x:c>
      <x:c r="T17" s="329" t="str">
        <x:v>Original source numeric input</x:v>
      </x:c>
      <x:c r="U17" s="332" t="str">
        <x:v>AI-assisted analyst</x:v>
      </x:c>
      <x:c r="V17" s="60"/>
      <x:c r="W17" s="60"/>
      <x:c r="X17" s="60"/>
      <x:c r="Y17" s="60"/>
      <x:c r="Z17" s="60"/>
    </x:row>
    <x:row r="18" ht="15.75" hidden="0" customHeight="1">
      <x:c r="A18" s="329" t="str">
        <x:v>RAW-TEST-0012</x:v>
      </x:c>
      <x:c r="B18" s="329" t="str">
        <x:v>ASM-NGOB-V42-TEST</x:v>
      </x:c>
      <x:c r="C18" s="329" t="str">
        <x:v>SRC-NGOB-V18</x:v>
      </x:c>
      <x:c r="D18" s="329" t="str">
        <x:v>'CASH FLOW W ALL BUILDINGS JULY '!F33</x:v>
      </x:c>
      <x:c r="E18" s="329" t="str">
        <x:v>CASH FLOW W ALL BUILDINGS JULY </x:v>
      </x:c>
      <x:c r="F18" s="329" t="n">
        <x:v>33</x:v>
      </x:c>
      <x:c r="G18" s="329" t="str">
        <x:v>REVENUE</x:v>
      </x:c>
      <x:c r="H18" s="329"/>
      <x:c r="I18" s="385" t="n">
        <x:v>20486839.677352883</x:v>
      </x:c>
      <x:c r="J18" s="330"/>
      <x:c r="K18" s="329" t="str">
        <x:v>Currency</x:v>
      </x:c>
      <x:c r="L18" s="329" t="str">
        <x:v>CAD</x:v>
      </x:c>
      <x:c r="M18" s="329" t="str">
        <x:v>2027-2028</x:v>
      </x:c>
      <x:c r="N18" s="329" t="str">
        <x:v>AI-Assisted</x:v>
      </x:c>
      <x:c r="O18" s="329" t="str">
        <x:v>Cell transcription from supplied workbook</x:v>
      </x:c>
      <x:c r="P18" s="329" t="str">
        <x:v>Captured</x:v>
      </x:c>
      <x:c r="Q18" s="336" t="d">
        <x:v>2026-10-04T00:00:00.000Z</x:v>
      </x:c>
      <x:c r="R18" s="336" t="d">
        <x:v>2026-10-04T00:00:00.000Z</x:v>
      </x:c>
      <x:c r="S18" s="329" t="str">
        <x:v>Parsed</x:v>
      </x:c>
      <x:c r="T18" s="329" t="str">
        <x:v>Original source numeric input</x:v>
      </x:c>
      <x:c r="U18" s="332" t="str">
        <x:v>AI-assisted analyst</x:v>
      </x:c>
      <x:c r="V18" s="60"/>
      <x:c r="W18" s="60"/>
      <x:c r="X18" s="60"/>
      <x:c r="Y18" s="60"/>
      <x:c r="Z18" s="60"/>
    </x:row>
    <x:row r="19" ht="15.75" hidden="0" customHeight="1">
      <x:c r="A19" s="329" t="str">
        <x:v>RAW-TEST-0013</x:v>
      </x:c>
      <x:c r="B19" s="329" t="str">
        <x:v>ASM-NGOB-V42-TEST</x:v>
      </x:c>
      <x:c r="C19" s="329" t="str">
        <x:v>SRC-NGOB-V18</x:v>
      </x:c>
      <x:c r="D19" s="329" t="str">
        <x:v>'CASH FLOW W ALL BUILDINGS JULY '!F76</x:v>
      </x:c>
      <x:c r="E19" s="329" t="str">
        <x:v>CASH FLOW W ALL BUILDINGS JULY </x:v>
      </x:c>
      <x:c r="F19" s="329" t="n">
        <x:v>76</x:v>
      </x:c>
      <x:c r="G19" s="329" t="str">
        <x:v>OPEX</x:v>
      </x:c>
      <x:c r="H19" s="329"/>
      <x:c r="I19" s="385" t="n">
        <x:v>2190514.971973169</x:v>
      </x:c>
      <x:c r="J19" s="330"/>
      <x:c r="K19" s="329" t="str">
        <x:v>Currency</x:v>
      </x:c>
      <x:c r="L19" s="329" t="str">
        <x:v>CAD</x:v>
      </x:c>
      <x:c r="M19" s="329" t="str">
        <x:v>2027-2028</x:v>
      </x:c>
      <x:c r="N19" s="329" t="str">
        <x:v>AI-Assisted</x:v>
      </x:c>
      <x:c r="O19" s="329" t="str">
        <x:v>Cell transcription from supplied workbook</x:v>
      </x:c>
      <x:c r="P19" s="329" t="str">
        <x:v>Captured</x:v>
      </x:c>
      <x:c r="Q19" s="336" t="d">
        <x:v>2026-10-04T00:00:00.000Z</x:v>
      </x:c>
      <x:c r="R19" s="336" t="d">
        <x:v>2026-10-04T00:00:00.000Z</x:v>
      </x:c>
      <x:c r="S19" s="329" t="str">
        <x:v>Parsed</x:v>
      </x:c>
      <x:c r="T19" s="329" t="str">
        <x:v>Original source formula (text): SUM(F71+F73+F74)</x:v>
      </x:c>
      <x:c r="U19" s="332" t="str">
        <x:v>AI-assisted analyst</x:v>
      </x:c>
      <x:c r="V19" s="60"/>
      <x:c r="W19" s="60"/>
      <x:c r="X19" s="60"/>
      <x:c r="Y19" s="60"/>
      <x:c r="Z19" s="60"/>
    </x:row>
    <x:row r="20" ht="15.75" hidden="0" customHeight="1">
      <x:c r="A20" s="329" t="str">
        <x:v>RAW-TEST-0014</x:v>
      </x:c>
      <x:c r="B20" s="329" t="str">
        <x:v>ASM-NGOB-V42-TEST</x:v>
      </x:c>
      <x:c r="C20" s="329" t="str">
        <x:v>SRC-NGOB-V18</x:v>
      </x:c>
      <x:c r="D20" s="329" t="str">
        <x:v>'CASH FLOW W ALL BUILDINGS JULY '!F77</x:v>
      </x:c>
      <x:c r="E20" s="329" t="str">
        <x:v>CASH FLOW W ALL BUILDINGS JULY </x:v>
      </x:c>
      <x:c r="F20" s="329" t="n">
        <x:v>77</x:v>
      </x:c>
      <x:c r="G20" s="329" t="str">
        <x:v>OPEX</x:v>
      </x:c>
      <x:c r="H20" s="329"/>
      <x:c r="I20" s="385" t="n">
        <x:v>8915970.279079298</x:v>
      </x:c>
      <x:c r="J20" s="330"/>
      <x:c r="K20" s="329" t="str">
        <x:v>Currency</x:v>
      </x:c>
      <x:c r="L20" s="329" t="str">
        <x:v>CAD</x:v>
      </x:c>
      <x:c r="M20" s="329" t="str">
        <x:v>2027-2028</x:v>
      </x:c>
      <x:c r="N20" s="329" t="str">
        <x:v>AI-Assisted</x:v>
      </x:c>
      <x:c r="O20" s="329" t="str">
        <x:v>Cell transcription from supplied workbook</x:v>
      </x:c>
      <x:c r="P20" s="329" t="str">
        <x:v>Captured</x:v>
      </x:c>
      <x:c r="Q20" s="336" t="d">
        <x:v>2026-10-04T00:00:00.000Z</x:v>
      </x:c>
      <x:c r="R20" s="336" t="d">
        <x:v>2026-10-04T00:00:00.000Z</x:v>
      </x:c>
      <x:c r="S20" s="329" t="str">
        <x:v>Parsed</x:v>
      </x:c>
      <x:c r="T20" s="329" t="str">
        <x:v>Original source formula (text): ('Murray Manor'!F87+'Evergreen Apartments'!F87+'Port Moody'!F87+'800 Commercial'!F87+'1656 ADANAC'!F87+'450 Pacific'!F87+'AC -'!F87+'BT+'!F87+'CH-'!F87+'CC-'!F87+'EE-'!F87+'MH+'!F87+'NT+'!F87+JP!F87+'Newton Green'!F87+'Rosemary Green'!F87)</x:v>
      </x:c>
      <x:c r="U20" s="332" t="str">
        <x:v>AI-assisted analyst</x:v>
      </x:c>
      <x:c r="V20" s="60"/>
      <x:c r="W20" s="60"/>
      <x:c r="X20" s="60"/>
      <x:c r="Y20" s="60"/>
      <x:c r="Z20" s="60"/>
    </x:row>
    <x:row r="21" ht="15.75" hidden="0" customHeight="1">
      <x:c r="A21" s="329" t="str">
        <x:v>RAW-TEST-0015</x:v>
      </x:c>
      <x:c r="B21" s="329" t="str">
        <x:v>ASM-NGOB-V42-TEST</x:v>
      </x:c>
      <x:c r="C21" s="329" t="str">
        <x:v>SRC-NGOB-V18</x:v>
      </x:c>
      <x:c r="D21" s="329" t="str">
        <x:v>'CASH FLOW W ALL BUILDINGS JULY '!F90</x:v>
      </x:c>
      <x:c r="E21" s="329" t="str">
        <x:v>CASH FLOW W ALL BUILDINGS JULY </x:v>
      </x:c>
      <x:c r="F21" s="329" t="n">
        <x:v>90</x:v>
      </x:c>
      <x:c r="G21" s="329" t="str">
        <x:v>RESERVE_CONTRIBUTION</x:v>
      </x:c>
      <x:c r="H21" s="329"/>
      <x:c r="I21" s="385" t="n">
        <x:v>226959.749638125</x:v>
      </x:c>
      <x:c r="J21" s="330"/>
      <x:c r="K21" s="329" t="str">
        <x:v>Currency</x:v>
      </x:c>
      <x:c r="L21" s="329" t="str">
        <x:v>CAD</x:v>
      </x:c>
      <x:c r="M21" s="329" t="str">
        <x:v>2027-2028</x:v>
      </x:c>
      <x:c r="N21" s="329" t="str">
        <x:v>AI-Assisted</x:v>
      </x:c>
      <x:c r="O21" s="329" t="str">
        <x:v>Cell transcription from supplied workbook</x:v>
      </x:c>
      <x:c r="P21" s="329" t="str">
        <x:v>Captured</x:v>
      </x:c>
      <x:c r="Q21" s="336" t="d">
        <x:v>2026-10-04T00:00:00.000Z</x:v>
      </x:c>
      <x:c r="R21" s="336" t="d">
        <x:v>2026-10-04T00:00:00.000Z</x:v>
      </x:c>
      <x:c r="S21" s="329" t="str">
        <x:v>Parsed</x:v>
      </x:c>
      <x:c r="T21" s="329" t="str">
        <x:v>Original source numeric input</x:v>
      </x:c>
      <x:c r="U21" s="332" t="str">
        <x:v>AI-assisted analyst</x:v>
      </x:c>
      <x:c r="V21" s="60"/>
      <x:c r="W21" s="60"/>
      <x:c r="X21" s="60"/>
      <x:c r="Y21" s="60"/>
      <x:c r="Z21" s="60"/>
    </x:row>
    <x:row r="22" ht="15.75" hidden="0" customHeight="1">
      <x:c r="A22" s="329" t="str">
        <x:v>RAW-TEST-0016</x:v>
      </x:c>
      <x:c r="B22" s="329" t="str">
        <x:v>ASM-NGOB-V42-TEST</x:v>
      </x:c>
      <x:c r="C22" s="329" t="str">
        <x:v>SRC-NGOB-V18</x:v>
      </x:c>
      <x:c r="D22" s="329" t="str">
        <x:v>'CASH FLOW W ALL BUILDINGS JULY '!G33</x:v>
      </x:c>
      <x:c r="E22" s="329" t="str">
        <x:v>CASH FLOW W ALL BUILDINGS JULY </x:v>
      </x:c>
      <x:c r="F22" s="329" t="n">
        <x:v>33</x:v>
      </x:c>
      <x:c r="G22" s="329" t="str">
        <x:v>REVENUE</x:v>
      </x:c>
      <x:c r="H22" s="329"/>
      <x:c r="I22" s="385" t="n">
        <x:v>23804779.906901665</x:v>
      </x:c>
      <x:c r="J22" s="330"/>
      <x:c r="K22" s="329" t="str">
        <x:v>Currency</x:v>
      </x:c>
      <x:c r="L22" s="329" t="str">
        <x:v>CAD</x:v>
      </x:c>
      <x:c r="M22" s="329" t="str">
        <x:v>2028-2029</x:v>
      </x:c>
      <x:c r="N22" s="329" t="str">
        <x:v>AI-Assisted</x:v>
      </x:c>
      <x:c r="O22" s="329" t="str">
        <x:v>Cell transcription from supplied workbook</x:v>
      </x:c>
      <x:c r="P22" s="329" t="str">
        <x:v>Captured</x:v>
      </x:c>
      <x:c r="Q22" s="336" t="d">
        <x:v>2026-10-04T00:00:00.000Z</x:v>
      </x:c>
      <x:c r="R22" s="336" t="d">
        <x:v>2026-10-04T00:00:00.000Z</x:v>
      </x:c>
      <x:c r="S22" s="329" t="str">
        <x:v>Parsed</x:v>
      </x:c>
      <x:c r="T22" s="329" t="str">
        <x:v>Original source numeric input</x:v>
      </x:c>
      <x:c r="U22" s="332" t="str">
        <x:v>AI-assisted analyst</x:v>
      </x:c>
      <x:c r="V22" s="60"/>
      <x:c r="W22" s="60"/>
      <x:c r="X22" s="60"/>
      <x:c r="Y22" s="60"/>
      <x:c r="Z22" s="60"/>
    </x:row>
    <x:row r="23" ht="15.75" hidden="0" customHeight="1">
      <x:c r="A23" s="329" t="str">
        <x:v>RAW-TEST-0017</x:v>
      </x:c>
      <x:c r="B23" s="329" t="str">
        <x:v>ASM-NGOB-V42-TEST</x:v>
      </x:c>
      <x:c r="C23" s="329" t="str">
        <x:v>SRC-NGOB-V18</x:v>
      </x:c>
      <x:c r="D23" s="329" t="str">
        <x:v>'CASH FLOW W ALL BUILDINGS JULY '!G76</x:v>
      </x:c>
      <x:c r="E23" s="329" t="str">
        <x:v>CASH FLOW W ALL BUILDINGS JULY </x:v>
      </x:c>
      <x:c r="F23" s="329" t="n">
        <x:v>76</x:v>
      </x:c>
      <x:c r="G23" s="329" t="str">
        <x:v>OPEX</x:v>
      </x:c>
      <x:c r="H23" s="329"/>
      <x:c r="I23" s="385" t="n">
        <x:v>2232872.7196726324</x:v>
      </x:c>
      <x:c r="J23" s="330"/>
      <x:c r="K23" s="329" t="str">
        <x:v>Currency</x:v>
      </x:c>
      <x:c r="L23" s="329" t="str">
        <x:v>CAD</x:v>
      </x:c>
      <x:c r="M23" s="329" t="str">
        <x:v>2028-2029</x:v>
      </x:c>
      <x:c r="N23" s="329" t="str">
        <x:v>AI-Assisted</x:v>
      </x:c>
      <x:c r="O23" s="329" t="str">
        <x:v>Cell transcription from supplied workbook</x:v>
      </x:c>
      <x:c r="P23" s="329" t="str">
        <x:v>Captured</x:v>
      </x:c>
      <x:c r="Q23" s="336" t="d">
        <x:v>2026-10-04T00:00:00.000Z</x:v>
      </x:c>
      <x:c r="R23" s="336" t="d">
        <x:v>2026-10-04T00:00:00.000Z</x:v>
      </x:c>
      <x:c r="S23" s="329" t="str">
        <x:v>Parsed</x:v>
      </x:c>
      <x:c r="T23" s="329" t="str">
        <x:v>Original source numeric input</x:v>
      </x:c>
      <x:c r="U23" s="332" t="str">
        <x:v>AI-assisted analyst</x:v>
      </x:c>
      <x:c r="V23" s="60"/>
      <x:c r="W23" s="60"/>
      <x:c r="X23" s="60"/>
      <x:c r="Y23" s="60"/>
      <x:c r="Z23" s="60"/>
    </x:row>
    <x:row r="24" ht="15.75" hidden="0" customHeight="1">
      <x:c r="A24" s="329" t="str">
        <x:v>RAW-TEST-0018</x:v>
      </x:c>
      <x:c r="B24" s="329" t="str">
        <x:v>ASM-NGOB-V42-TEST</x:v>
      </x:c>
      <x:c r="C24" s="329" t="str">
        <x:v>SRC-NGOB-V18</x:v>
      </x:c>
      <x:c r="D24" s="329" t="str">
        <x:v>'CASH FLOW W ALL BUILDINGS JULY '!G77</x:v>
      </x:c>
      <x:c r="E24" s="329" t="str">
        <x:v>CASH FLOW W ALL BUILDINGS JULY </x:v>
      </x:c>
      <x:c r="F24" s="329" t="n">
        <x:v>77</x:v>
      </x:c>
      <x:c r="G24" s="329" t="str">
        <x:v>OPEX</x:v>
      </x:c>
      <x:c r="H24" s="329"/>
      <x:c r="I24" s="385" t="n">
        <x:v>9900146.044585694</x:v>
      </x:c>
      <x:c r="J24" s="330"/>
      <x:c r="K24" s="329" t="str">
        <x:v>Currency</x:v>
      </x:c>
      <x:c r="L24" s="329" t="str">
        <x:v>CAD</x:v>
      </x:c>
      <x:c r="M24" s="329" t="str">
        <x:v>2028-2029</x:v>
      </x:c>
      <x:c r="N24" s="329" t="str">
        <x:v>AI-Assisted</x:v>
      </x:c>
      <x:c r="O24" s="329" t="str">
        <x:v>Cell transcription from supplied workbook</x:v>
      </x:c>
      <x:c r="P24" s="329" t="str">
        <x:v>Captured</x:v>
      </x:c>
      <x:c r="Q24" s="336" t="d">
        <x:v>2026-10-04T00:00:00.000Z</x:v>
      </x:c>
      <x:c r="R24" s="336" t="d">
        <x:v>2026-10-04T00:00:00.000Z</x:v>
      </x:c>
      <x:c r="S24" s="329" t="str">
        <x:v>Parsed</x:v>
      </x:c>
      <x:c r="T24" s="329" t="str">
        <x:v>Original source formula (text): ('Murray Manor'!G87+'Evergreen Apartments'!G87+'Port Moody'!G87+'800 Commercial'!G87+'1656 ADANAC'!G87+'450 Pacific'!G87+'AC -'!G87+'BT+'!G87+'CH-'!G87+'CC-'!G87+'EE-'!G87+'MH+'!G87+'NT+'!G87+JP!G87+'Newton Green'!G87+'Rosemary Green'!G87)</x:v>
      </x:c>
      <x:c r="U24" s="332" t="str">
        <x:v>AI-assisted analyst</x:v>
      </x:c>
      <x:c r="V24" s="60"/>
      <x:c r="W24" s="60"/>
      <x:c r="X24" s="60"/>
      <x:c r="Y24" s="60"/>
      <x:c r="Z24" s="60"/>
    </x:row>
    <x:row r="25" ht="15.75" hidden="0" customHeight="1">
      <x:c r="A25" s="329" t="str">
        <x:v>RAW-TEST-0019</x:v>
      </x:c>
      <x:c r="B25" s="329" t="str">
        <x:v>ASM-NGOB-V42-TEST</x:v>
      </x:c>
      <x:c r="C25" s="329" t="str">
        <x:v>SRC-NGOB-V18</x:v>
      </x:c>
      <x:c r="D25" s="329" t="str">
        <x:v>'CASH FLOW W ALL BUILDINGS JULY '!G90</x:v>
      </x:c>
      <x:c r="E25" s="329" t="str">
        <x:v>CASH FLOW W ALL BUILDINGS JULY </x:v>
      </x:c>
      <x:c r="F25" s="329" t="n">
        <x:v>90</x:v>
      </x:c>
      <x:c r="G25" s="329" t="str">
        <x:v>RESERVE_CONTRIBUTION</x:v>
      </x:c>
      <x:c r="H25" s="329"/>
      <x:c r="I25" s="385" t="n">
        <x:v>235102.56617907807</x:v>
      </x:c>
      <x:c r="J25" s="330"/>
      <x:c r="K25" s="329" t="str">
        <x:v>Currency</x:v>
      </x:c>
      <x:c r="L25" s="329" t="str">
        <x:v>CAD</x:v>
      </x:c>
      <x:c r="M25" s="329" t="str">
        <x:v>2028-2029</x:v>
      </x:c>
      <x:c r="N25" s="329" t="str">
        <x:v>AI-Assisted</x:v>
      </x:c>
      <x:c r="O25" s="329" t="str">
        <x:v>Cell transcription from supplied workbook</x:v>
      </x:c>
      <x:c r="P25" s="329" t="str">
        <x:v>Captured</x:v>
      </x:c>
      <x:c r="Q25" s="336" t="d">
        <x:v>2026-10-04T00:00:00.000Z</x:v>
      </x:c>
      <x:c r="R25" s="336" t="d">
        <x:v>2026-10-04T00:00:00.000Z</x:v>
      </x:c>
      <x:c r="S25" s="329" t="str">
        <x:v>Parsed</x:v>
      </x:c>
      <x:c r="T25" s="329" t="str">
        <x:v>Original source numeric input</x:v>
      </x:c>
      <x:c r="U25" s="332" t="str">
        <x:v>AI-assisted analyst</x:v>
      </x:c>
      <x:c r="V25" s="60"/>
      <x:c r="W25" s="60"/>
      <x:c r="X25" s="60"/>
      <x:c r="Y25" s="60"/>
      <x:c r="Z25" s="60"/>
    </x:row>
    <x:row r="26" ht="15.75" hidden="0" customHeight="1">
      <x:c r="A26" s="329" t="str">
        <x:v>RAW-TEST-0020</x:v>
      </x:c>
      <x:c r="B26" s="329" t="str">
        <x:v>ASM-NGOB-V42-TEST</x:v>
      </x:c>
      <x:c r="C26" s="329" t="str">
        <x:v>SRC-NGOB-V18</x:v>
      </x:c>
      <x:c r="D26" s="329" t="str">
        <x:v>'CASH FLOW W ALL BUILDINGS JULY '!H33</x:v>
      </x:c>
      <x:c r="E26" s="329" t="str">
        <x:v>CASH FLOW W ALL BUILDINGS JULY </x:v>
      </x:c>
      <x:c r="F26" s="329" t="n">
        <x:v>33</x:v>
      </x:c>
      <x:c r="G26" s="329" t="str">
        <x:v>REVENUE</x:v>
      </x:c>
      <x:c r="H26" s="329"/>
      <x:c r="I26" s="385" t="n">
        <x:v>26628295.394337088</x:v>
      </x:c>
      <x:c r="J26" s="330"/>
      <x:c r="K26" s="329" t="str">
        <x:v>Currency</x:v>
      </x:c>
      <x:c r="L26" s="329" t="str">
        <x:v>CAD</x:v>
      </x:c>
      <x:c r="M26" s="329" t="str">
        <x:v>2029-2030</x:v>
      </x:c>
      <x:c r="N26" s="329" t="str">
        <x:v>AI-Assisted</x:v>
      </x:c>
      <x:c r="O26" s="329" t="str">
        <x:v>Cell transcription from supplied workbook</x:v>
      </x:c>
      <x:c r="P26" s="329" t="str">
        <x:v>Captured</x:v>
      </x:c>
      <x:c r="Q26" s="336" t="d">
        <x:v>2026-10-04T00:00:00.000Z</x:v>
      </x:c>
      <x:c r="R26" s="336" t="d">
        <x:v>2026-10-04T00:00:00.000Z</x:v>
      </x:c>
      <x:c r="S26" s="329" t="str">
        <x:v>Parsed</x:v>
      </x:c>
      <x:c r="T26" s="329" t="str">
        <x:v>Original source numeric input</x:v>
      </x:c>
      <x:c r="U26" s="332" t="str">
        <x:v>AI-assisted analyst</x:v>
      </x:c>
      <x:c r="V26" s="60"/>
      <x:c r="W26" s="60"/>
      <x:c r="X26" s="60"/>
      <x:c r="Y26" s="60"/>
      <x:c r="Z26" s="60"/>
    </x:row>
    <x:row r="27" ht="15.75" hidden="0" customHeight="1">
      <x:c r="A27" s="329" t="str">
        <x:v>RAW-TEST-0021</x:v>
      </x:c>
      <x:c r="B27" s="329" t="str">
        <x:v>ASM-NGOB-V42-TEST</x:v>
      </x:c>
      <x:c r="C27" s="329" t="str">
        <x:v>SRC-NGOB-V18</x:v>
      </x:c>
      <x:c r="D27" s="329" t="str">
        <x:v>'CASH FLOW W ALL BUILDINGS JULY '!H76</x:v>
      </x:c>
      <x:c r="E27" s="329" t="str">
        <x:v>CASH FLOW W ALL BUILDINGS JULY </x:v>
      </x:c>
      <x:c r="F27" s="329" t="n">
        <x:v>76</x:v>
      </x:c>
      <x:c r="G27" s="329" t="str">
        <x:v>OPEX</x:v>
      </x:c>
      <x:c r="H27" s="329"/>
      <x:c r="I27" s="385" t="n">
        <x:v>2276142.137239885</x:v>
      </x:c>
      <x:c r="J27" s="330"/>
      <x:c r="K27" s="329" t="str">
        <x:v>Currency</x:v>
      </x:c>
      <x:c r="L27" s="329" t="str">
        <x:v>CAD</x:v>
      </x:c>
      <x:c r="M27" s="329" t="str">
        <x:v>2029-2030</x:v>
      </x:c>
      <x:c r="N27" s="329" t="str">
        <x:v>AI-Assisted</x:v>
      </x:c>
      <x:c r="O27" s="329" t="str">
        <x:v>Cell transcription from supplied workbook</x:v>
      </x:c>
      <x:c r="P27" s="329" t="str">
        <x:v>Captured</x:v>
      </x:c>
      <x:c r="Q27" s="336" t="d">
        <x:v>2026-10-04T00:00:00.000Z</x:v>
      </x:c>
      <x:c r="R27" s="336" t="d">
        <x:v>2026-10-04T00:00:00.000Z</x:v>
      </x:c>
      <x:c r="S27" s="329" t="str">
        <x:v>Parsed</x:v>
      </x:c>
      <x:c r="T27" s="329" t="str">
        <x:v>Original source numeric input</x:v>
      </x:c>
      <x:c r="U27" s="332" t="str">
        <x:v>AI-assisted analyst</x:v>
      </x:c>
      <x:c r="V27" s="60"/>
      <x:c r="W27" s="60"/>
      <x:c r="X27" s="60"/>
      <x:c r="Y27" s="60"/>
      <x:c r="Z27" s="60"/>
    </x:row>
    <x:row r="28" ht="15.75" hidden="0" customHeight="1">
      <x:c r="A28" s="329" t="str">
        <x:v>RAW-TEST-0022</x:v>
      </x:c>
      <x:c r="B28" s="329" t="str">
        <x:v>ASM-NGOB-V42-TEST</x:v>
      </x:c>
      <x:c r="C28" s="329" t="str">
        <x:v>SRC-NGOB-V18</x:v>
      </x:c>
      <x:c r="D28" s="329" t="str">
        <x:v>'CASH FLOW W ALL BUILDINGS JULY '!H77</x:v>
      </x:c>
      <x:c r="E28" s="329" t="str">
        <x:v>CASH FLOW W ALL BUILDINGS JULY </x:v>
      </x:c>
      <x:c r="F28" s="329" t="n">
        <x:v>77</x:v>
      </x:c>
      <x:c r="G28" s="329" t="str">
        <x:v>OPEX</x:v>
      </x:c>
      <x:c r="H28" s="329"/>
      <x:c r="I28" s="385" t="n">
        <x:v>10677710.228663055</x:v>
      </x:c>
      <x:c r="J28" s="330"/>
      <x:c r="K28" s="329" t="str">
        <x:v>Currency</x:v>
      </x:c>
      <x:c r="L28" s="329" t="str">
        <x:v>CAD</x:v>
      </x:c>
      <x:c r="M28" s="329" t="str">
        <x:v>2029-2030</x:v>
      </x:c>
      <x:c r="N28" s="329" t="str">
        <x:v>AI-Assisted</x:v>
      </x:c>
      <x:c r="O28" s="329" t="str">
        <x:v>Cell transcription from supplied workbook</x:v>
      </x:c>
      <x:c r="P28" s="329" t="str">
        <x:v>Captured</x:v>
      </x:c>
      <x:c r="Q28" s="336" t="d">
        <x:v>2026-10-04T00:00:00.000Z</x:v>
      </x:c>
      <x:c r="R28" s="336" t="d">
        <x:v>2026-10-04T00:00:00.000Z</x:v>
      </x:c>
      <x:c r="S28" s="329" t="str">
        <x:v>Parsed</x:v>
      </x:c>
      <x:c r="T28" s="329" t="str">
        <x:v>Original source formula (text): ('Murray Manor'!H87+'Evergreen Apartments'!H87+'Port Moody'!H87+'800 Commercial'!H87+'1656 ADANAC'!H87+'450 Pacific'!H87+'AC -'!H87+'BT+'!H87+'CH-'!H87+'CC-'!H87+'EE-'!H87+'MH+'!H87+'NT+'!H87+JP!H87+'Newton Green'!H87+'Rosemary Green'!H87)</x:v>
      </x:c>
      <x:c r="U28" s="332" t="str">
        <x:v>AI-assisted analyst</x:v>
      </x:c>
      <x:c r="V28" s="60"/>
      <x:c r="W28" s="60"/>
      <x:c r="X28" s="60"/>
      <x:c r="Y28" s="60"/>
      <x:c r="Z28" s="60"/>
    </x:row>
    <x:row r="29" ht="15.75" hidden="0" customHeight="1">
      <x:c r="A29" s="329" t="str">
        <x:v>RAW-TEST-0023</x:v>
      </x:c>
      <x:c r="B29" s="329" t="str">
        <x:v>ASM-NGOB-V42-TEST</x:v>
      </x:c>
      <x:c r="C29" s="329" t="str">
        <x:v>SRC-NGOB-V18</x:v>
      </x:c>
      <x:c r="D29" s="329" t="str">
        <x:v>'CASH FLOW W ALL BUILDINGS JULY '!H90</x:v>
      </x:c>
      <x:c r="E29" s="329" t="str">
        <x:v>CASH FLOW W ALL BUILDINGS JULY </x:v>
      </x:c>
      <x:c r="F29" s="329" t="n">
        <x:v>90</x:v>
      </x:c>
      <x:c r="G29" s="329" t="str">
        <x:v>RESERVE_CONTRIBUTION</x:v>
      </x:c>
      <x:c r="H29" s="329"/>
      <x:c r="I29" s="385" t="n">
        <x:v>244010.32272955508</x:v>
      </x:c>
      <x:c r="J29" s="330"/>
      <x:c r="K29" s="329" t="str">
        <x:v>Currency</x:v>
      </x:c>
      <x:c r="L29" s="329" t="str">
        <x:v>CAD</x:v>
      </x:c>
      <x:c r="M29" s="329" t="str">
        <x:v>2029-2030</x:v>
      </x:c>
      <x:c r="N29" s="329" t="str">
        <x:v>AI-Assisted</x:v>
      </x:c>
      <x:c r="O29" s="329" t="str">
        <x:v>Cell transcription from supplied workbook</x:v>
      </x:c>
      <x:c r="P29" s="329" t="str">
        <x:v>Captured</x:v>
      </x:c>
      <x:c r="Q29" s="336" t="d">
        <x:v>2026-10-04T00:00:00.000Z</x:v>
      </x:c>
      <x:c r="R29" s="336" t="d">
        <x:v>2026-10-04T00:00:00.000Z</x:v>
      </x:c>
      <x:c r="S29" s="329" t="str">
        <x:v>Parsed</x:v>
      </x:c>
      <x:c r="T29" s="329" t="str">
        <x:v>Original source numeric input</x:v>
      </x:c>
      <x:c r="U29" s="332" t="str">
        <x:v>AI-assisted analyst</x:v>
      </x:c>
      <x:c r="V29" s="60"/>
      <x:c r="W29" s="60"/>
      <x:c r="X29" s="60"/>
      <x:c r="Y29" s="60"/>
      <x:c r="Z29" s="60"/>
    </x:row>
    <x:row r="30" ht="15.75" hidden="0" customHeight="1">
      <x:c r="A30" s="329" t="str">
        <x:v>RAW-TEST-0024</x:v>
      </x:c>
      <x:c r="B30" s="329" t="str">
        <x:v>ASM-NGOB-V42-TEST</x:v>
      </x:c>
      <x:c r="C30" s="329" t="str">
        <x:v>SRC-NGOB-V18</x:v>
      </x:c>
      <x:c r="D30" s="329" t="str">
        <x:v>'CASH FLOW W ALL BUILDINGS JULY '!I33</x:v>
      </x:c>
      <x:c r="E30" s="329" t="str">
        <x:v>CASH FLOW W ALL BUILDINGS JULY </x:v>
      </x:c>
      <x:c r="F30" s="329" t="n">
        <x:v>33</x:v>
      </x:c>
      <x:c r="G30" s="329" t="str">
        <x:v>REVENUE</x:v>
      </x:c>
      <x:c r="H30" s="329"/>
      <x:c r="I30" s="385" t="n">
        <x:v>27221516.866271142</x:v>
      </x:c>
      <x:c r="J30" s="330"/>
      <x:c r="K30" s="329" t="str">
        <x:v>Currency</x:v>
      </x:c>
      <x:c r="L30" s="329" t="str">
        <x:v>CAD</x:v>
      </x:c>
      <x:c r="M30" s="329" t="str">
        <x:v>2030-2031</x:v>
      </x:c>
      <x:c r="N30" s="329" t="str">
        <x:v>AI-Assisted</x:v>
      </x:c>
      <x:c r="O30" s="329" t="str">
        <x:v>Cell transcription from supplied workbook</x:v>
      </x:c>
      <x:c r="P30" s="329" t="str">
        <x:v>Captured</x:v>
      </x:c>
      <x:c r="Q30" s="336" t="d">
        <x:v>2026-10-04T00:00:00.000Z</x:v>
      </x:c>
      <x:c r="R30" s="336" t="d">
        <x:v>2026-10-04T00:00:00.000Z</x:v>
      </x:c>
      <x:c r="S30" s="329" t="str">
        <x:v>Parsed</x:v>
      </x:c>
      <x:c r="T30" s="329" t="str">
        <x:v>Original source numeric input</x:v>
      </x:c>
      <x:c r="U30" s="332" t="str">
        <x:v>AI-assisted analyst</x:v>
      </x:c>
      <x:c r="V30" s="60"/>
      <x:c r="W30" s="60"/>
      <x:c r="X30" s="60"/>
      <x:c r="Y30" s="60"/>
      <x:c r="Z30" s="60"/>
    </x:row>
    <x:row r="31" ht="15.75" hidden="0" customHeight="1">
      <x:c r="A31" s="329" t="str">
        <x:v>RAW-TEST-0025</x:v>
      </x:c>
      <x:c r="B31" s="329" t="str">
        <x:v>ASM-NGOB-V42-TEST</x:v>
      </x:c>
      <x:c r="C31" s="329" t="str">
        <x:v>SRC-NGOB-V18</x:v>
      </x:c>
      <x:c r="D31" s="329" t="str">
        <x:v>'CASH FLOW W ALL BUILDINGS JULY '!I76</x:v>
      </x:c>
      <x:c r="E31" s="329" t="str">
        <x:v>CASH FLOW W ALL BUILDINGS JULY </x:v>
      </x:c>
      <x:c r="F31" s="329" t="n">
        <x:v>76</x:v>
      </x:c>
      <x:c r="G31" s="329" t="str">
        <x:v>OPEX</x:v>
      </x:c>
      <x:c r="H31" s="329"/>
      <x:c r="I31" s="385" t="n">
        <x:v>2337414.0690016365</x:v>
      </x:c>
      <x:c r="J31" s="330"/>
      <x:c r="K31" s="329" t="str">
        <x:v>Currency</x:v>
      </x:c>
      <x:c r="L31" s="329" t="str">
        <x:v>CAD</x:v>
      </x:c>
      <x:c r="M31" s="329" t="str">
        <x:v>2030-2031</x:v>
      </x:c>
      <x:c r="N31" s="329" t="str">
        <x:v>AI-Assisted</x:v>
      </x:c>
      <x:c r="O31" s="329" t="str">
        <x:v>Cell transcription from supplied workbook</x:v>
      </x:c>
      <x:c r="P31" s="329" t="str">
        <x:v>Captured</x:v>
      </x:c>
      <x:c r="Q31" s="336" t="d">
        <x:v>2026-10-04T00:00:00.000Z</x:v>
      </x:c>
      <x:c r="R31" s="336" t="d">
        <x:v>2026-10-04T00:00:00.000Z</x:v>
      </x:c>
      <x:c r="S31" s="329" t="str">
        <x:v>Parsed</x:v>
      </x:c>
      <x:c r="T31" s="329" t="str">
        <x:v>Original source numeric input</x:v>
      </x:c>
      <x:c r="U31" s="332" t="str">
        <x:v>AI-assisted analyst</x:v>
      </x:c>
      <x:c r="V31" s="60"/>
      <x:c r="W31" s="60"/>
      <x:c r="X31" s="60"/>
      <x:c r="Y31" s="60"/>
      <x:c r="Z31" s="60"/>
    </x:row>
    <x:row r="32" ht="15.75" hidden="0" customHeight="1">
      <x:c r="A32" s="329" t="str">
        <x:v>RAW-TEST-0026</x:v>
      </x:c>
      <x:c r="B32" s="329" t="str">
        <x:v>ASM-NGOB-V42-TEST</x:v>
      </x:c>
      <x:c r="C32" s="329" t="str">
        <x:v>SRC-NGOB-V18</x:v>
      </x:c>
      <x:c r="D32" s="329" t="str">
        <x:v>'CASH FLOW W ALL BUILDINGS JULY '!I77</x:v>
      </x:c>
      <x:c r="E32" s="329" t="str">
        <x:v>CASH FLOW W ALL BUILDINGS JULY </x:v>
      </x:c>
      <x:c r="F32" s="329" t="n">
        <x:v>77</x:v>
      </x:c>
      <x:c r="G32" s="329" t="str">
        <x:v>OPEX</x:v>
      </x:c>
      <x:c r="H32" s="329"/>
      <x:c r="I32" s="385" t="n">
        <x:v>10931422.055899896</x:v>
      </x:c>
      <x:c r="J32" s="330"/>
      <x:c r="K32" s="329" t="str">
        <x:v>Currency</x:v>
      </x:c>
      <x:c r="L32" s="329" t="str">
        <x:v>CAD</x:v>
      </x:c>
      <x:c r="M32" s="329" t="str">
        <x:v>2030-2031</x:v>
      </x:c>
      <x:c r="N32" s="329" t="str">
        <x:v>AI-Assisted</x:v>
      </x:c>
      <x:c r="O32" s="329" t="str">
        <x:v>Cell transcription from supplied workbook</x:v>
      </x:c>
      <x:c r="P32" s="329" t="str">
        <x:v>Captured</x:v>
      </x:c>
      <x:c r="Q32" s="336" t="d">
        <x:v>2026-10-04T00:00:00.000Z</x:v>
      </x:c>
      <x:c r="R32" s="336" t="d">
        <x:v>2026-10-04T00:00:00.000Z</x:v>
      </x:c>
      <x:c r="S32" s="329" t="str">
        <x:v>Parsed</x:v>
      </x:c>
      <x:c r="T32" s="329" t="str">
        <x:v>Original source formula (text): ('Murray Manor'!I87+'Evergreen Apartments'!I87+'Port Moody'!I87+'800 Commercial'!I87+'1656 ADANAC'!I87+'450 Pacific'!I87+'AC -'!I87+'BT+'!I87+'CH-'!I87+'CC-'!I87+'EE-'!I87+'MH+'!I87+'NT+'!I87+JP!I87+'Newton Green'!I87+'Rosemary Green'!I87)</x:v>
      </x:c>
      <x:c r="U32" s="332" t="str">
        <x:v>AI-assisted analyst</x:v>
      </x:c>
      <x:c r="V32" s="60"/>
      <x:c r="W32" s="60"/>
      <x:c r="X32" s="60"/>
      <x:c r="Y32" s="60"/>
      <x:c r="Z32" s="60"/>
    </x:row>
    <x:row r="33" ht="15.75" hidden="0" customHeight="1">
      <x:c r="A33" s="329" t="str">
        <x:v>RAW-TEST-0027</x:v>
      </x:c>
      <x:c r="B33" s="329" t="str">
        <x:v>ASM-NGOB-V42-TEST</x:v>
      </x:c>
      <x:c r="C33" s="329" t="str">
        <x:v>SRC-NGOB-V18</x:v>
      </x:c>
      <x:c r="D33" s="329" t="str">
        <x:v>'CASH FLOW W ALL BUILDINGS JULY '!I90</x:v>
      </x:c>
      <x:c r="E33" s="329" t="str">
        <x:v>CASH FLOW W ALL BUILDINGS JULY </x:v>
      </x:c>
      <x:c r="F33" s="329" t="n">
        <x:v>90</x:v>
      </x:c>
      <x:c r="G33" s="329" t="str">
        <x:v>RESERVE_CONTRIBUTION</x:v>
      </x:c>
      <x:c r="H33" s="329"/>
      <x:c r="I33" s="385" t="n">
        <x:v>252466.36983871393</x:v>
      </x:c>
      <x:c r="J33" s="330"/>
      <x:c r="K33" s="329" t="str">
        <x:v>Currency</x:v>
      </x:c>
      <x:c r="L33" s="329" t="str">
        <x:v>CAD</x:v>
      </x:c>
      <x:c r="M33" s="329" t="str">
        <x:v>2030-2031</x:v>
      </x:c>
      <x:c r="N33" s="329" t="str">
        <x:v>AI-Assisted</x:v>
      </x:c>
      <x:c r="O33" s="329" t="str">
        <x:v>Cell transcription from supplied workbook</x:v>
      </x:c>
      <x:c r="P33" s="329" t="str">
        <x:v>Captured</x:v>
      </x:c>
      <x:c r="Q33" s="336" t="d">
        <x:v>2026-10-04T00:00:00.000Z</x:v>
      </x:c>
      <x:c r="R33" s="336" t="d">
        <x:v>2026-10-04T00:00:00.000Z</x:v>
      </x:c>
      <x:c r="S33" s="329" t="str">
        <x:v>Parsed</x:v>
      </x:c>
      <x:c r="T33" s="329" t="str">
        <x:v>Original source numeric input</x:v>
      </x:c>
      <x:c r="U33" s="332" t="str">
        <x:v>AI-assisted analyst</x:v>
      </x:c>
      <x:c r="V33" s="60"/>
      <x:c r="W33" s="60"/>
      <x:c r="X33" s="60"/>
      <x:c r="Y33" s="60"/>
      <x:c r="Z33" s="60"/>
    </x:row>
    <x:row r="34" ht="15.75" hidden="0" customHeight="1">
      <x:c r="A34" s="329" t="str">
        <x:v>RAW-TEST-0028</x:v>
      </x:c>
      <x:c r="B34" s="329" t="str">
        <x:v>ASM-NGOB-V42-TEST</x:v>
      </x:c>
      <x:c r="C34" s="329" t="str">
        <x:v>SRC-NGOB-V18</x:v>
      </x:c>
      <x:c r="D34" s="329" t="str">
        <x:v>'CASH FLOW W ALL BUILDINGS JULY '!J33</x:v>
      </x:c>
      <x:c r="E34" s="329" t="str">
        <x:v>CASH FLOW W ALL BUILDINGS JULY </x:v>
      </x:c>
      <x:c r="F34" s="329" t="n">
        <x:v>33</x:v>
      </x:c>
      <x:c r="G34" s="329" t="str">
        <x:v>REVENUE</x:v>
      </x:c>
      <x:c r="H34" s="329"/>
      <x:c r="I34" s="385" t="n">
        <x:v>27905966.86367594</x:v>
      </x:c>
      <x:c r="J34" s="330"/>
      <x:c r="K34" s="329" t="str">
        <x:v>Currency</x:v>
      </x:c>
      <x:c r="L34" s="329" t="str">
        <x:v>CAD</x:v>
      </x:c>
      <x:c r="M34" s="329" t="str">
        <x:v>2031-2032</x:v>
      </x:c>
      <x:c r="N34" s="329" t="str">
        <x:v>AI-Assisted</x:v>
      </x:c>
      <x:c r="O34" s="329" t="str">
        <x:v>Cell transcription from supplied workbook</x:v>
      </x:c>
      <x:c r="P34" s="329" t="str">
        <x:v>Captured</x:v>
      </x:c>
      <x:c r="Q34" s="336" t="d">
        <x:v>2026-10-04T00:00:00.000Z</x:v>
      </x:c>
      <x:c r="R34" s="336" t="d">
        <x:v>2026-10-04T00:00:00.000Z</x:v>
      </x:c>
      <x:c r="S34" s="329" t="str">
        <x:v>Parsed</x:v>
      </x:c>
      <x:c r="T34" s="329" t="str">
        <x:v>Original source numeric input</x:v>
      </x:c>
      <x:c r="U34" s="332" t="str">
        <x:v>AI-assisted analyst</x:v>
      </x:c>
      <x:c r="V34" s="60"/>
      <x:c r="W34" s="60"/>
      <x:c r="X34" s="60"/>
      <x:c r="Y34" s="60"/>
      <x:c r="Z34" s="60"/>
    </x:row>
    <x:row r="35" ht="15.75" hidden="0" customHeight="1">
      <x:c r="A35" s="329" t="str">
        <x:v>RAW-TEST-0029</x:v>
      </x:c>
      <x:c r="B35" s="329" t="str">
        <x:v>ASM-NGOB-V42-TEST</x:v>
      </x:c>
      <x:c r="C35" s="329" t="str">
        <x:v>SRC-NGOB-V18</x:v>
      </x:c>
      <x:c r="D35" s="329" t="str">
        <x:v>'CASH FLOW W ALL BUILDINGS JULY '!J76</x:v>
      </x:c>
      <x:c r="E35" s="329" t="str">
        <x:v>CASH FLOW W ALL BUILDINGS JULY </x:v>
      </x:c>
      <x:c r="F35" s="329" t="n">
        <x:v>76</x:v>
      </x:c>
      <x:c r="G35" s="329" t="str">
        <x:v>OPEX</x:v>
      </x:c>
      <x:c r="H35" s="329"/>
      <x:c r="I35" s="385" t="n">
        <x:v>2389368.4353409754</x:v>
      </x:c>
      <x:c r="J35" s="330"/>
      <x:c r="K35" s="329" t="str">
        <x:v>Currency</x:v>
      </x:c>
      <x:c r="L35" s="329" t="str">
        <x:v>CAD</x:v>
      </x:c>
      <x:c r="M35" s="329" t="str">
        <x:v>2031-2032</x:v>
      </x:c>
      <x:c r="N35" s="329" t="str">
        <x:v>AI-Assisted</x:v>
      </x:c>
      <x:c r="O35" s="329" t="str">
        <x:v>Cell transcription from supplied workbook</x:v>
      </x:c>
      <x:c r="P35" s="329" t="str">
        <x:v>Captured</x:v>
      </x:c>
      <x:c r="Q35" s="336" t="d">
        <x:v>2026-10-04T00:00:00.000Z</x:v>
      </x:c>
      <x:c r="R35" s="336" t="d">
        <x:v>2026-10-04T00:00:00.000Z</x:v>
      </x:c>
      <x:c r="S35" s="329" t="str">
        <x:v>Parsed</x:v>
      </x:c>
      <x:c r="T35" s="329" t="str">
        <x:v>Original source numeric input</x:v>
      </x:c>
      <x:c r="U35" s="332" t="str">
        <x:v>AI-assisted analyst</x:v>
      </x:c>
      <x:c r="V35" s="60"/>
      <x:c r="W35" s="60"/>
      <x:c r="X35" s="60"/>
      <x:c r="Y35" s="60"/>
      <x:c r="Z35" s="60"/>
    </x:row>
    <x:row r="36" ht="15.75" hidden="0" customHeight="1">
      <x:c r="A36" s="329" t="str">
        <x:v>RAW-TEST-0030</x:v>
      </x:c>
      <x:c r="B36" s="329" t="str">
        <x:v>ASM-NGOB-V42-TEST</x:v>
      </x:c>
      <x:c r="C36" s="329" t="str">
        <x:v>SRC-NGOB-V18</x:v>
      </x:c>
      <x:c r="D36" s="329" t="str">
        <x:v>'CASH FLOW W ALL BUILDINGS JULY '!J77</x:v>
      </x:c>
      <x:c r="E36" s="329" t="str">
        <x:v>CASH FLOW W ALL BUILDINGS JULY </x:v>
      </x:c>
      <x:c r="F36" s="329" t="n">
        <x:v>77</x:v>
      </x:c>
      <x:c r="G36" s="329" t="str">
        <x:v>OPEX</x:v>
      </x:c>
      <x:c r="H36" s="329"/>
      <x:c r="I36" s="385" t="n">
        <x:v>11191439.097471047</x:v>
      </x:c>
      <x:c r="J36" s="330"/>
      <x:c r="K36" s="329" t="str">
        <x:v>Currency</x:v>
      </x:c>
      <x:c r="L36" s="329" t="str">
        <x:v>CAD</x:v>
      </x:c>
      <x:c r="M36" s="329" t="str">
        <x:v>2031-2032</x:v>
      </x:c>
      <x:c r="N36" s="329" t="str">
        <x:v>AI-Assisted</x:v>
      </x:c>
      <x:c r="O36" s="329" t="str">
        <x:v>Cell transcription from supplied workbook</x:v>
      </x:c>
      <x:c r="P36" s="329" t="str">
        <x:v>Captured</x:v>
      </x:c>
      <x:c r="Q36" s="336" t="d">
        <x:v>2026-10-04T00:00:00.000Z</x:v>
      </x:c>
      <x:c r="R36" s="336" t="d">
        <x:v>2026-10-04T00:00:00.000Z</x:v>
      </x:c>
      <x:c r="S36" s="329" t="str">
        <x:v>Parsed</x:v>
      </x:c>
      <x:c r="T36" s="329" t="str">
        <x:v>Original source formula (text): ('Murray Manor'!J87+'Evergreen Apartments'!J87+'Port Moody'!J87+'800 Commercial'!J87+'1656 ADANAC'!J87+'450 Pacific'!J87+'AC -'!J87+'BT+'!J87+'CH-'!J87+'CC-'!J87+'EE-'!J87+'MH+'!J87+'NT+'!J87+JP!J87+'Newton Green'!J87+'Rosemary Green'!J87)</x:v>
      </x:c>
      <x:c r="U36" s="332" t="str">
        <x:v>AI-assisted analyst</x:v>
      </x:c>
      <x:c r="V36" s="60"/>
      <x:c r="W36" s="60"/>
      <x:c r="X36" s="60"/>
      <x:c r="Y36" s="60"/>
      <x:c r="Z36" s="60"/>
    </x:row>
    <x:row r="37" ht="15.75" hidden="0" customHeight="1">
      <x:c r="A37" s="329" t="str">
        <x:v>RAW-TEST-0031</x:v>
      </x:c>
      <x:c r="B37" s="329" t="str">
        <x:v>ASM-NGOB-V42-TEST</x:v>
      </x:c>
      <x:c r="C37" s="329" t="str">
        <x:v>SRC-NGOB-V18</x:v>
      </x:c>
      <x:c r="D37" s="329" t="str">
        <x:v>'CASH FLOW W ALL BUILDINGS JULY '!J90</x:v>
      </x:c>
      <x:c r="E37" s="329" t="str">
        <x:v>CASH FLOW W ALL BUILDINGS JULY </x:v>
      </x:c>
      <x:c r="F37" s="329" t="n">
        <x:v>90</x:v>
      </x:c>
      <x:c r="G37" s="329" t="str">
        <x:v>RESERVE_CONTRIBUTION</x:v>
      </x:c>
      <x:c r="H37" s="329"/>
      <x:c r="I37" s="385" t="n">
        <x:v>261259.33614327013</x:v>
      </x:c>
      <x:c r="J37" s="330"/>
      <x:c r="K37" s="329" t="str">
        <x:v>Currency</x:v>
      </x:c>
      <x:c r="L37" s="329" t="str">
        <x:v>CAD</x:v>
      </x:c>
      <x:c r="M37" s="329" t="str">
        <x:v>2031-2032</x:v>
      </x:c>
      <x:c r="N37" s="329" t="str">
        <x:v>AI-Assisted</x:v>
      </x:c>
      <x:c r="O37" s="329" t="str">
        <x:v>Cell transcription from supplied workbook</x:v>
      </x:c>
      <x:c r="P37" s="329" t="str">
        <x:v>Captured</x:v>
      </x:c>
      <x:c r="Q37" s="336" t="d">
        <x:v>2026-10-04T00:00:00.000Z</x:v>
      </x:c>
      <x:c r="R37" s="336" t="d">
        <x:v>2026-10-04T00:00:00.000Z</x:v>
      </x:c>
      <x:c r="S37" s="329" t="str">
        <x:v>Parsed</x:v>
      </x:c>
      <x:c r="T37" s="329" t="str">
        <x:v>Original source numeric input</x:v>
      </x:c>
      <x:c r="U37" s="332" t="str">
        <x:v>AI-assisted analyst</x:v>
      </x:c>
      <x:c r="V37" s="60"/>
      <x:c r="W37" s="60"/>
      <x:c r="X37" s="60"/>
      <x:c r="Y37" s="60"/>
      <x:c r="Z37" s="60"/>
    </x:row>
    <x:row r="38" ht="15.75" hidden="0" customHeight="1">
      <x:c r="A38" s="329" t="str">
        <x:v>RAW-TEST-0032</x:v>
      </x:c>
      <x:c r="B38" s="329" t="str">
        <x:v>ASM-NGOB-V42-TEST</x:v>
      </x:c>
      <x:c r="C38" s="329" t="str">
        <x:v>SRC-NGOB-V18</x:v>
      </x:c>
      <x:c r="D38" s="329" t="str">
        <x:v>'CASH FLOW W ALL BUILDINGS JULY '!K33</x:v>
      </x:c>
      <x:c r="E38" s="329" t="str">
        <x:v>CASH FLOW W ALL BUILDINGS JULY </x:v>
      </x:c>
      <x:c r="F38" s="329" t="n">
        <x:v>33</x:v>
      </x:c>
      <x:c r="G38" s="329" t="str">
        <x:v>REVENUE</x:v>
      </x:c>
      <x:c r="H38" s="329"/>
      <x:c r="I38" s="385" t="n">
        <x:v>28145780.057912</x:v>
      </x:c>
      <x:c r="J38" s="330"/>
      <x:c r="K38" s="329" t="str">
        <x:v>Currency</x:v>
      </x:c>
      <x:c r="L38" s="329" t="str">
        <x:v>CAD</x:v>
      </x:c>
      <x:c r="M38" s="329" t="str">
        <x:v>2032-2033</x:v>
      </x:c>
      <x:c r="N38" s="329" t="str">
        <x:v>AI-Assisted</x:v>
      </x:c>
      <x:c r="O38" s="329" t="str">
        <x:v>Cell transcription from supplied workbook</x:v>
      </x:c>
      <x:c r="P38" s="329" t="str">
        <x:v>Captured</x:v>
      </x:c>
      <x:c r="Q38" s="336" t="d">
        <x:v>2026-10-04T00:00:00.000Z</x:v>
      </x:c>
      <x:c r="R38" s="336" t="d">
        <x:v>2026-10-04T00:00:00.000Z</x:v>
      </x:c>
      <x:c r="S38" s="329" t="str">
        <x:v>Parsed</x:v>
      </x:c>
      <x:c r="T38" s="329" t="str">
        <x:v>Original source numeric input</x:v>
      </x:c>
      <x:c r="U38" s="332" t="str">
        <x:v>AI-assisted analyst</x:v>
      </x:c>
      <x:c r="V38" s="60"/>
      <x:c r="W38" s="60"/>
      <x:c r="X38" s="60"/>
      <x:c r="Y38" s="60"/>
      <x:c r="Z38" s="60"/>
    </x:row>
    <x:row r="39" ht="15.75" hidden="0" customHeight="1">
      <x:c r="A39" s="329" t="str">
        <x:v>RAW-TEST-0033</x:v>
      </x:c>
      <x:c r="B39" s="329" t="str">
        <x:v>ASM-NGOB-V42-TEST</x:v>
      </x:c>
      <x:c r="C39" s="329" t="str">
        <x:v>SRC-NGOB-V18</x:v>
      </x:c>
      <x:c r="D39" s="329" t="str">
        <x:v>'CASH FLOW W ALL BUILDINGS JULY '!K76</x:v>
      </x:c>
      <x:c r="E39" s="329" t="str">
        <x:v>CASH FLOW W ALL BUILDINGS JULY </x:v>
      </x:c>
      <x:c r="F39" s="329" t="n">
        <x:v>76</x:v>
      </x:c>
      <x:c r="G39" s="329" t="str">
        <x:v>OPEX</x:v>
      </x:c>
      <x:c r="H39" s="329"/>
      <x:c r="I39" s="385" t="n">
        <x:v>2417325.3039090442</x:v>
      </x:c>
      <x:c r="J39" s="330"/>
      <x:c r="K39" s="329" t="str">
        <x:v>Currency</x:v>
      </x:c>
      <x:c r="L39" s="329" t="str">
        <x:v>CAD</x:v>
      </x:c>
      <x:c r="M39" s="329" t="str">
        <x:v>2032-2033</x:v>
      </x:c>
      <x:c r="N39" s="329" t="str">
        <x:v>AI-Assisted</x:v>
      </x:c>
      <x:c r="O39" s="329" t="str">
        <x:v>Cell transcription from supplied workbook</x:v>
      </x:c>
      <x:c r="P39" s="329" t="str">
        <x:v>Captured</x:v>
      </x:c>
      <x:c r="Q39" s="336" t="d">
        <x:v>2026-10-04T00:00:00.000Z</x:v>
      </x:c>
      <x:c r="R39" s="336" t="d">
        <x:v>2026-10-04T00:00:00.000Z</x:v>
      </x:c>
      <x:c r="S39" s="329" t="str">
        <x:v>Parsed</x:v>
      </x:c>
      <x:c r="T39" s="329" t="str">
        <x:v>Original source numeric input</x:v>
      </x:c>
      <x:c r="U39" s="332" t="str">
        <x:v>AI-assisted analyst</x:v>
      </x:c>
      <x:c r="V39" s="60"/>
      <x:c r="W39" s="60"/>
      <x:c r="X39" s="60"/>
      <x:c r="Y39" s="60"/>
      <x:c r="Z39" s="60"/>
    </x:row>
    <x:row r="40" ht="15.75" hidden="0" customHeight="1">
      <x:c r="A40" s="329" t="str">
        <x:v>RAW-TEST-0034</x:v>
      </x:c>
      <x:c r="B40" s="329" t="str">
        <x:v>ASM-NGOB-V42-TEST</x:v>
      </x:c>
      <x:c r="C40" s="329" t="str">
        <x:v>SRC-NGOB-V18</x:v>
      </x:c>
      <x:c r="D40" s="329" t="str">
        <x:v>'CASH FLOW W ALL BUILDINGS JULY '!K77</x:v>
      </x:c>
      <x:c r="E40" s="329" t="str">
        <x:v>CASH FLOW W ALL BUILDINGS JULY </x:v>
      </x:c>
      <x:c r="F40" s="329" t="n">
        <x:v>77</x:v>
      </x:c>
      <x:c r="G40" s="329" t="str">
        <x:v>OPEX</x:v>
      </x:c>
      <x:c r="H40" s="329"/>
      <x:c r="I40" s="385" t="n">
        <x:v>11163628.206078136</x:v>
      </x:c>
      <x:c r="J40" s="330"/>
      <x:c r="K40" s="329" t="str">
        <x:v>Currency</x:v>
      </x:c>
      <x:c r="L40" s="329" t="str">
        <x:v>CAD</x:v>
      </x:c>
      <x:c r="M40" s="329" t="str">
        <x:v>2032-2033</x:v>
      </x:c>
      <x:c r="N40" s="329" t="str">
        <x:v>AI-Assisted</x:v>
      </x:c>
      <x:c r="O40" s="329" t="str">
        <x:v>Cell transcription from supplied workbook</x:v>
      </x:c>
      <x:c r="P40" s="329" t="str">
        <x:v>Captured</x:v>
      </x:c>
      <x:c r="Q40" s="336" t="d">
        <x:v>2026-10-04T00:00:00.000Z</x:v>
      </x:c>
      <x:c r="R40" s="336" t="d">
        <x:v>2026-10-04T00:00:00.000Z</x:v>
      </x:c>
      <x:c r="S40" s="329" t="str">
        <x:v>Parsed</x:v>
      </x:c>
      <x:c r="T40" s="329" t="str">
        <x:v>Original source formula (text): ('Murray Manor'!K87+'Evergreen Apartments'!K87+'Port Moody'!K87+'800 Commercial'!K87+'1656 ADANAC'!K87+'450 Pacific'!K87+'AC -'!K87+'BT+'!K87+'CH-'!K87+'CC-'!K87+'EE-'!K87+'MH+'!K87+'NT+'!K87+JP!K87+'Newton Green'!K87+'Rosemary Green'!K87)</x:v>
      </x:c>
      <x:c r="U40" s="332" t="str">
        <x:v>AI-assisted analyst</x:v>
      </x:c>
      <x:c r="V40" s="60"/>
      <x:c r="W40" s="60"/>
      <x:c r="X40" s="60"/>
      <x:c r="Y40" s="60"/>
      <x:c r="Z40" s="60"/>
    </x:row>
    <x:row r="41" ht="15.75" hidden="0" customHeight="1">
      <x:c r="A41" s="329" t="str">
        <x:v>RAW-TEST-0035</x:v>
      </x:c>
      <x:c r="B41" s="329" t="str">
        <x:v>ASM-NGOB-V42-TEST</x:v>
      </x:c>
      <x:c r="C41" s="329" t="str">
        <x:v>SRC-NGOB-V18</x:v>
      </x:c>
      <x:c r="D41" s="329" t="str">
        <x:v>'CASH FLOW W ALL BUILDINGS JULY '!K90</x:v>
      </x:c>
      <x:c r="E41" s="329" t="str">
        <x:v>CASH FLOW W ALL BUILDINGS JULY </x:v>
      </x:c>
      <x:c r="F41" s="329" t="n">
        <x:v>90</x:v>
      </x:c>
      <x:c r="G41" s="329" t="str">
        <x:v>RESERVE_CONTRIBUTION</x:v>
      </x:c>
      <x:c r="H41" s="329"/>
      <x:c r="I41" s="385" t="n">
        <x:v>252698.157402239</x:v>
      </x:c>
      <x:c r="J41" s="330"/>
      <x:c r="K41" s="329" t="str">
        <x:v>Currency</x:v>
      </x:c>
      <x:c r="L41" s="329" t="str">
        <x:v>CAD</x:v>
      </x:c>
      <x:c r="M41" s="329" t="str">
        <x:v>2032-2033</x:v>
      </x:c>
      <x:c r="N41" s="329" t="str">
        <x:v>AI-Assisted</x:v>
      </x:c>
      <x:c r="O41" s="329" t="str">
        <x:v>Cell transcription from supplied workbook</x:v>
      </x:c>
      <x:c r="P41" s="329" t="str">
        <x:v>Captured</x:v>
      </x:c>
      <x:c r="Q41" s="336" t="d">
        <x:v>2026-10-04T00:00:00.000Z</x:v>
      </x:c>
      <x:c r="R41" s="336" t="d">
        <x:v>2026-10-04T00:00:00.000Z</x:v>
      </x:c>
      <x:c r="S41" s="329" t="str">
        <x:v>Parsed</x:v>
      </x:c>
      <x:c r="T41" s="329" t="str">
        <x:v>Original source numeric input</x:v>
      </x:c>
      <x:c r="U41" s="332" t="str">
        <x:v>AI-assisted analyst</x:v>
      </x:c>
      <x:c r="V41" s="60"/>
      <x:c r="W41" s="60"/>
      <x:c r="X41" s="60"/>
      <x:c r="Y41" s="60"/>
      <x:c r="Z41" s="60"/>
    </x:row>
    <x:row r="42" ht="15.75" hidden="0" customHeight="1">
      <x:c r="A42" s="329" t="str">
        <x:v>RAW-TEST-0036</x:v>
      </x:c>
      <x:c r="B42" s="329" t="str">
        <x:v>ASM-NGOB-V42-TEST</x:v>
      </x:c>
      <x:c r="C42" s="329" t="str">
        <x:v>SRC-NGOB-V18</x:v>
      </x:c>
      <x:c r="D42" s="329" t="str">
        <x:v>'CASH FLOW W ALL BUILDINGS JULY '!L33</x:v>
      </x:c>
      <x:c r="E42" s="329" t="str">
        <x:v>CASH FLOW W ALL BUILDINGS JULY </x:v>
      </x:c>
      <x:c r="F42" s="329" t="n">
        <x:v>33</x:v>
      </x:c>
      <x:c r="G42" s="329" t="str">
        <x:v>REVENUE</x:v>
      </x:c>
      <x:c r="H42" s="329"/>
      <x:c r="I42" s="385" t="n">
        <x:v>28785954.116249535</x:v>
      </x:c>
      <x:c r="J42" s="330"/>
      <x:c r="K42" s="329" t="str">
        <x:v>Currency</x:v>
      </x:c>
      <x:c r="L42" s="329" t="str">
        <x:v>CAD</x:v>
      </x:c>
      <x:c r="M42" s="329" t="str">
        <x:v>2033-2034</x:v>
      </x:c>
      <x:c r="N42" s="329" t="str">
        <x:v>AI-Assisted</x:v>
      </x:c>
      <x:c r="O42" s="329" t="str">
        <x:v>Cell transcription from supplied workbook</x:v>
      </x:c>
      <x:c r="P42" s="329" t="str">
        <x:v>Captured</x:v>
      </x:c>
      <x:c r="Q42" s="336" t="d">
        <x:v>2026-10-04T00:00:00.000Z</x:v>
      </x:c>
      <x:c r="R42" s="336" t="d">
        <x:v>2026-10-04T00:00:00.000Z</x:v>
      </x:c>
      <x:c r="S42" s="329" t="str">
        <x:v>Parsed</x:v>
      </x:c>
      <x:c r="T42" s="329" t="str">
        <x:v>Original source numeric input</x:v>
      </x:c>
      <x:c r="U42" s="332" t="str">
        <x:v>AI-assisted analyst</x:v>
      </x:c>
      <x:c r="V42" s="60"/>
      <x:c r="W42" s="60"/>
      <x:c r="X42" s="60"/>
      <x:c r="Y42" s="60"/>
      <x:c r="Z42" s="60"/>
    </x:row>
    <x:row r="43" ht="15.75" hidden="0" customHeight="1">
      <x:c r="A43" s="329" t="str">
        <x:v>RAW-TEST-0037</x:v>
      </x:c>
      <x:c r="B43" s="329" t="str">
        <x:v>ASM-NGOB-V42-TEST</x:v>
      </x:c>
      <x:c r="C43" s="329" t="str">
        <x:v>SRC-NGOB-V18</x:v>
      </x:c>
      <x:c r="D43" s="329" t="str">
        <x:v>'CASH FLOW W ALL BUILDINGS JULY '!L76</x:v>
      </x:c>
      <x:c r="E43" s="329" t="str">
        <x:v>CASH FLOW W ALL BUILDINGS JULY </x:v>
      </x:c>
      <x:c r="F43" s="329" t="n">
        <x:v>76</x:v>
      </x:c>
      <x:c r="G43" s="329" t="str">
        <x:v>OPEX</x:v>
      </x:c>
      <x:c r="H43" s="329"/>
      <x:c r="I43" s="385" t="n">
        <x:v>2463543.1389006376</x:v>
      </x:c>
      <x:c r="J43" s="330"/>
      <x:c r="K43" s="329" t="str">
        <x:v>Currency</x:v>
      </x:c>
      <x:c r="L43" s="329" t="str">
        <x:v>CAD</x:v>
      </x:c>
      <x:c r="M43" s="329" t="str">
        <x:v>2033-2034</x:v>
      </x:c>
      <x:c r="N43" s="329" t="str">
        <x:v>AI-Assisted</x:v>
      </x:c>
      <x:c r="O43" s="329" t="str">
        <x:v>Cell transcription from supplied workbook</x:v>
      </x:c>
      <x:c r="P43" s="329" t="str">
        <x:v>Captured</x:v>
      </x:c>
      <x:c r="Q43" s="336" t="d">
        <x:v>2026-10-04T00:00:00.000Z</x:v>
      </x:c>
      <x:c r="R43" s="336" t="d">
        <x:v>2026-10-04T00:00:00.000Z</x:v>
      </x:c>
      <x:c r="S43" s="329" t="str">
        <x:v>Parsed</x:v>
      </x:c>
      <x:c r="T43" s="329" t="str">
        <x:v>Original source numeric input</x:v>
      </x:c>
      <x:c r="U43" s="332" t="str">
        <x:v>AI-assisted analyst</x:v>
      </x:c>
      <x:c r="V43" s="60"/>
      <x:c r="W43" s="60"/>
      <x:c r="X43" s="60"/>
      <x:c r="Y43" s="60"/>
      <x:c r="Z43" s="60"/>
    </x:row>
    <x:row r="44" ht="15.75" hidden="0" customHeight="1">
      <x:c r="A44" s="329" t="str">
        <x:v>RAW-TEST-0038</x:v>
      </x:c>
      <x:c r="B44" s="329" t="str">
        <x:v>ASM-NGOB-V42-TEST</x:v>
      </x:c>
      <x:c r="C44" s="329" t="str">
        <x:v>SRC-NGOB-V18</x:v>
      </x:c>
      <x:c r="D44" s="329" t="str">
        <x:v>'CASH FLOW W ALL BUILDINGS JULY '!L77</x:v>
      </x:c>
      <x:c r="E44" s="329" t="str">
        <x:v>CASH FLOW W ALL BUILDINGS JULY </x:v>
      </x:c>
      <x:c r="F44" s="329" t="n">
        <x:v>77</x:v>
      </x:c>
      <x:c r="G44" s="329" t="str">
        <x:v>OPEX</x:v>
      </x:c>
      <x:c r="H44" s="329"/>
      <x:c r="I44" s="385" t="n">
        <x:v>11430853.169996008</x:v>
      </x:c>
      <x:c r="J44" s="330"/>
      <x:c r="K44" s="329" t="str">
        <x:v>Currency</x:v>
      </x:c>
      <x:c r="L44" s="329" t="str">
        <x:v>CAD</x:v>
      </x:c>
      <x:c r="M44" s="329" t="str">
        <x:v>2033-2034</x:v>
      </x:c>
      <x:c r="N44" s="329" t="str">
        <x:v>AI-Assisted</x:v>
      </x:c>
      <x:c r="O44" s="329" t="str">
        <x:v>Cell transcription from supplied workbook</x:v>
      </x:c>
      <x:c r="P44" s="329" t="str">
        <x:v>Captured</x:v>
      </x:c>
      <x:c r="Q44" s="336" t="d">
        <x:v>2026-10-04T00:00:00.000Z</x:v>
      </x:c>
      <x:c r="R44" s="336" t="d">
        <x:v>2026-10-04T00:00:00.000Z</x:v>
      </x:c>
      <x:c r="S44" s="329" t="str">
        <x:v>Parsed</x:v>
      </x:c>
      <x:c r="T44" s="329" t="str">
        <x:v>Original source formula (text): ('Murray Manor'!L87+'Evergreen Apartments'!L87+'Port Moody'!L87+'800 Commercial'!L87+'1656 ADANAC'!L87+'450 Pacific'!L87+'AC -'!L87+'BT+'!L87+'CH-'!L87+'CC-'!L87+'EE-'!L87+'MH+'!L87+'NT+'!L87+JP!L87+'Newton Green'!L87+'Rosemary Green'!L87)</x:v>
      </x:c>
      <x:c r="U44" s="332" t="str">
        <x:v>AI-assisted analyst</x:v>
      </x:c>
      <x:c r="V44" s="60"/>
      <x:c r="W44" s="60"/>
      <x:c r="X44" s="60"/>
      <x:c r="Y44" s="60"/>
      <x:c r="Z44" s="60"/>
    </x:row>
    <x:row r="45" ht="15.75" hidden="0" customHeight="1">
      <x:c r="A45" s="329" t="str">
        <x:v>RAW-TEST-0039</x:v>
      </x:c>
      <x:c r="B45" s="329" t="str">
        <x:v>ASM-NGOB-V42-TEST</x:v>
      </x:c>
      <x:c r="C45" s="329" t="str">
        <x:v>SRC-NGOB-V18</x:v>
      </x:c>
      <x:c r="D45" s="329" t="str">
        <x:v>'CASH FLOW W ALL BUILDINGS JULY '!L90</x:v>
      </x:c>
      <x:c r="E45" s="329" t="str">
        <x:v>CASH FLOW W ALL BUILDINGS JULY </x:v>
      </x:c>
      <x:c r="F45" s="329" t="n">
        <x:v>90</x:v>
      </x:c>
      <x:c r="G45" s="329" t="str">
        <x:v>RESERVE_CONTRIBUTION</x:v>
      </x:c>
      <x:c r="H45" s="329"/>
      <x:c r="I45" s="385" t="n">
        <x:v>258742.2241483944</x:v>
      </x:c>
      <x:c r="J45" s="330"/>
      <x:c r="K45" s="329" t="str">
        <x:v>Currency</x:v>
      </x:c>
      <x:c r="L45" s="329" t="str">
        <x:v>CAD</x:v>
      </x:c>
      <x:c r="M45" s="329" t="str">
        <x:v>2033-2034</x:v>
      </x:c>
      <x:c r="N45" s="329" t="str">
        <x:v>AI-Assisted</x:v>
      </x:c>
      <x:c r="O45" s="329" t="str">
        <x:v>Cell transcription from supplied workbook</x:v>
      </x:c>
      <x:c r="P45" s="329" t="str">
        <x:v>Captured</x:v>
      </x:c>
      <x:c r="Q45" s="336" t="d">
        <x:v>2026-10-04T00:00:00.000Z</x:v>
      </x:c>
      <x:c r="R45" s="336" t="d">
        <x:v>2026-10-04T00:00:00.000Z</x:v>
      </x:c>
      <x:c r="S45" s="329" t="str">
        <x:v>Parsed</x:v>
      </x:c>
      <x:c r="T45" s="329" t="str">
        <x:v>Original source numeric input</x:v>
      </x:c>
      <x:c r="U45" s="332" t="str">
        <x:v>AI-assisted analyst</x:v>
      </x:c>
      <x:c r="V45" s="60"/>
      <x:c r="W45" s="60"/>
      <x:c r="X45" s="60"/>
      <x:c r="Y45" s="60"/>
      <x:c r="Z45" s="60"/>
    </x:row>
    <x:row r="46" ht="15.75" hidden="0" customHeight="1">
      <x:c r="A46" s="329" t="str">
        <x:v>RAW-TEST-0040</x:v>
      </x:c>
      <x:c r="B46" s="329" t="str">
        <x:v>ASM-NGOB-V42-TEST</x:v>
      </x:c>
      <x:c r="C46" s="329" t="str">
        <x:v>SRC-NGOB-V18</x:v>
      </x:c>
      <x:c r="D46" s="329" t="str">
        <x:v>'CASH FLOW W ALL BUILDINGS JULY '!M33</x:v>
      </x:c>
      <x:c r="E46" s="329" t="str">
        <x:v>CASH FLOW W ALL BUILDINGS JULY </x:v>
      </x:c>
      <x:c r="F46" s="329" t="n">
        <x:v>33</x:v>
      </x:c>
      <x:c r="G46" s="329" t="str">
        <x:v>REVENUE</x:v>
      </x:c>
      <x:c r="H46" s="329"/>
      <x:c r="I46" s="385" t="n">
        <x:v>29414896.142274756</x:v>
      </x:c>
      <x:c r="J46" s="330"/>
      <x:c r="K46" s="329" t="str">
        <x:v>Currency</x:v>
      </x:c>
      <x:c r="L46" s="329" t="str">
        <x:v>CAD</x:v>
      </x:c>
      <x:c r="M46" s="329" t="str">
        <x:v>2034-2035</x:v>
      </x:c>
      <x:c r="N46" s="329" t="str">
        <x:v>AI-Assisted</x:v>
      </x:c>
      <x:c r="O46" s="329" t="str">
        <x:v>Cell transcription from supplied workbook</x:v>
      </x:c>
      <x:c r="P46" s="329" t="str">
        <x:v>Captured</x:v>
      </x:c>
      <x:c r="Q46" s="336" t="d">
        <x:v>2026-10-04T00:00:00.000Z</x:v>
      </x:c>
      <x:c r="R46" s="336" t="d">
        <x:v>2026-10-04T00:00:00.000Z</x:v>
      </x:c>
      <x:c r="S46" s="329" t="str">
        <x:v>Parsed</x:v>
      </x:c>
      <x:c r="T46" s="329" t="str">
        <x:v>Original source numeric input</x:v>
      </x:c>
      <x:c r="U46" s="332" t="str">
        <x:v>AI-assisted analyst</x:v>
      </x:c>
      <x:c r="V46" s="60"/>
      <x:c r="W46" s="60"/>
      <x:c r="X46" s="60"/>
      <x:c r="Y46" s="60"/>
      <x:c r="Z46" s="60"/>
    </x:row>
    <x:row r="47" ht="15.75" hidden="0" customHeight="1">
      <x:c r="A47" s="329" t="str">
        <x:v>RAW-TEST-0041</x:v>
      </x:c>
      <x:c r="B47" s="329" t="str">
        <x:v>ASM-NGOB-V42-TEST</x:v>
      </x:c>
      <x:c r="C47" s="329" t="str">
        <x:v>SRC-NGOB-V18</x:v>
      </x:c>
      <x:c r="D47" s="329" t="str">
        <x:v>'CASH FLOW W ALL BUILDINGS JULY '!M76</x:v>
      </x:c>
      <x:c r="E47" s="329" t="str">
        <x:v>CASH FLOW W ALL BUILDINGS JULY </x:v>
      </x:c>
      <x:c r="F47" s="329" t="n">
        <x:v>76</x:v>
      </x:c>
      <x:c r="G47" s="329" t="str">
        <x:v>OPEX</x:v>
      </x:c>
      <x:c r="H47" s="329"/>
      <x:c r="I47" s="385" t="n">
        <x:v>2510743.451755862</x:v>
      </x:c>
      <x:c r="J47" s="330"/>
      <x:c r="K47" s="329" t="str">
        <x:v>Currency</x:v>
      </x:c>
      <x:c r="L47" s="329" t="str">
        <x:v>CAD</x:v>
      </x:c>
      <x:c r="M47" s="329" t="str">
        <x:v>2034-2035</x:v>
      </x:c>
      <x:c r="N47" s="329" t="str">
        <x:v>AI-Assisted</x:v>
      </x:c>
      <x:c r="O47" s="329" t="str">
        <x:v>Cell transcription from supplied workbook</x:v>
      </x:c>
      <x:c r="P47" s="329" t="str">
        <x:v>Captured</x:v>
      </x:c>
      <x:c r="Q47" s="336" t="d">
        <x:v>2026-10-04T00:00:00.000Z</x:v>
      </x:c>
      <x:c r="R47" s="336" t="d">
        <x:v>2026-10-04T00:00:00.000Z</x:v>
      </x:c>
      <x:c r="S47" s="329" t="str">
        <x:v>Parsed</x:v>
      </x:c>
      <x:c r="T47" s="329" t="str">
        <x:v>Original source numeric input</x:v>
      </x:c>
      <x:c r="U47" s="332" t="str">
        <x:v>AI-assisted analyst</x:v>
      </x:c>
      <x:c r="V47" s="60"/>
      <x:c r="W47" s="60"/>
      <x:c r="X47" s="60"/>
      <x:c r="Y47" s="60"/>
      <x:c r="Z47" s="60"/>
    </x:row>
    <x:row r="48" ht="15.75" hidden="0" customHeight="1">
      <x:c r="A48" s="329" t="str">
        <x:v>RAW-TEST-0042</x:v>
      </x:c>
      <x:c r="B48" s="329" t="str">
        <x:v>ASM-NGOB-V42-TEST</x:v>
      </x:c>
      <x:c r="C48" s="329" t="str">
        <x:v>SRC-NGOB-V18</x:v>
      </x:c>
      <x:c r="D48" s="329" t="str">
        <x:v>'CASH FLOW W ALL BUILDINGS JULY '!M77</x:v>
      </x:c>
      <x:c r="E48" s="329" t="str">
        <x:v>CASH FLOW W ALL BUILDINGS JULY </x:v>
      </x:c>
      <x:c r="F48" s="329" t="n">
        <x:v>77</x:v>
      </x:c>
      <x:c r="G48" s="329" t="str">
        <x:v>OPEX</x:v>
      </x:c>
      <x:c r="H48" s="329"/>
      <x:c r="I48" s="385" t="n">
        <x:v>11704768.439361578</x:v>
      </x:c>
      <x:c r="J48" s="330"/>
      <x:c r="K48" s="329" t="str">
        <x:v>Currency</x:v>
      </x:c>
      <x:c r="L48" s="329" t="str">
        <x:v>CAD</x:v>
      </x:c>
      <x:c r="M48" s="329" t="str">
        <x:v>2034-2035</x:v>
      </x:c>
      <x:c r="N48" s="329" t="str">
        <x:v>AI-Assisted</x:v>
      </x:c>
      <x:c r="O48" s="329" t="str">
        <x:v>Cell transcription from supplied workbook</x:v>
      </x:c>
      <x:c r="P48" s="329" t="str">
        <x:v>Captured</x:v>
      </x:c>
      <x:c r="Q48" s="336" t="d">
        <x:v>2026-10-04T00:00:00.000Z</x:v>
      </x:c>
      <x:c r="R48" s="336" t="d">
        <x:v>2026-10-04T00:00:00.000Z</x:v>
      </x:c>
      <x:c r="S48" s="329" t="str">
        <x:v>Parsed</x:v>
      </x:c>
      <x:c r="T48" s="329" t="str">
        <x:v>Original source formula (text): ('Murray Manor'!M87+'Evergreen Apartments'!M87+'Port Moody'!M87+'800 Commercial'!M87+'1656 ADANAC'!M87+'450 Pacific'!M87+'AC -'!M87+'BT+'!M87+'CH-'!M87+'CC-'!M87+'EE-'!M87+'MH+'!M87+'NT+'!M87+JP!M87+'Newton Green'!M87+'Rosemary Green'!M87)</x:v>
      </x:c>
      <x:c r="U48" s="332" t="str">
        <x:v>AI-assisted analyst</x:v>
      </x:c>
      <x:c r="V48" s="60"/>
      <x:c r="W48" s="60"/>
      <x:c r="X48" s="60"/>
      <x:c r="Y48" s="60"/>
      <x:c r="Z48" s="60"/>
    </x:row>
    <x:row r="49" ht="15.75" hidden="0" customHeight="1">
      <x:c r="A49" s="329" t="str">
        <x:v>RAW-TEST-0043</x:v>
      </x:c>
      <x:c r="B49" s="329" t="str">
        <x:v>ASM-NGOB-V42-TEST</x:v>
      </x:c>
      <x:c r="C49" s="329" t="str">
        <x:v>SRC-NGOB-V18</x:v>
      </x:c>
      <x:c r="D49" s="329" t="str">
        <x:v>'CASH FLOW W ALL BUILDINGS JULY '!M90</x:v>
      </x:c>
      <x:c r="E49" s="329" t="str">
        <x:v>CASH FLOW W ALL BUILDINGS JULY </x:v>
      </x:c>
      <x:c r="F49" s="329" t="n">
        <x:v>90</x:v>
      </x:c>
      <x:c r="G49" s="329" t="str">
        <x:v>RESERVE_CONTRIBUTION</x:v>
      </x:c>
      <x:c r="H49" s="329"/>
      <x:c r="I49" s="385" t="n">
        <x:v>264931.92481942574</x:v>
      </x:c>
      <x:c r="J49" s="330"/>
      <x:c r="K49" s="329" t="str">
        <x:v>Currency</x:v>
      </x:c>
      <x:c r="L49" s="329" t="str">
        <x:v>CAD</x:v>
      </x:c>
      <x:c r="M49" s="329" t="str">
        <x:v>2034-2035</x:v>
      </x:c>
      <x:c r="N49" s="329" t="str">
        <x:v>AI-Assisted</x:v>
      </x:c>
      <x:c r="O49" s="329" t="str">
        <x:v>Cell transcription from supplied workbook</x:v>
      </x:c>
      <x:c r="P49" s="329" t="str">
        <x:v>Captured</x:v>
      </x:c>
      <x:c r="Q49" s="336" t="d">
        <x:v>2026-10-04T00:00:00.000Z</x:v>
      </x:c>
      <x:c r="R49" s="336" t="d">
        <x:v>2026-10-04T00:00:00.000Z</x:v>
      </x:c>
      <x:c r="S49" s="329" t="str">
        <x:v>Parsed</x:v>
      </x:c>
      <x:c r="T49" s="329" t="str">
        <x:v>Original source numeric input</x:v>
      </x:c>
      <x:c r="U49" s="332" t="str">
        <x:v>AI-assisted analyst</x:v>
      </x:c>
      <x:c r="V49" s="60"/>
      <x:c r="W49" s="60"/>
      <x:c r="X49" s="60"/>
      <x:c r="Y49" s="60"/>
      <x:c r="Z49" s="60"/>
    </x:row>
    <x:row r="50" ht="15.75" hidden="0" customHeight="1">
      <x:c r="A50" s="329" t="str">
        <x:v>RAW-TEST-0044</x:v>
      </x:c>
      <x:c r="B50" s="329" t="str">
        <x:v>ASM-NGOB-V42-TEST</x:v>
      </x:c>
      <x:c r="C50" s="329" t="str">
        <x:v>SRC-NGOB-V18</x:v>
      </x:c>
      <x:c r="D50" s="329" t="str">
        <x:v>'Murray Manor'!C16</x:v>
      </x:c>
      <x:c r="E50" s="329" t="str">
        <x:v>Murray Manor</x:v>
      </x:c>
      <x:c r="F50" s="329" t="n">
        <x:v>16</x:v>
      </x:c>
      <x:c r="G50" s="329" t="str">
        <x:v>REVENUE</x:v>
      </x:c>
      <x:c r="H50" s="329"/>
      <x:c r="I50" s="385" t="n">
        <x:v>911307.7899999999</x:v>
      </x:c>
      <x:c r="J50" s="330"/>
      <x:c r="K50" s="329" t="str">
        <x:v>Currency</x:v>
      </x:c>
      <x:c r="L50" s="329" t="str">
        <x:v>CAD</x:v>
      </x:c>
      <x:c r="M50" s="329" t="str">
        <x:v>2024-2025</x:v>
      </x:c>
      <x:c r="N50" s="329" t="str">
        <x:v>AI-Assisted</x:v>
      </x:c>
      <x:c r="O50" s="329" t="str">
        <x:v>Cell transcription from supplied workbook</x:v>
      </x:c>
      <x:c r="P50" s="329" t="str">
        <x:v>Captured</x:v>
      </x:c>
      <x:c r="Q50" s="336" t="d">
        <x:v>2026-10-04T00:00:00.000Z</x:v>
      </x:c>
      <x:c r="R50" s="336" t="d">
        <x:v>2026-10-04T00:00:00.000Z</x:v>
      </x:c>
      <x:c r="S50" s="329" t="str">
        <x:v>Parsed</x:v>
      </x:c>
      <x:c r="T50" s="329" t="str">
        <x:v>Original source formula (text): SUM(C5:C15)</x:v>
      </x:c>
      <x:c r="U50" s="332" t="str">
        <x:v>AI-assisted analyst</x:v>
      </x:c>
      <x:c r="V50" s="60"/>
      <x:c r="W50" s="60"/>
      <x:c r="X50" s="60"/>
      <x:c r="Y50" s="60"/>
      <x:c r="Z50" s="60"/>
    </x:row>
    <x:row r="51" ht="15.75" hidden="0" customHeight="1">
      <x:c r="A51" s="329" t="str">
        <x:v>RAW-TEST-0045</x:v>
      </x:c>
      <x:c r="B51" s="329" t="str">
        <x:v>ASM-NGOB-V42-TEST</x:v>
      </x:c>
      <x:c r="C51" s="329" t="str">
        <x:v>SRC-NGOB-V18</x:v>
      </x:c>
      <x:c r="D51" s="329" t="str">
        <x:v>'Murray Manor'!C87</x:v>
      </x:c>
      <x:c r="E51" s="329" t="str">
        <x:v>Murray Manor</x:v>
      </x:c>
      <x:c r="F51" s="329" t="n">
        <x:v>87</x:v>
      </x:c>
      <x:c r="G51" s="329" t="str">
        <x:v>OPEX</x:v>
      </x:c>
      <x:c r="H51" s="329"/>
      <x:c r="I51" s="385" t="n">
        <x:v>541492</x:v>
      </x:c>
      <x:c r="J51" s="330"/>
      <x:c r="K51" s="329" t="str">
        <x:v>Currency</x:v>
      </x:c>
      <x:c r="L51" s="329" t="str">
        <x:v>CAD</x:v>
      </x:c>
      <x:c r="M51" s="329" t="str">
        <x:v>2024-2025</x:v>
      </x:c>
      <x:c r="N51" s="329" t="str">
        <x:v>AI-Assisted</x:v>
      </x:c>
      <x:c r="O51" s="329" t="str">
        <x:v>Cell transcription from supplied workbook</x:v>
      </x:c>
      <x:c r="P51" s="329" t="str">
        <x:v>Captured</x:v>
      </x:c>
      <x:c r="Q51" s="336" t="d">
        <x:v>2026-10-04T00:00:00.000Z</x:v>
      </x:c>
      <x:c r="R51" s="336" t="d">
        <x:v>2026-10-04T00:00:00.000Z</x:v>
      </x:c>
      <x:c r="S51" s="329" t="str">
        <x:v>Parsed</x:v>
      </x:c>
      <x:c r="T51" s="329" t="str">
        <x:v>Original source formula (text): SUM(C82,C80,C74,C58,C45,C36)</x:v>
      </x:c>
      <x:c r="U51" s="332" t="str">
        <x:v>AI-assisted analyst</x:v>
      </x:c>
      <x:c r="V51" s="60"/>
      <x:c r="W51" s="60"/>
      <x:c r="X51" s="60"/>
      <x:c r="Y51" s="60"/>
      <x:c r="Z51" s="60"/>
    </x:row>
    <x:row r="52" ht="15.75" hidden="0" customHeight="1">
      <x:c r="A52" s="329" t="str">
        <x:v>RAW-TEST-0046</x:v>
      </x:c>
      <x:c r="B52" s="329" t="str">
        <x:v>ASM-NGOB-V42-TEST</x:v>
      </x:c>
      <x:c r="C52" s="329" t="str">
        <x:v>SRC-NGOB-V18</x:v>
      </x:c>
      <x:c r="D52" s="329" t="str">
        <x:v>'Murray Manor'!D16</x:v>
      </x:c>
      <x:c r="E52" s="329" t="str">
        <x:v>Murray Manor</x:v>
      </x:c>
      <x:c r="F52" s="329" t="n">
        <x:v>16</x:v>
      </x:c>
      <x:c r="G52" s="329" t="str">
        <x:v>REVENUE</x:v>
      </x:c>
      <x:c r="H52" s="329"/>
      <x:c r="I52" s="385" t="n">
        <x:v>725530.2448999999</x:v>
      </x:c>
      <x:c r="J52" s="330"/>
      <x:c r="K52" s="329" t="str">
        <x:v>Currency</x:v>
      </x:c>
      <x:c r="L52" s="329" t="str">
        <x:v>CAD</x:v>
      </x:c>
      <x:c r="M52" s="329" t="str">
        <x:v>2025-2026</x:v>
      </x:c>
      <x:c r="N52" s="329" t="str">
        <x:v>AI-Assisted</x:v>
      </x:c>
      <x:c r="O52" s="329" t="str">
        <x:v>Cell transcription from supplied workbook</x:v>
      </x:c>
      <x:c r="P52" s="329" t="str">
        <x:v>Captured</x:v>
      </x:c>
      <x:c r="Q52" s="336" t="d">
        <x:v>2026-10-04T00:00:00.000Z</x:v>
      </x:c>
      <x:c r="R52" s="336" t="d">
        <x:v>2026-10-04T00:00:00.000Z</x:v>
      </x:c>
      <x:c r="S52" s="329" t="str">
        <x:v>Parsed</x:v>
      </x:c>
      <x:c r="T52" s="329" t="str">
        <x:v>Original source formula (text): SUM(D5:D15)</x:v>
      </x:c>
      <x:c r="U52" s="332" t="str">
        <x:v>AI-assisted analyst</x:v>
      </x:c>
      <x:c r="V52" s="60"/>
      <x:c r="W52" s="60"/>
      <x:c r="X52" s="60"/>
      <x:c r="Y52" s="60"/>
      <x:c r="Z52" s="60"/>
    </x:row>
    <x:row r="53" ht="15.75" hidden="0" customHeight="1">
      <x:c r="A53" s="329" t="str">
        <x:v>RAW-TEST-0047</x:v>
      </x:c>
      <x:c r="B53" s="329" t="str">
        <x:v>ASM-NGOB-V42-TEST</x:v>
      </x:c>
      <x:c r="C53" s="329" t="str">
        <x:v>SRC-NGOB-V18</x:v>
      </x:c>
      <x:c r="D53" s="329" t="str">
        <x:v>'Murray Manor'!D87</x:v>
      </x:c>
      <x:c r="E53" s="329" t="str">
        <x:v>Murray Manor</x:v>
      </x:c>
      <x:c r="F53" s="329" t="n">
        <x:v>87</x:v>
      </x:c>
      <x:c r="G53" s="329" t="str">
        <x:v>OPEX</x:v>
      </x:c>
      <x:c r="H53" s="329"/>
      <x:c r="I53" s="385" t="n">
        <x:v>292022.14</x:v>
      </x:c>
      <x:c r="J53" s="330"/>
      <x:c r="K53" s="329" t="str">
        <x:v>Currency</x:v>
      </x:c>
      <x:c r="L53" s="329" t="str">
        <x:v>CAD</x:v>
      </x:c>
      <x:c r="M53" s="329" t="str">
        <x:v>2025-2026</x:v>
      </x:c>
      <x:c r="N53" s="329" t="str">
        <x:v>AI-Assisted</x:v>
      </x:c>
      <x:c r="O53" s="329" t="str">
        <x:v>Cell transcription from supplied workbook</x:v>
      </x:c>
      <x:c r="P53" s="329" t="str">
        <x:v>Captured</x:v>
      </x:c>
      <x:c r="Q53" s="336" t="d">
        <x:v>2026-10-04T00:00:00.000Z</x:v>
      </x:c>
      <x:c r="R53" s="336" t="d">
        <x:v>2026-10-04T00:00:00.000Z</x:v>
      </x:c>
      <x:c r="S53" s="329" t="str">
        <x:v>Parsed</x:v>
      </x:c>
      <x:c r="T53" s="329" t="str">
        <x:v>Original source formula (text): SUM(D82,D80,D74,D58,D45,D36)</x:v>
      </x:c>
      <x:c r="U53" s="332" t="str">
        <x:v>AI-assisted analyst</x:v>
      </x:c>
      <x:c r="V53" s="60"/>
      <x:c r="W53" s="60"/>
      <x:c r="X53" s="60"/>
      <x:c r="Y53" s="60"/>
      <x:c r="Z53" s="60"/>
    </x:row>
    <x:row r="54" ht="15.75" hidden="0" customHeight="1">
      <x:c r="A54" s="329" t="str">
        <x:v>RAW-TEST-0048</x:v>
      </x:c>
      <x:c r="B54" s="329" t="str">
        <x:v>ASM-NGOB-V42-TEST</x:v>
      </x:c>
      <x:c r="C54" s="329" t="str">
        <x:v>SRC-NGOB-V18</x:v>
      </x:c>
      <x:c r="D54" s="329" t="str">
        <x:v>'Murray Manor'!E16</x:v>
      </x:c>
      <x:c r="E54" s="329" t="str">
        <x:v>Murray Manor</x:v>
      </x:c>
      <x:c r="F54" s="329" t="n">
        <x:v>16</x:v>
      </x:c>
      <x:c r="G54" s="329" t="str">
        <x:v>REVENUE</x:v>
      </x:c>
      <x:c r="H54" s="329"/>
      <x:c r="I54" s="385" t="n">
        <x:v>749787.047988</x:v>
      </x:c>
      <x:c r="J54" s="330"/>
      <x:c r="K54" s="329" t="str">
        <x:v>Currency</x:v>
      </x:c>
      <x:c r="L54" s="329" t="str">
        <x:v>CAD</x:v>
      </x:c>
      <x:c r="M54" s="329" t="str">
        <x:v>2026-2027</x:v>
      </x:c>
      <x:c r="N54" s="329" t="str">
        <x:v>AI-Assisted</x:v>
      </x:c>
      <x:c r="O54" s="329" t="str">
        <x:v>Cell transcription from supplied workbook</x:v>
      </x:c>
      <x:c r="P54" s="329" t="str">
        <x:v>Captured</x:v>
      </x:c>
      <x:c r="Q54" s="336" t="d">
        <x:v>2026-10-04T00:00:00.000Z</x:v>
      </x:c>
      <x:c r="R54" s="336" t="d">
        <x:v>2026-10-04T00:00:00.000Z</x:v>
      </x:c>
      <x:c r="S54" s="329" t="str">
        <x:v>Parsed</x:v>
      </x:c>
      <x:c r="T54" s="329" t="str">
        <x:v>Original source numeric input</x:v>
      </x:c>
      <x:c r="U54" s="332" t="str">
        <x:v>AI-assisted analyst</x:v>
      </x:c>
      <x:c r="V54" s="60"/>
      <x:c r="W54" s="60"/>
      <x:c r="X54" s="60"/>
      <x:c r="Y54" s="60"/>
      <x:c r="Z54" s="60"/>
    </x:row>
    <x:row r="55" ht="15.75" hidden="0" customHeight="1">
      <x:c r="A55" s="329" t="str">
        <x:v>RAW-TEST-0049</x:v>
      </x:c>
      <x:c r="B55" s="329" t="str">
        <x:v>ASM-NGOB-V42-TEST</x:v>
      </x:c>
      <x:c r="C55" s="329" t="str">
        <x:v>SRC-NGOB-V18</x:v>
      </x:c>
      <x:c r="D55" s="329" t="str">
        <x:v>'Murray Manor'!E87</x:v>
      </x:c>
      <x:c r="E55" s="329" t="str">
        <x:v>Murray Manor</x:v>
      </x:c>
      <x:c r="F55" s="329" t="n">
        <x:v>87</x:v>
      </x:c>
      <x:c r="G55" s="329" t="str">
        <x:v>OPEX</x:v>
      </x:c>
      <x:c r="H55" s="329"/>
      <x:c r="I55" s="385" t="n">
        <x:v>272866.65900000004</x:v>
      </x:c>
      <x:c r="J55" s="330"/>
      <x:c r="K55" s="329" t="str">
        <x:v>Currency</x:v>
      </x:c>
      <x:c r="L55" s="329" t="str">
        <x:v>CAD</x:v>
      </x:c>
      <x:c r="M55" s="329" t="str">
        <x:v>2026-2027</x:v>
      </x:c>
      <x:c r="N55" s="329" t="str">
        <x:v>AI-Assisted</x:v>
      </x:c>
      <x:c r="O55" s="329" t="str">
        <x:v>Cell transcription from supplied workbook</x:v>
      </x:c>
      <x:c r="P55" s="329" t="str">
        <x:v>Captured</x:v>
      </x:c>
      <x:c r="Q55" s="336" t="d">
        <x:v>2026-10-04T00:00:00.000Z</x:v>
      </x:c>
      <x:c r="R55" s="336" t="d">
        <x:v>2026-10-04T00:00:00.000Z</x:v>
      </x:c>
      <x:c r="S55" s="329" t="str">
        <x:v>Parsed</x:v>
      </x:c>
      <x:c r="T55" s="329" t="str">
        <x:v>Original source numeric input</x:v>
      </x:c>
      <x:c r="U55" s="332" t="str">
        <x:v>AI-assisted analyst</x:v>
      </x:c>
      <x:c r="V55" s="60"/>
      <x:c r="W55" s="60"/>
      <x:c r="X55" s="60"/>
      <x:c r="Y55" s="60"/>
      <x:c r="Z55" s="60"/>
    </x:row>
    <x:row r="56" ht="15.75" hidden="0" customHeight="1">
      <x:c r="A56" s="329" t="str">
        <x:v>RAW-TEST-0050</x:v>
      </x:c>
      <x:c r="B56" s="329" t="str">
        <x:v>ASM-NGOB-V42-TEST</x:v>
      </x:c>
      <x:c r="C56" s="329" t="str">
        <x:v>SRC-NGOB-V18</x:v>
      </x:c>
      <x:c r="D56" s="329" t="str">
        <x:v>'Murray Manor'!F16</x:v>
      </x:c>
      <x:c r="E56" s="329" t="str">
        <x:v>Murray Manor</x:v>
      </x:c>
      <x:c r="F56" s="329" t="n">
        <x:v>16</x:v>
      </x:c>
      <x:c r="G56" s="329" t="str">
        <x:v>REVENUE</x:v>
      </x:c>
      <x:c r="H56" s="329"/>
      <x:c r="I56" s="385" t="n">
        <x:v>785751.5889477599</x:v>
      </x:c>
      <x:c r="J56" s="330"/>
      <x:c r="K56" s="329" t="str">
        <x:v>Currency</x:v>
      </x:c>
      <x:c r="L56" s="329" t="str">
        <x:v>CAD</x:v>
      </x:c>
      <x:c r="M56" s="329" t="str">
        <x:v>2027-2028</x:v>
      </x:c>
      <x:c r="N56" s="329" t="str">
        <x:v>AI-Assisted</x:v>
      </x:c>
      <x:c r="O56" s="329" t="str">
        <x:v>Cell transcription from supplied workbook</x:v>
      </x:c>
      <x:c r="P56" s="329" t="str">
        <x:v>Captured</x:v>
      </x:c>
      <x:c r="Q56" s="336" t="d">
        <x:v>2026-10-04T00:00:00.000Z</x:v>
      </x:c>
      <x:c r="R56" s="336" t="d">
        <x:v>2026-10-04T00:00:00.000Z</x:v>
      </x:c>
      <x:c r="S56" s="329" t="str">
        <x:v>Parsed</x:v>
      </x:c>
      <x:c r="T56" s="329" t="str">
        <x:v>Original source numeric input</x:v>
      </x:c>
      <x:c r="U56" s="332" t="str">
        <x:v>AI-assisted analyst</x:v>
      </x:c>
      <x:c r="V56" s="60"/>
      <x:c r="W56" s="60"/>
      <x:c r="X56" s="60"/>
      <x:c r="Y56" s="60"/>
      <x:c r="Z56" s="60"/>
    </x:row>
    <x:row r="57" ht="15.75" hidden="0" customHeight="1">
      <x:c r="A57" s="329" t="str">
        <x:v>RAW-TEST-0051</x:v>
      </x:c>
      <x:c r="B57" s="329" t="str">
        <x:v>ASM-NGOB-V42-TEST</x:v>
      </x:c>
      <x:c r="C57" s="329" t="str">
        <x:v>SRC-NGOB-V18</x:v>
      </x:c>
      <x:c r="D57" s="329" t="str">
        <x:v>'Murray Manor'!F87</x:v>
      </x:c>
      <x:c r="E57" s="329" t="str">
        <x:v>Murray Manor</x:v>
      </x:c>
      <x:c r="F57" s="329" t="n">
        <x:v>87</x:v>
      </x:c>
      <x:c r="G57" s="329" t="str">
        <x:v>OPEX</x:v>
      </x:c>
      <x:c r="H57" s="329"/>
      <x:c r="I57" s="385" t="n">
        <x:v>278685.960436</x:v>
      </x:c>
      <x:c r="J57" s="330"/>
      <x:c r="K57" s="329" t="str">
        <x:v>Currency</x:v>
      </x:c>
      <x:c r="L57" s="329" t="str">
        <x:v>CAD</x:v>
      </x:c>
      <x:c r="M57" s="329" t="str">
        <x:v>2027-2028</x:v>
      </x:c>
      <x:c r="N57" s="329" t="str">
        <x:v>AI-Assisted</x:v>
      </x:c>
      <x:c r="O57" s="329" t="str">
        <x:v>Cell transcription from supplied workbook</x:v>
      </x:c>
      <x:c r="P57" s="329" t="str">
        <x:v>Captured</x:v>
      </x:c>
      <x:c r="Q57" s="336" t="d">
        <x:v>2026-10-04T00:00:00.000Z</x:v>
      </x:c>
      <x:c r="R57" s="336" t="d">
        <x:v>2026-10-04T00:00:00.000Z</x:v>
      </x:c>
      <x:c r="S57" s="329" t="str">
        <x:v>Parsed</x:v>
      </x:c>
      <x:c r="T57" s="329" t="str">
        <x:v>Original source numeric input</x:v>
      </x:c>
      <x:c r="U57" s="332" t="str">
        <x:v>AI-assisted analyst</x:v>
      </x:c>
      <x:c r="V57" s="60"/>
      <x:c r="W57" s="60"/>
      <x:c r="X57" s="60"/>
      <x:c r="Y57" s="60"/>
      <x:c r="Z57" s="60"/>
    </x:row>
    <x:row r="58" ht="15.75" hidden="0" customHeight="1">
      <x:c r="A58" s="329" t="str">
        <x:v>RAW-TEST-0052</x:v>
      </x:c>
      <x:c r="B58" s="329" t="str">
        <x:v>ASM-NGOB-V42-TEST</x:v>
      </x:c>
      <x:c r="C58" s="329" t="str">
        <x:v>SRC-NGOB-V18</x:v>
      </x:c>
      <x:c r="D58" s="329" t="str">
        <x:v>'Murray Manor'!G16</x:v>
      </x:c>
      <x:c r="E58" s="329" t="str">
        <x:v>Murray Manor</x:v>
      </x:c>
      <x:c r="F58" s="329" t="n">
        <x:v>16</x:v>
      </x:c>
      <x:c r="G58" s="329" t="str">
        <x:v>REVENUE</x:v>
      </x:c>
      <x:c r="H58" s="329"/>
      <x:c r="I58" s="385" t="n">
        <x:v>823493.8207267151</x:v>
      </x:c>
      <x:c r="J58" s="330"/>
      <x:c r="K58" s="329" t="str">
        <x:v>Currency</x:v>
      </x:c>
      <x:c r="L58" s="329" t="str">
        <x:v>CAD</x:v>
      </x:c>
      <x:c r="M58" s="329" t="str">
        <x:v>2028-2029</x:v>
      </x:c>
      <x:c r="N58" s="329" t="str">
        <x:v>AI-Assisted</x:v>
      </x:c>
      <x:c r="O58" s="329" t="str">
        <x:v>Cell transcription from supplied workbook</x:v>
      </x:c>
      <x:c r="P58" s="329" t="str">
        <x:v>Captured</x:v>
      </x:c>
      <x:c r="Q58" s="336" t="d">
        <x:v>2026-10-04T00:00:00.000Z</x:v>
      </x:c>
      <x:c r="R58" s="336" t="d">
        <x:v>2026-10-04T00:00:00.000Z</x:v>
      </x:c>
      <x:c r="S58" s="329" t="str">
        <x:v>Parsed</x:v>
      </x:c>
      <x:c r="T58" s="329" t="str">
        <x:v>Original source numeric input</x:v>
      </x:c>
      <x:c r="U58" s="332" t="str">
        <x:v>AI-assisted analyst</x:v>
      </x:c>
      <x:c r="V58" s="60"/>
      <x:c r="W58" s="60"/>
      <x:c r="X58" s="60"/>
      <x:c r="Y58" s="60"/>
      <x:c r="Z58" s="60"/>
    </x:row>
    <x:row r="59" ht="15.75" hidden="0" customHeight="1">
      <x:c r="A59" s="329" t="str">
        <x:v>RAW-TEST-0053</x:v>
      </x:c>
      <x:c r="B59" s="329" t="str">
        <x:v>ASM-NGOB-V42-TEST</x:v>
      </x:c>
      <x:c r="C59" s="329" t="str">
        <x:v>SRC-NGOB-V18</x:v>
      </x:c>
      <x:c r="D59" s="329" t="str">
        <x:v>'Murray Manor'!G87</x:v>
      </x:c>
      <x:c r="E59" s="329" t="str">
        <x:v>Murray Manor</x:v>
      </x:c>
      <x:c r="F59" s="329" t="n">
        <x:v>87</x:v>
      </x:c>
      <x:c r="G59" s="329" t="str">
        <x:v>OPEX</x:v>
      </x:c>
      <x:c r="H59" s="329"/>
      <x:c r="I59" s="385" t="n">
        <x:v>284636.12663096003</x:v>
      </x:c>
      <x:c r="J59" s="330"/>
      <x:c r="K59" s="329" t="str">
        <x:v>Currency</x:v>
      </x:c>
      <x:c r="L59" s="329" t="str">
        <x:v>CAD</x:v>
      </x:c>
      <x:c r="M59" s="329" t="str">
        <x:v>2028-2029</x:v>
      </x:c>
      <x:c r="N59" s="329" t="str">
        <x:v>AI-Assisted</x:v>
      </x:c>
      <x:c r="O59" s="329" t="str">
        <x:v>Cell transcription from supplied workbook</x:v>
      </x:c>
      <x:c r="P59" s="329" t="str">
        <x:v>Captured</x:v>
      </x:c>
      <x:c r="Q59" s="336" t="d">
        <x:v>2026-10-04T00:00:00.000Z</x:v>
      </x:c>
      <x:c r="R59" s="336" t="d">
        <x:v>2026-10-04T00:00:00.000Z</x:v>
      </x:c>
      <x:c r="S59" s="329" t="str">
        <x:v>Parsed</x:v>
      </x:c>
      <x:c r="T59" s="329" t="str">
        <x:v>Original source numeric input</x:v>
      </x:c>
      <x:c r="U59" s="332" t="str">
        <x:v>AI-assisted analyst</x:v>
      </x:c>
      <x:c r="V59" s="60"/>
      <x:c r="W59" s="60"/>
      <x:c r="X59" s="60"/>
      <x:c r="Y59" s="60"/>
      <x:c r="Z59" s="60"/>
    </x:row>
    <x:row r="60" ht="15.75" hidden="0" customHeight="1">
      <x:c r="A60" s="329" t="str">
        <x:v>RAW-TEST-0054</x:v>
      </x:c>
      <x:c r="B60" s="329" t="str">
        <x:v>ASM-NGOB-V42-TEST</x:v>
      </x:c>
      <x:c r="C60" s="329" t="str">
        <x:v>SRC-NGOB-V18</x:v>
      </x:c>
      <x:c r="D60" s="329" t="str">
        <x:v>'Murray Manor'!H16</x:v>
      </x:c>
      <x:c r="E60" s="329" t="str">
        <x:v>Murray Manor</x:v>
      </x:c>
      <x:c r="F60" s="329" t="n">
        <x:v>16</x:v>
      </x:c>
      <x:c r="G60" s="329" t="str">
        <x:v>REVENUE</x:v>
      </x:c>
      <x:c r="H60" s="329"/>
      <x:c r="I60" s="385" t="n">
        <x:v>863102.2171412494</x:v>
      </x:c>
      <x:c r="J60" s="330"/>
      <x:c r="K60" s="329" t="str">
        <x:v>Currency</x:v>
      </x:c>
      <x:c r="L60" s="329" t="str">
        <x:v>CAD</x:v>
      </x:c>
      <x:c r="M60" s="329" t="str">
        <x:v>2029-2030</x:v>
      </x:c>
      <x:c r="N60" s="329" t="str">
        <x:v>AI-Assisted</x:v>
      </x:c>
      <x:c r="O60" s="329" t="str">
        <x:v>Cell transcription from supplied workbook</x:v>
      </x:c>
      <x:c r="P60" s="329" t="str">
        <x:v>Captured</x:v>
      </x:c>
      <x:c r="Q60" s="336" t="d">
        <x:v>2026-10-04T00:00:00.000Z</x:v>
      </x:c>
      <x:c r="R60" s="336" t="d">
        <x:v>2026-10-04T00:00:00.000Z</x:v>
      </x:c>
      <x:c r="S60" s="329" t="str">
        <x:v>Parsed</x:v>
      </x:c>
      <x:c r="T60" s="329" t="str">
        <x:v>Original source numeric input</x:v>
      </x:c>
      <x:c r="U60" s="332" t="str">
        <x:v>AI-assisted analyst</x:v>
      </x:c>
      <x:c r="V60" s="60"/>
      <x:c r="W60" s="60"/>
      <x:c r="X60" s="60"/>
      <x:c r="Y60" s="60"/>
      <x:c r="Z60" s="60"/>
    </x:row>
    <x:row r="61" ht="15.75" hidden="0" customHeight="1">
      <x:c r="A61" s="329" t="str">
        <x:v>RAW-TEST-0055</x:v>
      </x:c>
      <x:c r="B61" s="329" t="str">
        <x:v>ASM-NGOB-V42-TEST</x:v>
      </x:c>
      <x:c r="C61" s="329" t="str">
        <x:v>SRC-NGOB-V18</x:v>
      </x:c>
      <x:c r="D61" s="329" t="str">
        <x:v>'Murray Manor'!H87</x:v>
      </x:c>
      <x:c r="E61" s="329" t="str">
        <x:v>Murray Manor</x:v>
      </x:c>
      <x:c r="F61" s="329" t="n">
        <x:v>87</x:v>
      </x:c>
      <x:c r="G61" s="329" t="str">
        <x:v>OPEX</x:v>
      </x:c>
      <x:c r="H61" s="329"/>
      <x:c r="I61" s="385" t="n">
        <x:v>290720.35402926884</x:v>
      </x:c>
      <x:c r="J61" s="330"/>
      <x:c r="K61" s="329" t="str">
        <x:v>Currency</x:v>
      </x:c>
      <x:c r="L61" s="329" t="str">
        <x:v>CAD</x:v>
      </x:c>
      <x:c r="M61" s="329" t="str">
        <x:v>2029-2030</x:v>
      </x:c>
      <x:c r="N61" s="329" t="str">
        <x:v>AI-Assisted</x:v>
      </x:c>
      <x:c r="O61" s="329" t="str">
        <x:v>Cell transcription from supplied workbook</x:v>
      </x:c>
      <x:c r="P61" s="329" t="str">
        <x:v>Captured</x:v>
      </x:c>
      <x:c r="Q61" s="336" t="d">
        <x:v>2026-10-04T00:00:00.000Z</x:v>
      </x:c>
      <x:c r="R61" s="336" t="d">
        <x:v>2026-10-04T00:00:00.000Z</x:v>
      </x:c>
      <x:c r="S61" s="329" t="str">
        <x:v>Parsed</x:v>
      </x:c>
      <x:c r="T61" s="329" t="str">
        <x:v>Original source numeric input</x:v>
      </x:c>
      <x:c r="U61" s="332" t="str">
        <x:v>AI-assisted analyst</x:v>
      </x:c>
      <x:c r="V61" s="60"/>
      <x:c r="W61" s="60"/>
      <x:c r="X61" s="60"/>
      <x:c r="Y61" s="60"/>
      <x:c r="Z61" s="60"/>
    </x:row>
    <x:row r="62" ht="15.75" hidden="0" customHeight="1">
      <x:c r="A62" s="329" t="str">
        <x:v>RAW-TEST-0056</x:v>
      </x:c>
      <x:c r="B62" s="329" t="str">
        <x:v>ASM-NGOB-V42-TEST</x:v>
      </x:c>
      <x:c r="C62" s="329" t="str">
        <x:v>SRC-NGOB-V18</x:v>
      </x:c>
      <x:c r="D62" s="329" t="str">
        <x:v>'Murray Manor'!J16</x:v>
      </x:c>
      <x:c r="E62" s="329" t="str">
        <x:v>Murray Manor</x:v>
      </x:c>
      <x:c r="F62" s="329" t="n">
        <x:v>16</x:v>
      </x:c>
      <x:c r="G62" s="329" t="str">
        <x:v>REVENUE</x:v>
      </x:c>
      <x:c r="H62" s="329"/>
      <x:c r="I62" s="385" t="n">
        <x:v>905921.1492587558</x:v>
      </x:c>
      <x:c r="J62" s="330"/>
      <x:c r="K62" s="329" t="str">
        <x:v>Currency</x:v>
      </x:c>
      <x:c r="L62" s="329" t="str">
        <x:v>CAD</x:v>
      </x:c>
      <x:c r="M62" s="329" t="str">
        <x:v>2031-2032</x:v>
      </x:c>
      <x:c r="N62" s="329" t="str">
        <x:v>AI-Assisted</x:v>
      </x:c>
      <x:c r="O62" s="329" t="str">
        <x:v>Cell transcription from supplied workbook</x:v>
      </x:c>
      <x:c r="P62" s="329" t="str">
        <x:v>Captured</x:v>
      </x:c>
      <x:c r="Q62" s="336" t="d">
        <x:v>2026-10-04T00:00:00.000Z</x:v>
      </x:c>
      <x:c r="R62" s="336" t="d">
        <x:v>2026-10-04T00:00:00.000Z</x:v>
      </x:c>
      <x:c r="S62" s="329" t="str">
        <x:v>Parsed</x:v>
      </x:c>
      <x:c r="T62" s="329" t="str">
        <x:v>Original source numeric input</x:v>
      </x:c>
      <x:c r="U62" s="332" t="str">
        <x:v>AI-assisted analyst</x:v>
      </x:c>
      <x:c r="V62" s="60"/>
      <x:c r="W62" s="60"/>
      <x:c r="X62" s="60"/>
      <x:c r="Y62" s="60"/>
      <x:c r="Z62" s="60"/>
    </x:row>
    <x:row r="63" ht="15.75" hidden="0" customHeight="1">
      <x:c r="A63" s="329" t="str">
        <x:v>RAW-TEST-0057</x:v>
      </x:c>
      <x:c r="B63" s="329" t="str">
        <x:v>ASM-NGOB-V42-TEST</x:v>
      </x:c>
      <x:c r="C63" s="329" t="str">
        <x:v>SRC-NGOB-V18</x:v>
      </x:c>
      <x:c r="D63" s="329" t="str">
        <x:v>'Murray Manor'!J87</x:v>
      </x:c>
      <x:c r="E63" s="329" t="str">
        <x:v>Murray Manor</x:v>
      </x:c>
      <x:c r="F63" s="329" t="n">
        <x:v>87</x:v>
      </x:c>
      <x:c r="G63" s="329" t="str">
        <x:v>OPEX</x:v>
      </x:c>
      <x:c r="H63" s="329"/>
      <x:c r="I63" s="385" t="n">
        <x:v>303304.2163563047</x:v>
      </x:c>
      <x:c r="J63" s="330"/>
      <x:c r="K63" s="329" t="str">
        <x:v>Currency</x:v>
      </x:c>
      <x:c r="L63" s="329" t="str">
        <x:v>CAD</x:v>
      </x:c>
      <x:c r="M63" s="329" t="str">
        <x:v>2031-2032</x:v>
      </x:c>
      <x:c r="N63" s="329" t="str">
        <x:v>AI-Assisted</x:v>
      </x:c>
      <x:c r="O63" s="329" t="str">
        <x:v>Cell transcription from supplied workbook</x:v>
      </x:c>
      <x:c r="P63" s="329" t="str">
        <x:v>Captured</x:v>
      </x:c>
      <x:c r="Q63" s="336" t="d">
        <x:v>2026-10-04T00:00:00.000Z</x:v>
      </x:c>
      <x:c r="R63" s="336" t="d">
        <x:v>2026-10-04T00:00:00.000Z</x:v>
      </x:c>
      <x:c r="S63" s="329" t="str">
        <x:v>Parsed</x:v>
      </x:c>
      <x:c r="T63" s="329" t="str">
        <x:v>Original source numeric input</x:v>
      </x:c>
      <x:c r="U63" s="332" t="str">
        <x:v>AI-assisted analyst</x:v>
      </x:c>
      <x:c r="V63" s="60"/>
      <x:c r="W63" s="60"/>
      <x:c r="X63" s="60"/>
      <x:c r="Y63" s="60"/>
      <x:c r="Z63" s="60"/>
    </x:row>
    <x:row r="64" ht="15.75" hidden="0" customHeight="1">
      <x:c r="A64" s="329" t="str">
        <x:v>RAW-TEST-0058</x:v>
      </x:c>
      <x:c r="B64" s="329" t="str">
        <x:v>ASM-NGOB-V42-TEST</x:v>
      </x:c>
      <x:c r="C64" s="329" t="str">
        <x:v>SRC-NGOB-V18</x:v>
      </x:c>
      <x:c r="D64" s="329" t="str">
        <x:v>'Murray Manor'!K16</x:v>
      </x:c>
      <x:c r="E64" s="329" t="str">
        <x:v>Murray Manor</x:v>
      </x:c>
      <x:c r="F64" s="329" t="n">
        <x:v>16</x:v>
      </x:c>
      <x:c r="G64" s="329" t="str">
        <x:v>REVENUE</x:v>
      </x:c>
      <x:c r="H64" s="329"/>
      <x:c r="I64" s="385" t="n">
        <x:v>928131.2308570559</x:v>
      </x:c>
      <x:c r="J64" s="330"/>
      <x:c r="K64" s="329" t="str">
        <x:v>Currency</x:v>
      </x:c>
      <x:c r="L64" s="329" t="str">
        <x:v>CAD</x:v>
      </x:c>
      <x:c r="M64" s="329" t="str">
        <x:v>2032-2033</x:v>
      </x:c>
      <x:c r="N64" s="329" t="str">
        <x:v>AI-Assisted</x:v>
      </x:c>
      <x:c r="O64" s="329" t="str">
        <x:v>Cell transcription from supplied workbook</x:v>
      </x:c>
      <x:c r="P64" s="329" t="str">
        <x:v>Captured</x:v>
      </x:c>
      <x:c r="Q64" s="336" t="d">
        <x:v>2026-10-04T00:00:00.000Z</x:v>
      </x:c>
      <x:c r="R64" s="336" t="d">
        <x:v>2026-10-04T00:00:00.000Z</x:v>
      </x:c>
      <x:c r="S64" s="329" t="str">
        <x:v>Parsed</x:v>
      </x:c>
      <x:c r="T64" s="329" t="str">
        <x:v>Original source numeric input</x:v>
      </x:c>
      <x:c r="U64" s="332" t="str">
        <x:v>AI-assisted analyst</x:v>
      </x:c>
      <x:c r="V64" s="60"/>
      <x:c r="W64" s="60"/>
      <x:c r="X64" s="60"/>
      <x:c r="Y64" s="60"/>
      <x:c r="Z64" s="60"/>
    </x:row>
    <x:row r="65" ht="15.75" hidden="0" customHeight="1">
      <x:c r="A65" s="329" t="str">
        <x:v>RAW-TEST-0059</x:v>
      </x:c>
      <x:c r="B65" s="329" t="str">
        <x:v>ASM-NGOB-V42-TEST</x:v>
      </x:c>
      <x:c r="C65" s="329" t="str">
        <x:v>SRC-NGOB-V18</x:v>
      </x:c>
      <x:c r="D65" s="329" t="str">
        <x:v>'Murray Manor'!K87</x:v>
      </x:c>
      <x:c r="E65" s="329" t="str">
        <x:v>Murray Manor</x:v>
      </x:c>
      <x:c r="F65" s="329" t="n">
        <x:v>87</x:v>
      </x:c>
      <x:c r="G65" s="329" t="str">
        <x:v>OPEX</x:v>
      </x:c>
      <x:c r="H65" s="329"/>
      <x:c r="I65" s="385" t="n">
        <x:v>309810.69041266985</x:v>
      </x:c>
      <x:c r="J65" s="330"/>
      <x:c r="K65" s="329" t="str">
        <x:v>Currency</x:v>
      </x:c>
      <x:c r="L65" s="329" t="str">
        <x:v>CAD</x:v>
      </x:c>
      <x:c r="M65" s="329" t="str">
        <x:v>2032-2033</x:v>
      </x:c>
      <x:c r="N65" s="329" t="str">
        <x:v>AI-Assisted</x:v>
      </x:c>
      <x:c r="O65" s="329" t="str">
        <x:v>Cell transcription from supplied workbook</x:v>
      </x:c>
      <x:c r="P65" s="329" t="str">
        <x:v>Captured</x:v>
      </x:c>
      <x:c r="Q65" s="336" t="d">
        <x:v>2026-10-04T00:00:00.000Z</x:v>
      </x:c>
      <x:c r="R65" s="336" t="d">
        <x:v>2026-10-04T00:00:00.000Z</x:v>
      </x:c>
      <x:c r="S65" s="329" t="str">
        <x:v>Parsed</x:v>
      </x:c>
      <x:c r="T65" s="329" t="str">
        <x:v>Original source numeric input</x:v>
      </x:c>
      <x:c r="U65" s="332" t="str">
        <x:v>AI-assisted analyst</x:v>
      </x:c>
      <x:c r="V65" s="60"/>
      <x:c r="W65" s="60"/>
      <x:c r="X65" s="60"/>
      <x:c r="Y65" s="60"/>
      <x:c r="Z65" s="60"/>
    </x:row>
    <x:row r="66" ht="15.75" hidden="0" customHeight="1">
      <x:c r="A66" s="329" t="str">
        <x:v>RAW-TEST-0060</x:v>
      </x:c>
      <x:c r="B66" s="329" t="str">
        <x:v>ASM-NGOB-V42-TEST</x:v>
      </x:c>
      <x:c r="C66" s="329" t="str">
        <x:v>SRC-NGOB-V18</x:v>
      </x:c>
      <x:c r="D66" s="329" t="str">
        <x:v>'Murray Manor'!L16</x:v>
      </x:c>
      <x:c r="E66" s="329" t="str">
        <x:v>Murray Manor</x:v>
      </x:c>
      <x:c r="F66" s="329" t="n">
        <x:v>16</x:v>
      </x:c>
      <x:c r="G66" s="329" t="str">
        <x:v>REVENUE</x:v>
      </x:c>
      <x:c r="H66" s="329"/>
      <x:c r="I66" s="385" t="n">
        <x:v>950892.78555265</x:v>
      </x:c>
      <x:c r="J66" s="330"/>
      <x:c r="K66" s="329" t="str">
        <x:v>Currency</x:v>
      </x:c>
      <x:c r="L66" s="329" t="str">
        <x:v>CAD</x:v>
      </x:c>
      <x:c r="M66" s="329" t="str">
        <x:v>2033-2034</x:v>
      </x:c>
      <x:c r="N66" s="329" t="str">
        <x:v>AI-Assisted</x:v>
      </x:c>
      <x:c r="O66" s="329" t="str">
        <x:v>Cell transcription from supplied workbook</x:v>
      </x:c>
      <x:c r="P66" s="329" t="str">
        <x:v>Captured</x:v>
      </x:c>
      <x:c r="Q66" s="336" t="d">
        <x:v>2026-10-04T00:00:00.000Z</x:v>
      </x:c>
      <x:c r="R66" s="336" t="d">
        <x:v>2026-10-04T00:00:00.000Z</x:v>
      </x:c>
      <x:c r="S66" s="329" t="str">
        <x:v>Parsed</x:v>
      </x:c>
      <x:c r="T66" s="329" t="str">
        <x:v>Original source numeric input</x:v>
      </x:c>
      <x:c r="U66" s="332" t="str">
        <x:v>AI-assisted analyst</x:v>
      </x:c>
      <x:c r="V66" s="60"/>
      <x:c r="W66" s="60"/>
      <x:c r="X66" s="60"/>
      <x:c r="Y66" s="60"/>
      <x:c r="Z66" s="60"/>
    </x:row>
    <x:row r="67" ht="15.75" hidden="0" customHeight="1">
      <x:c r="A67" s="329" t="str">
        <x:v>RAW-TEST-0061</x:v>
      </x:c>
      <x:c r="B67" s="329" t="str">
        <x:v>ASM-NGOB-V42-TEST</x:v>
      </x:c>
      <x:c r="C67" s="329" t="str">
        <x:v>SRC-NGOB-V18</x:v>
      </x:c>
      <x:c r="D67" s="329" t="str">
        <x:v>'Murray Manor'!L87</x:v>
      </x:c>
      <x:c r="E67" s="329" t="str">
        <x:v>Murray Manor</x:v>
      </x:c>
      <x:c r="F67" s="329" t="n">
        <x:v>87</x:v>
      </x:c>
      <x:c r="G67" s="329" t="str">
        <x:v>OPEX</x:v>
      </x:c>
      <x:c r="H67" s="329"/>
      <x:c r="I67" s="385" t="n">
        <x:v>316464.9095393319</x:v>
      </x:c>
      <x:c r="J67" s="330"/>
      <x:c r="K67" s="329" t="str">
        <x:v>Currency</x:v>
      </x:c>
      <x:c r="L67" s="329" t="str">
        <x:v>CAD</x:v>
      </x:c>
      <x:c r="M67" s="329" t="str">
        <x:v>2033-2034</x:v>
      </x:c>
      <x:c r="N67" s="329" t="str">
        <x:v>AI-Assisted</x:v>
      </x:c>
      <x:c r="O67" s="329" t="str">
        <x:v>Cell transcription from supplied workbook</x:v>
      </x:c>
      <x:c r="P67" s="329" t="str">
        <x:v>Captured</x:v>
      </x:c>
      <x:c r="Q67" s="336" t="d">
        <x:v>2026-10-04T00:00:00.000Z</x:v>
      </x:c>
      <x:c r="R67" s="336" t="d">
        <x:v>2026-10-04T00:00:00.000Z</x:v>
      </x:c>
      <x:c r="S67" s="329" t="str">
        <x:v>Parsed</x:v>
      </x:c>
      <x:c r="T67" s="329" t="str">
        <x:v>Original source numeric input</x:v>
      </x:c>
      <x:c r="U67" s="332" t="str">
        <x:v>AI-assisted analyst</x:v>
      </x:c>
      <x:c r="V67" s="60"/>
      <x:c r="W67" s="60"/>
      <x:c r="X67" s="60"/>
      <x:c r="Y67" s="60"/>
      <x:c r="Z67" s="60"/>
    </x:row>
    <x:row r="68" ht="15.75" hidden="0" customHeight="1">
      <x:c r="A68" s="329" t="str">
        <x:v>RAW-TEST-0062</x:v>
      </x:c>
      <x:c r="B68" s="329" t="str">
        <x:v>ASM-NGOB-V42-TEST</x:v>
      </x:c>
      <x:c r="C68" s="329" t="str">
        <x:v>SRC-NGOB-V18</x:v>
      </x:c>
      <x:c r="D68" s="329" t="str">
        <x:v>'Murray Manor'!M16</x:v>
      </x:c>
      <x:c r="E68" s="329" t="str">
        <x:v>Murray Manor</x:v>
      </x:c>
      <x:c r="F68" s="329" t="n">
        <x:v>16</x:v>
      </x:c>
      <x:c r="G68" s="329" t="str">
        <x:v>REVENUE</x:v>
      </x:c>
      <x:c r="H68" s="329"/>
      <x:c r="I68" s="385" t="n">
        <x:v>974219.5245941175</x:v>
      </x:c>
      <x:c r="J68" s="330"/>
      <x:c r="K68" s="329" t="str">
        <x:v>Currency</x:v>
      </x:c>
      <x:c r="L68" s="329" t="str">
        <x:v>CAD</x:v>
      </x:c>
      <x:c r="M68" s="329" t="str">
        <x:v>2034-2035</x:v>
      </x:c>
      <x:c r="N68" s="329" t="str">
        <x:v>AI-Assisted</x:v>
      </x:c>
      <x:c r="O68" s="329" t="str">
        <x:v>Cell transcription from supplied workbook</x:v>
      </x:c>
      <x:c r="P68" s="329" t="str">
        <x:v>Captured</x:v>
      </x:c>
      <x:c r="Q68" s="336" t="d">
        <x:v>2026-10-04T00:00:00.000Z</x:v>
      </x:c>
      <x:c r="R68" s="336" t="d">
        <x:v>2026-10-04T00:00:00.000Z</x:v>
      </x:c>
      <x:c r="S68" s="329" t="str">
        <x:v>Parsed</x:v>
      </x:c>
      <x:c r="T68" s="329" t="str">
        <x:v>Original source numeric input</x:v>
      </x:c>
      <x:c r="U68" s="332" t="str">
        <x:v>AI-assisted analyst</x:v>
      </x:c>
      <x:c r="V68" s="60"/>
      <x:c r="W68" s="60"/>
      <x:c r="X68" s="60"/>
      <x:c r="Y68" s="60"/>
      <x:c r="Z68" s="60"/>
    </x:row>
    <x:row r="69" ht="15.75" hidden="0" customHeight="1">
      <x:c r="A69" s="329" t="str">
        <x:v>RAW-TEST-0063</x:v>
      </x:c>
      <x:c r="B69" s="329" t="str">
        <x:v>ASM-NGOB-V42-TEST</x:v>
      </x:c>
      <x:c r="C69" s="329" t="str">
        <x:v>SRC-NGOB-V18</x:v>
      </x:c>
      <x:c r="D69" s="329" t="str">
        <x:v>'Murray Manor'!M87</x:v>
      </x:c>
      <x:c r="E69" s="329" t="str">
        <x:v>Murray Manor</x:v>
      </x:c>
      <x:c r="F69" s="329" t="n">
        <x:v>87</x:v>
      </x:c>
      <x:c r="G69" s="329" t="str">
        <x:v>OPEX</x:v>
      </x:c>
      <x:c r="H69" s="329"/>
      <x:c r="I69" s="385" t="n">
        <x:v>323270.5332612635</x:v>
      </x:c>
      <x:c r="J69" s="330"/>
      <x:c r="K69" s="329" t="str">
        <x:v>Currency</x:v>
      </x:c>
      <x:c r="L69" s="329" t="str">
        <x:v>CAD</x:v>
      </x:c>
      <x:c r="M69" s="329" t="str">
        <x:v>2034-2035</x:v>
      </x:c>
      <x:c r="N69" s="329" t="str">
        <x:v>AI-Assisted</x:v>
      </x:c>
      <x:c r="O69" s="329" t="str">
        <x:v>Cell transcription from supplied workbook</x:v>
      </x:c>
      <x:c r="P69" s="329" t="str">
        <x:v>Captured</x:v>
      </x:c>
      <x:c r="Q69" s="336" t="d">
        <x:v>2026-10-04T00:00:00.000Z</x:v>
      </x:c>
      <x:c r="R69" s="336" t="d">
        <x:v>2026-10-04T00:00:00.000Z</x:v>
      </x:c>
      <x:c r="S69" s="329" t="str">
        <x:v>Parsed</x:v>
      </x:c>
      <x:c r="T69" s="329" t="str">
        <x:v>Original source numeric input</x:v>
      </x:c>
      <x:c r="U69" s="332" t="str">
        <x:v>AI-assisted analyst</x:v>
      </x:c>
      <x:c r="V69" s="60"/>
      <x:c r="W69" s="60"/>
      <x:c r="X69" s="60"/>
      <x:c r="Y69" s="60"/>
      <x:c r="Z69" s="60"/>
    </x:row>
    <x:row r="70" ht="15.75" hidden="0" customHeight="1">
      <x:c r="A70" s="329" t="str">
        <x:v>RAW-TEST-0064</x:v>
      </x:c>
      <x:c r="B70" s="329" t="str">
        <x:v>ASM-NGOB-V42-TEST</x:v>
      </x:c>
      <x:c r="C70" s="329" t="str">
        <x:v>SRC-NGOB-V18</x:v>
      </x:c>
      <x:c r="D70" s="329" t="str">
        <x:v>'Evergreen Apartments'!C16</x:v>
      </x:c>
      <x:c r="E70" s="329" t="str">
        <x:v>Evergreen Apartments</x:v>
      </x:c>
      <x:c r="F70" s="329" t="n">
        <x:v>16</x:v>
      </x:c>
      <x:c r="G70" s="329" t="str">
        <x:v>REVENUE</x:v>
      </x:c>
      <x:c r="H70" s="329"/>
      <x:c r="I70" s="385" t="n">
        <x:v>1194848.5499999998</x:v>
      </x:c>
      <x:c r="J70" s="330"/>
      <x:c r="K70" s="329" t="str">
        <x:v>Currency</x:v>
      </x:c>
      <x:c r="L70" s="329" t="str">
        <x:v>CAD</x:v>
      </x:c>
      <x:c r="M70" s="329" t="str">
        <x:v>2024-2025</x:v>
      </x:c>
      <x:c r="N70" s="329" t="str">
        <x:v>AI-Assisted</x:v>
      </x:c>
      <x:c r="O70" s="329" t="str">
        <x:v>Cell transcription from supplied workbook</x:v>
      </x:c>
      <x:c r="P70" s="329" t="str">
        <x:v>Captured</x:v>
      </x:c>
      <x:c r="Q70" s="336" t="d">
        <x:v>2026-10-04T00:00:00.000Z</x:v>
      </x:c>
      <x:c r="R70" s="336" t="d">
        <x:v>2026-10-04T00:00:00.000Z</x:v>
      </x:c>
      <x:c r="S70" s="329" t="str">
        <x:v>Parsed</x:v>
      </x:c>
      <x:c r="T70" s="329" t="str">
        <x:v>Original source formula (text): SUM(C5:C15)</x:v>
      </x:c>
      <x:c r="U70" s="332" t="str">
        <x:v>AI-assisted analyst</x:v>
      </x:c>
      <x:c r="V70" s="60"/>
      <x:c r="W70" s="60"/>
      <x:c r="X70" s="60"/>
      <x:c r="Y70" s="60"/>
      <x:c r="Z70" s="60"/>
    </x:row>
    <x:row r="71" ht="15.75" hidden="0" customHeight="1">
      <x:c r="A71" s="329" t="str">
        <x:v>RAW-TEST-0065</x:v>
      </x:c>
      <x:c r="B71" s="329" t="str">
        <x:v>ASM-NGOB-V42-TEST</x:v>
      </x:c>
      <x:c r="C71" s="329" t="str">
        <x:v>SRC-NGOB-V18</x:v>
      </x:c>
      <x:c r="D71" s="329" t="str">
        <x:v>'Evergreen Apartments'!C87</x:v>
      </x:c>
      <x:c r="E71" s="329" t="str">
        <x:v>Evergreen Apartments</x:v>
      </x:c>
      <x:c r="F71" s="329" t="n">
        <x:v>87</x:v>
      </x:c>
      <x:c r="G71" s="329" t="str">
        <x:v>OPEX</x:v>
      </x:c>
      <x:c r="H71" s="329"/>
      <x:c r="I71" s="385" t="n">
        <x:v>813444</x:v>
      </x:c>
      <x:c r="J71" s="330"/>
      <x:c r="K71" s="329" t="str">
        <x:v>Currency</x:v>
      </x:c>
      <x:c r="L71" s="329" t="str">
        <x:v>CAD</x:v>
      </x:c>
      <x:c r="M71" s="329" t="str">
        <x:v>2024-2025</x:v>
      </x:c>
      <x:c r="N71" s="329" t="str">
        <x:v>AI-Assisted</x:v>
      </x:c>
      <x:c r="O71" s="329" t="str">
        <x:v>Cell transcription from supplied workbook</x:v>
      </x:c>
      <x:c r="P71" s="329" t="str">
        <x:v>Captured</x:v>
      </x:c>
      <x:c r="Q71" s="336" t="d">
        <x:v>2026-10-04T00:00:00.000Z</x:v>
      </x:c>
      <x:c r="R71" s="336" t="d">
        <x:v>2026-10-04T00:00:00.000Z</x:v>
      </x:c>
      <x:c r="S71" s="329" t="str">
        <x:v>Parsed</x:v>
      </x:c>
      <x:c r="T71" s="329" t="str">
        <x:v>Original source formula (text): SUM(C80,C74,C57,C45,C36,C82)</x:v>
      </x:c>
      <x:c r="U71" s="332" t="str">
        <x:v>AI-assisted analyst</x:v>
      </x:c>
      <x:c r="V71" s="60"/>
      <x:c r="W71" s="60"/>
      <x:c r="X71" s="60"/>
      <x:c r="Y71" s="60"/>
      <x:c r="Z71" s="60"/>
    </x:row>
    <x:row r="72" ht="15.75" hidden="0" customHeight="1">
      <x:c r="A72" s="329" t="str">
        <x:v>RAW-TEST-0066</x:v>
      </x:c>
      <x:c r="B72" s="329" t="str">
        <x:v>ASM-NGOB-V42-TEST</x:v>
      </x:c>
      <x:c r="C72" s="329" t="str">
        <x:v>SRC-NGOB-V18</x:v>
      </x:c>
      <x:c r="D72" s="329" t="str">
        <x:v>'Evergreen Apartments'!D16</x:v>
      </x:c>
      <x:c r="E72" s="329" t="str">
        <x:v>Evergreen Apartments</x:v>
      </x:c>
      <x:c r="F72" s="329" t="n">
        <x:v>16</x:v>
      </x:c>
      <x:c r="G72" s="329" t="str">
        <x:v>REVENUE</x:v>
      </x:c>
      <x:c r="H72" s="329"/>
      <x:c r="I72" s="385" t="n">
        <x:v>986126.2544999999</x:v>
      </x:c>
      <x:c r="J72" s="330"/>
      <x:c r="K72" s="329" t="str">
        <x:v>Currency</x:v>
      </x:c>
      <x:c r="L72" s="329" t="str">
        <x:v>CAD</x:v>
      </x:c>
      <x:c r="M72" s="329" t="str">
        <x:v>2025-2026</x:v>
      </x:c>
      <x:c r="N72" s="329" t="str">
        <x:v>AI-Assisted</x:v>
      </x:c>
      <x:c r="O72" s="329" t="str">
        <x:v>Cell transcription from supplied workbook</x:v>
      </x:c>
      <x:c r="P72" s="329" t="str">
        <x:v>Captured</x:v>
      </x:c>
      <x:c r="Q72" s="336" t="d">
        <x:v>2026-10-04T00:00:00.000Z</x:v>
      </x:c>
      <x:c r="R72" s="336" t="d">
        <x:v>2026-10-04T00:00:00.000Z</x:v>
      </x:c>
      <x:c r="S72" s="329" t="str">
        <x:v>Parsed</x:v>
      </x:c>
      <x:c r="T72" s="329" t="str">
        <x:v>Original source formula (text): SUM(D5:D15)</x:v>
      </x:c>
      <x:c r="U72" s="332" t="str">
        <x:v>AI-assisted analyst</x:v>
      </x:c>
      <x:c r="V72" s="60"/>
      <x:c r="W72" s="60"/>
      <x:c r="X72" s="60"/>
      <x:c r="Y72" s="60"/>
      <x:c r="Z72" s="60"/>
    </x:row>
    <x:row r="73" ht="15.75" hidden="0" customHeight="1">
      <x:c r="A73" s="329" t="str">
        <x:v>RAW-TEST-0067</x:v>
      </x:c>
      <x:c r="B73" s="329" t="str">
        <x:v>ASM-NGOB-V42-TEST</x:v>
      </x:c>
      <x:c r="C73" s="329" t="str">
        <x:v>SRC-NGOB-V18</x:v>
      </x:c>
      <x:c r="D73" s="329" t="str">
        <x:v>'Evergreen Apartments'!D87</x:v>
      </x:c>
      <x:c r="E73" s="329" t="str">
        <x:v>Evergreen Apartments</x:v>
      </x:c>
      <x:c r="F73" s="329" t="n">
        <x:v>87</x:v>
      </x:c>
      <x:c r="G73" s="329" t="str">
        <x:v>OPEX</x:v>
      </x:c>
      <x:c r="H73" s="329"/>
      <x:c r="I73" s="385" t="n">
        <x:v>823173.4100000001</x:v>
      </x:c>
      <x:c r="J73" s="330"/>
      <x:c r="K73" s="329" t="str">
        <x:v>Currency</x:v>
      </x:c>
      <x:c r="L73" s="329" t="str">
        <x:v>CAD</x:v>
      </x:c>
      <x:c r="M73" s="329" t="str">
        <x:v>2025-2026</x:v>
      </x:c>
      <x:c r="N73" s="329" t="str">
        <x:v>AI-Assisted</x:v>
      </x:c>
      <x:c r="O73" s="329" t="str">
        <x:v>Cell transcription from supplied workbook</x:v>
      </x:c>
      <x:c r="P73" s="329" t="str">
        <x:v>Captured</x:v>
      </x:c>
      <x:c r="Q73" s="336" t="d">
        <x:v>2026-10-04T00:00:00.000Z</x:v>
      </x:c>
      <x:c r="R73" s="336" t="d">
        <x:v>2026-10-04T00:00:00.000Z</x:v>
      </x:c>
      <x:c r="S73" s="329" t="str">
        <x:v>Parsed</x:v>
      </x:c>
      <x:c r="T73" s="329" t="str">
        <x:v>Original source formula (text): SUM(D80,D74,D57,D45,D36,D82)</x:v>
      </x:c>
      <x:c r="U73" s="332" t="str">
        <x:v>AI-assisted analyst</x:v>
      </x:c>
      <x:c r="V73" s="60"/>
      <x:c r="W73" s="60"/>
      <x:c r="X73" s="60"/>
      <x:c r="Y73" s="60"/>
      <x:c r="Z73" s="60"/>
    </x:row>
    <x:row r="74" ht="15.75" hidden="0" customHeight="1">
      <x:c r="A74" s="329" t="str">
        <x:v>RAW-TEST-0068</x:v>
      </x:c>
      <x:c r="B74" s="329" t="str">
        <x:v>ASM-NGOB-V42-TEST</x:v>
      </x:c>
      <x:c r="C74" s="329" t="str">
        <x:v>SRC-NGOB-V18</x:v>
      </x:c>
      <x:c r="D74" s="329" t="str">
        <x:v>'Evergreen Apartments'!E16</x:v>
      </x:c>
      <x:c r="E74" s="329" t="str">
        <x:v>Evergreen Apartments</x:v>
      </x:c>
      <x:c r="F74" s="329" t="n">
        <x:v>16</x:v>
      </x:c>
      <x:c r="G74" s="329" t="str">
        <x:v>REVENUE</x:v>
      </x:c>
      <x:c r="H74" s="329"/>
      <x:c r="I74" s="385" t="n">
        <x:v>968432.1722624998</x:v>
      </x:c>
      <x:c r="J74" s="330"/>
      <x:c r="K74" s="329" t="str">
        <x:v>Currency</x:v>
      </x:c>
      <x:c r="L74" s="329" t="str">
        <x:v>CAD</x:v>
      </x:c>
      <x:c r="M74" s="329" t="str">
        <x:v>2026-2027</x:v>
      </x:c>
      <x:c r="N74" s="329" t="str">
        <x:v>AI-Assisted</x:v>
      </x:c>
      <x:c r="O74" s="329" t="str">
        <x:v>Cell transcription from supplied workbook</x:v>
      </x:c>
      <x:c r="P74" s="329" t="str">
        <x:v>Captured</x:v>
      </x:c>
      <x:c r="Q74" s="336" t="d">
        <x:v>2026-10-04T00:00:00.000Z</x:v>
      </x:c>
      <x:c r="R74" s="336" t="d">
        <x:v>2026-10-04T00:00:00.000Z</x:v>
      </x:c>
      <x:c r="S74" s="329" t="str">
        <x:v>Parsed</x:v>
      </x:c>
      <x:c r="T74" s="329" t="str">
        <x:v>Original source numeric input</x:v>
      </x:c>
      <x:c r="U74" s="332" t="str">
        <x:v>AI-assisted analyst</x:v>
      </x:c>
      <x:c r="V74" s="60"/>
      <x:c r="W74" s="60"/>
      <x:c r="X74" s="60"/>
      <x:c r="Y74" s="60"/>
      <x:c r="Z74" s="60"/>
    </x:row>
    <x:row r="75" ht="15.75" hidden="0" customHeight="1">
      <x:c r="A75" s="329" t="str">
        <x:v>RAW-TEST-0069</x:v>
      </x:c>
      <x:c r="B75" s="329" t="str">
        <x:v>ASM-NGOB-V42-TEST</x:v>
      </x:c>
      <x:c r="C75" s="329" t="str">
        <x:v>SRC-NGOB-V18</x:v>
      </x:c>
      <x:c r="D75" s="329" t="str">
        <x:v>'Evergreen Apartments'!E87</x:v>
      </x:c>
      <x:c r="E75" s="329" t="str">
        <x:v>Evergreen Apartments</x:v>
      </x:c>
      <x:c r="F75" s="329" t="n">
        <x:v>87</x:v>
      </x:c>
      <x:c r="G75" s="329" t="str">
        <x:v>OPEX</x:v>
      </x:c>
      <x:c r="H75" s="329"/>
      <x:c r="I75" s="385" t="n">
        <x:v>798836.8782</x:v>
      </x:c>
      <x:c r="J75" s="330"/>
      <x:c r="K75" s="329" t="str">
        <x:v>Currency</x:v>
      </x:c>
      <x:c r="L75" s="329" t="str">
        <x:v>CAD</x:v>
      </x:c>
      <x:c r="M75" s="329" t="str">
        <x:v>2026-2027</x:v>
      </x:c>
      <x:c r="N75" s="329" t="str">
        <x:v>AI-Assisted</x:v>
      </x:c>
      <x:c r="O75" s="329" t="str">
        <x:v>Cell transcription from supplied workbook</x:v>
      </x:c>
      <x:c r="P75" s="329" t="str">
        <x:v>Captured</x:v>
      </x:c>
      <x:c r="Q75" s="336" t="d">
        <x:v>2026-10-04T00:00:00.000Z</x:v>
      </x:c>
      <x:c r="R75" s="336" t="d">
        <x:v>2026-10-04T00:00:00.000Z</x:v>
      </x:c>
      <x:c r="S75" s="329" t="str">
        <x:v>Parsed</x:v>
      </x:c>
      <x:c r="T75" s="329" t="str">
        <x:v>Original source numeric input</x:v>
      </x:c>
      <x:c r="U75" s="332" t="str">
        <x:v>AI-assisted analyst</x:v>
      </x:c>
      <x:c r="V75" s="60"/>
      <x:c r="W75" s="60"/>
      <x:c r="X75" s="60"/>
      <x:c r="Y75" s="60"/>
      <x:c r="Z75" s="60"/>
    </x:row>
    <x:row r="76" ht="15.75" hidden="0" customHeight="1">
      <x:c r="A76" s="329" t="str">
        <x:v>RAW-TEST-0070</x:v>
      </x:c>
      <x:c r="B76" s="329" t="str">
        <x:v>ASM-NGOB-V42-TEST</x:v>
      </x:c>
      <x:c r="C76" s="329" t="str">
        <x:v>SRC-NGOB-V18</x:v>
      </x:c>
      <x:c r="D76" s="329" t="str">
        <x:v>'Evergreen Apartments'!F16</x:v>
      </x:c>
      <x:c r="E76" s="329" t="str">
        <x:v>Evergreen Apartments</x:v>
      </x:c>
      <x:c r="F76" s="329" t="n">
        <x:v>16</x:v>
      </x:c>
      <x:c r="G76" s="329" t="str">
        <x:v>REVENUE</x:v>
      </x:c>
      <x:c r="H76" s="329"/>
      <x:c r="I76" s="385" t="n">
        <x:v>992153.7627620623</x:v>
      </x:c>
      <x:c r="J76" s="330"/>
      <x:c r="K76" s="329" t="str">
        <x:v>Currency</x:v>
      </x:c>
      <x:c r="L76" s="329" t="str">
        <x:v>CAD</x:v>
      </x:c>
      <x:c r="M76" s="329" t="str">
        <x:v>2027-2028</x:v>
      </x:c>
      <x:c r="N76" s="329" t="str">
        <x:v>AI-Assisted</x:v>
      </x:c>
      <x:c r="O76" s="329" t="str">
        <x:v>Cell transcription from supplied workbook</x:v>
      </x:c>
      <x:c r="P76" s="329" t="str">
        <x:v>Captured</x:v>
      </x:c>
      <x:c r="Q76" s="336" t="d">
        <x:v>2026-10-04T00:00:00.000Z</x:v>
      </x:c>
      <x:c r="R76" s="336" t="d">
        <x:v>2026-10-04T00:00:00.000Z</x:v>
      </x:c>
      <x:c r="S76" s="329" t="str">
        <x:v>Parsed</x:v>
      </x:c>
      <x:c r="T76" s="329" t="str">
        <x:v>Original source numeric input</x:v>
      </x:c>
      <x:c r="U76" s="332" t="str">
        <x:v>AI-assisted analyst</x:v>
      </x:c>
      <x:c r="V76" s="60"/>
      <x:c r="W76" s="60"/>
      <x:c r="X76" s="60"/>
      <x:c r="Y76" s="60"/>
      <x:c r="Z76" s="60"/>
    </x:row>
    <x:row r="77" ht="15.75" hidden="0" customHeight="1">
      <x:c r="A77" s="329" t="str">
        <x:v>RAW-TEST-0071</x:v>
      </x:c>
      <x:c r="B77" s="329" t="str">
        <x:v>ASM-NGOB-V42-TEST</x:v>
      </x:c>
      <x:c r="C77" s="329" t="str">
        <x:v>SRC-NGOB-V18</x:v>
      </x:c>
      <x:c r="D77" s="329" t="str">
        <x:v>'Evergreen Apartments'!F87</x:v>
      </x:c>
      <x:c r="E77" s="329" t="str">
        <x:v>Evergreen Apartments</x:v>
      </x:c>
      <x:c r="F77" s="329" t="n">
        <x:v>87</x:v>
      </x:c>
      <x:c r="G77" s="329" t="str">
        <x:v>OPEX</x:v>
      </x:c>
      <x:c r="H77" s="329"/>
      <x:c r="I77" s="385" t="n">
        <x:v>821560.601148</x:v>
      </x:c>
      <x:c r="J77" s="330"/>
      <x:c r="K77" s="329" t="str">
        <x:v>Currency</x:v>
      </x:c>
      <x:c r="L77" s="329" t="str">
        <x:v>CAD</x:v>
      </x:c>
      <x:c r="M77" s="329" t="str">
        <x:v>2027-2028</x:v>
      </x:c>
      <x:c r="N77" s="329" t="str">
        <x:v>AI-Assisted</x:v>
      </x:c>
      <x:c r="O77" s="329" t="str">
        <x:v>Cell transcription from supplied workbook</x:v>
      </x:c>
      <x:c r="P77" s="329" t="str">
        <x:v>Captured</x:v>
      </x:c>
      <x:c r="Q77" s="336" t="d">
        <x:v>2026-10-04T00:00:00.000Z</x:v>
      </x:c>
      <x:c r="R77" s="336" t="d">
        <x:v>2026-10-04T00:00:00.000Z</x:v>
      </x:c>
      <x:c r="S77" s="329" t="str">
        <x:v>Parsed</x:v>
      </x:c>
      <x:c r="T77" s="329" t="str">
        <x:v>Original source numeric input</x:v>
      </x:c>
      <x:c r="U77" s="332" t="str">
        <x:v>AI-assisted analyst</x:v>
      </x:c>
      <x:c r="V77" s="60"/>
      <x:c r="W77" s="60"/>
      <x:c r="X77" s="60"/>
      <x:c r="Y77" s="60"/>
      <x:c r="Z77" s="60"/>
    </x:row>
    <x:row r="78" ht="15.75" hidden="0" customHeight="1">
      <x:c r="A78" s="329" t="str">
        <x:v>RAW-TEST-0072</x:v>
      </x:c>
      <x:c r="B78" s="329" t="str">
        <x:v>ASM-NGOB-V42-TEST</x:v>
      </x:c>
      <x:c r="C78" s="329" t="str">
        <x:v>SRC-NGOB-V18</x:v>
      </x:c>
      <x:c r="D78" s="329" t="str">
        <x:v>'Evergreen Apartments'!G16</x:v>
      </x:c>
      <x:c r="E78" s="329" t="str">
        <x:v>Evergreen Apartments</x:v>
      </x:c>
      <x:c r="F78" s="329" t="n">
        <x:v>16</x:v>
      </x:c>
      <x:c r="G78" s="329" t="str">
        <x:v>REVENUE</x:v>
      </x:c>
      <x:c r="H78" s="329"/>
      <x:c r="I78" s="385" t="n">
        <x:v>1016464.9087479736</x:v>
      </x:c>
      <x:c r="J78" s="330"/>
      <x:c r="K78" s="329" t="str">
        <x:v>Currency</x:v>
      </x:c>
      <x:c r="L78" s="329" t="str">
        <x:v>CAD</x:v>
      </x:c>
      <x:c r="M78" s="329" t="str">
        <x:v>2028-2029</x:v>
      </x:c>
      <x:c r="N78" s="329" t="str">
        <x:v>AI-Assisted</x:v>
      </x:c>
      <x:c r="O78" s="329" t="str">
        <x:v>Cell transcription from supplied workbook</x:v>
      </x:c>
      <x:c r="P78" s="329" t="str">
        <x:v>Captured</x:v>
      </x:c>
      <x:c r="Q78" s="336" t="d">
        <x:v>2026-10-04T00:00:00.000Z</x:v>
      </x:c>
      <x:c r="R78" s="336" t="d">
        <x:v>2026-10-04T00:00:00.000Z</x:v>
      </x:c>
      <x:c r="S78" s="329" t="str">
        <x:v>Parsed</x:v>
      </x:c>
      <x:c r="T78" s="329" t="str">
        <x:v>Original source numeric input</x:v>
      </x:c>
      <x:c r="U78" s="332" t="str">
        <x:v>AI-assisted analyst</x:v>
      </x:c>
      <x:c r="V78" s="60"/>
      <x:c r="W78" s="60"/>
      <x:c r="X78" s="60"/>
      <x:c r="Y78" s="60"/>
      <x:c r="Z78" s="60"/>
    </x:row>
    <x:row r="79" ht="15.75" hidden="0" customHeight="1">
      <x:c r="A79" s="329" t="str">
        <x:v>RAW-TEST-0073</x:v>
      </x:c>
      <x:c r="B79" s="329" t="str">
        <x:v>ASM-NGOB-V42-TEST</x:v>
      </x:c>
      <x:c r="C79" s="329" t="str">
        <x:v>SRC-NGOB-V18</x:v>
      </x:c>
      <x:c r="D79" s="329" t="str">
        <x:v>'Evergreen Apartments'!G87</x:v>
      </x:c>
      <x:c r="E79" s="329" t="str">
        <x:v>Evergreen Apartments</x:v>
      </x:c>
      <x:c r="F79" s="329" t="n">
        <x:v>87</x:v>
      </x:c>
      <x:c r="G79" s="329" t="str">
        <x:v>OPEX</x:v>
      </x:c>
      <x:c r="H79" s="329"/>
      <x:c r="I79" s="385" t="n">
        <x:v>837991.81317096</x:v>
      </x:c>
      <x:c r="J79" s="330"/>
      <x:c r="K79" s="329" t="str">
        <x:v>Currency</x:v>
      </x:c>
      <x:c r="L79" s="329" t="str">
        <x:v>CAD</x:v>
      </x:c>
      <x:c r="M79" s="329" t="str">
        <x:v>2028-2029</x:v>
      </x:c>
      <x:c r="N79" s="329" t="str">
        <x:v>AI-Assisted</x:v>
      </x:c>
      <x:c r="O79" s="329" t="str">
        <x:v>Cell transcription from supplied workbook</x:v>
      </x:c>
      <x:c r="P79" s="329" t="str">
        <x:v>Captured</x:v>
      </x:c>
      <x:c r="Q79" s="336" t="d">
        <x:v>2026-10-04T00:00:00.000Z</x:v>
      </x:c>
      <x:c r="R79" s="336" t="d">
        <x:v>2026-10-04T00:00:00.000Z</x:v>
      </x:c>
      <x:c r="S79" s="329" t="str">
        <x:v>Parsed</x:v>
      </x:c>
      <x:c r="T79" s="329" t="str">
        <x:v>Original source numeric input</x:v>
      </x:c>
      <x:c r="U79" s="332" t="str">
        <x:v>AI-assisted analyst</x:v>
      </x:c>
      <x:c r="V79" s="60"/>
      <x:c r="W79" s="60"/>
      <x:c r="X79" s="60"/>
      <x:c r="Y79" s="60"/>
      <x:c r="Z79" s="60"/>
    </x:row>
    <x:row r="80" ht="15.75" hidden="0" customHeight="1">
      <x:c r="A80" s="329" t="str">
        <x:v>RAW-TEST-0074</x:v>
      </x:c>
      <x:c r="B80" s="329" t="str">
        <x:v>ASM-NGOB-V42-TEST</x:v>
      </x:c>
      <x:c r="C80" s="329" t="str">
        <x:v>SRC-NGOB-V18</x:v>
      </x:c>
      <x:c r="D80" s="329" t="str">
        <x:v>'Evergreen Apartments'!H16</x:v>
      </x:c>
      <x:c r="E80" s="329" t="str">
        <x:v>Evergreen Apartments</x:v>
      </x:c>
      <x:c r="F80" s="329" t="n">
        <x:v>16</x:v>
      </x:c>
      <x:c r="G80" s="329" t="str">
        <x:v>REVENUE</x:v>
      </x:c>
      <x:c r="H80" s="329"/>
      <x:c r="I80" s="385" t="n">
        <x:v>1041380.2794218701</x:v>
      </x:c>
      <x:c r="J80" s="330"/>
      <x:c r="K80" s="329" t="str">
        <x:v>Currency</x:v>
      </x:c>
      <x:c r="L80" s="329" t="str">
        <x:v>CAD</x:v>
      </x:c>
      <x:c r="M80" s="329" t="str">
        <x:v>2029-2030</x:v>
      </x:c>
      <x:c r="N80" s="329" t="str">
        <x:v>AI-Assisted</x:v>
      </x:c>
      <x:c r="O80" s="329" t="str">
        <x:v>Cell transcription from supplied workbook</x:v>
      </x:c>
      <x:c r="P80" s="329" t="str">
        <x:v>Captured</x:v>
      </x:c>
      <x:c r="Q80" s="336" t="d">
        <x:v>2026-10-04T00:00:00.000Z</x:v>
      </x:c>
      <x:c r="R80" s="336" t="d">
        <x:v>2026-10-04T00:00:00.000Z</x:v>
      </x:c>
      <x:c r="S80" s="329" t="str">
        <x:v>Parsed</x:v>
      </x:c>
      <x:c r="T80" s="329" t="str">
        <x:v>Original source numeric input</x:v>
      </x:c>
      <x:c r="U80" s="332" t="str">
        <x:v>AI-assisted analyst</x:v>
      </x:c>
      <x:c r="V80" s="60"/>
      <x:c r="W80" s="60"/>
      <x:c r="X80" s="60"/>
      <x:c r="Y80" s="60"/>
      <x:c r="Z80" s="60"/>
    </x:row>
    <x:row r="81" ht="15.75" hidden="0" customHeight="1">
      <x:c r="A81" s="329" t="str">
        <x:v>RAW-TEST-0075</x:v>
      </x:c>
      <x:c r="B81" s="329" t="str">
        <x:v>ASM-NGOB-V42-TEST</x:v>
      </x:c>
      <x:c r="C81" s="329" t="str">
        <x:v>SRC-NGOB-V18</x:v>
      </x:c>
      <x:c r="D81" s="329" t="str">
        <x:v>'Evergreen Apartments'!H87</x:v>
      </x:c>
      <x:c r="E81" s="329" t="str">
        <x:v>Evergreen Apartments</x:v>
      </x:c>
      <x:c r="F81" s="329" t="n">
        <x:v>87</x:v>
      </x:c>
      <x:c r="G81" s="329" t="str">
        <x:v>OPEX</x:v>
      </x:c>
      <x:c r="H81" s="329"/>
      <x:c r="I81" s="385" t="n">
        <x:v>854751.6494343793</x:v>
      </x:c>
      <x:c r="J81" s="330"/>
      <x:c r="K81" s="329" t="str">
        <x:v>Currency</x:v>
      </x:c>
      <x:c r="L81" s="329" t="str">
        <x:v>CAD</x:v>
      </x:c>
      <x:c r="M81" s="329" t="str">
        <x:v>2029-2030</x:v>
      </x:c>
      <x:c r="N81" s="329" t="str">
        <x:v>AI-Assisted</x:v>
      </x:c>
      <x:c r="O81" s="329" t="str">
        <x:v>Cell transcription from supplied workbook</x:v>
      </x:c>
      <x:c r="P81" s="329" t="str">
        <x:v>Captured</x:v>
      </x:c>
      <x:c r="Q81" s="336" t="d">
        <x:v>2026-10-04T00:00:00.000Z</x:v>
      </x:c>
      <x:c r="R81" s="336" t="d">
        <x:v>2026-10-04T00:00:00.000Z</x:v>
      </x:c>
      <x:c r="S81" s="329" t="str">
        <x:v>Parsed</x:v>
      </x:c>
      <x:c r="T81" s="329" t="str">
        <x:v>Original source numeric input</x:v>
      </x:c>
      <x:c r="U81" s="332" t="str">
        <x:v>AI-assisted analyst</x:v>
      </x:c>
      <x:c r="V81" s="60"/>
      <x:c r="W81" s="60"/>
      <x:c r="X81" s="60"/>
      <x:c r="Y81" s="60"/>
      <x:c r="Z81" s="60"/>
    </x:row>
    <x:row r="82" ht="15.75" hidden="0" customHeight="1">
      <x:c r="A82" s="329" t="str">
        <x:v>RAW-TEST-0076</x:v>
      </x:c>
      <x:c r="B82" s="329" t="str">
        <x:v>ASM-NGOB-V42-TEST</x:v>
      </x:c>
      <x:c r="C82" s="329" t="str">
        <x:v>SRC-NGOB-V18</x:v>
      </x:c>
      <x:c r="D82" s="329" t="str">
        <x:v>'Evergreen Apartments'!J16</x:v>
      </x:c>
      <x:c r="E82" s="329" t="str">
        <x:v>Evergreen Apartments</x:v>
      </x:c>
      <x:c r="F82" s="329" t="n">
        <x:v>16</x:v>
      </x:c>
      <x:c r="G82" s="329" t="str">
        <x:v>REVENUE</x:v>
      </x:c>
      <x:c r="H82" s="329"/>
      <x:c r="I82" s="385" t="n">
        <x:v>1093084.207427348</x:v>
      </x:c>
      <x:c r="J82" s="330"/>
      <x:c r="K82" s="329" t="str">
        <x:v>Currency</x:v>
      </x:c>
      <x:c r="L82" s="329" t="str">
        <x:v>CAD</x:v>
      </x:c>
      <x:c r="M82" s="329" t="str">
        <x:v>2031-2032</x:v>
      </x:c>
      <x:c r="N82" s="329" t="str">
        <x:v>AI-Assisted</x:v>
      </x:c>
      <x:c r="O82" s="329" t="str">
        <x:v>Cell transcription from supplied workbook</x:v>
      </x:c>
      <x:c r="P82" s="329" t="str">
        <x:v>Captured</x:v>
      </x:c>
      <x:c r="Q82" s="336" t="d">
        <x:v>2026-10-04T00:00:00.000Z</x:v>
      </x:c>
      <x:c r="R82" s="336" t="d">
        <x:v>2026-10-04T00:00:00.000Z</x:v>
      </x:c>
      <x:c r="S82" s="329" t="str">
        <x:v>Parsed</x:v>
      </x:c>
      <x:c r="T82" s="329" t="str">
        <x:v>Original source numeric input</x:v>
      </x:c>
      <x:c r="U82" s="332" t="str">
        <x:v>AI-assisted analyst</x:v>
      </x:c>
      <x:c r="V82" s="60"/>
      <x:c r="W82" s="60"/>
      <x:c r="X82" s="60"/>
      <x:c r="Y82" s="60"/>
      <x:c r="Z82" s="60"/>
    </x:row>
    <x:row r="83" ht="15.75" hidden="0" customHeight="1">
      <x:c r="A83" s="329" t="str">
        <x:v>RAW-TEST-0077</x:v>
      </x:c>
      <x:c r="B83" s="329" t="str">
        <x:v>ASM-NGOB-V42-TEST</x:v>
      </x:c>
      <x:c r="C83" s="329" t="str">
        <x:v>SRC-NGOB-V18</x:v>
      </x:c>
      <x:c r="D83" s="329" t="str">
        <x:v>'Evergreen Apartments'!J87</x:v>
      </x:c>
      <x:c r="E83" s="329" t="str">
        <x:v>Evergreen Apartments</x:v>
      </x:c>
      <x:c r="F83" s="329" t="n">
        <x:v>87</x:v>
      </x:c>
      <x:c r="G83" s="329" t="str">
        <x:v>OPEX</x:v>
      </x:c>
      <x:c r="H83" s="329"/>
      <x:c r="I83" s="385" t="n">
        <x:v>889283.616071528</x:v>
      </x:c>
      <x:c r="J83" s="330"/>
      <x:c r="K83" s="329" t="str">
        <x:v>Currency</x:v>
      </x:c>
      <x:c r="L83" s="329" t="str">
        <x:v>CAD</x:v>
      </x:c>
      <x:c r="M83" s="329" t="str">
        <x:v>2031-2032</x:v>
      </x:c>
      <x:c r="N83" s="329" t="str">
        <x:v>AI-Assisted</x:v>
      </x:c>
      <x:c r="O83" s="329" t="str">
        <x:v>Cell transcription from supplied workbook</x:v>
      </x:c>
      <x:c r="P83" s="329" t="str">
        <x:v>Captured</x:v>
      </x:c>
      <x:c r="Q83" s="336" t="d">
        <x:v>2026-10-04T00:00:00.000Z</x:v>
      </x:c>
      <x:c r="R83" s="336" t="d">
        <x:v>2026-10-04T00:00:00.000Z</x:v>
      </x:c>
      <x:c r="S83" s="329" t="str">
        <x:v>Parsed</x:v>
      </x:c>
      <x:c r="T83" s="329" t="str">
        <x:v>Original source numeric input</x:v>
      </x:c>
      <x:c r="U83" s="332" t="str">
        <x:v>AI-assisted analyst</x:v>
      </x:c>
      <x:c r="V83" s="60"/>
      <x:c r="W83" s="60"/>
      <x:c r="X83" s="60"/>
      <x:c r="Y83" s="60"/>
      <x:c r="Z83" s="60"/>
    </x:row>
    <x:row r="84" ht="15.75" hidden="0" customHeight="1">
      <x:c r="A84" s="329" t="str">
        <x:v>RAW-TEST-0078</x:v>
      </x:c>
      <x:c r="B84" s="329" t="str">
        <x:v>ASM-NGOB-V42-TEST</x:v>
      </x:c>
      <x:c r="C84" s="329" t="str">
        <x:v>SRC-NGOB-V18</x:v>
      </x:c>
      <x:c r="D84" s="329" t="str">
        <x:v>'Evergreen Apartments'!K16</x:v>
      </x:c>
      <x:c r="E84" s="329" t="str">
        <x:v>Evergreen Apartments</x:v>
      </x:c>
      <x:c r="F84" s="329" t="n">
        <x:v>16</x:v>
      </x:c>
      <x:c r="G84" s="329" t="str">
        <x:v>REVENUE</x:v>
      </x:c>
      <x:c r="H84" s="329"/>
      <x:c r="I84" s="385" t="n">
        <x:v>1119903.9664930708</x:v>
      </x:c>
      <x:c r="J84" s="330"/>
      <x:c r="K84" s="329" t="str">
        <x:v>Currency</x:v>
      </x:c>
      <x:c r="L84" s="329" t="str">
        <x:v>CAD</x:v>
      </x:c>
      <x:c r="M84" s="329" t="str">
        <x:v>2032-2033</x:v>
      </x:c>
      <x:c r="N84" s="329" t="str">
        <x:v>AI-Assisted</x:v>
      </x:c>
      <x:c r="O84" s="329" t="str">
        <x:v>Cell transcription from supplied workbook</x:v>
      </x:c>
      <x:c r="P84" s="329" t="str">
        <x:v>Captured</x:v>
      </x:c>
      <x:c r="Q84" s="336" t="d">
        <x:v>2026-10-04T00:00:00.000Z</x:v>
      </x:c>
      <x:c r="R84" s="336" t="d">
        <x:v>2026-10-04T00:00:00.000Z</x:v>
      </x:c>
      <x:c r="S84" s="329" t="str">
        <x:v>Parsed</x:v>
      </x:c>
      <x:c r="T84" s="329" t="str">
        <x:v>Original source numeric input</x:v>
      </x:c>
      <x:c r="U84" s="332" t="str">
        <x:v>AI-assisted analyst</x:v>
      </x:c>
      <x:c r="V84" s="60"/>
      <x:c r="W84" s="60"/>
      <x:c r="X84" s="60"/>
      <x:c r="Y84" s="60"/>
      <x:c r="Z84" s="60"/>
    </x:row>
    <x:row r="85" ht="15.75" hidden="0" customHeight="1">
      <x:c r="A85" s="329" t="str">
        <x:v>RAW-TEST-0079</x:v>
      </x:c>
      <x:c r="B85" s="329" t="str">
        <x:v>ASM-NGOB-V42-TEST</x:v>
      </x:c>
      <x:c r="C85" s="329" t="str">
        <x:v>SRC-NGOB-V18</x:v>
      </x:c>
      <x:c r="D85" s="329" t="str">
        <x:v>'Evergreen Apartments'!K87</x:v>
      </x:c>
      <x:c r="E85" s="329" t="str">
        <x:v>Evergreen Apartments</x:v>
      </x:c>
      <x:c r="F85" s="329" t="n">
        <x:v>87</x:v>
      </x:c>
      <x:c r="G85" s="329" t="str">
        <x:v>OPEX</x:v>
      </x:c>
      <x:c r="H85" s="329"/>
      <x:c r="I85" s="385" t="n">
        <x:v>907069.2883929587</x:v>
      </x:c>
      <x:c r="J85" s="330"/>
      <x:c r="K85" s="329" t="str">
        <x:v>Currency</x:v>
      </x:c>
      <x:c r="L85" s="329" t="str">
        <x:v>CAD</x:v>
      </x:c>
      <x:c r="M85" s="329" t="str">
        <x:v>2032-2033</x:v>
      </x:c>
      <x:c r="N85" s="329" t="str">
        <x:v>AI-Assisted</x:v>
      </x:c>
      <x:c r="O85" s="329" t="str">
        <x:v>Cell transcription from supplied workbook</x:v>
      </x:c>
      <x:c r="P85" s="329" t="str">
        <x:v>Captured</x:v>
      </x:c>
      <x:c r="Q85" s="336" t="d">
        <x:v>2026-10-04T00:00:00.000Z</x:v>
      </x:c>
      <x:c r="R85" s="336" t="d">
        <x:v>2026-10-04T00:00:00.000Z</x:v>
      </x:c>
      <x:c r="S85" s="329" t="str">
        <x:v>Parsed</x:v>
      </x:c>
      <x:c r="T85" s="329" t="str">
        <x:v>Original source numeric input</x:v>
      </x:c>
      <x:c r="U85" s="332" t="str">
        <x:v>AI-assisted analyst</x:v>
      </x:c>
      <x:c r="V85" s="60"/>
      <x:c r="W85" s="60"/>
      <x:c r="X85" s="60"/>
      <x:c r="Y85" s="60"/>
      <x:c r="Z85" s="60"/>
    </x:row>
    <x:row r="86" ht="15.75" hidden="0" customHeight="1">
      <x:c r="A86" s="329" t="str">
        <x:v>RAW-TEST-0080</x:v>
      </x:c>
      <x:c r="B86" s="329" t="str">
        <x:v>ASM-NGOB-V42-TEST</x:v>
      </x:c>
      <x:c r="C86" s="329" t="str">
        <x:v>SRC-NGOB-V18</x:v>
      </x:c>
      <x:c r="D86" s="329" t="str">
        <x:v>'Evergreen Apartments'!L16</x:v>
      </x:c>
      <x:c r="E86" s="329" t="str">
        <x:v>Evergreen Apartments</x:v>
      </x:c>
      <x:c r="F86" s="329" t="n">
        <x:v>16</x:v>
      </x:c>
      <x:c r="G86" s="329" t="str">
        <x:v>REVENUE</x:v>
      </x:c>
      <x:c r="H86" s="329"/>
      <x:c r="I86" s="385" t="n">
        <x:v>1147390.372613037</x:v>
      </x:c>
      <x:c r="J86" s="330"/>
      <x:c r="K86" s="329" t="str">
        <x:v>Currency</x:v>
      </x:c>
      <x:c r="L86" s="329" t="str">
        <x:v>CAD</x:v>
      </x:c>
      <x:c r="M86" s="329" t="str">
        <x:v>2033-2034</x:v>
      </x:c>
      <x:c r="N86" s="329" t="str">
        <x:v>AI-Assisted</x:v>
      </x:c>
      <x:c r="O86" s="329" t="str">
        <x:v>Cell transcription from supplied workbook</x:v>
      </x:c>
      <x:c r="P86" s="329" t="str">
        <x:v>Captured</x:v>
      </x:c>
      <x:c r="Q86" s="336" t="d">
        <x:v>2026-10-04T00:00:00.000Z</x:v>
      </x:c>
      <x:c r="R86" s="336" t="d">
        <x:v>2026-10-04T00:00:00.000Z</x:v>
      </x:c>
      <x:c r="S86" s="329" t="str">
        <x:v>Parsed</x:v>
      </x:c>
      <x:c r="T86" s="329" t="str">
        <x:v>Original source numeric input</x:v>
      </x:c>
      <x:c r="U86" s="332" t="str">
        <x:v>AI-assisted analyst</x:v>
      </x:c>
      <x:c r="V86" s="60"/>
      <x:c r="W86" s="60"/>
      <x:c r="X86" s="60"/>
      <x:c r="Y86" s="60"/>
      <x:c r="Z86" s="60"/>
    </x:row>
    <x:row r="87" ht="15.75" hidden="0" customHeight="1">
      <x:c r="A87" s="329" t="str">
        <x:v>RAW-TEST-0081</x:v>
      </x:c>
      <x:c r="B87" s="329" t="str">
        <x:v>ASM-NGOB-V42-TEST</x:v>
      </x:c>
      <x:c r="C87" s="329" t="str">
        <x:v>SRC-NGOB-V18</x:v>
      </x:c>
      <x:c r="D87" s="329" t="str">
        <x:v>'Evergreen Apartments'!L87</x:v>
      </x:c>
      <x:c r="E87" s="329" t="str">
        <x:v>Evergreen Apartments</x:v>
      </x:c>
      <x:c r="F87" s="329" t="n">
        <x:v>87</x:v>
      </x:c>
      <x:c r="G87" s="329" t="str">
        <x:v>OPEX</x:v>
      </x:c>
      <x:c r="H87" s="329"/>
      <x:c r="I87" s="385" t="n">
        <x:v>925210.674160818</x:v>
      </x:c>
      <x:c r="J87" s="330"/>
      <x:c r="K87" s="329" t="str">
        <x:v>Currency</x:v>
      </x:c>
      <x:c r="L87" s="329" t="str">
        <x:v>CAD</x:v>
      </x:c>
      <x:c r="M87" s="329" t="str">
        <x:v>2033-2034</x:v>
      </x:c>
      <x:c r="N87" s="329" t="str">
        <x:v>AI-Assisted</x:v>
      </x:c>
      <x:c r="O87" s="329" t="str">
        <x:v>Cell transcription from supplied workbook</x:v>
      </x:c>
      <x:c r="P87" s="329" t="str">
        <x:v>Captured</x:v>
      </x:c>
      <x:c r="Q87" s="336" t="d">
        <x:v>2026-10-04T00:00:00.000Z</x:v>
      </x:c>
      <x:c r="R87" s="336" t="d">
        <x:v>2026-10-04T00:00:00.000Z</x:v>
      </x:c>
      <x:c r="S87" s="329" t="str">
        <x:v>Parsed</x:v>
      </x:c>
      <x:c r="T87" s="329" t="str">
        <x:v>Original source numeric input</x:v>
      </x:c>
      <x:c r="U87" s="332" t="str">
        <x:v>AI-assisted analyst</x:v>
      </x:c>
      <x:c r="V87" s="60"/>
      <x:c r="W87" s="60"/>
      <x:c r="X87" s="60"/>
      <x:c r="Y87" s="60"/>
      <x:c r="Z87" s="60"/>
    </x:row>
    <x:row r="88" ht="15.75" hidden="0" customHeight="1">
      <x:c r="A88" s="329" t="str">
        <x:v>RAW-TEST-0082</x:v>
      </x:c>
      <x:c r="B88" s="329" t="str">
        <x:v>ASM-NGOB-V42-TEST</x:v>
      </x:c>
      <x:c r="C88" s="329" t="str">
        <x:v>SRC-NGOB-V18</x:v>
      </x:c>
      <x:c r="D88" s="329" t="str">
        <x:v>'Evergreen Apartments'!M16</x:v>
      </x:c>
      <x:c r="E88" s="329" t="str">
        <x:v>Evergreen Apartments</x:v>
      </x:c>
      <x:c r="F88" s="329" t="n">
        <x:v>16</x:v>
      </x:c>
      <x:c r="G88" s="329" t="str">
        <x:v>REVENUE</x:v>
      </x:c>
      <x:c r="H88" s="329"/>
      <x:c r="I88" s="385" t="n">
        <x:v>1175560.0150251556</x:v>
      </x:c>
      <x:c r="J88" s="330"/>
      <x:c r="K88" s="329" t="str">
        <x:v>Currency</x:v>
      </x:c>
      <x:c r="L88" s="329" t="str">
        <x:v>CAD</x:v>
      </x:c>
      <x:c r="M88" s="329" t="str">
        <x:v>2034-2035</x:v>
      </x:c>
      <x:c r="N88" s="329" t="str">
        <x:v>AI-Assisted</x:v>
      </x:c>
      <x:c r="O88" s="329" t="str">
        <x:v>Cell transcription from supplied workbook</x:v>
      </x:c>
      <x:c r="P88" s="329" t="str">
        <x:v>Captured</x:v>
      </x:c>
      <x:c r="Q88" s="336" t="d">
        <x:v>2026-10-04T00:00:00.000Z</x:v>
      </x:c>
      <x:c r="R88" s="336" t="d">
        <x:v>2026-10-04T00:00:00.000Z</x:v>
      </x:c>
      <x:c r="S88" s="329" t="str">
        <x:v>Parsed</x:v>
      </x:c>
      <x:c r="T88" s="329" t="str">
        <x:v>Original source numeric input</x:v>
      </x:c>
      <x:c r="U88" s="332" t="str">
        <x:v>AI-assisted analyst</x:v>
      </x:c>
      <x:c r="V88" s="60"/>
      <x:c r="W88" s="60"/>
      <x:c r="X88" s="60"/>
      <x:c r="Y88" s="60"/>
      <x:c r="Z88" s="60"/>
    </x:row>
    <x:row r="89" ht="15.75" hidden="0" customHeight="1">
      <x:c r="A89" s="329" t="str">
        <x:v>RAW-TEST-0083</x:v>
      </x:c>
      <x:c r="B89" s="329" t="str">
        <x:v>ASM-NGOB-V42-TEST</x:v>
      </x:c>
      <x:c r="C89" s="329" t="str">
        <x:v>SRC-NGOB-V18</x:v>
      </x:c>
      <x:c r="D89" s="329" t="str">
        <x:v>'Evergreen Apartments'!M87</x:v>
      </x:c>
      <x:c r="E89" s="329" t="str">
        <x:v>Evergreen Apartments</x:v>
      </x:c>
      <x:c r="F89" s="329" t="n">
        <x:v>87</x:v>
      </x:c>
      <x:c r="G89" s="329" t="str">
        <x:v>OPEX</x:v>
      </x:c>
      <x:c r="H89" s="329"/>
      <x:c r="I89" s="385" t="n">
        <x:v>943714.8876440342</x:v>
      </x:c>
      <x:c r="J89" s="330"/>
      <x:c r="K89" s="329" t="str">
        <x:v>Currency</x:v>
      </x:c>
      <x:c r="L89" s="329" t="str">
        <x:v>CAD</x:v>
      </x:c>
      <x:c r="M89" s="329" t="str">
        <x:v>2034-2035</x:v>
      </x:c>
      <x:c r="N89" s="329" t="str">
        <x:v>AI-Assisted</x:v>
      </x:c>
      <x:c r="O89" s="329" t="str">
        <x:v>Cell transcription from supplied workbook</x:v>
      </x:c>
      <x:c r="P89" s="329" t="str">
        <x:v>Captured</x:v>
      </x:c>
      <x:c r="Q89" s="336" t="d">
        <x:v>2026-10-04T00:00:00.000Z</x:v>
      </x:c>
      <x:c r="R89" s="336" t="d">
        <x:v>2026-10-04T00:00:00.000Z</x:v>
      </x:c>
      <x:c r="S89" s="329" t="str">
        <x:v>Parsed</x:v>
      </x:c>
      <x:c r="T89" s="329" t="str">
        <x:v>Original source numeric input</x:v>
      </x:c>
      <x:c r="U89" s="332" t="str">
        <x:v>AI-assisted analyst</x:v>
      </x:c>
      <x:c r="V89" s="60"/>
      <x:c r="W89" s="60"/>
      <x:c r="X89" s="60"/>
      <x:c r="Y89" s="60"/>
      <x:c r="Z89" s="60"/>
    </x:row>
    <x:row r="90" ht="15.75" hidden="0" customHeight="1">
      <x:c r="A90" s="329" t="str">
        <x:v>RAW-TEST-0084</x:v>
      </x:c>
      <x:c r="B90" s="329" t="str">
        <x:v>ASM-NGOB-V42-TEST</x:v>
      </x:c>
      <x:c r="C90" s="329" t="str">
        <x:v>SRC-NGOB-V18</x:v>
      </x:c>
      <x:c r="D90" s="329" t="str">
        <x:v>'Port Moody'!C16</x:v>
      </x:c>
      <x:c r="E90" s="329" t="str">
        <x:v>Port Moody</x:v>
      </x:c>
      <x:c r="F90" s="329" t="n">
        <x:v>16</x:v>
      </x:c>
      <x:c r="G90" s="329" t="str">
        <x:v>REVENUE</x:v>
      </x:c>
      <x:c r="H90" s="329"/>
      <x:c r="I90" s="385" t="n">
        <x:v>0</x:v>
      </x:c>
      <x:c r="J90" s="330"/>
      <x:c r="K90" s="329" t="str">
        <x:v>Currency</x:v>
      </x:c>
      <x:c r="L90" s="329" t="str">
        <x:v>CAD</x:v>
      </x:c>
      <x:c r="M90" s="329" t="str">
        <x:v>2024-2025</x:v>
      </x:c>
      <x:c r="N90" s="329" t="str">
        <x:v>AI-Assisted</x:v>
      </x:c>
      <x:c r="O90" s="329" t="str">
        <x:v>Cell transcription from supplied workbook</x:v>
      </x:c>
      <x:c r="P90" s="329" t="str">
        <x:v>Captured</x:v>
      </x:c>
      <x:c r="Q90" s="336" t="d">
        <x:v>2026-10-04T00:00:00.000Z</x:v>
      </x:c>
      <x:c r="R90" s="336" t="d">
        <x:v>2026-10-04T00:00:00.000Z</x:v>
      </x:c>
      <x:c r="S90" s="329" t="str">
        <x:v>Parsed</x:v>
      </x:c>
      <x:c r="T90" s="329" t="str">
        <x:v>Original source formula (text): SUM(C5:C15)</x:v>
      </x:c>
      <x:c r="U90" s="332" t="str">
        <x:v>AI-assisted analyst</x:v>
      </x:c>
      <x:c r="V90" s="60"/>
      <x:c r="W90" s="60"/>
      <x:c r="X90" s="60"/>
      <x:c r="Y90" s="60"/>
      <x:c r="Z90" s="60"/>
    </x:row>
    <x:row r="91" ht="15.75" hidden="0" customHeight="1">
      <x:c r="A91" s="329" t="str">
        <x:v>RAW-TEST-0085</x:v>
      </x:c>
      <x:c r="B91" s="329" t="str">
        <x:v>ASM-NGOB-V42-TEST</x:v>
      </x:c>
      <x:c r="C91" s="329" t="str">
        <x:v>SRC-NGOB-V18</x:v>
      </x:c>
      <x:c r="D91" s="329" t="str">
        <x:v>'Port Moody'!C87</x:v>
      </x:c>
      <x:c r="E91" s="329" t="str">
        <x:v>Port Moody</x:v>
      </x:c>
      <x:c r="F91" s="329" t="n">
        <x:v>87</x:v>
      </x:c>
      <x:c r="G91" s="329" t="str">
        <x:v>OPEX</x:v>
      </x:c>
      <x:c r="H91" s="329"/>
      <x:c r="I91" s="385" t="n">
        <x:v>0</x:v>
      </x:c>
      <x:c r="J91" s="330"/>
      <x:c r="K91" s="329" t="str">
        <x:v>Currency</x:v>
      </x:c>
      <x:c r="L91" s="329" t="str">
        <x:v>CAD</x:v>
      </x:c>
      <x:c r="M91" s="329" t="str">
        <x:v>2024-2025</x:v>
      </x:c>
      <x:c r="N91" s="329" t="str">
        <x:v>AI-Assisted</x:v>
      </x:c>
      <x:c r="O91" s="329" t="str">
        <x:v>Cell transcription from supplied workbook</x:v>
      </x:c>
      <x:c r="P91" s="329" t="str">
        <x:v>Captured</x:v>
      </x:c>
      <x:c r="Q91" s="336" t="d">
        <x:v>2026-10-04T00:00:00.000Z</x:v>
      </x:c>
      <x:c r="R91" s="336" t="d">
        <x:v>2026-10-04T00:00:00.000Z</x:v>
      </x:c>
      <x:c r="S91" s="329" t="str">
        <x:v>Parsed</x:v>
      </x:c>
      <x:c r="T91" s="329" t="str">
        <x:v>Original source numeric input</x:v>
      </x:c>
      <x:c r="U91" s="332" t="str">
        <x:v>AI-assisted analyst</x:v>
      </x:c>
      <x:c r="V91" s="60"/>
      <x:c r="W91" s="60"/>
      <x:c r="X91" s="60"/>
      <x:c r="Y91" s="60"/>
      <x:c r="Z91" s="60"/>
    </x:row>
    <x:row r="92" ht="15.75" hidden="0" customHeight="1">
      <x:c r="A92" s="329" t="str">
        <x:v>RAW-TEST-0086</x:v>
      </x:c>
      <x:c r="B92" s="329" t="str">
        <x:v>ASM-NGOB-V42-TEST</x:v>
      </x:c>
      <x:c r="C92" s="329" t="str">
        <x:v>SRC-NGOB-V18</x:v>
      </x:c>
      <x:c r="D92" s="329" t="str">
        <x:v>'Port Moody'!D16</x:v>
      </x:c>
      <x:c r="E92" s="329" t="str">
        <x:v>Port Moody</x:v>
      </x:c>
      <x:c r="F92" s="329" t="n">
        <x:v>16</x:v>
      </x:c>
      <x:c r="G92" s="329" t="str">
        <x:v>REVENUE</x:v>
      </x:c>
      <x:c r="H92" s="329"/>
      <x:c r="I92" s="385" t="n">
        <x:v>0</x:v>
      </x:c>
      <x:c r="J92" s="330"/>
      <x:c r="K92" s="329" t="str">
        <x:v>Currency</x:v>
      </x:c>
      <x:c r="L92" s="329" t="str">
        <x:v>CAD</x:v>
      </x:c>
      <x:c r="M92" s="329" t="str">
        <x:v>2025-2026</x:v>
      </x:c>
      <x:c r="N92" s="329" t="str">
        <x:v>AI-Assisted</x:v>
      </x:c>
      <x:c r="O92" s="329" t="str">
        <x:v>Cell transcription from supplied workbook</x:v>
      </x:c>
      <x:c r="P92" s="329" t="str">
        <x:v>Captured</x:v>
      </x:c>
      <x:c r="Q92" s="336" t="d">
        <x:v>2026-10-04T00:00:00.000Z</x:v>
      </x:c>
      <x:c r="R92" s="336" t="d">
        <x:v>2026-10-04T00:00:00.000Z</x:v>
      </x:c>
      <x:c r="S92" s="329" t="str">
        <x:v>Parsed</x:v>
      </x:c>
      <x:c r="T92" s="329" t="str">
        <x:v>Original source formula (text): SUM(D5:D15)</x:v>
      </x:c>
      <x:c r="U92" s="332" t="str">
        <x:v>AI-assisted analyst</x:v>
      </x:c>
      <x:c r="V92" s="60"/>
      <x:c r="W92" s="60"/>
      <x:c r="X92" s="60"/>
      <x:c r="Y92" s="60"/>
      <x:c r="Z92" s="60"/>
    </x:row>
    <x:row r="93" ht="15.75" hidden="0" customHeight="1">
      <x:c r="A93" s="329" t="str">
        <x:v>RAW-TEST-0087</x:v>
      </x:c>
      <x:c r="B93" s="329" t="str">
        <x:v>ASM-NGOB-V42-TEST</x:v>
      </x:c>
      <x:c r="C93" s="329" t="str">
        <x:v>SRC-NGOB-V18</x:v>
      </x:c>
      <x:c r="D93" s="329" t="str">
        <x:v>'Port Moody'!D87</x:v>
      </x:c>
      <x:c r="E93" s="329" t="str">
        <x:v>Port Moody</x:v>
      </x:c>
      <x:c r="F93" s="329" t="n">
        <x:v>87</x:v>
      </x:c>
      <x:c r="G93" s="329" t="str">
        <x:v>OPEX</x:v>
      </x:c>
      <x:c r="H93" s="329"/>
      <x:c r="I93" s="385" t="n">
        <x:v>0</x:v>
      </x:c>
      <x:c r="J93" s="330"/>
      <x:c r="K93" s="329" t="str">
        <x:v>Currency</x:v>
      </x:c>
      <x:c r="L93" s="329" t="str">
        <x:v>CAD</x:v>
      </x:c>
      <x:c r="M93" s="329" t="str">
        <x:v>2025-2026</x:v>
      </x:c>
      <x:c r="N93" s="329" t="str">
        <x:v>AI-Assisted</x:v>
      </x:c>
      <x:c r="O93" s="329" t="str">
        <x:v>Cell transcription from supplied workbook</x:v>
      </x:c>
      <x:c r="P93" s="329" t="str">
        <x:v>Captured</x:v>
      </x:c>
      <x:c r="Q93" s="336" t="d">
        <x:v>2026-10-04T00:00:00.000Z</x:v>
      </x:c>
      <x:c r="R93" s="336" t="d">
        <x:v>2026-10-04T00:00:00.000Z</x:v>
      </x:c>
      <x:c r="S93" s="329" t="str">
        <x:v>Parsed</x:v>
      </x:c>
      <x:c r="T93" s="329" t="str">
        <x:v>Original source numeric input</x:v>
      </x:c>
      <x:c r="U93" s="332" t="str">
        <x:v>AI-assisted analyst</x:v>
      </x:c>
      <x:c r="V93" s="60"/>
      <x:c r="W93" s="60"/>
      <x:c r="X93" s="60"/>
      <x:c r="Y93" s="60"/>
      <x:c r="Z93" s="60"/>
    </x:row>
    <x:row r="94" ht="15.75" hidden="0" customHeight="1">
      <x:c r="A94" s="329" t="str">
        <x:v>RAW-TEST-0088</x:v>
      </x:c>
      <x:c r="B94" s="329" t="str">
        <x:v>ASM-NGOB-V42-TEST</x:v>
      </x:c>
      <x:c r="C94" s="329" t="str">
        <x:v>SRC-NGOB-V18</x:v>
      </x:c>
      <x:c r="D94" s="329" t="str">
        <x:v>'Port Moody'!E16</x:v>
      </x:c>
      <x:c r="E94" s="329" t="str">
        <x:v>Port Moody</x:v>
      </x:c>
      <x:c r="F94" s="329" t="n">
        <x:v>16</x:v>
      </x:c>
      <x:c r="G94" s="329" t="str">
        <x:v>REVENUE</x:v>
      </x:c>
      <x:c r="H94" s="329"/>
      <x:c r="I94" s="385" t="n">
        <x:v>4354265.392195122</x:v>
      </x:c>
      <x:c r="J94" s="330"/>
      <x:c r="K94" s="329" t="str">
        <x:v>Currency</x:v>
      </x:c>
      <x:c r="L94" s="329" t="str">
        <x:v>CAD</x:v>
      </x:c>
      <x:c r="M94" s="329" t="str">
        <x:v>2026-2027</x:v>
      </x:c>
      <x:c r="N94" s="329" t="str">
        <x:v>AI-Assisted</x:v>
      </x:c>
      <x:c r="O94" s="329" t="str">
        <x:v>Cell transcription from supplied workbook</x:v>
      </x:c>
      <x:c r="P94" s="329" t="str">
        <x:v>Captured</x:v>
      </x:c>
      <x:c r="Q94" s="336" t="d">
        <x:v>2026-10-04T00:00:00.000Z</x:v>
      </x:c>
      <x:c r="R94" s="336" t="d">
        <x:v>2026-10-04T00:00:00.000Z</x:v>
      </x:c>
      <x:c r="S94" s="329" t="str">
        <x:v>Parsed</x:v>
      </x:c>
      <x:c r="T94" s="329" t="str">
        <x:v>Original source numeric input</x:v>
      </x:c>
      <x:c r="U94" s="332" t="str">
        <x:v>AI-assisted analyst</x:v>
      </x:c>
      <x:c r="V94" s="60"/>
      <x:c r="W94" s="60"/>
      <x:c r="X94" s="60"/>
      <x:c r="Y94" s="60"/>
      <x:c r="Z94" s="60"/>
    </x:row>
    <x:row r="95" ht="15.75" hidden="0" customHeight="1">
      <x:c r="A95" s="329" t="str">
        <x:v>RAW-TEST-0089</x:v>
      </x:c>
      <x:c r="B95" s="329" t="str">
        <x:v>ASM-NGOB-V42-TEST</x:v>
      </x:c>
      <x:c r="C95" s="329" t="str">
        <x:v>SRC-NGOB-V18</x:v>
      </x:c>
      <x:c r="D95" s="329" t="str">
        <x:v>'Port Moody'!E87</x:v>
      </x:c>
      <x:c r="E95" s="329" t="str">
        <x:v>Port Moody</x:v>
      </x:c>
      <x:c r="F95" s="329" t="n">
        <x:v>87</x:v>
      </x:c>
      <x:c r="G95" s="329" t="str">
        <x:v>OPEX</x:v>
      </x:c>
      <x:c r="H95" s="329"/>
      <x:c r="I95" s="385" t="n">
        <x:v>1122865.1875</x:v>
      </x:c>
      <x:c r="J95" s="330"/>
      <x:c r="K95" s="329" t="str">
        <x:v>Currency</x:v>
      </x:c>
      <x:c r="L95" s="329" t="str">
        <x:v>CAD</x:v>
      </x:c>
      <x:c r="M95" s="329" t="str">
        <x:v>2026-2027</x:v>
      </x:c>
      <x:c r="N95" s="329" t="str">
        <x:v>AI-Assisted</x:v>
      </x:c>
      <x:c r="O95" s="329" t="str">
        <x:v>Cell transcription from supplied workbook</x:v>
      </x:c>
      <x:c r="P95" s="329" t="str">
        <x:v>Captured</x:v>
      </x:c>
      <x:c r="Q95" s="336" t="d">
        <x:v>2026-10-04T00:00:00.000Z</x:v>
      </x:c>
      <x:c r="R95" s="336" t="d">
        <x:v>2026-10-04T00:00:00.000Z</x:v>
      </x:c>
      <x:c r="S95" s="329" t="str">
        <x:v>Parsed</x:v>
      </x:c>
      <x:c r="T95" s="329" t="str">
        <x:v>Original source formula (text): E37+E46+E76+E82</x:v>
      </x:c>
      <x:c r="U95" s="332" t="str">
        <x:v>AI-assisted analyst</x:v>
      </x:c>
      <x:c r="V95" s="60"/>
      <x:c r="W95" s="60"/>
      <x:c r="X95" s="60"/>
      <x:c r="Y95" s="60"/>
      <x:c r="Z95" s="60"/>
    </x:row>
    <x:row r="96" ht="15.75" hidden="0" customHeight="1">
      <x:c r="A96" s="329" t="str">
        <x:v>RAW-TEST-0090</x:v>
      </x:c>
      <x:c r="B96" s="329" t="str">
        <x:v>ASM-NGOB-V42-TEST</x:v>
      </x:c>
      <x:c r="C96" s="329" t="str">
        <x:v>SRC-NGOB-V18</x:v>
      </x:c>
      <x:c r="D96" s="329" t="str">
        <x:v>'Port Moody'!F16</x:v>
      </x:c>
      <x:c r="E96" s="329" t="str">
        <x:v>Port Moody</x:v>
      </x:c>
      <x:c r="F96" s="329" t="n">
        <x:v>16</x:v>
      </x:c>
      <x:c r="G96" s="329" t="str">
        <x:v>REVENUE</x:v>
      </x:c>
      <x:c r="H96" s="329"/>
      <x:c r="I96" s="385" t="n">
        <x:v>7643118.431999999</x:v>
      </x:c>
      <x:c r="J96" s="330"/>
      <x:c r="K96" s="329" t="str">
        <x:v>Currency</x:v>
      </x:c>
      <x:c r="L96" s="329" t="str">
        <x:v>CAD</x:v>
      </x:c>
      <x:c r="M96" s="329" t="str">
        <x:v>2027-2028</x:v>
      </x:c>
      <x:c r="N96" s="329" t="str">
        <x:v>AI-Assisted</x:v>
      </x:c>
      <x:c r="O96" s="329" t="str">
        <x:v>Cell transcription from supplied workbook</x:v>
      </x:c>
      <x:c r="P96" s="329" t="str">
        <x:v>Captured</x:v>
      </x:c>
      <x:c r="Q96" s="336" t="d">
        <x:v>2026-10-04T00:00:00.000Z</x:v>
      </x:c>
      <x:c r="R96" s="336" t="d">
        <x:v>2026-10-04T00:00:00.000Z</x:v>
      </x:c>
      <x:c r="S96" s="329" t="str">
        <x:v>Parsed</x:v>
      </x:c>
      <x:c r="T96" s="329" t="str">
        <x:v>Original source numeric input</x:v>
      </x:c>
      <x:c r="U96" s="332" t="str">
        <x:v>AI-assisted analyst</x:v>
      </x:c>
      <x:c r="V96" s="60"/>
      <x:c r="W96" s="60"/>
      <x:c r="X96" s="60"/>
      <x:c r="Y96" s="60"/>
      <x:c r="Z96" s="60"/>
    </x:row>
    <x:row r="97" ht="15.75" hidden="0" customHeight="1">
      <x:c r="A97" s="329" t="str">
        <x:v>RAW-TEST-0091</x:v>
      </x:c>
      <x:c r="B97" s="329" t="str">
        <x:v>ASM-NGOB-V42-TEST</x:v>
      </x:c>
      <x:c r="C97" s="329" t="str">
        <x:v>SRC-NGOB-V18</x:v>
      </x:c>
      <x:c r="D97" s="329" t="str">
        <x:v>'Port Moody'!F87</x:v>
      </x:c>
      <x:c r="E97" s="329" t="str">
        <x:v>Port Moody</x:v>
      </x:c>
      <x:c r="F97" s="329" t="n">
        <x:v>87</x:v>
      </x:c>
      <x:c r="G97" s="329" t="str">
        <x:v>OPEX</x:v>
      </x:c>
      <x:c r="H97" s="329"/>
      <x:c r="I97" s="385" t="n">
        <x:v>1963409.985</x:v>
      </x:c>
      <x:c r="J97" s="330"/>
      <x:c r="K97" s="329" t="str">
        <x:v>Currency</x:v>
      </x:c>
      <x:c r="L97" s="329" t="str">
        <x:v>CAD</x:v>
      </x:c>
      <x:c r="M97" s="329" t="str">
        <x:v>2027-2028</x:v>
      </x:c>
      <x:c r="N97" s="329" t="str">
        <x:v>AI-Assisted</x:v>
      </x:c>
      <x:c r="O97" s="329" t="str">
        <x:v>Cell transcription from supplied workbook</x:v>
      </x:c>
      <x:c r="P97" s="329" t="str">
        <x:v>Captured</x:v>
      </x:c>
      <x:c r="Q97" s="336" t="d">
        <x:v>2026-10-04T00:00:00.000Z</x:v>
      </x:c>
      <x:c r="R97" s="336" t="d">
        <x:v>2026-10-04T00:00:00.000Z</x:v>
      </x:c>
      <x:c r="S97" s="329" t="str">
        <x:v>Parsed</x:v>
      </x:c>
      <x:c r="T97" s="329" t="str">
        <x:v>Original source formula (text): F37+F46+F76+F82</x:v>
      </x:c>
      <x:c r="U97" s="332" t="str">
        <x:v>AI-assisted analyst</x:v>
      </x:c>
      <x:c r="V97" s="60"/>
      <x:c r="W97" s="60"/>
      <x:c r="X97" s="60"/>
      <x:c r="Y97" s="60"/>
      <x:c r="Z97" s="60"/>
    </x:row>
    <x:row r="98" ht="15.75" hidden="0" customHeight="1">
      <x:c r="A98" s="329" t="str">
        <x:v>RAW-TEST-0092</x:v>
      </x:c>
      <x:c r="B98" s="329" t="str">
        <x:v>ASM-NGOB-V42-TEST</x:v>
      </x:c>
      <x:c r="C98" s="329" t="str">
        <x:v>SRC-NGOB-V18</x:v>
      </x:c>
      <x:c r="D98" s="329" t="str">
        <x:v>'Port Moody'!G16</x:v>
      </x:c>
      <x:c r="E98" s="329" t="str">
        <x:v>Port Moody</x:v>
      </x:c>
      <x:c r="F98" s="329" t="n">
        <x:v>16</x:v>
      </x:c>
      <x:c r="G98" s="329" t="str">
        <x:v>REVENUE</x:v>
      </x:c>
      <x:c r="H98" s="329"/>
      <x:c r="I98" s="385" t="n">
        <x:v>7832851.455299999</x:v>
      </x:c>
      <x:c r="J98" s="330"/>
      <x:c r="K98" s="329" t="str">
        <x:v>Currency</x:v>
      </x:c>
      <x:c r="L98" s="329" t="str">
        <x:v>CAD</x:v>
      </x:c>
      <x:c r="M98" s="329" t="str">
        <x:v>2028-2029</x:v>
      </x:c>
      <x:c r="N98" s="329" t="str">
        <x:v>AI-Assisted</x:v>
      </x:c>
      <x:c r="O98" s="329" t="str">
        <x:v>Cell transcription from supplied workbook</x:v>
      </x:c>
      <x:c r="P98" s="329" t="str">
        <x:v>Captured</x:v>
      </x:c>
      <x:c r="Q98" s="336" t="d">
        <x:v>2026-10-04T00:00:00.000Z</x:v>
      </x:c>
      <x:c r="R98" s="336" t="d">
        <x:v>2026-10-04T00:00:00.000Z</x:v>
      </x:c>
      <x:c r="S98" s="329" t="str">
        <x:v>Parsed</x:v>
      </x:c>
      <x:c r="T98" s="329" t="str">
        <x:v>Original source numeric input</x:v>
      </x:c>
      <x:c r="U98" s="332" t="str">
        <x:v>AI-assisted analyst</x:v>
      </x:c>
      <x:c r="V98" s="60"/>
      <x:c r="W98" s="60"/>
      <x:c r="X98" s="60"/>
      <x:c r="Y98" s="60"/>
      <x:c r="Z98" s="60"/>
    </x:row>
    <x:row r="99" ht="15.75" hidden="0" customHeight="1">
      <x:c r="A99" s="329" t="str">
        <x:v>RAW-TEST-0093</x:v>
      </x:c>
      <x:c r="B99" s="329" t="str">
        <x:v>ASM-NGOB-V42-TEST</x:v>
      </x:c>
      <x:c r="C99" s="329" t="str">
        <x:v>SRC-NGOB-V18</x:v>
      </x:c>
      <x:c r="D99" s="329" t="str">
        <x:v>'Port Moody'!G87</x:v>
      </x:c>
      <x:c r="E99" s="329" t="str">
        <x:v>Port Moody</x:v>
      </x:c>
      <x:c r="F99" s="329" t="n">
        <x:v>87</x:v>
      </x:c>
      <x:c r="G99" s="329" t="str">
        <x:v>OPEX</x:v>
      </x:c>
      <x:c r="H99" s="329"/>
      <x:c r="I99" s="385" t="n">
        <x:v>2002678.1847</x:v>
      </x:c>
      <x:c r="J99" s="330"/>
      <x:c r="K99" s="329" t="str">
        <x:v>Currency</x:v>
      </x:c>
      <x:c r="L99" s="329" t="str">
        <x:v>CAD</x:v>
      </x:c>
      <x:c r="M99" s="329" t="str">
        <x:v>2028-2029</x:v>
      </x:c>
      <x:c r="N99" s="329" t="str">
        <x:v>AI-Assisted</x:v>
      </x:c>
      <x:c r="O99" s="329" t="str">
        <x:v>Cell transcription from supplied workbook</x:v>
      </x:c>
      <x:c r="P99" s="329" t="str">
        <x:v>Captured</x:v>
      </x:c>
      <x:c r="Q99" s="336" t="d">
        <x:v>2026-10-04T00:00:00.000Z</x:v>
      </x:c>
      <x:c r="R99" s="336" t="d">
        <x:v>2026-10-04T00:00:00.000Z</x:v>
      </x:c>
      <x:c r="S99" s="329" t="str">
        <x:v>Parsed</x:v>
      </x:c>
      <x:c r="T99" s="329" t="str">
        <x:v>Original source numeric input</x:v>
      </x:c>
      <x:c r="U99" s="332" t="str">
        <x:v>AI-assisted analyst</x:v>
      </x:c>
      <x:c r="V99" s="60"/>
      <x:c r="W99" s="60"/>
      <x:c r="X99" s="60"/>
      <x:c r="Y99" s="60"/>
      <x:c r="Z99" s="60"/>
    </x:row>
    <x:row r="100" ht="15.75" hidden="0" customHeight="1">
      <x:c r="A100" s="329" t="str">
        <x:v>RAW-TEST-0094</x:v>
      </x:c>
      <x:c r="B100" s="329" t="str">
        <x:v>ASM-NGOB-V42-TEST</x:v>
      </x:c>
      <x:c r="C100" s="329" t="str">
        <x:v>SRC-NGOB-V18</x:v>
      </x:c>
      <x:c r="D100" s="329" t="str">
        <x:v>'Port Moody'!H16</x:v>
      </x:c>
      <x:c r="E100" s="329" t="str">
        <x:v>Port Moody</x:v>
      </x:c>
      <x:c r="F100" s="329" t="n">
        <x:v>16</x:v>
      </x:c>
      <x:c r="G100" s="329" t="str">
        <x:v>REVENUE</x:v>
      </x:c>
      <x:c r="H100" s="329"/>
      <x:c r="I100" s="385" t="n">
        <x:v>8027300.905432498</x:v>
      </x:c>
      <x:c r="J100" s="330"/>
      <x:c r="K100" s="329" t="str">
        <x:v>Currency</x:v>
      </x:c>
      <x:c r="L100" s="329" t="str">
        <x:v>CAD</x:v>
      </x:c>
      <x:c r="M100" s="329" t="str">
        <x:v>2029-2030</x:v>
      </x:c>
      <x:c r="N100" s="329" t="str">
        <x:v>AI-Assisted</x:v>
      </x:c>
      <x:c r="O100" s="329" t="str">
        <x:v>Cell transcription from supplied workbook</x:v>
      </x:c>
      <x:c r="P100" s="329" t="str">
        <x:v>Captured</x:v>
      </x:c>
      <x:c r="Q100" s="336" t="d">
        <x:v>2026-10-04T00:00:00.000Z</x:v>
      </x:c>
      <x:c r="R100" s="336" t="d">
        <x:v>2026-10-04T00:00:00.000Z</x:v>
      </x:c>
      <x:c r="S100" s="329" t="str">
        <x:v>Parsed</x:v>
      </x:c>
      <x:c r="T100" s="329" t="str">
        <x:v>Original source numeric input</x:v>
      </x:c>
      <x:c r="U100" s="332" t="str">
        <x:v>AI-assisted analyst</x:v>
      </x:c>
      <x:c r="V100" s="60"/>
      <x:c r="W100" s="60"/>
      <x:c r="X100" s="60"/>
      <x:c r="Y100" s="60"/>
      <x:c r="Z100" s="60"/>
    </x:row>
    <x:row r="101" ht="15.75" hidden="0" customHeight="1">
      <x:c r="A101" s="329" t="str">
        <x:v>RAW-TEST-0095</x:v>
      </x:c>
      <x:c r="B101" s="329" t="str">
        <x:v>ASM-NGOB-V42-TEST</x:v>
      </x:c>
      <x:c r="C101" s="329" t="str">
        <x:v>SRC-NGOB-V18</x:v>
      </x:c>
      <x:c r="D101" s="329" t="str">
        <x:v>'Port Moody'!H87</x:v>
      </x:c>
      <x:c r="E101" s="329" t="str">
        <x:v>Port Moody</x:v>
      </x:c>
      <x:c r="F101" s="329" t="n">
        <x:v>87</x:v>
      </x:c>
      <x:c r="G101" s="329" t="str">
        <x:v>OPEX</x:v>
      </x:c>
      <x:c r="H101" s="329"/>
      <x:c r="I101" s="385" t="n">
        <x:v>2042731.7483940003</x:v>
      </x:c>
      <x:c r="J101" s="330"/>
      <x:c r="K101" s="329" t="str">
        <x:v>Currency</x:v>
      </x:c>
      <x:c r="L101" s="329" t="str">
        <x:v>CAD</x:v>
      </x:c>
      <x:c r="M101" s="329" t="str">
        <x:v>2029-2030</x:v>
      </x:c>
      <x:c r="N101" s="329" t="str">
        <x:v>AI-Assisted</x:v>
      </x:c>
      <x:c r="O101" s="329" t="str">
        <x:v>Cell transcription from supplied workbook</x:v>
      </x:c>
      <x:c r="P101" s="329" t="str">
        <x:v>Captured</x:v>
      </x:c>
      <x:c r="Q101" s="336" t="d">
        <x:v>2026-10-04T00:00:00.000Z</x:v>
      </x:c>
      <x:c r="R101" s="336" t="d">
        <x:v>2026-10-04T00:00:00.000Z</x:v>
      </x:c>
      <x:c r="S101" s="329" t="str">
        <x:v>Parsed</x:v>
      </x:c>
      <x:c r="T101" s="329" t="str">
        <x:v>Original source numeric input</x:v>
      </x:c>
      <x:c r="U101" s="332" t="str">
        <x:v>AI-assisted analyst</x:v>
      </x:c>
      <x:c r="V101" s="60"/>
      <x:c r="W101" s="60"/>
      <x:c r="X101" s="60"/>
      <x:c r="Y101" s="60"/>
      <x:c r="Z101" s="60"/>
    </x:row>
    <x:row r="102" ht="15.75" hidden="0" customHeight="1">
      <x:c r="A102" s="329" t="str">
        <x:v>RAW-TEST-0096</x:v>
      </x:c>
      <x:c r="B102" s="329" t="str">
        <x:v>ASM-NGOB-V42-TEST</x:v>
      </x:c>
      <x:c r="C102" s="329" t="str">
        <x:v>SRC-NGOB-V18</x:v>
      </x:c>
      <x:c r="D102" s="329" t="str">
        <x:v>'Port Moody'!J16</x:v>
      </x:c>
      <x:c r="E102" s="329" t="str">
        <x:v>Port Moody</x:v>
      </x:c>
      <x:c r="F102" s="329" t="n">
        <x:v>16</x:v>
      </x:c>
      <x:c r="G102" s="329" t="str">
        <x:v>REVENUE</x:v>
      </x:c>
      <x:c r="H102" s="329"/>
      <x:c r="I102" s="385" t="n">
        <x:v>8430821.500536142</x:v>
      </x:c>
      <x:c r="J102" s="330"/>
      <x:c r="K102" s="329" t="str">
        <x:v>Currency</x:v>
      </x:c>
      <x:c r="L102" s="329" t="str">
        <x:v>CAD</x:v>
      </x:c>
      <x:c r="M102" s="329" t="str">
        <x:v>2031-2032</x:v>
      </x:c>
      <x:c r="N102" s="329" t="str">
        <x:v>AI-Assisted</x:v>
      </x:c>
      <x:c r="O102" s="329" t="str">
        <x:v>Cell transcription from supplied workbook</x:v>
      </x:c>
      <x:c r="P102" s="329" t="str">
        <x:v>Captured</x:v>
      </x:c>
      <x:c r="Q102" s="336" t="d">
        <x:v>2026-10-04T00:00:00.000Z</x:v>
      </x:c>
      <x:c r="R102" s="336" t="d">
        <x:v>2026-10-04T00:00:00.000Z</x:v>
      </x:c>
      <x:c r="S102" s="329" t="str">
        <x:v>Parsed</x:v>
      </x:c>
      <x:c r="T102" s="329" t="str">
        <x:v>Original source numeric input</x:v>
      </x:c>
      <x:c r="U102" s="332" t="str">
        <x:v>AI-assisted analyst</x:v>
      </x:c>
      <x:c r="V102" s="60"/>
      <x:c r="W102" s="60"/>
      <x:c r="X102" s="60"/>
      <x:c r="Y102" s="60"/>
      <x:c r="Z102" s="60"/>
    </x:row>
    <x:row r="103" ht="15.75" hidden="0" customHeight="1">
      <x:c r="A103" s="329" t="str">
        <x:v>RAW-TEST-0097</x:v>
      </x:c>
      <x:c r="B103" s="329" t="str">
        <x:v>ASM-NGOB-V42-TEST</x:v>
      </x:c>
      <x:c r="C103" s="329" t="str">
        <x:v>SRC-NGOB-V18</x:v>
      </x:c>
      <x:c r="D103" s="329" t="str">
        <x:v>'Port Moody'!J87</x:v>
      </x:c>
      <x:c r="E103" s="329" t="str">
        <x:v>Port Moody</x:v>
      </x:c>
      <x:c r="F103" s="329" t="n">
        <x:v>87</x:v>
      </x:c>
      <x:c r="G103" s="329" t="str">
        <x:v>OPEX</x:v>
      </x:c>
      <x:c r="H103" s="329"/>
      <x:c r="I103" s="385" t="n">
        <x:v>2125258.111029118</x:v>
      </x:c>
      <x:c r="J103" s="330"/>
      <x:c r="K103" s="329" t="str">
        <x:v>Currency</x:v>
      </x:c>
      <x:c r="L103" s="329" t="str">
        <x:v>CAD</x:v>
      </x:c>
      <x:c r="M103" s="329" t="str">
        <x:v>2031-2032</x:v>
      </x:c>
      <x:c r="N103" s="329" t="str">
        <x:v>AI-Assisted</x:v>
      </x:c>
      <x:c r="O103" s="329" t="str">
        <x:v>Cell transcription from supplied workbook</x:v>
      </x:c>
      <x:c r="P103" s="329" t="str">
        <x:v>Captured</x:v>
      </x:c>
      <x:c r="Q103" s="336" t="d">
        <x:v>2026-10-04T00:00:00.000Z</x:v>
      </x:c>
      <x:c r="R103" s="336" t="d">
        <x:v>2026-10-04T00:00:00.000Z</x:v>
      </x:c>
      <x:c r="S103" s="329" t="str">
        <x:v>Parsed</x:v>
      </x:c>
      <x:c r="T103" s="329" t="str">
        <x:v>Original source numeric input</x:v>
      </x:c>
      <x:c r="U103" s="332" t="str">
        <x:v>AI-assisted analyst</x:v>
      </x:c>
      <x:c r="V103" s="60"/>
      <x:c r="W103" s="60"/>
      <x:c r="X103" s="60"/>
      <x:c r="Y103" s="60"/>
      <x:c r="Z103" s="60"/>
    </x:row>
    <x:row r="104" ht="15.75" hidden="0" customHeight="1">
      <x:c r="A104" s="329" t="str">
        <x:v>RAW-TEST-0098</x:v>
      </x:c>
      <x:c r="B104" s="329" t="str">
        <x:v>ASM-NGOB-V42-TEST</x:v>
      </x:c>
      <x:c r="C104" s="329" t="str">
        <x:v>SRC-NGOB-V18</x:v>
      </x:c>
      <x:c r="D104" s="329" t="str">
        <x:v>'Port Moody'!K16</x:v>
      </x:c>
      <x:c r="E104" s="329" t="str">
        <x:v>Port Moody</x:v>
      </x:c>
      <x:c r="F104" s="329" t="n">
        <x:v>16</x:v>
      </x:c>
      <x:c r="G104" s="329" t="str">
        <x:v>REVENUE</x:v>
      </x:c>
      <x:c r="H104" s="329"/>
      <x:c r="I104" s="385" t="n">
        <x:v>8640136.234446354</x:v>
      </x:c>
      <x:c r="J104" s="330"/>
      <x:c r="K104" s="329" t="str">
        <x:v>Currency</x:v>
      </x:c>
      <x:c r="L104" s="329" t="str">
        <x:v>CAD</x:v>
      </x:c>
      <x:c r="M104" s="329" t="str">
        <x:v>2032-2033</x:v>
      </x:c>
      <x:c r="N104" s="329" t="str">
        <x:v>AI-Assisted</x:v>
      </x:c>
      <x:c r="O104" s="329" t="str">
        <x:v>Cell transcription from supplied workbook</x:v>
      </x:c>
      <x:c r="P104" s="329" t="str">
        <x:v>Captured</x:v>
      </x:c>
      <x:c r="Q104" s="336" t="d">
        <x:v>2026-10-04T00:00:00.000Z</x:v>
      </x:c>
      <x:c r="R104" s="336" t="d">
        <x:v>2026-10-04T00:00:00.000Z</x:v>
      </x:c>
      <x:c r="S104" s="329" t="str">
        <x:v>Parsed</x:v>
      </x:c>
      <x:c r="T104" s="329" t="str">
        <x:v>Original source numeric input</x:v>
      </x:c>
      <x:c r="U104" s="332" t="str">
        <x:v>AI-assisted analyst</x:v>
      </x:c>
      <x:c r="V104" s="60"/>
      <x:c r="W104" s="60"/>
      <x:c r="X104" s="60"/>
      <x:c r="Y104" s="60"/>
      <x:c r="Z104" s="60"/>
    </x:row>
    <x:row r="105" ht="15.75" hidden="0" customHeight="1">
      <x:c r="A105" s="329" t="str">
        <x:v>RAW-TEST-0099</x:v>
      </x:c>
      <x:c r="B105" s="329" t="str">
        <x:v>ASM-NGOB-V42-TEST</x:v>
      </x:c>
      <x:c r="C105" s="329" t="str">
        <x:v>SRC-NGOB-V18</x:v>
      </x:c>
      <x:c r="D105" s="329" t="str">
        <x:v>'Port Moody'!K87</x:v>
      </x:c>
      <x:c r="E105" s="329" t="str">
        <x:v>Port Moody</x:v>
      </x:c>
      <x:c r="F105" s="329" t="n">
        <x:v>87</x:v>
      </x:c>
      <x:c r="G105" s="329" t="str">
        <x:v>OPEX</x:v>
      </x:c>
      <x:c r="H105" s="329"/>
      <x:c r="I105" s="385" t="n">
        <x:v>2167763.2732497</x:v>
      </x:c>
      <x:c r="J105" s="330"/>
      <x:c r="K105" s="329" t="str">
        <x:v>Currency</x:v>
      </x:c>
      <x:c r="L105" s="329" t="str">
        <x:v>CAD</x:v>
      </x:c>
      <x:c r="M105" s="329" t="str">
        <x:v>2032-2033</x:v>
      </x:c>
      <x:c r="N105" s="329" t="str">
        <x:v>AI-Assisted</x:v>
      </x:c>
      <x:c r="O105" s="329" t="str">
        <x:v>Cell transcription from supplied workbook</x:v>
      </x:c>
      <x:c r="P105" s="329" t="str">
        <x:v>Captured</x:v>
      </x:c>
      <x:c r="Q105" s="336" t="d">
        <x:v>2026-10-04T00:00:00.000Z</x:v>
      </x:c>
      <x:c r="R105" s="336" t="d">
        <x:v>2026-10-04T00:00:00.000Z</x:v>
      </x:c>
      <x:c r="S105" s="329" t="str">
        <x:v>Parsed</x:v>
      </x:c>
      <x:c r="T105" s="329" t="str">
        <x:v>Original source numeric input</x:v>
      </x:c>
      <x:c r="U105" s="332" t="str">
        <x:v>AI-assisted analyst</x:v>
      </x:c>
      <x:c r="V105" s="60"/>
      <x:c r="W105" s="60"/>
      <x:c r="X105" s="60"/>
      <x:c r="Y105" s="60"/>
      <x:c r="Z105" s="60"/>
    </x:row>
    <x:row r="106" ht="15.75" hidden="0" customHeight="1">
      <x:c r="A106" s="329" t="str">
        <x:v>RAW-TEST-0100</x:v>
      </x:c>
      <x:c r="B106" s="329" t="str">
        <x:v>ASM-NGOB-V42-TEST</x:v>
      </x:c>
      <x:c r="C106" s="329" t="str">
        <x:v>SRC-NGOB-V18</x:v>
      </x:c>
      <x:c r="D106" s="329" t="str">
        <x:v>'Port Moody'!L16</x:v>
      </x:c>
      <x:c r="E106" s="329" t="str">
        <x:v>Port Moody</x:v>
      </x:c>
      <x:c r="F106" s="329" t="n">
        <x:v>16</x:v>
      </x:c>
      <x:c r="G106" s="329" t="str">
        <x:v>REVENUE</x:v>
      </x:c>
      <x:c r="H106" s="329"/>
      <x:c r="I106" s="385" t="n">
        <x:v>8854654.720632257</x:v>
      </x:c>
      <x:c r="J106" s="330"/>
      <x:c r="K106" s="329" t="str">
        <x:v>Currency</x:v>
      </x:c>
      <x:c r="L106" s="329" t="str">
        <x:v>CAD</x:v>
      </x:c>
      <x:c r="M106" s="329" t="str">
        <x:v>2033-2034</x:v>
      </x:c>
      <x:c r="N106" s="329" t="str">
        <x:v>AI-Assisted</x:v>
      </x:c>
      <x:c r="O106" s="329" t="str">
        <x:v>Cell transcription from supplied workbook</x:v>
      </x:c>
      <x:c r="P106" s="329" t="str">
        <x:v>Captured</x:v>
      </x:c>
      <x:c r="Q106" s="336" t="d">
        <x:v>2026-10-04T00:00:00.000Z</x:v>
      </x:c>
      <x:c r="R106" s="336" t="d">
        <x:v>2026-10-04T00:00:00.000Z</x:v>
      </x:c>
      <x:c r="S106" s="329" t="str">
        <x:v>Parsed</x:v>
      </x:c>
      <x:c r="T106" s="329" t="str">
        <x:v>Original source numeric input</x:v>
      </x:c>
      <x:c r="U106" s="332" t="str">
        <x:v>AI-assisted analyst</x:v>
      </x:c>
      <x:c r="V106" s="60"/>
      <x:c r="W106" s="60"/>
      <x:c r="X106" s="60"/>
      <x:c r="Y106" s="60"/>
      <x:c r="Z106" s="60"/>
    </x:row>
    <x:row r="107" ht="15.75" hidden="0" customHeight="1">
      <x:c r="A107" s="329" t="str">
        <x:v>RAW-TEST-0101</x:v>
      </x:c>
      <x:c r="B107" s="329" t="str">
        <x:v>ASM-NGOB-V42-TEST</x:v>
      </x:c>
      <x:c r="C107" s="329" t="str">
        <x:v>SRC-NGOB-V18</x:v>
      </x:c>
      <x:c r="D107" s="329" t="str">
        <x:v>'Port Moody'!L87</x:v>
      </x:c>
      <x:c r="E107" s="329" t="str">
        <x:v>Port Moody</x:v>
      </x:c>
      <x:c r="F107" s="329" t="n">
        <x:v>87</x:v>
      </x:c>
      <x:c r="G107" s="329" t="str">
        <x:v>OPEX</x:v>
      </x:c>
      <x:c r="H107" s="329"/>
      <x:c r="I107" s="385" t="n">
        <x:v>2211118.5387146943</x:v>
      </x:c>
      <x:c r="J107" s="330"/>
      <x:c r="K107" s="329" t="str">
        <x:v>Currency</x:v>
      </x:c>
      <x:c r="L107" s="329" t="str">
        <x:v>CAD</x:v>
      </x:c>
      <x:c r="M107" s="329" t="str">
        <x:v>2033-2034</x:v>
      </x:c>
      <x:c r="N107" s="329" t="str">
        <x:v>AI-Assisted</x:v>
      </x:c>
      <x:c r="O107" s="329" t="str">
        <x:v>Cell transcription from supplied workbook</x:v>
      </x:c>
      <x:c r="P107" s="329" t="str">
        <x:v>Captured</x:v>
      </x:c>
      <x:c r="Q107" s="336" t="d">
        <x:v>2026-10-04T00:00:00.000Z</x:v>
      </x:c>
      <x:c r="R107" s="336" t="d">
        <x:v>2026-10-04T00:00:00.000Z</x:v>
      </x:c>
      <x:c r="S107" s="329" t="str">
        <x:v>Parsed</x:v>
      </x:c>
      <x:c r="T107" s="329" t="str">
        <x:v>Original source numeric input</x:v>
      </x:c>
      <x:c r="U107" s="332" t="str">
        <x:v>AI-assisted analyst</x:v>
      </x:c>
      <x:c r="V107" s="60"/>
      <x:c r="W107" s="60"/>
      <x:c r="X107" s="60"/>
      <x:c r="Y107" s="60"/>
      <x:c r="Z107" s="60"/>
    </x:row>
    <x:row r="108" ht="15.75" hidden="0" customHeight="1">
      <x:c r="A108" s="329" t="str">
        <x:v>RAW-TEST-0102</x:v>
      </x:c>
      <x:c r="B108" s="329" t="str">
        <x:v>ASM-NGOB-V42-TEST</x:v>
      </x:c>
      <x:c r="C108" s="329" t="str">
        <x:v>SRC-NGOB-V18</x:v>
      </x:c>
      <x:c r="D108" s="329" t="str">
        <x:v>'Port Moody'!M16</x:v>
      </x:c>
      <x:c r="E108" s="329" t="str">
        <x:v>Port Moody</x:v>
      </x:c>
      <x:c r="F108" s="329" t="n">
        <x:v>16</x:v>
      </x:c>
      <x:c r="G108" s="329" t="str">
        <x:v>REVENUE</x:v>
      </x:c>
      <x:c r="H108" s="329"/>
      <x:c r="I108" s="385" t="n">
        <x:v>9074506.470579304</x:v>
      </x:c>
      <x:c r="J108" s="330"/>
      <x:c r="K108" s="329" t="str">
        <x:v>Currency</x:v>
      </x:c>
      <x:c r="L108" s="329" t="str">
        <x:v>CAD</x:v>
      </x:c>
      <x:c r="M108" s="329" t="str">
        <x:v>2034-2035</x:v>
      </x:c>
      <x:c r="N108" s="329" t="str">
        <x:v>AI-Assisted</x:v>
      </x:c>
      <x:c r="O108" s="329" t="str">
        <x:v>Cell transcription from supplied workbook</x:v>
      </x:c>
      <x:c r="P108" s="329" t="str">
        <x:v>Captured</x:v>
      </x:c>
      <x:c r="Q108" s="336" t="d">
        <x:v>2026-10-04T00:00:00.000Z</x:v>
      </x:c>
      <x:c r="R108" s="336" t="d">
        <x:v>2026-10-04T00:00:00.000Z</x:v>
      </x:c>
      <x:c r="S108" s="329" t="str">
        <x:v>Parsed</x:v>
      </x:c>
      <x:c r="T108" s="329" t="str">
        <x:v>Original source numeric input</x:v>
      </x:c>
      <x:c r="U108" s="332" t="str">
        <x:v>AI-assisted analyst</x:v>
      </x:c>
      <x:c r="V108" s="60"/>
      <x:c r="W108" s="60"/>
      <x:c r="X108" s="60"/>
      <x:c r="Y108" s="60"/>
      <x:c r="Z108" s="60"/>
    </x:row>
    <x:row r="109" ht="15.75" hidden="0" customHeight="1">
      <x:c r="A109" s="329" t="str">
        <x:v>RAW-TEST-0103</x:v>
      </x:c>
      <x:c r="B109" s="329" t="str">
        <x:v>ASM-NGOB-V42-TEST</x:v>
      </x:c>
      <x:c r="C109" s="329" t="str">
        <x:v>SRC-NGOB-V18</x:v>
      </x:c>
      <x:c r="D109" s="329" t="str">
        <x:v>'Port Moody'!M87</x:v>
      </x:c>
      <x:c r="E109" s="329" t="str">
        <x:v>Port Moody</x:v>
      </x:c>
      <x:c r="F109" s="329" t="n">
        <x:v>87</x:v>
      </x:c>
      <x:c r="G109" s="329" t="str">
        <x:v>OPEX</x:v>
      </x:c>
      <x:c r="H109" s="329"/>
      <x:c r="I109" s="385" t="n">
        <x:v>2255340.909488988</x:v>
      </x:c>
      <x:c r="J109" s="330"/>
      <x:c r="K109" s="329" t="str">
        <x:v>Currency</x:v>
      </x:c>
      <x:c r="L109" s="329" t="str">
        <x:v>CAD</x:v>
      </x:c>
      <x:c r="M109" s="329" t="str">
        <x:v>2034-2035</x:v>
      </x:c>
      <x:c r="N109" s="329" t="str">
        <x:v>AI-Assisted</x:v>
      </x:c>
      <x:c r="O109" s="329" t="str">
        <x:v>Cell transcription from supplied workbook</x:v>
      </x:c>
      <x:c r="P109" s="329" t="str">
        <x:v>Captured</x:v>
      </x:c>
      <x:c r="Q109" s="336" t="d">
        <x:v>2026-10-04T00:00:00.000Z</x:v>
      </x:c>
      <x:c r="R109" s="336" t="d">
        <x:v>2026-10-04T00:00:00.000Z</x:v>
      </x:c>
      <x:c r="S109" s="329" t="str">
        <x:v>Parsed</x:v>
      </x:c>
      <x:c r="T109" s="329" t="str">
        <x:v>Original source numeric input</x:v>
      </x:c>
      <x:c r="U109" s="332" t="str">
        <x:v>AI-assisted analyst</x:v>
      </x:c>
      <x:c r="V109" s="60"/>
      <x:c r="W109" s="60"/>
      <x:c r="X109" s="60"/>
      <x:c r="Y109" s="60"/>
      <x:c r="Z109" s="60"/>
    </x:row>
    <x:row r="110" ht="15.75" hidden="0" customHeight="1">
      <x:c r="A110" s="329" t="str">
        <x:v>RAW-TEST-0104</x:v>
      </x:c>
      <x:c r="B110" s="329" t="str">
        <x:v>ASM-NGOB-V42-TEST</x:v>
      </x:c>
      <x:c r="C110" s="329" t="str">
        <x:v>SRC-NGOB-V18</x:v>
      </x:c>
      <x:c r="D110" s="329" t="str">
        <x:v>'1656 ADANAC'!C16</x:v>
      </x:c>
      <x:c r="E110" s="329" t="str">
        <x:v>1656 ADANAC</x:v>
      </x:c>
      <x:c r="F110" s="329" t="n">
        <x:v>16</x:v>
      </x:c>
      <x:c r="G110" s="329" t="str">
        <x:v>REVENUE</x:v>
      </x:c>
      <x:c r="H110" s="329"/>
      <x:c r="I110" s="385" t="n">
        <x:v>0</x:v>
      </x:c>
      <x:c r="J110" s="330"/>
      <x:c r="K110" s="329" t="str">
        <x:v>Currency</x:v>
      </x:c>
      <x:c r="L110" s="329" t="str">
        <x:v>CAD</x:v>
      </x:c>
      <x:c r="M110" s="329" t="str">
        <x:v>2024-2025</x:v>
      </x:c>
      <x:c r="N110" s="329" t="str">
        <x:v>AI-Assisted</x:v>
      </x:c>
      <x:c r="O110" s="329" t="str">
        <x:v>Cell transcription from supplied workbook</x:v>
      </x:c>
      <x:c r="P110" s="329" t="str">
        <x:v>Captured</x:v>
      </x:c>
      <x:c r="Q110" s="336" t="d">
        <x:v>2026-10-04T00:00:00.000Z</x:v>
      </x:c>
      <x:c r="R110" s="336" t="d">
        <x:v>2026-10-04T00:00:00.000Z</x:v>
      </x:c>
      <x:c r="S110" s="329" t="str">
        <x:v>Parsed</x:v>
      </x:c>
      <x:c r="T110" s="329" t="str">
        <x:v>Original source formula (text): SUM(C5:C15)</x:v>
      </x:c>
      <x:c r="U110" s="332" t="str">
        <x:v>AI-assisted analyst</x:v>
      </x:c>
      <x:c r="V110" s="60"/>
      <x:c r="W110" s="60"/>
      <x:c r="X110" s="60"/>
      <x:c r="Y110" s="60"/>
      <x:c r="Z110" s="60"/>
    </x:row>
    <x:row r="111" ht="15.75" hidden="0" customHeight="1">
      <x:c r="A111" s="329" t="str">
        <x:v>RAW-TEST-0105</x:v>
      </x:c>
      <x:c r="B111" s="329" t="str">
        <x:v>ASM-NGOB-V42-TEST</x:v>
      </x:c>
      <x:c r="C111" s="329" t="str">
        <x:v>SRC-NGOB-V18</x:v>
      </x:c>
      <x:c r="D111" s="329" t="str">
        <x:v>'1656 ADANAC'!C87</x:v>
      </x:c>
      <x:c r="E111" s="329" t="str">
        <x:v>1656 ADANAC</x:v>
      </x:c>
      <x:c r="F111" s="329" t="n">
        <x:v>87</x:v>
      </x:c>
      <x:c r="G111" s="329" t="str">
        <x:v>OPEX</x:v>
      </x:c>
      <x:c r="H111" s="329"/>
      <x:c r="I111" s="385" t="n">
        <x:v>0</x:v>
      </x:c>
      <x:c r="J111" s="330"/>
      <x:c r="K111" s="329" t="str">
        <x:v>Currency</x:v>
      </x:c>
      <x:c r="L111" s="329" t="str">
        <x:v>CAD</x:v>
      </x:c>
      <x:c r="M111" s="329" t="str">
        <x:v>2024-2025</x:v>
      </x:c>
      <x:c r="N111" s="329" t="str">
        <x:v>AI-Assisted</x:v>
      </x:c>
      <x:c r="O111" s="329" t="str">
        <x:v>Cell transcription from supplied workbook</x:v>
      </x:c>
      <x:c r="P111" s="329" t="str">
        <x:v>Captured</x:v>
      </x:c>
      <x:c r="Q111" s="336" t="d">
        <x:v>2026-10-04T00:00:00.000Z</x:v>
      </x:c>
      <x:c r="R111" s="336" t="d">
        <x:v>2026-10-04T00:00:00.000Z</x:v>
      </x:c>
      <x:c r="S111" s="329" t="str">
        <x:v>Parsed</x:v>
      </x:c>
      <x:c r="T111" s="329" t="str">
        <x:v>Original source formula (text): SUM(C69:C84)</x:v>
      </x:c>
      <x:c r="U111" s="332" t="str">
        <x:v>AI-assisted analyst</x:v>
      </x:c>
      <x:c r="V111" s="60"/>
      <x:c r="W111" s="60"/>
      <x:c r="X111" s="60"/>
      <x:c r="Y111" s="60"/>
      <x:c r="Z111" s="60"/>
    </x:row>
    <x:row r="112" ht="15.75" hidden="0" customHeight="1">
      <x:c r="A112" s="329" t="str">
        <x:v>RAW-TEST-0106</x:v>
      </x:c>
      <x:c r="B112" s="329" t="str">
        <x:v>ASM-NGOB-V42-TEST</x:v>
      </x:c>
      <x:c r="C112" s="329" t="str">
        <x:v>SRC-NGOB-V18</x:v>
      </x:c>
      <x:c r="D112" s="329" t="str">
        <x:v>'1656 ADANAC'!D16</x:v>
      </x:c>
      <x:c r="E112" s="329" t="str">
        <x:v>1656 ADANAC</x:v>
      </x:c>
      <x:c r="F112" s="329" t="n">
        <x:v>16</x:v>
      </x:c>
      <x:c r="G112" s="329" t="str">
        <x:v>REVENUE</x:v>
      </x:c>
      <x:c r="H112" s="329"/>
      <x:c r="I112" s="385" t="n">
        <x:v>0</x:v>
      </x:c>
      <x:c r="J112" s="330"/>
      <x:c r="K112" s="329" t="str">
        <x:v>Currency</x:v>
      </x:c>
      <x:c r="L112" s="329" t="str">
        <x:v>CAD</x:v>
      </x:c>
      <x:c r="M112" s="329" t="str">
        <x:v>2025-2026</x:v>
      </x:c>
      <x:c r="N112" s="329" t="str">
        <x:v>AI-Assisted</x:v>
      </x:c>
      <x:c r="O112" s="329" t="str">
        <x:v>Cell transcription from supplied workbook</x:v>
      </x:c>
      <x:c r="P112" s="329" t="str">
        <x:v>Captured</x:v>
      </x:c>
      <x:c r="Q112" s="336" t="d">
        <x:v>2026-10-04T00:00:00.000Z</x:v>
      </x:c>
      <x:c r="R112" s="336" t="d">
        <x:v>2026-10-04T00:00:00.000Z</x:v>
      </x:c>
      <x:c r="S112" s="329" t="str">
        <x:v>Parsed</x:v>
      </x:c>
      <x:c r="T112" s="329" t="str">
        <x:v>Original source formula (text): SUM(D5:D15)</x:v>
      </x:c>
      <x:c r="U112" s="332" t="str">
        <x:v>AI-assisted analyst</x:v>
      </x:c>
      <x:c r="V112" s="60"/>
      <x:c r="W112" s="60"/>
      <x:c r="X112" s="60"/>
      <x:c r="Y112" s="60"/>
      <x:c r="Z112" s="60"/>
    </x:row>
    <x:row r="113" ht="15.75" hidden="0" customHeight="1">
      <x:c r="A113" s="329" t="str">
        <x:v>RAW-TEST-0107</x:v>
      </x:c>
      <x:c r="B113" s="329" t="str">
        <x:v>ASM-NGOB-V42-TEST</x:v>
      </x:c>
      <x:c r="C113" s="329" t="str">
        <x:v>SRC-NGOB-V18</x:v>
      </x:c>
      <x:c r="D113" s="329" t="str">
        <x:v>'1656 ADANAC'!D87</x:v>
      </x:c>
      <x:c r="E113" s="329" t="str">
        <x:v>1656 ADANAC</x:v>
      </x:c>
      <x:c r="F113" s="329" t="n">
        <x:v>87</x:v>
      </x:c>
      <x:c r="G113" s="329" t="str">
        <x:v>OPEX</x:v>
      </x:c>
      <x:c r="H113" s="329"/>
      <x:c r="I113" s="385" t="n">
        <x:v>0</x:v>
      </x:c>
      <x:c r="J113" s="330"/>
      <x:c r="K113" s="329" t="str">
        <x:v>Currency</x:v>
      </x:c>
      <x:c r="L113" s="329" t="str">
        <x:v>CAD</x:v>
      </x:c>
      <x:c r="M113" s="329" t="str">
        <x:v>2025-2026</x:v>
      </x:c>
      <x:c r="N113" s="329" t="str">
        <x:v>AI-Assisted</x:v>
      </x:c>
      <x:c r="O113" s="329" t="str">
        <x:v>Cell transcription from supplied workbook</x:v>
      </x:c>
      <x:c r="P113" s="329" t="str">
        <x:v>Captured</x:v>
      </x:c>
      <x:c r="Q113" s="336" t="d">
        <x:v>2026-10-04T00:00:00.000Z</x:v>
      </x:c>
      <x:c r="R113" s="336" t="d">
        <x:v>2026-10-04T00:00:00.000Z</x:v>
      </x:c>
      <x:c r="S113" s="329" t="str">
        <x:v>Parsed</x:v>
      </x:c>
      <x:c r="T113" s="329" t="str">
        <x:v>Original source formula (text): SUM(D69:D84)</x:v>
      </x:c>
      <x:c r="U113" s="332" t="str">
        <x:v>AI-assisted analyst</x:v>
      </x:c>
      <x:c r="V113" s="60"/>
      <x:c r="W113" s="60"/>
      <x:c r="X113" s="60"/>
      <x:c r="Y113" s="60"/>
      <x:c r="Z113" s="60"/>
    </x:row>
    <x:row r="114" ht="15.75" hidden="0" customHeight="1">
      <x:c r="A114" s="329" t="str">
        <x:v>RAW-TEST-0108</x:v>
      </x:c>
      <x:c r="B114" s="329" t="str">
        <x:v>ASM-NGOB-V42-TEST</x:v>
      </x:c>
      <x:c r="C114" s="329" t="str">
        <x:v>SRC-NGOB-V18</x:v>
      </x:c>
      <x:c r="D114" s="329" t="str">
        <x:v>'1656 ADANAC'!E16</x:v>
      </x:c>
      <x:c r="E114" s="329" t="str">
        <x:v>1656 ADANAC</x:v>
      </x:c>
      <x:c r="F114" s="329" t="n">
        <x:v>16</x:v>
      </x:c>
      <x:c r="G114" s="329" t="str">
        <x:v>REVENUE</x:v>
      </x:c>
      <x:c r="H114" s="329"/>
      <x:c r="I114" s="385" t="n">
        <x:v>0</x:v>
      </x:c>
      <x:c r="J114" s="330"/>
      <x:c r="K114" s="329" t="str">
        <x:v>Currency</x:v>
      </x:c>
      <x:c r="L114" s="329" t="str">
        <x:v>CAD</x:v>
      </x:c>
      <x:c r="M114" s="329" t="str">
        <x:v>2026-2027</x:v>
      </x:c>
      <x:c r="N114" s="329" t="str">
        <x:v>AI-Assisted</x:v>
      </x:c>
      <x:c r="O114" s="329" t="str">
        <x:v>Cell transcription from supplied workbook</x:v>
      </x:c>
      <x:c r="P114" s="329" t="str">
        <x:v>Captured</x:v>
      </x:c>
      <x:c r="Q114" s="336" t="d">
        <x:v>2026-10-04T00:00:00.000Z</x:v>
      </x:c>
      <x:c r="R114" s="336" t="d">
        <x:v>2026-10-04T00:00:00.000Z</x:v>
      </x:c>
      <x:c r="S114" s="329" t="str">
        <x:v>Parsed</x:v>
      </x:c>
      <x:c r="T114" s="329" t="str">
        <x:v>Original source numeric input</x:v>
      </x:c>
      <x:c r="U114" s="332" t="str">
        <x:v>AI-assisted analyst</x:v>
      </x:c>
      <x:c r="V114" s="60"/>
      <x:c r="W114" s="60"/>
      <x:c r="X114" s="60"/>
      <x:c r="Y114" s="60"/>
      <x:c r="Z114" s="60"/>
    </x:row>
    <x:row r="115" ht="15.75" hidden="0" customHeight="1">
      <x:c r="A115" s="329" t="str">
        <x:v>RAW-TEST-0109</x:v>
      </x:c>
      <x:c r="B115" s="329" t="str">
        <x:v>ASM-NGOB-V42-TEST</x:v>
      </x:c>
      <x:c r="C115" s="329" t="str">
        <x:v>SRC-NGOB-V18</x:v>
      </x:c>
      <x:c r="D115" s="329" t="str">
        <x:v>'1656 ADANAC'!E87</x:v>
      </x:c>
      <x:c r="E115" s="329" t="str">
        <x:v>1656 ADANAC</x:v>
      </x:c>
      <x:c r="F115" s="329" t="n">
        <x:v>87</x:v>
      </x:c>
      <x:c r="G115" s="329" t="str">
        <x:v>OPEX</x:v>
      </x:c>
      <x:c r="H115" s="329"/>
      <x:c r="I115" s="385" t="n">
        <x:v>0</x:v>
      </x:c>
      <x:c r="J115" s="330"/>
      <x:c r="K115" s="329" t="str">
        <x:v>Currency</x:v>
      </x:c>
      <x:c r="L115" s="329" t="str">
        <x:v>CAD</x:v>
      </x:c>
      <x:c r="M115" s="329" t="str">
        <x:v>2026-2027</x:v>
      </x:c>
      <x:c r="N115" s="329" t="str">
        <x:v>AI-Assisted</x:v>
      </x:c>
      <x:c r="O115" s="329" t="str">
        <x:v>Cell transcription from supplied workbook</x:v>
      </x:c>
      <x:c r="P115" s="329" t="str">
        <x:v>Captured</x:v>
      </x:c>
      <x:c r="Q115" s="336" t="d">
        <x:v>2026-10-04T00:00:00.000Z</x:v>
      </x:c>
      <x:c r="R115" s="336" t="d">
        <x:v>2026-10-04T00:00:00.000Z</x:v>
      </x:c>
      <x:c r="S115" s="329" t="str">
        <x:v>Parsed</x:v>
      </x:c>
      <x:c r="T115" s="329" t="str">
        <x:v>Original source numeric input</x:v>
      </x:c>
      <x:c r="U115" s="332" t="str">
        <x:v>AI-assisted analyst</x:v>
      </x:c>
      <x:c r="V115" s="60"/>
      <x:c r="W115" s="60"/>
      <x:c r="X115" s="60"/>
      <x:c r="Y115" s="60"/>
      <x:c r="Z115" s="60"/>
    </x:row>
    <x:row r="116" ht="15.75" hidden="0" customHeight="1">
      <x:c r="A116" s="329" t="str">
        <x:v>RAW-TEST-0110</x:v>
      </x:c>
      <x:c r="B116" s="329" t="str">
        <x:v>ASM-NGOB-V42-TEST</x:v>
      </x:c>
      <x:c r="C116" s="329" t="str">
        <x:v>SRC-NGOB-V18</x:v>
      </x:c>
      <x:c r="D116" s="329" t="str">
        <x:v>'1656 ADANAC'!F16</x:v>
      </x:c>
      <x:c r="E116" s="329" t="str">
        <x:v>1656 ADANAC</x:v>
      </x:c>
      <x:c r="F116" s="329" t="n">
        <x:v>16</x:v>
      </x:c>
      <x:c r="G116" s="329" t="str">
        <x:v>REVENUE</x:v>
      </x:c>
      <x:c r="H116" s="329"/>
      <x:c r="I116" s="385" t="n">
        <x:v>2503990.6399999997</x:v>
      </x:c>
      <x:c r="J116" s="330"/>
      <x:c r="K116" s="329" t="str">
        <x:v>Currency</x:v>
      </x:c>
      <x:c r="L116" s="329" t="str">
        <x:v>CAD</x:v>
      </x:c>
      <x:c r="M116" s="329" t="str">
        <x:v>2027-2028</x:v>
      </x:c>
      <x:c r="N116" s="329" t="str">
        <x:v>AI-Assisted</x:v>
      </x:c>
      <x:c r="O116" s="329" t="str">
        <x:v>Cell transcription from supplied workbook</x:v>
      </x:c>
      <x:c r="P116" s="329" t="str">
        <x:v>Captured</x:v>
      </x:c>
      <x:c r="Q116" s="336" t="d">
        <x:v>2026-10-04T00:00:00.000Z</x:v>
      </x:c>
      <x:c r="R116" s="336" t="d">
        <x:v>2026-10-04T00:00:00.000Z</x:v>
      </x:c>
      <x:c r="S116" s="329" t="str">
        <x:v>Parsed</x:v>
      </x:c>
      <x:c r="T116" s="329" t="str">
        <x:v>Original source formula (text): SUM(F4:F15)</x:v>
      </x:c>
      <x:c r="U116" s="332" t="str">
        <x:v>AI-assisted analyst</x:v>
      </x:c>
      <x:c r="V116" s="60"/>
      <x:c r="W116" s="60"/>
      <x:c r="X116" s="60"/>
      <x:c r="Y116" s="60"/>
      <x:c r="Z116" s="60"/>
    </x:row>
    <x:row r="117" ht="15.75" hidden="0" customHeight="1">
      <x:c r="A117" s="329" t="str">
        <x:v>RAW-TEST-0111</x:v>
      </x:c>
      <x:c r="B117" s="329" t="str">
        <x:v>ASM-NGOB-V42-TEST</x:v>
      </x:c>
      <x:c r="C117" s="329" t="str">
        <x:v>SRC-NGOB-V18</x:v>
      </x:c>
      <x:c r="D117" s="329" t="str">
        <x:v>'1656 ADANAC'!F87</x:v>
      </x:c>
      <x:c r="E117" s="329" t="str">
        <x:v>1656 ADANAC</x:v>
      </x:c>
      <x:c r="F117" s="329" t="n">
        <x:v>87</x:v>
      </x:c>
      <x:c r="G117" s="329" t="str">
        <x:v>OPEX</x:v>
      </x:c>
      <x:c r="H117" s="329"/>
      <x:c r="I117" s="385" t="n">
        <x:v>801689.6</x:v>
      </x:c>
      <x:c r="J117" s="330"/>
      <x:c r="K117" s="329" t="str">
        <x:v>Currency</x:v>
      </x:c>
      <x:c r="L117" s="329" t="str">
        <x:v>CAD</x:v>
      </x:c>
      <x:c r="M117" s="329" t="str">
        <x:v>2027-2028</x:v>
      </x:c>
      <x:c r="N117" s="329" t="str">
        <x:v>AI-Assisted</x:v>
      </x:c>
      <x:c r="O117" s="329" t="str">
        <x:v>Cell transcription from supplied workbook</x:v>
      </x:c>
      <x:c r="P117" s="329" t="str">
        <x:v>Captured</x:v>
      </x:c>
      <x:c r="Q117" s="336" t="d">
        <x:v>2026-10-04T00:00:00.000Z</x:v>
      </x:c>
      <x:c r="R117" s="336" t="d">
        <x:v>2026-10-04T00:00:00.000Z</x:v>
      </x:c>
      <x:c r="S117" s="329" t="str">
        <x:v>Parsed</x:v>
      </x:c>
      <x:c r="T117" s="329" t="str">
        <x:v>Original source formula (text): SUM(F37,F46,F59,F76,F82,F84)</x:v>
      </x:c>
      <x:c r="U117" s="332" t="str">
        <x:v>AI-assisted analyst</x:v>
      </x:c>
      <x:c r="V117" s="60"/>
      <x:c r="W117" s="60"/>
      <x:c r="X117" s="60"/>
      <x:c r="Y117" s="60"/>
      <x:c r="Z117" s="60"/>
    </x:row>
    <x:row r="118" ht="15.75" hidden="0" customHeight="1">
      <x:c r="A118" s="329" t="str">
        <x:v>RAW-TEST-0112</x:v>
      </x:c>
      <x:c r="B118" s="329" t="str">
        <x:v>ASM-NGOB-V42-TEST</x:v>
      </x:c>
      <x:c r="C118" s="329" t="str">
        <x:v>SRC-NGOB-V18</x:v>
      </x:c>
      <x:c r="D118" s="329" t="str">
        <x:v>'1656 ADANAC'!G16</x:v>
      </x:c>
      <x:c r="E118" s="329" t="str">
        <x:v>1656 ADANAC</x:v>
      </x:c>
      <x:c r="F118" s="329" t="n">
        <x:v>16</x:v>
      </x:c>
      <x:c r="G118" s="329" t="str">
        <x:v>REVENUE</x:v>
      </x:c>
      <x:c r="H118" s="329"/>
      <x:c r="I118" s="385" t="n">
        <x:v>2536656.6728</x:v>
      </x:c>
      <x:c r="J118" s="330"/>
      <x:c r="K118" s="329" t="str">
        <x:v>Currency</x:v>
      </x:c>
      <x:c r="L118" s="329" t="str">
        <x:v>CAD</x:v>
      </x:c>
      <x:c r="M118" s="329" t="str">
        <x:v>2028-2029</x:v>
      </x:c>
      <x:c r="N118" s="329" t="str">
        <x:v>AI-Assisted</x:v>
      </x:c>
      <x:c r="O118" s="329" t="str">
        <x:v>Cell transcription from supplied workbook</x:v>
      </x:c>
      <x:c r="P118" s="329" t="str">
        <x:v>Captured</x:v>
      </x:c>
      <x:c r="Q118" s="336" t="d">
        <x:v>2026-10-04T00:00:00.000Z</x:v>
      </x:c>
      <x:c r="R118" s="336" t="d">
        <x:v>2026-10-04T00:00:00.000Z</x:v>
      </x:c>
      <x:c r="S118" s="329" t="str">
        <x:v>Parsed</x:v>
      </x:c>
      <x:c r="T118" s="329" t="str">
        <x:v>Original source formula (text): SUM(G4:G15)</x:v>
      </x:c>
      <x:c r="U118" s="332" t="str">
        <x:v>AI-assisted analyst</x:v>
      </x:c>
      <x:c r="V118" s="60"/>
      <x:c r="W118" s="60"/>
      <x:c r="X118" s="60"/>
      <x:c r="Y118" s="60"/>
      <x:c r="Z118" s="60"/>
    </x:row>
    <x:row r="119" ht="15.75" hidden="0" customHeight="1">
      <x:c r="A119" s="329" t="str">
        <x:v>RAW-TEST-0113</x:v>
      </x:c>
      <x:c r="B119" s="329" t="str">
        <x:v>ASM-NGOB-V42-TEST</x:v>
      </x:c>
      <x:c r="C119" s="329" t="str">
        <x:v>SRC-NGOB-V18</x:v>
      </x:c>
      <x:c r="D119" s="329" t="str">
        <x:v>'1656 ADANAC'!G87</x:v>
      </x:c>
      <x:c r="E119" s="329" t="str">
        <x:v>1656 ADANAC</x:v>
      </x:c>
      <x:c r="F119" s="329" t="n">
        <x:v>87</x:v>
      </x:c>
      <x:c r="G119" s="329" t="str">
        <x:v>OPEX</x:v>
      </x:c>
      <x:c r="H119" s="329"/>
      <x:c r="I119" s="385" t="n">
        <x:v>821706.888</x:v>
      </x:c>
      <x:c r="J119" s="330"/>
      <x:c r="K119" s="329" t="str">
        <x:v>Currency</x:v>
      </x:c>
      <x:c r="L119" s="329" t="str">
        <x:v>CAD</x:v>
      </x:c>
      <x:c r="M119" s="329" t="str">
        <x:v>2028-2029</x:v>
      </x:c>
      <x:c r="N119" s="329" t="str">
        <x:v>AI-Assisted</x:v>
      </x:c>
      <x:c r="O119" s="329" t="str">
        <x:v>Cell transcription from supplied workbook</x:v>
      </x:c>
      <x:c r="P119" s="329" t="str">
        <x:v>Captured</x:v>
      </x:c>
      <x:c r="Q119" s="336" t="d">
        <x:v>2026-10-04T00:00:00.000Z</x:v>
      </x:c>
      <x:c r="R119" s="336" t="d">
        <x:v>2026-10-04T00:00:00.000Z</x:v>
      </x:c>
      <x:c r="S119" s="329" t="str">
        <x:v>Parsed</x:v>
      </x:c>
      <x:c r="T119" s="329" t="str">
        <x:v>Original source formula (text): SUM(G37,G46,G59,G76,G82,G84)</x:v>
      </x:c>
      <x:c r="U119" s="332" t="str">
        <x:v>AI-assisted analyst</x:v>
      </x:c>
      <x:c r="V119" s="60"/>
      <x:c r="W119" s="60"/>
      <x:c r="X119" s="60"/>
      <x:c r="Y119" s="60"/>
      <x:c r="Z119" s="60"/>
    </x:row>
    <x:row r="120" ht="15.75" hidden="0" customHeight="1">
      <x:c r="A120" s="329" t="str">
        <x:v>RAW-TEST-0114</x:v>
      </x:c>
      <x:c r="B120" s="329" t="str">
        <x:v>ASM-NGOB-V42-TEST</x:v>
      </x:c>
      <x:c r="C120" s="329" t="str">
        <x:v>SRC-NGOB-V18</x:v>
      </x:c>
      <x:c r="D120" s="329" t="str">
        <x:v>'1656 ADANAC'!H16</x:v>
      </x:c>
      <x:c r="E120" s="329" t="str">
        <x:v>1656 ADANAC</x:v>
      </x:c>
      <x:c r="F120" s="329" t="n">
        <x:v>16</x:v>
      </x:c>
      <x:c r="G120" s="329" t="str">
        <x:v>REVENUE</x:v>
      </x:c>
      <x:c r="H120" s="329"/>
      <x:c r="I120" s="385" t="n">
        <x:v>2569976.0262559997</x:v>
      </x:c>
      <x:c r="J120" s="330"/>
      <x:c r="K120" s="329" t="str">
        <x:v>Currency</x:v>
      </x:c>
      <x:c r="L120" s="329" t="str">
        <x:v>CAD</x:v>
      </x:c>
      <x:c r="M120" s="329" t="str">
        <x:v>2029-2030</x:v>
      </x:c>
      <x:c r="N120" s="329" t="str">
        <x:v>AI-Assisted</x:v>
      </x:c>
      <x:c r="O120" s="329" t="str">
        <x:v>Cell transcription from supplied workbook</x:v>
      </x:c>
      <x:c r="P120" s="329" t="str">
        <x:v>Captured</x:v>
      </x:c>
      <x:c r="Q120" s="336" t="d">
        <x:v>2026-10-04T00:00:00.000Z</x:v>
      </x:c>
      <x:c r="R120" s="336" t="d">
        <x:v>2026-10-04T00:00:00.000Z</x:v>
      </x:c>
      <x:c r="S120" s="329" t="str">
        <x:v>Parsed</x:v>
      </x:c>
      <x:c r="T120" s="329" t="str">
        <x:v>Original source numeric input</x:v>
      </x:c>
      <x:c r="U120" s="332" t="str">
        <x:v>AI-assisted analyst</x:v>
      </x:c>
      <x:c r="V120" s="60"/>
      <x:c r="W120" s="60"/>
      <x:c r="X120" s="60"/>
      <x:c r="Y120" s="60"/>
      <x:c r="Z120" s="60"/>
    </x:row>
    <x:row r="121" ht="15.75" hidden="0" customHeight="1">
      <x:c r="A121" s="329" t="str">
        <x:v>RAW-TEST-0115</x:v>
      </x:c>
      <x:c r="B121" s="329" t="str">
        <x:v>ASM-NGOB-V42-TEST</x:v>
      </x:c>
      <x:c r="C121" s="329" t="str">
        <x:v>SRC-NGOB-V18</x:v>
      </x:c>
      <x:c r="D121" s="329" t="str">
        <x:v>'1656 ADANAC'!H87</x:v>
      </x:c>
      <x:c r="E121" s="329" t="str">
        <x:v>1656 ADANAC</x:v>
      </x:c>
      <x:c r="F121" s="329" t="n">
        <x:v>87</x:v>
      </x:c>
      <x:c r="G121" s="329" t="str">
        <x:v>OPEX</x:v>
      </x:c>
      <x:c r="H121" s="329"/>
      <x:c r="I121" s="385" t="n">
        <x:v>843852.97464</x:v>
      </x:c>
      <x:c r="J121" s="330"/>
      <x:c r="K121" s="329" t="str">
        <x:v>Currency</x:v>
      </x:c>
      <x:c r="L121" s="329" t="str">
        <x:v>CAD</x:v>
      </x:c>
      <x:c r="M121" s="329" t="str">
        <x:v>2029-2030</x:v>
      </x:c>
      <x:c r="N121" s="329" t="str">
        <x:v>AI-Assisted</x:v>
      </x:c>
      <x:c r="O121" s="329" t="str">
        <x:v>Cell transcription from supplied workbook</x:v>
      </x:c>
      <x:c r="P121" s="329" t="str">
        <x:v>Captured</x:v>
      </x:c>
      <x:c r="Q121" s="336" t="d">
        <x:v>2026-10-04T00:00:00.000Z</x:v>
      </x:c>
      <x:c r="R121" s="336" t="d">
        <x:v>2026-10-04T00:00:00.000Z</x:v>
      </x:c>
      <x:c r="S121" s="329" t="str">
        <x:v>Parsed</x:v>
      </x:c>
      <x:c r="T121" s="329" t="str">
        <x:v>Original source numeric input</x:v>
      </x:c>
      <x:c r="U121" s="332" t="str">
        <x:v>AI-assisted analyst</x:v>
      </x:c>
      <x:c r="V121" s="60"/>
      <x:c r="W121" s="60"/>
      <x:c r="X121" s="60"/>
      <x:c r="Y121" s="60"/>
      <x:c r="Z121" s="60"/>
    </x:row>
    <x:row r="122" ht="15.75" hidden="0" customHeight="1">
      <x:c r="A122" s="329" t="str">
        <x:v>RAW-TEST-0116</x:v>
      </x:c>
      <x:c r="B122" s="329" t="str">
        <x:v>ASM-NGOB-V42-TEST</x:v>
      </x:c>
      <x:c r="C122" s="329" t="str">
        <x:v>SRC-NGOB-V18</x:v>
      </x:c>
      <x:c r="D122" s="329" t="str">
        <x:v>'1656 ADANAC'!J16</x:v>
      </x:c>
      <x:c r="E122" s="329" t="str">
        <x:v>1656 ADANAC</x:v>
      </x:c>
      <x:c r="F122" s="329" t="n">
        <x:v>16</x:v>
      </x:c>
      <x:c r="G122" s="329" t="str">
        <x:v>REVENUE</x:v>
      </x:c>
      <x:c r="H122" s="329"/>
      <x:c r="I122" s="385" t="n">
        <x:v>2638627.2221167423</x:v>
      </x:c>
      <x:c r="J122" s="330"/>
      <x:c r="K122" s="329" t="str">
        <x:v>Currency</x:v>
      </x:c>
      <x:c r="L122" s="329" t="str">
        <x:v>CAD</x:v>
      </x:c>
      <x:c r="M122" s="329" t="str">
        <x:v>2031-2032</x:v>
      </x:c>
      <x:c r="N122" s="329" t="str">
        <x:v>AI-Assisted</x:v>
      </x:c>
      <x:c r="O122" s="329" t="str">
        <x:v>Cell transcription from supplied workbook</x:v>
      </x:c>
      <x:c r="P122" s="329" t="str">
        <x:v>Captured</x:v>
      </x:c>
      <x:c r="Q122" s="336" t="d">
        <x:v>2026-10-04T00:00:00.000Z</x:v>
      </x:c>
      <x:c r="R122" s="336" t="d">
        <x:v>2026-10-04T00:00:00.000Z</x:v>
      </x:c>
      <x:c r="S122" s="329" t="str">
        <x:v>Parsed</x:v>
      </x:c>
      <x:c r="T122" s="329" t="str">
        <x:v>Original source numeric input</x:v>
      </x:c>
      <x:c r="U122" s="332" t="str">
        <x:v>AI-assisted analyst</x:v>
      </x:c>
      <x:c r="V122" s="60"/>
      <x:c r="W122" s="60"/>
      <x:c r="X122" s="60"/>
      <x:c r="Y122" s="60"/>
      <x:c r="Z122" s="60"/>
    </x:row>
    <x:row r="123" ht="15.75" hidden="0" customHeight="1">
      <x:c r="A123" s="329" t="str">
        <x:v>RAW-TEST-0117</x:v>
      </x:c>
      <x:c r="B123" s="329" t="str">
        <x:v>ASM-NGOB-V42-TEST</x:v>
      </x:c>
      <x:c r="C123" s="329" t="str">
        <x:v>SRC-NGOB-V18</x:v>
      </x:c>
      <x:c r="D123" s="329" t="str">
        <x:v>'1656 ADANAC'!J87</x:v>
      </x:c>
      <x:c r="E123" s="329" t="str">
        <x:v>1656 ADANAC</x:v>
      </x:c>
      <x:c r="F123" s="329" t="n">
        <x:v>87</x:v>
      </x:c>
      <x:c r="G123" s="329" t="str">
        <x:v>OPEX</x:v>
      </x:c>
      <x:c r="H123" s="329"/>
      <x:c r="I123" s="385" t="n">
        <x:v>890005.414875576</x:v>
      </x:c>
      <x:c r="J123" s="330"/>
      <x:c r="K123" s="329" t="str">
        <x:v>Currency</x:v>
      </x:c>
      <x:c r="L123" s="329" t="str">
        <x:v>CAD</x:v>
      </x:c>
      <x:c r="M123" s="329" t="str">
        <x:v>2031-2032</x:v>
      </x:c>
      <x:c r="N123" s="329" t="str">
        <x:v>AI-Assisted</x:v>
      </x:c>
      <x:c r="O123" s="329" t="str">
        <x:v>Cell transcription from supplied workbook</x:v>
      </x:c>
      <x:c r="P123" s="329" t="str">
        <x:v>Captured</x:v>
      </x:c>
      <x:c r="Q123" s="336" t="d">
        <x:v>2026-10-04T00:00:00.000Z</x:v>
      </x:c>
      <x:c r="R123" s="336" t="d">
        <x:v>2026-10-04T00:00:00.000Z</x:v>
      </x:c>
      <x:c r="S123" s="329" t="str">
        <x:v>Parsed</x:v>
      </x:c>
      <x:c r="T123" s="329" t="str">
        <x:v>Original source numeric input</x:v>
      </x:c>
      <x:c r="U123" s="332" t="str">
        <x:v>AI-assisted analyst</x:v>
      </x:c>
      <x:c r="V123" s="60"/>
      <x:c r="W123" s="60"/>
      <x:c r="X123" s="60"/>
      <x:c r="Y123" s="60"/>
      <x:c r="Z123" s="60"/>
    </x:row>
    <x:row r="124" ht="15.75" hidden="0" customHeight="1">
      <x:c r="A124" s="329" t="str">
        <x:v>RAW-TEST-0118</x:v>
      </x:c>
      <x:c r="B124" s="329" t="str">
        <x:v>ASM-NGOB-V42-TEST</x:v>
      </x:c>
      <x:c r="C124" s="329" t="str">
        <x:v>SRC-NGOB-V18</x:v>
      </x:c>
      <x:c r="D124" s="329" t="str">
        <x:v>'1656 ADANAC'!K16</x:v>
      </x:c>
      <x:c r="E124" s="329" t="str">
        <x:v>1656 ADANAC</x:v>
      </x:c>
      <x:c r="F124" s="329" t="n">
        <x:v>16</x:v>
      </x:c>
      <x:c r="G124" s="329" t="str">
        <x:v>REVENUE</x:v>
      </x:c>
      <x:c r="H124" s="329"/>
      <x:c r="I124" s="385" t="n">
        <x:v>2673985.986559077</x:v>
      </x:c>
      <x:c r="J124" s="330"/>
      <x:c r="K124" s="329" t="str">
        <x:v>Currency</x:v>
      </x:c>
      <x:c r="L124" s="329" t="str">
        <x:v>CAD</x:v>
      </x:c>
      <x:c r="M124" s="329" t="str">
        <x:v>2032-2033</x:v>
      </x:c>
      <x:c r="N124" s="329" t="str">
        <x:v>AI-Assisted</x:v>
      </x:c>
      <x:c r="O124" s="329" t="str">
        <x:v>Cell transcription from supplied workbook</x:v>
      </x:c>
      <x:c r="P124" s="329" t="str">
        <x:v>Captured</x:v>
      </x:c>
      <x:c r="Q124" s="336" t="d">
        <x:v>2026-10-04T00:00:00.000Z</x:v>
      </x:c>
      <x:c r="R124" s="336" t="d">
        <x:v>2026-10-04T00:00:00.000Z</x:v>
      </x:c>
      <x:c r="S124" s="329" t="str">
        <x:v>Parsed</x:v>
      </x:c>
      <x:c r="T124" s="329" t="str">
        <x:v>Original source numeric input</x:v>
      </x:c>
      <x:c r="U124" s="332" t="str">
        <x:v>AI-assisted analyst</x:v>
      </x:c>
      <x:c r="V124" s="60"/>
      <x:c r="W124" s="60"/>
      <x:c r="X124" s="60"/>
      <x:c r="Y124" s="60"/>
      <x:c r="Z124" s="60"/>
    </x:row>
    <x:row r="125" ht="15.75" hidden="0" customHeight="1">
      <x:c r="A125" s="329" t="str">
        <x:v>RAW-TEST-0119</x:v>
      </x:c>
      <x:c r="B125" s="329" t="str">
        <x:v>ASM-NGOB-V42-TEST</x:v>
      </x:c>
      <x:c r="C125" s="329" t="str">
        <x:v>SRC-NGOB-V18</x:v>
      </x:c>
      <x:c r="D125" s="329" t="str">
        <x:v>'1656 ADANAC'!K87</x:v>
      </x:c>
      <x:c r="E125" s="329" t="str">
        <x:v>1656 ADANAC</x:v>
      </x:c>
      <x:c r="F125" s="329" t="n">
        <x:v>87</x:v>
      </x:c>
      <x:c r="G125" s="329" t="str">
        <x:v>OPEX</x:v>
      </x:c>
      <x:c r="H125" s="329"/>
      <x:c r="I125" s="385" t="n">
        <x:v>914047.1239368834</x:v>
      </x:c>
      <x:c r="J125" s="330"/>
      <x:c r="K125" s="329" t="str">
        <x:v>Currency</x:v>
      </x:c>
      <x:c r="L125" s="329" t="str">
        <x:v>CAD</x:v>
      </x:c>
      <x:c r="M125" s="329" t="str">
        <x:v>2032-2033</x:v>
      </x:c>
      <x:c r="N125" s="329" t="str">
        <x:v>AI-Assisted</x:v>
      </x:c>
      <x:c r="O125" s="329" t="str">
        <x:v>Cell transcription from supplied workbook</x:v>
      </x:c>
      <x:c r="P125" s="329" t="str">
        <x:v>Captured</x:v>
      </x:c>
      <x:c r="Q125" s="336" t="d">
        <x:v>2026-10-04T00:00:00.000Z</x:v>
      </x:c>
      <x:c r="R125" s="336" t="d">
        <x:v>2026-10-04T00:00:00.000Z</x:v>
      </x:c>
      <x:c r="S125" s="329" t="str">
        <x:v>Parsed</x:v>
      </x:c>
      <x:c r="T125" s="329" t="str">
        <x:v>Original source numeric input</x:v>
      </x:c>
      <x:c r="U125" s="332" t="str">
        <x:v>AI-assisted analyst</x:v>
      </x:c>
      <x:c r="V125" s="60"/>
      <x:c r="W125" s="60"/>
      <x:c r="X125" s="60"/>
      <x:c r="Y125" s="60"/>
      <x:c r="Z125" s="60"/>
    </x:row>
    <x:row r="126" ht="15.75" hidden="0" customHeight="1">
      <x:c r="A126" s="329" t="str">
        <x:v>RAW-TEST-0120</x:v>
      </x:c>
      <x:c r="B126" s="329" t="str">
        <x:v>ASM-NGOB-V42-TEST</x:v>
      </x:c>
      <x:c r="C126" s="329" t="str">
        <x:v>SRC-NGOB-V18</x:v>
      </x:c>
      <x:c r="D126" s="329" t="str">
        <x:v>'1656 ADANAC'!L16</x:v>
      </x:c>
      <x:c r="E126" s="329" t="str">
        <x:v>1656 ADANAC</x:v>
      </x:c>
      <x:c r="F126" s="329" t="n">
        <x:v>16</x:v>
      </x:c>
      <x:c r="G126" s="329" t="str">
        <x:v>REVENUE</x:v>
      </x:c>
      <x:c r="H126" s="329"/>
      <x:c r="I126" s="385" t="n">
        <x:v>2710051.9262902588</x:v>
      </x:c>
      <x:c r="J126" s="330"/>
      <x:c r="K126" s="329" t="str">
        <x:v>Currency</x:v>
      </x:c>
      <x:c r="L126" s="329" t="str">
        <x:v>CAD</x:v>
      </x:c>
      <x:c r="M126" s="329" t="str">
        <x:v>2033-2034</x:v>
      </x:c>
      <x:c r="N126" s="329" t="str">
        <x:v>AI-Assisted</x:v>
      </x:c>
      <x:c r="O126" s="329" t="str">
        <x:v>Cell transcription from supplied workbook</x:v>
      </x:c>
      <x:c r="P126" s="329" t="str">
        <x:v>Captured</x:v>
      </x:c>
      <x:c r="Q126" s="336" t="d">
        <x:v>2026-10-04T00:00:00.000Z</x:v>
      </x:c>
      <x:c r="R126" s="336" t="d">
        <x:v>2026-10-04T00:00:00.000Z</x:v>
      </x:c>
      <x:c r="S126" s="329" t="str">
        <x:v>Parsed</x:v>
      </x:c>
      <x:c r="T126" s="329" t="str">
        <x:v>Original source numeric input</x:v>
      </x:c>
      <x:c r="U126" s="332" t="str">
        <x:v>AI-assisted analyst</x:v>
      </x:c>
      <x:c r="V126" s="60"/>
      <x:c r="W126" s="60"/>
      <x:c r="X126" s="60"/>
      <x:c r="Y126" s="60"/>
      <x:c r="Z126" s="60"/>
    </x:row>
    <x:row r="127" ht="15.75" hidden="0" customHeight="1">
      <x:c r="A127" s="329" t="str">
        <x:v>RAW-TEST-0121</x:v>
      </x:c>
      <x:c r="B127" s="329" t="str">
        <x:v>ASM-NGOB-V42-TEST</x:v>
      </x:c>
      <x:c r="C127" s="329" t="str">
        <x:v>SRC-NGOB-V18</x:v>
      </x:c>
      <x:c r="D127" s="329" t="str">
        <x:v>'1656 ADANAC'!L87</x:v>
      </x:c>
      <x:c r="E127" s="329" t="str">
        <x:v>1656 ADANAC</x:v>
      </x:c>
      <x:c r="F127" s="329" t="n">
        <x:v>87</x:v>
      </x:c>
      <x:c r="G127" s="329" t="str">
        <x:v>OPEX</x:v>
      </x:c>
      <x:c r="H127" s="329"/>
      <x:c r="I127" s="385" t="n">
        <x:v>938756.9152023307</x:v>
      </x:c>
      <x:c r="J127" s="330"/>
      <x:c r="K127" s="329" t="str">
        <x:v>Currency</x:v>
      </x:c>
      <x:c r="L127" s="329" t="str">
        <x:v>CAD</x:v>
      </x:c>
      <x:c r="M127" s="329" t="str">
        <x:v>2033-2034</x:v>
      </x:c>
      <x:c r="N127" s="329" t="str">
        <x:v>AI-Assisted</x:v>
      </x:c>
      <x:c r="O127" s="329" t="str">
        <x:v>Cell transcription from supplied workbook</x:v>
      </x:c>
      <x:c r="P127" s="329" t="str">
        <x:v>Captured</x:v>
      </x:c>
      <x:c r="Q127" s="336" t="d">
        <x:v>2026-10-04T00:00:00.000Z</x:v>
      </x:c>
      <x:c r="R127" s="336" t="d">
        <x:v>2026-10-04T00:00:00.000Z</x:v>
      </x:c>
      <x:c r="S127" s="329" t="str">
        <x:v>Parsed</x:v>
      </x:c>
      <x:c r="T127" s="329" t="str">
        <x:v>Original source numeric input</x:v>
      </x:c>
      <x:c r="U127" s="332" t="str">
        <x:v>AI-assisted analyst</x:v>
      </x:c>
      <x:c r="V127" s="60"/>
      <x:c r="W127" s="60"/>
      <x:c r="X127" s="60"/>
      <x:c r="Y127" s="60"/>
      <x:c r="Z127" s="60"/>
    </x:row>
    <x:row r="128" ht="15.75" hidden="0" customHeight="1">
      <x:c r="A128" s="329" t="str">
        <x:v>RAW-TEST-0122</x:v>
      </x:c>
      <x:c r="B128" s="329" t="str">
        <x:v>ASM-NGOB-V42-TEST</x:v>
      </x:c>
      <x:c r="C128" s="329" t="str">
        <x:v>SRC-NGOB-V18</x:v>
      </x:c>
      <x:c r="D128" s="329" t="str">
        <x:v>'1656 ADANAC'!M16</x:v>
      </x:c>
      <x:c r="E128" s="329" t="str">
        <x:v>1656 ADANAC</x:v>
      </x:c>
      <x:c r="F128" s="329" t="n">
        <x:v>16</x:v>
      </x:c>
      <x:c r="G128" s="329" t="str">
        <x:v>REVENUE</x:v>
      </x:c>
      <x:c r="H128" s="329"/>
      <x:c r="I128" s="385" t="n">
        <x:v>2746839.184816064</x:v>
      </x:c>
      <x:c r="J128" s="330"/>
      <x:c r="K128" s="329" t="str">
        <x:v>Currency</x:v>
      </x:c>
      <x:c r="L128" s="329" t="str">
        <x:v>CAD</x:v>
      </x:c>
      <x:c r="M128" s="329" t="str">
        <x:v>2034-2035</x:v>
      </x:c>
      <x:c r="N128" s="329" t="str">
        <x:v>AI-Assisted</x:v>
      </x:c>
      <x:c r="O128" s="329" t="str">
        <x:v>Cell transcription from supplied workbook</x:v>
      </x:c>
      <x:c r="P128" s="329" t="str">
        <x:v>Captured</x:v>
      </x:c>
      <x:c r="Q128" s="336" t="d">
        <x:v>2026-10-04T00:00:00.000Z</x:v>
      </x:c>
      <x:c r="R128" s="336" t="d">
        <x:v>2026-10-04T00:00:00.000Z</x:v>
      </x:c>
      <x:c r="S128" s="329" t="str">
        <x:v>Parsed</x:v>
      </x:c>
      <x:c r="T128" s="329" t="str">
        <x:v>Original source numeric input</x:v>
      </x:c>
      <x:c r="U128" s="332" t="str">
        <x:v>AI-assisted analyst</x:v>
      </x:c>
      <x:c r="V128" s="60"/>
      <x:c r="W128" s="60"/>
      <x:c r="X128" s="60"/>
      <x:c r="Y128" s="60"/>
      <x:c r="Z128" s="60"/>
    </x:row>
    <x:row r="129" ht="15.75" hidden="0" customHeight="1">
      <x:c r="A129" s="329" t="str">
        <x:v>RAW-TEST-0123</x:v>
      </x:c>
      <x:c r="B129" s="329" t="str">
        <x:v>ASM-NGOB-V42-TEST</x:v>
      </x:c>
      <x:c r="C129" s="329" t="str">
        <x:v>SRC-NGOB-V18</x:v>
      </x:c>
      <x:c r="D129" s="329" t="str">
        <x:v>'1656 ADANAC'!M87</x:v>
      </x:c>
      <x:c r="E129" s="329" t="str">
        <x:v>1656 ADANAC</x:v>
      </x:c>
      <x:c r="F129" s="329" t="n">
        <x:v>87</x:v>
      </x:c>
      <x:c r="G129" s="329" t="str">
        <x:v>OPEX</x:v>
      </x:c>
      <x:c r="H129" s="329"/>
      <x:c r="I129" s="385" t="n">
        <x:v>964153.7677566883</x:v>
      </x:c>
      <x:c r="J129" s="330"/>
      <x:c r="K129" s="329" t="str">
        <x:v>Currency</x:v>
      </x:c>
      <x:c r="L129" s="329" t="str">
        <x:v>CAD</x:v>
      </x:c>
      <x:c r="M129" s="329" t="str">
        <x:v>2034-2035</x:v>
      </x:c>
      <x:c r="N129" s="329" t="str">
        <x:v>AI-Assisted</x:v>
      </x:c>
      <x:c r="O129" s="329" t="str">
        <x:v>Cell transcription from supplied workbook</x:v>
      </x:c>
      <x:c r="P129" s="329" t="str">
        <x:v>Captured</x:v>
      </x:c>
      <x:c r="Q129" s="336" t="d">
        <x:v>2026-10-04T00:00:00.000Z</x:v>
      </x:c>
      <x:c r="R129" s="336" t="d">
        <x:v>2026-10-04T00:00:00.000Z</x:v>
      </x:c>
      <x:c r="S129" s="329" t="str">
        <x:v>Parsed</x:v>
      </x:c>
      <x:c r="T129" s="329" t="str">
        <x:v>Original source numeric input</x:v>
      </x:c>
      <x:c r="U129" s="332" t="str">
        <x:v>AI-assisted analyst</x:v>
      </x:c>
      <x:c r="V129" s="60"/>
      <x:c r="W129" s="60"/>
      <x:c r="X129" s="60"/>
      <x:c r="Y129" s="60"/>
      <x:c r="Z129" s="60"/>
    </x:row>
    <x:row r="130" ht="15.75" hidden="0" customHeight="1">
      <x:c r="A130" s="329" t="str">
        <x:v>RAW-TEST-0124</x:v>
      </x:c>
      <x:c r="B130" s="329" t="str">
        <x:v>ASM-NGOB-V42-TEST</x:v>
      </x:c>
      <x:c r="C130" s="329" t="str">
        <x:v>SRC-NGOB-V18</x:v>
      </x:c>
      <x:c r="D130" s="329" t="str">
        <x:v>'450 Pacific'!C16</x:v>
      </x:c>
      <x:c r="E130" s="329" t="str">
        <x:v>450 Pacific</x:v>
      </x:c>
      <x:c r="F130" s="329" t="n">
        <x:v>16</x:v>
      </x:c>
      <x:c r="G130" s="329" t="str">
        <x:v>REVENUE</x:v>
      </x:c>
      <x:c r="H130" s="329"/>
      <x:c r="I130" s="385" t="n">
        <x:v>0</x:v>
      </x:c>
      <x:c r="J130" s="330"/>
      <x:c r="K130" s="329" t="str">
        <x:v>Currency</x:v>
      </x:c>
      <x:c r="L130" s="329" t="str">
        <x:v>CAD</x:v>
      </x:c>
      <x:c r="M130" s="329" t="str">
        <x:v>2024-2025</x:v>
      </x:c>
      <x:c r="N130" s="329" t="str">
        <x:v>AI-Assisted</x:v>
      </x:c>
      <x:c r="O130" s="329" t="str">
        <x:v>Cell transcription from supplied workbook</x:v>
      </x:c>
      <x:c r="P130" s="329" t="str">
        <x:v>Captured</x:v>
      </x:c>
      <x:c r="Q130" s="336" t="d">
        <x:v>2026-10-04T00:00:00.000Z</x:v>
      </x:c>
      <x:c r="R130" s="336" t="d">
        <x:v>2026-10-04T00:00:00.000Z</x:v>
      </x:c>
      <x:c r="S130" s="329" t="str">
        <x:v>Parsed</x:v>
      </x:c>
      <x:c r="T130" s="329" t="str">
        <x:v>Original source formula (text): SUM(C5:C15)</x:v>
      </x:c>
      <x:c r="U130" s="332" t="str">
        <x:v>AI-assisted analyst</x:v>
      </x:c>
      <x:c r="V130" s="60"/>
      <x:c r="W130" s="60"/>
      <x:c r="X130" s="60"/>
      <x:c r="Y130" s="60"/>
      <x:c r="Z130" s="60"/>
    </x:row>
    <x:row r="131" ht="15.75" hidden="0" customHeight="1">
      <x:c r="A131" s="329" t="str">
        <x:v>RAW-TEST-0125</x:v>
      </x:c>
      <x:c r="B131" s="329" t="str">
        <x:v>ASM-NGOB-V42-TEST</x:v>
      </x:c>
      <x:c r="C131" s="329" t="str">
        <x:v>SRC-NGOB-V18</x:v>
      </x:c>
      <x:c r="D131" s="329" t="str">
        <x:v>'450 Pacific'!C87</x:v>
      </x:c>
      <x:c r="E131" s="329" t="str">
        <x:v>450 Pacific</x:v>
      </x:c>
      <x:c r="F131" s="329" t="n">
        <x:v>87</x:v>
      </x:c>
      <x:c r="G131" s="329" t="str">
        <x:v>OPEX</x:v>
      </x:c>
      <x:c r="H131" s="329"/>
      <x:c r="I131" s="385" t="n">
        <x:v>0</x:v>
      </x:c>
      <x:c r="J131" s="330"/>
      <x:c r="K131" s="329" t="str">
        <x:v>Currency</x:v>
      </x:c>
      <x:c r="L131" s="329" t="str">
        <x:v>CAD</x:v>
      </x:c>
      <x:c r="M131" s="329" t="str">
        <x:v>2024-2025</x:v>
      </x:c>
      <x:c r="N131" s="329" t="str">
        <x:v>AI-Assisted</x:v>
      </x:c>
      <x:c r="O131" s="329" t="str">
        <x:v>Cell transcription from supplied workbook</x:v>
      </x:c>
      <x:c r="P131" s="329" t="str">
        <x:v>Captured</x:v>
      </x:c>
      <x:c r="Q131" s="336" t="d">
        <x:v>2026-10-04T00:00:00.000Z</x:v>
      </x:c>
      <x:c r="R131" s="336" t="d">
        <x:v>2026-10-04T00:00:00.000Z</x:v>
      </x:c>
      <x:c r="S131" s="329" t="str">
        <x:v>Parsed</x:v>
      </x:c>
      <x:c r="T131" s="329" t="str">
        <x:v>Original source formula (text): SUM(C76,C82,C76,C59,C46,C37)</x:v>
      </x:c>
      <x:c r="U131" s="332" t="str">
        <x:v>AI-assisted analyst</x:v>
      </x:c>
      <x:c r="V131" s="60"/>
      <x:c r="W131" s="60"/>
      <x:c r="X131" s="60"/>
      <x:c r="Y131" s="60"/>
      <x:c r="Z131" s="60"/>
    </x:row>
    <x:row r="132" ht="15.75" hidden="0" customHeight="1">
      <x:c r="A132" s="329" t="str">
        <x:v>RAW-TEST-0126</x:v>
      </x:c>
      <x:c r="B132" s="329" t="str">
        <x:v>ASM-NGOB-V42-TEST</x:v>
      </x:c>
      <x:c r="C132" s="329" t="str">
        <x:v>SRC-NGOB-V18</x:v>
      </x:c>
      <x:c r="D132" s="329" t="str">
        <x:v>'450 Pacific'!D16</x:v>
      </x:c>
      <x:c r="E132" s="329" t="str">
        <x:v>450 Pacific</x:v>
      </x:c>
      <x:c r="F132" s="329" t="n">
        <x:v>16</x:v>
      </x:c>
      <x:c r="G132" s="329" t="str">
        <x:v>REVENUE</x:v>
      </x:c>
      <x:c r="H132" s="329"/>
      <x:c r="I132" s="385" t="n">
        <x:v>0</x:v>
      </x:c>
      <x:c r="J132" s="330"/>
      <x:c r="K132" s="329" t="str">
        <x:v>Currency</x:v>
      </x:c>
      <x:c r="L132" s="329" t="str">
        <x:v>CAD</x:v>
      </x:c>
      <x:c r="M132" s="329" t="str">
        <x:v>2025-2026</x:v>
      </x:c>
      <x:c r="N132" s="329" t="str">
        <x:v>AI-Assisted</x:v>
      </x:c>
      <x:c r="O132" s="329" t="str">
        <x:v>Cell transcription from supplied workbook</x:v>
      </x:c>
      <x:c r="P132" s="329" t="str">
        <x:v>Captured</x:v>
      </x:c>
      <x:c r="Q132" s="336" t="d">
        <x:v>2026-10-04T00:00:00.000Z</x:v>
      </x:c>
      <x:c r="R132" s="336" t="d">
        <x:v>2026-10-04T00:00:00.000Z</x:v>
      </x:c>
      <x:c r="S132" s="329" t="str">
        <x:v>Parsed</x:v>
      </x:c>
      <x:c r="T132" s="329" t="str">
        <x:v>Original source formula (text): SUM(D5:D15)</x:v>
      </x:c>
      <x:c r="U132" s="332" t="str">
        <x:v>AI-assisted analyst</x:v>
      </x:c>
      <x:c r="V132" s="60"/>
      <x:c r="W132" s="60"/>
      <x:c r="X132" s="60"/>
      <x:c r="Y132" s="60"/>
      <x:c r="Z132" s="60"/>
    </x:row>
    <x:row r="133" ht="15.75" hidden="0" customHeight="1">
      <x:c r="A133" s="329" t="str">
        <x:v>RAW-TEST-0127</x:v>
      </x:c>
      <x:c r="B133" s="329" t="str">
        <x:v>ASM-NGOB-V42-TEST</x:v>
      </x:c>
      <x:c r="C133" s="329" t="str">
        <x:v>SRC-NGOB-V18</x:v>
      </x:c>
      <x:c r="D133" s="329" t="str">
        <x:v>'450 Pacific'!D87</x:v>
      </x:c>
      <x:c r="E133" s="329" t="str">
        <x:v>450 Pacific</x:v>
      </x:c>
      <x:c r="F133" s="329" t="n">
        <x:v>87</x:v>
      </x:c>
      <x:c r="G133" s="329" t="str">
        <x:v>OPEX</x:v>
      </x:c>
      <x:c r="H133" s="329"/>
      <x:c r="I133" s="385" t="n">
        <x:v>0</x:v>
      </x:c>
      <x:c r="J133" s="330"/>
      <x:c r="K133" s="329" t="str">
        <x:v>Currency</x:v>
      </x:c>
      <x:c r="L133" s="329" t="str">
        <x:v>CAD</x:v>
      </x:c>
      <x:c r="M133" s="329" t="str">
        <x:v>2025-2026</x:v>
      </x:c>
      <x:c r="N133" s="329" t="str">
        <x:v>AI-Assisted</x:v>
      </x:c>
      <x:c r="O133" s="329" t="str">
        <x:v>Cell transcription from supplied workbook</x:v>
      </x:c>
      <x:c r="P133" s="329" t="str">
        <x:v>Captured</x:v>
      </x:c>
      <x:c r="Q133" s="336" t="d">
        <x:v>2026-10-04T00:00:00.000Z</x:v>
      </x:c>
      <x:c r="R133" s="336" t="d">
        <x:v>2026-10-04T00:00:00.000Z</x:v>
      </x:c>
      <x:c r="S133" s="329" t="str">
        <x:v>Parsed</x:v>
      </x:c>
      <x:c r="T133" s="329" t="str">
        <x:v>Original source formula (text): SUM(D76,D82,D76,D59,D46,D37)</x:v>
      </x:c>
      <x:c r="U133" s="332" t="str">
        <x:v>AI-assisted analyst</x:v>
      </x:c>
      <x:c r="V133" s="60"/>
      <x:c r="W133" s="60"/>
      <x:c r="X133" s="60"/>
      <x:c r="Y133" s="60"/>
      <x:c r="Z133" s="60"/>
    </x:row>
    <x:row r="134" ht="15.75" hidden="0" customHeight="1">
      <x:c r="A134" s="329" t="str">
        <x:v>RAW-TEST-0128</x:v>
      </x:c>
      <x:c r="B134" s="329" t="str">
        <x:v>ASM-NGOB-V42-TEST</x:v>
      </x:c>
      <x:c r="C134" s="329" t="str">
        <x:v>SRC-NGOB-V18</x:v>
      </x:c>
      <x:c r="D134" s="329" t="str">
        <x:v>'450 Pacific'!E16</x:v>
      </x:c>
      <x:c r="E134" s="329" t="str">
        <x:v>450 Pacific</x:v>
      </x:c>
      <x:c r="F134" s="329" t="n">
        <x:v>16</x:v>
      </x:c>
      <x:c r="G134" s="329" t="str">
        <x:v>REVENUE</x:v>
      </x:c>
      <x:c r="H134" s="329"/>
      <x:c r="I134" s="385" t="n">
        <x:v>0</x:v>
      </x:c>
      <x:c r="J134" s="330"/>
      <x:c r="K134" s="329" t="str">
        <x:v>Currency</x:v>
      </x:c>
      <x:c r="L134" s="329" t="str">
        <x:v>CAD</x:v>
      </x:c>
      <x:c r="M134" s="329" t="str">
        <x:v>2026-2027</x:v>
      </x:c>
      <x:c r="N134" s="329" t="str">
        <x:v>AI-Assisted</x:v>
      </x:c>
      <x:c r="O134" s="329" t="str">
        <x:v>Cell transcription from supplied workbook</x:v>
      </x:c>
      <x:c r="P134" s="329" t="str">
        <x:v>Captured</x:v>
      </x:c>
      <x:c r="Q134" s="336" t="d">
        <x:v>2026-10-04T00:00:00.000Z</x:v>
      </x:c>
      <x:c r="R134" s="336" t="d">
        <x:v>2026-10-04T00:00:00.000Z</x:v>
      </x:c>
      <x:c r="S134" s="329" t="str">
        <x:v>Parsed</x:v>
      </x:c>
      <x:c r="T134" s="329" t="str">
        <x:v>Original source formula (text): SUM(E5:E15)</x:v>
      </x:c>
      <x:c r="U134" s="332" t="str">
        <x:v>AI-assisted analyst</x:v>
      </x:c>
      <x:c r="V134" s="60"/>
      <x:c r="W134" s="60"/>
      <x:c r="X134" s="60"/>
      <x:c r="Y134" s="60"/>
      <x:c r="Z134" s="60"/>
    </x:row>
    <x:row r="135" ht="15.75" hidden="0" customHeight="1">
      <x:c r="A135" s="329" t="str">
        <x:v>RAW-TEST-0129</x:v>
      </x:c>
      <x:c r="B135" s="329" t="str">
        <x:v>ASM-NGOB-V42-TEST</x:v>
      </x:c>
      <x:c r="C135" s="329" t="str">
        <x:v>SRC-NGOB-V18</x:v>
      </x:c>
      <x:c r="D135" s="329" t="str">
        <x:v>'450 Pacific'!E87</x:v>
      </x:c>
      <x:c r="E135" s="329" t="str">
        <x:v>450 Pacific</x:v>
      </x:c>
      <x:c r="F135" s="329" t="n">
        <x:v>87</x:v>
      </x:c>
      <x:c r="G135" s="329" t="str">
        <x:v>OPEX</x:v>
      </x:c>
      <x:c r="H135" s="329"/>
      <x:c r="I135" s="385" t="n">
        <x:v>0</x:v>
      </x:c>
      <x:c r="J135" s="330"/>
      <x:c r="K135" s="329" t="str">
        <x:v>Currency</x:v>
      </x:c>
      <x:c r="L135" s="329" t="str">
        <x:v>CAD</x:v>
      </x:c>
      <x:c r="M135" s="329" t="str">
        <x:v>2026-2027</x:v>
      </x:c>
      <x:c r="N135" s="329" t="str">
        <x:v>AI-Assisted</x:v>
      </x:c>
      <x:c r="O135" s="329" t="str">
        <x:v>Cell transcription from supplied workbook</x:v>
      </x:c>
      <x:c r="P135" s="329" t="str">
        <x:v>Captured</x:v>
      </x:c>
      <x:c r="Q135" s="336" t="d">
        <x:v>2026-10-04T00:00:00.000Z</x:v>
      </x:c>
      <x:c r="R135" s="336" t="d">
        <x:v>2026-10-04T00:00:00.000Z</x:v>
      </x:c>
      <x:c r="S135" s="329" t="str">
        <x:v>Parsed</x:v>
      </x:c>
      <x:c r="T135" s="329" t="str">
        <x:v>Original source numeric input</x:v>
      </x:c>
      <x:c r="U135" s="332" t="str">
        <x:v>AI-assisted analyst</x:v>
      </x:c>
      <x:c r="V135" s="60"/>
      <x:c r="W135" s="60"/>
      <x:c r="X135" s="60"/>
      <x:c r="Y135" s="60"/>
      <x:c r="Z135" s="60"/>
    </x:row>
    <x:row r="136" ht="15.75" hidden="0" customHeight="1">
      <x:c r="A136" s="329" t="str">
        <x:v>RAW-TEST-0130</x:v>
      </x:c>
      <x:c r="B136" s="329" t="str">
        <x:v>ASM-NGOB-V42-TEST</x:v>
      </x:c>
      <x:c r="C136" s="329" t="str">
        <x:v>SRC-NGOB-V18</x:v>
      </x:c>
      <x:c r="D136" s="329" t="str">
        <x:v>'450 Pacific'!F16</x:v>
      </x:c>
      <x:c r="E136" s="329" t="str">
        <x:v>450 Pacific</x:v>
      </x:c>
      <x:c r="F136" s="329" t="n">
        <x:v>16</x:v>
      </x:c>
      <x:c r="G136" s="329" t="str">
        <x:v>REVENUE</x:v>
      </x:c>
      <x:c r="H136" s="329"/>
      <x:c r="I136" s="385" t="n">
        <x:v>1873760.1400000001</x:v>
      </x:c>
      <x:c r="J136" s="330"/>
      <x:c r="K136" s="329" t="str">
        <x:v>Currency</x:v>
      </x:c>
      <x:c r="L136" s="329" t="str">
        <x:v>CAD</x:v>
      </x:c>
      <x:c r="M136" s="329" t="str">
        <x:v>2027-2028</x:v>
      </x:c>
      <x:c r="N136" s="329" t="str">
        <x:v>AI-Assisted</x:v>
      </x:c>
      <x:c r="O136" s="329" t="str">
        <x:v>Cell transcription from supplied workbook</x:v>
      </x:c>
      <x:c r="P136" s="329" t="str">
        <x:v>Captured</x:v>
      </x:c>
      <x:c r="Q136" s="336" t="d">
        <x:v>2026-10-04T00:00:00.000Z</x:v>
      </x:c>
      <x:c r="R136" s="336" t="d">
        <x:v>2026-10-04T00:00:00.000Z</x:v>
      </x:c>
      <x:c r="S136" s="329" t="str">
        <x:v>Parsed</x:v>
      </x:c>
      <x:c r="T136" s="329" t="str">
        <x:v>Original source formula (text): SUM(F5:F15)</x:v>
      </x:c>
      <x:c r="U136" s="332" t="str">
        <x:v>AI-assisted analyst</x:v>
      </x:c>
      <x:c r="V136" s="60"/>
      <x:c r="W136" s="60"/>
      <x:c r="X136" s="60"/>
      <x:c r="Y136" s="60"/>
      <x:c r="Z136" s="60"/>
    </x:row>
    <x:row r="137" ht="15.75" hidden="0" customHeight="1">
      <x:c r="A137" s="329" t="str">
        <x:v>RAW-TEST-0131</x:v>
      </x:c>
      <x:c r="B137" s="329" t="str">
        <x:v>ASM-NGOB-V42-TEST</x:v>
      </x:c>
      <x:c r="C137" s="329" t="str">
        <x:v>SRC-NGOB-V18</x:v>
      </x:c>
      <x:c r="D137" s="329" t="str">
        <x:v>'450 Pacific'!F87</x:v>
      </x:c>
      <x:c r="E137" s="329" t="str">
        <x:v>450 Pacific</x:v>
      </x:c>
      <x:c r="F137" s="329" t="n">
        <x:v>87</x:v>
      </x:c>
      <x:c r="G137" s="329" t="str">
        <x:v>OPEX</x:v>
      </x:c>
      <x:c r="H137" s="329"/>
      <x:c r="I137" s="385" t="n">
        <x:v>608308.1666666667</x:v>
      </x:c>
      <x:c r="J137" s="330"/>
      <x:c r="K137" s="329" t="str">
        <x:v>Currency</x:v>
      </x:c>
      <x:c r="L137" s="329" t="str">
        <x:v>CAD</x:v>
      </x:c>
      <x:c r="M137" s="329" t="str">
        <x:v>2027-2028</x:v>
      </x:c>
      <x:c r="N137" s="329" t="str">
        <x:v>AI-Assisted</x:v>
      </x:c>
      <x:c r="O137" s="329" t="str">
        <x:v>Cell transcription from supplied workbook</x:v>
      </x:c>
      <x:c r="P137" s="329" t="str">
        <x:v>Captured</x:v>
      </x:c>
      <x:c r="Q137" s="336" t="d">
        <x:v>2026-10-04T00:00:00.000Z</x:v>
      </x:c>
      <x:c r="R137" s="336" t="d">
        <x:v>2026-10-04T00:00:00.000Z</x:v>
      </x:c>
      <x:c r="S137" s="329" t="str">
        <x:v>Parsed</x:v>
      </x:c>
      <x:c r="T137" s="329" t="str">
        <x:v>Original source formula (text): SUM(F76,F82,F76,F59,F46,F37,F84)</x:v>
      </x:c>
      <x:c r="U137" s="332" t="str">
        <x:v>AI-assisted analyst</x:v>
      </x:c>
      <x:c r="V137" s="60"/>
      <x:c r="W137" s="60"/>
      <x:c r="X137" s="60"/>
      <x:c r="Y137" s="60"/>
      <x:c r="Z137" s="60"/>
    </x:row>
    <x:row r="138" ht="15.75" hidden="0" customHeight="1">
      <x:c r="A138" s="329" t="str">
        <x:v>RAW-TEST-0132</x:v>
      </x:c>
      <x:c r="B138" s="329" t="str">
        <x:v>ASM-NGOB-V42-TEST</x:v>
      </x:c>
      <x:c r="C138" s="329" t="str">
        <x:v>SRC-NGOB-V18</x:v>
      </x:c>
      <x:c r="D138" s="329" t="str">
        <x:v>'450 Pacific'!G16</x:v>
      </x:c>
      <x:c r="E138" s="329" t="str">
        <x:v>450 Pacific</x:v>
      </x:c>
      <x:c r="F138" s="329" t="n">
        <x:v>16</x:v>
      </x:c>
      <x:c r="G138" s="329" t="str">
        <x:v>REVENUE</x:v>
      </x:c>
      <x:c r="H138" s="329"/>
      <x:c r="I138" s="385" t="n">
        <x:v>3239454.9648</x:v>
      </x:c>
      <x:c r="J138" s="330"/>
      <x:c r="K138" s="329" t="str">
        <x:v>Currency</x:v>
      </x:c>
      <x:c r="L138" s="329" t="str">
        <x:v>CAD</x:v>
      </x:c>
      <x:c r="M138" s="329" t="str">
        <x:v>2028-2029</x:v>
      </x:c>
      <x:c r="N138" s="329" t="str">
        <x:v>AI-Assisted</x:v>
      </x:c>
      <x:c r="O138" s="329" t="str">
        <x:v>Cell transcription from supplied workbook</x:v>
      </x:c>
      <x:c r="P138" s="329" t="str">
        <x:v>Captured</x:v>
      </x:c>
      <x:c r="Q138" s="336" t="d">
        <x:v>2026-10-04T00:00:00.000Z</x:v>
      </x:c>
      <x:c r="R138" s="336" t="d">
        <x:v>2026-10-04T00:00:00.000Z</x:v>
      </x:c>
      <x:c r="S138" s="329" t="str">
        <x:v>Parsed</x:v>
      </x:c>
      <x:c r="T138" s="329" t="str">
        <x:v>Original source formula (text): SUM(G5:G15)</x:v>
      </x:c>
      <x:c r="U138" s="332" t="str">
        <x:v>AI-assisted analyst</x:v>
      </x:c>
      <x:c r="V138" s="60"/>
      <x:c r="W138" s="60"/>
      <x:c r="X138" s="60"/>
      <x:c r="Y138" s="60"/>
      <x:c r="Z138" s="60"/>
    </x:row>
    <x:row r="139" ht="15.75" hidden="0" customHeight="1">
      <x:c r="A139" s="329" t="str">
        <x:v>RAW-TEST-0133</x:v>
      </x:c>
      <x:c r="B139" s="329" t="str">
        <x:v>ASM-NGOB-V42-TEST</x:v>
      </x:c>
      <x:c r="C139" s="329" t="str">
        <x:v>SRC-NGOB-V18</x:v>
      </x:c>
      <x:c r="D139" s="329" t="str">
        <x:v>'450 Pacific'!G87</x:v>
      </x:c>
      <x:c r="E139" s="329" t="str">
        <x:v>450 Pacific</x:v>
      </x:c>
      <x:c r="F139" s="329" t="n">
        <x:v>87</x:v>
      </x:c>
      <x:c r="G139" s="329" t="str">
        <x:v>OPEX</x:v>
      </x:c>
      <x:c r="H139" s="329"/>
      <x:c r="I139" s="385" t="n">
        <x:v>1047732.78</x:v>
      </x:c>
      <x:c r="J139" s="330"/>
      <x:c r="K139" s="329" t="str">
        <x:v>Currency</x:v>
      </x:c>
      <x:c r="L139" s="329" t="str">
        <x:v>CAD</x:v>
      </x:c>
      <x:c r="M139" s="329" t="str">
        <x:v>2028-2029</x:v>
      </x:c>
      <x:c r="N139" s="329" t="str">
        <x:v>AI-Assisted</x:v>
      </x:c>
      <x:c r="O139" s="329" t="str">
        <x:v>Cell transcription from supplied workbook</x:v>
      </x:c>
      <x:c r="P139" s="329" t="str">
        <x:v>Captured</x:v>
      </x:c>
      <x:c r="Q139" s="336" t="d">
        <x:v>2026-10-04T00:00:00.000Z</x:v>
      </x:c>
      <x:c r="R139" s="336" t="d">
        <x:v>2026-10-04T00:00:00.000Z</x:v>
      </x:c>
      <x:c r="S139" s="329" t="str">
        <x:v>Parsed</x:v>
      </x:c>
      <x:c r="T139" s="329" t="str">
        <x:v>Original source formula (text): SUM(G76,G82,G76,G59,G46,G37,G84)</x:v>
      </x:c>
      <x:c r="U139" s="332" t="str">
        <x:v>AI-assisted analyst</x:v>
      </x:c>
      <x:c r="V139" s="60"/>
      <x:c r="W139" s="60"/>
      <x:c r="X139" s="60"/>
      <x:c r="Y139" s="60"/>
      <x:c r="Z139" s="60"/>
    </x:row>
    <x:row r="140" ht="15.75" hidden="0" customHeight="1">
      <x:c r="A140" s="329" t="str">
        <x:v>RAW-TEST-0134</x:v>
      </x:c>
      <x:c r="B140" s="329" t="str">
        <x:v>ASM-NGOB-V42-TEST</x:v>
      </x:c>
      <x:c r="C140" s="329" t="str">
        <x:v>SRC-NGOB-V18</x:v>
      </x:c>
      <x:c r="D140" s="329" t="str">
        <x:v>'450 Pacific'!H16</x:v>
      </x:c>
      <x:c r="E140" s="329" t="str">
        <x:v>450 Pacific</x:v>
      </x:c>
      <x:c r="F140" s="329" t="n">
        <x:v>16</x:v>
      </x:c>
      <x:c r="G140" s="329" t="str">
        <x:v>REVENUE</x:v>
      </x:c>
      <x:c r="H140" s="329"/>
      <x:c r="I140" s="385" t="n">
        <x:v>3268283.184096</x:v>
      </x:c>
      <x:c r="J140" s="330"/>
      <x:c r="K140" s="329" t="str">
        <x:v>Currency</x:v>
      </x:c>
      <x:c r="L140" s="329" t="str">
        <x:v>CAD</x:v>
      </x:c>
      <x:c r="M140" s="329" t="str">
        <x:v>2029-2030</x:v>
      </x:c>
      <x:c r="N140" s="329" t="str">
        <x:v>AI-Assisted</x:v>
      </x:c>
      <x:c r="O140" s="329" t="str">
        <x:v>Cell transcription from supplied workbook</x:v>
      </x:c>
      <x:c r="P140" s="329" t="str">
        <x:v>Captured</x:v>
      </x:c>
      <x:c r="Q140" s="336" t="d">
        <x:v>2026-10-04T00:00:00.000Z</x:v>
      </x:c>
      <x:c r="R140" s="336" t="d">
        <x:v>2026-10-04T00:00:00.000Z</x:v>
      </x:c>
      <x:c r="S140" s="329" t="str">
        <x:v>Parsed</x:v>
      </x:c>
      <x:c r="T140" s="329" t="str">
        <x:v>Original source formula (text): SUM(H5:H15)</x:v>
      </x:c>
      <x:c r="U140" s="332" t="str">
        <x:v>AI-assisted analyst</x:v>
      </x:c>
      <x:c r="V140" s="60"/>
      <x:c r="W140" s="60"/>
      <x:c r="X140" s="60"/>
      <x:c r="Y140" s="60"/>
      <x:c r="Z140" s="60"/>
    </x:row>
    <x:row r="141" ht="15.75" hidden="0" customHeight="1">
      <x:c r="A141" s="329" t="str">
        <x:v>RAW-TEST-0135</x:v>
      </x:c>
      <x:c r="B141" s="329" t="str">
        <x:v>ASM-NGOB-V42-TEST</x:v>
      </x:c>
      <x:c r="C141" s="329" t="str">
        <x:v>SRC-NGOB-V18</x:v>
      </x:c>
      <x:c r="D141" s="329" t="str">
        <x:v>'450 Pacific'!H87</x:v>
      </x:c>
      <x:c r="E141" s="329" t="str">
        <x:v>450 Pacific</x:v>
      </x:c>
      <x:c r="F141" s="329" t="n">
        <x:v>87</x:v>
      </x:c>
      <x:c r="G141" s="329" t="str">
        <x:v>OPEX</x:v>
      </x:c>
      <x:c r="H141" s="329"/>
      <x:c r="I141" s="385" t="n">
        <x:v>1070160.0606</x:v>
      </x:c>
      <x:c r="J141" s="330"/>
      <x:c r="K141" s="329" t="str">
        <x:v>Currency</x:v>
      </x:c>
      <x:c r="L141" s="329" t="str">
        <x:v>CAD</x:v>
      </x:c>
      <x:c r="M141" s="329" t="str">
        <x:v>2029-2030</x:v>
      </x:c>
      <x:c r="N141" s="329" t="str">
        <x:v>AI-Assisted</x:v>
      </x:c>
      <x:c r="O141" s="329" t="str">
        <x:v>Cell transcription from supplied workbook</x:v>
      </x:c>
      <x:c r="P141" s="329" t="str">
        <x:v>Captured</x:v>
      </x:c>
      <x:c r="Q141" s="336" t="d">
        <x:v>2026-10-04T00:00:00.000Z</x:v>
      </x:c>
      <x:c r="R141" s="336" t="d">
        <x:v>2026-10-04T00:00:00.000Z</x:v>
      </x:c>
      <x:c r="S141" s="329" t="str">
        <x:v>Parsed</x:v>
      </x:c>
      <x:c r="T141" s="329" t="str">
        <x:v>Original source numeric input</x:v>
      </x:c>
      <x:c r="U141" s="332" t="str">
        <x:v>AI-assisted analyst</x:v>
      </x:c>
      <x:c r="V141" s="60"/>
      <x:c r="W141" s="60"/>
      <x:c r="X141" s="60"/>
      <x:c r="Y141" s="60"/>
      <x:c r="Z141" s="60"/>
    </x:row>
    <x:row r="142" ht="15.75" hidden="0" customHeight="1">
      <x:c r="A142" s="329" t="str">
        <x:v>RAW-TEST-0136</x:v>
      </x:c>
      <x:c r="B142" s="329" t="str">
        <x:v>ASM-NGOB-V42-TEST</x:v>
      </x:c>
      <x:c r="C142" s="329" t="str">
        <x:v>SRC-NGOB-V18</x:v>
      </x:c>
      <x:c r="D142" s="329" t="str">
        <x:v>'450 Pacific'!J16</x:v>
      </x:c>
      <x:c r="E142" s="329" t="str">
        <x:v>450 Pacific</x:v>
      </x:c>
      <x:c r="F142" s="329" t="n">
        <x:v>16</x:v>
      </x:c>
      <x:c r="G142" s="329" t="str">
        <x:v>REVENUE</x:v>
      </x:c>
      <x:c r="H142" s="329"/>
      <x:c r="I142" s="385" t="n">
        <x:v>3327680.8471334786</x:v>
      </x:c>
      <x:c r="J142" s="330"/>
      <x:c r="K142" s="329" t="str">
        <x:v>Currency</x:v>
      </x:c>
      <x:c r="L142" s="329" t="str">
        <x:v>CAD</x:v>
      </x:c>
      <x:c r="M142" s="329" t="str">
        <x:v>2031-2032</x:v>
      </x:c>
      <x:c r="N142" s="329" t="str">
        <x:v>AI-Assisted</x:v>
      </x:c>
      <x:c r="O142" s="329" t="str">
        <x:v>Cell transcription from supplied workbook</x:v>
      </x:c>
      <x:c r="P142" s="329" t="str">
        <x:v>Captured</x:v>
      </x:c>
      <x:c r="Q142" s="336" t="d">
        <x:v>2026-10-04T00:00:00.000Z</x:v>
      </x:c>
      <x:c r="R142" s="336" t="d">
        <x:v>2026-10-04T00:00:00.000Z</x:v>
      </x:c>
      <x:c r="S142" s="329" t="str">
        <x:v>Parsed</x:v>
      </x:c>
      <x:c r="T142" s="329" t="str">
        <x:v>Original source numeric input</x:v>
      </x:c>
      <x:c r="U142" s="332" t="str">
        <x:v>AI-assisted analyst</x:v>
      </x:c>
      <x:c r="V142" s="60"/>
      <x:c r="W142" s="60"/>
      <x:c r="X142" s="60"/>
      <x:c r="Y142" s="60"/>
      <x:c r="Z142" s="60"/>
    </x:row>
    <x:row r="143" ht="15.75" hidden="0" customHeight="1">
      <x:c r="A143" s="329" t="str">
        <x:v>RAW-TEST-0137</x:v>
      </x:c>
      <x:c r="B143" s="329" t="str">
        <x:v>ASM-NGOB-V42-TEST</x:v>
      </x:c>
      <x:c r="C143" s="329" t="str">
        <x:v>SRC-NGOB-V18</x:v>
      </x:c>
      <x:c r="D143" s="329" t="str">
        <x:v>'450 Pacific'!J87</x:v>
      </x:c>
      <x:c r="E143" s="329" t="str">
        <x:v>450 Pacific</x:v>
      </x:c>
      <x:c r="F143" s="329" t="n">
        <x:v>87</x:v>
      </x:c>
      <x:c r="G143" s="329" t="str">
        <x:v>OPEX</x:v>
      </x:c>
      <x:c r="H143" s="329"/>
      <x:c r="I143" s="385" t="n">
        <x:v>1116503.97473574</x:v>
      </x:c>
      <x:c r="J143" s="330"/>
      <x:c r="K143" s="329" t="str">
        <x:v>Currency</x:v>
      </x:c>
      <x:c r="L143" s="329" t="str">
        <x:v>CAD</x:v>
      </x:c>
      <x:c r="M143" s="329" t="str">
        <x:v>2031-2032</x:v>
      </x:c>
      <x:c r="N143" s="329" t="str">
        <x:v>AI-Assisted</x:v>
      </x:c>
      <x:c r="O143" s="329" t="str">
        <x:v>Cell transcription from supplied workbook</x:v>
      </x:c>
      <x:c r="P143" s="329" t="str">
        <x:v>Captured</x:v>
      </x:c>
      <x:c r="Q143" s="336" t="d">
        <x:v>2026-10-04T00:00:00.000Z</x:v>
      </x:c>
      <x:c r="R143" s="336" t="d">
        <x:v>2026-10-04T00:00:00.000Z</x:v>
      </x:c>
      <x:c r="S143" s="329" t="str">
        <x:v>Parsed</x:v>
      </x:c>
      <x:c r="T143" s="329" t="str">
        <x:v>Original source numeric input</x:v>
      </x:c>
      <x:c r="U143" s="332" t="str">
        <x:v>AI-assisted analyst</x:v>
      </x:c>
      <x:c r="V143" s="60"/>
      <x:c r="W143" s="60"/>
      <x:c r="X143" s="60"/>
      <x:c r="Y143" s="60"/>
      <x:c r="Z143" s="60"/>
    </x:row>
    <x:row r="144" ht="15.75" hidden="0" customHeight="1">
      <x:c r="A144" s="329" t="str">
        <x:v>RAW-TEST-0138</x:v>
      </x:c>
      <x:c r="B144" s="329" t="str">
        <x:v>ASM-NGOB-V42-TEST</x:v>
      </x:c>
      <x:c r="C144" s="329" t="str">
        <x:v>SRC-NGOB-V18</x:v>
      </x:c>
      <x:c r="D144" s="329" t="str">
        <x:v>'450 Pacific'!K16</x:v>
      </x:c>
      <x:c r="E144" s="329" t="str">
        <x:v>450 Pacific</x:v>
      </x:c>
      <x:c r="F144" s="329" t="n">
        <x:v>16</x:v>
      </x:c>
      <x:c r="G144" s="329" t="str">
        <x:v>REVENUE</x:v>
      </x:c>
      <x:c r="H144" s="329"/>
      <x:c r="I144" s="385" t="n">
        <x:v>3358273.5840761485</x:v>
      </x:c>
      <x:c r="J144" s="330"/>
      <x:c r="K144" s="329" t="str">
        <x:v>Currency</x:v>
      </x:c>
      <x:c r="L144" s="329" t="str">
        <x:v>CAD</x:v>
      </x:c>
      <x:c r="M144" s="329" t="str">
        <x:v>2032-2033</x:v>
      </x:c>
      <x:c r="N144" s="329" t="str">
        <x:v>AI-Assisted</x:v>
      </x:c>
      <x:c r="O144" s="329" t="str">
        <x:v>Cell transcription from supplied workbook</x:v>
      </x:c>
      <x:c r="P144" s="329" t="str">
        <x:v>Captured</x:v>
      </x:c>
      <x:c r="Q144" s="336" t="d">
        <x:v>2026-10-04T00:00:00.000Z</x:v>
      </x:c>
      <x:c r="R144" s="336" t="d">
        <x:v>2026-10-04T00:00:00.000Z</x:v>
      </x:c>
      <x:c r="S144" s="329" t="str">
        <x:v>Parsed</x:v>
      </x:c>
      <x:c r="T144" s="329" t="str">
        <x:v>Original source numeric input</x:v>
      </x:c>
      <x:c r="U144" s="332" t="str">
        <x:v>AI-assisted analyst</x:v>
      </x:c>
      <x:c r="V144" s="60"/>
      <x:c r="W144" s="60"/>
      <x:c r="X144" s="60"/>
      <x:c r="Y144" s="60"/>
      <x:c r="Z144" s="60"/>
    </x:row>
    <x:row r="145" ht="15.75" hidden="0" customHeight="1">
      <x:c r="A145" s="329" t="str">
        <x:v>RAW-TEST-0139</x:v>
      </x:c>
      <x:c r="B145" s="329" t="str">
        <x:v>ASM-NGOB-V42-TEST</x:v>
      </x:c>
      <x:c r="C145" s="329" t="str">
        <x:v>SRC-NGOB-V18</x:v>
      </x:c>
      <x:c r="D145" s="329" t="str">
        <x:v>'450 Pacific'!K87</x:v>
      </x:c>
      <x:c r="E145" s="329" t="str">
        <x:v>450 Pacific</x:v>
      </x:c>
      <x:c r="F145" s="329" t="n">
        <x:v>87</x:v>
      </x:c>
      <x:c r="G145" s="329" t="str">
        <x:v>OPEX</x:v>
      </x:c>
      <x:c r="H145" s="329"/>
      <x:c r="I145" s="385" t="n">
        <x:v>1140443.2313288297</x:v>
      </x:c>
      <x:c r="J145" s="330"/>
      <x:c r="K145" s="329" t="str">
        <x:v>Currency</x:v>
      </x:c>
      <x:c r="L145" s="329" t="str">
        <x:v>CAD</x:v>
      </x:c>
      <x:c r="M145" s="329" t="str">
        <x:v>2032-2033</x:v>
      </x:c>
      <x:c r="N145" s="329" t="str">
        <x:v>AI-Assisted</x:v>
      </x:c>
      <x:c r="O145" s="329" t="str">
        <x:v>Cell transcription from supplied workbook</x:v>
      </x:c>
      <x:c r="P145" s="329" t="str">
        <x:v>Captured</x:v>
      </x:c>
      <x:c r="Q145" s="336" t="d">
        <x:v>2026-10-04T00:00:00.000Z</x:v>
      </x:c>
      <x:c r="R145" s="336" t="d">
        <x:v>2026-10-04T00:00:00.000Z</x:v>
      </x:c>
      <x:c r="S145" s="329" t="str">
        <x:v>Parsed</x:v>
      </x:c>
      <x:c r="T145" s="329" t="str">
        <x:v>Original source numeric input</x:v>
      </x:c>
      <x:c r="U145" s="332" t="str">
        <x:v>AI-assisted analyst</x:v>
      </x:c>
      <x:c r="V145" s="60"/>
      <x:c r="W145" s="60"/>
      <x:c r="X145" s="60"/>
      <x:c r="Y145" s="60"/>
      <x:c r="Z145" s="60"/>
    </x:row>
    <x:row r="146" ht="15.75" hidden="0" customHeight="1">
      <x:c r="A146" s="329" t="str">
        <x:v>RAW-TEST-0140</x:v>
      </x:c>
      <x:c r="B146" s="329" t="str">
        <x:v>ASM-NGOB-V42-TEST</x:v>
      </x:c>
      <x:c r="C146" s="329" t="str">
        <x:v>SRC-NGOB-V18</x:v>
      </x:c>
      <x:c r="D146" s="329" t="str">
        <x:v>'450 Pacific'!L16</x:v>
      </x:c>
      <x:c r="E146" s="329" t="str">
        <x:v>450 Pacific</x:v>
      </x:c>
      <x:c r="F146" s="329" t="n">
        <x:v>16</x:v>
      </x:c>
      <x:c r="G146" s="329" t="str">
        <x:v>REVENUE</x:v>
      </x:c>
      <x:c r="H146" s="329"/>
      <x:c r="I146" s="385" t="n">
        <x:v>3389478.175757671</x:v>
      </x:c>
      <x:c r="J146" s="330"/>
      <x:c r="K146" s="329" t="str">
        <x:v>Currency</x:v>
      </x:c>
      <x:c r="L146" s="329" t="str">
        <x:v>CAD</x:v>
      </x:c>
      <x:c r="M146" s="329" t="str">
        <x:v>2033-2034</x:v>
      </x:c>
      <x:c r="N146" s="329" t="str">
        <x:v>AI-Assisted</x:v>
      </x:c>
      <x:c r="O146" s="329" t="str">
        <x:v>Cell transcription from supplied workbook</x:v>
      </x:c>
      <x:c r="P146" s="329" t="str">
        <x:v>Captured</x:v>
      </x:c>
      <x:c r="Q146" s="336" t="d">
        <x:v>2026-10-04T00:00:00.000Z</x:v>
      </x:c>
      <x:c r="R146" s="336" t="d">
        <x:v>2026-10-04T00:00:00.000Z</x:v>
      </x:c>
      <x:c r="S146" s="329" t="str">
        <x:v>Parsed</x:v>
      </x:c>
      <x:c r="T146" s="329" t="str">
        <x:v>Original source numeric input</x:v>
      </x:c>
      <x:c r="U146" s="332" t="str">
        <x:v>AI-assisted analyst</x:v>
      </x:c>
      <x:c r="V146" s="60"/>
      <x:c r="W146" s="60"/>
      <x:c r="X146" s="60"/>
      <x:c r="Y146" s="60"/>
      <x:c r="Z146" s="60"/>
    </x:row>
    <x:row r="147" ht="15.75" hidden="0" customHeight="1">
      <x:c r="A147" s="329" t="str">
        <x:v>RAW-TEST-0141</x:v>
      </x:c>
      <x:c r="B147" s="329" t="str">
        <x:v>ASM-NGOB-V42-TEST</x:v>
      </x:c>
      <x:c r="C147" s="329" t="str">
        <x:v>SRC-NGOB-V18</x:v>
      </x:c>
      <x:c r="D147" s="329" t="str">
        <x:v>'450 Pacific'!L87</x:v>
      </x:c>
      <x:c r="E147" s="329" t="str">
        <x:v>450 Pacific</x:v>
      </x:c>
      <x:c r="F147" s="329" t="n">
        <x:v>87</x:v>
      </x:c>
      <x:c r="G147" s="329" t="str">
        <x:v>OPEX</x:v>
      </x:c>
      <x:c r="H147" s="329"/>
      <x:c r="I147" s="385" t="n">
        <x:v>1164909.5483667327</x:v>
      </x:c>
      <x:c r="J147" s="330"/>
      <x:c r="K147" s="329" t="str">
        <x:v>Currency</x:v>
      </x:c>
      <x:c r="L147" s="329" t="str">
        <x:v>CAD</x:v>
      </x:c>
      <x:c r="M147" s="329" t="str">
        <x:v>2033-2034</x:v>
      </x:c>
      <x:c r="N147" s="329" t="str">
        <x:v>AI-Assisted</x:v>
      </x:c>
      <x:c r="O147" s="329" t="str">
        <x:v>Cell transcription from supplied workbook</x:v>
      </x:c>
      <x:c r="P147" s="329" t="str">
        <x:v>Captured</x:v>
      </x:c>
      <x:c r="Q147" s="336" t="d">
        <x:v>2026-10-04T00:00:00.000Z</x:v>
      </x:c>
      <x:c r="R147" s="336" t="d">
        <x:v>2026-10-04T00:00:00.000Z</x:v>
      </x:c>
      <x:c r="S147" s="329" t="str">
        <x:v>Parsed</x:v>
      </x:c>
      <x:c r="T147" s="329" t="str">
        <x:v>Original source numeric input</x:v>
      </x:c>
      <x:c r="U147" s="332" t="str">
        <x:v>AI-assisted analyst</x:v>
      </x:c>
      <x:c r="V147" s="60"/>
      <x:c r="W147" s="60"/>
      <x:c r="X147" s="60"/>
      <x:c r="Y147" s="60"/>
      <x:c r="Z147" s="60"/>
    </x:row>
    <x:row r="148" ht="15.75" hidden="0" customHeight="1">
      <x:c r="A148" s="329" t="str">
        <x:v>RAW-TEST-0142</x:v>
      </x:c>
      <x:c r="B148" s="329" t="str">
        <x:v>ASM-NGOB-V42-TEST</x:v>
      </x:c>
      <x:c r="C148" s="329" t="str">
        <x:v>SRC-NGOB-V18</x:v>
      </x:c>
      <x:c r="D148" s="329" t="str">
        <x:v>'450 Pacific'!M16</x:v>
      </x:c>
      <x:c r="E148" s="329" t="str">
        <x:v>450 Pacific</x:v>
      </x:c>
      <x:c r="F148" s="329" t="n">
        <x:v>16</x:v>
      </x:c>
      <x:c r="G148" s="329" t="str">
        <x:v>REVENUE</x:v>
      </x:c>
      <x:c r="H148" s="329"/>
      <x:c r="I148" s="385" t="n">
        <x:v>3421306.8592728246</x:v>
      </x:c>
      <x:c r="J148" s="330"/>
      <x:c r="K148" s="329" t="str">
        <x:v>Currency</x:v>
      </x:c>
      <x:c r="L148" s="329" t="str">
        <x:v>CAD</x:v>
      </x:c>
      <x:c r="M148" s="329" t="str">
        <x:v>2034-2035</x:v>
      </x:c>
      <x:c r="N148" s="329" t="str">
        <x:v>AI-Assisted</x:v>
      </x:c>
      <x:c r="O148" s="329" t="str">
        <x:v>Cell transcription from supplied workbook</x:v>
      </x:c>
      <x:c r="P148" s="329" t="str">
        <x:v>Captured</x:v>
      </x:c>
      <x:c r="Q148" s="336" t="d">
        <x:v>2026-10-04T00:00:00.000Z</x:v>
      </x:c>
      <x:c r="R148" s="336" t="d">
        <x:v>2026-10-04T00:00:00.000Z</x:v>
      </x:c>
      <x:c r="S148" s="329" t="str">
        <x:v>Parsed</x:v>
      </x:c>
      <x:c r="T148" s="329" t="str">
        <x:v>Original source numeric input</x:v>
      </x:c>
      <x:c r="U148" s="332" t="str">
        <x:v>AI-assisted analyst</x:v>
      </x:c>
      <x:c r="V148" s="60"/>
      <x:c r="W148" s="60"/>
      <x:c r="X148" s="60"/>
      <x:c r="Y148" s="60"/>
      <x:c r="Z148" s="60"/>
    </x:row>
    <x:row r="149" ht="15.75" hidden="0" customHeight="1">
      <x:c r="A149" s="329" t="str">
        <x:v>RAW-TEST-0143</x:v>
      </x:c>
      <x:c r="B149" s="329" t="str">
        <x:v>ASM-NGOB-V42-TEST</x:v>
      </x:c>
      <x:c r="C149" s="329" t="str">
        <x:v>SRC-NGOB-V18</x:v>
      </x:c>
      <x:c r="D149" s="329" t="str">
        <x:v>'450 Pacific'!M87</x:v>
      </x:c>
      <x:c r="E149" s="329" t="str">
        <x:v>450 Pacific</x:v>
      </x:c>
      <x:c r="F149" s="329" t="n">
        <x:v>87</x:v>
      </x:c>
      <x:c r="G149" s="329" t="str">
        <x:v>OPEX</x:v>
      </x:c>
      <x:c r="H149" s="329"/>
      <x:c r="I149" s="385" t="n">
        <x:v>1189914.9153177333</x:v>
      </x:c>
      <x:c r="J149" s="330"/>
      <x:c r="K149" s="329" t="str">
        <x:v>Currency</x:v>
      </x:c>
      <x:c r="L149" s="329" t="str">
        <x:v>CAD</x:v>
      </x:c>
      <x:c r="M149" s="329" t="str">
        <x:v>2034-2035</x:v>
      </x:c>
      <x:c r="N149" s="329" t="str">
        <x:v>AI-Assisted</x:v>
      </x:c>
      <x:c r="O149" s="329" t="str">
        <x:v>Cell transcription from supplied workbook</x:v>
      </x:c>
      <x:c r="P149" s="329" t="str">
        <x:v>Captured</x:v>
      </x:c>
      <x:c r="Q149" s="336" t="d">
        <x:v>2026-10-04T00:00:00.000Z</x:v>
      </x:c>
      <x:c r="R149" s="336" t="d">
        <x:v>2026-10-04T00:00:00.000Z</x:v>
      </x:c>
      <x:c r="S149" s="329" t="str">
        <x:v>Parsed</x:v>
      </x:c>
      <x:c r="T149" s="329" t="str">
        <x:v>Original source numeric input</x:v>
      </x:c>
      <x:c r="U149" s="332" t="str">
        <x:v>AI-assisted analyst</x:v>
      </x:c>
      <x:c r="V149" s="60"/>
      <x:c r="W149" s="60"/>
      <x:c r="X149" s="60"/>
      <x:c r="Y149" s="60"/>
      <x:c r="Z149" s="60"/>
    </x:row>
    <x:row r="150" ht="15.75" hidden="0" customHeight="1">
      <x:c r="A150" s="329" t="str">
        <x:v>RAW-TEST-0144</x:v>
      </x:c>
      <x:c r="B150" s="329" t="str">
        <x:v>ASM-NGOB-V42-TEST</x:v>
      </x:c>
      <x:c r="C150" s="329" t="str">
        <x:v>SRC-NGOB-V18</x:v>
      </x:c>
      <x:c r="D150" s="329" t="str">
        <x:v>'800 Commercial'!C16</x:v>
      </x:c>
      <x:c r="E150" s="329" t="str">
        <x:v>800 Commercial</x:v>
      </x:c>
      <x:c r="F150" s="329" t="n">
        <x:v>16</x:v>
      </x:c>
      <x:c r="G150" s="329" t="str">
        <x:v>REVENUE</x:v>
      </x:c>
      <x:c r="H150" s="329"/>
      <x:c r="I150" s="385" t="n">
        <x:v>0</x:v>
      </x:c>
      <x:c r="J150" s="330"/>
      <x:c r="K150" s="329" t="str">
        <x:v>Currency</x:v>
      </x:c>
      <x:c r="L150" s="329" t="str">
        <x:v>CAD</x:v>
      </x:c>
      <x:c r="M150" s="329" t="str">
        <x:v>2024-2025</x:v>
      </x:c>
      <x:c r="N150" s="329" t="str">
        <x:v>AI-Assisted</x:v>
      </x:c>
      <x:c r="O150" s="329" t="str">
        <x:v>Cell transcription from supplied workbook</x:v>
      </x:c>
      <x:c r="P150" s="329" t="str">
        <x:v>Captured</x:v>
      </x:c>
      <x:c r="Q150" s="336" t="d">
        <x:v>2026-10-04T00:00:00.000Z</x:v>
      </x:c>
      <x:c r="R150" s="336" t="d">
        <x:v>2026-10-04T00:00:00.000Z</x:v>
      </x:c>
      <x:c r="S150" s="329" t="str">
        <x:v>Parsed</x:v>
      </x:c>
      <x:c r="T150" s="329" t="str">
        <x:v>Original source formula (text): SUM(C5:C15)</x:v>
      </x:c>
      <x:c r="U150" s="332" t="str">
        <x:v>AI-assisted analyst</x:v>
      </x:c>
      <x:c r="V150" s="60"/>
      <x:c r="W150" s="60"/>
      <x:c r="X150" s="60"/>
      <x:c r="Y150" s="60"/>
      <x:c r="Z150" s="60"/>
    </x:row>
    <x:row r="151" ht="15.75" hidden="0" customHeight="1">
      <x:c r="A151" s="329" t="str">
        <x:v>RAW-TEST-0145</x:v>
      </x:c>
      <x:c r="B151" s="329" t="str">
        <x:v>ASM-NGOB-V42-TEST</x:v>
      </x:c>
      <x:c r="C151" s="329" t="str">
        <x:v>SRC-NGOB-V18</x:v>
      </x:c>
      <x:c r="D151" s="329" t="str">
        <x:v>'800 Commercial'!C87</x:v>
      </x:c>
      <x:c r="E151" s="329" t="str">
        <x:v>800 Commercial</x:v>
      </x:c>
      <x:c r="F151" s="329" t="n">
        <x:v>87</x:v>
      </x:c>
      <x:c r="G151" s="329" t="str">
        <x:v>OPEX</x:v>
      </x:c>
      <x:c r="H151" s="329"/>
      <x:c r="I151" s="385" t="n">
        <x:v>0</x:v>
      </x:c>
      <x:c r="J151" s="330"/>
      <x:c r="K151" s="329" t="str">
        <x:v>Currency</x:v>
      </x:c>
      <x:c r="L151" s="329" t="str">
        <x:v>CAD</x:v>
      </x:c>
      <x:c r="M151" s="329" t="str">
        <x:v>2024-2025</x:v>
      </x:c>
      <x:c r="N151" s="329" t="str">
        <x:v>AI-Assisted</x:v>
      </x:c>
      <x:c r="O151" s="329" t="str">
        <x:v>Cell transcription from supplied workbook</x:v>
      </x:c>
      <x:c r="P151" s="329" t="str">
        <x:v>Captured</x:v>
      </x:c>
      <x:c r="Q151" s="336" t="d">
        <x:v>2026-10-04T00:00:00.000Z</x:v>
      </x:c>
      <x:c r="R151" s="336" t="d">
        <x:v>2026-10-04T00:00:00.000Z</x:v>
      </x:c>
      <x:c r="S151" s="329" t="str">
        <x:v>Parsed</x:v>
      </x:c>
      <x:c r="T151" s="329" t="str">
        <x:v>Original source formula (text): SUM(C76,C82,C76,C59,C46,C37)</x:v>
      </x:c>
      <x:c r="U151" s="332" t="str">
        <x:v>AI-assisted analyst</x:v>
      </x:c>
      <x:c r="V151" s="60"/>
      <x:c r="W151" s="60"/>
      <x:c r="X151" s="60"/>
      <x:c r="Y151" s="60"/>
      <x:c r="Z151" s="60"/>
    </x:row>
    <x:row r="152" ht="15.75" hidden="0" customHeight="1">
      <x:c r="A152" s="329" t="str">
        <x:v>RAW-TEST-0146</x:v>
      </x:c>
      <x:c r="B152" s="329" t="str">
        <x:v>ASM-NGOB-V42-TEST</x:v>
      </x:c>
      <x:c r="C152" s="329" t="str">
        <x:v>SRC-NGOB-V18</x:v>
      </x:c>
      <x:c r="D152" s="329" t="str">
        <x:v>'800 Commercial'!D16</x:v>
      </x:c>
      <x:c r="E152" s="329" t="str">
        <x:v>800 Commercial</x:v>
      </x:c>
      <x:c r="F152" s="329" t="n">
        <x:v>16</x:v>
      </x:c>
      <x:c r="G152" s="329" t="str">
        <x:v>REVENUE</x:v>
      </x:c>
      <x:c r="H152" s="329"/>
      <x:c r="I152" s="385" t="n">
        <x:v>0</x:v>
      </x:c>
      <x:c r="J152" s="330"/>
      <x:c r="K152" s="329" t="str">
        <x:v>Currency</x:v>
      </x:c>
      <x:c r="L152" s="329" t="str">
        <x:v>CAD</x:v>
      </x:c>
      <x:c r="M152" s="329" t="str">
        <x:v>2025-2026</x:v>
      </x:c>
      <x:c r="N152" s="329" t="str">
        <x:v>AI-Assisted</x:v>
      </x:c>
      <x:c r="O152" s="329" t="str">
        <x:v>Cell transcription from supplied workbook</x:v>
      </x:c>
      <x:c r="P152" s="329" t="str">
        <x:v>Captured</x:v>
      </x:c>
      <x:c r="Q152" s="336" t="d">
        <x:v>2026-10-04T00:00:00.000Z</x:v>
      </x:c>
      <x:c r="R152" s="336" t="d">
        <x:v>2026-10-04T00:00:00.000Z</x:v>
      </x:c>
      <x:c r="S152" s="329" t="str">
        <x:v>Parsed</x:v>
      </x:c>
      <x:c r="T152" s="329" t="str">
        <x:v>Original source formula (text): SUM(D5:D15)</x:v>
      </x:c>
      <x:c r="U152" s="332" t="str">
        <x:v>AI-assisted analyst</x:v>
      </x:c>
      <x:c r="V152" s="60"/>
      <x:c r="W152" s="60"/>
      <x:c r="X152" s="60"/>
      <x:c r="Y152" s="60"/>
      <x:c r="Z152" s="60"/>
    </x:row>
    <x:row r="153" ht="15.75" hidden="0" customHeight="1">
      <x:c r="A153" s="329" t="str">
        <x:v>RAW-TEST-0147</x:v>
      </x:c>
      <x:c r="B153" s="329" t="str">
        <x:v>ASM-NGOB-V42-TEST</x:v>
      </x:c>
      <x:c r="C153" s="329" t="str">
        <x:v>SRC-NGOB-V18</x:v>
      </x:c>
      <x:c r="D153" s="329" t="str">
        <x:v>'800 Commercial'!D87</x:v>
      </x:c>
      <x:c r="E153" s="329" t="str">
        <x:v>800 Commercial</x:v>
      </x:c>
      <x:c r="F153" s="329" t="n">
        <x:v>87</x:v>
      </x:c>
      <x:c r="G153" s="329" t="str">
        <x:v>OPEX</x:v>
      </x:c>
      <x:c r="H153" s="329"/>
      <x:c r="I153" s="385" t="n">
        <x:v>0</x:v>
      </x:c>
      <x:c r="J153" s="330"/>
      <x:c r="K153" s="329" t="str">
        <x:v>Currency</x:v>
      </x:c>
      <x:c r="L153" s="329" t="str">
        <x:v>CAD</x:v>
      </x:c>
      <x:c r="M153" s="329" t="str">
        <x:v>2025-2026</x:v>
      </x:c>
      <x:c r="N153" s="329" t="str">
        <x:v>AI-Assisted</x:v>
      </x:c>
      <x:c r="O153" s="329" t="str">
        <x:v>Cell transcription from supplied workbook</x:v>
      </x:c>
      <x:c r="P153" s="329" t="str">
        <x:v>Captured</x:v>
      </x:c>
      <x:c r="Q153" s="336" t="d">
        <x:v>2026-10-04T00:00:00.000Z</x:v>
      </x:c>
      <x:c r="R153" s="336" t="d">
        <x:v>2026-10-04T00:00:00.000Z</x:v>
      </x:c>
      <x:c r="S153" s="329" t="str">
        <x:v>Parsed</x:v>
      </x:c>
      <x:c r="T153" s="329" t="str">
        <x:v>Original source formula (text): SUM(D76,D82,D76,D59,D46,D37)</x:v>
      </x:c>
      <x:c r="U153" s="332" t="str">
        <x:v>AI-assisted analyst</x:v>
      </x:c>
      <x:c r="V153" s="60"/>
      <x:c r="W153" s="60"/>
      <x:c r="X153" s="60"/>
      <x:c r="Y153" s="60"/>
      <x:c r="Z153" s="60"/>
    </x:row>
    <x:row r="154" ht="15.75" hidden="0" customHeight="1">
      <x:c r="A154" s="329" t="str">
        <x:v>RAW-TEST-0148</x:v>
      </x:c>
      <x:c r="B154" s="329" t="str">
        <x:v>ASM-NGOB-V42-TEST</x:v>
      </x:c>
      <x:c r="C154" s="329" t="str">
        <x:v>SRC-NGOB-V18</x:v>
      </x:c>
      <x:c r="D154" s="329" t="str">
        <x:v>'800 Commercial'!E16</x:v>
      </x:c>
      <x:c r="E154" s="329" t="str">
        <x:v>800 Commercial</x:v>
      </x:c>
      <x:c r="F154" s="329" t="n">
        <x:v>16</x:v>
      </x:c>
      <x:c r="G154" s="329" t="str">
        <x:v>REVENUE</x:v>
      </x:c>
      <x:c r="H154" s="329"/>
      <x:c r="I154" s="385" t="n">
        <x:v>0</x:v>
      </x:c>
      <x:c r="J154" s="330"/>
      <x:c r="K154" s="329" t="str">
        <x:v>Currency</x:v>
      </x:c>
      <x:c r="L154" s="329" t="str">
        <x:v>CAD</x:v>
      </x:c>
      <x:c r="M154" s="329" t="str">
        <x:v>2026-2027</x:v>
      </x:c>
      <x:c r="N154" s="329" t="str">
        <x:v>AI-Assisted</x:v>
      </x:c>
      <x:c r="O154" s="329" t="str">
        <x:v>Cell transcription from supplied workbook</x:v>
      </x:c>
      <x:c r="P154" s="329" t="str">
        <x:v>Captured</x:v>
      </x:c>
      <x:c r="Q154" s="336" t="d">
        <x:v>2026-10-04T00:00:00.000Z</x:v>
      </x:c>
      <x:c r="R154" s="336" t="d">
        <x:v>2026-10-04T00:00:00.000Z</x:v>
      </x:c>
      <x:c r="S154" s="329" t="str">
        <x:v>Parsed</x:v>
      </x:c>
      <x:c r="T154" s="329" t="str">
        <x:v>Original source formula (text): SUM(E5:E15)</x:v>
      </x:c>
      <x:c r="U154" s="332" t="str">
        <x:v>AI-assisted analyst</x:v>
      </x:c>
      <x:c r="V154" s="60"/>
      <x:c r="W154" s="60"/>
      <x:c r="X154" s="60"/>
      <x:c r="Y154" s="60"/>
      <x:c r="Z154" s="60"/>
    </x:row>
    <x:row r="155" ht="15.75" hidden="0" customHeight="1">
      <x:c r="A155" s="329" t="str">
        <x:v>RAW-TEST-0149</x:v>
      </x:c>
      <x:c r="B155" s="329" t="str">
        <x:v>ASM-NGOB-V42-TEST</x:v>
      </x:c>
      <x:c r="C155" s="329" t="str">
        <x:v>SRC-NGOB-V18</x:v>
      </x:c>
      <x:c r="D155" s="329" t="str">
        <x:v>'800 Commercial'!E87</x:v>
      </x:c>
      <x:c r="E155" s="329" t="str">
        <x:v>800 Commercial</x:v>
      </x:c>
      <x:c r="F155" s="329" t="n">
        <x:v>87</x:v>
      </x:c>
      <x:c r="G155" s="329" t="str">
        <x:v>OPEX</x:v>
      </x:c>
      <x:c r="H155" s="329"/>
      <x:c r="I155" s="385" t="n">
        <x:v>0</x:v>
      </x:c>
      <x:c r="J155" s="330"/>
      <x:c r="K155" s="329" t="str">
        <x:v>Currency</x:v>
      </x:c>
      <x:c r="L155" s="329" t="str">
        <x:v>CAD</x:v>
      </x:c>
      <x:c r="M155" s="329" t="str">
        <x:v>2026-2027</x:v>
      </x:c>
      <x:c r="N155" s="329" t="str">
        <x:v>AI-Assisted</x:v>
      </x:c>
      <x:c r="O155" s="329" t="str">
        <x:v>Cell transcription from supplied workbook</x:v>
      </x:c>
      <x:c r="P155" s="329" t="str">
        <x:v>Captured</x:v>
      </x:c>
      <x:c r="Q155" s="336" t="d">
        <x:v>2026-10-04T00:00:00.000Z</x:v>
      </x:c>
      <x:c r="R155" s="336" t="d">
        <x:v>2026-10-04T00:00:00.000Z</x:v>
      </x:c>
      <x:c r="S155" s="329" t="str">
        <x:v>Parsed</x:v>
      </x:c>
      <x:c r="T155" s="329" t="str">
        <x:v>Original source numeric input</x:v>
      </x:c>
      <x:c r="U155" s="332" t="str">
        <x:v>AI-assisted analyst</x:v>
      </x:c>
      <x:c r="V155" s="60"/>
      <x:c r="W155" s="60"/>
      <x:c r="X155" s="60"/>
      <x:c r="Y155" s="60"/>
      <x:c r="Z155" s="60"/>
    </x:row>
    <x:row r="156" ht="15.75" hidden="0" customHeight="1">
      <x:c r="A156" s="329" t="str">
        <x:v>RAW-TEST-0150</x:v>
      </x:c>
      <x:c r="B156" s="329" t="str">
        <x:v>ASM-NGOB-V42-TEST</x:v>
      </x:c>
      <x:c r="C156" s="329" t="str">
        <x:v>SRC-NGOB-V18</x:v>
      </x:c>
      <x:c r="D156" s="329" t="str">
        <x:v>'800 Commercial'!F16</x:v>
      </x:c>
      <x:c r="E156" s="329" t="str">
        <x:v>800 Commercial</x:v>
      </x:c>
      <x:c r="F156" s="329" t="n">
        <x:v>16</x:v>
      </x:c>
      <x:c r="G156" s="329" t="str">
        <x:v>REVENUE</x:v>
      </x:c>
      <x:c r="H156" s="329"/>
      <x:c r="I156" s="385" t="n">
        <x:v>0</x:v>
      </x:c>
      <x:c r="J156" s="330"/>
      <x:c r="K156" s="329" t="str">
        <x:v>Currency</x:v>
      </x:c>
      <x:c r="L156" s="329" t="str">
        <x:v>CAD</x:v>
      </x:c>
      <x:c r="M156" s="329" t="str">
        <x:v>2027-2028</x:v>
      </x:c>
      <x:c r="N156" s="329" t="str">
        <x:v>AI-Assisted</x:v>
      </x:c>
      <x:c r="O156" s="329" t="str">
        <x:v>Cell transcription from supplied workbook</x:v>
      </x:c>
      <x:c r="P156" s="329" t="str">
        <x:v>Captured</x:v>
      </x:c>
      <x:c r="Q156" s="336" t="d">
        <x:v>2026-10-04T00:00:00.000Z</x:v>
      </x:c>
      <x:c r="R156" s="336" t="d">
        <x:v>2026-10-04T00:00:00.000Z</x:v>
      </x:c>
      <x:c r="S156" s="329" t="str">
        <x:v>Parsed</x:v>
      </x:c>
      <x:c r="T156" s="329" t="str">
        <x:v>Original source numeric input</x:v>
      </x:c>
      <x:c r="U156" s="332" t="str">
        <x:v>AI-assisted analyst</x:v>
      </x:c>
      <x:c r="V156" s="60"/>
      <x:c r="W156" s="60"/>
      <x:c r="X156" s="60"/>
      <x:c r="Y156" s="60"/>
      <x:c r="Z156" s="60"/>
    </x:row>
    <x:row r="157" ht="15.75" hidden="0" customHeight="1">
      <x:c r="A157" s="329" t="str">
        <x:v>RAW-TEST-0151</x:v>
      </x:c>
      <x:c r="B157" s="329" t="str">
        <x:v>ASM-NGOB-V42-TEST</x:v>
      </x:c>
      <x:c r="C157" s="329" t="str">
        <x:v>SRC-NGOB-V18</x:v>
      </x:c>
      <x:c r="D157" s="329" t="str">
        <x:v>'800 Commercial'!F87</x:v>
      </x:c>
      <x:c r="E157" s="329" t="str">
        <x:v>800 Commercial</x:v>
      </x:c>
      <x:c r="F157" s="329" t="n">
        <x:v>87</x:v>
      </x:c>
      <x:c r="G157" s="329" t="str">
        <x:v>OPEX</x:v>
      </x:c>
      <x:c r="H157" s="329"/>
      <x:c r="I157" s="385" t="n">
        <x:v>0</x:v>
      </x:c>
      <x:c r="J157" s="330"/>
      <x:c r="K157" s="329" t="str">
        <x:v>Currency</x:v>
      </x:c>
      <x:c r="L157" s="329" t="str">
        <x:v>CAD</x:v>
      </x:c>
      <x:c r="M157" s="329" t="str">
        <x:v>2027-2028</x:v>
      </x:c>
      <x:c r="N157" s="329" t="str">
        <x:v>AI-Assisted</x:v>
      </x:c>
      <x:c r="O157" s="329" t="str">
        <x:v>Cell transcription from supplied workbook</x:v>
      </x:c>
      <x:c r="P157" s="329" t="str">
        <x:v>Captured</x:v>
      </x:c>
      <x:c r="Q157" s="336" t="d">
        <x:v>2026-10-04T00:00:00.000Z</x:v>
      </x:c>
      <x:c r="R157" s="336" t="d">
        <x:v>2026-10-04T00:00:00.000Z</x:v>
      </x:c>
      <x:c r="S157" s="329" t="str">
        <x:v>Parsed</x:v>
      </x:c>
      <x:c r="T157" s="329" t="str">
        <x:v>Original source numeric input</x:v>
      </x:c>
      <x:c r="U157" s="332" t="str">
        <x:v>AI-assisted analyst</x:v>
      </x:c>
      <x:c r="V157" s="60"/>
      <x:c r="W157" s="60"/>
      <x:c r="X157" s="60"/>
      <x:c r="Y157" s="60"/>
      <x:c r="Z157" s="60"/>
    </x:row>
    <x:row r="158" ht="15.75" hidden="0" customHeight="1">
      <x:c r="A158" s="329" t="str">
        <x:v>RAW-TEST-0152</x:v>
      </x:c>
      <x:c r="B158" s="329" t="str">
        <x:v>ASM-NGOB-V42-TEST</x:v>
      </x:c>
      <x:c r="C158" s="329" t="str">
        <x:v>SRC-NGOB-V18</x:v>
      </x:c>
      <x:c r="D158" s="329" t="str">
        <x:v>'800 Commercial'!G16</x:v>
      </x:c>
      <x:c r="E158" s="329" t="str">
        <x:v>800 Commercial</x:v>
      </x:c>
      <x:c r="F158" s="329" t="n">
        <x:v>16</x:v>
      </x:c>
      <x:c r="G158" s="329" t="str">
        <x:v>REVENUE</x:v>
      </x:c>
      <x:c r="H158" s="329"/>
      <x:c r="I158" s="385" t="n">
        <x:v>2135817.2800000003</x:v>
      </x:c>
      <x:c r="J158" s="330"/>
      <x:c r="K158" s="329" t="str">
        <x:v>Currency</x:v>
      </x:c>
      <x:c r="L158" s="329" t="str">
        <x:v>CAD</x:v>
      </x:c>
      <x:c r="M158" s="329" t="str">
        <x:v>2028-2029</x:v>
      </x:c>
      <x:c r="N158" s="329" t="str">
        <x:v>AI-Assisted</x:v>
      </x:c>
      <x:c r="O158" s="329" t="str">
        <x:v>Cell transcription from supplied workbook</x:v>
      </x:c>
      <x:c r="P158" s="329" t="str">
        <x:v>Captured</x:v>
      </x:c>
      <x:c r="Q158" s="336" t="d">
        <x:v>2026-10-04T00:00:00.000Z</x:v>
      </x:c>
      <x:c r="R158" s="336" t="d">
        <x:v>2026-10-04T00:00:00.000Z</x:v>
      </x:c>
      <x:c r="S158" s="329" t="str">
        <x:v>Parsed</x:v>
      </x:c>
      <x:c r="T158" s="329" t="str">
        <x:v>Original source formula (text): SUM(G5:G15)</x:v>
      </x:c>
      <x:c r="U158" s="332" t="str">
        <x:v>AI-assisted analyst</x:v>
      </x:c>
      <x:c r="V158" s="60"/>
      <x:c r="W158" s="60"/>
      <x:c r="X158" s="60"/>
      <x:c r="Y158" s="60"/>
      <x:c r="Z158" s="60"/>
    </x:row>
    <x:row r="159" ht="15.75" hidden="0" customHeight="1">
      <x:c r="A159" s="329" t="str">
        <x:v>RAW-TEST-0153</x:v>
      </x:c>
      <x:c r="B159" s="329" t="str">
        <x:v>ASM-NGOB-V42-TEST</x:v>
      </x:c>
      <x:c r="C159" s="329" t="str">
        <x:v>SRC-NGOB-V18</x:v>
      </x:c>
      <x:c r="D159" s="329" t="str">
        <x:v>'800 Commercial'!G87</x:v>
      </x:c>
      <x:c r="E159" s="329" t="str">
        <x:v>800 Commercial</x:v>
      </x:c>
      <x:c r="F159" s="329" t="n">
        <x:v>87</x:v>
      </x:c>
      <x:c r="G159" s="329" t="str">
        <x:v>OPEX</x:v>
      </x:c>
      <x:c r="H159" s="329"/>
      <x:c r="I159" s="385" t="n">
        <x:v>529398.5</x:v>
      </x:c>
      <x:c r="J159" s="330"/>
      <x:c r="K159" s="329" t="str">
        <x:v>Currency</x:v>
      </x:c>
      <x:c r="L159" s="329" t="str">
        <x:v>CAD</x:v>
      </x:c>
      <x:c r="M159" s="329" t="str">
        <x:v>2028-2029</x:v>
      </x:c>
      <x:c r="N159" s="329" t="str">
        <x:v>AI-Assisted</x:v>
      </x:c>
      <x:c r="O159" s="329" t="str">
        <x:v>Cell transcription from supplied workbook</x:v>
      </x:c>
      <x:c r="P159" s="329" t="str">
        <x:v>Captured</x:v>
      </x:c>
      <x:c r="Q159" s="336" t="d">
        <x:v>2026-10-04T00:00:00.000Z</x:v>
      </x:c>
      <x:c r="R159" s="336" t="d">
        <x:v>2026-10-04T00:00:00.000Z</x:v>
      </x:c>
      <x:c r="S159" s="329" t="str">
        <x:v>Parsed</x:v>
      </x:c>
      <x:c r="T159" s="329" t="str">
        <x:v>Original source formula (text): SUM(G76,G82,G76,G59,G46,G37,G84)</x:v>
      </x:c>
      <x:c r="U159" s="332" t="str">
        <x:v>AI-assisted analyst</x:v>
      </x:c>
      <x:c r="V159" s="60"/>
      <x:c r="W159" s="60"/>
      <x:c r="X159" s="60"/>
      <x:c r="Y159" s="60"/>
      <x:c r="Z159" s="60"/>
    </x:row>
    <x:row r="160" ht="15.75" hidden="0" customHeight="1">
      <x:c r="A160" s="329" t="str">
        <x:v>RAW-TEST-0154</x:v>
      </x:c>
      <x:c r="B160" s="329" t="str">
        <x:v>ASM-NGOB-V42-TEST</x:v>
      </x:c>
      <x:c r="C160" s="329" t="str">
        <x:v>SRC-NGOB-V18</x:v>
      </x:c>
      <x:c r="D160" s="329" t="str">
        <x:v>'800 Commercial'!H16</x:v>
      </x:c>
      <x:c r="E160" s="329" t="str">
        <x:v>800 Commercial</x:v>
      </x:c>
      <x:c r="F160" s="329" t="n">
        <x:v>16</x:v>
      </x:c>
      <x:c r="G160" s="329" t="str">
        <x:v>REVENUE</x:v>
      </x:c>
      <x:c r="H160" s="329"/>
      <x:c r="I160" s="385" t="n">
        <x:v>4364750.7024</x:v>
      </x:c>
      <x:c r="J160" s="330"/>
      <x:c r="K160" s="329" t="str">
        <x:v>Currency</x:v>
      </x:c>
      <x:c r="L160" s="329" t="str">
        <x:v>CAD</x:v>
      </x:c>
      <x:c r="M160" s="329" t="str">
        <x:v>2029-2030</x:v>
      </x:c>
      <x:c r="N160" s="329" t="str">
        <x:v>AI-Assisted</x:v>
      </x:c>
      <x:c r="O160" s="329" t="str">
        <x:v>Cell transcription from supplied workbook</x:v>
      </x:c>
      <x:c r="P160" s="329" t="str">
        <x:v>Captured</x:v>
      </x:c>
      <x:c r="Q160" s="336" t="d">
        <x:v>2026-10-04T00:00:00.000Z</x:v>
      </x:c>
      <x:c r="R160" s="336" t="d">
        <x:v>2026-10-04T00:00:00.000Z</x:v>
      </x:c>
      <x:c r="S160" s="329" t="str">
        <x:v>Parsed</x:v>
      </x:c>
      <x:c r="T160" s="329" t="str">
        <x:v>Original source formula (text): SUM(H5:H15)</x:v>
      </x:c>
      <x:c r="U160" s="332" t="str">
        <x:v>AI-assisted analyst</x:v>
      </x:c>
      <x:c r="V160" s="60"/>
      <x:c r="W160" s="60"/>
      <x:c r="X160" s="60"/>
      <x:c r="Y160" s="60"/>
      <x:c r="Z160" s="60"/>
    </x:row>
    <x:row r="161" ht="15.75" hidden="0" customHeight="1">
      <x:c r="A161" s="329" t="str">
        <x:v>RAW-TEST-0155</x:v>
      </x:c>
      <x:c r="B161" s="329" t="str">
        <x:v>ASM-NGOB-V42-TEST</x:v>
      </x:c>
      <x:c r="C161" s="329" t="str">
        <x:v>SRC-NGOB-V18</x:v>
      </x:c>
      <x:c r="D161" s="329" t="str">
        <x:v>'800 Commercial'!H87</x:v>
      </x:c>
      <x:c r="E161" s="329" t="str">
        <x:v>800 Commercial</x:v>
      </x:c>
      <x:c r="F161" s="329" t="n">
        <x:v>87</x:v>
      </x:c>
      <x:c r="G161" s="329" t="str">
        <x:v>OPEX</x:v>
      </x:c>
      <x:c r="H161" s="329"/>
      <x:c r="I161" s="385" t="n">
        <x:v>1082817.33</x:v>
      </x:c>
      <x:c r="J161" s="330"/>
      <x:c r="K161" s="329" t="str">
        <x:v>Currency</x:v>
      </x:c>
      <x:c r="L161" s="329" t="str">
        <x:v>CAD</x:v>
      </x:c>
      <x:c r="M161" s="329" t="str">
        <x:v>2029-2030</x:v>
      </x:c>
      <x:c r="N161" s="329" t="str">
        <x:v>AI-Assisted</x:v>
      </x:c>
      <x:c r="O161" s="329" t="str">
        <x:v>Cell transcription from supplied workbook</x:v>
      </x:c>
      <x:c r="P161" s="329" t="str">
        <x:v>Captured</x:v>
      </x:c>
      <x:c r="Q161" s="336" t="d">
        <x:v>2026-10-04T00:00:00.000Z</x:v>
      </x:c>
      <x:c r="R161" s="336" t="d">
        <x:v>2026-10-04T00:00:00.000Z</x:v>
      </x:c>
      <x:c r="S161" s="329" t="str">
        <x:v>Parsed</x:v>
      </x:c>
      <x:c r="T161" s="329" t="str">
        <x:v>Original source formula (text): SUM(H76,H82,H76,H59,H46,H37,H84)</x:v>
      </x:c>
      <x:c r="U161" s="332" t="str">
        <x:v>AI-assisted analyst</x:v>
      </x:c>
      <x:c r="V161" s="60"/>
      <x:c r="W161" s="60"/>
      <x:c r="X161" s="60"/>
      <x:c r="Y161" s="60"/>
      <x:c r="Z161" s="60"/>
    </x:row>
    <x:row r="162" ht="15.75" hidden="0" customHeight="1">
      <x:c r="A162" s="329" t="str">
        <x:v>RAW-TEST-0156</x:v>
      </x:c>
      <x:c r="B162" s="329" t="str">
        <x:v>ASM-NGOB-V42-TEST</x:v>
      </x:c>
      <x:c r="C162" s="329" t="str">
        <x:v>SRC-NGOB-V18</x:v>
      </x:c>
      <x:c r="D162" s="329" t="str">
        <x:v>'800 Commercial'!J16</x:v>
      </x:c>
      <x:c r="E162" s="329" t="str">
        <x:v>800 Commercial</x:v>
      </x:c>
      <x:c r="F162" s="329" t="n">
        <x:v>16</x:v>
      </x:c>
      <x:c r="G162" s="329" t="str">
        <x:v>REVENUE</x:v>
      </x:c>
      <x:c r="H162" s="329"/>
      <x:c r="I162" s="385" t="n">
        <x:v>4597778.55317696</x:v>
      </x:c>
      <x:c r="J162" s="330"/>
      <x:c r="K162" s="329" t="str">
        <x:v>Currency</x:v>
      </x:c>
      <x:c r="L162" s="329" t="str">
        <x:v>CAD</x:v>
      </x:c>
      <x:c r="M162" s="329" t="str">
        <x:v>2031-2032</x:v>
      </x:c>
      <x:c r="N162" s="329" t="str">
        <x:v>AI-Assisted</x:v>
      </x:c>
      <x:c r="O162" s="329" t="str">
        <x:v>Cell transcription from supplied workbook</x:v>
      </x:c>
      <x:c r="P162" s="329" t="str">
        <x:v>Captured</x:v>
      </x:c>
      <x:c r="Q162" s="336" t="d">
        <x:v>2026-10-04T00:00:00.000Z</x:v>
      </x:c>
      <x:c r="R162" s="336" t="d">
        <x:v>2026-10-04T00:00:00.000Z</x:v>
      </x:c>
      <x:c r="S162" s="329" t="str">
        <x:v>Parsed</x:v>
      </x:c>
      <x:c r="T162" s="329" t="str">
        <x:v>Original source numeric input</x:v>
      </x:c>
      <x:c r="U162" s="332" t="str">
        <x:v>AI-assisted analyst</x:v>
      </x:c>
      <x:c r="V162" s="60"/>
      <x:c r="W162" s="60"/>
      <x:c r="X162" s="60"/>
      <x:c r="Y162" s="60"/>
      <x:c r="Z162" s="60"/>
    </x:row>
    <x:row r="163" ht="15.75" hidden="0" customHeight="1">
      <x:c r="A163" s="329" t="str">
        <x:v>RAW-TEST-0157</x:v>
      </x:c>
      <x:c r="B163" s="329" t="str">
        <x:v>ASM-NGOB-V42-TEST</x:v>
      </x:c>
      <x:c r="C163" s="329" t="str">
        <x:v>SRC-NGOB-V18</x:v>
      </x:c>
      <x:c r="D163" s="329" t="str">
        <x:v>'800 Commercial'!J87</x:v>
      </x:c>
      <x:c r="E163" s="329" t="str">
        <x:v>800 Commercial</x:v>
      </x:c>
      <x:c r="F163" s="329" t="n">
        <x:v>87</x:v>
      </x:c>
      <x:c r="G163" s="329" t="str">
        <x:v>OPEX</x:v>
      </x:c>
      <x:c r="H163" s="329"/>
      <x:c r="I163" s="385" t="n">
        <x:v>1131332.839617</x:v>
      </x:c>
      <x:c r="J163" s="330"/>
      <x:c r="K163" s="329" t="str">
        <x:v>Currency</x:v>
      </x:c>
      <x:c r="L163" s="329" t="str">
        <x:v>CAD</x:v>
      </x:c>
      <x:c r="M163" s="329" t="str">
        <x:v>2031-2032</x:v>
      </x:c>
      <x:c r="N163" s="329" t="str">
        <x:v>AI-Assisted</x:v>
      </x:c>
      <x:c r="O163" s="329" t="str">
        <x:v>Cell transcription from supplied workbook</x:v>
      </x:c>
      <x:c r="P163" s="329" t="str">
        <x:v>Captured</x:v>
      </x:c>
      <x:c r="Q163" s="336" t="d">
        <x:v>2026-10-04T00:00:00.000Z</x:v>
      </x:c>
      <x:c r="R163" s="336" t="d">
        <x:v>2026-10-04T00:00:00.000Z</x:v>
      </x:c>
      <x:c r="S163" s="329" t="str">
        <x:v>Parsed</x:v>
      </x:c>
      <x:c r="T163" s="329" t="str">
        <x:v>Original source numeric input</x:v>
      </x:c>
      <x:c r="U163" s="332" t="str">
        <x:v>AI-assisted analyst</x:v>
      </x:c>
      <x:c r="V163" s="60"/>
      <x:c r="W163" s="60"/>
      <x:c r="X163" s="60"/>
      <x:c r="Y163" s="60"/>
      <x:c r="Z163" s="60"/>
    </x:row>
    <x:row r="164" ht="15.75" hidden="0" customHeight="1">
      <x:c r="A164" s="329" t="str">
        <x:v>RAW-TEST-0158</x:v>
      </x:c>
      <x:c r="B164" s="329" t="str">
        <x:v>ASM-NGOB-V42-TEST</x:v>
      </x:c>
      <x:c r="C164" s="329" t="str">
        <x:v>SRC-NGOB-V18</x:v>
      </x:c>
      <x:c r="D164" s="329" t="str">
        <x:v>'800 Commercial'!K16</x:v>
      </x:c>
      <x:c r="E164" s="329" t="str">
        <x:v>800 Commercial</x:v>
      </x:c>
      <x:c r="F164" s="329" t="n">
        <x:v>16</x:v>
      </x:c>
      <x:c r="G164" s="329" t="str">
        <x:v>REVENUE</x:v>
      </x:c>
      <x:c r="H164" s="329"/>
      <x:c r="I164" s="385" t="n">
        <x:v>4717002.1842404995</x:v>
      </x:c>
      <x:c r="J164" s="330"/>
      <x:c r="K164" s="329" t="str">
        <x:v>Currency</x:v>
      </x:c>
      <x:c r="L164" s="329" t="str">
        <x:v>CAD</x:v>
      </x:c>
      <x:c r="M164" s="329" t="str">
        <x:v>2032-2033</x:v>
      </x:c>
      <x:c r="N164" s="329" t="str">
        <x:v>AI-Assisted</x:v>
      </x:c>
      <x:c r="O164" s="329" t="str">
        <x:v>Cell transcription from supplied workbook</x:v>
      </x:c>
      <x:c r="P164" s="329" t="str">
        <x:v>Captured</x:v>
      </x:c>
      <x:c r="Q164" s="336" t="d">
        <x:v>2026-10-04T00:00:00.000Z</x:v>
      </x:c>
      <x:c r="R164" s="336" t="d">
        <x:v>2026-10-04T00:00:00.000Z</x:v>
      </x:c>
      <x:c r="S164" s="329" t="str">
        <x:v>Parsed</x:v>
      </x:c>
      <x:c r="T164" s="329" t="str">
        <x:v>Original source numeric input</x:v>
      </x:c>
      <x:c r="U164" s="332" t="str">
        <x:v>AI-assisted analyst</x:v>
      </x:c>
      <x:c r="V164" s="60"/>
      <x:c r="W164" s="60"/>
      <x:c r="X164" s="60"/>
      <x:c r="Y164" s="60"/>
      <x:c r="Z164" s="60"/>
    </x:row>
    <x:row r="165" ht="15.75" hidden="0" customHeight="1">
      <x:c r="A165" s="329" t="str">
        <x:v>RAW-TEST-0159</x:v>
      </x:c>
      <x:c r="B165" s="329" t="str">
        <x:v>ASM-NGOB-V42-TEST</x:v>
      </x:c>
      <x:c r="C165" s="329" t="str">
        <x:v>SRC-NGOB-V18</x:v>
      </x:c>
      <x:c r="D165" s="329" t="str">
        <x:v>'800 Commercial'!K87</x:v>
      </x:c>
      <x:c r="E165" s="329" t="str">
        <x:v>800 Commercial</x:v>
      </x:c>
      <x:c r="F165" s="329" t="n">
        <x:v>87</x:v>
      </x:c>
      <x:c r="G165" s="329" t="str">
        <x:v>OPEX</x:v>
      </x:c>
      <x:c r="H165" s="329"/>
      <x:c r="I165" s="385" t="n">
        <x:v>1156455.63816087</x:v>
      </x:c>
      <x:c r="J165" s="330"/>
      <x:c r="K165" s="329" t="str">
        <x:v>Currency</x:v>
      </x:c>
      <x:c r="L165" s="329" t="str">
        <x:v>CAD</x:v>
      </x:c>
      <x:c r="M165" s="329" t="str">
        <x:v>2032-2033</x:v>
      </x:c>
      <x:c r="N165" s="329" t="str">
        <x:v>AI-Assisted</x:v>
      </x:c>
      <x:c r="O165" s="329" t="str">
        <x:v>Cell transcription from supplied workbook</x:v>
      </x:c>
      <x:c r="P165" s="329" t="str">
        <x:v>Captured</x:v>
      </x:c>
      <x:c r="Q165" s="336" t="d">
        <x:v>2026-10-04T00:00:00.000Z</x:v>
      </x:c>
      <x:c r="R165" s="336" t="d">
        <x:v>2026-10-04T00:00:00.000Z</x:v>
      </x:c>
      <x:c r="S165" s="329" t="str">
        <x:v>Parsed</x:v>
      </x:c>
      <x:c r="T165" s="329" t="str">
        <x:v>Original source numeric input</x:v>
      </x:c>
      <x:c r="U165" s="332" t="str">
        <x:v>AI-assisted analyst</x:v>
      </x:c>
      <x:c r="V165" s="60"/>
      <x:c r="W165" s="60"/>
      <x:c r="X165" s="60"/>
      <x:c r="Y165" s="60"/>
      <x:c r="Z165" s="60"/>
    </x:row>
    <x:row r="166" ht="15.75" hidden="0" customHeight="1">
      <x:c r="A166" s="329" t="str">
        <x:v>RAW-TEST-0160</x:v>
      </x:c>
      <x:c r="B166" s="329" t="str">
        <x:v>ASM-NGOB-V42-TEST</x:v>
      </x:c>
      <x:c r="C166" s="329" t="str">
        <x:v>SRC-NGOB-V18</x:v>
      </x:c>
      <x:c r="D166" s="329" t="str">
        <x:v>'800 Commercial'!L16</x:v>
      </x:c>
      <x:c r="E166" s="329" t="str">
        <x:v>800 Commercial</x:v>
      </x:c>
      <x:c r="F166" s="329" t="n">
        <x:v>16</x:v>
      </x:c>
      <x:c r="G166" s="329" t="str">
        <x:v>REVENUE</x:v>
      </x:c>
      <x:c r="H166" s="329"/>
      <x:c r="I166" s="385" t="n">
        <x:v>4839050.36792531</x:v>
      </x:c>
      <x:c r="J166" s="330"/>
      <x:c r="K166" s="329" t="str">
        <x:v>Currency</x:v>
      </x:c>
      <x:c r="L166" s="329" t="str">
        <x:v>CAD</x:v>
      </x:c>
      <x:c r="M166" s="329" t="str">
        <x:v>2033-2034</x:v>
      </x:c>
      <x:c r="N166" s="329" t="str">
        <x:v>AI-Assisted</x:v>
      </x:c>
      <x:c r="O166" s="329" t="str">
        <x:v>Cell transcription from supplied workbook</x:v>
      </x:c>
      <x:c r="P166" s="329" t="str">
        <x:v>Captured</x:v>
      </x:c>
      <x:c r="Q166" s="336" t="d">
        <x:v>2026-10-04T00:00:00.000Z</x:v>
      </x:c>
      <x:c r="R166" s="336" t="d">
        <x:v>2026-10-04T00:00:00.000Z</x:v>
      </x:c>
      <x:c r="S166" s="329" t="str">
        <x:v>Parsed</x:v>
      </x:c>
      <x:c r="T166" s="329" t="str">
        <x:v>Original source numeric input</x:v>
      </x:c>
      <x:c r="U166" s="332" t="str">
        <x:v>AI-assisted analyst</x:v>
      </x:c>
      <x:c r="V166" s="60"/>
      <x:c r="W166" s="60"/>
      <x:c r="X166" s="60"/>
      <x:c r="Y166" s="60"/>
      <x:c r="Z166" s="60"/>
    </x:row>
    <x:row r="167" ht="15.75" hidden="0" customHeight="1">
      <x:c r="A167" s="329" t="str">
        <x:v>RAW-TEST-0161</x:v>
      </x:c>
      <x:c r="B167" s="329" t="str">
        <x:v>ASM-NGOB-V42-TEST</x:v>
      </x:c>
      <x:c r="C167" s="329" t="str">
        <x:v>SRC-NGOB-V18</x:v>
      </x:c>
      <x:c r="D167" s="329" t="str">
        <x:v>'800 Commercial'!L87</x:v>
      </x:c>
      <x:c r="E167" s="329" t="str">
        <x:v>800 Commercial</x:v>
      </x:c>
      <x:c r="F167" s="329" t="n">
        <x:v>87</x:v>
      </x:c>
      <x:c r="G167" s="329" t="str">
        <x:v>OPEX</x:v>
      </x:c>
      <x:c r="H167" s="329"/>
      <x:c r="I167" s="385" t="n">
        <x:v>1182174.1369281635</x:v>
      </x:c>
      <x:c r="J167" s="330"/>
      <x:c r="K167" s="329" t="str">
        <x:v>Currency</x:v>
      </x:c>
      <x:c r="L167" s="329" t="str">
        <x:v>CAD</x:v>
      </x:c>
      <x:c r="M167" s="329" t="str">
        <x:v>2033-2034</x:v>
      </x:c>
      <x:c r="N167" s="329" t="str">
        <x:v>AI-Assisted</x:v>
      </x:c>
      <x:c r="O167" s="329" t="str">
        <x:v>Cell transcription from supplied workbook</x:v>
      </x:c>
      <x:c r="P167" s="329" t="str">
        <x:v>Captured</x:v>
      </x:c>
      <x:c r="Q167" s="336" t="d">
        <x:v>2026-10-04T00:00:00.000Z</x:v>
      </x:c>
      <x:c r="R167" s="336" t="d">
        <x:v>2026-10-04T00:00:00.000Z</x:v>
      </x:c>
      <x:c r="S167" s="329" t="str">
        <x:v>Parsed</x:v>
      </x:c>
      <x:c r="T167" s="329" t="str">
        <x:v>Original source numeric input</x:v>
      </x:c>
      <x:c r="U167" s="332" t="str">
        <x:v>AI-assisted analyst</x:v>
      </x:c>
      <x:c r="V167" s="60"/>
      <x:c r="W167" s="60"/>
      <x:c r="X167" s="60"/>
      <x:c r="Y167" s="60"/>
      <x:c r="Z167" s="60"/>
    </x:row>
    <x:row r="168" ht="15.75" hidden="0" customHeight="1">
      <x:c r="A168" s="329" t="str">
        <x:v>RAW-TEST-0162</x:v>
      </x:c>
      <x:c r="B168" s="329" t="str">
        <x:v>ASM-NGOB-V42-TEST</x:v>
      </x:c>
      <x:c r="C168" s="329" t="str">
        <x:v>SRC-NGOB-V18</x:v>
      </x:c>
      <x:c r="D168" s="329" t="str">
        <x:v>'800 Commercial'!M16</x:v>
      </x:c>
      <x:c r="E168" s="329" t="str">
        <x:v>800 Commercial</x:v>
      </x:c>
      <x:c r="F168" s="329" t="n">
        <x:v>16</x:v>
      </x:c>
      <x:c r="G168" s="329" t="str">
        <x:v>REVENUE</x:v>
      </x:c>
      <x:c r="H168" s="329"/>
      <x:c r="I168" s="385" t="n">
        <x:v>4935831.375283815</x:v>
      </x:c>
      <x:c r="J168" s="330"/>
      <x:c r="K168" s="329" t="str">
        <x:v>Currency</x:v>
      </x:c>
      <x:c r="L168" s="329" t="str">
        <x:v>CAD</x:v>
      </x:c>
      <x:c r="M168" s="329" t="str">
        <x:v>2034-2035</x:v>
      </x:c>
      <x:c r="N168" s="329" t="str">
        <x:v>AI-Assisted</x:v>
      </x:c>
      <x:c r="O168" s="329" t="str">
        <x:v>Cell transcription from supplied workbook</x:v>
      </x:c>
      <x:c r="P168" s="329" t="str">
        <x:v>Captured</x:v>
      </x:c>
      <x:c r="Q168" s="336" t="d">
        <x:v>2026-10-04T00:00:00.000Z</x:v>
      </x:c>
      <x:c r="R168" s="336" t="d">
        <x:v>2026-10-04T00:00:00.000Z</x:v>
      </x:c>
      <x:c r="S168" s="329" t="str">
        <x:v>Parsed</x:v>
      </x:c>
      <x:c r="T168" s="329" t="str">
        <x:v>Original source numeric input</x:v>
      </x:c>
      <x:c r="U168" s="332" t="str">
        <x:v>AI-assisted analyst</x:v>
      </x:c>
      <x:c r="V168" s="60"/>
      <x:c r="W168" s="60"/>
      <x:c r="X168" s="60"/>
      <x:c r="Y168" s="60"/>
      <x:c r="Z168" s="60"/>
    </x:row>
    <x:row r="169" ht="15.75" hidden="0" customHeight="1">
      <x:c r="A169" s="329" t="str">
        <x:v>RAW-TEST-0163</x:v>
      </x:c>
      <x:c r="B169" s="329" t="str">
        <x:v>ASM-NGOB-V42-TEST</x:v>
      </x:c>
      <x:c r="C169" s="329" t="str">
        <x:v>SRC-NGOB-V18</x:v>
      </x:c>
      <x:c r="D169" s="329" t="str">
        <x:v>'800 Commercial'!M87</x:v>
      </x:c>
      <x:c r="E169" s="329" t="str">
        <x:v>800 Commercial</x:v>
      </x:c>
      <x:c r="F169" s="329" t="n">
        <x:v>87</x:v>
      </x:c>
      <x:c r="G169" s="329" t="str">
        <x:v>OPEX</x:v>
      </x:c>
      <x:c r="H169" s="329"/>
      <x:c r="I169" s="385" t="n">
        <x:v>1208503.0472509249</x:v>
      </x:c>
      <x:c r="J169" s="330"/>
      <x:c r="K169" s="329" t="str">
        <x:v>Currency</x:v>
      </x:c>
      <x:c r="L169" s="329" t="str">
        <x:v>CAD</x:v>
      </x:c>
      <x:c r="M169" s="329" t="str">
        <x:v>2034-2035</x:v>
      </x:c>
      <x:c r="N169" s="329" t="str">
        <x:v>AI-Assisted</x:v>
      </x:c>
      <x:c r="O169" s="329" t="str">
        <x:v>Cell transcription from supplied workbook</x:v>
      </x:c>
      <x:c r="P169" s="329" t="str">
        <x:v>Captured</x:v>
      </x:c>
      <x:c r="Q169" s="336" t="d">
        <x:v>2026-10-04T00:00:00.000Z</x:v>
      </x:c>
      <x:c r="R169" s="336" t="d">
        <x:v>2026-10-04T00:00:00.000Z</x:v>
      </x:c>
      <x:c r="S169" s="329" t="str">
        <x:v>Parsed</x:v>
      </x:c>
      <x:c r="T169" s="329" t="str">
        <x:v>Original source numeric input</x:v>
      </x:c>
      <x:c r="U169" s="332" t="str">
        <x:v>AI-assisted analyst</x:v>
      </x:c>
      <x:c r="V169" s="60"/>
      <x:c r="W169" s="60"/>
      <x:c r="X169" s="60"/>
      <x:c r="Y169" s="60"/>
      <x:c r="Z169" s="60"/>
    </x:row>
    <x:row r="170" ht="15.75" hidden="0" customHeight="1">
      <x:c r="A170" s="329" t="str">
        <x:v>RAW-TEST-0164</x:v>
      </x:c>
      <x:c r="B170" s="329" t="str">
        <x:v>ASM-NGOB-V42-TEST</x:v>
      </x:c>
      <x:c r="C170" s="329" t="str">
        <x:v>SRC-NGOB-V18</x:v>
      </x:c>
      <x:c r="D170" s="329" t="str">
        <x:v>'AC -'!C16</x:v>
      </x:c>
      <x:c r="E170" s="329" t="str">
        <x:v>AC -</x:v>
      </x:c>
      <x:c r="F170" s="329" t="n">
        <x:v>16</x:v>
      </x:c>
      <x:c r="G170" s="329" t="str">
        <x:v>REVENUE</x:v>
      </x:c>
      <x:c r="H170" s="329"/>
      <x:c r="I170" s="385" t="n">
        <x:v>481963.16000000003</x:v>
      </x:c>
      <x:c r="J170" s="330"/>
      <x:c r="K170" s="329" t="str">
        <x:v>Currency</x:v>
      </x:c>
      <x:c r="L170" s="329" t="str">
        <x:v>CAD</x:v>
      </x:c>
      <x:c r="M170" s="329" t="str">
        <x:v>2024-2025</x:v>
      </x:c>
      <x:c r="N170" s="329" t="str">
        <x:v>AI-Assisted</x:v>
      </x:c>
      <x:c r="O170" s="329" t="str">
        <x:v>Cell transcription from supplied workbook</x:v>
      </x:c>
      <x:c r="P170" s="329" t="str">
        <x:v>Captured</x:v>
      </x:c>
      <x:c r="Q170" s="336" t="d">
        <x:v>2026-10-04T00:00:00.000Z</x:v>
      </x:c>
      <x:c r="R170" s="336" t="d">
        <x:v>2026-10-04T00:00:00.000Z</x:v>
      </x:c>
      <x:c r="S170" s="329" t="str">
        <x:v>Parsed</x:v>
      </x:c>
      <x:c r="T170" s="329" t="str">
        <x:v>Original source formula (text): SUM(C5:C15)</x:v>
      </x:c>
      <x:c r="U170" s="332" t="str">
        <x:v>AI-assisted analyst</x:v>
      </x:c>
      <x:c r="V170" s="60"/>
      <x:c r="W170" s="60"/>
      <x:c r="X170" s="60"/>
      <x:c r="Y170" s="60"/>
      <x:c r="Z170" s="60"/>
    </x:row>
    <x:row r="171" ht="15.75" hidden="0" customHeight="1">
      <x:c r="A171" s="329" t="str">
        <x:v>RAW-TEST-0165</x:v>
      </x:c>
      <x:c r="B171" s="329" t="str">
        <x:v>ASM-NGOB-V42-TEST</x:v>
      </x:c>
      <x:c r="C171" s="329" t="str">
        <x:v>SRC-NGOB-V18</x:v>
      </x:c>
      <x:c r="D171" s="329" t="str">
        <x:v>'AC -'!C87</x:v>
      </x:c>
      <x:c r="E171" s="329" t="str">
        <x:v>AC -</x:v>
      </x:c>
      <x:c r="F171" s="329" t="n">
        <x:v>87</x:v>
      </x:c>
      <x:c r="G171" s="329" t="str">
        <x:v>OPEX</x:v>
      </x:c>
      <x:c r="H171" s="329"/>
      <x:c r="I171" s="385" t="n">
        <x:v>352654.42</x:v>
      </x:c>
      <x:c r="J171" s="330"/>
      <x:c r="K171" s="329" t="str">
        <x:v>Currency</x:v>
      </x:c>
      <x:c r="L171" s="329" t="str">
        <x:v>CAD</x:v>
      </x:c>
      <x:c r="M171" s="329" t="str">
        <x:v>2024-2025</x:v>
      </x:c>
      <x:c r="N171" s="329" t="str">
        <x:v>AI-Assisted</x:v>
      </x:c>
      <x:c r="O171" s="329" t="str">
        <x:v>Cell transcription from supplied workbook</x:v>
      </x:c>
      <x:c r="P171" s="329" t="str">
        <x:v>Captured</x:v>
      </x:c>
      <x:c r="Q171" s="336" t="d">
        <x:v>2026-10-04T00:00:00.000Z</x:v>
      </x:c>
      <x:c r="R171" s="336" t="d">
        <x:v>2026-10-04T00:00:00.000Z</x:v>
      </x:c>
      <x:c r="S171" s="329" t="str">
        <x:v>Parsed</x:v>
      </x:c>
      <x:c r="T171" s="329" t="str">
        <x:v>Original source formula (text): SUM(C84,C82,C76,C59,C46,C37)</x:v>
      </x:c>
      <x:c r="U171" s="332" t="str">
        <x:v>AI-assisted analyst</x:v>
      </x:c>
      <x:c r="V171" s="60"/>
      <x:c r="W171" s="60"/>
      <x:c r="X171" s="60"/>
      <x:c r="Y171" s="60"/>
      <x:c r="Z171" s="60"/>
    </x:row>
    <x:row r="172" ht="15.75" hidden="0" customHeight="1">
      <x:c r="A172" s="329" t="str">
        <x:v>RAW-TEST-0166</x:v>
      </x:c>
      <x:c r="B172" s="329" t="str">
        <x:v>ASM-NGOB-V42-TEST</x:v>
      </x:c>
      <x:c r="C172" s="329" t="str">
        <x:v>SRC-NGOB-V18</x:v>
      </x:c>
      <x:c r="D172" s="329" t="str">
        <x:v>'AC -'!D16</x:v>
      </x:c>
      <x:c r="E172" s="329" t="str">
        <x:v>AC -</x:v>
      </x:c>
      <x:c r="F172" s="329" t="n">
        <x:v>16</x:v>
      </x:c>
      <x:c r="G172" s="329" t="str">
        <x:v>REVENUE</x:v>
      </x:c>
      <x:c r="H172" s="329"/>
      <x:c r="I172" s="385" t="n">
        <x:v>353344.14</x:v>
      </x:c>
      <x:c r="J172" s="330"/>
      <x:c r="K172" s="329" t="str">
        <x:v>Currency</x:v>
      </x:c>
      <x:c r="L172" s="329" t="str">
        <x:v>CAD</x:v>
      </x:c>
      <x:c r="M172" s="329" t="str">
        <x:v>2025-2026</x:v>
      </x:c>
      <x:c r="N172" s="329" t="str">
        <x:v>AI-Assisted</x:v>
      </x:c>
      <x:c r="O172" s="329" t="str">
        <x:v>Cell transcription from supplied workbook</x:v>
      </x:c>
      <x:c r="P172" s="329" t="str">
        <x:v>Captured</x:v>
      </x:c>
      <x:c r="Q172" s="336" t="d">
        <x:v>2026-10-04T00:00:00.000Z</x:v>
      </x:c>
      <x:c r="R172" s="336" t="d">
        <x:v>2026-10-04T00:00:00.000Z</x:v>
      </x:c>
      <x:c r="S172" s="329" t="str">
        <x:v>Parsed</x:v>
      </x:c>
      <x:c r="T172" s="329" t="str">
        <x:v>Original source formula (text): SUM(D5:D15)</x:v>
      </x:c>
      <x:c r="U172" s="332" t="str">
        <x:v>AI-assisted analyst</x:v>
      </x:c>
      <x:c r="V172" s="60"/>
      <x:c r="W172" s="60"/>
      <x:c r="X172" s="60"/>
      <x:c r="Y172" s="60"/>
      <x:c r="Z172" s="60"/>
    </x:row>
    <x:row r="173" ht="15.75" hidden="0" customHeight="1">
      <x:c r="A173" s="329" t="str">
        <x:v>RAW-TEST-0167</x:v>
      </x:c>
      <x:c r="B173" s="329" t="str">
        <x:v>ASM-NGOB-V42-TEST</x:v>
      </x:c>
      <x:c r="C173" s="329" t="str">
        <x:v>SRC-NGOB-V18</x:v>
      </x:c>
      <x:c r="D173" s="329" t="str">
        <x:v>'AC -'!D87</x:v>
      </x:c>
      <x:c r="E173" s="329" t="str">
        <x:v>AC -</x:v>
      </x:c>
      <x:c r="F173" s="329" t="n">
        <x:v>87</x:v>
      </x:c>
      <x:c r="G173" s="329" t="str">
        <x:v>OPEX</x:v>
      </x:c>
      <x:c r="H173" s="329"/>
      <x:c r="I173" s="385" t="n">
        <x:v>217808.0084</x:v>
      </x:c>
      <x:c r="J173" s="330"/>
      <x:c r="K173" s="329" t="str">
        <x:v>Currency</x:v>
      </x:c>
      <x:c r="L173" s="329" t="str">
        <x:v>CAD</x:v>
      </x:c>
      <x:c r="M173" s="329" t="str">
        <x:v>2025-2026</x:v>
      </x:c>
      <x:c r="N173" s="329" t="str">
        <x:v>AI-Assisted</x:v>
      </x:c>
      <x:c r="O173" s="329" t="str">
        <x:v>Cell transcription from supplied workbook</x:v>
      </x:c>
      <x:c r="P173" s="329" t="str">
        <x:v>Captured</x:v>
      </x:c>
      <x:c r="Q173" s="336" t="d">
        <x:v>2026-10-04T00:00:00.000Z</x:v>
      </x:c>
      <x:c r="R173" s="336" t="d">
        <x:v>2026-10-04T00:00:00.000Z</x:v>
      </x:c>
      <x:c r="S173" s="329" t="str">
        <x:v>Parsed</x:v>
      </x:c>
      <x:c r="T173" s="329" t="str">
        <x:v>Original source formula (text): SUM(D84,D82,D76,D59,D46,D37)</x:v>
      </x:c>
      <x:c r="U173" s="332" t="str">
        <x:v>AI-assisted analyst</x:v>
      </x:c>
      <x:c r="V173" s="60"/>
      <x:c r="W173" s="60"/>
      <x:c r="X173" s="60"/>
      <x:c r="Y173" s="60"/>
      <x:c r="Z173" s="60"/>
    </x:row>
    <x:row r="174" ht="15.75" hidden="0" customHeight="1">
      <x:c r="A174" s="329" t="str">
        <x:v>RAW-TEST-0168</x:v>
      </x:c>
      <x:c r="B174" s="329" t="str">
        <x:v>ASM-NGOB-V42-TEST</x:v>
      </x:c>
      <x:c r="C174" s="329" t="str">
        <x:v>SRC-NGOB-V18</x:v>
      </x:c>
      <x:c r="D174" s="329" t="str">
        <x:v>'AC -'!E16</x:v>
      </x:c>
      <x:c r="E174" s="329" t="str">
        <x:v>AC -</x:v>
      </x:c>
      <x:c r="F174" s="329" t="n">
        <x:v>16</x:v>
      </x:c>
      <x:c r="G174" s="329" t="str">
        <x:v>REVENUE</x:v>
      </x:c>
      <x:c r="H174" s="329"/>
      <x:c r="I174" s="385" t="n">
        <x:v>327460.0228</x:v>
      </x:c>
      <x:c r="J174" s="330"/>
      <x:c r="K174" s="329" t="str">
        <x:v>Currency</x:v>
      </x:c>
      <x:c r="L174" s="329" t="str">
        <x:v>CAD</x:v>
      </x:c>
      <x:c r="M174" s="329" t="str">
        <x:v>2026-2027</x:v>
      </x:c>
      <x:c r="N174" s="329" t="str">
        <x:v>AI-Assisted</x:v>
      </x:c>
      <x:c r="O174" s="329" t="str">
        <x:v>Cell transcription from supplied workbook</x:v>
      </x:c>
      <x:c r="P174" s="329" t="str">
        <x:v>Captured</x:v>
      </x:c>
      <x:c r="Q174" s="336" t="d">
        <x:v>2026-10-04T00:00:00.000Z</x:v>
      </x:c>
      <x:c r="R174" s="336" t="d">
        <x:v>2026-10-04T00:00:00.000Z</x:v>
      </x:c>
      <x:c r="S174" s="329" t="str">
        <x:v>Parsed</x:v>
      </x:c>
      <x:c r="T174" s="329" t="str">
        <x:v>Original source numeric input</x:v>
      </x:c>
      <x:c r="U174" s="332" t="str">
        <x:v>AI-assisted analyst</x:v>
      </x:c>
      <x:c r="V174" s="60"/>
      <x:c r="W174" s="60"/>
      <x:c r="X174" s="60"/>
      <x:c r="Y174" s="60"/>
      <x:c r="Z174" s="60"/>
    </x:row>
    <x:row r="175" ht="15.75" hidden="0" customHeight="1">
      <x:c r="A175" s="329" t="str">
        <x:v>RAW-TEST-0169</x:v>
      </x:c>
      <x:c r="B175" s="329" t="str">
        <x:v>ASM-NGOB-V42-TEST</x:v>
      </x:c>
      <x:c r="C175" s="329" t="str">
        <x:v>SRC-NGOB-V18</x:v>
      </x:c>
      <x:c r="D175" s="329" t="str">
        <x:v>'AC -'!E87</x:v>
      </x:c>
      <x:c r="E175" s="329" t="str">
        <x:v>AC -</x:v>
      </x:c>
      <x:c r="F175" s="329" t="n">
        <x:v>87</x:v>
      </x:c>
      <x:c r="G175" s="329" t="str">
        <x:v>OPEX</x:v>
      </x:c>
      <x:c r="H175" s="329"/>
      <x:c r="I175" s="385" t="n">
        <x:v>212140.133736</x:v>
      </x:c>
      <x:c r="J175" s="330"/>
      <x:c r="K175" s="329" t="str">
        <x:v>Currency</x:v>
      </x:c>
      <x:c r="L175" s="329" t="str">
        <x:v>CAD</x:v>
      </x:c>
      <x:c r="M175" s="329" t="str">
        <x:v>2026-2027</x:v>
      </x:c>
      <x:c r="N175" s="329" t="str">
        <x:v>AI-Assisted</x:v>
      </x:c>
      <x:c r="O175" s="329" t="str">
        <x:v>Cell transcription from supplied workbook</x:v>
      </x:c>
      <x:c r="P175" s="329" t="str">
        <x:v>Captured</x:v>
      </x:c>
      <x:c r="Q175" s="336" t="d">
        <x:v>2026-10-04T00:00:00.000Z</x:v>
      </x:c>
      <x:c r="R175" s="336" t="d">
        <x:v>2026-10-04T00:00:00.000Z</x:v>
      </x:c>
      <x:c r="S175" s="329" t="str">
        <x:v>Parsed</x:v>
      </x:c>
      <x:c r="T175" s="329" t="str">
        <x:v>Original source numeric input</x:v>
      </x:c>
      <x:c r="U175" s="332" t="str">
        <x:v>AI-assisted analyst</x:v>
      </x:c>
      <x:c r="V175" s="60"/>
      <x:c r="W175" s="60"/>
      <x:c r="X175" s="60"/>
      <x:c r="Y175" s="60"/>
      <x:c r="Z175" s="60"/>
    </x:row>
    <x:row r="176" ht="15.75" hidden="0" customHeight="1">
      <x:c r="A176" s="329" t="str">
        <x:v>RAW-TEST-0170</x:v>
      </x:c>
      <x:c r="B176" s="329" t="str">
        <x:v>ASM-NGOB-V42-TEST</x:v>
      </x:c>
      <x:c r="C176" s="329" t="str">
        <x:v>SRC-NGOB-V18</x:v>
      </x:c>
      <x:c r="D176" s="329" t="str">
        <x:v>'AC -'!F16</x:v>
      </x:c>
      <x:c r="E176" s="329" t="str">
        <x:v>AC -</x:v>
      </x:c>
      <x:c r="F176" s="329" t="n">
        <x:v>16</x:v>
      </x:c>
      <x:c r="G176" s="329" t="str">
        <x:v>REVENUE</x:v>
      </x:c>
      <x:c r="H176" s="329"/>
      <x:c r="I176" s="385" t="n">
        <x:v>340757.54325600003</x:v>
      </x:c>
      <x:c r="J176" s="330"/>
      <x:c r="K176" s="329" t="str">
        <x:v>Currency</x:v>
      </x:c>
      <x:c r="L176" s="329" t="str">
        <x:v>CAD</x:v>
      </x:c>
      <x:c r="M176" s="329" t="str">
        <x:v>2027-2028</x:v>
      </x:c>
      <x:c r="N176" s="329" t="str">
        <x:v>AI-Assisted</x:v>
      </x:c>
      <x:c r="O176" s="329" t="str">
        <x:v>Cell transcription from supplied workbook</x:v>
      </x:c>
      <x:c r="P176" s="329" t="str">
        <x:v>Captured</x:v>
      </x:c>
      <x:c r="Q176" s="336" t="d">
        <x:v>2026-10-04T00:00:00.000Z</x:v>
      </x:c>
      <x:c r="R176" s="336" t="d">
        <x:v>2026-10-04T00:00:00.000Z</x:v>
      </x:c>
      <x:c r="S176" s="329" t="str">
        <x:v>Parsed</x:v>
      </x:c>
      <x:c r="T176" s="329" t="str">
        <x:v>Original source numeric input</x:v>
      </x:c>
      <x:c r="U176" s="332" t="str">
        <x:v>AI-assisted analyst</x:v>
      </x:c>
      <x:c r="V176" s="60"/>
      <x:c r="W176" s="60"/>
      <x:c r="X176" s="60"/>
      <x:c r="Y176" s="60"/>
      <x:c r="Z176" s="60"/>
    </x:row>
    <x:row r="177" ht="15.75" hidden="0" customHeight="1">
      <x:c r="A177" s="329" t="str">
        <x:v>RAW-TEST-0171</x:v>
      </x:c>
      <x:c r="B177" s="329" t="str">
        <x:v>ASM-NGOB-V42-TEST</x:v>
      </x:c>
      <x:c r="C177" s="329" t="str">
        <x:v>SRC-NGOB-V18</x:v>
      </x:c>
      <x:c r="D177" s="329" t="str">
        <x:v>'AC -'!F87</x:v>
      </x:c>
      <x:c r="E177" s="329" t="str">
        <x:v>AC -</x:v>
      </x:c>
      <x:c r="F177" s="329" t="n">
        <x:v>87</x:v>
      </x:c>
      <x:c r="G177" s="329" t="str">
        <x:v>OPEX</x:v>
      </x:c>
      <x:c r="H177" s="329"/>
      <x:c r="I177" s="385" t="n">
        <x:v>208105.43373672</x:v>
      </x:c>
      <x:c r="J177" s="330"/>
      <x:c r="K177" s="329" t="str">
        <x:v>Currency</x:v>
      </x:c>
      <x:c r="L177" s="329" t="str">
        <x:v>CAD</x:v>
      </x:c>
      <x:c r="M177" s="329" t="str">
        <x:v>2027-2028</x:v>
      </x:c>
      <x:c r="N177" s="329" t="str">
        <x:v>AI-Assisted</x:v>
      </x:c>
      <x:c r="O177" s="329" t="str">
        <x:v>Cell transcription from supplied workbook</x:v>
      </x:c>
      <x:c r="P177" s="329" t="str">
        <x:v>Captured</x:v>
      </x:c>
      <x:c r="Q177" s="336" t="d">
        <x:v>2026-10-04T00:00:00.000Z</x:v>
      </x:c>
      <x:c r="R177" s="336" t="d">
        <x:v>2026-10-04T00:00:00.000Z</x:v>
      </x:c>
      <x:c r="S177" s="329" t="str">
        <x:v>Parsed</x:v>
      </x:c>
      <x:c r="T177" s="329" t="str">
        <x:v>Original source numeric input</x:v>
      </x:c>
      <x:c r="U177" s="332" t="str">
        <x:v>AI-assisted analyst</x:v>
      </x:c>
      <x:c r="V177" s="60"/>
      <x:c r="W177" s="60"/>
      <x:c r="X177" s="60"/>
      <x:c r="Y177" s="60"/>
      <x:c r="Z177" s="60"/>
    </x:row>
    <x:row r="178" ht="15.75" hidden="0" customHeight="1">
      <x:c r="A178" s="329" t="str">
        <x:v>RAW-TEST-0172</x:v>
      </x:c>
      <x:c r="B178" s="329" t="str">
        <x:v>ASM-NGOB-V42-TEST</x:v>
      </x:c>
      <x:c r="C178" s="329" t="str">
        <x:v>SRC-NGOB-V18</x:v>
      </x:c>
      <x:c r="D178" s="329" t="str">
        <x:v>'AC -'!G16</x:v>
      </x:c>
      <x:c r="E178" s="329" t="str">
        <x:v>AC -</x:v>
      </x:c>
      <x:c r="F178" s="329" t="n">
        <x:v>16</x:v>
      </x:c>
      <x:c r="G178" s="329" t="str">
        <x:v>REVENUE</x:v>
      </x:c>
      <x:c r="H178" s="329"/>
      <x:c r="I178" s="385" t="n">
        <x:v>354714.68012112</x:v>
      </x:c>
      <x:c r="J178" s="330"/>
      <x:c r="K178" s="329" t="str">
        <x:v>Currency</x:v>
      </x:c>
      <x:c r="L178" s="329" t="str">
        <x:v>CAD</x:v>
      </x:c>
      <x:c r="M178" s="329" t="str">
        <x:v>2028-2029</x:v>
      </x:c>
      <x:c r="N178" s="329" t="str">
        <x:v>AI-Assisted</x:v>
      </x:c>
      <x:c r="O178" s="329" t="str">
        <x:v>Cell transcription from supplied workbook</x:v>
      </x:c>
      <x:c r="P178" s="329" t="str">
        <x:v>Captured</x:v>
      </x:c>
      <x:c r="Q178" s="336" t="d">
        <x:v>2026-10-04T00:00:00.000Z</x:v>
      </x:c>
      <x:c r="R178" s="336" t="d">
        <x:v>2026-10-04T00:00:00.000Z</x:v>
      </x:c>
      <x:c r="S178" s="329" t="str">
        <x:v>Parsed</x:v>
      </x:c>
      <x:c r="T178" s="329" t="str">
        <x:v>Original source numeric input</x:v>
      </x:c>
      <x:c r="U178" s="332" t="str">
        <x:v>AI-assisted analyst</x:v>
      </x:c>
      <x:c r="V178" s="60"/>
      <x:c r="W178" s="60"/>
      <x:c r="X178" s="60"/>
      <x:c r="Y178" s="60"/>
      <x:c r="Z178" s="60"/>
    </x:row>
    <x:row r="179" ht="15.75" hidden="0" customHeight="1">
      <x:c r="A179" s="329" t="str">
        <x:v>RAW-TEST-0173</x:v>
      </x:c>
      <x:c r="B179" s="329" t="str">
        <x:v>ASM-NGOB-V42-TEST</x:v>
      </x:c>
      <x:c r="C179" s="329" t="str">
        <x:v>SRC-NGOB-V18</x:v>
      </x:c>
      <x:c r="D179" s="329" t="str">
        <x:v>'AC -'!G87</x:v>
      </x:c>
      <x:c r="E179" s="329" t="str">
        <x:v>AC -</x:v>
      </x:c>
      <x:c r="F179" s="329" t="n">
        <x:v>87</x:v>
      </x:c>
      <x:c r="G179" s="329" t="str">
        <x:v>OPEX</x:v>
      </x:c>
      <x:c r="H179" s="329"/>
      <x:c r="I179" s="385" t="n">
        <x:v>212339.60064907442</x:v>
      </x:c>
      <x:c r="J179" s="330"/>
      <x:c r="K179" s="329" t="str">
        <x:v>Currency</x:v>
      </x:c>
      <x:c r="L179" s="329" t="str">
        <x:v>CAD</x:v>
      </x:c>
      <x:c r="M179" s="329" t="str">
        <x:v>2028-2029</x:v>
      </x:c>
      <x:c r="N179" s="329" t="str">
        <x:v>AI-Assisted</x:v>
      </x:c>
      <x:c r="O179" s="329" t="str">
        <x:v>Cell transcription from supplied workbook</x:v>
      </x:c>
      <x:c r="P179" s="329" t="str">
        <x:v>Captured</x:v>
      </x:c>
      <x:c r="Q179" s="336" t="d">
        <x:v>2026-10-04T00:00:00.000Z</x:v>
      </x:c>
      <x:c r="R179" s="336" t="d">
        <x:v>2026-10-04T00:00:00.000Z</x:v>
      </x:c>
      <x:c r="S179" s="329" t="str">
        <x:v>Parsed</x:v>
      </x:c>
      <x:c r="T179" s="329" t="str">
        <x:v>Original source numeric input</x:v>
      </x:c>
      <x:c r="U179" s="332" t="str">
        <x:v>AI-assisted analyst</x:v>
      </x:c>
      <x:c r="V179" s="60"/>
      <x:c r="W179" s="60"/>
      <x:c r="X179" s="60"/>
      <x:c r="Y179" s="60"/>
      <x:c r="Z179" s="60"/>
    </x:row>
    <x:row r="180" ht="15.75" hidden="0" customHeight="1">
      <x:c r="A180" s="329" t="str">
        <x:v>RAW-TEST-0174</x:v>
      </x:c>
      <x:c r="B180" s="329" t="str">
        <x:v>ASM-NGOB-V42-TEST</x:v>
      </x:c>
      <x:c r="C180" s="329" t="str">
        <x:v>SRC-NGOB-V18</x:v>
      </x:c>
      <x:c r="D180" s="329" t="str">
        <x:v>'AC -'!H16</x:v>
      </x:c>
      <x:c r="E180" s="329" t="str">
        <x:v>AC -</x:v>
      </x:c>
      <x:c r="F180" s="329" t="n">
        <x:v>16</x:v>
      </x:c>
      <x:c r="G180" s="329" t="str">
        <x:v>REVENUE</x:v>
      </x:c>
      <x:c r="H180" s="329"/>
      <x:c r="I180" s="385" t="n">
        <x:v>369364.3090235424</x:v>
      </x:c>
      <x:c r="J180" s="330"/>
      <x:c r="K180" s="329" t="str">
        <x:v>Currency</x:v>
      </x:c>
      <x:c r="L180" s="329" t="str">
        <x:v>CAD</x:v>
      </x:c>
      <x:c r="M180" s="329" t="str">
        <x:v>2029-2030</x:v>
      </x:c>
      <x:c r="N180" s="329" t="str">
        <x:v>AI-Assisted</x:v>
      </x:c>
      <x:c r="O180" s="329" t="str">
        <x:v>Cell transcription from supplied workbook</x:v>
      </x:c>
      <x:c r="P180" s="329" t="str">
        <x:v>Captured</x:v>
      </x:c>
      <x:c r="Q180" s="336" t="d">
        <x:v>2026-10-04T00:00:00.000Z</x:v>
      </x:c>
      <x:c r="R180" s="336" t="d">
        <x:v>2026-10-04T00:00:00.000Z</x:v>
      </x:c>
      <x:c r="S180" s="329" t="str">
        <x:v>Parsed</x:v>
      </x:c>
      <x:c r="T180" s="329" t="str">
        <x:v>Original source numeric input</x:v>
      </x:c>
      <x:c r="U180" s="332" t="str">
        <x:v>AI-assisted analyst</x:v>
      </x:c>
      <x:c r="V180" s="60"/>
      <x:c r="W180" s="60"/>
      <x:c r="X180" s="60"/>
      <x:c r="Y180" s="60"/>
      <x:c r="Z180" s="60"/>
    </x:row>
    <x:row r="181" ht="15.75" hidden="0" customHeight="1">
      <x:c r="A181" s="329" t="str">
        <x:v>RAW-TEST-0175</x:v>
      </x:c>
      <x:c r="B181" s="329" t="str">
        <x:v>ASM-NGOB-V42-TEST</x:v>
      </x:c>
      <x:c r="C181" s="329" t="str">
        <x:v>SRC-NGOB-V18</x:v>
      </x:c>
      <x:c r="D181" s="329" t="str">
        <x:v>'AC -'!H87</x:v>
      </x:c>
      <x:c r="E181" s="329" t="str">
        <x:v>AC -</x:v>
      </x:c>
      <x:c r="F181" s="329" t="n">
        <x:v>87</x:v>
      </x:c>
      <x:c r="G181" s="329" t="str">
        <x:v>OPEX</x:v>
      </x:c>
      <x:c r="H181" s="329"/>
      <x:c r="I181" s="385" t="n">
        <x:v>216660.6126468045</x:v>
      </x:c>
      <x:c r="J181" s="330"/>
      <x:c r="K181" s="329" t="str">
        <x:v>Currency</x:v>
      </x:c>
      <x:c r="L181" s="329" t="str">
        <x:v>CAD</x:v>
      </x:c>
      <x:c r="M181" s="329" t="str">
        <x:v>2029-2030</x:v>
      </x:c>
      <x:c r="N181" s="329" t="str">
        <x:v>AI-Assisted</x:v>
      </x:c>
      <x:c r="O181" s="329" t="str">
        <x:v>Cell transcription from supplied workbook</x:v>
      </x:c>
      <x:c r="P181" s="329" t="str">
        <x:v>Captured</x:v>
      </x:c>
      <x:c r="Q181" s="336" t="d">
        <x:v>2026-10-04T00:00:00.000Z</x:v>
      </x:c>
      <x:c r="R181" s="336" t="d">
        <x:v>2026-10-04T00:00:00.000Z</x:v>
      </x:c>
      <x:c r="S181" s="329" t="str">
        <x:v>Parsed</x:v>
      </x:c>
      <x:c r="T181" s="329" t="str">
        <x:v>Original source numeric input</x:v>
      </x:c>
      <x:c r="U181" s="332" t="str">
        <x:v>AI-assisted analyst</x:v>
      </x:c>
      <x:c r="V181" s="60"/>
      <x:c r="W181" s="60"/>
      <x:c r="X181" s="60"/>
      <x:c r="Y181" s="60"/>
      <x:c r="Z181" s="60"/>
    </x:row>
    <x:row r="182" ht="15.75" hidden="0" customHeight="1">
      <x:c r="A182" s="329" t="str">
        <x:v>RAW-TEST-0176</x:v>
      </x:c>
      <x:c r="B182" s="329" t="str">
        <x:v>ASM-NGOB-V42-TEST</x:v>
      </x:c>
      <x:c r="C182" s="329" t="str">
        <x:v>SRC-NGOB-V18</x:v>
      </x:c>
      <x:c r="D182" s="329" t="str">
        <x:v>'AC -'!J16</x:v>
      </x:c>
      <x:c r="E182" s="329" t="str">
        <x:v>AC -</x:v>
      </x:c>
      <x:c r="F182" s="329" t="n">
        <x:v>16</x:v>
      </x:c>
      <x:c r="G182" s="329" t="str">
        <x:v>REVENUE</x:v>
      </x:c>
      <x:c r="H182" s="329"/>
      <x:c r="I182" s="385" t="n">
        <x:v>400880.8358826436</x:v>
      </x:c>
      <x:c r="J182" s="330"/>
      <x:c r="K182" s="329" t="str">
        <x:v>Currency</x:v>
      </x:c>
      <x:c r="L182" s="329" t="str">
        <x:v>CAD</x:v>
      </x:c>
      <x:c r="M182" s="329" t="str">
        <x:v>2031-2032</x:v>
      </x:c>
      <x:c r="N182" s="329" t="str">
        <x:v>AI-Assisted</x:v>
      </x:c>
      <x:c r="O182" s="329" t="str">
        <x:v>Cell transcription from supplied workbook</x:v>
      </x:c>
      <x:c r="P182" s="329" t="str">
        <x:v>Captured</x:v>
      </x:c>
      <x:c r="Q182" s="336" t="d">
        <x:v>2026-10-04T00:00:00.000Z</x:v>
      </x:c>
      <x:c r="R182" s="336" t="d">
        <x:v>2026-10-04T00:00:00.000Z</x:v>
      </x:c>
      <x:c r="S182" s="329" t="str">
        <x:v>Parsed</x:v>
      </x:c>
      <x:c r="T182" s="329" t="str">
        <x:v>Original source numeric input</x:v>
      </x:c>
      <x:c r="U182" s="332" t="str">
        <x:v>AI-assisted analyst</x:v>
      </x:c>
      <x:c r="V182" s="60"/>
      <x:c r="W182" s="60"/>
      <x:c r="X182" s="60"/>
      <x:c r="Y182" s="60"/>
      <x:c r="Z182" s="60"/>
    </x:row>
    <x:row r="183" ht="15.75" hidden="0" customHeight="1">
      <x:c r="A183" s="329" t="str">
        <x:v>RAW-TEST-0177</x:v>
      </x:c>
      <x:c r="B183" s="329" t="str">
        <x:v>ASM-NGOB-V42-TEST</x:v>
      </x:c>
      <x:c r="C183" s="329" t="str">
        <x:v>SRC-NGOB-V18</x:v>
      </x:c>
      <x:c r="D183" s="329" t="str">
        <x:v>'AC -'!J87</x:v>
      </x:c>
      <x:c r="E183" s="329" t="str">
        <x:v>AC -</x:v>
      </x:c>
      <x:c r="F183" s="329" t="n">
        <x:v>87</x:v>
      </x:c>
      <x:c r="G183" s="329" t="str">
        <x:v>OPEX</x:v>
      </x:c>
      <x:c r="H183" s="329"/>
      <x:c r="I183" s="385" t="n">
        <x:v>225570.4168955321</x:v>
      </x:c>
      <x:c r="J183" s="330"/>
      <x:c r="K183" s="329" t="str">
        <x:v>Currency</x:v>
      </x:c>
      <x:c r="L183" s="329" t="str">
        <x:v>CAD</x:v>
      </x:c>
      <x:c r="M183" s="329" t="str">
        <x:v>2031-2032</x:v>
      </x:c>
      <x:c r="N183" s="329" t="str">
        <x:v>AI-Assisted</x:v>
      </x:c>
      <x:c r="O183" s="329" t="str">
        <x:v>Cell transcription from supplied workbook</x:v>
      </x:c>
      <x:c r="P183" s="329" t="str">
        <x:v>Captured</x:v>
      </x:c>
      <x:c r="Q183" s="336" t="d">
        <x:v>2026-10-04T00:00:00.000Z</x:v>
      </x:c>
      <x:c r="R183" s="336" t="d">
        <x:v>2026-10-04T00:00:00.000Z</x:v>
      </x:c>
      <x:c r="S183" s="329" t="str">
        <x:v>Parsed</x:v>
      </x:c>
      <x:c r="T183" s="329" t="str">
        <x:v>Original source numeric input</x:v>
      </x:c>
      <x:c r="U183" s="332" t="str">
        <x:v>AI-assisted analyst</x:v>
      </x:c>
      <x:c r="V183" s="60"/>
      <x:c r="W183" s="60"/>
      <x:c r="X183" s="60"/>
      <x:c r="Y183" s="60"/>
      <x:c r="Z183" s="60"/>
    </x:row>
    <x:row r="184" ht="15.75" hidden="0" customHeight="1">
      <x:c r="A184" s="329" t="str">
        <x:v>RAW-TEST-0178</x:v>
      </x:c>
      <x:c r="B184" s="329" t="str">
        <x:v>ASM-NGOB-V42-TEST</x:v>
      </x:c>
      <x:c r="C184" s="329" t="str">
        <x:v>SRC-NGOB-V18</x:v>
      </x:c>
      <x:c r="D184" s="329" t="str">
        <x:v>'AC -'!K16</x:v>
      </x:c>
      <x:c r="E184" s="329" t="str">
        <x:v>AC -</x:v>
      </x:c>
      <x:c r="F184" s="329" t="n">
        <x:v>16</x:v>
      </x:c>
      <x:c r="G184" s="329" t="str">
        <x:v>REVENUE</x:v>
      </x:c>
      <x:c r="H184" s="329"/>
      <x:c r="I184" s="385" t="n">
        <x:v>409448.2147922402</x:v>
      </x:c>
      <x:c r="J184" s="330"/>
      <x:c r="K184" s="329" t="str">
        <x:v>Currency</x:v>
      </x:c>
      <x:c r="L184" s="329" t="str">
        <x:v>CAD</x:v>
      </x:c>
      <x:c r="M184" s="329" t="str">
        <x:v>2032-2033</x:v>
      </x:c>
      <x:c r="N184" s="329" t="str">
        <x:v>AI-Assisted</x:v>
      </x:c>
      <x:c r="O184" s="329" t="str">
        <x:v>Cell transcription from supplied workbook</x:v>
      </x:c>
      <x:c r="P184" s="329" t="str">
        <x:v>Captured</x:v>
      </x:c>
      <x:c r="Q184" s="336" t="d">
        <x:v>2026-10-04T00:00:00.000Z</x:v>
      </x:c>
      <x:c r="R184" s="336" t="d">
        <x:v>2026-10-04T00:00:00.000Z</x:v>
      </x:c>
      <x:c r="S184" s="329" t="str">
        <x:v>Parsed</x:v>
      </x:c>
      <x:c r="T184" s="329" t="str">
        <x:v>Original source numeric input</x:v>
      </x:c>
      <x:c r="U184" s="332" t="str">
        <x:v>AI-assisted analyst</x:v>
      </x:c>
      <x:c r="V184" s="60"/>
      <x:c r="W184" s="60"/>
      <x:c r="X184" s="60"/>
      <x:c r="Y184" s="60"/>
      <x:c r="Z184" s="60"/>
    </x:row>
    <x:row r="185" ht="15.75" hidden="0" customHeight="1">
      <x:c r="A185" s="329" t="str">
        <x:v>RAW-TEST-0179</x:v>
      </x:c>
      <x:c r="B185" s="329" t="str">
        <x:v>ASM-NGOB-V42-TEST</x:v>
      </x:c>
      <x:c r="C185" s="329" t="str">
        <x:v>SRC-NGOB-V18</x:v>
      </x:c>
      <x:c r="D185" s="329" t="str">
        <x:v>'AC -'!K87</x:v>
      </x:c>
      <x:c r="E185" s="329" t="str">
        <x:v>AC -</x:v>
      </x:c>
      <x:c r="F185" s="329" t="n">
        <x:v>87</x:v>
      </x:c>
      <x:c r="G185" s="329" t="str">
        <x:v>OPEX</x:v>
      </x:c>
      <x:c r="H185" s="329"/>
      <x:c r="I185" s="385" t="n">
        <x:v>230162.9274147171</x:v>
      </x:c>
      <x:c r="J185" s="330"/>
      <x:c r="K185" s="329" t="str">
        <x:v>Currency</x:v>
      </x:c>
      <x:c r="L185" s="329" t="str">
        <x:v>CAD</x:v>
      </x:c>
      <x:c r="M185" s="329" t="str">
        <x:v>2032-2033</x:v>
      </x:c>
      <x:c r="N185" s="329" t="str">
        <x:v>AI-Assisted</x:v>
      </x:c>
      <x:c r="O185" s="329" t="str">
        <x:v>Cell transcription from supplied workbook</x:v>
      </x:c>
      <x:c r="P185" s="329" t="str">
        <x:v>Captured</x:v>
      </x:c>
      <x:c r="Q185" s="336" t="d">
        <x:v>2026-10-04T00:00:00.000Z</x:v>
      </x:c>
      <x:c r="R185" s="336" t="d">
        <x:v>2026-10-04T00:00:00.000Z</x:v>
      </x:c>
      <x:c r="S185" s="329" t="str">
        <x:v>Parsed</x:v>
      </x:c>
      <x:c r="T185" s="329" t="str">
        <x:v>Original source numeric input</x:v>
      </x:c>
      <x:c r="U185" s="332" t="str">
        <x:v>AI-assisted analyst</x:v>
      </x:c>
      <x:c r="V185" s="60"/>
      <x:c r="W185" s="60"/>
      <x:c r="X185" s="60"/>
      <x:c r="Y185" s="60"/>
      <x:c r="Z185" s="60"/>
    </x:row>
    <x:row r="186" ht="15.75" hidden="0" customHeight="1">
      <x:c r="A186" s="329" t="str">
        <x:v>RAW-TEST-0180</x:v>
      </x:c>
      <x:c r="B186" s="329" t="str">
        <x:v>ASM-NGOB-V42-TEST</x:v>
      </x:c>
      <x:c r="C186" s="329" t="str">
        <x:v>SRC-NGOB-V18</x:v>
      </x:c>
      <x:c r="D186" s="329" t="str">
        <x:v>'AC -'!L16</x:v>
      </x:c>
      <x:c r="E186" s="329" t="str">
        <x:v>AC -</x:v>
      </x:c>
      <x:c r="F186" s="329" t="n">
        <x:v>16</x:v>
      </x:c>
      <x:c r="G186" s="329" t="str">
        <x:v>REVENUE</x:v>
      </x:c>
      <x:c r="H186" s="329"/>
      <x:c r="I186" s="385" t="n">
        <x:v>418228.81033482734</x:v>
      </x:c>
      <x:c r="J186" s="330"/>
      <x:c r="K186" s="329" t="str">
        <x:v>Currency</x:v>
      </x:c>
      <x:c r="L186" s="329" t="str">
        <x:v>CAD</x:v>
      </x:c>
      <x:c r="M186" s="329" t="str">
        <x:v>2033-2034</x:v>
      </x:c>
      <x:c r="N186" s="329" t="str">
        <x:v>AI-Assisted</x:v>
      </x:c>
      <x:c r="O186" s="329" t="str">
        <x:v>Cell transcription from supplied workbook</x:v>
      </x:c>
      <x:c r="P186" s="329" t="str">
        <x:v>Captured</x:v>
      </x:c>
      <x:c r="Q186" s="336" t="d">
        <x:v>2026-10-04T00:00:00.000Z</x:v>
      </x:c>
      <x:c r="R186" s="336" t="d">
        <x:v>2026-10-04T00:00:00.000Z</x:v>
      </x:c>
      <x:c r="S186" s="329" t="str">
        <x:v>Parsed</x:v>
      </x:c>
      <x:c r="T186" s="329" t="str">
        <x:v>Original source numeric input</x:v>
      </x:c>
      <x:c r="U186" s="332" t="str">
        <x:v>AI-assisted analyst</x:v>
      </x:c>
      <x:c r="V186" s="60"/>
      <x:c r="W186" s="60"/>
      <x:c r="X186" s="60"/>
      <x:c r="Y186" s="60"/>
      <x:c r="Z186" s="60"/>
    </x:row>
    <x:row r="187" ht="15.75" hidden="0" customHeight="1">
      <x:c r="A187" s="329" t="str">
        <x:v>RAW-TEST-0181</x:v>
      </x:c>
      <x:c r="B187" s="329" t="str">
        <x:v>ASM-NGOB-V42-TEST</x:v>
      </x:c>
      <x:c r="C187" s="329" t="str">
        <x:v>SRC-NGOB-V18</x:v>
      </x:c>
      <x:c r="D187" s="329" t="str">
        <x:v>'AC -'!L87</x:v>
      </x:c>
      <x:c r="E187" s="329" t="str">
        <x:v>AC -</x:v>
      </x:c>
      <x:c r="F187" s="329" t="n">
        <x:v>87</x:v>
      </x:c>
      <x:c r="G187" s="329" t="str">
        <x:v>OPEX</x:v>
      </x:c>
      <x:c r="H187" s="329"/>
      <x:c r="I187" s="385" t="n">
        <x:v>234849.72120972408</x:v>
      </x:c>
      <x:c r="J187" s="330"/>
      <x:c r="K187" s="329" t="str">
        <x:v>Currency</x:v>
      </x:c>
      <x:c r="L187" s="329" t="str">
        <x:v>CAD</x:v>
      </x:c>
      <x:c r="M187" s="329" t="str">
        <x:v>2033-2034</x:v>
      </x:c>
      <x:c r="N187" s="329" t="str">
        <x:v>AI-Assisted</x:v>
      </x:c>
      <x:c r="O187" s="329" t="str">
        <x:v>Cell transcription from supplied workbook</x:v>
      </x:c>
      <x:c r="P187" s="329" t="str">
        <x:v>Captured</x:v>
      </x:c>
      <x:c r="Q187" s="336" t="d">
        <x:v>2026-10-04T00:00:00.000Z</x:v>
      </x:c>
      <x:c r="R187" s="336" t="d">
        <x:v>2026-10-04T00:00:00.000Z</x:v>
      </x:c>
      <x:c r="S187" s="329" t="str">
        <x:v>Parsed</x:v>
      </x:c>
      <x:c r="T187" s="329" t="str">
        <x:v>Original source numeric input</x:v>
      </x:c>
      <x:c r="U187" s="332" t="str">
        <x:v>AI-assisted analyst</x:v>
      </x:c>
      <x:c r="V187" s="60"/>
      <x:c r="W187" s="60"/>
      <x:c r="X187" s="60"/>
      <x:c r="Y187" s="60"/>
      <x:c r="Z187" s="60"/>
    </x:row>
    <x:row r="188" ht="15.75" hidden="0" customHeight="1">
      <x:c r="A188" s="329" t="str">
        <x:v>RAW-TEST-0182</x:v>
      </x:c>
      <x:c r="B188" s="329" t="str">
        <x:v>ASM-NGOB-V42-TEST</x:v>
      </x:c>
      <x:c r="C188" s="329" t="str">
        <x:v>SRC-NGOB-V18</x:v>
      </x:c>
      <x:c r="D188" s="329" t="str">
        <x:v>'AC -'!M16</x:v>
      </x:c>
      <x:c r="E188" s="329" t="str">
        <x:v>AC -</x:v>
      </x:c>
      <x:c r="F188" s="329" t="n">
        <x:v>16</x:v>
      </x:c>
      <x:c r="G188" s="329" t="str">
        <x:v>REVENUE</x:v>
      </x:c>
      <x:c r="H188" s="329"/>
      <x:c r="I188" s="385" t="n">
        <x:v>427227.9335694348</x:v>
      </x:c>
      <x:c r="J188" s="330"/>
      <x:c r="K188" s="329" t="str">
        <x:v>Currency</x:v>
      </x:c>
      <x:c r="L188" s="329" t="str">
        <x:v>CAD</x:v>
      </x:c>
      <x:c r="M188" s="329" t="str">
        <x:v>2034-2035</x:v>
      </x:c>
      <x:c r="N188" s="329" t="str">
        <x:v>AI-Assisted</x:v>
      </x:c>
      <x:c r="O188" s="329" t="str">
        <x:v>Cell transcription from supplied workbook</x:v>
      </x:c>
      <x:c r="P188" s="329" t="str">
        <x:v>Captured</x:v>
      </x:c>
      <x:c r="Q188" s="336" t="d">
        <x:v>2026-10-04T00:00:00.000Z</x:v>
      </x:c>
      <x:c r="R188" s="336" t="d">
        <x:v>2026-10-04T00:00:00.000Z</x:v>
      </x:c>
      <x:c r="S188" s="329" t="str">
        <x:v>Parsed</x:v>
      </x:c>
      <x:c r="T188" s="329" t="str">
        <x:v>Original source numeric input</x:v>
      </x:c>
      <x:c r="U188" s="332" t="str">
        <x:v>AI-assisted analyst</x:v>
      </x:c>
      <x:c r="V188" s="60"/>
      <x:c r="W188" s="60"/>
      <x:c r="X188" s="60"/>
      <x:c r="Y188" s="60"/>
      <x:c r="Z188" s="60"/>
    </x:row>
    <x:row r="189" ht="15.75" hidden="0" customHeight="1">
      <x:c r="A189" s="329" t="str">
        <x:v>RAW-TEST-0183</x:v>
      </x:c>
      <x:c r="B189" s="329" t="str">
        <x:v>ASM-NGOB-V42-TEST</x:v>
      </x:c>
      <x:c r="C189" s="329" t="str">
        <x:v>SRC-NGOB-V18</x:v>
      </x:c>
      <x:c r="D189" s="329" t="str">
        <x:v>'AC -'!M87</x:v>
      </x:c>
      <x:c r="E189" s="329" t="str">
        <x:v>AC -</x:v>
      </x:c>
      <x:c r="F189" s="329" t="n">
        <x:v>87</x:v>
      </x:c>
      <x:c r="G189" s="329" t="str">
        <x:v>OPEX</x:v>
      </x:c>
      <x:c r="H189" s="329"/>
      <x:c r="I189" s="385" t="n">
        <x:v>239632.75693803257</x:v>
      </x:c>
      <x:c r="J189" s="330"/>
      <x:c r="K189" s="329" t="str">
        <x:v>Currency</x:v>
      </x:c>
      <x:c r="L189" s="329" t="str">
        <x:v>CAD</x:v>
      </x:c>
      <x:c r="M189" s="329" t="str">
        <x:v>2034-2035</x:v>
      </x:c>
      <x:c r="N189" s="329" t="str">
        <x:v>AI-Assisted</x:v>
      </x:c>
      <x:c r="O189" s="329" t="str">
        <x:v>Cell transcription from supplied workbook</x:v>
      </x:c>
      <x:c r="P189" s="329" t="str">
        <x:v>Captured</x:v>
      </x:c>
      <x:c r="Q189" s="336" t="d">
        <x:v>2026-10-04T00:00:00.000Z</x:v>
      </x:c>
      <x:c r="R189" s="336" t="d">
        <x:v>2026-10-04T00:00:00.000Z</x:v>
      </x:c>
      <x:c r="S189" s="329" t="str">
        <x:v>Parsed</x:v>
      </x:c>
      <x:c r="T189" s="329" t="str">
        <x:v>Original source numeric input</x:v>
      </x:c>
      <x:c r="U189" s="332" t="str">
        <x:v>AI-assisted analyst</x:v>
      </x:c>
      <x:c r="V189" s="60"/>
      <x:c r="W189" s="60"/>
      <x:c r="X189" s="60"/>
      <x:c r="Y189" s="60"/>
      <x:c r="Z189" s="60"/>
    </x:row>
    <x:row r="190" ht="15.75" hidden="0" customHeight="1">
      <x:c r="A190" s="329" t="str">
        <x:v>RAW-TEST-0184</x:v>
      </x:c>
      <x:c r="B190" s="329" t="str">
        <x:v>ASM-NGOB-V42-TEST</x:v>
      </x:c>
      <x:c r="C190" s="329" t="str">
        <x:v>SRC-NGOB-V18</x:v>
      </x:c>
      <x:c r="D190" s="329" t="str">
        <x:v>'BT+'!C16</x:v>
      </x:c>
      <x:c r="E190" s="329" t="str">
        <x:v>BT+</x:v>
      </x:c>
      <x:c r="F190" s="329" t="n">
        <x:v>16</x:v>
      </x:c>
      <x:c r="G190" s="329" t="str">
        <x:v>REVENUE</x:v>
      </x:c>
      <x:c r="H190" s="329"/>
      <x:c r="I190" s="385" t="n">
        <x:v>476707.36</x:v>
      </x:c>
      <x:c r="J190" s="330"/>
      <x:c r="K190" s="329" t="str">
        <x:v>Currency</x:v>
      </x:c>
      <x:c r="L190" s="329" t="str">
        <x:v>CAD</x:v>
      </x:c>
      <x:c r="M190" s="329" t="str">
        <x:v>2024-2025</x:v>
      </x:c>
      <x:c r="N190" s="329" t="str">
        <x:v>AI-Assisted</x:v>
      </x:c>
      <x:c r="O190" s="329" t="str">
        <x:v>Cell transcription from supplied workbook</x:v>
      </x:c>
      <x:c r="P190" s="329" t="str">
        <x:v>Captured</x:v>
      </x:c>
      <x:c r="Q190" s="336" t="d">
        <x:v>2026-10-04T00:00:00.000Z</x:v>
      </x:c>
      <x:c r="R190" s="336" t="d">
        <x:v>2026-10-04T00:00:00.000Z</x:v>
      </x:c>
      <x:c r="S190" s="329" t="str">
        <x:v>Parsed</x:v>
      </x:c>
      <x:c r="T190" s="329" t="str">
        <x:v>Original source formula (text): SUM(C5:C15)</x:v>
      </x:c>
      <x:c r="U190" s="332" t="str">
        <x:v>AI-assisted analyst</x:v>
      </x:c>
      <x:c r="V190" s="60"/>
      <x:c r="W190" s="60"/>
      <x:c r="X190" s="60"/>
      <x:c r="Y190" s="60"/>
      <x:c r="Z190" s="60"/>
    </x:row>
    <x:row r="191" ht="15.75" hidden="0" customHeight="1">
      <x:c r="A191" s="329" t="str">
        <x:v>RAW-TEST-0185</x:v>
      </x:c>
      <x:c r="B191" s="329" t="str">
        <x:v>ASM-NGOB-V42-TEST</x:v>
      </x:c>
      <x:c r="C191" s="329" t="str">
        <x:v>SRC-NGOB-V18</x:v>
      </x:c>
      <x:c r="D191" s="329" t="str">
        <x:v>'BT+'!C87</x:v>
      </x:c>
      <x:c r="E191" s="329" t="str">
        <x:v>BT+</x:v>
      </x:c>
      <x:c r="F191" s="329" t="n">
        <x:v>87</x:v>
      </x:c>
      <x:c r="G191" s="329" t="str">
        <x:v>OPEX</x:v>
      </x:c>
      <x:c r="H191" s="329"/>
      <x:c r="I191" s="385" t="n">
        <x:v>281092</x:v>
      </x:c>
      <x:c r="J191" s="330"/>
      <x:c r="K191" s="329" t="str">
        <x:v>Currency</x:v>
      </x:c>
      <x:c r="L191" s="329" t="str">
        <x:v>CAD</x:v>
      </x:c>
      <x:c r="M191" s="329" t="str">
        <x:v>2024-2025</x:v>
      </x:c>
      <x:c r="N191" s="329" t="str">
        <x:v>AI-Assisted</x:v>
      </x:c>
      <x:c r="O191" s="329" t="str">
        <x:v>Cell transcription from supplied workbook</x:v>
      </x:c>
      <x:c r="P191" s="329" t="str">
        <x:v>Captured</x:v>
      </x:c>
      <x:c r="Q191" s="336" t="d">
        <x:v>2026-10-04T00:00:00.000Z</x:v>
      </x:c>
      <x:c r="R191" s="336" t="d">
        <x:v>2026-10-04T00:00:00.000Z</x:v>
      </x:c>
      <x:c r="S191" s="329" t="str">
        <x:v>Parsed</x:v>
      </x:c>
      <x:c r="T191" s="329" t="str">
        <x:v>Original source formula (text): SUM(C84,C82,C76,C59,C46,C37)</x:v>
      </x:c>
      <x:c r="U191" s="332" t="str">
        <x:v>AI-assisted analyst</x:v>
      </x:c>
      <x:c r="V191" s="60"/>
      <x:c r="W191" s="60"/>
      <x:c r="X191" s="60"/>
      <x:c r="Y191" s="60"/>
      <x:c r="Z191" s="60"/>
    </x:row>
    <x:row r="192" ht="15.75" hidden="0" customHeight="1">
      <x:c r="A192" s="329" t="str">
        <x:v>RAW-TEST-0186</x:v>
      </x:c>
      <x:c r="B192" s="329" t="str">
        <x:v>ASM-NGOB-V42-TEST</x:v>
      </x:c>
      <x:c r="C192" s="329" t="str">
        <x:v>SRC-NGOB-V18</x:v>
      </x:c>
      <x:c r="D192" s="329" t="str">
        <x:v>'BT+'!D16</x:v>
      </x:c>
      <x:c r="E192" s="329" t="str">
        <x:v>BT+</x:v>
      </x:c>
      <x:c r="F192" s="329" t="n">
        <x:v>16</x:v>
      </x:c>
      <x:c r="G192" s="329" t="str">
        <x:v>REVENUE</x:v>
      </x:c>
      <x:c r="H192" s="329"/>
      <x:c r="I192" s="385" t="n">
        <x:v>387384.7</x:v>
      </x:c>
      <x:c r="J192" s="330"/>
      <x:c r="K192" s="329" t="str">
        <x:v>Currency</x:v>
      </x:c>
      <x:c r="L192" s="329" t="str">
        <x:v>CAD</x:v>
      </x:c>
      <x:c r="M192" s="329" t="str">
        <x:v>2025-2026</x:v>
      </x:c>
      <x:c r="N192" s="329" t="str">
        <x:v>AI-Assisted</x:v>
      </x:c>
      <x:c r="O192" s="329" t="str">
        <x:v>Cell transcription from supplied workbook</x:v>
      </x:c>
      <x:c r="P192" s="329" t="str">
        <x:v>Captured</x:v>
      </x:c>
      <x:c r="Q192" s="336" t="d">
        <x:v>2026-10-04T00:00:00.000Z</x:v>
      </x:c>
      <x:c r="R192" s="336" t="d">
        <x:v>2026-10-04T00:00:00.000Z</x:v>
      </x:c>
      <x:c r="S192" s="329" t="str">
        <x:v>Parsed</x:v>
      </x:c>
      <x:c r="T192" s="329" t="str">
        <x:v>Original source formula (text): SUM(D5:D15)</x:v>
      </x:c>
      <x:c r="U192" s="332" t="str">
        <x:v>AI-assisted analyst</x:v>
      </x:c>
      <x:c r="V192" s="60"/>
      <x:c r="W192" s="60"/>
      <x:c r="X192" s="60"/>
      <x:c r="Y192" s="60"/>
      <x:c r="Z192" s="60"/>
    </x:row>
    <x:row r="193" ht="15.75" hidden="0" customHeight="1">
      <x:c r="A193" s="329" t="str">
        <x:v>RAW-TEST-0187</x:v>
      </x:c>
      <x:c r="B193" s="329" t="str">
        <x:v>ASM-NGOB-V42-TEST</x:v>
      </x:c>
      <x:c r="C193" s="329" t="str">
        <x:v>SRC-NGOB-V18</x:v>
      </x:c>
      <x:c r="D193" s="329" t="str">
        <x:v>'BT+'!D87</x:v>
      </x:c>
      <x:c r="E193" s="329" t="str">
        <x:v>BT+</x:v>
      </x:c>
      <x:c r="F193" s="329" t="n">
        <x:v>87</x:v>
      </x:c>
      <x:c r="G193" s="329" t="str">
        <x:v>OPEX</x:v>
      </x:c>
      <x:c r="H193" s="329"/>
      <x:c r="I193" s="385" t="n">
        <x:v>178827.45</x:v>
      </x:c>
      <x:c r="J193" s="330"/>
      <x:c r="K193" s="329" t="str">
        <x:v>Currency</x:v>
      </x:c>
      <x:c r="L193" s="329" t="str">
        <x:v>CAD</x:v>
      </x:c>
      <x:c r="M193" s="329" t="str">
        <x:v>2025-2026</x:v>
      </x:c>
      <x:c r="N193" s="329" t="str">
        <x:v>AI-Assisted</x:v>
      </x:c>
      <x:c r="O193" s="329" t="str">
        <x:v>Cell transcription from supplied workbook</x:v>
      </x:c>
      <x:c r="P193" s="329" t="str">
        <x:v>Captured</x:v>
      </x:c>
      <x:c r="Q193" s="336" t="d">
        <x:v>2026-10-04T00:00:00.000Z</x:v>
      </x:c>
      <x:c r="R193" s="336" t="d">
        <x:v>2026-10-04T00:00:00.000Z</x:v>
      </x:c>
      <x:c r="S193" s="329" t="str">
        <x:v>Parsed</x:v>
      </x:c>
      <x:c r="T193" s="329" t="str">
        <x:v>Original source formula (text): SUM(D84,D82,D76,D59,D46,D37)</x:v>
      </x:c>
      <x:c r="U193" s="332" t="str">
        <x:v>AI-assisted analyst</x:v>
      </x:c>
      <x:c r="V193" s="60"/>
      <x:c r="W193" s="60"/>
      <x:c r="X193" s="60"/>
      <x:c r="Y193" s="60"/>
      <x:c r="Z193" s="60"/>
    </x:row>
    <x:row r="194" ht="15.75" hidden="0" customHeight="1">
      <x:c r="A194" s="329" t="str">
        <x:v>RAW-TEST-0188</x:v>
      </x:c>
      <x:c r="B194" s="329" t="str">
        <x:v>ASM-NGOB-V42-TEST</x:v>
      </x:c>
      <x:c r="C194" s="329" t="str">
        <x:v>SRC-NGOB-V18</x:v>
      </x:c>
      <x:c r="D194" s="329" t="str">
        <x:v>'BT+'!E16</x:v>
      </x:c>
      <x:c r="E194" s="329" t="str">
        <x:v>BT+</x:v>
      </x:c>
      <x:c r="F194" s="329" t="n">
        <x:v>16</x:v>
      </x:c>
      <x:c r="G194" s="329" t="str">
        <x:v>REVENUE</x:v>
      </x:c>
      <x:c r="H194" s="329"/>
      <x:c r="I194" s="385" t="n">
        <x:v>391069.854</x:v>
      </x:c>
      <x:c r="J194" s="330"/>
      <x:c r="K194" s="329" t="str">
        <x:v>Currency</x:v>
      </x:c>
      <x:c r="L194" s="329" t="str">
        <x:v>CAD</x:v>
      </x:c>
      <x:c r="M194" s="329" t="str">
        <x:v>2026-2027</x:v>
      </x:c>
      <x:c r="N194" s="329" t="str">
        <x:v>AI-Assisted</x:v>
      </x:c>
      <x:c r="O194" s="329" t="str">
        <x:v>Cell transcription from supplied workbook</x:v>
      </x:c>
      <x:c r="P194" s="329" t="str">
        <x:v>Captured</x:v>
      </x:c>
      <x:c r="Q194" s="336" t="d">
        <x:v>2026-10-04T00:00:00.000Z</x:v>
      </x:c>
      <x:c r="R194" s="336" t="d">
        <x:v>2026-10-04T00:00:00.000Z</x:v>
      </x:c>
      <x:c r="S194" s="329" t="str">
        <x:v>Parsed</x:v>
      </x:c>
      <x:c r="T194" s="329" t="str">
        <x:v>Original source formula (text): SUM(E5:E15)</x:v>
      </x:c>
      <x:c r="U194" s="332" t="str">
        <x:v>AI-assisted analyst</x:v>
      </x:c>
      <x:c r="V194" s="60"/>
      <x:c r="W194" s="60"/>
      <x:c r="X194" s="60"/>
      <x:c r="Y194" s="60"/>
      <x:c r="Z194" s="60"/>
    </x:row>
    <x:row r="195" ht="15.75" hidden="0" customHeight="1">
      <x:c r="A195" s="329" t="str">
        <x:v>RAW-TEST-0189</x:v>
      </x:c>
      <x:c r="B195" s="329" t="str">
        <x:v>ASM-NGOB-V42-TEST</x:v>
      </x:c>
      <x:c r="C195" s="329" t="str">
        <x:v>SRC-NGOB-V18</x:v>
      </x:c>
      <x:c r="D195" s="329" t="str">
        <x:v>'BT+'!E87</x:v>
      </x:c>
      <x:c r="E195" s="329" t="str">
        <x:v>BT+</x:v>
      </x:c>
      <x:c r="F195" s="329" t="n">
        <x:v>87</x:v>
      </x:c>
      <x:c r="G195" s="329" t="str">
        <x:v>OPEX</x:v>
      </x:c>
      <x:c r="H195" s="329"/>
      <x:c r="I195" s="385" t="n">
        <x:v>179098.002</x:v>
      </x:c>
      <x:c r="J195" s="330"/>
      <x:c r="K195" s="329" t="str">
        <x:v>Currency</x:v>
      </x:c>
      <x:c r="L195" s="329" t="str">
        <x:v>CAD</x:v>
      </x:c>
      <x:c r="M195" s="329" t="str">
        <x:v>2026-2027</x:v>
      </x:c>
      <x:c r="N195" s="329" t="str">
        <x:v>AI-Assisted</x:v>
      </x:c>
      <x:c r="O195" s="329" t="str">
        <x:v>Cell transcription from supplied workbook</x:v>
      </x:c>
      <x:c r="P195" s="329" t="str">
        <x:v>Captured</x:v>
      </x:c>
      <x:c r="Q195" s="336" t="d">
        <x:v>2026-10-04T00:00:00.000Z</x:v>
      </x:c>
      <x:c r="R195" s="336" t="d">
        <x:v>2026-10-04T00:00:00.000Z</x:v>
      </x:c>
      <x:c r="S195" s="329" t="str">
        <x:v>Parsed</x:v>
      </x:c>
      <x:c r="T195" s="329" t="str">
        <x:v>Original source numeric input</x:v>
      </x:c>
      <x:c r="U195" s="332" t="str">
        <x:v>AI-assisted analyst</x:v>
      </x:c>
      <x:c r="V195" s="60"/>
      <x:c r="W195" s="60"/>
      <x:c r="X195" s="60"/>
      <x:c r="Y195" s="60"/>
      <x:c r="Z195" s="60"/>
    </x:row>
    <x:row r="196" ht="15.75" hidden="0" customHeight="1">
      <x:c r="A196" s="329" t="str">
        <x:v>RAW-TEST-0190</x:v>
      </x:c>
      <x:c r="B196" s="329" t="str">
        <x:v>ASM-NGOB-V42-TEST</x:v>
      </x:c>
      <x:c r="C196" s="329" t="str">
        <x:v>SRC-NGOB-V18</x:v>
      </x:c>
      <x:c r="D196" s="329" t="str">
        <x:v>'BT+'!F16</x:v>
      </x:c>
      <x:c r="E196" s="329" t="str">
        <x:v>BT+</x:v>
      </x:c>
      <x:c r="F196" s="329" t="n">
        <x:v>16</x:v>
      </x:c>
      <x:c r="G196" s="329" t="str">
        <x:v>REVENUE</x:v>
      </x:c>
      <x:c r="H196" s="329"/>
      <x:c r="I196" s="385" t="n">
        <x:v>404553.29108</x:v>
      </x:c>
      <x:c r="J196" s="330"/>
      <x:c r="K196" s="329" t="str">
        <x:v>Currency</x:v>
      </x:c>
      <x:c r="L196" s="329" t="str">
        <x:v>CAD</x:v>
      </x:c>
      <x:c r="M196" s="329" t="str">
        <x:v>2027-2028</x:v>
      </x:c>
      <x:c r="N196" s="329" t="str">
        <x:v>AI-Assisted</x:v>
      </x:c>
      <x:c r="O196" s="329" t="str">
        <x:v>Cell transcription from supplied workbook</x:v>
      </x:c>
      <x:c r="P196" s="329" t="str">
        <x:v>Captured</x:v>
      </x:c>
      <x:c r="Q196" s="336" t="d">
        <x:v>2026-10-04T00:00:00.000Z</x:v>
      </x:c>
      <x:c r="R196" s="336" t="d">
        <x:v>2026-10-04T00:00:00.000Z</x:v>
      </x:c>
      <x:c r="S196" s="329" t="str">
        <x:v>Parsed</x:v>
      </x:c>
      <x:c r="T196" s="329" t="str">
        <x:v>Original source numeric input</x:v>
      </x:c>
      <x:c r="U196" s="332" t="str">
        <x:v>AI-assisted analyst</x:v>
      </x:c>
      <x:c r="V196" s="60"/>
      <x:c r="W196" s="60"/>
      <x:c r="X196" s="60"/>
      <x:c r="Y196" s="60"/>
      <x:c r="Z196" s="60"/>
    </x:row>
    <x:row r="197" ht="15.75" hidden="0" customHeight="1">
      <x:c r="A197" s="329" t="str">
        <x:v>RAW-TEST-0191</x:v>
      </x:c>
      <x:c r="B197" s="329" t="str">
        <x:v>ASM-NGOB-V42-TEST</x:v>
      </x:c>
      <x:c r="C197" s="329" t="str">
        <x:v>SRC-NGOB-V18</x:v>
      </x:c>
      <x:c r="D197" s="329" t="str">
        <x:v>'BT+'!F87</x:v>
      </x:c>
      <x:c r="E197" s="329" t="str">
        <x:v>BT+</x:v>
      </x:c>
      <x:c r="F197" s="329" t="n">
        <x:v>87</x:v>
      </x:c>
      <x:c r="G197" s="329" t="str">
        <x:v>OPEX</x:v>
      </x:c>
      <x:c r="H197" s="329"/>
      <x:c r="I197" s="385" t="n">
        <x:v>178489.35218400002</x:v>
      </x:c>
      <x:c r="J197" s="330"/>
      <x:c r="K197" s="329" t="str">
        <x:v>Currency</x:v>
      </x:c>
      <x:c r="L197" s="329" t="str">
        <x:v>CAD</x:v>
      </x:c>
      <x:c r="M197" s="329" t="str">
        <x:v>2027-2028</x:v>
      </x:c>
      <x:c r="N197" s="329" t="str">
        <x:v>AI-Assisted</x:v>
      </x:c>
      <x:c r="O197" s="329" t="str">
        <x:v>Cell transcription from supplied workbook</x:v>
      </x:c>
      <x:c r="P197" s="329" t="str">
        <x:v>Captured</x:v>
      </x:c>
      <x:c r="Q197" s="336" t="d">
        <x:v>2026-10-04T00:00:00.000Z</x:v>
      </x:c>
      <x:c r="R197" s="336" t="d">
        <x:v>2026-10-04T00:00:00.000Z</x:v>
      </x:c>
      <x:c r="S197" s="329" t="str">
        <x:v>Parsed</x:v>
      </x:c>
      <x:c r="T197" s="329" t="str">
        <x:v>Original source numeric input</x:v>
      </x:c>
      <x:c r="U197" s="332" t="str">
        <x:v>AI-assisted analyst</x:v>
      </x:c>
      <x:c r="V197" s="60"/>
      <x:c r="W197" s="60"/>
      <x:c r="X197" s="60"/>
      <x:c r="Y197" s="60"/>
      <x:c r="Z197" s="60"/>
    </x:row>
    <x:row r="198" ht="15.75" hidden="0" customHeight="1">
      <x:c r="A198" s="329" t="str">
        <x:v>RAW-TEST-0192</x:v>
      </x:c>
      <x:c r="B198" s="329" t="str">
        <x:v>ASM-NGOB-V42-TEST</x:v>
      </x:c>
      <x:c r="C198" s="329" t="str">
        <x:v>SRC-NGOB-V18</x:v>
      </x:c>
      <x:c r="D198" s="329" t="str">
        <x:v>'BT+'!G16</x:v>
      </x:c>
      <x:c r="E198" s="329" t="str">
        <x:v>BT+</x:v>
      </x:c>
      <x:c r="F198" s="329" t="n">
        <x:v>16</x:v>
      </x:c>
      <x:c r="G198" s="329" t="str">
        <x:v>REVENUE</x:v>
      </x:c>
      <x:c r="H198" s="329"/>
      <x:c r="I198" s="385" t="n">
        <x:v>418700.06290160003</x:v>
      </x:c>
      <x:c r="J198" s="330"/>
      <x:c r="K198" s="329" t="str">
        <x:v>Currency</x:v>
      </x:c>
      <x:c r="L198" s="329" t="str">
        <x:v>CAD</x:v>
      </x:c>
      <x:c r="M198" s="329" t="str">
        <x:v>2028-2029</x:v>
      </x:c>
      <x:c r="N198" s="329" t="str">
        <x:v>AI-Assisted</x:v>
      </x:c>
      <x:c r="O198" s="329" t="str">
        <x:v>Cell transcription from supplied workbook</x:v>
      </x:c>
      <x:c r="P198" s="329" t="str">
        <x:v>Captured</x:v>
      </x:c>
      <x:c r="Q198" s="336" t="d">
        <x:v>2026-10-04T00:00:00.000Z</x:v>
      </x:c>
      <x:c r="R198" s="336" t="d">
        <x:v>2026-10-04T00:00:00.000Z</x:v>
      </x:c>
      <x:c r="S198" s="329" t="str">
        <x:v>Parsed</x:v>
      </x:c>
      <x:c r="T198" s="329" t="str">
        <x:v>Original source formula (text): SUM(G5:G15)</x:v>
      </x:c>
      <x:c r="U198" s="332" t="str">
        <x:v>AI-assisted analyst</x:v>
      </x:c>
      <x:c r="V198" s="60"/>
      <x:c r="W198" s="60"/>
      <x:c r="X198" s="60"/>
      <x:c r="Y198" s="60"/>
      <x:c r="Z198" s="60"/>
    </x:row>
    <x:row r="199" ht="15.75" hidden="0" customHeight="1">
      <x:c r="A199" s="329" t="str">
        <x:v>RAW-TEST-0193</x:v>
      </x:c>
      <x:c r="B199" s="329" t="str">
        <x:v>ASM-NGOB-V42-TEST</x:v>
      </x:c>
      <x:c r="C199" s="329" t="str">
        <x:v>SRC-NGOB-V18</x:v>
      </x:c>
      <x:c r="D199" s="329" t="str">
        <x:v>'BT+'!G87</x:v>
      </x:c>
      <x:c r="E199" s="329" t="str">
        <x:v>BT+</x:v>
      </x:c>
      <x:c r="F199" s="329" t="n">
        <x:v>87</x:v>
      </x:c>
      <x:c r="G199" s="329" t="str">
        <x:v>OPEX</x:v>
      </x:c>
      <x:c r="H199" s="329"/>
      <x:c r="I199" s="385" t="n">
        <x:v>182254.98342768004</x:v>
      </x:c>
      <x:c r="J199" s="330"/>
      <x:c r="K199" s="329" t="str">
        <x:v>Currency</x:v>
      </x:c>
      <x:c r="L199" s="329" t="str">
        <x:v>CAD</x:v>
      </x:c>
      <x:c r="M199" s="329" t="str">
        <x:v>2028-2029</x:v>
      </x:c>
      <x:c r="N199" s="329" t="str">
        <x:v>AI-Assisted</x:v>
      </x:c>
      <x:c r="O199" s="329" t="str">
        <x:v>Cell transcription from supplied workbook</x:v>
      </x:c>
      <x:c r="P199" s="329" t="str">
        <x:v>Captured</x:v>
      </x:c>
      <x:c r="Q199" s="336" t="d">
        <x:v>2026-10-04T00:00:00.000Z</x:v>
      </x:c>
      <x:c r="R199" s="336" t="d">
        <x:v>2026-10-04T00:00:00.000Z</x:v>
      </x:c>
      <x:c r="S199" s="329" t="str">
        <x:v>Parsed</x:v>
      </x:c>
      <x:c r="T199" s="329" t="str">
        <x:v>Original source numeric input</x:v>
      </x:c>
      <x:c r="U199" s="332" t="str">
        <x:v>AI-assisted analyst</x:v>
      </x:c>
      <x:c r="V199" s="60"/>
      <x:c r="W199" s="60"/>
      <x:c r="X199" s="60"/>
      <x:c r="Y199" s="60"/>
      <x:c r="Z199" s="60"/>
    </x:row>
    <x:row r="200" ht="15.75" hidden="0" customHeight="1">
      <x:c r="A200" s="329" t="str">
        <x:v>RAW-TEST-0194</x:v>
      </x:c>
      <x:c r="B200" s="329" t="str">
        <x:v>ASM-NGOB-V42-TEST</x:v>
      </x:c>
      <x:c r="C200" s="329" t="str">
        <x:v>SRC-NGOB-V18</x:v>
      </x:c>
      <x:c r="D200" s="329" t="str">
        <x:v>'BT+'!H16</x:v>
      </x:c>
      <x:c r="E200" s="329" t="str">
        <x:v>BT+</x:v>
      </x:c>
      <x:c r="F200" s="329" t="n">
        <x:v>16</x:v>
      </x:c>
      <x:c r="G200" s="329" t="str">
        <x:v>REVENUE</x:v>
      </x:c>
      <x:c r="H200" s="329"/>
      <x:c r="I200" s="385" t="n">
        <x:v>433543.11945963197</x:v>
      </x:c>
      <x:c r="J200" s="330"/>
      <x:c r="K200" s="329" t="str">
        <x:v>Currency</x:v>
      </x:c>
      <x:c r="L200" s="329" t="str">
        <x:v>CAD</x:v>
      </x:c>
      <x:c r="M200" s="329" t="str">
        <x:v>2029-2030</x:v>
      </x:c>
      <x:c r="N200" s="329" t="str">
        <x:v>AI-Assisted</x:v>
      </x:c>
      <x:c r="O200" s="329" t="str">
        <x:v>Cell transcription from supplied workbook</x:v>
      </x:c>
      <x:c r="P200" s="329" t="str">
        <x:v>Captured</x:v>
      </x:c>
      <x:c r="Q200" s="336" t="d">
        <x:v>2026-10-04T00:00:00.000Z</x:v>
      </x:c>
      <x:c r="R200" s="336" t="d">
        <x:v>2026-10-04T00:00:00.000Z</x:v>
      </x:c>
      <x:c r="S200" s="329" t="str">
        <x:v>Parsed</x:v>
      </x:c>
      <x:c r="T200" s="329" t="str">
        <x:v>Original source formula (text): SUM(H5:H15)</x:v>
      </x:c>
      <x:c r="U200" s="332" t="str">
        <x:v>AI-assisted analyst</x:v>
      </x:c>
      <x:c r="V200" s="60"/>
      <x:c r="W200" s="60"/>
      <x:c r="X200" s="60"/>
      <x:c r="Y200" s="60"/>
      <x:c r="Z200" s="60"/>
    </x:row>
    <x:row r="201" ht="15.75" hidden="0" customHeight="1">
      <x:c r="A201" s="329" t="str">
        <x:v>RAW-TEST-0195</x:v>
      </x:c>
      <x:c r="B201" s="329" t="str">
        <x:v>ASM-NGOB-V42-TEST</x:v>
      </x:c>
      <x:c r="C201" s="329" t="str">
        <x:v>SRC-NGOB-V18</x:v>
      </x:c>
      <x:c r="D201" s="329" t="str">
        <x:v>'BT+'!H87</x:v>
      </x:c>
      <x:c r="E201" s="329" t="str">
        <x:v>BT+</x:v>
      </x:c>
      <x:c r="F201" s="329" t="n">
        <x:v>87</x:v>
      </x:c>
      <x:c r="G201" s="329" t="str">
        <x:v>OPEX</x:v>
      </x:c>
      <x:c r="H201" s="329"/>
      <x:c r="I201" s="385" t="n">
        <x:v>186101.80262223363</x:v>
      </x:c>
      <x:c r="J201" s="330"/>
      <x:c r="K201" s="329" t="str">
        <x:v>Currency</x:v>
      </x:c>
      <x:c r="L201" s="329" t="str">
        <x:v>CAD</x:v>
      </x:c>
      <x:c r="M201" s="329" t="str">
        <x:v>2029-2030</x:v>
      </x:c>
      <x:c r="N201" s="329" t="str">
        <x:v>AI-Assisted</x:v>
      </x:c>
      <x:c r="O201" s="329" t="str">
        <x:v>Cell transcription from supplied workbook</x:v>
      </x:c>
      <x:c r="P201" s="329" t="str">
        <x:v>Captured</x:v>
      </x:c>
      <x:c r="Q201" s="336" t="d">
        <x:v>2026-10-04T00:00:00.000Z</x:v>
      </x:c>
      <x:c r="R201" s="336" t="d">
        <x:v>2026-10-04T00:00:00.000Z</x:v>
      </x:c>
      <x:c r="S201" s="329" t="str">
        <x:v>Parsed</x:v>
      </x:c>
      <x:c r="T201" s="329" t="str">
        <x:v>Original source numeric input</x:v>
      </x:c>
      <x:c r="U201" s="332" t="str">
        <x:v>AI-assisted analyst</x:v>
      </x:c>
      <x:c r="V201" s="60"/>
      <x:c r="W201" s="60"/>
      <x:c r="X201" s="60"/>
      <x:c r="Y201" s="60"/>
      <x:c r="Z201" s="60"/>
    </x:row>
    <x:row r="202" ht="15.75" hidden="0" customHeight="1">
      <x:c r="A202" s="329" t="str">
        <x:v>RAW-TEST-0196</x:v>
      </x:c>
      <x:c r="B202" s="329" t="str">
        <x:v>ASM-NGOB-V42-TEST</x:v>
      </x:c>
      <x:c r="C202" s="329" t="str">
        <x:v>SRC-NGOB-V18</x:v>
      </x:c>
      <x:c r="D202" s="329" t="str">
        <x:v>'BT+'!J16</x:v>
      </x:c>
      <x:c r="E202" s="329" t="str">
        <x:v>BT+</x:v>
      </x:c>
      <x:c r="F202" s="329" t="n">
        <x:v>16</x:v>
      </x:c>
      <x:c r="G202" s="329" t="str">
        <x:v>REVENUE</x:v>
      </x:c>
      <x:c r="H202" s="329"/>
      <x:c r="I202" s="385" t="n">
        <x:v>465458.18466035125</x:v>
      </x:c>
      <x:c r="J202" s="330"/>
      <x:c r="K202" s="329" t="str">
        <x:v>Currency</x:v>
      </x:c>
      <x:c r="L202" s="329" t="str">
        <x:v>CAD</x:v>
      </x:c>
      <x:c r="M202" s="329" t="str">
        <x:v>2031-2032</x:v>
      </x:c>
      <x:c r="N202" s="329" t="str">
        <x:v>AI-Assisted</x:v>
      </x:c>
      <x:c r="O202" s="329" t="str">
        <x:v>Cell transcription from supplied workbook</x:v>
      </x:c>
      <x:c r="P202" s="329" t="str">
        <x:v>Captured</x:v>
      </x:c>
      <x:c r="Q202" s="336" t="d">
        <x:v>2026-10-04T00:00:00.000Z</x:v>
      </x:c>
      <x:c r="R202" s="336" t="d">
        <x:v>2026-10-04T00:00:00.000Z</x:v>
      </x:c>
      <x:c r="S202" s="329" t="str">
        <x:v>Parsed</x:v>
      </x:c>
      <x:c r="T202" s="329" t="str">
        <x:v>Original source formula (text): SUM(J5:J15)</x:v>
      </x:c>
      <x:c r="U202" s="332" t="str">
        <x:v>AI-assisted analyst</x:v>
      </x:c>
      <x:c r="V202" s="60"/>
      <x:c r="W202" s="60"/>
      <x:c r="X202" s="60"/>
      <x:c r="Y202" s="60"/>
      <x:c r="Z202" s="60"/>
    </x:row>
    <x:row r="203" ht="15.75" hidden="0" customHeight="1">
      <x:c r="A203" s="329" t="str">
        <x:v>RAW-TEST-0197</x:v>
      </x:c>
      <x:c r="B203" s="329" t="str">
        <x:v>ASM-NGOB-V42-TEST</x:v>
      </x:c>
      <x:c r="C203" s="329" t="str">
        <x:v>SRC-NGOB-V18</x:v>
      </x:c>
      <x:c r="D203" s="329" t="str">
        <x:v>'BT+'!J87</x:v>
      </x:c>
      <x:c r="E203" s="329" t="str">
        <x:v>BT+</x:v>
      </x:c>
      <x:c r="F203" s="329" t="n">
        <x:v>87</x:v>
      </x:c>
      <x:c r="G203" s="329" t="str">
        <x:v>OPEX</x:v>
      </x:c>
      <x:c r="H203" s="329"/>
      <x:c r="I203" s="385" t="n">
        <x:v>194046.24622732087</x:v>
      </x:c>
      <x:c r="J203" s="330"/>
      <x:c r="K203" s="329" t="str">
        <x:v>Currency</x:v>
      </x:c>
      <x:c r="L203" s="329" t="str">
        <x:v>CAD</x:v>
      </x:c>
      <x:c r="M203" s="329" t="str">
        <x:v>2031-2032</x:v>
      </x:c>
      <x:c r="N203" s="329" t="str">
        <x:v>AI-Assisted</x:v>
      </x:c>
      <x:c r="O203" s="329" t="str">
        <x:v>Cell transcription from supplied workbook</x:v>
      </x:c>
      <x:c r="P203" s="329" t="str">
        <x:v>Captured</x:v>
      </x:c>
      <x:c r="Q203" s="336" t="d">
        <x:v>2026-10-04T00:00:00.000Z</x:v>
      </x:c>
      <x:c r="R203" s="336" t="d">
        <x:v>2026-10-04T00:00:00.000Z</x:v>
      </x:c>
      <x:c r="S203" s="329" t="str">
        <x:v>Parsed</x:v>
      </x:c>
      <x:c r="T203" s="329" t="str">
        <x:v>Original source numeric input</x:v>
      </x:c>
      <x:c r="U203" s="332" t="str">
        <x:v>AI-assisted analyst</x:v>
      </x:c>
      <x:c r="V203" s="60"/>
      <x:c r="W203" s="60"/>
      <x:c r="X203" s="60"/>
      <x:c r="Y203" s="60"/>
      <x:c r="Z203" s="60"/>
    </x:row>
    <x:row r="204" ht="15.75" hidden="0" customHeight="1">
      <x:c r="A204" s="329" t="str">
        <x:v>RAW-TEST-0198</x:v>
      </x:c>
      <x:c r="B204" s="329" t="str">
        <x:v>ASM-NGOB-V42-TEST</x:v>
      </x:c>
      <x:c r="C204" s="329" t="str">
        <x:v>SRC-NGOB-V18</x:v>
      </x:c>
      <x:c r="D204" s="329" t="str">
        <x:v>'BT+'!K16</x:v>
      </x:c>
      <x:c r="E204" s="329" t="str">
        <x:v>BT+</x:v>
      </x:c>
      <x:c r="F204" s="329" t="n">
        <x:v>16</x:v>
      </x:c>
      <x:c r="G204" s="329" t="str">
        <x:v>REVENUE</x:v>
      </x:c>
      <x:c r="H204" s="329"/>
      <x:c r="I204" s="385" t="n">
        <x:v>474230.83054550196</x:v>
      </x:c>
      <x:c r="J204" s="330"/>
      <x:c r="K204" s="329" t="str">
        <x:v>Currency</x:v>
      </x:c>
      <x:c r="L204" s="329" t="str">
        <x:v>CAD</x:v>
      </x:c>
      <x:c r="M204" s="329" t="str">
        <x:v>2032-2033</x:v>
      </x:c>
      <x:c r="N204" s="329" t="str">
        <x:v>AI-Assisted</x:v>
      </x:c>
      <x:c r="O204" s="329" t="str">
        <x:v>Cell transcription from supplied workbook</x:v>
      </x:c>
      <x:c r="P204" s="329" t="str">
        <x:v>Captured</x:v>
      </x:c>
      <x:c r="Q204" s="336" t="d">
        <x:v>2026-10-04T00:00:00.000Z</x:v>
      </x:c>
      <x:c r="R204" s="336" t="d">
        <x:v>2026-10-04T00:00:00.000Z</x:v>
      </x:c>
      <x:c r="S204" s="329" t="str">
        <x:v>Parsed</x:v>
      </x:c>
      <x:c r="T204" s="329" t="str">
        <x:v>Original source formula (text): SUM(K5:K15)</x:v>
      </x:c>
      <x:c r="U204" s="332" t="str">
        <x:v>AI-assisted analyst</x:v>
      </x:c>
      <x:c r="V204" s="60"/>
      <x:c r="W204" s="60"/>
      <x:c r="X204" s="60"/>
      <x:c r="Y204" s="60"/>
      <x:c r="Z204" s="60"/>
    </x:row>
    <x:row r="205" ht="15.75" hidden="0" customHeight="1">
      <x:c r="A205" s="329" t="str">
        <x:v>RAW-TEST-0199</x:v>
      </x:c>
      <x:c r="B205" s="329" t="str">
        <x:v>ASM-NGOB-V42-TEST</x:v>
      </x:c>
      <x:c r="C205" s="329" t="str">
        <x:v>SRC-NGOB-V18</x:v>
      </x:c>
      <x:c r="D205" s="329" t="str">
        <x:v>'BT+'!K87</x:v>
      </x:c>
      <x:c r="E205" s="329" t="str">
        <x:v>BT+</x:v>
      </x:c>
      <x:c r="F205" s="329" t="n">
        <x:v>87</x:v>
      </x:c>
      <x:c r="G205" s="329" t="str">
        <x:v>OPEX</x:v>
      </x:c>
      <x:c r="H205" s="329"/>
      <x:c r="I205" s="385" t="n">
        <x:v>198147.5955243547</x:v>
      </x:c>
      <x:c r="J205" s="330"/>
      <x:c r="K205" s="329" t="str">
        <x:v>Currency</x:v>
      </x:c>
      <x:c r="L205" s="329" t="str">
        <x:v>CAD</x:v>
      </x:c>
      <x:c r="M205" s="329" t="str">
        <x:v>2032-2033</x:v>
      </x:c>
      <x:c r="N205" s="329" t="str">
        <x:v>AI-Assisted</x:v>
      </x:c>
      <x:c r="O205" s="329" t="str">
        <x:v>Cell transcription from supplied workbook</x:v>
      </x:c>
      <x:c r="P205" s="329" t="str">
        <x:v>Captured</x:v>
      </x:c>
      <x:c r="Q205" s="336" t="d">
        <x:v>2026-10-04T00:00:00.000Z</x:v>
      </x:c>
      <x:c r="R205" s="336" t="d">
        <x:v>2026-10-04T00:00:00.000Z</x:v>
      </x:c>
      <x:c r="S205" s="329" t="str">
        <x:v>Parsed</x:v>
      </x:c>
      <x:c r="T205" s="329" t="str">
        <x:v>Original source numeric input</x:v>
      </x:c>
      <x:c r="U205" s="332" t="str">
        <x:v>AI-assisted analyst</x:v>
      </x:c>
      <x:c r="V205" s="60"/>
      <x:c r="W205" s="60"/>
      <x:c r="X205" s="60"/>
      <x:c r="Y205" s="60"/>
      <x:c r="Z205" s="60"/>
    </x:row>
    <x:row r="206" ht="15.75" hidden="0" customHeight="1">
      <x:c r="A206" s="329" t="str">
        <x:v>RAW-TEST-0200</x:v>
      </x:c>
      <x:c r="B206" s="329" t="str">
        <x:v>ASM-NGOB-V42-TEST</x:v>
      </x:c>
      <x:c r="C206" s="329" t="str">
        <x:v>SRC-NGOB-V18</x:v>
      </x:c>
      <x:c r="D206" s="329" t="str">
        <x:v>'BT+'!L16</x:v>
      </x:c>
      <x:c r="E206" s="329" t="str">
        <x:v>BT+</x:v>
      </x:c>
      <x:c r="F206" s="329" t="n">
        <x:v>16</x:v>
      </x:c>
      <x:c r="G206" s="329" t="str">
        <x:v>REVENUE</x:v>
      </x:c>
      <x:c r="H206" s="329"/>
      <x:c r="I206" s="385" t="n">
        <x:v>483220.79840315436</x:v>
      </x:c>
      <x:c r="J206" s="330"/>
      <x:c r="K206" s="329" t="str">
        <x:v>Currency</x:v>
      </x:c>
      <x:c r="L206" s="329" t="str">
        <x:v>CAD</x:v>
      </x:c>
      <x:c r="M206" s="329" t="str">
        <x:v>2033-2034</x:v>
      </x:c>
      <x:c r="N206" s="329" t="str">
        <x:v>AI-Assisted</x:v>
      </x:c>
      <x:c r="O206" s="329" t="str">
        <x:v>Cell transcription from supplied workbook</x:v>
      </x:c>
      <x:c r="P206" s="329" t="str">
        <x:v>Captured</x:v>
      </x:c>
      <x:c r="Q206" s="336" t="d">
        <x:v>2026-10-04T00:00:00.000Z</x:v>
      </x:c>
      <x:c r="R206" s="336" t="d">
        <x:v>2026-10-04T00:00:00.000Z</x:v>
      </x:c>
      <x:c r="S206" s="329" t="str">
        <x:v>Parsed</x:v>
      </x:c>
      <x:c r="T206" s="329" t="str">
        <x:v>Original source numeric input</x:v>
      </x:c>
      <x:c r="U206" s="332" t="str">
        <x:v>AI-assisted analyst</x:v>
      </x:c>
      <x:c r="V206" s="60"/>
      <x:c r="W206" s="60"/>
      <x:c r="X206" s="60"/>
      <x:c r="Y206" s="60"/>
      <x:c r="Z206" s="60"/>
    </x:row>
    <x:row r="207" ht="15.75" hidden="0" customHeight="1">
      <x:c r="A207" s="329" t="str">
        <x:v>RAW-TEST-0201</x:v>
      </x:c>
      <x:c r="B207" s="329" t="str">
        <x:v>ASM-NGOB-V42-TEST</x:v>
      </x:c>
      <x:c r="C207" s="329" t="str">
        <x:v>SRC-NGOB-V18</x:v>
      </x:c>
      <x:c r="D207" s="329" t="str">
        <x:v>'BT+'!L87</x:v>
      </x:c>
      <x:c r="E207" s="329" t="str">
        <x:v>BT+</x:v>
      </x:c>
      <x:c r="F207" s="329" t="n">
        <x:v>87</x:v>
      </x:c>
      <x:c r="G207" s="329" t="str">
        <x:v>OPEX</x:v>
      </x:c>
      <x:c r="H207" s="329"/>
      <x:c r="I207" s="385" t="n">
        <x:v>202337.5845385038</x:v>
      </x:c>
      <x:c r="J207" s="330"/>
      <x:c r="K207" s="329" t="str">
        <x:v>Currency</x:v>
      </x:c>
      <x:c r="L207" s="329" t="str">
        <x:v>CAD</x:v>
      </x:c>
      <x:c r="M207" s="329" t="str">
        <x:v>2033-2034</x:v>
      </x:c>
      <x:c r="N207" s="329" t="str">
        <x:v>AI-Assisted</x:v>
      </x:c>
      <x:c r="O207" s="329" t="str">
        <x:v>Cell transcription from supplied workbook</x:v>
      </x:c>
      <x:c r="P207" s="329" t="str">
        <x:v>Captured</x:v>
      </x:c>
      <x:c r="Q207" s="336" t="d">
        <x:v>2026-10-04T00:00:00.000Z</x:v>
      </x:c>
      <x:c r="R207" s="336" t="d">
        <x:v>2026-10-04T00:00:00.000Z</x:v>
      </x:c>
      <x:c r="S207" s="329" t="str">
        <x:v>Parsed</x:v>
      </x:c>
      <x:c r="T207" s="329" t="str">
        <x:v>Original source numeric input</x:v>
      </x:c>
      <x:c r="U207" s="332" t="str">
        <x:v>AI-assisted analyst</x:v>
      </x:c>
      <x:c r="V207" s="60"/>
      <x:c r="W207" s="60"/>
      <x:c r="X207" s="60"/>
      <x:c r="Y207" s="60"/>
      <x:c r="Z207" s="60"/>
    </x:row>
    <x:row r="208" ht="15.75" hidden="0" customHeight="1">
      <x:c r="A208" s="329" t="str">
        <x:v>RAW-TEST-0202</x:v>
      </x:c>
      <x:c r="B208" s="329" t="str">
        <x:v>ASM-NGOB-V42-TEST</x:v>
      </x:c>
      <x:c r="C208" s="329" t="str">
        <x:v>SRC-NGOB-V18</x:v>
      </x:c>
      <x:c r="D208" s="329" t="str">
        <x:v>'BT+'!M16</x:v>
      </x:c>
      <x:c r="E208" s="329" t="str">
        <x:v>BT+</x:v>
      </x:c>
      <x:c r="F208" s="329" t="n">
        <x:v>16</x:v>
      </x:c>
      <x:c r="G208" s="329" t="str">
        <x:v>REVENUE</x:v>
      </x:c>
      <x:c r="H208" s="329"/>
      <x:c r="I208" s="385" t="n">
        <x:v>492433.4813991283</x:v>
      </x:c>
      <x:c r="J208" s="330"/>
      <x:c r="K208" s="329" t="str">
        <x:v>Currency</x:v>
      </x:c>
      <x:c r="L208" s="329" t="str">
        <x:v>CAD</x:v>
      </x:c>
      <x:c r="M208" s="329" t="str">
        <x:v>2034-2035</x:v>
      </x:c>
      <x:c r="N208" s="329" t="str">
        <x:v>AI-Assisted</x:v>
      </x:c>
      <x:c r="O208" s="329" t="str">
        <x:v>Cell transcription from supplied workbook</x:v>
      </x:c>
      <x:c r="P208" s="329" t="str">
        <x:v>Captured</x:v>
      </x:c>
      <x:c r="Q208" s="336" t="d">
        <x:v>2026-10-04T00:00:00.000Z</x:v>
      </x:c>
      <x:c r="R208" s="336" t="d">
        <x:v>2026-10-04T00:00:00.000Z</x:v>
      </x:c>
      <x:c r="S208" s="329" t="str">
        <x:v>Parsed</x:v>
      </x:c>
      <x:c r="T208" s="329" t="str">
        <x:v>Original source formula (text): SUM(M5:M15)</x:v>
      </x:c>
      <x:c r="U208" s="332" t="str">
        <x:v>AI-assisted analyst</x:v>
      </x:c>
      <x:c r="V208" s="60"/>
      <x:c r="W208" s="60"/>
      <x:c r="X208" s="60"/>
      <x:c r="Y208" s="60"/>
      <x:c r="Z208" s="60"/>
    </x:row>
    <x:row r="209" ht="15.75" hidden="0" customHeight="1">
      <x:c r="A209" s="329" t="str">
        <x:v>RAW-TEST-0203</x:v>
      </x:c>
      <x:c r="B209" s="329" t="str">
        <x:v>ASM-NGOB-V42-TEST</x:v>
      </x:c>
      <x:c r="C209" s="329" t="str">
        <x:v>SRC-NGOB-V18</x:v>
      </x:c>
      <x:c r="D209" s="329" t="str">
        <x:v>'BT+'!M87</x:v>
      </x:c>
      <x:c r="E209" s="329" t="str">
        <x:v>BT+</x:v>
      </x:c>
      <x:c r="F209" s="329" t="n">
        <x:v>87</x:v>
      </x:c>
      <x:c r="G209" s="329" t="str">
        <x:v>OPEX</x:v>
      </x:c>
      <x:c r="H209" s="329"/>
      <x:c r="I209" s="385" t="n">
        <x:v>206618.18444604578</x:v>
      </x:c>
      <x:c r="J209" s="330"/>
      <x:c r="K209" s="329" t="str">
        <x:v>Currency</x:v>
      </x:c>
      <x:c r="L209" s="329" t="str">
        <x:v>CAD</x:v>
      </x:c>
      <x:c r="M209" s="329" t="str">
        <x:v>2034-2035</x:v>
      </x:c>
      <x:c r="N209" s="329" t="str">
        <x:v>AI-Assisted</x:v>
      </x:c>
      <x:c r="O209" s="329" t="str">
        <x:v>Cell transcription from supplied workbook</x:v>
      </x:c>
      <x:c r="P209" s="329" t="str">
        <x:v>Captured</x:v>
      </x:c>
      <x:c r="Q209" s="336" t="d">
        <x:v>2026-10-04T00:00:00.000Z</x:v>
      </x:c>
      <x:c r="R209" s="336" t="d">
        <x:v>2026-10-04T00:00:00.000Z</x:v>
      </x:c>
      <x:c r="S209" s="329" t="str">
        <x:v>Parsed</x:v>
      </x:c>
      <x:c r="T209" s="329" t="str">
        <x:v>Original source numeric input</x:v>
      </x:c>
      <x:c r="U209" s="332" t="str">
        <x:v>AI-assisted analyst</x:v>
      </x:c>
      <x:c r="V209" s="60"/>
      <x:c r="W209" s="60"/>
      <x:c r="X209" s="60"/>
      <x:c r="Y209" s="60"/>
      <x:c r="Z209" s="60"/>
    </x:row>
    <x:row r="210" ht="15.75" hidden="0" customHeight="1">
      <x:c r="A210" s="329" t="str">
        <x:v>RAW-TEST-0204</x:v>
      </x:c>
      <x:c r="B210" s="329" t="str">
        <x:v>ASM-NGOB-V42-TEST</x:v>
      </x:c>
      <x:c r="C210" s="329" t="str">
        <x:v>SRC-NGOB-V18</x:v>
      </x:c>
      <x:c r="D210" s="329" t="str">
        <x:v>'CH-'!C16</x:v>
      </x:c>
      <x:c r="E210" s="329" t="str">
        <x:v>CH-</x:v>
      </x:c>
      <x:c r="F210" s="329" t="n">
        <x:v>16</x:v>
      </x:c>
      <x:c r="G210" s="329" t="str">
        <x:v>REVENUE</x:v>
      </x:c>
      <x:c r="H210" s="329"/>
      <x:c r="I210" s="385" t="n">
        <x:v>637774.94</x:v>
      </x:c>
      <x:c r="J210" s="330"/>
      <x:c r="K210" s="329" t="str">
        <x:v>Currency</x:v>
      </x:c>
      <x:c r="L210" s="329" t="str">
        <x:v>CAD</x:v>
      </x:c>
      <x:c r="M210" s="329" t="str">
        <x:v>2024-2025</x:v>
      </x:c>
      <x:c r="N210" s="329" t="str">
        <x:v>AI-Assisted</x:v>
      </x:c>
      <x:c r="O210" s="329" t="str">
        <x:v>Cell transcription from supplied workbook</x:v>
      </x:c>
      <x:c r="P210" s="329" t="str">
        <x:v>Captured</x:v>
      </x:c>
      <x:c r="Q210" s="336" t="d">
        <x:v>2026-10-04T00:00:00.000Z</x:v>
      </x:c>
      <x:c r="R210" s="336" t="d">
        <x:v>2026-10-04T00:00:00.000Z</x:v>
      </x:c>
      <x:c r="S210" s="329" t="str">
        <x:v>Parsed</x:v>
      </x:c>
      <x:c r="T210" s="329" t="str">
        <x:v>Original source formula (text): SUM(C5:C15)</x:v>
      </x:c>
      <x:c r="U210" s="332" t="str">
        <x:v>AI-assisted analyst</x:v>
      </x:c>
      <x:c r="V210" s="60"/>
      <x:c r="W210" s="60"/>
      <x:c r="X210" s="60"/>
      <x:c r="Y210" s="60"/>
      <x:c r="Z210" s="60"/>
    </x:row>
    <x:row r="211" ht="15.75" hidden="0" customHeight="1">
      <x:c r="A211" s="329" t="str">
        <x:v>RAW-TEST-0205</x:v>
      </x:c>
      <x:c r="B211" s="329" t="str">
        <x:v>ASM-NGOB-V42-TEST</x:v>
      </x:c>
      <x:c r="C211" s="329" t="str">
        <x:v>SRC-NGOB-V18</x:v>
      </x:c>
      <x:c r="D211" s="329" t="str">
        <x:v>'CH-'!C87</x:v>
      </x:c>
      <x:c r="E211" s="329" t="str">
        <x:v>CH-</x:v>
      </x:c>
      <x:c r="F211" s="329" t="n">
        <x:v>87</x:v>
      </x:c>
      <x:c r="G211" s="329" t="str">
        <x:v>OPEX</x:v>
      </x:c>
      <x:c r="H211" s="329"/>
      <x:c r="I211" s="385" t="n">
        <x:v>522527</x:v>
      </x:c>
      <x:c r="J211" s="330"/>
      <x:c r="K211" s="329" t="str">
        <x:v>Currency</x:v>
      </x:c>
      <x:c r="L211" s="329" t="str">
        <x:v>CAD</x:v>
      </x:c>
      <x:c r="M211" s="329" t="str">
        <x:v>2024-2025</x:v>
      </x:c>
      <x:c r="N211" s="329" t="str">
        <x:v>AI-Assisted</x:v>
      </x:c>
      <x:c r="O211" s="329" t="str">
        <x:v>Cell transcription from supplied workbook</x:v>
      </x:c>
      <x:c r="P211" s="329" t="str">
        <x:v>Captured</x:v>
      </x:c>
      <x:c r="Q211" s="336" t="d">
        <x:v>2026-10-04T00:00:00.000Z</x:v>
      </x:c>
      <x:c r="R211" s="336" t="d">
        <x:v>2026-10-04T00:00:00.000Z</x:v>
      </x:c>
      <x:c r="S211" s="329" t="str">
        <x:v>Parsed</x:v>
      </x:c>
      <x:c r="T211" s="329" t="str">
        <x:v>Original source formula (text): SUM(C84,C82,C76,C59,C46,C37)</x:v>
      </x:c>
      <x:c r="U211" s="332" t="str">
        <x:v>AI-assisted analyst</x:v>
      </x:c>
      <x:c r="V211" s="60"/>
      <x:c r="W211" s="60"/>
      <x:c r="X211" s="60"/>
      <x:c r="Y211" s="60"/>
      <x:c r="Z211" s="60"/>
    </x:row>
    <x:row r="212" ht="15.75" hidden="0" customHeight="1">
      <x:c r="A212" s="329" t="str">
        <x:v>RAW-TEST-0206</x:v>
      </x:c>
      <x:c r="B212" s="329" t="str">
        <x:v>ASM-NGOB-V42-TEST</x:v>
      </x:c>
      <x:c r="C212" s="329" t="str">
        <x:v>SRC-NGOB-V18</x:v>
      </x:c>
      <x:c r="D212" s="329" t="str">
        <x:v>'CH-'!D16</x:v>
      </x:c>
      <x:c r="E212" s="329" t="str">
        <x:v>CH-</x:v>
      </x:c>
      <x:c r="F212" s="329" t="n">
        <x:v>16</x:v>
      </x:c>
      <x:c r="G212" s="329" t="str">
        <x:v>REVENUE</x:v>
      </x:c>
      <x:c r="H212" s="329"/>
      <x:c r="I212" s="385" t="n">
        <x:v>600213.7000000001</x:v>
      </x:c>
      <x:c r="J212" s="330"/>
      <x:c r="K212" s="329" t="str">
        <x:v>Currency</x:v>
      </x:c>
      <x:c r="L212" s="329" t="str">
        <x:v>CAD</x:v>
      </x:c>
      <x:c r="M212" s="329" t="str">
        <x:v>2025-2026</x:v>
      </x:c>
      <x:c r="N212" s="329" t="str">
        <x:v>AI-Assisted</x:v>
      </x:c>
      <x:c r="O212" s="329" t="str">
        <x:v>Cell transcription from supplied workbook</x:v>
      </x:c>
      <x:c r="P212" s="329" t="str">
        <x:v>Captured</x:v>
      </x:c>
      <x:c r="Q212" s="336" t="d">
        <x:v>2026-10-04T00:00:00.000Z</x:v>
      </x:c>
      <x:c r="R212" s="336" t="d">
        <x:v>2026-10-04T00:00:00.000Z</x:v>
      </x:c>
      <x:c r="S212" s="329" t="str">
        <x:v>Parsed</x:v>
      </x:c>
      <x:c r="T212" s="329" t="str">
        <x:v>Original source formula (text): SUM(D5:D15)</x:v>
      </x:c>
      <x:c r="U212" s="332" t="str">
        <x:v>AI-assisted analyst</x:v>
      </x:c>
      <x:c r="V212" s="60"/>
      <x:c r="W212" s="60"/>
      <x:c r="X212" s="60"/>
      <x:c r="Y212" s="60"/>
      <x:c r="Z212" s="60"/>
    </x:row>
    <x:row r="213" ht="15.75" hidden="0" customHeight="1">
      <x:c r="A213" s="329" t="str">
        <x:v>RAW-TEST-0207</x:v>
      </x:c>
      <x:c r="B213" s="329" t="str">
        <x:v>ASM-NGOB-V42-TEST</x:v>
      </x:c>
      <x:c r="C213" s="329" t="str">
        <x:v>SRC-NGOB-V18</x:v>
      </x:c>
      <x:c r="D213" s="329" t="str">
        <x:v>'CH-'!D87</x:v>
      </x:c>
      <x:c r="E213" s="329" t="str">
        <x:v>CH-</x:v>
      </x:c>
      <x:c r="F213" s="329" t="n">
        <x:v>87</x:v>
      </x:c>
      <x:c r="G213" s="329" t="str">
        <x:v>OPEX</x:v>
      </x:c>
      <x:c r="H213" s="329"/>
      <x:c r="I213" s="385" t="n">
        <x:v>274429.27</x:v>
      </x:c>
      <x:c r="J213" s="330"/>
      <x:c r="K213" s="329" t="str">
        <x:v>Currency</x:v>
      </x:c>
      <x:c r="L213" s="329" t="str">
        <x:v>CAD</x:v>
      </x:c>
      <x:c r="M213" s="329" t="str">
        <x:v>2025-2026</x:v>
      </x:c>
      <x:c r="N213" s="329" t="str">
        <x:v>AI-Assisted</x:v>
      </x:c>
      <x:c r="O213" s="329" t="str">
        <x:v>Cell transcription from supplied workbook</x:v>
      </x:c>
      <x:c r="P213" s="329" t="str">
        <x:v>Captured</x:v>
      </x:c>
      <x:c r="Q213" s="336" t="d">
        <x:v>2026-10-04T00:00:00.000Z</x:v>
      </x:c>
      <x:c r="R213" s="336" t="d">
        <x:v>2026-10-04T00:00:00.000Z</x:v>
      </x:c>
      <x:c r="S213" s="329" t="str">
        <x:v>Parsed</x:v>
      </x:c>
      <x:c r="T213" s="329" t="str">
        <x:v>Original source formula (text): SUM(D84,D82,D76,D59,D46,D37)</x:v>
      </x:c>
      <x:c r="U213" s="332" t="str">
        <x:v>AI-assisted analyst</x:v>
      </x:c>
      <x:c r="V213" s="60"/>
      <x:c r="W213" s="60"/>
      <x:c r="X213" s="60"/>
      <x:c r="Y213" s="60"/>
      <x:c r="Z213" s="60"/>
    </x:row>
    <x:row r="214" ht="15.75" hidden="0" customHeight="1">
      <x:c r="A214" s="329" t="str">
        <x:v>RAW-TEST-0208</x:v>
      </x:c>
      <x:c r="B214" s="329" t="str">
        <x:v>ASM-NGOB-V42-TEST</x:v>
      </x:c>
      <x:c r="C214" s="329" t="str">
        <x:v>SRC-NGOB-V18</x:v>
      </x:c>
      <x:c r="D214" s="329" t="str">
        <x:v>'CH-'!E16</x:v>
      </x:c>
      <x:c r="E214" s="329" t="str">
        <x:v>CH-</x:v>
      </x:c>
      <x:c r="F214" s="329" t="n">
        <x:v>16</x:v>
      </x:c>
      <x:c r="G214" s="329" t="str">
        <x:v>REVENUE</x:v>
      </x:c>
      <x:c r="H214" s="329"/>
      <x:c r="I214" s="385" t="n">
        <x:v>628085.074</x:v>
      </x:c>
      <x:c r="J214" s="330"/>
      <x:c r="K214" s="329" t="str">
        <x:v>Currency</x:v>
      </x:c>
      <x:c r="L214" s="329" t="str">
        <x:v>CAD</x:v>
      </x:c>
      <x:c r="M214" s="329" t="str">
        <x:v>2026-2027</x:v>
      </x:c>
      <x:c r="N214" s="329" t="str">
        <x:v>AI-Assisted</x:v>
      </x:c>
      <x:c r="O214" s="329" t="str">
        <x:v>Cell transcription from supplied workbook</x:v>
      </x:c>
      <x:c r="P214" s="329" t="str">
        <x:v>Captured</x:v>
      </x:c>
      <x:c r="Q214" s="336" t="d">
        <x:v>2026-10-04T00:00:00.000Z</x:v>
      </x:c>
      <x:c r="R214" s="336" t="d">
        <x:v>2026-10-04T00:00:00.000Z</x:v>
      </x:c>
      <x:c r="S214" s="329" t="str">
        <x:v>Parsed</x:v>
      </x:c>
      <x:c r="T214" s="329" t="str">
        <x:v>Original source numeric input</x:v>
      </x:c>
      <x:c r="U214" s="332" t="str">
        <x:v>AI-assisted analyst</x:v>
      </x:c>
      <x:c r="V214" s="60"/>
      <x:c r="W214" s="60"/>
      <x:c r="X214" s="60"/>
      <x:c r="Y214" s="60"/>
      <x:c r="Z214" s="60"/>
    </x:row>
    <x:row r="215" ht="15.75" hidden="0" customHeight="1">
      <x:c r="A215" s="329" t="str">
        <x:v>RAW-TEST-0209</x:v>
      </x:c>
      <x:c r="B215" s="329" t="str">
        <x:v>ASM-NGOB-V42-TEST</x:v>
      </x:c>
      <x:c r="C215" s="329" t="str">
        <x:v>SRC-NGOB-V18</x:v>
      </x:c>
      <x:c r="D215" s="329" t="str">
        <x:v>'CH-'!E87</x:v>
      </x:c>
      <x:c r="E215" s="329" t="str">
        <x:v>CH-</x:v>
      </x:c>
      <x:c r="F215" s="329" t="n">
        <x:v>87</x:v>
      </x:c>
      <x:c r="G215" s="329" t="str">
        <x:v>OPEX</x:v>
      </x:c>
      <x:c r="H215" s="329"/>
      <x:c r="I215" s="385" t="n">
        <x:v>484320.59459999995</x:v>
      </x:c>
      <x:c r="J215" s="330"/>
      <x:c r="K215" s="329" t="str">
        <x:v>Currency</x:v>
      </x:c>
      <x:c r="L215" s="329" t="str">
        <x:v>CAD</x:v>
      </x:c>
      <x:c r="M215" s="329" t="str">
        <x:v>2026-2027</x:v>
      </x:c>
      <x:c r="N215" s="329" t="str">
        <x:v>AI-Assisted</x:v>
      </x:c>
      <x:c r="O215" s="329" t="str">
        <x:v>Cell transcription from supplied workbook</x:v>
      </x:c>
      <x:c r="P215" s="329" t="str">
        <x:v>Captured</x:v>
      </x:c>
      <x:c r="Q215" s="336" t="d">
        <x:v>2026-10-04T00:00:00.000Z</x:v>
      </x:c>
      <x:c r="R215" s="336" t="d">
        <x:v>2026-10-04T00:00:00.000Z</x:v>
      </x:c>
      <x:c r="S215" s="329" t="str">
        <x:v>Parsed</x:v>
      </x:c>
      <x:c r="T215" s="329" t="str">
        <x:v>Original source numeric input</x:v>
      </x:c>
      <x:c r="U215" s="332" t="str">
        <x:v>AI-assisted analyst</x:v>
      </x:c>
      <x:c r="V215" s="60"/>
      <x:c r="W215" s="60"/>
      <x:c r="X215" s="60"/>
      <x:c r="Y215" s="60"/>
      <x:c r="Z215" s="60"/>
    </x:row>
    <x:row r="216" ht="15.75" hidden="0" customHeight="1">
      <x:c r="A216" s="329" t="str">
        <x:v>RAW-TEST-0210</x:v>
      </x:c>
      <x:c r="B216" s="329" t="str">
        <x:v>ASM-NGOB-V42-TEST</x:v>
      </x:c>
      <x:c r="C216" s="329" t="str">
        <x:v>SRC-NGOB-V18</x:v>
      </x:c>
      <x:c r="D216" s="329" t="str">
        <x:v>'CH-'!F16</x:v>
      </x:c>
      <x:c r="E216" s="329" t="str">
        <x:v>CH-</x:v>
      </x:c>
      <x:c r="F216" s="329" t="n">
        <x:v>16</x:v>
      </x:c>
      <x:c r="G216" s="329" t="str">
        <x:v>REVENUE</x:v>
      </x:c>
      <x:c r="H216" s="329"/>
      <x:c r="I216" s="385" t="n">
        <x:v>657307.6754800001</x:v>
      </x:c>
      <x:c r="J216" s="330"/>
      <x:c r="K216" s="329" t="str">
        <x:v>Currency</x:v>
      </x:c>
      <x:c r="L216" s="329" t="str">
        <x:v>CAD</x:v>
      </x:c>
      <x:c r="M216" s="329" t="str">
        <x:v>2027-2028</x:v>
      </x:c>
      <x:c r="N216" s="329" t="str">
        <x:v>AI-Assisted</x:v>
      </x:c>
      <x:c r="O216" s="329" t="str">
        <x:v>Cell transcription from supplied workbook</x:v>
      </x:c>
      <x:c r="P216" s="329" t="str">
        <x:v>Captured</x:v>
      </x:c>
      <x:c r="Q216" s="336" t="d">
        <x:v>2026-10-04T00:00:00.000Z</x:v>
      </x:c>
      <x:c r="R216" s="336" t="d">
        <x:v>2026-10-04T00:00:00.000Z</x:v>
      </x:c>
      <x:c r="S216" s="329" t="str">
        <x:v>Parsed</x:v>
      </x:c>
      <x:c r="T216" s="329" t="str">
        <x:v>Original source numeric input</x:v>
      </x:c>
      <x:c r="U216" s="332" t="str">
        <x:v>AI-assisted analyst</x:v>
      </x:c>
      <x:c r="V216" s="60"/>
      <x:c r="W216" s="60"/>
      <x:c r="X216" s="60"/>
      <x:c r="Y216" s="60"/>
      <x:c r="Z216" s="60"/>
    </x:row>
    <x:row r="217" ht="15.75" hidden="0" customHeight="1">
      <x:c r="A217" s="329" t="str">
        <x:v>RAW-TEST-0211</x:v>
      </x:c>
      <x:c r="B217" s="329" t="str">
        <x:v>ASM-NGOB-V42-TEST</x:v>
      </x:c>
      <x:c r="C217" s="329" t="str">
        <x:v>SRC-NGOB-V18</x:v>
      </x:c>
      <x:c r="D217" s="329" t="str">
        <x:v>'CH-'!F87</x:v>
      </x:c>
      <x:c r="E217" s="329" t="str">
        <x:v>CH-</x:v>
      </x:c>
      <x:c r="F217" s="329" t="n">
        <x:v>87</x:v>
      </x:c>
      <x:c r="G217" s="329" t="str">
        <x:v>OPEX</x:v>
      </x:c>
      <x:c r="H217" s="329"/>
      <x:c r="I217" s="385" t="n">
        <x:v>494495.136492</x:v>
      </x:c>
      <x:c r="J217" s="330"/>
      <x:c r="K217" s="329" t="str">
        <x:v>Currency</x:v>
      </x:c>
      <x:c r="L217" s="329" t="str">
        <x:v>CAD</x:v>
      </x:c>
      <x:c r="M217" s="329" t="str">
        <x:v>2027-2028</x:v>
      </x:c>
      <x:c r="N217" s="329" t="str">
        <x:v>AI-Assisted</x:v>
      </x:c>
      <x:c r="O217" s="329" t="str">
        <x:v>Cell transcription from supplied workbook</x:v>
      </x:c>
      <x:c r="P217" s="329" t="str">
        <x:v>Captured</x:v>
      </x:c>
      <x:c r="Q217" s="336" t="d">
        <x:v>2026-10-04T00:00:00.000Z</x:v>
      </x:c>
      <x:c r="R217" s="336" t="d">
        <x:v>2026-10-04T00:00:00.000Z</x:v>
      </x:c>
      <x:c r="S217" s="329" t="str">
        <x:v>Parsed</x:v>
      </x:c>
      <x:c r="T217" s="329" t="str">
        <x:v>Original source numeric input</x:v>
      </x:c>
      <x:c r="U217" s="332" t="str">
        <x:v>AI-assisted analyst</x:v>
      </x:c>
      <x:c r="V217" s="60"/>
      <x:c r="W217" s="60"/>
      <x:c r="X217" s="60"/>
      <x:c r="Y217" s="60"/>
      <x:c r="Z217" s="60"/>
    </x:row>
    <x:row r="218" ht="15.75" hidden="0" customHeight="1">
      <x:c r="A218" s="329" t="str">
        <x:v>RAW-TEST-0212</x:v>
      </x:c>
      <x:c r="B218" s="329" t="str">
        <x:v>ASM-NGOB-V42-TEST</x:v>
      </x:c>
      <x:c r="C218" s="329" t="str">
        <x:v>SRC-NGOB-V18</x:v>
      </x:c>
      <x:c r="D218" s="329" t="str">
        <x:v>'CH-'!G16</x:v>
      </x:c>
      <x:c r="E218" s="329" t="str">
        <x:v>CH-</x:v>
      </x:c>
      <x:c r="F218" s="329" t="n">
        <x:v>16</x:v>
      </x:c>
      <x:c r="G218" s="329" t="str">
        <x:v>REVENUE</x:v>
      </x:c>
      <x:c r="H218" s="329"/>
      <x:c r="I218" s="385" t="n">
        <x:v>626418.44528656</x:v>
      </x:c>
      <x:c r="J218" s="330"/>
      <x:c r="K218" s="329" t="str">
        <x:v>Currency</x:v>
      </x:c>
      <x:c r="L218" s="329" t="str">
        <x:v>CAD</x:v>
      </x:c>
      <x:c r="M218" s="329" t="str">
        <x:v>2028-2029</x:v>
      </x:c>
      <x:c r="N218" s="329" t="str">
        <x:v>AI-Assisted</x:v>
      </x:c>
      <x:c r="O218" s="329" t="str">
        <x:v>Cell transcription from supplied workbook</x:v>
      </x:c>
      <x:c r="P218" s="329" t="str">
        <x:v>Captured</x:v>
      </x:c>
      <x:c r="Q218" s="336" t="d">
        <x:v>2026-10-04T00:00:00.000Z</x:v>
      </x:c>
      <x:c r="R218" s="336" t="d">
        <x:v>2026-10-04T00:00:00.000Z</x:v>
      </x:c>
      <x:c r="S218" s="329" t="str">
        <x:v>Parsed</x:v>
      </x:c>
      <x:c r="T218" s="329" t="str">
        <x:v>Original source numeric input</x:v>
      </x:c>
      <x:c r="U218" s="332" t="str">
        <x:v>AI-assisted analyst</x:v>
      </x:c>
      <x:c r="V218" s="60"/>
      <x:c r="W218" s="60"/>
      <x:c r="X218" s="60"/>
      <x:c r="Y218" s="60"/>
      <x:c r="Z218" s="60"/>
    </x:row>
    <x:row r="219" ht="15.75" hidden="0" customHeight="1">
      <x:c r="A219" s="329" t="str">
        <x:v>RAW-TEST-0213</x:v>
      </x:c>
      <x:c r="B219" s="329" t="str">
        <x:v>ASM-NGOB-V42-TEST</x:v>
      </x:c>
      <x:c r="C219" s="329" t="str">
        <x:v>SRC-NGOB-V18</x:v>
      </x:c>
      <x:c r="D219" s="329" t="str">
        <x:v>'CH-'!G87</x:v>
      </x:c>
      <x:c r="E219" s="329" t="str">
        <x:v>CH-</x:v>
      </x:c>
      <x:c r="F219" s="329" t="n">
        <x:v>87</x:v>
      </x:c>
      <x:c r="G219" s="329" t="str">
        <x:v>OPEX</x:v>
      </x:c>
      <x:c r="H219" s="329"/>
      <x:c r="I219" s="385" t="n">
        <x:v>504887.81312184</x:v>
      </x:c>
      <x:c r="J219" s="330"/>
      <x:c r="K219" s="329" t="str">
        <x:v>Currency</x:v>
      </x:c>
      <x:c r="L219" s="329" t="str">
        <x:v>CAD</x:v>
      </x:c>
      <x:c r="M219" s="329" t="str">
        <x:v>2028-2029</x:v>
      </x:c>
      <x:c r="N219" s="329" t="str">
        <x:v>AI-Assisted</x:v>
      </x:c>
      <x:c r="O219" s="329" t="str">
        <x:v>Cell transcription from supplied workbook</x:v>
      </x:c>
      <x:c r="P219" s="329" t="str">
        <x:v>Captured</x:v>
      </x:c>
      <x:c r="Q219" s="336" t="d">
        <x:v>2026-10-04T00:00:00.000Z</x:v>
      </x:c>
      <x:c r="R219" s="336" t="d">
        <x:v>2026-10-04T00:00:00.000Z</x:v>
      </x:c>
      <x:c r="S219" s="329" t="str">
        <x:v>Parsed</x:v>
      </x:c>
      <x:c r="T219" s="329" t="str">
        <x:v>Original source numeric input</x:v>
      </x:c>
      <x:c r="U219" s="332" t="str">
        <x:v>AI-assisted analyst</x:v>
      </x:c>
      <x:c r="V219" s="60"/>
      <x:c r="W219" s="60"/>
      <x:c r="X219" s="60"/>
      <x:c r="Y219" s="60"/>
      <x:c r="Z219" s="60"/>
    </x:row>
    <x:row r="220" ht="15.75" hidden="0" customHeight="1">
      <x:c r="A220" s="329" t="str">
        <x:v>RAW-TEST-0214</x:v>
      </x:c>
      <x:c r="B220" s="329" t="str">
        <x:v>ASM-NGOB-V42-TEST</x:v>
      </x:c>
      <x:c r="C220" s="329" t="str">
        <x:v>SRC-NGOB-V18</x:v>
      </x:c>
      <x:c r="D220" s="329" t="str">
        <x:v>'CH-'!H16</x:v>
      </x:c>
      <x:c r="E220" s="329" t="str">
        <x:v>CH-</x:v>
      </x:c>
      <x:c r="F220" s="329" t="n">
        <x:v>16</x:v>
      </x:c>
      <x:c r="G220" s="329" t="str">
        <x:v>REVENUE</x:v>
      </x:c>
      <x:c r="H220" s="329"/>
      <x:c r="I220" s="385" t="n">
        <x:v>657316.3686922912</x:v>
      </x:c>
      <x:c r="J220" s="330"/>
      <x:c r="K220" s="329" t="str">
        <x:v>Currency</x:v>
      </x:c>
      <x:c r="L220" s="329" t="str">
        <x:v>CAD</x:v>
      </x:c>
      <x:c r="M220" s="329" t="str">
        <x:v>2029-2030</x:v>
      </x:c>
      <x:c r="N220" s="329" t="str">
        <x:v>AI-Assisted</x:v>
      </x:c>
      <x:c r="O220" s="329" t="str">
        <x:v>Cell transcription from supplied workbook</x:v>
      </x:c>
      <x:c r="P220" s="329" t="str">
        <x:v>Captured</x:v>
      </x:c>
      <x:c r="Q220" s="336" t="d">
        <x:v>2026-10-04T00:00:00.000Z</x:v>
      </x:c>
      <x:c r="R220" s="336" t="d">
        <x:v>2026-10-04T00:00:00.000Z</x:v>
      </x:c>
      <x:c r="S220" s="329" t="str">
        <x:v>Parsed</x:v>
      </x:c>
      <x:c r="T220" s="329" t="str">
        <x:v>Original source numeric input</x:v>
      </x:c>
      <x:c r="U220" s="332" t="str">
        <x:v>AI-assisted analyst</x:v>
      </x:c>
      <x:c r="V220" s="60"/>
      <x:c r="W220" s="60"/>
      <x:c r="X220" s="60"/>
      <x:c r="Y220" s="60"/>
      <x:c r="Z220" s="60"/>
    </x:row>
    <x:row r="221" ht="15.75" hidden="0" customHeight="1">
      <x:c r="A221" s="329" t="str">
        <x:v>RAW-TEST-0215</x:v>
      </x:c>
      <x:c r="B221" s="329" t="str">
        <x:v>ASM-NGOB-V42-TEST</x:v>
      </x:c>
      <x:c r="C221" s="329" t="str">
        <x:v>SRC-NGOB-V18</x:v>
      </x:c>
      <x:c r="D221" s="329" t="str">
        <x:v>'CH-'!H87</x:v>
      </x:c>
      <x:c r="E221" s="329" t="str">
        <x:v>CH-</x:v>
      </x:c>
      <x:c r="F221" s="329" t="n">
        <x:v>87</x:v>
      </x:c>
      <x:c r="G221" s="329" t="str">
        <x:v>OPEX</x:v>
      </x:c>
      <x:c r="H221" s="329"/>
      <x:c r="I221" s="385" t="n">
        <x:v>515503.42650127684</x:v>
      </x:c>
      <x:c r="J221" s="330"/>
      <x:c r="K221" s="329" t="str">
        <x:v>Currency</x:v>
      </x:c>
      <x:c r="L221" s="329" t="str">
        <x:v>CAD</x:v>
      </x:c>
      <x:c r="M221" s="329" t="str">
        <x:v>2029-2030</x:v>
      </x:c>
      <x:c r="N221" s="329" t="str">
        <x:v>AI-Assisted</x:v>
      </x:c>
      <x:c r="O221" s="329" t="str">
        <x:v>Cell transcription from supplied workbook</x:v>
      </x:c>
      <x:c r="P221" s="329" t="str">
        <x:v>Captured</x:v>
      </x:c>
      <x:c r="Q221" s="336" t="d">
        <x:v>2026-10-04T00:00:00.000Z</x:v>
      </x:c>
      <x:c r="R221" s="336" t="d">
        <x:v>2026-10-04T00:00:00.000Z</x:v>
      </x:c>
      <x:c r="S221" s="329" t="str">
        <x:v>Parsed</x:v>
      </x:c>
      <x:c r="T221" s="329" t="str">
        <x:v>Original source numeric input</x:v>
      </x:c>
      <x:c r="U221" s="332" t="str">
        <x:v>AI-assisted analyst</x:v>
      </x:c>
      <x:c r="V221" s="60"/>
      <x:c r="W221" s="60"/>
      <x:c r="X221" s="60"/>
      <x:c r="Y221" s="60"/>
      <x:c r="Z221" s="60"/>
    </x:row>
    <x:row r="222" ht="15.75" hidden="0" customHeight="1">
      <x:c r="A222" s="329" t="str">
        <x:v>RAW-TEST-0216</x:v>
      </x:c>
      <x:c r="B222" s="329" t="str">
        <x:v>ASM-NGOB-V42-TEST</x:v>
      </x:c>
      <x:c r="C222" s="329" t="str">
        <x:v>SRC-NGOB-V18</x:v>
      </x:c>
      <x:c r="D222" s="329" t="str">
        <x:v>'CH-'!J16</x:v>
      </x:c>
      <x:c r="E222" s="329" t="str">
        <x:v>CH-</x:v>
      </x:c>
      <x:c r="F222" s="329" t="n">
        <x:v>16</x:v>
      </x:c>
      <x:c r="G222" s="329" t="str">
        <x:v>REVENUE</x:v>
      </x:c>
      <x:c r="H222" s="329"/>
      <x:c r="I222" s="385" t="n">
        <x:v>723799.5428432099</x:v>
      </x:c>
      <x:c r="J222" s="330"/>
      <x:c r="K222" s="329" t="str">
        <x:v>Currency</x:v>
      </x:c>
      <x:c r="L222" s="329" t="str">
        <x:v>CAD</x:v>
      </x:c>
      <x:c r="M222" s="329" t="str">
        <x:v>2031-2032</x:v>
      </x:c>
      <x:c r="N222" s="329" t="str">
        <x:v>AI-Assisted</x:v>
      </x:c>
      <x:c r="O222" s="329" t="str">
        <x:v>Cell transcription from supplied workbook</x:v>
      </x:c>
      <x:c r="P222" s="329" t="str">
        <x:v>Captured</x:v>
      </x:c>
      <x:c r="Q222" s="336" t="d">
        <x:v>2026-10-04T00:00:00.000Z</x:v>
      </x:c>
      <x:c r="R222" s="336" t="d">
        <x:v>2026-10-04T00:00:00.000Z</x:v>
      </x:c>
      <x:c r="S222" s="329" t="str">
        <x:v>Parsed</x:v>
      </x:c>
      <x:c r="T222" s="329" t="str">
        <x:v>Original source numeric input</x:v>
      </x:c>
      <x:c r="U222" s="332" t="str">
        <x:v>AI-assisted analyst</x:v>
      </x:c>
      <x:c r="V222" s="60"/>
      <x:c r="W222" s="60"/>
      <x:c r="X222" s="60"/>
      <x:c r="Y222" s="60"/>
      <x:c r="Z222" s="60"/>
    </x:row>
    <x:row r="223" ht="15.75" hidden="0" customHeight="1">
      <x:c r="A223" s="329" t="str">
        <x:v>RAW-TEST-0217</x:v>
      </x:c>
      <x:c r="B223" s="329" t="str">
        <x:v>ASM-NGOB-V42-TEST</x:v>
      </x:c>
      <x:c r="C223" s="329" t="str">
        <x:v>SRC-NGOB-V18</x:v>
      </x:c>
      <x:c r="D223" s="329" t="str">
        <x:v>'CH-'!J87</x:v>
      </x:c>
      <x:c r="E223" s="329" t="str">
        <x:v>CH-</x:v>
      </x:c>
      <x:c r="F223" s="329" t="n">
        <x:v>87</x:v>
      </x:c>
      <x:c r="G223" s="329" t="str">
        <x:v>OPEX</x:v>
      </x:c>
      <x:c r="H223" s="329"/>
      <x:c r="I223" s="385" t="n">
        <x:v>537423.2202344739</x:v>
      </x:c>
      <x:c r="J223" s="330"/>
      <x:c r="K223" s="329" t="str">
        <x:v>Currency</x:v>
      </x:c>
      <x:c r="L223" s="329" t="str">
        <x:v>CAD</x:v>
      </x:c>
      <x:c r="M223" s="329" t="str">
        <x:v>2031-2032</x:v>
      </x:c>
      <x:c r="N223" s="329" t="str">
        <x:v>AI-Assisted</x:v>
      </x:c>
      <x:c r="O223" s="329" t="str">
        <x:v>Cell transcription from supplied workbook</x:v>
      </x:c>
      <x:c r="P223" s="329" t="str">
        <x:v>Captured</x:v>
      </x:c>
      <x:c r="Q223" s="336" t="d">
        <x:v>2026-10-04T00:00:00.000Z</x:v>
      </x:c>
      <x:c r="R223" s="336" t="d">
        <x:v>2026-10-04T00:00:00.000Z</x:v>
      </x:c>
      <x:c r="S223" s="329" t="str">
        <x:v>Parsed</x:v>
      </x:c>
      <x:c r="T223" s="329" t="str">
        <x:v>Original source numeric input</x:v>
      </x:c>
      <x:c r="U223" s="332" t="str">
        <x:v>AI-assisted analyst</x:v>
      </x:c>
      <x:c r="V223" s="60"/>
      <x:c r="W223" s="60"/>
      <x:c r="X223" s="60"/>
      <x:c r="Y223" s="60"/>
      <x:c r="Z223" s="60"/>
    </x:row>
    <x:row r="224" ht="15.75" hidden="0" customHeight="1">
      <x:c r="A224" s="329" t="str">
        <x:v>RAW-TEST-0218</x:v>
      </x:c>
      <x:c r="B224" s="329" t="str">
        <x:v>ASM-NGOB-V42-TEST</x:v>
      </x:c>
      <x:c r="C224" s="329" t="str">
        <x:v>SRC-NGOB-V18</x:v>
      </x:c>
      <x:c r="D224" s="329" t="str">
        <x:v>'CH-'!K16</x:v>
      </x:c>
      <x:c r="E224" s="329" t="str">
        <x:v>CH-</x:v>
      </x:c>
      <x:c r="F224" s="329" t="n">
        <x:v>16</x:v>
      </x:c>
      <x:c r="G224" s="329" t="str">
        <x:v>REVENUE</x:v>
      </x:c>
      <x:c r="H224" s="329"/>
      <x:c r="I224" s="385" t="n">
        <x:v>741812.5267651677</x:v>
      </x:c>
      <x:c r="J224" s="330"/>
      <x:c r="K224" s="329" t="str">
        <x:v>Currency</x:v>
      </x:c>
      <x:c r="L224" s="329" t="str">
        <x:v>CAD</x:v>
      </x:c>
      <x:c r="M224" s="329" t="str">
        <x:v>2032-2033</x:v>
      </x:c>
      <x:c r="N224" s="329" t="str">
        <x:v>AI-Assisted</x:v>
      </x:c>
      <x:c r="O224" s="329" t="str">
        <x:v>Cell transcription from supplied workbook</x:v>
      </x:c>
      <x:c r="P224" s="329" t="str">
        <x:v>Captured</x:v>
      </x:c>
      <x:c r="Q224" s="336" t="d">
        <x:v>2026-10-04T00:00:00.000Z</x:v>
      </x:c>
      <x:c r="R224" s="336" t="d">
        <x:v>2026-10-04T00:00:00.000Z</x:v>
      </x:c>
      <x:c r="S224" s="329" t="str">
        <x:v>Parsed</x:v>
      </x:c>
      <x:c r="T224" s="329" t="str">
        <x:v>Original source numeric input</x:v>
      </x:c>
      <x:c r="U224" s="332" t="str">
        <x:v>AI-assisted analyst</x:v>
      </x:c>
      <x:c r="V224" s="60"/>
      <x:c r="W224" s="60"/>
      <x:c r="X224" s="60"/>
      <x:c r="Y224" s="60"/>
      <x:c r="Z224" s="60"/>
    </x:row>
    <x:row r="225" ht="15.75" hidden="0" customHeight="1">
      <x:c r="A225" s="329" t="str">
        <x:v>RAW-TEST-0219</x:v>
      </x:c>
      <x:c r="B225" s="329" t="str">
        <x:v>ASM-NGOB-V42-TEST</x:v>
      </x:c>
      <x:c r="C225" s="329" t="str">
        <x:v>SRC-NGOB-V18</x:v>
      </x:c>
      <x:c r="D225" s="329" t="str">
        <x:v>'CH-'!K87</x:v>
      </x:c>
      <x:c r="E225" s="329" t="str">
        <x:v>CH-</x:v>
      </x:c>
      <x:c r="F225" s="329" t="n">
        <x:v>87</x:v>
      </x:c>
      <x:c r="G225" s="329" t="str">
        <x:v>OPEX</x:v>
      </x:c>
      <x:c r="H225" s="329"/>
      <x:c r="I225" s="385" t="n">
        <x:v>548737.5610930515</x:v>
      </x:c>
      <x:c r="J225" s="330"/>
      <x:c r="K225" s="329" t="str">
        <x:v>Currency</x:v>
      </x:c>
      <x:c r="L225" s="329" t="str">
        <x:v>CAD</x:v>
      </x:c>
      <x:c r="M225" s="329" t="str">
        <x:v>2032-2033</x:v>
      </x:c>
      <x:c r="N225" s="329" t="str">
        <x:v>AI-Assisted</x:v>
      </x:c>
      <x:c r="O225" s="329" t="str">
        <x:v>Cell transcription from supplied workbook</x:v>
      </x:c>
      <x:c r="P225" s="329" t="str">
        <x:v>Captured</x:v>
      </x:c>
      <x:c r="Q225" s="336" t="d">
        <x:v>2026-10-04T00:00:00.000Z</x:v>
      </x:c>
      <x:c r="R225" s="336" t="d">
        <x:v>2026-10-04T00:00:00.000Z</x:v>
      </x:c>
      <x:c r="S225" s="329" t="str">
        <x:v>Parsed</x:v>
      </x:c>
      <x:c r="T225" s="329" t="str">
        <x:v>Original source numeric input</x:v>
      </x:c>
      <x:c r="U225" s="332" t="str">
        <x:v>AI-assisted analyst</x:v>
      </x:c>
      <x:c r="V225" s="60"/>
      <x:c r="W225" s="60"/>
      <x:c r="X225" s="60"/>
      <x:c r="Y225" s="60"/>
      <x:c r="Z225" s="60"/>
    </x:row>
    <x:row r="226" ht="15.75" hidden="0" customHeight="1">
      <x:c r="A226" s="329" t="str">
        <x:v>RAW-TEST-0220</x:v>
      </x:c>
      <x:c r="B226" s="329" t="str">
        <x:v>ASM-NGOB-V42-TEST</x:v>
      </x:c>
      <x:c r="C226" s="329" t="str">
        <x:v>SRC-NGOB-V18</x:v>
      </x:c>
      <x:c r="D226" s="329" t="str">
        <x:v>'CH-'!L16</x:v>
      </x:c>
      <x:c r="E226" s="329" t="str">
        <x:v>CH-</x:v>
      </x:c>
      <x:c r="F226" s="329" t="n">
        <x:v>16</x:v>
      </x:c>
      <x:c r="G226" s="329" t="str">
        <x:v>REVENUE</x:v>
      </x:c>
      <x:c r="H226" s="329"/>
      <x:c r="I226" s="385" t="n">
        <x:v>760274.4176921921</x:v>
      </x:c>
      <x:c r="J226" s="330"/>
      <x:c r="K226" s="329" t="str">
        <x:v>Currency</x:v>
      </x:c>
      <x:c r="L226" s="329" t="str">
        <x:v>CAD</x:v>
      </x:c>
      <x:c r="M226" s="329" t="str">
        <x:v>2033-2034</x:v>
      </x:c>
      <x:c r="N226" s="329" t="str">
        <x:v>AI-Assisted</x:v>
      </x:c>
      <x:c r="O226" s="329" t="str">
        <x:v>Cell transcription from supplied workbook</x:v>
      </x:c>
      <x:c r="P226" s="329" t="str">
        <x:v>Captured</x:v>
      </x:c>
      <x:c r="Q226" s="336" t="d">
        <x:v>2026-10-04T00:00:00.000Z</x:v>
      </x:c>
      <x:c r="R226" s="336" t="d">
        <x:v>2026-10-04T00:00:00.000Z</x:v>
      </x:c>
      <x:c r="S226" s="329" t="str">
        <x:v>Parsed</x:v>
      </x:c>
      <x:c r="T226" s="329" t="str">
        <x:v>Original source numeric input</x:v>
      </x:c>
      <x:c r="U226" s="332" t="str">
        <x:v>AI-assisted analyst</x:v>
      </x:c>
      <x:c r="V226" s="60"/>
      <x:c r="W226" s="60"/>
      <x:c r="X226" s="60"/>
      <x:c r="Y226" s="60"/>
      <x:c r="Z226" s="60"/>
    </x:row>
    <x:row r="227" ht="15.75" hidden="0" customHeight="1">
      <x:c r="A227" s="329" t="str">
        <x:v>RAW-TEST-0221</x:v>
      </x:c>
      <x:c r="B227" s="329" t="str">
        <x:v>ASM-NGOB-V42-TEST</x:v>
      </x:c>
      <x:c r="C227" s="329" t="str">
        <x:v>SRC-NGOB-V18</x:v>
      </x:c>
      <x:c r="D227" s="329" t="str">
        <x:v>'CH-'!L87</x:v>
      </x:c>
      <x:c r="E227" s="329" t="str">
        <x:v>CH-</x:v>
      </x:c>
      <x:c r="F227" s="329" t="n">
        <x:v>87</x:v>
      </x:c>
      <x:c r="G227" s="329" t="str">
        <x:v>OPEX</x:v>
      </x:c>
      <x:c r="H227" s="329"/>
      <x:c r="I227" s="385" t="n">
        <x:v>560295.1650624173</x:v>
      </x:c>
      <x:c r="J227" s="330"/>
      <x:c r="K227" s="329" t="str">
        <x:v>Currency</x:v>
      </x:c>
      <x:c r="L227" s="329" t="str">
        <x:v>CAD</x:v>
      </x:c>
      <x:c r="M227" s="329" t="str">
        <x:v>2033-2034</x:v>
      </x:c>
      <x:c r="N227" s="329" t="str">
        <x:v>AI-Assisted</x:v>
      </x:c>
      <x:c r="O227" s="329" t="str">
        <x:v>Cell transcription from supplied workbook</x:v>
      </x:c>
      <x:c r="P227" s="329" t="str">
        <x:v>Captured</x:v>
      </x:c>
      <x:c r="Q227" s="336" t="d">
        <x:v>2026-10-04T00:00:00.000Z</x:v>
      </x:c>
      <x:c r="R227" s="336" t="d">
        <x:v>2026-10-04T00:00:00.000Z</x:v>
      </x:c>
      <x:c r="S227" s="329" t="str">
        <x:v>Parsed</x:v>
      </x:c>
      <x:c r="T227" s="329" t="str">
        <x:v>Original source numeric input</x:v>
      </x:c>
      <x:c r="U227" s="332" t="str">
        <x:v>AI-assisted analyst</x:v>
      </x:c>
      <x:c r="V227" s="60"/>
      <x:c r="W227" s="60"/>
      <x:c r="X227" s="60"/>
      <x:c r="Y227" s="60"/>
      <x:c r="Z227" s="60"/>
    </x:row>
    <x:row r="228" ht="15.75" hidden="0" customHeight="1">
      <x:c r="A228" s="329" t="str">
        <x:v>RAW-TEST-0222</x:v>
      </x:c>
      <x:c r="B228" s="329" t="str">
        <x:v>ASM-NGOB-V42-TEST</x:v>
      </x:c>
      <x:c r="C228" s="329" t="str">
        <x:v>SRC-NGOB-V18</x:v>
      </x:c>
      <x:c r="D228" s="329" t="str">
        <x:v>'CH-'!M16</x:v>
      </x:c>
      <x:c r="E228" s="329" t="str">
        <x:v>CH-</x:v>
      </x:c>
      <x:c r="F228" s="329" t="n">
        <x:v>16</x:v>
      </x:c>
      <x:c r="G228" s="329" t="str">
        <x:v>REVENUE</x:v>
      </x:c>
      <x:c r="H228" s="329"/>
      <x:c r="I228" s="385" t="n">
        <x:v>779196.4099475502</x:v>
      </x:c>
      <x:c r="J228" s="330"/>
      <x:c r="K228" s="329" t="str">
        <x:v>Currency</x:v>
      </x:c>
      <x:c r="L228" s="329" t="str">
        <x:v>CAD</x:v>
      </x:c>
      <x:c r="M228" s="329" t="str">
        <x:v>2034-2035</x:v>
      </x:c>
      <x:c r="N228" s="329" t="str">
        <x:v>AI-Assisted</x:v>
      </x:c>
      <x:c r="O228" s="329" t="str">
        <x:v>Cell transcription from supplied workbook</x:v>
      </x:c>
      <x:c r="P228" s="329" t="str">
        <x:v>Captured</x:v>
      </x:c>
      <x:c r="Q228" s="336" t="d">
        <x:v>2026-10-04T00:00:00.000Z</x:v>
      </x:c>
      <x:c r="R228" s="336" t="d">
        <x:v>2026-10-04T00:00:00.000Z</x:v>
      </x:c>
      <x:c r="S228" s="329" t="str">
        <x:v>Parsed</x:v>
      </x:c>
      <x:c r="T228" s="329" t="str">
        <x:v>Original source numeric input</x:v>
      </x:c>
      <x:c r="U228" s="332" t="str">
        <x:v>AI-assisted analyst</x:v>
      </x:c>
      <x:c r="V228" s="60"/>
      <x:c r="W228" s="60"/>
      <x:c r="X228" s="60"/>
      <x:c r="Y228" s="60"/>
      <x:c r="Z228" s="60"/>
    </x:row>
    <x:row r="229" ht="15.75" hidden="0" customHeight="1">
      <x:c r="A229" s="329" t="str">
        <x:v>RAW-TEST-0223</x:v>
      </x:c>
      <x:c r="B229" s="329" t="str">
        <x:v>ASM-NGOB-V42-TEST</x:v>
      </x:c>
      <x:c r="C229" s="329" t="str">
        <x:v>SRC-NGOB-V18</x:v>
      </x:c>
      <x:c r="D229" s="329" t="str">
        <x:v>'CH-'!M87</x:v>
      </x:c>
      <x:c r="E229" s="329" t="str">
        <x:v>CH-</x:v>
      </x:c>
      <x:c r="F229" s="329" t="n">
        <x:v>87</x:v>
      </x:c>
      <x:c r="G229" s="329" t="str">
        <x:v>OPEX</x:v>
      </x:c>
      <x:c r="H229" s="329"/>
      <x:c r="I229" s="385" t="n">
        <x:v>572101.4066935955</x:v>
      </x:c>
      <x:c r="J229" s="330"/>
      <x:c r="K229" s="329" t="str">
        <x:v>Currency</x:v>
      </x:c>
      <x:c r="L229" s="329" t="str">
        <x:v>CAD</x:v>
      </x:c>
      <x:c r="M229" s="329" t="str">
        <x:v>2034-2035</x:v>
      </x:c>
      <x:c r="N229" s="329" t="str">
        <x:v>AI-Assisted</x:v>
      </x:c>
      <x:c r="O229" s="329" t="str">
        <x:v>Cell transcription from supplied workbook</x:v>
      </x:c>
      <x:c r="P229" s="329" t="str">
        <x:v>Captured</x:v>
      </x:c>
      <x:c r="Q229" s="336" t="d">
        <x:v>2026-10-04T00:00:00.000Z</x:v>
      </x:c>
      <x:c r="R229" s="336" t="d">
        <x:v>2026-10-04T00:00:00.000Z</x:v>
      </x:c>
      <x:c r="S229" s="329" t="str">
        <x:v>Parsed</x:v>
      </x:c>
      <x:c r="T229" s="329" t="str">
        <x:v>Original source numeric input</x:v>
      </x:c>
      <x:c r="U229" s="332" t="str">
        <x:v>AI-assisted analyst</x:v>
      </x:c>
      <x:c r="V229" s="60"/>
      <x:c r="W229" s="60"/>
      <x:c r="X229" s="60"/>
      <x:c r="Y229" s="60"/>
      <x:c r="Z229" s="60"/>
    </x:row>
    <x:row r="230" ht="15.75" hidden="0" customHeight="1">
      <x:c r="A230" s="329" t="str">
        <x:v>RAW-TEST-0224</x:v>
      </x:c>
      <x:c r="B230" s="329" t="str">
        <x:v>ASM-NGOB-V42-TEST</x:v>
      </x:c>
      <x:c r="C230" s="329" t="str">
        <x:v>SRC-NGOB-V18</x:v>
      </x:c>
      <x:c r="D230" s="329" t="str">
        <x:v>'CC-'!C16</x:v>
      </x:c>
      <x:c r="E230" s="329" t="str">
        <x:v>CC-</x:v>
      </x:c>
      <x:c r="F230" s="329" t="n">
        <x:v>16</x:v>
      </x:c>
      <x:c r="G230" s="329" t="str">
        <x:v>REVENUE</x:v>
      </x:c>
      <x:c r="H230" s="329"/>
      <x:c r="I230" s="385" t="n">
        <x:v>484494.1</x:v>
      </x:c>
      <x:c r="J230" s="330"/>
      <x:c r="K230" s="329" t="str">
        <x:v>Currency</x:v>
      </x:c>
      <x:c r="L230" s="329" t="str">
        <x:v>CAD</x:v>
      </x:c>
      <x:c r="M230" s="329" t="str">
        <x:v>2024-2025</x:v>
      </x:c>
      <x:c r="N230" s="329" t="str">
        <x:v>AI-Assisted</x:v>
      </x:c>
      <x:c r="O230" s="329" t="str">
        <x:v>Cell transcription from supplied workbook</x:v>
      </x:c>
      <x:c r="P230" s="329" t="str">
        <x:v>Captured</x:v>
      </x:c>
      <x:c r="Q230" s="336" t="d">
        <x:v>2026-10-04T00:00:00.000Z</x:v>
      </x:c>
      <x:c r="R230" s="336" t="d">
        <x:v>2026-10-04T00:00:00.000Z</x:v>
      </x:c>
      <x:c r="S230" s="329" t="str">
        <x:v>Parsed</x:v>
      </x:c>
      <x:c r="T230" s="329" t="str">
        <x:v>Original source formula (text): SUM(C5:C15)</x:v>
      </x:c>
      <x:c r="U230" s="332" t="str">
        <x:v>AI-assisted analyst</x:v>
      </x:c>
      <x:c r="V230" s="60"/>
      <x:c r="W230" s="60"/>
      <x:c r="X230" s="60"/>
      <x:c r="Y230" s="60"/>
      <x:c r="Z230" s="60"/>
    </x:row>
    <x:row r="231" ht="15.75" hidden="0" customHeight="1">
      <x:c r="A231" s="329" t="str">
        <x:v>RAW-TEST-0225</x:v>
      </x:c>
      <x:c r="B231" s="329" t="str">
        <x:v>ASM-NGOB-V42-TEST</x:v>
      </x:c>
      <x:c r="C231" s="329" t="str">
        <x:v>SRC-NGOB-V18</x:v>
      </x:c>
      <x:c r="D231" s="329" t="str">
        <x:v>'CC-'!C87</x:v>
      </x:c>
      <x:c r="E231" s="329" t="str">
        <x:v>CC-</x:v>
      </x:c>
      <x:c r="F231" s="329" t="n">
        <x:v>87</x:v>
      </x:c>
      <x:c r="G231" s="329" t="str">
        <x:v>OPEX</x:v>
      </x:c>
      <x:c r="H231" s="329"/>
      <x:c r="I231" s="385" t="n">
        <x:v>258988</x:v>
      </x:c>
      <x:c r="J231" s="330"/>
      <x:c r="K231" s="329" t="str">
        <x:v>Currency</x:v>
      </x:c>
      <x:c r="L231" s="329" t="str">
        <x:v>CAD</x:v>
      </x:c>
      <x:c r="M231" s="329" t="str">
        <x:v>2024-2025</x:v>
      </x:c>
      <x:c r="N231" s="329" t="str">
        <x:v>AI-Assisted</x:v>
      </x:c>
      <x:c r="O231" s="329" t="str">
        <x:v>Cell transcription from supplied workbook</x:v>
      </x:c>
      <x:c r="P231" s="329" t="str">
        <x:v>Captured</x:v>
      </x:c>
      <x:c r="Q231" s="336" t="d">
        <x:v>2026-10-04T00:00:00.000Z</x:v>
      </x:c>
      <x:c r="R231" s="336" t="d">
        <x:v>2026-10-04T00:00:00.000Z</x:v>
      </x:c>
      <x:c r="S231" s="329" t="str">
        <x:v>Parsed</x:v>
      </x:c>
      <x:c r="T231" s="329" t="str">
        <x:v>Original source formula (text): SUM(C84,C82,C76,C59,C46,C37)</x:v>
      </x:c>
      <x:c r="U231" s="332" t="str">
        <x:v>AI-assisted analyst</x:v>
      </x:c>
      <x:c r="V231" s="60"/>
      <x:c r="W231" s="60"/>
      <x:c r="X231" s="60"/>
      <x:c r="Y231" s="60"/>
      <x:c r="Z231" s="60"/>
    </x:row>
    <x:row r="232" ht="15.75" hidden="0" customHeight="1">
      <x:c r="A232" s="329" t="str">
        <x:v>RAW-TEST-0226</x:v>
      </x:c>
      <x:c r="B232" s="329" t="str">
        <x:v>ASM-NGOB-V42-TEST</x:v>
      </x:c>
      <x:c r="C232" s="329" t="str">
        <x:v>SRC-NGOB-V18</x:v>
      </x:c>
      <x:c r="D232" s="329" t="str">
        <x:v>'CC-'!D16</x:v>
      </x:c>
      <x:c r="E232" s="329" t="str">
        <x:v>CC-</x:v>
      </x:c>
      <x:c r="F232" s="329" t="n">
        <x:v>16</x:v>
      </x:c>
      <x:c r="G232" s="329" t="str">
        <x:v>REVENUE</x:v>
      </x:c>
      <x:c r="H232" s="329"/>
      <x:c r="I232" s="385" t="n">
        <x:v>511156.36</x:v>
      </x:c>
      <x:c r="J232" s="330"/>
      <x:c r="K232" s="329" t="str">
        <x:v>Currency</x:v>
      </x:c>
      <x:c r="L232" s="329" t="str">
        <x:v>CAD</x:v>
      </x:c>
      <x:c r="M232" s="329" t="str">
        <x:v>2025-2026</x:v>
      </x:c>
      <x:c r="N232" s="329" t="str">
        <x:v>AI-Assisted</x:v>
      </x:c>
      <x:c r="O232" s="329" t="str">
        <x:v>Cell transcription from supplied workbook</x:v>
      </x:c>
      <x:c r="P232" s="329" t="str">
        <x:v>Captured</x:v>
      </x:c>
      <x:c r="Q232" s="336" t="d">
        <x:v>2026-10-04T00:00:00.000Z</x:v>
      </x:c>
      <x:c r="R232" s="336" t="d">
        <x:v>2026-10-04T00:00:00.000Z</x:v>
      </x:c>
      <x:c r="S232" s="329" t="str">
        <x:v>Parsed</x:v>
      </x:c>
      <x:c r="T232" s="329" t="str">
        <x:v>Original source formula (text): SUM(D5:D15)</x:v>
      </x:c>
      <x:c r="U232" s="332" t="str">
        <x:v>AI-assisted analyst</x:v>
      </x:c>
      <x:c r="V232" s="60"/>
      <x:c r="W232" s="60"/>
      <x:c r="X232" s="60"/>
      <x:c r="Y232" s="60"/>
      <x:c r="Z232" s="60"/>
    </x:row>
    <x:row r="233" ht="15.75" hidden="0" customHeight="1">
      <x:c r="A233" s="329" t="str">
        <x:v>RAW-TEST-0227</x:v>
      </x:c>
      <x:c r="B233" s="329" t="str">
        <x:v>ASM-NGOB-V42-TEST</x:v>
      </x:c>
      <x:c r="C233" s="329" t="str">
        <x:v>SRC-NGOB-V18</x:v>
      </x:c>
      <x:c r="D233" s="329" t="str">
        <x:v>'CC-'!D87</x:v>
      </x:c>
      <x:c r="E233" s="329" t="str">
        <x:v>CC-</x:v>
      </x:c>
      <x:c r="F233" s="329" t="n">
        <x:v>87</x:v>
      </x:c>
      <x:c r="G233" s="329" t="str">
        <x:v>OPEX</x:v>
      </x:c>
      <x:c r="H233" s="329"/>
      <x:c r="I233" s="385" t="n">
        <x:v>266917.33999999997</x:v>
      </x:c>
      <x:c r="J233" s="330"/>
      <x:c r="K233" s="329" t="str">
        <x:v>Currency</x:v>
      </x:c>
      <x:c r="L233" s="329" t="str">
        <x:v>CAD</x:v>
      </x:c>
      <x:c r="M233" s="329" t="str">
        <x:v>2025-2026</x:v>
      </x:c>
      <x:c r="N233" s="329" t="str">
        <x:v>AI-Assisted</x:v>
      </x:c>
      <x:c r="O233" s="329" t="str">
        <x:v>Cell transcription from supplied workbook</x:v>
      </x:c>
      <x:c r="P233" s="329" t="str">
        <x:v>Captured</x:v>
      </x:c>
      <x:c r="Q233" s="336" t="d">
        <x:v>2026-10-04T00:00:00.000Z</x:v>
      </x:c>
      <x:c r="R233" s="336" t="d">
        <x:v>2026-10-04T00:00:00.000Z</x:v>
      </x:c>
      <x:c r="S233" s="329" t="str">
        <x:v>Parsed</x:v>
      </x:c>
      <x:c r="T233" s="329" t="str">
        <x:v>Original source numeric input</x:v>
      </x:c>
      <x:c r="U233" s="332" t="str">
        <x:v>AI-assisted analyst</x:v>
      </x:c>
      <x:c r="V233" s="60"/>
      <x:c r="W233" s="60"/>
      <x:c r="X233" s="60"/>
      <x:c r="Y233" s="60"/>
      <x:c r="Z233" s="60"/>
    </x:row>
    <x:row r="234" ht="15.75" hidden="0" customHeight="1">
      <x:c r="A234" s="329" t="str">
        <x:v>RAW-TEST-0228</x:v>
      </x:c>
      <x:c r="B234" s="329" t="str">
        <x:v>ASM-NGOB-V42-TEST</x:v>
      </x:c>
      <x:c r="C234" s="329" t="str">
        <x:v>SRC-NGOB-V18</x:v>
      </x:c>
      <x:c r="D234" s="329" t="str">
        <x:v>'CC-'!E16</x:v>
      </x:c>
      <x:c r="E234" s="329" t="str">
        <x:v>CC-</x:v>
      </x:c>
      <x:c r="F234" s="329" t="n">
        <x:v>16</x:v>
      </x:c>
      <x:c r="G234" s="329" t="str">
        <x:v>REVENUE</x:v>
      </x:c>
      <x:c r="H234" s="329"/>
      <x:c r="I234" s="385" t="n">
        <x:v>519215.4272</x:v>
      </x:c>
      <x:c r="J234" s="330"/>
      <x:c r="K234" s="329" t="str">
        <x:v>Currency</x:v>
      </x:c>
      <x:c r="L234" s="329" t="str">
        <x:v>CAD</x:v>
      </x:c>
      <x:c r="M234" s="329" t="str">
        <x:v>2026-2027</x:v>
      </x:c>
      <x:c r="N234" s="329" t="str">
        <x:v>AI-Assisted</x:v>
      </x:c>
      <x:c r="O234" s="329" t="str">
        <x:v>Cell transcription from supplied workbook</x:v>
      </x:c>
      <x:c r="P234" s="329" t="str">
        <x:v>Captured</x:v>
      </x:c>
      <x:c r="Q234" s="336" t="d">
        <x:v>2026-10-04T00:00:00.000Z</x:v>
      </x:c>
      <x:c r="R234" s="336" t="d">
        <x:v>2026-10-04T00:00:00.000Z</x:v>
      </x:c>
      <x:c r="S234" s="329" t="str">
        <x:v>Parsed</x:v>
      </x:c>
      <x:c r="T234" s="329" t="str">
        <x:v>Original source numeric input</x:v>
      </x:c>
      <x:c r="U234" s="332" t="str">
        <x:v>AI-assisted analyst</x:v>
      </x:c>
      <x:c r="V234" s="60"/>
      <x:c r="W234" s="60"/>
      <x:c r="X234" s="60"/>
      <x:c r="Y234" s="60"/>
      <x:c r="Z234" s="60"/>
    </x:row>
    <x:row r="235" ht="15.75" hidden="0" customHeight="1">
      <x:c r="A235" s="329" t="str">
        <x:v>RAW-TEST-0229</x:v>
      </x:c>
      <x:c r="B235" s="329" t="str">
        <x:v>ASM-NGOB-V42-TEST</x:v>
      </x:c>
      <x:c r="C235" s="329" t="str">
        <x:v>SRC-NGOB-V18</x:v>
      </x:c>
      <x:c r="D235" s="329" t="str">
        <x:v>'CC-'!E87</x:v>
      </x:c>
      <x:c r="E235" s="329" t="str">
        <x:v>CC-</x:v>
      </x:c>
      <x:c r="F235" s="329" t="n">
        <x:v>87</x:v>
      </x:c>
      <x:c r="G235" s="329" t="str">
        <x:v>OPEX</x:v>
      </x:c>
      <x:c r="H235" s="329"/>
      <x:c r="I235" s="385" t="n">
        <x:v>261271.2254</x:v>
      </x:c>
      <x:c r="J235" s="330"/>
      <x:c r="K235" s="329" t="str">
        <x:v>Currency</x:v>
      </x:c>
      <x:c r="L235" s="329" t="str">
        <x:v>CAD</x:v>
      </x:c>
      <x:c r="M235" s="329" t="str">
        <x:v>2026-2027</x:v>
      </x:c>
      <x:c r="N235" s="329" t="str">
        <x:v>AI-Assisted</x:v>
      </x:c>
      <x:c r="O235" s="329" t="str">
        <x:v>Cell transcription from supplied workbook</x:v>
      </x:c>
      <x:c r="P235" s="329" t="str">
        <x:v>Captured</x:v>
      </x:c>
      <x:c r="Q235" s="336" t="d">
        <x:v>2026-10-04T00:00:00.000Z</x:v>
      </x:c>
      <x:c r="R235" s="336" t="d">
        <x:v>2026-10-04T00:00:00.000Z</x:v>
      </x:c>
      <x:c r="S235" s="329" t="str">
        <x:v>Parsed</x:v>
      </x:c>
      <x:c r="T235" s="329" t="str">
        <x:v>Original source numeric input</x:v>
      </x:c>
      <x:c r="U235" s="332" t="str">
        <x:v>AI-assisted analyst</x:v>
      </x:c>
      <x:c r="V235" s="60"/>
      <x:c r="W235" s="60"/>
      <x:c r="X235" s="60"/>
      <x:c r="Y235" s="60"/>
      <x:c r="Z235" s="60"/>
    </x:row>
    <x:row r="236" ht="15.75" hidden="0" customHeight="1">
      <x:c r="A236" s="329" t="str">
        <x:v>RAW-TEST-0230</x:v>
      </x:c>
      <x:c r="B236" s="329" t="str">
        <x:v>ASM-NGOB-V42-TEST</x:v>
      </x:c>
      <x:c r="C236" s="329" t="str">
        <x:v>SRC-NGOB-V18</x:v>
      </x:c>
      <x:c r="D236" s="329" t="str">
        <x:v>'CC-'!F16</x:v>
      </x:c>
      <x:c r="E236" s="329" t="str">
        <x:v>CC-</x:v>
      </x:c>
      <x:c r="F236" s="329" t="n">
        <x:v>16</x:v>
      </x:c>
      <x:c r="G236" s="329" t="str">
        <x:v>REVENUE</x:v>
      </x:c>
      <x:c r="H236" s="329"/>
      <x:c r="I236" s="385" t="n">
        <x:v>527474.8757439998</x:v>
      </x:c>
      <x:c r="J236" s="330"/>
      <x:c r="K236" s="329" t="str">
        <x:v>Currency</x:v>
      </x:c>
      <x:c r="L236" s="329" t="str">
        <x:v>CAD</x:v>
      </x:c>
      <x:c r="M236" s="329" t="str">
        <x:v>2027-2028</x:v>
      </x:c>
      <x:c r="N236" s="329" t="str">
        <x:v>AI-Assisted</x:v>
      </x:c>
      <x:c r="O236" s="329" t="str">
        <x:v>Cell transcription from supplied workbook</x:v>
      </x:c>
      <x:c r="P236" s="329" t="str">
        <x:v>Captured</x:v>
      </x:c>
      <x:c r="Q236" s="336" t="d">
        <x:v>2026-10-04T00:00:00.000Z</x:v>
      </x:c>
      <x:c r="R236" s="336" t="d">
        <x:v>2026-10-04T00:00:00.000Z</x:v>
      </x:c>
      <x:c r="S236" s="329" t="str">
        <x:v>Parsed</x:v>
      </x:c>
      <x:c r="T236" s="329" t="str">
        <x:v>Original source numeric input</x:v>
      </x:c>
      <x:c r="U236" s="332" t="str">
        <x:v>AI-assisted analyst</x:v>
      </x:c>
      <x:c r="V236" s="60"/>
      <x:c r="W236" s="60"/>
      <x:c r="X236" s="60"/>
      <x:c r="Y236" s="60"/>
      <x:c r="Z236" s="60"/>
    </x:row>
    <x:row r="237" ht="15.75" hidden="0" customHeight="1">
      <x:c r="A237" s="329" t="str">
        <x:v>RAW-TEST-0231</x:v>
      </x:c>
      <x:c r="B237" s="329" t="str">
        <x:v>ASM-NGOB-V42-TEST</x:v>
      </x:c>
      <x:c r="C237" s="329" t="str">
        <x:v>SRC-NGOB-V18</x:v>
      </x:c>
      <x:c r="D237" s="329" t="str">
        <x:v>'CC-'!F87</x:v>
      </x:c>
      <x:c r="E237" s="329" t="str">
        <x:v>CC-</x:v>
      </x:c>
      <x:c r="F237" s="329" t="n">
        <x:v>87</x:v>
      </x:c>
      <x:c r="G237" s="329" t="str">
        <x:v>OPEX</x:v>
      </x:c>
      <x:c r="H237" s="329"/>
      <x:c r="I237" s="385" t="n">
        <x:v>266505.879738</x:v>
      </x:c>
      <x:c r="J237" s="330"/>
      <x:c r="K237" s="329" t="str">
        <x:v>Currency</x:v>
      </x:c>
      <x:c r="L237" s="329" t="str">
        <x:v>CAD</x:v>
      </x:c>
      <x:c r="M237" s="329" t="str">
        <x:v>2027-2028</x:v>
      </x:c>
      <x:c r="N237" s="329" t="str">
        <x:v>AI-Assisted</x:v>
      </x:c>
      <x:c r="O237" s="329" t="str">
        <x:v>Cell transcription from supplied workbook</x:v>
      </x:c>
      <x:c r="P237" s="329" t="str">
        <x:v>Captured</x:v>
      </x:c>
      <x:c r="Q237" s="336" t="d">
        <x:v>2026-10-04T00:00:00.000Z</x:v>
      </x:c>
      <x:c r="R237" s="336" t="d">
        <x:v>2026-10-04T00:00:00.000Z</x:v>
      </x:c>
      <x:c r="S237" s="329" t="str">
        <x:v>Parsed</x:v>
      </x:c>
      <x:c r="T237" s="329" t="str">
        <x:v>Original source numeric input</x:v>
      </x:c>
      <x:c r="U237" s="332" t="str">
        <x:v>AI-assisted analyst</x:v>
      </x:c>
      <x:c r="V237" s="60"/>
      <x:c r="W237" s="60"/>
      <x:c r="X237" s="60"/>
      <x:c r="Y237" s="60"/>
      <x:c r="Z237" s="60"/>
    </x:row>
    <x:row r="238" ht="15.75" hidden="0" customHeight="1">
      <x:c r="A238" s="329" t="str">
        <x:v>RAW-TEST-0232</x:v>
      </x:c>
      <x:c r="B238" s="329" t="str">
        <x:v>ASM-NGOB-V42-TEST</x:v>
      </x:c>
      <x:c r="C238" s="329" t="str">
        <x:v>SRC-NGOB-V18</x:v>
      </x:c>
      <x:c r="D238" s="329" t="str">
        <x:v>'CC-'!G16</x:v>
      </x:c>
      <x:c r="E238" s="329" t="str">
        <x:v>CC-</x:v>
      </x:c>
      <x:c r="F238" s="329" t="n">
        <x:v>16</x:v>
      </x:c>
      <x:c r="G238" s="329" t="str">
        <x:v>REVENUE</x:v>
      </x:c>
      <x:c r="H238" s="329"/>
      <x:c r="I238" s="385" t="n">
        <x:v>349336.6932588799</x:v>
      </x:c>
      <x:c r="J238" s="330"/>
      <x:c r="K238" s="329" t="str">
        <x:v>Currency</x:v>
      </x:c>
      <x:c r="L238" s="329" t="str">
        <x:v>CAD</x:v>
      </x:c>
      <x:c r="M238" s="329" t="str">
        <x:v>2028-2029</x:v>
      </x:c>
      <x:c r="N238" s="329" t="str">
        <x:v>AI-Assisted</x:v>
      </x:c>
      <x:c r="O238" s="329" t="str">
        <x:v>Cell transcription from supplied workbook</x:v>
      </x:c>
      <x:c r="P238" s="329" t="str">
        <x:v>Captured</x:v>
      </x:c>
      <x:c r="Q238" s="336" t="d">
        <x:v>2026-10-04T00:00:00.000Z</x:v>
      </x:c>
      <x:c r="R238" s="336" t="d">
        <x:v>2026-10-04T00:00:00.000Z</x:v>
      </x:c>
      <x:c r="S238" s="329" t="str">
        <x:v>Parsed</x:v>
      </x:c>
      <x:c r="T238" s="329" t="str">
        <x:v>Original source numeric input</x:v>
      </x:c>
      <x:c r="U238" s="332" t="str">
        <x:v>AI-assisted analyst</x:v>
      </x:c>
      <x:c r="V238" s="60"/>
      <x:c r="W238" s="60"/>
      <x:c r="X238" s="60"/>
      <x:c r="Y238" s="60"/>
      <x:c r="Z238" s="60"/>
    </x:row>
    <x:row r="239" ht="15.75" hidden="0" customHeight="1">
      <x:c r="A239" s="329" t="str">
        <x:v>RAW-TEST-0233</x:v>
      </x:c>
      <x:c r="B239" s="329" t="str">
        <x:v>ASM-NGOB-V42-TEST</x:v>
      </x:c>
      <x:c r="C239" s="329" t="str">
        <x:v>SRC-NGOB-V18</x:v>
      </x:c>
      <x:c r="D239" s="329" t="str">
        <x:v>'CC-'!G87</x:v>
      </x:c>
      <x:c r="E239" s="329" t="str">
        <x:v>CC-</x:v>
      </x:c>
      <x:c r="F239" s="329" t="n">
        <x:v>87</x:v>
      </x:c>
      <x:c r="G239" s="329" t="str">
        <x:v>OPEX</x:v>
      </x:c>
      <x:c r="H239" s="329"/>
      <x:c r="I239" s="385" t="n">
        <x:v>271845.50405766</x:v>
      </x:c>
      <x:c r="J239" s="330"/>
      <x:c r="K239" s="329" t="str">
        <x:v>Currency</x:v>
      </x:c>
      <x:c r="L239" s="329" t="str">
        <x:v>CAD</x:v>
      </x:c>
      <x:c r="M239" s="329" t="str">
        <x:v>2028-2029</x:v>
      </x:c>
      <x:c r="N239" s="329" t="str">
        <x:v>AI-Assisted</x:v>
      </x:c>
      <x:c r="O239" s="329" t="str">
        <x:v>Cell transcription from supplied workbook</x:v>
      </x:c>
      <x:c r="P239" s="329" t="str">
        <x:v>Captured</x:v>
      </x:c>
      <x:c r="Q239" s="336" t="d">
        <x:v>2026-10-04T00:00:00.000Z</x:v>
      </x:c>
      <x:c r="R239" s="336" t="d">
        <x:v>2026-10-04T00:00:00.000Z</x:v>
      </x:c>
      <x:c r="S239" s="329" t="str">
        <x:v>Parsed</x:v>
      </x:c>
      <x:c r="T239" s="329" t="str">
        <x:v>Original source numeric input</x:v>
      </x:c>
      <x:c r="U239" s="332" t="str">
        <x:v>AI-assisted analyst</x:v>
      </x:c>
      <x:c r="V239" s="60"/>
      <x:c r="W239" s="60"/>
      <x:c r="X239" s="60"/>
      <x:c r="Y239" s="60"/>
      <x:c r="Z239" s="60"/>
    </x:row>
    <x:row r="240" ht="15.75" hidden="0" customHeight="1">
      <x:c r="A240" s="329" t="str">
        <x:v>RAW-TEST-0234</x:v>
      </x:c>
      <x:c r="B240" s="329" t="str">
        <x:v>ASM-NGOB-V42-TEST</x:v>
      </x:c>
      <x:c r="C240" s="329" t="str">
        <x:v>SRC-NGOB-V18</x:v>
      </x:c>
      <x:c r="D240" s="329" t="str">
        <x:v>'CC-'!H16</x:v>
      </x:c>
      <x:c r="E240" s="329" t="str">
        <x:v>CC-</x:v>
      </x:c>
      <x:c r="F240" s="329" t="n">
        <x:v>16</x:v>
      </x:c>
      <x:c r="G240" s="329" t="str">
        <x:v>REVENUE</x:v>
      </x:c>
      <x:c r="H240" s="329"/>
      <x:c r="I240" s="385" t="n">
        <x:v>358011.9916240574</x:v>
      </x:c>
      <x:c r="J240" s="330"/>
      <x:c r="K240" s="329" t="str">
        <x:v>Currency</x:v>
      </x:c>
      <x:c r="L240" s="329" t="str">
        <x:v>CAD</x:v>
      </x:c>
      <x:c r="M240" s="329" t="str">
        <x:v>2029-2030</x:v>
      </x:c>
      <x:c r="N240" s="329" t="str">
        <x:v>AI-Assisted</x:v>
      </x:c>
      <x:c r="O240" s="329" t="str">
        <x:v>Cell transcription from supplied workbook</x:v>
      </x:c>
      <x:c r="P240" s="329" t="str">
        <x:v>Captured</x:v>
      </x:c>
      <x:c r="Q240" s="336" t="d">
        <x:v>2026-10-04T00:00:00.000Z</x:v>
      </x:c>
      <x:c r="R240" s="336" t="d">
        <x:v>2026-10-04T00:00:00.000Z</x:v>
      </x:c>
      <x:c r="S240" s="329" t="str">
        <x:v>Parsed</x:v>
      </x:c>
      <x:c r="T240" s="329" t="str">
        <x:v>Original source numeric input</x:v>
      </x:c>
      <x:c r="U240" s="332" t="str">
        <x:v>AI-assisted analyst</x:v>
      </x:c>
      <x:c r="V240" s="60"/>
      <x:c r="W240" s="60"/>
      <x:c r="X240" s="60"/>
      <x:c r="Y240" s="60"/>
      <x:c r="Z240" s="60"/>
    </x:row>
    <x:row r="241" ht="15.75" hidden="0" customHeight="1">
      <x:c r="A241" s="329" t="str">
        <x:v>RAW-TEST-0235</x:v>
      </x:c>
      <x:c r="B241" s="329" t="str">
        <x:v>ASM-NGOB-V42-TEST</x:v>
      </x:c>
      <x:c r="C241" s="329" t="str">
        <x:v>SRC-NGOB-V18</x:v>
      </x:c>
      <x:c r="D241" s="329" t="str">
        <x:v>'CC-'!H87</x:v>
      </x:c>
      <x:c r="E241" s="329" t="str">
        <x:v>CC-</x:v>
      </x:c>
      <x:c r="F241" s="329" t="n">
        <x:v>87</x:v>
      </x:c>
      <x:c r="G241" s="329" t="str">
        <x:v>OPEX</x:v>
      </x:c>
      <x:c r="H241" s="329"/>
      <x:c r="I241" s="385" t="n">
        <x:v>277292.2060654602</x:v>
      </x:c>
      <x:c r="J241" s="330"/>
      <x:c r="K241" s="329" t="str">
        <x:v>Currency</x:v>
      </x:c>
      <x:c r="L241" s="329" t="str">
        <x:v>CAD</x:v>
      </x:c>
      <x:c r="M241" s="329" t="str">
        <x:v>2029-2030</x:v>
      </x:c>
      <x:c r="N241" s="329" t="str">
        <x:v>AI-Assisted</x:v>
      </x:c>
      <x:c r="O241" s="329" t="str">
        <x:v>Cell transcription from supplied workbook</x:v>
      </x:c>
      <x:c r="P241" s="329" t="str">
        <x:v>Captured</x:v>
      </x:c>
      <x:c r="Q241" s="336" t="d">
        <x:v>2026-10-04T00:00:00.000Z</x:v>
      </x:c>
      <x:c r="R241" s="336" t="d">
        <x:v>2026-10-04T00:00:00.000Z</x:v>
      </x:c>
      <x:c r="S241" s="329" t="str">
        <x:v>Parsed</x:v>
      </x:c>
      <x:c r="T241" s="329" t="str">
        <x:v>Original source numeric input</x:v>
      </x:c>
      <x:c r="U241" s="332" t="str">
        <x:v>AI-assisted analyst</x:v>
      </x:c>
      <x:c r="V241" s="60"/>
      <x:c r="W241" s="60"/>
      <x:c r="X241" s="60"/>
      <x:c r="Y241" s="60"/>
      <x:c r="Z241" s="60"/>
    </x:row>
    <x:row r="242" ht="15.75" hidden="0" customHeight="1">
      <x:c r="A242" s="329" t="str">
        <x:v>RAW-TEST-0236</x:v>
      </x:c>
      <x:c r="B242" s="329" t="str">
        <x:v>ASM-NGOB-V42-TEST</x:v>
      </x:c>
      <x:c r="C242" s="329" t="str">
        <x:v>SRC-NGOB-V18</x:v>
      </x:c>
      <x:c r="D242" s="329" t="str">
        <x:v>'CC-'!J16</x:v>
      </x:c>
      <x:c r="E242" s="329" t="str">
        <x:v>CC-</x:v>
      </x:c>
      <x:c r="F242" s="329" t="n">
        <x:v>16</x:v>
      </x:c>
      <x:c r="G242" s="329" t="str">
        <x:v>REVENUE</x:v>
      </x:c>
      <x:c r="H242" s="329"/>
      <x:c r="I242" s="385" t="n">
        <x:v>376015.11834823183</x:v>
      </x:c>
      <x:c r="J242" s="330"/>
      <x:c r="K242" s="329" t="str">
        <x:v>Currency</x:v>
      </x:c>
      <x:c r="L242" s="329" t="str">
        <x:v>CAD</x:v>
      </x:c>
      <x:c r="M242" s="329" t="str">
        <x:v>2031-2032</x:v>
      </x:c>
      <x:c r="N242" s="329" t="str">
        <x:v>AI-Assisted</x:v>
      </x:c>
      <x:c r="O242" s="329" t="str">
        <x:v>Cell transcription from supplied workbook</x:v>
      </x:c>
      <x:c r="P242" s="329" t="str">
        <x:v>Captured</x:v>
      </x:c>
      <x:c r="Q242" s="336" t="d">
        <x:v>2026-10-04T00:00:00.000Z</x:v>
      </x:c>
      <x:c r="R242" s="336" t="d">
        <x:v>2026-10-04T00:00:00.000Z</x:v>
      </x:c>
      <x:c r="S242" s="329" t="str">
        <x:v>Parsed</x:v>
      </x:c>
      <x:c r="T242" s="329" t="str">
        <x:v>Original source numeric input</x:v>
      </x:c>
      <x:c r="U242" s="332" t="str">
        <x:v>AI-assisted analyst</x:v>
      </x:c>
      <x:c r="V242" s="60"/>
      <x:c r="W242" s="60"/>
      <x:c r="X242" s="60"/>
      <x:c r="Y242" s="60"/>
      <x:c r="Z242" s="60"/>
    </x:row>
    <x:row r="243" ht="15.75" hidden="0" customHeight="1">
      <x:c r="A243" s="329" t="str">
        <x:v>RAW-TEST-0237</x:v>
      </x:c>
      <x:c r="B243" s="329" t="str">
        <x:v>ASM-NGOB-V42-TEST</x:v>
      </x:c>
      <x:c r="C243" s="329" t="str">
        <x:v>SRC-NGOB-V18</x:v>
      </x:c>
      <x:c r="D243" s="329" t="str">
        <x:v>'CC-'!J87</x:v>
      </x:c>
      <x:c r="E243" s="329" t="str">
        <x:v>CC-</x:v>
      </x:c>
      <x:c r="F243" s="329" t="n">
        <x:v>87</x:v>
      </x:c>
      <x:c r="G243" s="329" t="str">
        <x:v>OPEX</x:v>
      </x:c>
      <x:c r="H243" s="329"/>
      <x:c r="I243" s="385" t="n">
        <x:v>288515.48684362</x:v>
      </x:c>
      <x:c r="J243" s="330"/>
      <x:c r="K243" s="329" t="str">
        <x:v>Currency</x:v>
      </x:c>
      <x:c r="L243" s="329" t="str">
        <x:v>CAD</x:v>
      </x:c>
      <x:c r="M243" s="329" t="str">
        <x:v>2031-2032</x:v>
      </x:c>
      <x:c r="N243" s="329" t="str">
        <x:v>AI-Assisted</x:v>
      </x:c>
      <x:c r="O243" s="329" t="str">
        <x:v>Cell transcription from supplied workbook</x:v>
      </x:c>
      <x:c r="P243" s="329" t="str">
        <x:v>Captured</x:v>
      </x:c>
      <x:c r="Q243" s="336" t="d">
        <x:v>2026-10-04T00:00:00.000Z</x:v>
      </x:c>
      <x:c r="R243" s="336" t="d">
        <x:v>2026-10-04T00:00:00.000Z</x:v>
      </x:c>
      <x:c r="S243" s="329" t="str">
        <x:v>Parsed</x:v>
      </x:c>
      <x:c r="T243" s="329" t="str">
        <x:v>Original source numeric input</x:v>
      </x:c>
      <x:c r="U243" s="332" t="str">
        <x:v>AI-assisted analyst</x:v>
      </x:c>
      <x:c r="V243" s="60"/>
      <x:c r="W243" s="60"/>
      <x:c r="X243" s="60"/>
      <x:c r="Y243" s="60"/>
      <x:c r="Z243" s="60"/>
    </x:row>
    <x:row r="244" ht="15.75" hidden="0" customHeight="1">
      <x:c r="A244" s="329" t="str">
        <x:v>RAW-TEST-0238</x:v>
      </x:c>
      <x:c r="B244" s="329" t="str">
        <x:v>ASM-NGOB-V42-TEST</x:v>
      </x:c>
      <x:c r="C244" s="329" t="str">
        <x:v>SRC-NGOB-V18</x:v>
      </x:c>
      <x:c r="D244" s="329" t="str">
        <x:v>'EE-'!C16</x:v>
      </x:c>
      <x:c r="E244" s="329" t="str">
        <x:v>EE-</x:v>
      </x:c>
      <x:c r="F244" s="329" t="n">
        <x:v>16</x:v>
      </x:c>
      <x:c r="G244" s="329" t="str">
        <x:v>REVENUE</x:v>
      </x:c>
      <x:c r="H244" s="329"/>
      <x:c r="I244" s="385" t="n">
        <x:v>650931.1799999999</x:v>
      </x:c>
      <x:c r="J244" s="330"/>
      <x:c r="K244" s="329" t="str">
        <x:v>Currency</x:v>
      </x:c>
      <x:c r="L244" s="329" t="str">
        <x:v>CAD</x:v>
      </x:c>
      <x:c r="M244" s="329" t="str">
        <x:v>2024-2025</x:v>
      </x:c>
      <x:c r="N244" s="329" t="str">
        <x:v>AI-Assisted</x:v>
      </x:c>
      <x:c r="O244" s="329" t="str">
        <x:v>Cell transcription from supplied workbook</x:v>
      </x:c>
      <x:c r="P244" s="329" t="str">
        <x:v>Captured</x:v>
      </x:c>
      <x:c r="Q244" s="336" t="d">
        <x:v>2026-10-04T00:00:00.000Z</x:v>
      </x:c>
      <x:c r="R244" s="336" t="d">
        <x:v>2026-10-04T00:00:00.000Z</x:v>
      </x:c>
      <x:c r="S244" s="329" t="str">
        <x:v>Parsed</x:v>
      </x:c>
      <x:c r="T244" s="329" t="str">
        <x:v>Original source formula (text): SUM(C5:C15)</x:v>
      </x:c>
      <x:c r="U244" s="332" t="str">
        <x:v>AI-assisted analyst</x:v>
      </x:c>
      <x:c r="V244" s="60"/>
      <x:c r="W244" s="60"/>
      <x:c r="X244" s="60"/>
      <x:c r="Y244" s="60"/>
      <x:c r="Z244" s="60"/>
    </x:row>
    <x:row r="245" ht="15.75" hidden="0" customHeight="1">
      <x:c r="A245" s="329" t="str">
        <x:v>RAW-TEST-0239</x:v>
      </x:c>
      <x:c r="B245" s="329" t="str">
        <x:v>ASM-NGOB-V42-TEST</x:v>
      </x:c>
      <x:c r="C245" s="329" t="str">
        <x:v>SRC-NGOB-V18</x:v>
      </x:c>
      <x:c r="D245" s="329" t="str">
        <x:v>'EE-'!C87</x:v>
      </x:c>
      <x:c r="E245" s="329" t="str">
        <x:v>EE-</x:v>
      </x:c>
      <x:c r="F245" s="329" t="n">
        <x:v>87</x:v>
      </x:c>
      <x:c r="G245" s="329" t="str">
        <x:v>OPEX</x:v>
      </x:c>
      <x:c r="H245" s="329"/>
      <x:c r="I245" s="385" t="n">
        <x:v>308002</x:v>
      </x:c>
      <x:c r="J245" s="330"/>
      <x:c r="K245" s="329" t="str">
        <x:v>Currency</x:v>
      </x:c>
      <x:c r="L245" s="329" t="str">
        <x:v>CAD</x:v>
      </x:c>
      <x:c r="M245" s="329" t="str">
        <x:v>2024-2025</x:v>
      </x:c>
      <x:c r="N245" s="329" t="str">
        <x:v>AI-Assisted</x:v>
      </x:c>
      <x:c r="O245" s="329" t="str">
        <x:v>Cell transcription from supplied workbook</x:v>
      </x:c>
      <x:c r="P245" s="329" t="str">
        <x:v>Captured</x:v>
      </x:c>
      <x:c r="Q245" s="336" t="d">
        <x:v>2026-10-04T00:00:00.000Z</x:v>
      </x:c>
      <x:c r="R245" s="336" t="d">
        <x:v>2026-10-04T00:00:00.000Z</x:v>
      </x:c>
      <x:c r="S245" s="329" t="str">
        <x:v>Parsed</x:v>
      </x:c>
      <x:c r="T245" s="329" t="str">
        <x:v>Original source formula (text): SUM(C84,C82,C76,C59,C46,C37)</x:v>
      </x:c>
      <x:c r="U245" s="332" t="str">
        <x:v>AI-assisted analyst</x:v>
      </x:c>
      <x:c r="V245" s="60"/>
      <x:c r="W245" s="60"/>
      <x:c r="X245" s="60"/>
      <x:c r="Y245" s="60"/>
      <x:c r="Z245" s="60"/>
    </x:row>
    <x:row r="246" ht="15.75" hidden="0" customHeight="1">
      <x:c r="A246" s="329" t="str">
        <x:v>RAW-TEST-0240</x:v>
      </x:c>
      <x:c r="B246" s="329" t="str">
        <x:v>ASM-NGOB-V42-TEST</x:v>
      </x:c>
      <x:c r="C246" s="329" t="str">
        <x:v>SRC-NGOB-V18</x:v>
      </x:c>
      <x:c r="D246" s="329" t="str">
        <x:v>'EE-'!D16</x:v>
      </x:c>
      <x:c r="E246" s="329" t="str">
        <x:v>EE-</x:v>
      </x:c>
      <x:c r="F246" s="329" t="n">
        <x:v>16</x:v>
      </x:c>
      <x:c r="G246" s="329" t="str">
        <x:v>REVENUE</x:v>
      </x:c>
      <x:c r="H246" s="329"/>
      <x:c r="I246" s="385" t="n">
        <x:v>604684</x:v>
      </x:c>
      <x:c r="J246" s="330"/>
      <x:c r="K246" s="329" t="str">
        <x:v>Currency</x:v>
      </x:c>
      <x:c r="L246" s="329" t="str">
        <x:v>CAD</x:v>
      </x:c>
      <x:c r="M246" s="329" t="str">
        <x:v>2025-2026</x:v>
      </x:c>
      <x:c r="N246" s="329" t="str">
        <x:v>AI-Assisted</x:v>
      </x:c>
      <x:c r="O246" s="329" t="str">
        <x:v>Cell transcription from supplied workbook</x:v>
      </x:c>
      <x:c r="P246" s="329" t="str">
        <x:v>Captured</x:v>
      </x:c>
      <x:c r="Q246" s="336" t="d">
        <x:v>2026-10-04T00:00:00.000Z</x:v>
      </x:c>
      <x:c r="R246" s="336" t="d">
        <x:v>2026-10-04T00:00:00.000Z</x:v>
      </x:c>
      <x:c r="S246" s="329" t="str">
        <x:v>Parsed</x:v>
      </x:c>
      <x:c r="T246" s="329" t="str">
        <x:v>Original source formula (text): SUM(D5:D15)</x:v>
      </x:c>
      <x:c r="U246" s="332" t="str">
        <x:v>AI-assisted analyst</x:v>
      </x:c>
      <x:c r="V246" s="60"/>
      <x:c r="W246" s="60"/>
      <x:c r="X246" s="60"/>
      <x:c r="Y246" s="60"/>
      <x:c r="Z246" s="60"/>
    </x:row>
    <x:row r="247" ht="15.75" hidden="0" customHeight="1">
      <x:c r="A247" s="329" t="str">
        <x:v>RAW-TEST-0241</x:v>
      </x:c>
      <x:c r="B247" s="329" t="str">
        <x:v>ASM-NGOB-V42-TEST</x:v>
      </x:c>
      <x:c r="C247" s="329" t="str">
        <x:v>SRC-NGOB-V18</x:v>
      </x:c>
      <x:c r="D247" s="329" t="str">
        <x:v>'EE-'!D87</x:v>
      </x:c>
      <x:c r="E247" s="329" t="str">
        <x:v>EE-</x:v>
      </x:c>
      <x:c r="F247" s="329" t="n">
        <x:v>87</x:v>
      </x:c>
      <x:c r="G247" s="329" t="str">
        <x:v>OPEX</x:v>
      </x:c>
      <x:c r="H247" s="329"/>
      <x:c r="I247" s="385" t="n">
        <x:v>316521.46</x:v>
      </x:c>
      <x:c r="J247" s="330"/>
      <x:c r="K247" s="329" t="str">
        <x:v>Currency</x:v>
      </x:c>
      <x:c r="L247" s="329" t="str">
        <x:v>CAD</x:v>
      </x:c>
      <x:c r="M247" s="329" t="str">
        <x:v>2025-2026</x:v>
      </x:c>
      <x:c r="N247" s="329" t="str">
        <x:v>AI-Assisted</x:v>
      </x:c>
      <x:c r="O247" s="329" t="str">
        <x:v>Cell transcription from supplied workbook</x:v>
      </x:c>
      <x:c r="P247" s="329" t="str">
        <x:v>Captured</x:v>
      </x:c>
      <x:c r="Q247" s="336" t="d">
        <x:v>2026-10-04T00:00:00.000Z</x:v>
      </x:c>
      <x:c r="R247" s="336" t="d">
        <x:v>2026-10-04T00:00:00.000Z</x:v>
      </x:c>
      <x:c r="S247" s="329" t="str">
        <x:v>Parsed</x:v>
      </x:c>
      <x:c r="T247" s="329" t="str">
        <x:v>Original source numeric input</x:v>
      </x:c>
      <x:c r="U247" s="332" t="str">
        <x:v>AI-assisted analyst</x:v>
      </x:c>
      <x:c r="V247" s="60"/>
      <x:c r="W247" s="60"/>
      <x:c r="X247" s="60"/>
      <x:c r="Y247" s="60"/>
      <x:c r="Z247" s="60"/>
    </x:row>
    <x:row r="248" ht="15.75" hidden="0" customHeight="1">
      <x:c r="A248" s="329" t="str">
        <x:v>RAW-TEST-0242</x:v>
      </x:c>
      <x:c r="B248" s="329" t="str">
        <x:v>ASM-NGOB-V42-TEST</x:v>
      </x:c>
      <x:c r="C248" s="329" t="str">
        <x:v>SRC-NGOB-V18</x:v>
      </x:c>
      <x:c r="D248" s="329" t="str">
        <x:v>'EE-'!E16</x:v>
      </x:c>
      <x:c r="E248" s="329" t="str">
        <x:v>EE-</x:v>
      </x:c>
      <x:c r="F248" s="329" t="n">
        <x:v>16</x:v>
      </x:c>
      <x:c r="G248" s="329" t="str">
        <x:v>REVENUE</x:v>
      </x:c>
      <x:c r="H248" s="329"/>
      <x:c r="I248" s="385" t="n">
        <x:v>611710.8</x:v>
      </x:c>
      <x:c r="J248" s="330"/>
      <x:c r="K248" s="329" t="str">
        <x:v>Currency</x:v>
      </x:c>
      <x:c r="L248" s="329" t="str">
        <x:v>CAD</x:v>
      </x:c>
      <x:c r="M248" s="329" t="str">
        <x:v>2026-2027</x:v>
      </x:c>
      <x:c r="N248" s="329" t="str">
        <x:v>AI-Assisted</x:v>
      </x:c>
      <x:c r="O248" s="329" t="str">
        <x:v>Cell transcription from supplied workbook</x:v>
      </x:c>
      <x:c r="P248" s="329" t="str">
        <x:v>Captured</x:v>
      </x:c>
      <x:c r="Q248" s="336" t="d">
        <x:v>2026-10-04T00:00:00.000Z</x:v>
      </x:c>
      <x:c r="R248" s="336" t="d">
        <x:v>2026-10-04T00:00:00.000Z</x:v>
      </x:c>
      <x:c r="S248" s="329" t="str">
        <x:v>Parsed</x:v>
      </x:c>
      <x:c r="T248" s="329" t="str">
        <x:v>Original source numeric input</x:v>
      </x:c>
      <x:c r="U248" s="332" t="str">
        <x:v>AI-assisted analyst</x:v>
      </x:c>
      <x:c r="V248" s="60"/>
      <x:c r="W248" s="60"/>
      <x:c r="X248" s="60"/>
      <x:c r="Y248" s="60"/>
      <x:c r="Z248" s="60"/>
    </x:row>
    <x:row r="249" ht="15.75" hidden="0" customHeight="1">
      <x:c r="A249" s="329" t="str">
        <x:v>RAW-TEST-0243</x:v>
      </x:c>
      <x:c r="B249" s="329" t="str">
        <x:v>ASM-NGOB-V42-TEST</x:v>
      </x:c>
      <x:c r="C249" s="329" t="str">
        <x:v>SRC-NGOB-V18</x:v>
      </x:c>
      <x:c r="D249" s="329" t="str">
        <x:v>'EE-'!E87</x:v>
      </x:c>
      <x:c r="E249" s="329" t="str">
        <x:v>EE-</x:v>
      </x:c>
      <x:c r="F249" s="329" t="n">
        <x:v>87</x:v>
      </x:c>
      <x:c r="G249" s="329" t="str">
        <x:v>OPEX</x:v>
      </x:c>
      <x:c r="H249" s="329"/>
      <x:c r="I249" s="385" t="n">
        <x:v>325282.09180000005</x:v>
      </x:c>
      <x:c r="J249" s="330"/>
      <x:c r="K249" s="329" t="str">
        <x:v>Currency</x:v>
      </x:c>
      <x:c r="L249" s="329" t="str">
        <x:v>CAD</x:v>
      </x:c>
      <x:c r="M249" s="329" t="str">
        <x:v>2026-2027</x:v>
      </x:c>
      <x:c r="N249" s="329" t="str">
        <x:v>AI-Assisted</x:v>
      </x:c>
      <x:c r="O249" s="329" t="str">
        <x:v>Cell transcription from supplied workbook</x:v>
      </x:c>
      <x:c r="P249" s="329" t="str">
        <x:v>Captured</x:v>
      </x:c>
      <x:c r="Q249" s="336" t="d">
        <x:v>2026-10-04T00:00:00.000Z</x:v>
      </x:c>
      <x:c r="R249" s="336" t="d">
        <x:v>2026-10-04T00:00:00.000Z</x:v>
      </x:c>
      <x:c r="S249" s="329" t="str">
        <x:v>Parsed</x:v>
      </x:c>
      <x:c r="T249" s="329" t="str">
        <x:v>Original source numeric input</x:v>
      </x:c>
      <x:c r="U249" s="332" t="str">
        <x:v>AI-assisted analyst</x:v>
      </x:c>
      <x:c r="V249" s="60"/>
      <x:c r="W249" s="60"/>
      <x:c r="X249" s="60"/>
      <x:c r="Y249" s="60"/>
      <x:c r="Z249" s="60"/>
    </x:row>
    <x:row r="250" ht="15.75" hidden="0" customHeight="1">
      <x:c r="A250" s="329" t="str">
        <x:v>RAW-TEST-0244</x:v>
      </x:c>
      <x:c r="B250" s="329" t="str">
        <x:v>ASM-NGOB-V42-TEST</x:v>
      </x:c>
      <x:c r="C250" s="329" t="str">
        <x:v>SRC-NGOB-V18</x:v>
      </x:c>
      <x:c r="D250" s="329" t="str">
        <x:v>'EE-'!F16</x:v>
      </x:c>
      <x:c r="E250" s="329" t="str">
        <x:v>EE-</x:v>
      </x:c>
      <x:c r="F250" s="329" t="n">
        <x:v>16</x:v>
      </x:c>
      <x:c r="G250" s="329" t="str">
        <x:v>REVENUE</x:v>
      </x:c>
      <x:c r="H250" s="329"/>
      <x:c r="I250" s="385" t="n">
        <x:v>629313.96</x:v>
      </x:c>
      <x:c r="J250" s="330"/>
      <x:c r="K250" s="329" t="str">
        <x:v>Currency</x:v>
      </x:c>
      <x:c r="L250" s="329" t="str">
        <x:v>CAD</x:v>
      </x:c>
      <x:c r="M250" s="329" t="str">
        <x:v>2027-2028</x:v>
      </x:c>
      <x:c r="N250" s="329" t="str">
        <x:v>AI-Assisted</x:v>
      </x:c>
      <x:c r="O250" s="329" t="str">
        <x:v>Cell transcription from supplied workbook</x:v>
      </x:c>
      <x:c r="P250" s="329" t="str">
        <x:v>Captured</x:v>
      </x:c>
      <x:c r="Q250" s="336" t="d">
        <x:v>2026-10-04T00:00:00.000Z</x:v>
      </x:c>
      <x:c r="R250" s="336" t="d">
        <x:v>2026-10-04T00:00:00.000Z</x:v>
      </x:c>
      <x:c r="S250" s="329" t="str">
        <x:v>Parsed</x:v>
      </x:c>
      <x:c r="T250" s="329" t="str">
        <x:v>Original source numeric input</x:v>
      </x:c>
      <x:c r="U250" s="332" t="str">
        <x:v>AI-assisted analyst</x:v>
      </x:c>
      <x:c r="V250" s="60"/>
      <x:c r="W250" s="60"/>
      <x:c r="X250" s="60"/>
      <x:c r="Y250" s="60"/>
      <x:c r="Z250" s="60"/>
    </x:row>
    <x:row r="251" ht="15.75" hidden="0" customHeight="1">
      <x:c r="A251" s="329" t="str">
        <x:v>RAW-TEST-0245</x:v>
      </x:c>
      <x:c r="B251" s="329" t="str">
        <x:v>ASM-NGOB-V42-TEST</x:v>
      </x:c>
      <x:c r="C251" s="329" t="str">
        <x:v>SRC-NGOB-V18</x:v>
      </x:c>
      <x:c r="D251" s="329" t="str">
        <x:v>'EE-'!F87</x:v>
      </x:c>
      <x:c r="E251" s="329" t="str">
        <x:v>EE-</x:v>
      </x:c>
      <x:c r="F251" s="329" t="n">
        <x:v>87</x:v>
      </x:c>
      <x:c r="G251" s="329" t="str">
        <x:v>OPEX</x:v>
      </x:c>
      <x:c r="H251" s="329"/>
      <x:c r="I251" s="385" t="n">
        <x:v>334290.842314</x:v>
      </x:c>
      <x:c r="J251" s="330"/>
      <x:c r="K251" s="329" t="str">
        <x:v>Currency</x:v>
      </x:c>
      <x:c r="L251" s="329" t="str">
        <x:v>CAD</x:v>
      </x:c>
      <x:c r="M251" s="329" t="str">
        <x:v>2027-2028</x:v>
      </x:c>
      <x:c r="N251" s="329" t="str">
        <x:v>AI-Assisted</x:v>
      </x:c>
      <x:c r="O251" s="329" t="str">
        <x:v>Cell transcription from supplied workbook</x:v>
      </x:c>
      <x:c r="P251" s="329" t="str">
        <x:v>Captured</x:v>
      </x:c>
      <x:c r="Q251" s="336" t="d">
        <x:v>2026-10-04T00:00:00.000Z</x:v>
      </x:c>
      <x:c r="R251" s="336" t="d">
        <x:v>2026-10-04T00:00:00.000Z</x:v>
      </x:c>
      <x:c r="S251" s="329" t="str">
        <x:v>Parsed</x:v>
      </x:c>
      <x:c r="T251" s="329" t="str">
        <x:v>Original source numeric input</x:v>
      </x:c>
      <x:c r="U251" s="332" t="str">
        <x:v>AI-assisted analyst</x:v>
      </x:c>
      <x:c r="V251" s="60"/>
      <x:c r="W251" s="60"/>
      <x:c r="X251" s="60"/>
      <x:c r="Y251" s="60"/>
      <x:c r="Z251" s="60"/>
    </x:row>
    <x:row r="252" ht="15.75" hidden="0" customHeight="1">
      <x:c r="A252" s="329" t="str">
        <x:v>RAW-TEST-0246</x:v>
      </x:c>
      <x:c r="B252" s="329" t="str">
        <x:v>ASM-NGOB-V42-TEST</x:v>
      </x:c>
      <x:c r="C252" s="329" t="str">
        <x:v>SRC-NGOB-V18</x:v>
      </x:c>
      <x:c r="D252" s="329" t="str">
        <x:v>'EE-'!G16</x:v>
      </x:c>
      <x:c r="E252" s="329" t="str">
        <x:v>EE-</x:v>
      </x:c>
      <x:c r="F252" s="329" t="n">
        <x:v>16</x:v>
      </x:c>
      <x:c r="G252" s="329" t="str">
        <x:v>REVENUE</x:v>
      </x:c>
      <x:c r="H252" s="329"/>
      <x:c r="I252" s="385" t="n">
        <x:v>422886.9744</x:v>
      </x:c>
      <x:c r="J252" s="330"/>
      <x:c r="K252" s="329" t="str">
        <x:v>Currency</x:v>
      </x:c>
      <x:c r="L252" s="329" t="str">
        <x:v>CAD</x:v>
      </x:c>
      <x:c r="M252" s="329" t="str">
        <x:v>2028-2029</x:v>
      </x:c>
      <x:c r="N252" s="329" t="str">
        <x:v>AI-Assisted</x:v>
      </x:c>
      <x:c r="O252" s="329" t="str">
        <x:v>Cell transcription from supplied workbook</x:v>
      </x:c>
      <x:c r="P252" s="329" t="str">
        <x:v>Captured</x:v>
      </x:c>
      <x:c r="Q252" s="336" t="d">
        <x:v>2026-10-04T00:00:00.000Z</x:v>
      </x:c>
      <x:c r="R252" s="336" t="d">
        <x:v>2026-10-04T00:00:00.000Z</x:v>
      </x:c>
      <x:c r="S252" s="329" t="str">
        <x:v>Parsed</x:v>
      </x:c>
      <x:c r="T252" s="329" t="str">
        <x:v>Original source numeric input</x:v>
      </x:c>
      <x:c r="U252" s="332" t="str">
        <x:v>AI-assisted analyst</x:v>
      </x:c>
      <x:c r="V252" s="60"/>
      <x:c r="W252" s="60"/>
      <x:c r="X252" s="60"/>
      <x:c r="Y252" s="60"/>
      <x:c r="Z252" s="60"/>
    </x:row>
    <x:row r="253" ht="15.75" hidden="0" customHeight="1">
      <x:c r="A253" s="329" t="str">
        <x:v>RAW-TEST-0247</x:v>
      </x:c>
      <x:c r="B253" s="329" t="str">
        <x:v>ASM-NGOB-V42-TEST</x:v>
      </x:c>
      <x:c r="C253" s="329" t="str">
        <x:v>SRC-NGOB-V18</x:v>
      </x:c>
      <x:c r="D253" s="329" t="str">
        <x:v>'EE-'!G87</x:v>
      </x:c>
      <x:c r="E253" s="329" t="str">
        <x:v>EE-</x:v>
      </x:c>
      <x:c r="F253" s="329" t="n">
        <x:v>87</x:v>
      </x:c>
      <x:c r="G253" s="329" t="str">
        <x:v>OPEX</x:v>
      </x:c>
      <x:c r="H253" s="329"/>
      <x:c r="I253" s="385" t="n">
        <x:v>343554.86109862005</x:v>
      </x:c>
      <x:c r="J253" s="330"/>
      <x:c r="K253" s="329" t="str">
        <x:v>Currency</x:v>
      </x:c>
      <x:c r="L253" s="329" t="str">
        <x:v>CAD</x:v>
      </x:c>
      <x:c r="M253" s="329" t="str">
        <x:v>2028-2029</x:v>
      </x:c>
      <x:c r="N253" s="329" t="str">
        <x:v>AI-Assisted</x:v>
      </x:c>
      <x:c r="O253" s="329" t="str">
        <x:v>Cell transcription from supplied workbook</x:v>
      </x:c>
      <x:c r="P253" s="329" t="str">
        <x:v>Captured</x:v>
      </x:c>
      <x:c r="Q253" s="336" t="d">
        <x:v>2026-10-04T00:00:00.000Z</x:v>
      </x:c>
      <x:c r="R253" s="336" t="d">
        <x:v>2026-10-04T00:00:00.000Z</x:v>
      </x:c>
      <x:c r="S253" s="329" t="str">
        <x:v>Parsed</x:v>
      </x:c>
      <x:c r="T253" s="329" t="str">
        <x:v>Original source numeric input</x:v>
      </x:c>
      <x:c r="U253" s="332" t="str">
        <x:v>AI-assisted analyst</x:v>
      </x:c>
      <x:c r="V253" s="60"/>
      <x:c r="W253" s="60"/>
      <x:c r="X253" s="60"/>
      <x:c r="Y253" s="60"/>
      <x:c r="Z253" s="60"/>
    </x:row>
    <x:row r="254" ht="15.75" hidden="0" customHeight="1">
      <x:c r="A254" s="329" t="str">
        <x:v>RAW-TEST-0248</x:v>
      </x:c>
      <x:c r="B254" s="329" t="str">
        <x:v>ASM-NGOB-V42-TEST</x:v>
      </x:c>
      <x:c r="C254" s="329" t="str">
        <x:v>SRC-NGOB-V18</x:v>
      </x:c>
      <x:c r="D254" s="329" t="str">
        <x:v>'EE-'!H16</x:v>
      </x:c>
      <x:c r="E254" s="329" t="str">
        <x:v>EE-</x:v>
      </x:c>
      <x:c r="F254" s="329" t="n">
        <x:v>16</x:v>
      </x:c>
      <x:c r="G254" s="329" t="str">
        <x:v>REVENUE</x:v>
      </x:c>
      <x:c r="H254" s="329"/>
      <x:c r="I254" s="385" t="n">
        <x:v>442281.40984800004</x:v>
      </x:c>
      <x:c r="J254" s="330"/>
      <x:c r="K254" s="329" t="str">
        <x:v>Currency</x:v>
      </x:c>
      <x:c r="L254" s="329" t="str">
        <x:v>CAD</x:v>
      </x:c>
      <x:c r="M254" s="329" t="str">
        <x:v>2029-2030</x:v>
      </x:c>
      <x:c r="N254" s="329" t="str">
        <x:v>AI-Assisted</x:v>
      </x:c>
      <x:c r="O254" s="329" t="str">
        <x:v>Cell transcription from supplied workbook</x:v>
      </x:c>
      <x:c r="P254" s="329" t="str">
        <x:v>Captured</x:v>
      </x:c>
      <x:c r="Q254" s="336" t="d">
        <x:v>2026-10-04T00:00:00.000Z</x:v>
      </x:c>
      <x:c r="R254" s="336" t="d">
        <x:v>2026-10-04T00:00:00.000Z</x:v>
      </x:c>
      <x:c r="S254" s="329" t="str">
        <x:v>Parsed</x:v>
      </x:c>
      <x:c r="T254" s="329" t="str">
        <x:v>Original source numeric input</x:v>
      </x:c>
      <x:c r="U254" s="332" t="str">
        <x:v>AI-assisted analyst</x:v>
      </x:c>
      <x:c r="V254" s="60"/>
      <x:c r="W254" s="60"/>
      <x:c r="X254" s="60"/>
      <x:c r="Y254" s="60"/>
      <x:c r="Z254" s="60"/>
    </x:row>
    <x:row r="255" ht="15.75" hidden="0" customHeight="1">
      <x:c r="A255" s="329" t="str">
        <x:v>RAW-TEST-0249</x:v>
      </x:c>
      <x:c r="B255" s="329" t="str">
        <x:v>ASM-NGOB-V42-TEST</x:v>
      </x:c>
      <x:c r="C255" s="329" t="str">
        <x:v>SRC-NGOB-V18</x:v>
      </x:c>
      <x:c r="D255" s="329" t="str">
        <x:v>'EE-'!H87</x:v>
      </x:c>
      <x:c r="E255" s="329" t="str">
        <x:v>EE-</x:v>
      </x:c>
      <x:c r="F255" s="329" t="n">
        <x:v>87</x:v>
      </x:c>
      <x:c r="G255" s="329" t="str">
        <x:v>OPEX</x:v>
      </x:c>
      <x:c r="H255" s="329"/>
      <x:c r="I255" s="385" t="n">
        <x:v>353081.5063170827</x:v>
      </x:c>
      <x:c r="J255" s="330"/>
      <x:c r="K255" s="329" t="str">
        <x:v>Currency</x:v>
      </x:c>
      <x:c r="L255" s="329" t="str">
        <x:v>CAD</x:v>
      </x:c>
      <x:c r="M255" s="329" t="str">
        <x:v>2029-2030</x:v>
      </x:c>
      <x:c r="N255" s="329" t="str">
        <x:v>AI-Assisted</x:v>
      </x:c>
      <x:c r="O255" s="329" t="str">
        <x:v>Cell transcription from supplied workbook</x:v>
      </x:c>
      <x:c r="P255" s="329" t="str">
        <x:v>Captured</x:v>
      </x:c>
      <x:c r="Q255" s="336" t="d">
        <x:v>2026-10-04T00:00:00.000Z</x:v>
      </x:c>
      <x:c r="R255" s="336" t="d">
        <x:v>2026-10-04T00:00:00.000Z</x:v>
      </x:c>
      <x:c r="S255" s="329" t="str">
        <x:v>Parsed</x:v>
      </x:c>
      <x:c r="T255" s="329" t="str">
        <x:v>Original source numeric input</x:v>
      </x:c>
      <x:c r="U255" s="332" t="str">
        <x:v>AI-assisted analyst</x:v>
      </x:c>
      <x:c r="V255" s="60"/>
      <x:c r="W255" s="60"/>
      <x:c r="X255" s="60"/>
      <x:c r="Y255" s="60"/>
      <x:c r="Z255" s="60"/>
    </x:row>
    <x:row r="256" ht="15.75" hidden="0" customHeight="1">
      <x:c r="A256" s="329" t="str">
        <x:v>RAW-TEST-0250</x:v>
      </x:c>
      <x:c r="B256" s="329" t="str">
        <x:v>ASM-NGOB-V42-TEST</x:v>
      </x:c>
      <x:c r="C256" s="329" t="str">
        <x:v>SRC-NGOB-V18</x:v>
      </x:c>
      <x:c r="D256" s="329" t="str">
        <x:v>'EE-'!J16</x:v>
      </x:c>
      <x:c r="E256" s="329" t="str">
        <x:v>EE-</x:v>
      </x:c>
      <x:c r="F256" s="329" t="n">
        <x:v>16</x:v>
      </x:c>
      <x:c r="G256" s="329" t="str">
        <x:v>REVENUE</x:v>
      </x:c>
      <x:c r="H256" s="329"/>
      <x:c r="I256" s="385" t="n">
        <x:v>484007.7982749193</x:v>
      </x:c>
      <x:c r="J256" s="330"/>
      <x:c r="K256" s="329" t="str">
        <x:v>Currency</x:v>
      </x:c>
      <x:c r="L256" s="329" t="str">
        <x:v>CAD</x:v>
      </x:c>
      <x:c r="M256" s="329" t="str">
        <x:v>2031-2032</x:v>
      </x:c>
      <x:c r="N256" s="329" t="str">
        <x:v>AI-Assisted</x:v>
      </x:c>
      <x:c r="O256" s="329" t="str">
        <x:v>Cell transcription from supplied workbook</x:v>
      </x:c>
      <x:c r="P256" s="329" t="str">
        <x:v>Captured</x:v>
      </x:c>
      <x:c r="Q256" s="336" t="d">
        <x:v>2026-10-04T00:00:00.000Z</x:v>
      </x:c>
      <x:c r="R256" s="336" t="d">
        <x:v>2026-10-04T00:00:00.000Z</x:v>
      </x:c>
      <x:c r="S256" s="329" t="str">
        <x:v>Parsed</x:v>
      </x:c>
      <x:c r="T256" s="329" t="str">
        <x:v>Original source numeric input</x:v>
      </x:c>
      <x:c r="U256" s="332" t="str">
        <x:v>AI-assisted analyst</x:v>
      </x:c>
      <x:c r="V256" s="60"/>
      <x:c r="W256" s="60"/>
      <x:c r="X256" s="60"/>
      <x:c r="Y256" s="60"/>
      <x:c r="Z256" s="60"/>
    </x:row>
    <x:row r="257" ht="15.75" hidden="0" customHeight="1">
      <x:c r="A257" s="329" t="str">
        <x:v>RAW-TEST-0251</x:v>
      </x:c>
      <x:c r="B257" s="329" t="str">
        <x:v>ASM-NGOB-V42-TEST</x:v>
      </x:c>
      <x:c r="C257" s="329" t="str">
        <x:v>SRC-NGOB-V18</x:v>
      </x:c>
      <x:c r="D257" s="329" t="str">
        <x:v>'EE-'!J87</x:v>
      </x:c>
      <x:c r="E257" s="329" t="str">
        <x:v>EE-</x:v>
      </x:c>
      <x:c r="F257" s="329" t="n">
        <x:v>87</x:v>
      </x:c>
      <x:c r="G257" s="329" t="str">
        <x:v>OPEX</x:v>
      </x:c>
      <x:c r="H257" s="329"/>
      <x:c r="I257" s="385" t="n">
        <x:v>372953.1887668819</x:v>
      </x:c>
      <x:c r="J257" s="330"/>
      <x:c r="K257" s="329" t="str">
        <x:v>Currency</x:v>
      </x:c>
      <x:c r="L257" s="329" t="str">
        <x:v>CAD</x:v>
      </x:c>
      <x:c r="M257" s="329" t="str">
        <x:v>2031-2032</x:v>
      </x:c>
      <x:c r="N257" s="329" t="str">
        <x:v>AI-Assisted</x:v>
      </x:c>
      <x:c r="O257" s="329" t="str">
        <x:v>Cell transcription from supplied workbook</x:v>
      </x:c>
      <x:c r="P257" s="329" t="str">
        <x:v>Captured</x:v>
      </x:c>
      <x:c r="Q257" s="336" t="d">
        <x:v>2026-10-04T00:00:00.000Z</x:v>
      </x:c>
      <x:c r="R257" s="336" t="d">
        <x:v>2026-10-04T00:00:00.000Z</x:v>
      </x:c>
      <x:c r="S257" s="329" t="str">
        <x:v>Parsed</x:v>
      </x:c>
      <x:c r="T257" s="329" t="str">
        <x:v>Original source numeric input</x:v>
      </x:c>
      <x:c r="U257" s="332" t="str">
        <x:v>AI-assisted analyst</x:v>
      </x:c>
      <x:c r="V257" s="60"/>
      <x:c r="W257" s="60"/>
      <x:c r="X257" s="60"/>
      <x:c r="Y257" s="60"/>
      <x:c r="Z257" s="60"/>
    </x:row>
    <x:row r="258" ht="15.75" hidden="0" customHeight="1">
      <x:c r="A258" s="329" t="str">
        <x:v>RAW-TEST-0252</x:v>
      </x:c>
      <x:c r="B258" s="329" t="str">
        <x:v>ASM-NGOB-V42-TEST</x:v>
      </x:c>
      <x:c r="C258" s="329" t="str">
        <x:v>SRC-NGOB-V18</x:v>
      </x:c>
      <x:c r="D258" s="329" t="str">
        <x:v>'EE-'!K16</x:v>
      </x:c>
      <x:c r="E258" s="329" t="str">
        <x:v>EE-</x:v>
      </x:c>
      <x:c r="F258" s="329" t="n">
        <x:v>16</x:v>
      </x:c>
      <x:c r="G258" s="329" t="str">
        <x:v>REVENUE</x:v>
      </x:c>
      <x:c r="H258" s="329"/>
      <x:c r="I258" s="385" t="n">
        <x:v>495338.9958672001</x:v>
      </x:c>
      <x:c r="J258" s="330"/>
      <x:c r="K258" s="329" t="str">
        <x:v>Currency</x:v>
      </x:c>
      <x:c r="L258" s="329" t="str">
        <x:v>CAD</x:v>
      </x:c>
      <x:c r="M258" s="329" t="str">
        <x:v>2032-2033</x:v>
      </x:c>
      <x:c r="N258" s="329" t="str">
        <x:v>AI-Assisted</x:v>
      </x:c>
      <x:c r="O258" s="329" t="str">
        <x:v>Cell transcription from supplied workbook</x:v>
      </x:c>
      <x:c r="P258" s="329" t="str">
        <x:v>Captured</x:v>
      </x:c>
      <x:c r="Q258" s="336" t="d">
        <x:v>2026-10-04T00:00:00.000Z</x:v>
      </x:c>
      <x:c r="R258" s="336" t="d">
        <x:v>2026-10-04T00:00:00.000Z</x:v>
      </x:c>
      <x:c r="S258" s="329" t="str">
        <x:v>Parsed</x:v>
      </x:c>
      <x:c r="T258" s="329" t="str">
        <x:v>Original source numeric input</x:v>
      </x:c>
      <x:c r="U258" s="332" t="str">
        <x:v>AI-assisted analyst</x:v>
      </x:c>
      <x:c r="V258" s="60"/>
      <x:c r="W258" s="60"/>
      <x:c r="X258" s="60"/>
      <x:c r="Y258" s="60"/>
      <x:c r="Z258" s="60"/>
    </x:row>
    <x:row r="259" ht="15.75" hidden="0" customHeight="1">
      <x:c r="A259" s="329" t="str">
        <x:v>RAW-TEST-0253</x:v>
      </x:c>
      <x:c r="B259" s="329" t="str">
        <x:v>ASM-NGOB-V42-TEST</x:v>
      </x:c>
      <x:c r="C259" s="329" t="str">
        <x:v>SRC-NGOB-V18</x:v>
      </x:c>
      <x:c r="D259" s="329" t="str">
        <x:v>'EE-'!K87</x:v>
      </x:c>
      <x:c r="E259" s="329" t="str">
        <x:v>EE-</x:v>
      </x:c>
      <x:c r="F259" s="329" t="n">
        <x:v>87</x:v>
      </x:c>
      <x:c r="G259" s="329" t="str">
        <x:v>OPEX</x:v>
      </x:c>
      <x:c r="H259" s="329"/>
      <x:c r="I259" s="385" t="n">
        <x:v>383314.0415377803</x:v>
      </x:c>
      <x:c r="J259" s="330"/>
      <x:c r="K259" s="329" t="str">
        <x:v>Currency</x:v>
      </x:c>
      <x:c r="L259" s="329" t="str">
        <x:v>CAD</x:v>
      </x:c>
      <x:c r="M259" s="329" t="str">
        <x:v>2032-2033</x:v>
      </x:c>
      <x:c r="N259" s="329" t="str">
        <x:v>AI-Assisted</x:v>
      </x:c>
      <x:c r="O259" s="329" t="str">
        <x:v>Cell transcription from supplied workbook</x:v>
      </x:c>
      <x:c r="P259" s="329" t="str">
        <x:v>Captured</x:v>
      </x:c>
      <x:c r="Q259" s="336" t="d">
        <x:v>2026-10-04T00:00:00.000Z</x:v>
      </x:c>
      <x:c r="R259" s="336" t="d">
        <x:v>2026-10-04T00:00:00.000Z</x:v>
      </x:c>
      <x:c r="S259" s="329" t="str">
        <x:v>Parsed</x:v>
      </x:c>
      <x:c r="T259" s="329" t="str">
        <x:v>Original source numeric input</x:v>
      </x:c>
      <x:c r="U259" s="332" t="str">
        <x:v>AI-assisted analyst</x:v>
      </x:c>
      <x:c r="V259" s="60"/>
      <x:c r="W259" s="60"/>
      <x:c r="X259" s="60"/>
      <x:c r="Y259" s="60"/>
      <x:c r="Z259" s="60"/>
    </x:row>
    <x:row r="260" ht="15.75" hidden="0" customHeight="1">
      <x:c r="A260" s="329" t="str">
        <x:v>RAW-TEST-0254</x:v>
      </x:c>
      <x:c r="B260" s="329" t="str">
        <x:v>ASM-NGOB-V42-TEST</x:v>
      </x:c>
      <x:c r="C260" s="329" t="str">
        <x:v>SRC-NGOB-V18</x:v>
      </x:c>
      <x:c r="D260" s="329" t="str">
        <x:v>'EE-'!L16</x:v>
      </x:c>
      <x:c r="E260" s="329" t="str">
        <x:v>EE-</x:v>
      </x:c>
      <x:c r="F260" s="329" t="n">
        <x:v>16</x:v>
      </x:c>
      <x:c r="G260" s="329" t="str">
        <x:v>REVENUE</x:v>
      </x:c>
      <x:c r="H260" s="329"/>
      <x:c r="I260" s="385" t="n">
        <x:v>506952.31345199613</x:v>
      </x:c>
      <x:c r="J260" s="330"/>
      <x:c r="K260" s="329" t="str">
        <x:v>Currency</x:v>
      </x:c>
      <x:c r="L260" s="329" t="str">
        <x:v>CAD</x:v>
      </x:c>
      <x:c r="M260" s="329" t="str">
        <x:v>2033-2034</x:v>
      </x:c>
      <x:c r="N260" s="329" t="str">
        <x:v>AI-Assisted</x:v>
      </x:c>
      <x:c r="O260" s="329" t="str">
        <x:v>Cell transcription from supplied workbook</x:v>
      </x:c>
      <x:c r="P260" s="329" t="str">
        <x:v>Captured</x:v>
      </x:c>
      <x:c r="Q260" s="336" t="d">
        <x:v>2026-10-04T00:00:00.000Z</x:v>
      </x:c>
      <x:c r="R260" s="336" t="d">
        <x:v>2026-10-04T00:00:00.000Z</x:v>
      </x:c>
      <x:c r="S260" s="329" t="str">
        <x:v>Parsed</x:v>
      </x:c>
      <x:c r="T260" s="329" t="str">
        <x:v>Original source numeric input</x:v>
      </x:c>
      <x:c r="U260" s="332" t="str">
        <x:v>AI-assisted analyst</x:v>
      </x:c>
      <x:c r="V260" s="60"/>
      <x:c r="W260" s="60"/>
      <x:c r="X260" s="60"/>
      <x:c r="Y260" s="60"/>
      <x:c r="Z260" s="60"/>
    </x:row>
    <x:row r="261" ht="15.75" hidden="0" customHeight="1">
      <x:c r="A261" s="329" t="str">
        <x:v>RAW-TEST-0255</x:v>
      </x:c>
      <x:c r="B261" s="329" t="str">
        <x:v>ASM-NGOB-V42-TEST</x:v>
      </x:c>
      <x:c r="C261" s="329" t="str">
        <x:v>SRC-NGOB-V18</x:v>
      </x:c>
      <x:c r="D261" s="329" t="str">
        <x:v>'EE-'!L87</x:v>
      </x:c>
      <x:c r="E261" s="329" t="str">
        <x:v>EE-</x:v>
      </x:c>
      <x:c r="F261" s="329" t="n">
        <x:v>87</x:v>
      </x:c>
      <x:c r="G261" s="329" t="str">
        <x:v>OPEX</x:v>
      </x:c>
      <x:c r="H261" s="329"/>
      <x:c r="I261" s="385" t="n">
        <x:v>393969.16503396345</x:v>
      </x:c>
      <x:c r="J261" s="330"/>
      <x:c r="K261" s="329" t="str">
        <x:v>Currency</x:v>
      </x:c>
      <x:c r="L261" s="329" t="str">
        <x:v>CAD</x:v>
      </x:c>
      <x:c r="M261" s="329" t="str">
        <x:v>2033-2034</x:v>
      </x:c>
      <x:c r="N261" s="329" t="str">
        <x:v>AI-Assisted</x:v>
      </x:c>
      <x:c r="O261" s="329" t="str">
        <x:v>Cell transcription from supplied workbook</x:v>
      </x:c>
      <x:c r="P261" s="329" t="str">
        <x:v>Captured</x:v>
      </x:c>
      <x:c r="Q261" s="336" t="d">
        <x:v>2026-10-04T00:00:00.000Z</x:v>
      </x:c>
      <x:c r="R261" s="336" t="d">
        <x:v>2026-10-04T00:00:00.000Z</x:v>
      </x:c>
      <x:c r="S261" s="329" t="str">
        <x:v>Parsed</x:v>
      </x:c>
      <x:c r="T261" s="329" t="str">
        <x:v>Original source numeric input</x:v>
      </x:c>
      <x:c r="U261" s="332" t="str">
        <x:v>AI-assisted analyst</x:v>
      </x:c>
      <x:c r="V261" s="60"/>
      <x:c r="W261" s="60"/>
      <x:c r="X261" s="60"/>
      <x:c r="Y261" s="60"/>
      <x:c r="Z261" s="60"/>
    </x:row>
    <x:row r="262" ht="15.75" hidden="0" customHeight="1">
      <x:c r="A262" s="329" t="str">
        <x:v>RAW-TEST-0256</x:v>
      </x:c>
      <x:c r="B262" s="329" t="str">
        <x:v>ASM-NGOB-V42-TEST</x:v>
      </x:c>
      <x:c r="C262" s="329" t="str">
        <x:v>SRC-NGOB-V18</x:v>
      </x:c>
      <x:c r="D262" s="329" t="str">
        <x:v>'EE-'!M16</x:v>
      </x:c>
      <x:c r="E262" s="329" t="str">
        <x:v>EE-</x:v>
      </x:c>
      <x:c r="F262" s="329" t="n">
        <x:v>16</x:v>
      </x:c>
      <x:c r="G262" s="329" t="str">
        <x:v>REVENUE</x:v>
      </x:c>
      <x:c r="H262" s="329"/>
      <x:c r="I262" s="385" t="n">
        <x:v>518854.7808301744</x:v>
      </x:c>
      <x:c r="J262" s="330"/>
      <x:c r="K262" s="329" t="str">
        <x:v>Currency</x:v>
      </x:c>
      <x:c r="L262" s="329" t="str">
        <x:v>CAD</x:v>
      </x:c>
      <x:c r="M262" s="329" t="str">
        <x:v>2034-2035</x:v>
      </x:c>
      <x:c r="N262" s="329" t="str">
        <x:v>AI-Assisted</x:v>
      </x:c>
      <x:c r="O262" s="329" t="str">
        <x:v>Cell transcription from supplied workbook</x:v>
      </x:c>
      <x:c r="P262" s="329" t="str">
        <x:v>Captured</x:v>
      </x:c>
      <x:c r="Q262" s="336" t="d">
        <x:v>2026-10-04T00:00:00.000Z</x:v>
      </x:c>
      <x:c r="R262" s="336" t="d">
        <x:v>2026-10-04T00:00:00.000Z</x:v>
      </x:c>
      <x:c r="S262" s="329" t="str">
        <x:v>Parsed</x:v>
      </x:c>
      <x:c r="T262" s="329" t="str">
        <x:v>Original source numeric input</x:v>
      </x:c>
      <x:c r="U262" s="332" t="str">
        <x:v>AI-assisted analyst</x:v>
      </x:c>
      <x:c r="V262" s="60"/>
      <x:c r="W262" s="60"/>
      <x:c r="X262" s="60"/>
      <x:c r="Y262" s="60"/>
      <x:c r="Z262" s="60"/>
    </x:row>
    <x:row r="263" ht="15.75" hidden="0" customHeight="1">
      <x:c r="A263" s="329" t="str">
        <x:v>RAW-TEST-0257</x:v>
      </x:c>
      <x:c r="B263" s="329" t="str">
        <x:v>ASM-NGOB-V42-TEST</x:v>
      </x:c>
      <x:c r="C263" s="329" t="str">
        <x:v>SRC-NGOB-V18</x:v>
      </x:c>
      <x:c r="D263" s="329" t="str">
        <x:v>'EE-'!M87</x:v>
      </x:c>
      <x:c r="E263" s="329" t="str">
        <x:v>EE-</x:v>
      </x:c>
      <x:c r="F263" s="329" t="n">
        <x:v>87</x:v>
      </x:c>
      <x:c r="G263" s="329" t="str">
        <x:v>OPEX</x:v>
      </x:c>
      <x:c r="H263" s="329"/>
      <x:c r="I263" s="385" t="n">
        <x:v>404927.0562800331</x:v>
      </x:c>
      <x:c r="J263" s="330"/>
      <x:c r="K263" s="329" t="str">
        <x:v>Currency</x:v>
      </x:c>
      <x:c r="L263" s="329" t="str">
        <x:v>CAD</x:v>
      </x:c>
      <x:c r="M263" s="329" t="str">
        <x:v>2034-2035</x:v>
      </x:c>
      <x:c r="N263" s="329" t="str">
        <x:v>AI-Assisted</x:v>
      </x:c>
      <x:c r="O263" s="329" t="str">
        <x:v>Cell transcription from supplied workbook</x:v>
      </x:c>
      <x:c r="P263" s="329" t="str">
        <x:v>Captured</x:v>
      </x:c>
      <x:c r="Q263" s="336" t="d">
        <x:v>2026-10-04T00:00:00.000Z</x:v>
      </x:c>
      <x:c r="R263" s="336" t="d">
        <x:v>2026-10-04T00:00:00.000Z</x:v>
      </x:c>
      <x:c r="S263" s="329" t="str">
        <x:v>Parsed</x:v>
      </x:c>
      <x:c r="T263" s="329" t="str">
        <x:v>Original source numeric input</x:v>
      </x:c>
      <x:c r="U263" s="332" t="str">
        <x:v>AI-assisted analyst</x:v>
      </x:c>
      <x:c r="V263" s="60"/>
      <x:c r="W263" s="60"/>
      <x:c r="X263" s="60"/>
      <x:c r="Y263" s="60"/>
      <x:c r="Z263" s="60"/>
    </x:row>
    <x:row r="264" ht="15.75" hidden="0" customHeight="1">
      <x:c r="A264" s="329" t="str">
        <x:v>RAW-TEST-0258</x:v>
      </x:c>
      <x:c r="B264" s="329" t="str">
        <x:v>ASM-NGOB-V42-TEST</x:v>
      </x:c>
      <x:c r="C264" s="329" t="str">
        <x:v>SRC-NGOB-V18</x:v>
      </x:c>
      <x:c r="D264" s="329" t="str">
        <x:v>'MH+'!C16</x:v>
      </x:c>
      <x:c r="E264" s="329" t="str">
        <x:v>MH+</x:v>
      </x:c>
      <x:c r="F264" s="329" t="n">
        <x:v>16</x:v>
      </x:c>
      <x:c r="G264" s="329" t="str">
        <x:v>REVENUE</x:v>
      </x:c>
      <x:c r="H264" s="329"/>
      <x:c r="I264" s="385" t="n">
        <x:v>369495.8</x:v>
      </x:c>
      <x:c r="J264" s="330"/>
      <x:c r="K264" s="329" t="str">
        <x:v>Currency</x:v>
      </x:c>
      <x:c r="L264" s="329" t="str">
        <x:v>CAD</x:v>
      </x:c>
      <x:c r="M264" s="329" t="str">
        <x:v>2024-2025</x:v>
      </x:c>
      <x:c r="N264" s="329" t="str">
        <x:v>AI-Assisted</x:v>
      </x:c>
      <x:c r="O264" s="329" t="str">
        <x:v>Cell transcription from supplied workbook</x:v>
      </x:c>
      <x:c r="P264" s="329" t="str">
        <x:v>Captured</x:v>
      </x:c>
      <x:c r="Q264" s="336" t="d">
        <x:v>2026-10-04T00:00:00.000Z</x:v>
      </x:c>
      <x:c r="R264" s="336" t="d">
        <x:v>2026-10-04T00:00:00.000Z</x:v>
      </x:c>
      <x:c r="S264" s="329" t="str">
        <x:v>Parsed</x:v>
      </x:c>
      <x:c r="T264" s="329" t="str">
        <x:v>Original source formula (text): SUM(C5:C15)</x:v>
      </x:c>
      <x:c r="U264" s="332" t="str">
        <x:v>AI-assisted analyst</x:v>
      </x:c>
      <x:c r="V264" s="60"/>
      <x:c r="W264" s="60"/>
      <x:c r="X264" s="60"/>
      <x:c r="Y264" s="60"/>
      <x:c r="Z264" s="60"/>
    </x:row>
    <x:row r="265" ht="15.75" hidden="0" customHeight="1">
      <x:c r="A265" s="329" t="str">
        <x:v>RAW-TEST-0259</x:v>
      </x:c>
      <x:c r="B265" s="329" t="str">
        <x:v>ASM-NGOB-V42-TEST</x:v>
      </x:c>
      <x:c r="C265" s="329" t="str">
        <x:v>SRC-NGOB-V18</x:v>
      </x:c>
      <x:c r="D265" s="329" t="str">
        <x:v>'MH+'!C87</x:v>
      </x:c>
      <x:c r="E265" s="329" t="str">
        <x:v>MH+</x:v>
      </x:c>
      <x:c r="F265" s="329" t="n">
        <x:v>87</x:v>
      </x:c>
      <x:c r="G265" s="329" t="str">
        <x:v>OPEX</x:v>
      </x:c>
      <x:c r="H265" s="329"/>
      <x:c r="I265" s="385" t="n">
        <x:v>181640</x:v>
      </x:c>
      <x:c r="J265" s="330"/>
      <x:c r="K265" s="329" t="str">
        <x:v>Currency</x:v>
      </x:c>
      <x:c r="L265" s="329" t="str">
        <x:v>CAD</x:v>
      </x:c>
      <x:c r="M265" s="329" t="str">
        <x:v>2024-2025</x:v>
      </x:c>
      <x:c r="N265" s="329" t="str">
        <x:v>AI-Assisted</x:v>
      </x:c>
      <x:c r="O265" s="329" t="str">
        <x:v>Cell transcription from supplied workbook</x:v>
      </x:c>
      <x:c r="P265" s="329" t="str">
        <x:v>Captured</x:v>
      </x:c>
      <x:c r="Q265" s="336" t="d">
        <x:v>2026-10-04T00:00:00.000Z</x:v>
      </x:c>
      <x:c r="R265" s="336" t="d">
        <x:v>2026-10-04T00:00:00.000Z</x:v>
      </x:c>
      <x:c r="S265" s="329" t="str">
        <x:v>Parsed</x:v>
      </x:c>
      <x:c r="T265" s="329" t="str">
        <x:v>Original source formula (text): SUM(C84,C82,C76,C59,C46,C37)</x:v>
      </x:c>
      <x:c r="U265" s="332" t="str">
        <x:v>AI-assisted analyst</x:v>
      </x:c>
      <x:c r="V265" s="60"/>
      <x:c r="W265" s="60"/>
      <x:c r="X265" s="60"/>
      <x:c r="Y265" s="60"/>
      <x:c r="Z265" s="60"/>
    </x:row>
    <x:row r="266" ht="15.75" hidden="0" customHeight="1">
      <x:c r="A266" s="329" t="str">
        <x:v>RAW-TEST-0260</x:v>
      </x:c>
      <x:c r="B266" s="329" t="str">
        <x:v>ASM-NGOB-V42-TEST</x:v>
      </x:c>
      <x:c r="C266" s="329" t="str">
        <x:v>SRC-NGOB-V18</x:v>
      </x:c>
      <x:c r="D266" s="329" t="str">
        <x:v>'MH+'!D16</x:v>
      </x:c>
      <x:c r="E266" s="329" t="str">
        <x:v>MH+</x:v>
      </x:c>
      <x:c r="F266" s="329" t="n">
        <x:v>16</x:v>
      </x:c>
      <x:c r="G266" s="329" t="str">
        <x:v>REVENUE</x:v>
      </x:c>
      <x:c r="H266" s="329"/>
      <x:c r="I266" s="385" t="n">
        <x:v>299686.94</x:v>
      </x:c>
      <x:c r="J266" s="330"/>
      <x:c r="K266" s="329" t="str">
        <x:v>Currency</x:v>
      </x:c>
      <x:c r="L266" s="329" t="str">
        <x:v>CAD</x:v>
      </x:c>
      <x:c r="M266" s="329" t="str">
        <x:v>2025-2026</x:v>
      </x:c>
      <x:c r="N266" s="329" t="str">
        <x:v>AI-Assisted</x:v>
      </x:c>
      <x:c r="O266" s="329" t="str">
        <x:v>Cell transcription from supplied workbook</x:v>
      </x:c>
      <x:c r="P266" s="329" t="str">
        <x:v>Captured</x:v>
      </x:c>
      <x:c r="Q266" s="336" t="d">
        <x:v>2026-10-04T00:00:00.000Z</x:v>
      </x:c>
      <x:c r="R266" s="336" t="d">
        <x:v>2026-10-04T00:00:00.000Z</x:v>
      </x:c>
      <x:c r="S266" s="329" t="str">
        <x:v>Parsed</x:v>
      </x:c>
      <x:c r="T266" s="329" t="str">
        <x:v>Original source formula (text): SUM(D5:D15)</x:v>
      </x:c>
      <x:c r="U266" s="332" t="str">
        <x:v>AI-assisted analyst</x:v>
      </x:c>
      <x:c r="V266" s="60"/>
      <x:c r="W266" s="60"/>
      <x:c r="X266" s="60"/>
      <x:c r="Y266" s="60"/>
      <x:c r="Z266" s="60"/>
    </x:row>
    <x:row r="267" ht="15.75" hidden="0" customHeight="1">
      <x:c r="A267" s="329" t="str">
        <x:v>RAW-TEST-0261</x:v>
      </x:c>
      <x:c r="B267" s="329" t="str">
        <x:v>ASM-NGOB-V42-TEST</x:v>
      </x:c>
      <x:c r="C267" s="329" t="str">
        <x:v>SRC-NGOB-V18</x:v>
      </x:c>
      <x:c r="D267" s="329" t="str">
        <x:v>'MH+'!D87</x:v>
      </x:c>
      <x:c r="E267" s="329" t="str">
        <x:v>MH+</x:v>
      </x:c>
      <x:c r="F267" s="329" t="n">
        <x:v>87</x:v>
      </x:c>
      <x:c r="G267" s="329" t="str">
        <x:v>OPEX</x:v>
      </x:c>
      <x:c r="H267" s="329"/>
      <x:c r="I267" s="385" t="n">
        <x:v>187089.2</x:v>
      </x:c>
      <x:c r="J267" s="330"/>
      <x:c r="K267" s="329" t="str">
        <x:v>Currency</x:v>
      </x:c>
      <x:c r="L267" s="329" t="str">
        <x:v>CAD</x:v>
      </x:c>
      <x:c r="M267" s="329" t="str">
        <x:v>2025-2026</x:v>
      </x:c>
      <x:c r="N267" s="329" t="str">
        <x:v>AI-Assisted</x:v>
      </x:c>
      <x:c r="O267" s="329" t="str">
        <x:v>Cell transcription from supplied workbook</x:v>
      </x:c>
      <x:c r="P267" s="329" t="str">
        <x:v>Captured</x:v>
      </x:c>
      <x:c r="Q267" s="336" t="d">
        <x:v>2026-10-04T00:00:00.000Z</x:v>
      </x:c>
      <x:c r="R267" s="336" t="d">
        <x:v>2026-10-04T00:00:00.000Z</x:v>
      </x:c>
      <x:c r="S267" s="329" t="str">
        <x:v>Parsed</x:v>
      </x:c>
      <x:c r="T267" s="329" t="str">
        <x:v>Original source formula (text): SUM(D84,D82,D76,D59,D46,D37)</x:v>
      </x:c>
      <x:c r="U267" s="332" t="str">
        <x:v>AI-assisted analyst</x:v>
      </x:c>
      <x:c r="V267" s="60"/>
      <x:c r="W267" s="60"/>
      <x:c r="X267" s="60"/>
      <x:c r="Y267" s="60"/>
      <x:c r="Z267" s="60"/>
    </x:row>
    <x:row r="268" ht="15.75" hidden="0" customHeight="1">
      <x:c r="A268" s="329" t="str">
        <x:v>RAW-TEST-0262</x:v>
      </x:c>
      <x:c r="B268" s="329" t="str">
        <x:v>ASM-NGOB-V42-TEST</x:v>
      </x:c>
      <x:c r="C268" s="329" t="str">
        <x:v>SRC-NGOB-V18</x:v>
      </x:c>
      <x:c r="D268" s="329" t="str">
        <x:v>'MH+'!E16</x:v>
      </x:c>
      <x:c r="E268" s="329" t="str">
        <x:v>MH+</x:v>
      </x:c>
      <x:c r="F268" s="329" t="n">
        <x:v>16</x:v>
      </x:c>
      <x:c r="G268" s="329" t="str">
        <x:v>REVENUE</x:v>
      </x:c>
      <x:c r="H268" s="329"/>
      <x:c r="I268" s="385" t="n">
        <x:v>321987.8788</x:v>
      </x:c>
      <x:c r="J268" s="330"/>
      <x:c r="K268" s="329" t="str">
        <x:v>Currency</x:v>
      </x:c>
      <x:c r="L268" s="329" t="str">
        <x:v>CAD</x:v>
      </x:c>
      <x:c r="M268" s="329" t="str">
        <x:v>2026-2027</x:v>
      </x:c>
      <x:c r="N268" s="329" t="str">
        <x:v>AI-Assisted</x:v>
      </x:c>
      <x:c r="O268" s="329" t="str">
        <x:v>Cell transcription from supplied workbook</x:v>
      </x:c>
      <x:c r="P268" s="329" t="str">
        <x:v>Captured</x:v>
      </x:c>
      <x:c r="Q268" s="336" t="d">
        <x:v>2026-10-04T00:00:00.000Z</x:v>
      </x:c>
      <x:c r="R268" s="336" t="d">
        <x:v>2026-10-04T00:00:00.000Z</x:v>
      </x:c>
      <x:c r="S268" s="329" t="str">
        <x:v>Parsed</x:v>
      </x:c>
      <x:c r="T268" s="329" t="str">
        <x:v>Original source numeric input</x:v>
      </x:c>
      <x:c r="U268" s="332" t="str">
        <x:v>AI-assisted analyst</x:v>
      </x:c>
      <x:c r="V268" s="60"/>
      <x:c r="W268" s="60"/>
      <x:c r="X268" s="60"/>
      <x:c r="Y268" s="60"/>
      <x:c r="Z268" s="60"/>
    </x:row>
    <x:row r="269" ht="15.75" hidden="0" customHeight="1">
      <x:c r="A269" s="329" t="str">
        <x:v>RAW-TEST-0263</x:v>
      </x:c>
      <x:c r="B269" s="329" t="str">
        <x:v>ASM-NGOB-V42-TEST</x:v>
      </x:c>
      <x:c r="C269" s="329" t="str">
        <x:v>SRC-NGOB-V18</x:v>
      </x:c>
      <x:c r="D269" s="329" t="str">
        <x:v>'MH+'!E87</x:v>
      </x:c>
      <x:c r="E269" s="329" t="str">
        <x:v>MH+</x:v>
      </x:c>
      <x:c r="F269" s="329" t="n">
        <x:v>87</x:v>
      </x:c>
      <x:c r="G269" s="329" t="str">
        <x:v>OPEX</x:v>
      </x:c>
      <x:c r="H269" s="329"/>
      <x:c r="I269" s="385" t="n">
        <x:v>192701.876</x:v>
      </x:c>
      <x:c r="J269" s="330"/>
      <x:c r="K269" s="329" t="str">
        <x:v>Currency</x:v>
      </x:c>
      <x:c r="L269" s="329" t="str">
        <x:v>CAD</x:v>
      </x:c>
      <x:c r="M269" s="329" t="str">
        <x:v>2026-2027</x:v>
      </x:c>
      <x:c r="N269" s="329" t="str">
        <x:v>AI-Assisted</x:v>
      </x:c>
      <x:c r="O269" s="329" t="str">
        <x:v>Cell transcription from supplied workbook</x:v>
      </x:c>
      <x:c r="P269" s="329" t="str">
        <x:v>Captured</x:v>
      </x:c>
      <x:c r="Q269" s="336" t="d">
        <x:v>2026-10-04T00:00:00.000Z</x:v>
      </x:c>
      <x:c r="R269" s="336" t="d">
        <x:v>2026-10-04T00:00:00.000Z</x:v>
      </x:c>
      <x:c r="S269" s="329" t="str">
        <x:v>Parsed</x:v>
      </x:c>
      <x:c r="T269" s="329" t="str">
        <x:v>Original source formula (text): SUM(E84,E82,E76,E59,E46,E37)</x:v>
      </x:c>
      <x:c r="U269" s="332" t="str">
        <x:v>AI-assisted analyst</x:v>
      </x:c>
      <x:c r="V269" s="60"/>
      <x:c r="W269" s="60"/>
      <x:c r="X269" s="60"/>
      <x:c r="Y269" s="60"/>
      <x:c r="Z269" s="60"/>
    </x:row>
    <x:row r="270" ht="15.75" hidden="0" customHeight="1">
      <x:c r="A270" s="329" t="str">
        <x:v>RAW-TEST-0264</x:v>
      </x:c>
      <x:c r="B270" s="329" t="str">
        <x:v>ASM-NGOB-V42-TEST</x:v>
      </x:c>
      <x:c r="C270" s="329" t="str">
        <x:v>SRC-NGOB-V18</x:v>
      </x:c>
      <x:c r="D270" s="329" t="str">
        <x:v>'MH+'!F16</x:v>
      </x:c>
      <x:c r="E270" s="329" t="str">
        <x:v>MH+</x:v>
      </x:c>
      <x:c r="F270" s="329" t="n">
        <x:v>16</x:v>
      </x:c>
      <x:c r="G270" s="329" t="str">
        <x:v>REVENUE</x:v>
      </x:c>
      <x:c r="H270" s="329"/>
      <x:c r="I270" s="385" t="n">
        <x:v>338753.876376</x:v>
      </x:c>
      <x:c r="J270" s="330"/>
      <x:c r="K270" s="329" t="str">
        <x:v>Currency</x:v>
      </x:c>
      <x:c r="L270" s="329" t="str">
        <x:v>CAD</x:v>
      </x:c>
      <x:c r="M270" s="329" t="str">
        <x:v>2027-2028</x:v>
      </x:c>
      <x:c r="N270" s="329" t="str">
        <x:v>AI-Assisted</x:v>
      </x:c>
      <x:c r="O270" s="329" t="str">
        <x:v>Cell transcription from supplied workbook</x:v>
      </x:c>
      <x:c r="P270" s="329" t="str">
        <x:v>Captured</x:v>
      </x:c>
      <x:c r="Q270" s="336" t="d">
        <x:v>2026-10-04T00:00:00.000Z</x:v>
      </x:c>
      <x:c r="R270" s="336" t="d">
        <x:v>2026-10-04T00:00:00.000Z</x:v>
      </x:c>
      <x:c r="S270" s="329" t="str">
        <x:v>Parsed</x:v>
      </x:c>
      <x:c r="T270" s="329" t="str">
        <x:v>Original source numeric input</x:v>
      </x:c>
      <x:c r="U270" s="332" t="str">
        <x:v>AI-assisted analyst</x:v>
      </x:c>
      <x:c r="V270" s="60"/>
      <x:c r="W270" s="60"/>
      <x:c r="X270" s="60"/>
      <x:c r="Y270" s="60"/>
      <x:c r="Z270" s="60"/>
    </x:row>
    <x:row r="271" ht="15.75" hidden="0" customHeight="1">
      <x:c r="A271" s="329" t="str">
        <x:v>RAW-TEST-0265</x:v>
      </x:c>
      <x:c r="B271" s="329" t="str">
        <x:v>ASM-NGOB-V42-TEST</x:v>
      </x:c>
      <x:c r="C271" s="329" t="str">
        <x:v>SRC-NGOB-V18</x:v>
      </x:c>
      <x:c r="D271" s="329" t="str">
        <x:v>'MH+'!F87</x:v>
      </x:c>
      <x:c r="E271" s="329" t="str">
        <x:v>MH+</x:v>
      </x:c>
      <x:c r="F271" s="329" t="n">
        <x:v>87</x:v>
      </x:c>
      <x:c r="G271" s="329" t="str">
        <x:v>OPEX</x:v>
      </x:c>
      <x:c r="H271" s="329"/>
      <x:c r="I271" s="385" t="n">
        <x:v>198482.93228</x:v>
      </x:c>
      <x:c r="J271" s="330"/>
      <x:c r="K271" s="329" t="str">
        <x:v>Currency</x:v>
      </x:c>
      <x:c r="L271" s="329" t="str">
        <x:v>CAD</x:v>
      </x:c>
      <x:c r="M271" s="329" t="str">
        <x:v>2027-2028</x:v>
      </x:c>
      <x:c r="N271" s="329" t="str">
        <x:v>AI-Assisted</x:v>
      </x:c>
      <x:c r="O271" s="329" t="str">
        <x:v>Cell transcription from supplied workbook</x:v>
      </x:c>
      <x:c r="P271" s="329" t="str">
        <x:v>Captured</x:v>
      </x:c>
      <x:c r="Q271" s="336" t="d">
        <x:v>2026-10-04T00:00:00.000Z</x:v>
      </x:c>
      <x:c r="R271" s="336" t="d">
        <x:v>2026-10-04T00:00:00.000Z</x:v>
      </x:c>
      <x:c r="S271" s="329" t="str">
        <x:v>Parsed</x:v>
      </x:c>
      <x:c r="T271" s="329" t="str">
        <x:v>Original source numeric input</x:v>
      </x:c>
      <x:c r="U271" s="332" t="str">
        <x:v>AI-assisted analyst</x:v>
      </x:c>
      <x:c r="V271" s="60"/>
      <x:c r="W271" s="60"/>
      <x:c r="X271" s="60"/>
      <x:c r="Y271" s="60"/>
      <x:c r="Z271" s="60"/>
    </x:row>
    <x:row r="272" ht="15.75" hidden="0" customHeight="1">
      <x:c r="A272" s="329" t="str">
        <x:v>RAW-TEST-0266</x:v>
      </x:c>
      <x:c r="B272" s="329" t="str">
        <x:v>ASM-NGOB-V42-TEST</x:v>
      </x:c>
      <x:c r="C272" s="329" t="str">
        <x:v>SRC-NGOB-V18</x:v>
      </x:c>
      <x:c r="D272" s="329" t="str">
        <x:v>'MH+'!G16</x:v>
      </x:c>
      <x:c r="E272" s="329" t="str">
        <x:v>MH+</x:v>
      </x:c>
      <x:c r="F272" s="329" t="n">
        <x:v>16</x:v>
      </x:c>
      <x:c r="G272" s="329" t="str">
        <x:v>REVENUE</x:v>
      </x:c>
      <x:c r="H272" s="329"/>
      <x:c r="I272" s="385" t="n">
        <x:v>356233.49390352</x:v>
      </x:c>
      <x:c r="J272" s="330"/>
      <x:c r="K272" s="329" t="str">
        <x:v>Currency</x:v>
      </x:c>
      <x:c r="L272" s="329" t="str">
        <x:v>CAD</x:v>
      </x:c>
      <x:c r="M272" s="329" t="str">
        <x:v>2028-2029</x:v>
      </x:c>
      <x:c r="N272" s="329" t="str">
        <x:v>AI-Assisted</x:v>
      </x:c>
      <x:c r="O272" s="329" t="str">
        <x:v>Cell transcription from supplied workbook</x:v>
      </x:c>
      <x:c r="P272" s="329" t="str">
        <x:v>Captured</x:v>
      </x:c>
      <x:c r="Q272" s="336" t="d">
        <x:v>2026-10-04T00:00:00.000Z</x:v>
      </x:c>
      <x:c r="R272" s="336" t="d">
        <x:v>2026-10-04T00:00:00.000Z</x:v>
      </x:c>
      <x:c r="S272" s="329" t="str">
        <x:v>Parsed</x:v>
      </x:c>
      <x:c r="T272" s="329" t="str">
        <x:v>Original source numeric input</x:v>
      </x:c>
      <x:c r="U272" s="332" t="str">
        <x:v>AI-assisted analyst</x:v>
      </x:c>
      <x:c r="V272" s="60"/>
      <x:c r="W272" s="60"/>
      <x:c r="X272" s="60"/>
      <x:c r="Y272" s="60"/>
      <x:c r="Z272" s="60"/>
    </x:row>
    <x:row r="273" ht="15.75" hidden="0" customHeight="1">
      <x:c r="A273" s="329" t="str">
        <x:v>RAW-TEST-0267</x:v>
      </x:c>
      <x:c r="B273" s="329" t="str">
        <x:v>ASM-NGOB-V42-TEST</x:v>
      </x:c>
      <x:c r="C273" s="329" t="str">
        <x:v>SRC-NGOB-V18</x:v>
      </x:c>
      <x:c r="D273" s="329" t="str">
        <x:v>'MH+'!G87</x:v>
      </x:c>
      <x:c r="E273" s="329" t="str">
        <x:v>MH+</x:v>
      </x:c>
      <x:c r="F273" s="329" t="n">
        <x:v>87</x:v>
      </x:c>
      <x:c r="G273" s="329" t="str">
        <x:v>OPEX</x:v>
      </x:c>
      <x:c r="H273" s="329"/>
      <x:c r="I273" s="385" t="n">
        <x:v>204437.4202484</x:v>
      </x:c>
      <x:c r="J273" s="330"/>
      <x:c r="K273" s="329" t="str">
        <x:v>Currency</x:v>
      </x:c>
      <x:c r="L273" s="329" t="str">
        <x:v>CAD</x:v>
      </x:c>
      <x:c r="M273" s="329" t="str">
        <x:v>2028-2029</x:v>
      </x:c>
      <x:c r="N273" s="329" t="str">
        <x:v>AI-Assisted</x:v>
      </x:c>
      <x:c r="O273" s="329" t="str">
        <x:v>Cell transcription from supplied workbook</x:v>
      </x:c>
      <x:c r="P273" s="329" t="str">
        <x:v>Captured</x:v>
      </x:c>
      <x:c r="Q273" s="336" t="d">
        <x:v>2026-10-04T00:00:00.000Z</x:v>
      </x:c>
      <x:c r="R273" s="336" t="d">
        <x:v>2026-10-04T00:00:00.000Z</x:v>
      </x:c>
      <x:c r="S273" s="329" t="str">
        <x:v>Parsed</x:v>
      </x:c>
      <x:c r="T273" s="329" t="str">
        <x:v>Original source numeric input</x:v>
      </x:c>
      <x:c r="U273" s="332" t="str">
        <x:v>AI-assisted analyst</x:v>
      </x:c>
      <x:c r="V273" s="60"/>
      <x:c r="W273" s="60"/>
      <x:c r="X273" s="60"/>
      <x:c r="Y273" s="60"/>
      <x:c r="Z273" s="60"/>
    </x:row>
    <x:row r="274" ht="15.75" hidden="0" customHeight="1">
      <x:c r="A274" s="329" t="str">
        <x:v>RAW-TEST-0268</x:v>
      </x:c>
      <x:c r="B274" s="329" t="str">
        <x:v>ASM-NGOB-V42-TEST</x:v>
      </x:c>
      <x:c r="C274" s="329" t="str">
        <x:v>SRC-NGOB-V18</x:v>
      </x:c>
      <x:c r="D274" s="329" t="str">
        <x:v>'MH+'!H16</x:v>
      </x:c>
      <x:c r="E274" s="329" t="str">
        <x:v>MH+</x:v>
      </x:c>
      <x:c r="F274" s="329" t="n">
        <x:v>16</x:v>
      </x:c>
      <x:c r="G274" s="329" t="str">
        <x:v>REVENUE</x:v>
      </x:c>
      <x:c r="H274" s="329"/>
      <x:c r="I274" s="385" t="n">
        <x:v>374462.31878159044</x:v>
      </x:c>
      <x:c r="J274" s="330"/>
      <x:c r="K274" s="329" t="str">
        <x:v>Currency</x:v>
      </x:c>
      <x:c r="L274" s="329" t="str">
        <x:v>CAD</x:v>
      </x:c>
      <x:c r="M274" s="329" t="str">
        <x:v>2029-2030</x:v>
      </x:c>
      <x:c r="N274" s="329" t="str">
        <x:v>AI-Assisted</x:v>
      </x:c>
      <x:c r="O274" s="329" t="str">
        <x:v>Cell transcription from supplied workbook</x:v>
      </x:c>
      <x:c r="P274" s="329" t="str">
        <x:v>Captured</x:v>
      </x:c>
      <x:c r="Q274" s="336" t="d">
        <x:v>2026-10-04T00:00:00.000Z</x:v>
      </x:c>
      <x:c r="R274" s="336" t="d">
        <x:v>2026-10-04T00:00:00.000Z</x:v>
      </x:c>
      <x:c r="S274" s="329" t="str">
        <x:v>Parsed</x:v>
      </x:c>
      <x:c r="T274" s="329" t="str">
        <x:v>Original source numeric input</x:v>
      </x:c>
      <x:c r="U274" s="332" t="str">
        <x:v>AI-assisted analyst</x:v>
      </x:c>
      <x:c r="V274" s="60"/>
      <x:c r="W274" s="60"/>
      <x:c r="X274" s="60"/>
      <x:c r="Y274" s="60"/>
      <x:c r="Z274" s="60"/>
    </x:row>
    <x:row r="275" ht="15.75" hidden="0" customHeight="1">
      <x:c r="A275" s="329" t="str">
        <x:v>RAW-TEST-0269</x:v>
      </x:c>
      <x:c r="B275" s="329" t="str">
        <x:v>ASM-NGOB-V42-TEST</x:v>
      </x:c>
      <x:c r="C275" s="329" t="str">
        <x:v>SRC-NGOB-V18</x:v>
      </x:c>
      <x:c r="D275" s="329" t="str">
        <x:v>'MH+'!H87</x:v>
      </x:c>
      <x:c r="E275" s="329" t="str">
        <x:v>MH+</x:v>
      </x:c>
      <x:c r="F275" s="329" t="n">
        <x:v>87</x:v>
      </x:c>
      <x:c r="G275" s="329" t="str">
        <x:v>OPEX</x:v>
      </x:c>
      <x:c r="H275" s="329"/>
      <x:c r="I275" s="385" t="n">
        <x:v>210570.54285585202</x:v>
      </x:c>
      <x:c r="J275" s="330"/>
      <x:c r="K275" s="329" t="str">
        <x:v>Currency</x:v>
      </x:c>
      <x:c r="L275" s="329" t="str">
        <x:v>CAD</x:v>
      </x:c>
      <x:c r="M275" s="329" t="str">
        <x:v>2029-2030</x:v>
      </x:c>
      <x:c r="N275" s="329" t="str">
        <x:v>AI-Assisted</x:v>
      </x:c>
      <x:c r="O275" s="329" t="str">
        <x:v>Cell transcription from supplied workbook</x:v>
      </x:c>
      <x:c r="P275" s="329" t="str">
        <x:v>Captured</x:v>
      </x:c>
      <x:c r="Q275" s="336" t="d">
        <x:v>2026-10-04T00:00:00.000Z</x:v>
      </x:c>
      <x:c r="R275" s="336" t="d">
        <x:v>2026-10-04T00:00:00.000Z</x:v>
      </x:c>
      <x:c r="S275" s="329" t="str">
        <x:v>Parsed</x:v>
      </x:c>
      <x:c r="T275" s="329" t="str">
        <x:v>Original source numeric input</x:v>
      </x:c>
      <x:c r="U275" s="332" t="str">
        <x:v>AI-assisted analyst</x:v>
      </x:c>
      <x:c r="V275" s="60"/>
      <x:c r="W275" s="60"/>
      <x:c r="X275" s="60"/>
      <x:c r="Y275" s="60"/>
      <x:c r="Z275" s="60"/>
    </x:row>
    <x:row r="276" ht="15.75" hidden="0" customHeight="1">
      <x:c r="A276" s="329" t="str">
        <x:v>RAW-TEST-0270</x:v>
      </x:c>
      <x:c r="B276" s="329" t="str">
        <x:v>ASM-NGOB-V42-TEST</x:v>
      </x:c>
      <x:c r="C276" s="329" t="str">
        <x:v>SRC-NGOB-V18</x:v>
      </x:c>
      <x:c r="D276" s="329" t="str">
        <x:v>'MH+'!J16</x:v>
      </x:c>
      <x:c r="E276" s="329" t="str">
        <x:v>MH+</x:v>
      </x:c>
      <x:c r="F276" s="329" t="n">
        <x:v>16</x:v>
      </x:c>
      <x:c r="G276" s="329" t="str">
        <x:v>REVENUE</x:v>
      </x:c>
      <x:c r="H276" s="329"/>
      <x:c r="I276" s="385" t="n">
        <x:v>413318.9165128666</x:v>
      </x:c>
      <x:c r="J276" s="330"/>
      <x:c r="K276" s="329" t="str">
        <x:v>Currency</x:v>
      </x:c>
      <x:c r="L276" s="329" t="str">
        <x:v>CAD</x:v>
      </x:c>
      <x:c r="M276" s="329" t="str">
        <x:v>2031-2032</x:v>
      </x:c>
      <x:c r="N276" s="329" t="str">
        <x:v>AI-Assisted</x:v>
      </x:c>
      <x:c r="O276" s="329" t="str">
        <x:v>Cell transcription from supplied workbook</x:v>
      </x:c>
      <x:c r="P276" s="329" t="str">
        <x:v>Captured</x:v>
      </x:c>
      <x:c r="Q276" s="336" t="d">
        <x:v>2026-10-04T00:00:00.000Z</x:v>
      </x:c>
      <x:c r="R276" s="336" t="d">
        <x:v>2026-10-04T00:00:00.000Z</x:v>
      </x:c>
      <x:c r="S276" s="329" t="str">
        <x:v>Parsed</x:v>
      </x:c>
      <x:c r="T276" s="329" t="str">
        <x:v>Original source numeric input</x:v>
      </x:c>
      <x:c r="U276" s="332" t="str">
        <x:v>AI-assisted analyst</x:v>
      </x:c>
      <x:c r="V276" s="60"/>
      <x:c r="W276" s="60"/>
      <x:c r="X276" s="60"/>
      <x:c r="Y276" s="60"/>
      <x:c r="Z276" s="60"/>
    </x:row>
    <x:row r="277" ht="15.75" hidden="0" customHeight="1">
      <x:c r="A277" s="329" t="str">
        <x:v>RAW-TEST-0271</x:v>
      </x:c>
      <x:c r="B277" s="329" t="str">
        <x:v>ASM-NGOB-V42-TEST</x:v>
      </x:c>
      <x:c r="C277" s="329" t="str">
        <x:v>SRC-NGOB-V18</x:v>
      </x:c>
      <x:c r="D277" s="329" t="str">
        <x:v>'MH+'!J87</x:v>
      </x:c>
      <x:c r="E277" s="329" t="str">
        <x:v>MH+</x:v>
      </x:c>
      <x:c r="F277" s="329" t="n">
        <x:v>87</x:v>
      </x:c>
      <x:c r="G277" s="329" t="str">
        <x:v>OPEX</x:v>
      </x:c>
      <x:c r="H277" s="329"/>
      <x:c r="I277" s="385" t="n">
        <x:v>223394.28891577345</x:v>
      </x:c>
      <x:c r="J277" s="330"/>
      <x:c r="K277" s="329" t="str">
        <x:v>Currency</x:v>
      </x:c>
      <x:c r="L277" s="329" t="str">
        <x:v>CAD</x:v>
      </x:c>
      <x:c r="M277" s="329" t="str">
        <x:v>2031-2032</x:v>
      </x:c>
      <x:c r="N277" s="329" t="str">
        <x:v>AI-Assisted</x:v>
      </x:c>
      <x:c r="O277" s="329" t="str">
        <x:v>Cell transcription from supplied workbook</x:v>
      </x:c>
      <x:c r="P277" s="329" t="str">
        <x:v>Captured</x:v>
      </x:c>
      <x:c r="Q277" s="336" t="d">
        <x:v>2026-10-04T00:00:00.000Z</x:v>
      </x:c>
      <x:c r="R277" s="336" t="d">
        <x:v>2026-10-04T00:00:00.000Z</x:v>
      </x:c>
      <x:c r="S277" s="329" t="str">
        <x:v>Parsed</x:v>
      </x:c>
      <x:c r="T277" s="329" t="str">
        <x:v>Original source numeric input</x:v>
      </x:c>
      <x:c r="U277" s="332" t="str">
        <x:v>AI-assisted analyst</x:v>
      </x:c>
      <x:c r="V277" s="60"/>
      <x:c r="W277" s="60"/>
      <x:c r="X277" s="60"/>
      <x:c r="Y277" s="60"/>
      <x:c r="Z277" s="60"/>
    </x:row>
    <x:row r="278" ht="15.75" hidden="0" customHeight="1">
      <x:c r="A278" s="329" t="str">
        <x:v>RAW-TEST-0272</x:v>
      </x:c>
      <x:c r="B278" s="329" t="str">
        <x:v>ASM-NGOB-V42-TEST</x:v>
      </x:c>
      <x:c r="C278" s="329" t="str">
        <x:v>SRC-NGOB-V18</x:v>
      </x:c>
      <x:c r="D278" s="329" t="str">
        <x:v>'MH+'!K16</x:v>
      </x:c>
      <x:c r="E278" s="329" t="str">
        <x:v>MH+</x:v>
      </x:c>
      <x:c r="F278" s="329" t="n">
        <x:v>16</x:v>
      </x:c>
      <x:c r="G278" s="329" t="str">
        <x:v>REVENUE</x:v>
      </x:c>
      <x:c r="H278" s="329"/>
      <x:c r="I278" s="385" t="n">
        <x:v>424959.1309434365</x:v>
      </x:c>
      <x:c r="J278" s="330"/>
      <x:c r="K278" s="329" t="str">
        <x:v>Currency</x:v>
      </x:c>
      <x:c r="L278" s="329" t="str">
        <x:v>CAD</x:v>
      </x:c>
      <x:c r="M278" s="329" t="str">
        <x:v>2032-2033</x:v>
      </x:c>
      <x:c r="N278" s="329" t="str">
        <x:v>AI-Assisted</x:v>
      </x:c>
      <x:c r="O278" s="329" t="str">
        <x:v>Cell transcription from supplied workbook</x:v>
      </x:c>
      <x:c r="P278" s="329" t="str">
        <x:v>Captured</x:v>
      </x:c>
      <x:c r="Q278" s="336" t="d">
        <x:v>2026-10-04T00:00:00.000Z</x:v>
      </x:c>
      <x:c r="R278" s="336" t="d">
        <x:v>2026-10-04T00:00:00.000Z</x:v>
      </x:c>
      <x:c r="S278" s="329" t="str">
        <x:v>Parsed</x:v>
      </x:c>
      <x:c r="T278" s="329" t="str">
        <x:v>Original source numeric input</x:v>
      </x:c>
      <x:c r="U278" s="332" t="str">
        <x:v>AI-assisted analyst</x:v>
      </x:c>
      <x:c r="V278" s="60"/>
      <x:c r="W278" s="60"/>
      <x:c r="X278" s="60"/>
      <x:c r="Y278" s="60"/>
      <x:c r="Z278" s="60"/>
    </x:row>
    <x:row r="279" ht="15.75" hidden="0" customHeight="1">
      <x:c r="A279" s="329" t="str">
        <x:v>RAW-TEST-0273</x:v>
      </x:c>
      <x:c r="B279" s="329" t="str">
        <x:v>ASM-NGOB-V42-TEST</x:v>
      </x:c>
      <x:c r="C279" s="329" t="str">
        <x:v>SRC-NGOB-V18</x:v>
      </x:c>
      <x:c r="D279" s="329" t="str">
        <x:v>'MH+'!K87</x:v>
      </x:c>
      <x:c r="E279" s="329" t="str">
        <x:v>MH+</x:v>
      </x:c>
      <x:c r="F279" s="329" t="n">
        <x:v>87</x:v>
      </x:c>
      <x:c r="G279" s="329" t="str">
        <x:v>OPEX</x:v>
      </x:c>
      <x:c r="H279" s="329"/>
      <x:c r="I279" s="385" t="n">
        <x:v>230096.11758324664</x:v>
      </x:c>
      <x:c r="J279" s="330"/>
      <x:c r="K279" s="329" t="str">
        <x:v>Currency</x:v>
      </x:c>
      <x:c r="L279" s="329" t="str">
        <x:v>CAD</x:v>
      </x:c>
      <x:c r="M279" s="329" t="str">
        <x:v>2032-2033</x:v>
      </x:c>
      <x:c r="N279" s="329" t="str">
        <x:v>AI-Assisted</x:v>
      </x:c>
      <x:c r="O279" s="329" t="str">
        <x:v>Cell transcription from supplied workbook</x:v>
      </x:c>
      <x:c r="P279" s="329" t="str">
        <x:v>Captured</x:v>
      </x:c>
      <x:c r="Q279" s="336" t="d">
        <x:v>2026-10-04T00:00:00.000Z</x:v>
      </x:c>
      <x:c r="R279" s="336" t="d">
        <x:v>2026-10-04T00:00:00.000Z</x:v>
      </x:c>
      <x:c r="S279" s="329" t="str">
        <x:v>Parsed</x:v>
      </x:c>
      <x:c r="T279" s="329" t="str">
        <x:v>Original source numeric input</x:v>
      </x:c>
      <x:c r="U279" s="332" t="str">
        <x:v>AI-assisted analyst</x:v>
      </x:c>
      <x:c r="V279" s="60"/>
      <x:c r="W279" s="60"/>
      <x:c r="X279" s="60"/>
      <x:c r="Y279" s="60"/>
      <x:c r="Z279" s="60"/>
    </x:row>
    <x:row r="280" ht="15.75" hidden="0" customHeight="1">
      <x:c r="A280" s="329" t="str">
        <x:v>RAW-TEST-0274</x:v>
      </x:c>
      <x:c r="B280" s="329" t="str">
        <x:v>ASM-NGOB-V42-TEST</x:v>
      </x:c>
      <x:c r="C280" s="329" t="str">
        <x:v>SRC-NGOB-V18</x:v>
      </x:c>
      <x:c r="D280" s="329" t="str">
        <x:v>'MH+'!L16</x:v>
      </x:c>
      <x:c r="E280" s="329" t="str">
        <x:v>MH+</x:v>
      </x:c>
      <x:c r="F280" s="329" t="n">
        <x:v>16</x:v>
      </x:c>
      <x:c r="G280" s="329" t="str">
        <x:v>REVENUE</x:v>
      </x:c>
      <x:c r="H280" s="329"/>
      <x:c r="I280" s="385" t="n">
        <x:v>436829.48956512555</x:v>
      </x:c>
      <x:c r="J280" s="330"/>
      <x:c r="K280" s="329" t="str">
        <x:v>Currency</x:v>
      </x:c>
      <x:c r="L280" s="329" t="str">
        <x:v>CAD</x:v>
      </x:c>
      <x:c r="M280" s="329" t="str">
        <x:v>2033-2034</x:v>
      </x:c>
      <x:c r="N280" s="329" t="str">
        <x:v>AI-Assisted</x:v>
      </x:c>
      <x:c r="O280" s="329" t="str">
        <x:v>Cell transcription from supplied workbook</x:v>
      </x:c>
      <x:c r="P280" s="329" t="str">
        <x:v>Captured</x:v>
      </x:c>
      <x:c r="Q280" s="336" t="d">
        <x:v>2026-10-04T00:00:00.000Z</x:v>
      </x:c>
      <x:c r="R280" s="336" t="d">
        <x:v>2026-10-04T00:00:00.000Z</x:v>
      </x:c>
      <x:c r="S280" s="329" t="str">
        <x:v>Parsed</x:v>
      </x:c>
      <x:c r="T280" s="329" t="str">
        <x:v>Original source numeric input</x:v>
      </x:c>
      <x:c r="U280" s="332" t="str">
        <x:v>AI-assisted analyst</x:v>
      </x:c>
      <x:c r="V280" s="60"/>
      <x:c r="W280" s="60"/>
      <x:c r="X280" s="60"/>
      <x:c r="Y280" s="60"/>
      <x:c r="Z280" s="60"/>
    </x:row>
    <x:row r="281" ht="15.75" hidden="0" customHeight="1">
      <x:c r="A281" s="329" t="str">
        <x:v>RAW-TEST-0275</x:v>
      </x:c>
      <x:c r="B281" s="329" t="str">
        <x:v>ASM-NGOB-V42-TEST</x:v>
      </x:c>
      <x:c r="C281" s="329" t="str">
        <x:v>SRC-NGOB-V18</x:v>
      </x:c>
      <x:c r="D281" s="329" t="str">
        <x:v>'MH+'!L87</x:v>
      </x:c>
      <x:c r="E281" s="329" t="str">
        <x:v>MH+</x:v>
      </x:c>
      <x:c r="F281" s="329" t="n">
        <x:v>87</x:v>
      </x:c>
      <x:c r="G281" s="329" t="str">
        <x:v>OPEX</x:v>
      </x:c>
      <x:c r="H281" s="329"/>
      <x:c r="I281" s="385" t="n">
        <x:v>236999.00111074405</x:v>
      </x:c>
      <x:c r="J281" s="330"/>
      <x:c r="K281" s="329" t="str">
        <x:v>Currency</x:v>
      </x:c>
      <x:c r="L281" s="329" t="str">
        <x:v>CAD</x:v>
      </x:c>
      <x:c r="M281" s="329" t="str">
        <x:v>2033-2034</x:v>
      </x:c>
      <x:c r="N281" s="329" t="str">
        <x:v>AI-Assisted</x:v>
      </x:c>
      <x:c r="O281" s="329" t="str">
        <x:v>Cell transcription from supplied workbook</x:v>
      </x:c>
      <x:c r="P281" s="329" t="str">
        <x:v>Captured</x:v>
      </x:c>
      <x:c r="Q281" s="336" t="d">
        <x:v>2026-10-04T00:00:00.000Z</x:v>
      </x:c>
      <x:c r="R281" s="336" t="d">
        <x:v>2026-10-04T00:00:00.000Z</x:v>
      </x:c>
      <x:c r="S281" s="329" t="str">
        <x:v>Parsed</x:v>
      </x:c>
      <x:c r="T281" s="329" t="str">
        <x:v>Original source numeric input</x:v>
      </x:c>
      <x:c r="U281" s="332" t="str">
        <x:v>AI-assisted analyst</x:v>
      </x:c>
      <x:c r="V281" s="60"/>
      <x:c r="W281" s="60"/>
      <x:c r="X281" s="60"/>
      <x:c r="Y281" s="60"/>
      <x:c r="Z281" s="60"/>
    </x:row>
    <x:row r="282" ht="15.75" hidden="0" customHeight="1">
      <x:c r="A282" s="329" t="str">
        <x:v>RAW-TEST-0276</x:v>
      </x:c>
      <x:c r="B282" s="329" t="str">
        <x:v>ASM-NGOB-V42-TEST</x:v>
      </x:c>
      <x:c r="C282" s="329" t="str">
        <x:v>SRC-NGOB-V18</x:v>
      </x:c>
      <x:c r="D282" s="329" t="str">
        <x:v>'MH+'!M16</x:v>
      </x:c>
      <x:c r="E282" s="329" t="str">
        <x:v>MH+</x:v>
      </x:c>
      <x:c r="F282" s="329" t="n">
        <x:v>16</x:v>
      </x:c>
      <x:c r="G282" s="329" t="str">
        <x:v>REVENUE</x:v>
      </x:c>
      <x:c r="H282" s="329"/>
      <x:c r="I282" s="385" t="n">
        <x:v>448935.7287593188</x:v>
      </x:c>
      <x:c r="J282" s="330"/>
      <x:c r="K282" s="329" t="str">
        <x:v>Currency</x:v>
      </x:c>
      <x:c r="L282" s="329" t="str">
        <x:v>CAD</x:v>
      </x:c>
      <x:c r="M282" s="329" t="str">
        <x:v>2034-2035</x:v>
      </x:c>
      <x:c r="N282" s="329" t="str">
        <x:v>AI-Assisted</x:v>
      </x:c>
      <x:c r="O282" s="329" t="str">
        <x:v>Cell transcription from supplied workbook</x:v>
      </x:c>
      <x:c r="P282" s="329" t="str">
        <x:v>Captured</x:v>
      </x:c>
      <x:c r="Q282" s="336" t="d">
        <x:v>2026-10-04T00:00:00.000Z</x:v>
      </x:c>
      <x:c r="R282" s="336" t="d">
        <x:v>2026-10-04T00:00:00.000Z</x:v>
      </x:c>
      <x:c r="S282" s="329" t="str">
        <x:v>Parsed</x:v>
      </x:c>
      <x:c r="T282" s="329" t="str">
        <x:v>Original source numeric input</x:v>
      </x:c>
      <x:c r="U282" s="332" t="str">
        <x:v>AI-assisted analyst</x:v>
      </x:c>
      <x:c r="V282" s="60"/>
      <x:c r="W282" s="60"/>
      <x:c r="X282" s="60"/>
      <x:c r="Y282" s="60"/>
      <x:c r="Z282" s="60"/>
    </x:row>
    <x:row r="283" ht="15.75" hidden="0" customHeight="1">
      <x:c r="A283" s="329" t="str">
        <x:v>RAW-TEST-0277</x:v>
      </x:c>
      <x:c r="B283" s="329" t="str">
        <x:v>ASM-NGOB-V42-TEST</x:v>
      </x:c>
      <x:c r="C283" s="329" t="str">
        <x:v>SRC-NGOB-V18</x:v>
      </x:c>
      <x:c r="D283" s="329" t="str">
        <x:v>'MH+'!M87</x:v>
      </x:c>
      <x:c r="E283" s="329" t="str">
        <x:v>MH+</x:v>
      </x:c>
      <x:c r="F283" s="329" t="n">
        <x:v>87</x:v>
      </x:c>
      <x:c r="G283" s="329" t="str">
        <x:v>OPEX</x:v>
      </x:c>
      <x:c r="H283" s="329"/>
      <x:c r="I283" s="385" t="n">
        <x:v>244108.97114406637</x:v>
      </x:c>
      <x:c r="J283" s="330"/>
      <x:c r="K283" s="329" t="str">
        <x:v>Currency</x:v>
      </x:c>
      <x:c r="L283" s="329" t="str">
        <x:v>CAD</x:v>
      </x:c>
      <x:c r="M283" s="329" t="str">
        <x:v>2034-2035</x:v>
      </x:c>
      <x:c r="N283" s="329" t="str">
        <x:v>AI-Assisted</x:v>
      </x:c>
      <x:c r="O283" s="329" t="str">
        <x:v>Cell transcription from supplied workbook</x:v>
      </x:c>
      <x:c r="P283" s="329" t="str">
        <x:v>Captured</x:v>
      </x:c>
      <x:c r="Q283" s="336" t="d">
        <x:v>2026-10-04T00:00:00.000Z</x:v>
      </x:c>
      <x:c r="R283" s="336" t="d">
        <x:v>2026-10-04T00:00:00.000Z</x:v>
      </x:c>
      <x:c r="S283" s="329" t="str">
        <x:v>Parsed</x:v>
      </x:c>
      <x:c r="T283" s="329" t="str">
        <x:v>Original source numeric input</x:v>
      </x:c>
      <x:c r="U283" s="332" t="str">
        <x:v>AI-assisted analyst</x:v>
      </x:c>
      <x:c r="V283" s="60"/>
      <x:c r="W283" s="60"/>
      <x:c r="X283" s="60"/>
      <x:c r="Y283" s="60"/>
      <x:c r="Z283" s="60"/>
    </x:row>
    <x:row r="284" ht="15.75" hidden="0" customHeight="1">
      <x:c r="A284" s="329" t="str">
        <x:v>RAW-TEST-0278</x:v>
      </x:c>
      <x:c r="B284" s="329" t="str">
        <x:v>ASM-NGOB-V42-TEST</x:v>
      </x:c>
      <x:c r="C284" s="329" t="str">
        <x:v>SRC-NGOB-V18</x:v>
      </x:c>
      <x:c r="D284" s="329" t="str">
        <x:v>'NT+'!C16</x:v>
      </x:c>
      <x:c r="E284" s="329" t="str">
        <x:v>NT+</x:v>
      </x:c>
      <x:c r="F284" s="329" t="n">
        <x:v>16</x:v>
      </x:c>
      <x:c r="G284" s="329" t="str">
        <x:v>REVENUE</x:v>
      </x:c>
      <x:c r="H284" s="329"/>
      <x:c r="I284" s="385" t="n">
        <x:v>747266.48</x:v>
      </x:c>
      <x:c r="J284" s="330"/>
      <x:c r="K284" s="329" t="str">
        <x:v>Currency</x:v>
      </x:c>
      <x:c r="L284" s="329" t="str">
        <x:v>CAD</x:v>
      </x:c>
      <x:c r="M284" s="329" t="str">
        <x:v>2024-2025</x:v>
      </x:c>
      <x:c r="N284" s="329" t="str">
        <x:v>AI-Assisted</x:v>
      </x:c>
      <x:c r="O284" s="329" t="str">
        <x:v>Cell transcription from supplied workbook</x:v>
      </x:c>
      <x:c r="P284" s="329" t="str">
        <x:v>Captured</x:v>
      </x:c>
      <x:c r="Q284" s="336" t="d">
        <x:v>2026-10-04T00:00:00.000Z</x:v>
      </x:c>
      <x:c r="R284" s="336" t="d">
        <x:v>2026-10-04T00:00:00.000Z</x:v>
      </x:c>
      <x:c r="S284" s="329" t="str">
        <x:v>Parsed</x:v>
      </x:c>
      <x:c r="T284" s="329" t="str">
        <x:v>Original source formula (text): SUM(C5:C15)</x:v>
      </x:c>
      <x:c r="U284" s="332" t="str">
        <x:v>AI-assisted analyst</x:v>
      </x:c>
      <x:c r="V284" s="60"/>
      <x:c r="W284" s="60"/>
      <x:c r="X284" s="60"/>
      <x:c r="Y284" s="60"/>
      <x:c r="Z284" s="60"/>
    </x:row>
    <x:row r="285" ht="15.75" hidden="0" customHeight="1">
      <x:c r="A285" s="329" t="str">
        <x:v>RAW-TEST-0279</x:v>
      </x:c>
      <x:c r="B285" s="329" t="str">
        <x:v>ASM-NGOB-V42-TEST</x:v>
      </x:c>
      <x:c r="C285" s="329" t="str">
        <x:v>SRC-NGOB-V18</x:v>
      </x:c>
      <x:c r="D285" s="329" t="str">
        <x:v>'NT+'!C87</x:v>
      </x:c>
      <x:c r="E285" s="329" t="str">
        <x:v>NT+</x:v>
      </x:c>
      <x:c r="F285" s="329" t="n">
        <x:v>87</x:v>
      </x:c>
      <x:c r="G285" s="329" t="str">
        <x:v>OPEX</x:v>
      </x:c>
      <x:c r="H285" s="329"/>
      <x:c r="I285" s="385" t="n">
        <x:v>380183</x:v>
      </x:c>
      <x:c r="J285" s="330"/>
      <x:c r="K285" s="329" t="str">
        <x:v>Currency</x:v>
      </x:c>
      <x:c r="L285" s="329" t="str">
        <x:v>CAD</x:v>
      </x:c>
      <x:c r="M285" s="329" t="str">
        <x:v>2024-2025</x:v>
      </x:c>
      <x:c r="N285" s="329" t="str">
        <x:v>AI-Assisted</x:v>
      </x:c>
      <x:c r="O285" s="329" t="str">
        <x:v>Cell transcription from supplied workbook</x:v>
      </x:c>
      <x:c r="P285" s="329" t="str">
        <x:v>Captured</x:v>
      </x:c>
      <x:c r="Q285" s="336" t="d">
        <x:v>2026-10-04T00:00:00.000Z</x:v>
      </x:c>
      <x:c r="R285" s="336" t="d">
        <x:v>2026-10-04T00:00:00.000Z</x:v>
      </x:c>
      <x:c r="S285" s="329" t="str">
        <x:v>Parsed</x:v>
      </x:c>
      <x:c r="T285" s="329" t="str">
        <x:v>Original source formula (text): SUM(C84,C82,C76,C59,C46,C37)</x:v>
      </x:c>
      <x:c r="U285" s="332" t="str">
        <x:v>AI-assisted analyst</x:v>
      </x:c>
      <x:c r="V285" s="60"/>
      <x:c r="W285" s="60"/>
      <x:c r="X285" s="60"/>
      <x:c r="Y285" s="60"/>
      <x:c r="Z285" s="60"/>
    </x:row>
    <x:row r="286" ht="15.75" hidden="0" customHeight="1">
      <x:c r="A286" s="329" t="str">
        <x:v>RAW-TEST-0280</x:v>
      </x:c>
      <x:c r="B286" s="329" t="str">
        <x:v>ASM-NGOB-V42-TEST</x:v>
      </x:c>
      <x:c r="C286" s="329" t="str">
        <x:v>SRC-NGOB-V18</x:v>
      </x:c>
      <x:c r="D286" s="329" t="str">
        <x:v>'NT+'!D16</x:v>
      </x:c>
      <x:c r="E286" s="329" t="str">
        <x:v>NT+</x:v>
      </x:c>
      <x:c r="F286" s="329" t="n">
        <x:v>16</x:v>
      </x:c>
      <x:c r="G286" s="329" t="str">
        <x:v>REVENUE</x:v>
      </x:c>
      <x:c r="H286" s="329"/>
      <x:c r="I286" s="385" t="n">
        <x:v>660977.64</x:v>
      </x:c>
      <x:c r="J286" s="330"/>
      <x:c r="K286" s="329" t="str">
        <x:v>Currency</x:v>
      </x:c>
      <x:c r="L286" s="329" t="str">
        <x:v>CAD</x:v>
      </x:c>
      <x:c r="M286" s="329" t="str">
        <x:v>2025-2026</x:v>
      </x:c>
      <x:c r="N286" s="329" t="str">
        <x:v>AI-Assisted</x:v>
      </x:c>
      <x:c r="O286" s="329" t="str">
        <x:v>Cell transcription from supplied workbook</x:v>
      </x:c>
      <x:c r="P286" s="329" t="str">
        <x:v>Captured</x:v>
      </x:c>
      <x:c r="Q286" s="336" t="d">
        <x:v>2026-10-04T00:00:00.000Z</x:v>
      </x:c>
      <x:c r="R286" s="336" t="d">
        <x:v>2026-10-04T00:00:00.000Z</x:v>
      </x:c>
      <x:c r="S286" s="329" t="str">
        <x:v>Parsed</x:v>
      </x:c>
      <x:c r="T286" s="329" t="str">
        <x:v>Original source formula (text): SUM(D5:D15)</x:v>
      </x:c>
      <x:c r="U286" s="332" t="str">
        <x:v>AI-assisted analyst</x:v>
      </x:c>
      <x:c r="V286" s="60"/>
      <x:c r="W286" s="60"/>
      <x:c r="X286" s="60"/>
      <x:c r="Y286" s="60"/>
      <x:c r="Z286" s="60"/>
    </x:row>
    <x:row r="287" ht="15.75" hidden="0" customHeight="1">
      <x:c r="A287" s="329" t="str">
        <x:v>RAW-TEST-0281</x:v>
      </x:c>
      <x:c r="B287" s="329" t="str">
        <x:v>ASM-NGOB-V42-TEST</x:v>
      </x:c>
      <x:c r="C287" s="329" t="str">
        <x:v>SRC-NGOB-V18</x:v>
      </x:c>
      <x:c r="D287" s="329" t="str">
        <x:v>'NT+'!D87</x:v>
      </x:c>
      <x:c r="E287" s="329" t="str">
        <x:v>NT+</x:v>
      </x:c>
      <x:c r="F287" s="329" t="n">
        <x:v>87</x:v>
      </x:c>
      <x:c r="G287" s="329" t="str">
        <x:v>OPEX</x:v>
      </x:c>
      <x:c r="H287" s="329"/>
      <x:c r="I287" s="385" t="n">
        <x:v>391588.49</x:v>
      </x:c>
      <x:c r="J287" s="330"/>
      <x:c r="K287" s="329" t="str">
        <x:v>Currency</x:v>
      </x:c>
      <x:c r="L287" s="329" t="str">
        <x:v>CAD</x:v>
      </x:c>
      <x:c r="M287" s="329" t="str">
        <x:v>2025-2026</x:v>
      </x:c>
      <x:c r="N287" s="329" t="str">
        <x:v>AI-Assisted</x:v>
      </x:c>
      <x:c r="O287" s="329" t="str">
        <x:v>Cell transcription from supplied workbook</x:v>
      </x:c>
      <x:c r="P287" s="329" t="str">
        <x:v>Captured</x:v>
      </x:c>
      <x:c r="Q287" s="336" t="d">
        <x:v>2026-10-04T00:00:00.000Z</x:v>
      </x:c>
      <x:c r="R287" s="336" t="d">
        <x:v>2026-10-04T00:00:00.000Z</x:v>
      </x:c>
      <x:c r="S287" s="329" t="str">
        <x:v>Parsed</x:v>
      </x:c>
      <x:c r="T287" s="329" t="str">
        <x:v>Original source numeric input</x:v>
      </x:c>
      <x:c r="U287" s="332" t="str">
        <x:v>AI-assisted analyst</x:v>
      </x:c>
      <x:c r="V287" s="60"/>
      <x:c r="W287" s="60"/>
      <x:c r="X287" s="60"/>
      <x:c r="Y287" s="60"/>
      <x:c r="Z287" s="60"/>
    </x:row>
    <x:row r="288" ht="15.75" hidden="0" customHeight="1">
      <x:c r="A288" s="329" t="str">
        <x:v>RAW-TEST-0282</x:v>
      </x:c>
      <x:c r="B288" s="329" t="str">
        <x:v>ASM-NGOB-V42-TEST</x:v>
      </x:c>
      <x:c r="C288" s="329" t="str">
        <x:v>SRC-NGOB-V18</x:v>
      </x:c>
      <x:c r="D288" s="329" t="str">
        <x:v>'NT+'!E16</x:v>
      </x:c>
      <x:c r="E288" s="329" t="str">
        <x:v>NT+</x:v>
      </x:c>
      <x:c r="F288" s="329" t="n">
        <x:v>16</x:v>
      </x:c>
      <x:c r="G288" s="329" t="str">
        <x:v>REVENUE</x:v>
      </x:c>
      <x:c r="H288" s="329"/>
      <x:c r="I288" s="385" t="n">
        <x:v>670954.1728000001</x:v>
      </x:c>
      <x:c r="J288" s="330"/>
      <x:c r="K288" s="329" t="str">
        <x:v>Currency</x:v>
      </x:c>
      <x:c r="L288" s="329" t="str">
        <x:v>CAD</x:v>
      </x:c>
      <x:c r="M288" s="329" t="str">
        <x:v>2026-2027</x:v>
      </x:c>
      <x:c r="N288" s="329" t="str">
        <x:v>AI-Assisted</x:v>
      </x:c>
      <x:c r="O288" s="329" t="str">
        <x:v>Cell transcription from supplied workbook</x:v>
      </x:c>
      <x:c r="P288" s="329" t="str">
        <x:v>Captured</x:v>
      </x:c>
      <x:c r="Q288" s="336" t="d">
        <x:v>2026-10-04T00:00:00.000Z</x:v>
      </x:c>
      <x:c r="R288" s="336" t="d">
        <x:v>2026-10-04T00:00:00.000Z</x:v>
      </x:c>
      <x:c r="S288" s="329" t="str">
        <x:v>Parsed</x:v>
      </x:c>
      <x:c r="T288" s="329" t="str">
        <x:v>Original source numeric input</x:v>
      </x:c>
      <x:c r="U288" s="332" t="str">
        <x:v>AI-assisted analyst</x:v>
      </x:c>
      <x:c r="V288" s="60"/>
      <x:c r="W288" s="60"/>
      <x:c r="X288" s="60"/>
      <x:c r="Y288" s="60"/>
      <x:c r="Z288" s="60"/>
    </x:row>
    <x:row r="289" ht="15.75" hidden="0" customHeight="1">
      <x:c r="A289" s="329" t="str">
        <x:v>RAW-TEST-0283</x:v>
      </x:c>
      <x:c r="B289" s="329" t="str">
        <x:v>ASM-NGOB-V42-TEST</x:v>
      </x:c>
      <x:c r="C289" s="329" t="str">
        <x:v>SRC-NGOB-V18</x:v>
      </x:c>
      <x:c r="D289" s="329" t="str">
        <x:v>'NT+'!E87</x:v>
      </x:c>
      <x:c r="E289" s="329" t="str">
        <x:v>NT+</x:v>
      </x:c>
      <x:c r="F289" s="329" t="n">
        <x:v>87</x:v>
      </x:c>
      <x:c r="G289" s="329" t="str">
        <x:v>OPEX</x:v>
      </x:c>
      <x:c r="H289" s="329"/>
      <x:c r="I289" s="385" t="n">
        <x:v>403336.14470000006</x:v>
      </x:c>
      <x:c r="J289" s="330"/>
      <x:c r="K289" s="329" t="str">
        <x:v>Currency</x:v>
      </x:c>
      <x:c r="L289" s="329" t="str">
        <x:v>CAD</x:v>
      </x:c>
      <x:c r="M289" s="329" t="str">
        <x:v>2026-2027</x:v>
      </x:c>
      <x:c r="N289" s="329" t="str">
        <x:v>AI-Assisted</x:v>
      </x:c>
      <x:c r="O289" s="329" t="str">
        <x:v>Cell transcription from supplied workbook</x:v>
      </x:c>
      <x:c r="P289" s="329" t="str">
        <x:v>Captured</x:v>
      </x:c>
      <x:c r="Q289" s="336" t="d">
        <x:v>2026-10-04T00:00:00.000Z</x:v>
      </x:c>
      <x:c r="R289" s="336" t="d">
        <x:v>2026-10-04T00:00:00.000Z</x:v>
      </x:c>
      <x:c r="S289" s="329" t="str">
        <x:v>Parsed</x:v>
      </x:c>
      <x:c r="T289" s="329" t="str">
        <x:v>Original source numeric input</x:v>
      </x:c>
      <x:c r="U289" s="332" t="str">
        <x:v>AI-assisted analyst</x:v>
      </x:c>
      <x:c r="V289" s="60"/>
      <x:c r="W289" s="60"/>
      <x:c r="X289" s="60"/>
      <x:c r="Y289" s="60"/>
      <x:c r="Z289" s="60"/>
    </x:row>
    <x:row r="290" ht="15.75" hidden="0" customHeight="1">
      <x:c r="A290" s="329" t="str">
        <x:v>RAW-TEST-0284</x:v>
      </x:c>
      <x:c r="B290" s="329" t="str">
        <x:v>ASM-NGOB-V42-TEST</x:v>
      </x:c>
      <x:c r="C290" s="329" t="str">
        <x:v>SRC-NGOB-V18</x:v>
      </x:c>
      <x:c r="D290" s="329" t="str">
        <x:v>'NT+'!F16</x:v>
      </x:c>
      <x:c r="E290" s="329" t="str">
        <x:v>NT+</x:v>
      </x:c>
      <x:c r="F290" s="329" t="n">
        <x:v>16</x:v>
      </x:c>
      <x:c r="G290" s="329" t="str">
        <x:v>REVENUE</x:v>
      </x:c>
      <x:c r="H290" s="329"/>
      <x:c r="I290" s="385" t="n">
        <x:v>615563.736256</x:v>
      </x:c>
      <x:c r="J290" s="330"/>
      <x:c r="K290" s="329" t="str">
        <x:v>Currency</x:v>
      </x:c>
      <x:c r="L290" s="329" t="str">
        <x:v>CAD</x:v>
      </x:c>
      <x:c r="M290" s="329" t="str">
        <x:v>2027-2028</x:v>
      </x:c>
      <x:c r="N290" s="329" t="str">
        <x:v>AI-Assisted</x:v>
      </x:c>
      <x:c r="O290" s="329" t="str">
        <x:v>Cell transcription from supplied workbook</x:v>
      </x:c>
      <x:c r="P290" s="329" t="str">
        <x:v>Captured</x:v>
      </x:c>
      <x:c r="Q290" s="336" t="d">
        <x:v>2026-10-04T00:00:00.000Z</x:v>
      </x:c>
      <x:c r="R290" s="336" t="d">
        <x:v>2026-10-04T00:00:00.000Z</x:v>
      </x:c>
      <x:c r="S290" s="329" t="str">
        <x:v>Parsed</x:v>
      </x:c>
      <x:c r="T290" s="329" t="str">
        <x:v>Original source numeric input</x:v>
      </x:c>
      <x:c r="U290" s="332" t="str">
        <x:v>AI-assisted analyst</x:v>
      </x:c>
      <x:c r="V290" s="60"/>
      <x:c r="W290" s="60"/>
      <x:c r="X290" s="60"/>
      <x:c r="Y290" s="60"/>
      <x:c r="Z290" s="60"/>
    </x:row>
    <x:row r="291" ht="15.75" hidden="0" customHeight="1">
      <x:c r="A291" s="329" t="str">
        <x:v>RAW-TEST-0285</x:v>
      </x:c>
      <x:c r="B291" s="329" t="str">
        <x:v>ASM-NGOB-V42-TEST</x:v>
      </x:c>
      <x:c r="C291" s="329" t="str">
        <x:v>SRC-NGOB-V18</x:v>
      </x:c>
      <x:c r="D291" s="329" t="str">
        <x:v>'NT+'!F87</x:v>
      </x:c>
      <x:c r="E291" s="329" t="str">
        <x:v>NT+</x:v>
      </x:c>
      <x:c r="F291" s="329" t="n">
        <x:v>87</x:v>
      </x:c>
      <x:c r="G291" s="329" t="str">
        <x:v>OPEX</x:v>
      </x:c>
      <x:c r="H291" s="329"/>
      <x:c r="I291" s="385" t="n">
        <x:v>415436.229041</x:v>
      </x:c>
      <x:c r="J291" s="330"/>
      <x:c r="K291" s="329" t="str">
        <x:v>Currency</x:v>
      </x:c>
      <x:c r="L291" s="329" t="str">
        <x:v>CAD</x:v>
      </x:c>
      <x:c r="M291" s="329" t="str">
        <x:v>2027-2028</x:v>
      </x:c>
      <x:c r="N291" s="329" t="str">
        <x:v>AI-Assisted</x:v>
      </x:c>
      <x:c r="O291" s="329" t="str">
        <x:v>Cell transcription from supplied workbook</x:v>
      </x:c>
      <x:c r="P291" s="329" t="str">
        <x:v>Captured</x:v>
      </x:c>
      <x:c r="Q291" s="336" t="d">
        <x:v>2026-10-04T00:00:00.000Z</x:v>
      </x:c>
      <x:c r="R291" s="336" t="d">
        <x:v>2026-10-04T00:00:00.000Z</x:v>
      </x:c>
      <x:c r="S291" s="329" t="str">
        <x:v>Parsed</x:v>
      </x:c>
      <x:c r="T291" s="329" t="str">
        <x:v>Original source numeric input</x:v>
      </x:c>
      <x:c r="U291" s="332" t="str">
        <x:v>AI-assisted analyst</x:v>
      </x:c>
      <x:c r="V291" s="60"/>
      <x:c r="W291" s="60"/>
      <x:c r="X291" s="60"/>
      <x:c r="Y291" s="60"/>
      <x:c r="Z291" s="60"/>
    </x:row>
    <x:row r="292" ht="15.75" hidden="0" customHeight="1">
      <x:c r="A292" s="329" t="str">
        <x:v>RAW-TEST-0286</x:v>
      </x:c>
      <x:c r="B292" s="329" t="str">
        <x:v>ASM-NGOB-V42-TEST</x:v>
      </x:c>
      <x:c r="C292" s="329" t="str">
        <x:v>SRC-NGOB-V18</x:v>
      </x:c>
      <x:c r="D292" s="329" t="str">
        <x:v>'NT+'!G16</x:v>
      </x:c>
      <x:c r="E292" s="329" t="str">
        <x:v>NT+</x:v>
      </x:c>
      <x:c r="F292" s="329" t="n">
        <x:v>16</x:v>
      </x:c>
      <x:c r="G292" s="329" t="str">
        <x:v>REVENUE</x:v>
      </x:c>
      <x:c r="H292" s="329"/>
      <x:c r="I292" s="385" t="n">
        <x:v>561426.4009811201</x:v>
      </x:c>
      <x:c r="J292" s="330"/>
      <x:c r="K292" s="329" t="str">
        <x:v>Currency</x:v>
      </x:c>
      <x:c r="L292" s="329" t="str">
        <x:v>CAD</x:v>
      </x:c>
      <x:c r="M292" s="329" t="str">
        <x:v>2028-2029</x:v>
      </x:c>
      <x:c r="N292" s="329" t="str">
        <x:v>AI-Assisted</x:v>
      </x:c>
      <x:c r="O292" s="329" t="str">
        <x:v>Cell transcription from supplied workbook</x:v>
      </x:c>
      <x:c r="P292" s="329" t="str">
        <x:v>Captured</x:v>
      </x:c>
      <x:c r="Q292" s="336" t="d">
        <x:v>2026-10-04T00:00:00.000Z</x:v>
      </x:c>
      <x:c r="R292" s="336" t="d">
        <x:v>2026-10-04T00:00:00.000Z</x:v>
      </x:c>
      <x:c r="S292" s="329" t="str">
        <x:v>Parsed</x:v>
      </x:c>
      <x:c r="T292" s="329" t="str">
        <x:v>Original source numeric input</x:v>
      </x:c>
      <x:c r="U292" s="332" t="str">
        <x:v>AI-assisted analyst</x:v>
      </x:c>
      <x:c r="V292" s="60"/>
      <x:c r="W292" s="60"/>
      <x:c r="X292" s="60"/>
      <x:c r="Y292" s="60"/>
      <x:c r="Z292" s="60"/>
    </x:row>
    <x:row r="293" ht="15.75" hidden="0" customHeight="1">
      <x:c r="A293" s="329" t="str">
        <x:v>RAW-TEST-0287</x:v>
      </x:c>
      <x:c r="B293" s="329" t="str">
        <x:v>ASM-NGOB-V42-TEST</x:v>
      </x:c>
      <x:c r="C293" s="329" t="str">
        <x:v>SRC-NGOB-V18</x:v>
      </x:c>
      <x:c r="D293" s="329" t="str">
        <x:v>'NT+'!G87</x:v>
      </x:c>
      <x:c r="E293" s="329" t="str">
        <x:v>NT+</x:v>
      </x:c>
      <x:c r="F293" s="329" t="n">
        <x:v>87</x:v>
      </x:c>
      <x:c r="G293" s="329" t="str">
        <x:v>OPEX</x:v>
      </x:c>
      <x:c r="H293" s="329"/>
      <x:c r="I293" s="385" t="n">
        <x:v>427899.31591223006</x:v>
      </x:c>
      <x:c r="J293" s="330"/>
      <x:c r="K293" s="329" t="str">
        <x:v>Currency</x:v>
      </x:c>
      <x:c r="L293" s="329" t="str">
        <x:v>CAD</x:v>
      </x:c>
      <x:c r="M293" s="329" t="str">
        <x:v>2028-2029</x:v>
      </x:c>
      <x:c r="N293" s="329" t="str">
        <x:v>AI-Assisted</x:v>
      </x:c>
      <x:c r="O293" s="329" t="str">
        <x:v>Cell transcription from supplied workbook</x:v>
      </x:c>
      <x:c r="P293" s="329" t="str">
        <x:v>Captured</x:v>
      </x:c>
      <x:c r="Q293" s="336" t="d">
        <x:v>2026-10-04T00:00:00.000Z</x:v>
      </x:c>
      <x:c r="R293" s="336" t="d">
        <x:v>2026-10-04T00:00:00.000Z</x:v>
      </x:c>
      <x:c r="S293" s="329" t="str">
        <x:v>Parsed</x:v>
      </x:c>
      <x:c r="T293" s="329" t="str">
        <x:v>Original source numeric input</x:v>
      </x:c>
      <x:c r="U293" s="332" t="str">
        <x:v>AI-assisted analyst</x:v>
      </x:c>
      <x:c r="V293" s="60"/>
      <x:c r="W293" s="60"/>
      <x:c r="X293" s="60"/>
      <x:c r="Y293" s="60"/>
      <x:c r="Z293" s="60"/>
    </x:row>
    <x:row r="294" ht="15.75" hidden="0" customHeight="1">
      <x:c r="A294" s="329" t="str">
        <x:v>RAW-TEST-0288</x:v>
      </x:c>
      <x:c r="B294" s="329" t="str">
        <x:v>ASM-NGOB-V42-TEST</x:v>
      </x:c>
      <x:c r="C294" s="329" t="str">
        <x:v>SRC-NGOB-V18</x:v>
      </x:c>
      <x:c r="D294" s="329" t="str">
        <x:v>'NT+'!H16</x:v>
      </x:c>
      <x:c r="E294" s="329" t="str">
        <x:v>NT+</x:v>
      </x:c>
      <x:c r="F294" s="329" t="n">
        <x:v>16</x:v>
      </x:c>
      <x:c r="G294" s="329" t="str">
        <x:v>REVENUE</x:v>
      </x:c>
      <x:c r="H294" s="329"/>
      <x:c r="I294" s="385" t="n">
        <x:v>589165.2140007424</x:v>
      </x:c>
      <x:c r="J294" s="330"/>
      <x:c r="K294" s="329" t="str">
        <x:v>Currency</x:v>
      </x:c>
      <x:c r="L294" s="329" t="str">
        <x:v>CAD</x:v>
      </x:c>
      <x:c r="M294" s="329" t="str">
        <x:v>2029-2030</x:v>
      </x:c>
      <x:c r="N294" s="329" t="str">
        <x:v>AI-Assisted</x:v>
      </x:c>
      <x:c r="O294" s="329" t="str">
        <x:v>Cell transcription from supplied workbook</x:v>
      </x:c>
      <x:c r="P294" s="329" t="str">
        <x:v>Captured</x:v>
      </x:c>
      <x:c r="Q294" s="336" t="d">
        <x:v>2026-10-04T00:00:00.000Z</x:v>
      </x:c>
      <x:c r="R294" s="336" t="d">
        <x:v>2026-10-04T00:00:00.000Z</x:v>
      </x:c>
      <x:c r="S294" s="329" t="str">
        <x:v>Parsed</x:v>
      </x:c>
      <x:c r="T294" s="329" t="str">
        <x:v>Original source numeric input</x:v>
      </x:c>
      <x:c r="U294" s="332" t="str">
        <x:v>AI-assisted analyst</x:v>
      </x:c>
      <x:c r="V294" s="60"/>
      <x:c r="W294" s="60"/>
      <x:c r="X294" s="60"/>
      <x:c r="Y294" s="60"/>
      <x:c r="Z294" s="60"/>
    </x:row>
    <x:row r="295" ht="15.75" hidden="0" customHeight="1">
      <x:c r="A295" s="329" t="str">
        <x:v>RAW-TEST-0289</x:v>
      </x:c>
      <x:c r="B295" s="329" t="str">
        <x:v>ASM-NGOB-V42-TEST</x:v>
      </x:c>
      <x:c r="C295" s="329" t="str">
        <x:v>SRC-NGOB-V18</x:v>
      </x:c>
      <x:c r="D295" s="329" t="str">
        <x:v>'NT+'!H87</x:v>
      </x:c>
      <x:c r="E295" s="329" t="str">
        <x:v>NT+</x:v>
      </x:c>
      <x:c r="F295" s="329" t="n">
        <x:v>87</x:v>
      </x:c>
      <x:c r="G295" s="329" t="str">
        <x:v>OPEX</x:v>
      </x:c>
      <x:c r="H295" s="329"/>
      <x:c r="I295" s="385" t="n">
        <x:v>440736.29538959695</x:v>
      </x:c>
      <x:c r="J295" s="330"/>
      <x:c r="K295" s="329" t="str">
        <x:v>Currency</x:v>
      </x:c>
      <x:c r="L295" s="329" t="str">
        <x:v>CAD</x:v>
      </x:c>
      <x:c r="M295" s="329" t="str">
        <x:v>2029-2030</x:v>
      </x:c>
      <x:c r="N295" s="329" t="str">
        <x:v>AI-Assisted</x:v>
      </x:c>
      <x:c r="O295" s="329" t="str">
        <x:v>Cell transcription from supplied workbook</x:v>
      </x:c>
      <x:c r="P295" s="329" t="str">
        <x:v>Captured</x:v>
      </x:c>
      <x:c r="Q295" s="336" t="d">
        <x:v>2026-10-04T00:00:00.000Z</x:v>
      </x:c>
      <x:c r="R295" s="336" t="d">
        <x:v>2026-10-04T00:00:00.000Z</x:v>
      </x:c>
      <x:c r="S295" s="329" t="str">
        <x:v>Parsed</x:v>
      </x:c>
      <x:c r="T295" s="329" t="str">
        <x:v>Original source numeric input</x:v>
      </x:c>
      <x:c r="U295" s="332" t="str">
        <x:v>AI-assisted analyst</x:v>
      </x:c>
      <x:c r="V295" s="60"/>
      <x:c r="W295" s="60"/>
      <x:c r="X295" s="60"/>
      <x:c r="Y295" s="60"/>
      <x:c r="Z295" s="60"/>
    </x:row>
    <x:row r="296" ht="15.75" hidden="0" customHeight="1">
      <x:c r="A296" s="329" t="str">
        <x:v>RAW-TEST-0290</x:v>
      </x:c>
      <x:c r="B296" s="329" t="str">
        <x:v>ASM-NGOB-V42-TEST</x:v>
      </x:c>
      <x:c r="C296" s="329" t="str">
        <x:v>SRC-NGOB-V18</x:v>
      </x:c>
      <x:c r="D296" s="329" t="str">
        <x:v>'NT+'!J16</x:v>
      </x:c>
      <x:c r="E296" s="329" t="str">
        <x:v>NT+</x:v>
      </x:c>
      <x:c r="F296" s="329" t="n">
        <x:v>16</x:v>
      </x:c>
      <x:c r="G296" s="329" t="str">
        <x:v>REVENUE</x:v>
      </x:c>
      <x:c r="H296" s="329"/>
      <x:c r="I296" s="385" t="n">
        <x:v>648855.7551938724</x:v>
      </x:c>
      <x:c r="J296" s="330"/>
      <x:c r="K296" s="329" t="str">
        <x:v>Currency</x:v>
      </x:c>
      <x:c r="L296" s="329" t="str">
        <x:v>CAD</x:v>
      </x:c>
      <x:c r="M296" s="329" t="str">
        <x:v>2031-2032</x:v>
      </x:c>
      <x:c r="N296" s="329" t="str">
        <x:v>AI-Assisted</x:v>
      </x:c>
      <x:c r="O296" s="329" t="str">
        <x:v>Cell transcription from supplied workbook</x:v>
      </x:c>
      <x:c r="P296" s="329" t="str">
        <x:v>Captured</x:v>
      </x:c>
      <x:c r="Q296" s="336" t="d">
        <x:v>2026-10-04T00:00:00.000Z</x:v>
      </x:c>
      <x:c r="R296" s="336" t="d">
        <x:v>2026-10-04T00:00:00.000Z</x:v>
      </x:c>
      <x:c r="S296" s="329" t="str">
        <x:v>Parsed</x:v>
      </x:c>
      <x:c r="T296" s="329" t="str">
        <x:v>Original source numeric input</x:v>
      </x:c>
      <x:c r="U296" s="332" t="str">
        <x:v>AI-assisted analyst</x:v>
      </x:c>
      <x:c r="V296" s="60"/>
      <x:c r="W296" s="60"/>
      <x:c r="X296" s="60"/>
      <x:c r="Y296" s="60"/>
      <x:c r="Z296" s="60"/>
    </x:row>
    <x:row r="297" ht="15.75" hidden="0" customHeight="1">
      <x:c r="A297" s="329" t="str">
        <x:v>RAW-TEST-0291</x:v>
      </x:c>
      <x:c r="B297" s="329" t="str">
        <x:v>ASM-NGOB-V42-TEST</x:v>
      </x:c>
      <x:c r="C297" s="329" t="str">
        <x:v>SRC-NGOB-V18</x:v>
      </x:c>
      <x:c r="D297" s="329" t="str">
        <x:v>'NT+'!J87</x:v>
      </x:c>
      <x:c r="E297" s="329" t="str">
        <x:v>NT+</x:v>
      </x:c>
      <x:c r="F297" s="329" t="n">
        <x:v>87</x:v>
      </x:c>
      <x:c r="G297" s="329" t="str">
        <x:v>OPEX</x:v>
      </x:c>
      <x:c r="H297" s="329"/>
      <x:c r="I297" s="385" t="n">
        <x:v>467577.13577882346</x:v>
      </x:c>
      <x:c r="J297" s="330"/>
      <x:c r="K297" s="329" t="str">
        <x:v>Currency</x:v>
      </x:c>
      <x:c r="L297" s="329" t="str">
        <x:v>CAD</x:v>
      </x:c>
      <x:c r="M297" s="329" t="str">
        <x:v>2031-2032</x:v>
      </x:c>
      <x:c r="N297" s="329" t="str">
        <x:v>AI-Assisted</x:v>
      </x:c>
      <x:c r="O297" s="329" t="str">
        <x:v>Cell transcription from supplied workbook</x:v>
      </x:c>
      <x:c r="P297" s="329" t="str">
        <x:v>Captured</x:v>
      </x:c>
      <x:c r="Q297" s="336" t="d">
        <x:v>2026-10-04T00:00:00.000Z</x:v>
      </x:c>
      <x:c r="R297" s="336" t="d">
        <x:v>2026-10-04T00:00:00.000Z</x:v>
      </x:c>
      <x:c r="S297" s="329" t="str">
        <x:v>Parsed</x:v>
      </x:c>
      <x:c r="T297" s="329" t="str">
        <x:v>Original source numeric input</x:v>
      </x:c>
      <x:c r="U297" s="332" t="str">
        <x:v>AI-assisted analyst</x:v>
      </x:c>
      <x:c r="V297" s="60"/>
      <x:c r="W297" s="60"/>
      <x:c r="X297" s="60"/>
      <x:c r="Y297" s="60"/>
      <x:c r="Z297" s="60"/>
    </x:row>
    <x:row r="298" ht="15.75" hidden="0" customHeight="1">
      <x:c r="A298" s="329" t="str">
        <x:v>RAW-TEST-0292</x:v>
      </x:c>
      <x:c r="B298" s="329" t="str">
        <x:v>ASM-NGOB-V42-TEST</x:v>
      </x:c>
      <x:c r="C298" s="329" t="str">
        <x:v>SRC-NGOB-V18</x:v>
      </x:c>
      <x:c r="D298" s="329" t="str">
        <x:v>'NT+'!K16</x:v>
      </x:c>
      <x:c r="E298" s="329" t="str">
        <x:v>NT+</x:v>
      </x:c>
      <x:c r="F298" s="329" t="n">
        <x:v>16</x:v>
      </x:c>
      <x:c r="G298" s="329" t="str">
        <x:v>REVENUE</x:v>
      </x:c>
      <x:c r="H298" s="329"/>
      <x:c r="I298" s="385" t="n">
        <x:v>674569.9807965</x:v>
      </x:c>
      <x:c r="J298" s="330"/>
      <x:c r="K298" s="329" t="str">
        <x:v>Currency</x:v>
      </x:c>
      <x:c r="L298" s="329" t="str">
        <x:v>CAD</x:v>
      </x:c>
      <x:c r="M298" s="329" t="str">
        <x:v>2032-2033</x:v>
      </x:c>
      <x:c r="N298" s="329" t="str">
        <x:v>AI-Assisted</x:v>
      </x:c>
      <x:c r="O298" s="329" t="str">
        <x:v>Cell transcription from supplied workbook</x:v>
      </x:c>
      <x:c r="P298" s="329" t="str">
        <x:v>Captured</x:v>
      </x:c>
      <x:c r="Q298" s="336" t="d">
        <x:v>2026-10-04T00:00:00.000Z</x:v>
      </x:c>
      <x:c r="R298" s="336" t="d">
        <x:v>2026-10-04T00:00:00.000Z</x:v>
      </x:c>
      <x:c r="S298" s="329" t="str">
        <x:v>Parsed</x:v>
      </x:c>
      <x:c r="T298" s="329" t="str">
        <x:v>Original source numeric input</x:v>
      </x:c>
      <x:c r="U298" s="332" t="str">
        <x:v>AI-assisted analyst</x:v>
      </x:c>
      <x:c r="V298" s="60"/>
      <x:c r="W298" s="60"/>
      <x:c r="X298" s="60"/>
      <x:c r="Y298" s="60"/>
      <x:c r="Z298" s="60"/>
    </x:row>
    <x:row r="299" ht="15.75" hidden="0" customHeight="1">
      <x:c r="A299" s="329" t="str">
        <x:v>RAW-TEST-0293</x:v>
      </x:c>
      <x:c r="B299" s="329" t="str">
        <x:v>ASM-NGOB-V42-TEST</x:v>
      </x:c>
      <x:c r="C299" s="329" t="str">
        <x:v>SRC-NGOB-V18</x:v>
      </x:c>
      <x:c r="D299" s="329" t="str">
        <x:v>'NT+'!K87</x:v>
      </x:c>
      <x:c r="E299" s="329" t="str">
        <x:v>NT+</x:v>
      </x:c>
      <x:c r="F299" s="329" t="n">
        <x:v>87</x:v>
      </x:c>
      <x:c r="G299" s="329" t="str">
        <x:v>OPEX</x:v>
      </x:c>
      <x:c r="H299" s="329"/>
      <x:c r="I299" s="385" t="n">
        <x:v>481604.4498521882</x:v>
      </x:c>
      <x:c r="J299" s="330"/>
      <x:c r="K299" s="329" t="str">
        <x:v>Currency</x:v>
      </x:c>
      <x:c r="L299" s="329" t="str">
        <x:v>CAD</x:v>
      </x:c>
      <x:c r="M299" s="329" t="str">
        <x:v>2032-2033</x:v>
      </x:c>
      <x:c r="N299" s="329" t="str">
        <x:v>AI-Assisted</x:v>
      </x:c>
      <x:c r="O299" s="329" t="str">
        <x:v>Cell transcription from supplied workbook</x:v>
      </x:c>
      <x:c r="P299" s="329" t="str">
        <x:v>Captured</x:v>
      </x:c>
      <x:c r="Q299" s="336" t="d">
        <x:v>2026-10-04T00:00:00.000Z</x:v>
      </x:c>
      <x:c r="R299" s="336" t="d">
        <x:v>2026-10-04T00:00:00.000Z</x:v>
      </x:c>
      <x:c r="S299" s="329" t="str">
        <x:v>Parsed</x:v>
      </x:c>
      <x:c r="T299" s="329" t="str">
        <x:v>Original source numeric input</x:v>
      </x:c>
      <x:c r="U299" s="332" t="str">
        <x:v>AI-assisted analyst</x:v>
      </x:c>
      <x:c r="V299" s="60"/>
      <x:c r="W299" s="60"/>
      <x:c r="X299" s="60"/>
      <x:c r="Y299" s="60"/>
      <x:c r="Z299" s="60"/>
    </x:row>
    <x:row r="300" ht="15.75" hidden="0" customHeight="1">
      <x:c r="A300" s="329" t="str">
        <x:v>RAW-TEST-0294</x:v>
      </x:c>
      <x:c r="B300" s="329" t="str">
        <x:v>ASM-NGOB-V42-TEST</x:v>
      </x:c>
      <x:c r="C300" s="329" t="str">
        <x:v>SRC-NGOB-V18</x:v>
      </x:c>
      <x:c r="D300" s="329" t="str">
        <x:v>'NT+'!L16</x:v>
      </x:c>
      <x:c r="E300" s="329" t="str">
        <x:v>NT+</x:v>
      </x:c>
      <x:c r="F300" s="329" t="n">
        <x:v>16</x:v>
      </x:c>
      <x:c r="G300" s="329" t="str">
        <x:v>REVENUE</x:v>
      </x:c>
      <x:c r="H300" s="329"/>
      <x:c r="I300" s="385" t="n">
        <x:v>691357.785142105</x:v>
      </x:c>
      <x:c r="J300" s="330"/>
      <x:c r="K300" s="329" t="str">
        <x:v>Currency</x:v>
      </x:c>
      <x:c r="L300" s="329" t="str">
        <x:v>CAD</x:v>
      </x:c>
      <x:c r="M300" s="329" t="str">
        <x:v>2033-2034</x:v>
      </x:c>
      <x:c r="N300" s="329" t="str">
        <x:v>AI-Assisted</x:v>
      </x:c>
      <x:c r="O300" s="329" t="str">
        <x:v>Cell transcription from supplied workbook</x:v>
      </x:c>
      <x:c r="P300" s="329" t="str">
        <x:v>Captured</x:v>
      </x:c>
      <x:c r="Q300" s="336" t="d">
        <x:v>2026-10-04T00:00:00.000Z</x:v>
      </x:c>
      <x:c r="R300" s="336" t="d">
        <x:v>2026-10-04T00:00:00.000Z</x:v>
      </x:c>
      <x:c r="S300" s="329" t="str">
        <x:v>Parsed</x:v>
      </x:c>
      <x:c r="T300" s="329" t="str">
        <x:v>Original source numeric input</x:v>
      </x:c>
      <x:c r="U300" s="332" t="str">
        <x:v>AI-assisted analyst</x:v>
      </x:c>
      <x:c r="V300" s="60"/>
      <x:c r="W300" s="60"/>
      <x:c r="X300" s="60"/>
      <x:c r="Y300" s="60"/>
      <x:c r="Z300" s="60"/>
    </x:row>
    <x:row r="301" ht="15.75" hidden="0" customHeight="1">
      <x:c r="A301" s="329" t="str">
        <x:v>RAW-TEST-0295</x:v>
      </x:c>
      <x:c r="B301" s="329" t="str">
        <x:v>ASM-NGOB-V42-TEST</x:v>
      </x:c>
      <x:c r="C301" s="329" t="str">
        <x:v>SRC-NGOB-V18</x:v>
      </x:c>
      <x:c r="D301" s="329" t="str">
        <x:v>'NT+'!L87</x:v>
      </x:c>
      <x:c r="E301" s="329" t="str">
        <x:v>NT+</x:v>
      </x:c>
      <x:c r="F301" s="329" t="n">
        <x:v>87</x:v>
      </x:c>
      <x:c r="G301" s="329" t="str">
        <x:v>OPEX</x:v>
      </x:c>
      <x:c r="H301" s="329"/>
      <x:c r="I301" s="385" t="n">
        <x:v>496052.58334775385</x:v>
      </x:c>
      <x:c r="J301" s="330"/>
      <x:c r="K301" s="329" t="str">
        <x:v>Currency</x:v>
      </x:c>
      <x:c r="L301" s="329" t="str">
        <x:v>CAD</x:v>
      </x:c>
      <x:c r="M301" s="329" t="str">
        <x:v>2033-2034</x:v>
      </x:c>
      <x:c r="N301" s="329" t="str">
        <x:v>AI-Assisted</x:v>
      </x:c>
      <x:c r="O301" s="329" t="str">
        <x:v>Cell transcription from supplied workbook</x:v>
      </x:c>
      <x:c r="P301" s="329" t="str">
        <x:v>Captured</x:v>
      </x:c>
      <x:c r="Q301" s="336" t="d">
        <x:v>2026-10-04T00:00:00.000Z</x:v>
      </x:c>
      <x:c r="R301" s="336" t="d">
        <x:v>2026-10-04T00:00:00.000Z</x:v>
      </x:c>
      <x:c r="S301" s="329" t="str">
        <x:v>Parsed</x:v>
      </x:c>
      <x:c r="T301" s="329" t="str">
        <x:v>Original source numeric input</x:v>
      </x:c>
      <x:c r="U301" s="332" t="str">
        <x:v>AI-assisted analyst</x:v>
      </x:c>
      <x:c r="V301" s="60"/>
      <x:c r="W301" s="60"/>
      <x:c r="X301" s="60"/>
      <x:c r="Y301" s="60"/>
      <x:c r="Z301" s="60"/>
    </x:row>
    <x:row r="302" ht="15.75" hidden="0" customHeight="1">
      <x:c r="A302" s="329" t="str">
        <x:v>RAW-TEST-0296</x:v>
      </x:c>
      <x:c r="B302" s="329" t="str">
        <x:v>ASM-NGOB-V42-TEST</x:v>
      </x:c>
      <x:c r="C302" s="329" t="str">
        <x:v>SRC-NGOB-V18</x:v>
      </x:c>
      <x:c r="D302" s="329" t="str">
        <x:v>'NT+'!M16</x:v>
      </x:c>
      <x:c r="E302" s="329" t="str">
        <x:v>NT+</x:v>
      </x:c>
      <x:c r="F302" s="329" t="n">
        <x:v>16</x:v>
      </x:c>
      <x:c r="G302" s="329" t="str">
        <x:v>REVENUE</x:v>
      </x:c>
      <x:c r="H302" s="329"/>
      <x:c r="I302" s="385" t="n">
        <x:v>708564.2706928639</x:v>
      </x:c>
      <x:c r="J302" s="330"/>
      <x:c r="K302" s="329" t="str">
        <x:v>Currency</x:v>
      </x:c>
      <x:c r="L302" s="329" t="str">
        <x:v>CAD</x:v>
      </x:c>
      <x:c r="M302" s="329" t="str">
        <x:v>2034-2035</x:v>
      </x:c>
      <x:c r="N302" s="329" t="str">
        <x:v>AI-Assisted</x:v>
      </x:c>
      <x:c r="O302" s="329" t="str">
        <x:v>Cell transcription from supplied workbook</x:v>
      </x:c>
      <x:c r="P302" s="329" t="str">
        <x:v>Captured</x:v>
      </x:c>
      <x:c r="Q302" s="336" t="d">
        <x:v>2026-10-04T00:00:00.000Z</x:v>
      </x:c>
      <x:c r="R302" s="336" t="d">
        <x:v>2026-10-04T00:00:00.000Z</x:v>
      </x:c>
      <x:c r="S302" s="329" t="str">
        <x:v>Parsed</x:v>
      </x:c>
      <x:c r="T302" s="329" t="str">
        <x:v>Original source numeric input</x:v>
      </x:c>
      <x:c r="U302" s="332" t="str">
        <x:v>AI-assisted analyst</x:v>
      </x:c>
      <x:c r="V302" s="60"/>
      <x:c r="W302" s="60"/>
      <x:c r="X302" s="60"/>
      <x:c r="Y302" s="60"/>
      <x:c r="Z302" s="60"/>
    </x:row>
    <x:row r="303" ht="15.75" hidden="0" customHeight="1">
      <x:c r="A303" s="329" t="str">
        <x:v>RAW-TEST-0297</x:v>
      </x:c>
      <x:c r="B303" s="329" t="str">
        <x:v>ASM-NGOB-V42-TEST</x:v>
      </x:c>
      <x:c r="C303" s="329" t="str">
        <x:v>SRC-NGOB-V18</x:v>
      </x:c>
      <x:c r="D303" s="329" t="str">
        <x:v>'NT+'!M87</x:v>
      </x:c>
      <x:c r="E303" s="329" t="str">
        <x:v>NT+</x:v>
      </x:c>
      <x:c r="F303" s="329" t="n">
        <x:v>87</x:v>
      </x:c>
      <x:c r="G303" s="329" t="str">
        <x:v>OPEX</x:v>
      </x:c>
      <x:c r="H303" s="329"/>
      <x:c r="I303" s="385" t="n">
        <x:v>510934.16084818647</x:v>
      </x:c>
      <x:c r="J303" s="330"/>
      <x:c r="K303" s="329" t="str">
        <x:v>Currency</x:v>
      </x:c>
      <x:c r="L303" s="329" t="str">
        <x:v>CAD</x:v>
      </x:c>
      <x:c r="M303" s="329" t="str">
        <x:v>2034-2035</x:v>
      </x:c>
      <x:c r="N303" s="329" t="str">
        <x:v>AI-Assisted</x:v>
      </x:c>
      <x:c r="O303" s="329" t="str">
        <x:v>Cell transcription from supplied workbook</x:v>
      </x:c>
      <x:c r="P303" s="329" t="str">
        <x:v>Captured</x:v>
      </x:c>
      <x:c r="Q303" s="336" t="d">
        <x:v>2026-10-04T00:00:00.000Z</x:v>
      </x:c>
      <x:c r="R303" s="336" t="d">
        <x:v>2026-10-04T00:00:00.000Z</x:v>
      </x:c>
      <x:c r="S303" s="329" t="str">
        <x:v>Parsed</x:v>
      </x:c>
      <x:c r="T303" s="329" t="str">
        <x:v>Original source numeric input</x:v>
      </x:c>
      <x:c r="U303" s="332" t="str">
        <x:v>AI-assisted analyst</x:v>
      </x:c>
      <x:c r="V303" s="60"/>
      <x:c r="W303" s="60"/>
      <x:c r="X303" s="60"/>
      <x:c r="Y303" s="60"/>
      <x:c r="Z303" s="60"/>
    </x:row>
    <x:row r="304" ht="15.75" hidden="0" customHeight="1">
      <x:c r="A304" s="329" t="str">
        <x:v>RAW-TEST-0298</x:v>
      </x:c>
      <x:c r="B304" s="329" t="str">
        <x:v>ASM-NGOB-V42-TEST</x:v>
      </x:c>
      <x:c r="C304" s="329" t="str">
        <x:v>SRC-NGOB-V18</x:v>
      </x:c>
      <x:c r="D304" s="329" t="str">
        <x:v>'JP'!C17</x:v>
      </x:c>
      <x:c r="E304" s="329" t="str">
        <x:v>JP</x:v>
      </x:c>
      <x:c r="F304" s="329" t="n">
        <x:v>17</x:v>
      </x:c>
      <x:c r="G304" s="329" t="str">
        <x:v>REVENUE</x:v>
      </x:c>
      <x:c r="H304" s="329"/>
      <x:c r="I304" s="385" t="n">
        <x:v>685172.8400000001</x:v>
      </x:c>
      <x:c r="J304" s="330"/>
      <x:c r="K304" s="329" t="str">
        <x:v>Currency</x:v>
      </x:c>
      <x:c r="L304" s="329" t="str">
        <x:v>CAD</x:v>
      </x:c>
      <x:c r="M304" s="329" t="str">
        <x:v>2024-2025</x:v>
      </x:c>
      <x:c r="N304" s="329" t="str">
        <x:v>AI-Assisted</x:v>
      </x:c>
      <x:c r="O304" s="329" t="str">
        <x:v>Cell transcription from supplied workbook</x:v>
      </x:c>
      <x:c r="P304" s="329" t="str">
        <x:v>Captured</x:v>
      </x:c>
      <x:c r="Q304" s="336" t="d">
        <x:v>2026-10-04T00:00:00.000Z</x:v>
      </x:c>
      <x:c r="R304" s="336" t="d">
        <x:v>2026-10-04T00:00:00.000Z</x:v>
      </x:c>
      <x:c r="S304" s="329" t="str">
        <x:v>Parsed</x:v>
      </x:c>
      <x:c r="T304" s="329" t="str">
        <x:v>Original source formula (text): SUM(C5:C15)</x:v>
      </x:c>
      <x:c r="U304" s="332" t="str">
        <x:v>AI-assisted analyst</x:v>
      </x:c>
      <x:c r="V304" s="60"/>
      <x:c r="W304" s="60"/>
      <x:c r="X304" s="60"/>
      <x:c r="Y304" s="60"/>
      <x:c r="Z304" s="60"/>
    </x:row>
    <x:row r="305" ht="15.75" hidden="0" customHeight="1">
      <x:c r="A305" s="329" t="str">
        <x:v>RAW-TEST-0299</x:v>
      </x:c>
      <x:c r="B305" s="329" t="str">
        <x:v>ASM-NGOB-V42-TEST</x:v>
      </x:c>
      <x:c r="C305" s="329" t="str">
        <x:v>SRC-NGOB-V18</x:v>
      </x:c>
      <x:c r="D305" s="329" t="str">
        <x:v>'JP'!C87</x:v>
      </x:c>
      <x:c r="E305" s="329" t="str">
        <x:v>JP</x:v>
      </x:c>
      <x:c r="F305" s="329" t="n">
        <x:v>87</x:v>
      </x:c>
      <x:c r="G305" s="329" t="str">
        <x:v>OPEX</x:v>
      </x:c>
      <x:c r="H305" s="329"/>
      <x:c r="I305" s="385" t="n">
        <x:v>303551</x:v>
      </x:c>
      <x:c r="J305" s="330"/>
      <x:c r="K305" s="329" t="str">
        <x:v>Currency</x:v>
      </x:c>
      <x:c r="L305" s="329" t="str">
        <x:v>CAD</x:v>
      </x:c>
      <x:c r="M305" s="329" t="str">
        <x:v>2024-2025</x:v>
      </x:c>
      <x:c r="N305" s="329" t="str">
        <x:v>AI-Assisted</x:v>
      </x:c>
      <x:c r="O305" s="329" t="str">
        <x:v>Cell transcription from supplied workbook</x:v>
      </x:c>
      <x:c r="P305" s="329" t="str">
        <x:v>Captured</x:v>
      </x:c>
      <x:c r="Q305" s="336" t="d">
        <x:v>2026-10-04T00:00:00.000Z</x:v>
      </x:c>
      <x:c r="R305" s="336" t="d">
        <x:v>2026-10-04T00:00:00.000Z</x:v>
      </x:c>
      <x:c r="S305" s="329" t="str">
        <x:v>Parsed</x:v>
      </x:c>
      <x:c r="T305" s="329" t="str">
        <x:v>Original source formula (text): SUM(C85,C83,C77,C60,C47,C38)</x:v>
      </x:c>
      <x:c r="U305" s="332" t="str">
        <x:v>AI-assisted analyst</x:v>
      </x:c>
      <x:c r="V305" s="60"/>
      <x:c r="W305" s="60"/>
      <x:c r="X305" s="60"/>
      <x:c r="Y305" s="60"/>
      <x:c r="Z305" s="60"/>
    </x:row>
    <x:row r="306" ht="15.75" hidden="0" customHeight="1">
      <x:c r="A306" s="329" t="str">
        <x:v>RAW-TEST-0300</x:v>
      </x:c>
      <x:c r="B306" s="329" t="str">
        <x:v>ASM-NGOB-V42-TEST</x:v>
      </x:c>
      <x:c r="C306" s="329" t="str">
        <x:v>SRC-NGOB-V18</x:v>
      </x:c>
      <x:c r="D306" s="329" t="str">
        <x:v>'JP'!D17</x:v>
      </x:c>
      <x:c r="E306" s="329" t="str">
        <x:v>JP</x:v>
      </x:c>
      <x:c r="F306" s="329" t="n">
        <x:v>17</x:v>
      </x:c>
      <x:c r="G306" s="329" t="str">
        <x:v>REVENUE</x:v>
      </x:c>
      <x:c r="H306" s="329"/>
      <x:c r="I306" s="385" t="n">
        <x:v>462143.42000000004</x:v>
      </x:c>
      <x:c r="J306" s="330"/>
      <x:c r="K306" s="329" t="str">
        <x:v>Currency</x:v>
      </x:c>
      <x:c r="L306" s="329" t="str">
        <x:v>CAD</x:v>
      </x:c>
      <x:c r="M306" s="329" t="str">
        <x:v>2025-2026</x:v>
      </x:c>
      <x:c r="N306" s="329" t="str">
        <x:v>AI-Assisted</x:v>
      </x:c>
      <x:c r="O306" s="329" t="str">
        <x:v>Cell transcription from supplied workbook</x:v>
      </x:c>
      <x:c r="P306" s="329" t="str">
        <x:v>Captured</x:v>
      </x:c>
      <x:c r="Q306" s="336" t="d">
        <x:v>2026-10-04T00:00:00.000Z</x:v>
      </x:c>
      <x:c r="R306" s="336" t="d">
        <x:v>2026-10-04T00:00:00.000Z</x:v>
      </x:c>
      <x:c r="S306" s="329" t="str">
        <x:v>Parsed</x:v>
      </x:c>
      <x:c r="T306" s="329" t="str">
        <x:v>Original source formula (text): SUM(D5:D15)</x:v>
      </x:c>
      <x:c r="U306" s="332" t="str">
        <x:v>AI-assisted analyst</x:v>
      </x:c>
      <x:c r="V306" s="60"/>
      <x:c r="W306" s="60"/>
      <x:c r="X306" s="60"/>
      <x:c r="Y306" s="60"/>
      <x:c r="Z306" s="60"/>
    </x:row>
    <x:row r="307" ht="15.75" hidden="0" customHeight="1">
      <x:c r="A307" s="329" t="str">
        <x:v>RAW-TEST-0301</x:v>
      </x:c>
      <x:c r="B307" s="329" t="str">
        <x:v>ASM-NGOB-V42-TEST</x:v>
      </x:c>
      <x:c r="C307" s="329" t="str">
        <x:v>SRC-NGOB-V18</x:v>
      </x:c>
      <x:c r="D307" s="329" t="str">
        <x:v>'JP'!D87</x:v>
      </x:c>
      <x:c r="E307" s="329" t="str">
        <x:v>JP</x:v>
      </x:c>
      <x:c r="F307" s="329" t="n">
        <x:v>87</x:v>
      </x:c>
      <x:c r="G307" s="329" t="str">
        <x:v>OPEX</x:v>
      </x:c>
      <x:c r="H307" s="329"/>
      <x:c r="I307" s="385" t="n">
        <x:v>299915.76</x:v>
      </x:c>
      <x:c r="J307" s="330"/>
      <x:c r="K307" s="329" t="str">
        <x:v>Currency</x:v>
      </x:c>
      <x:c r="L307" s="329" t="str">
        <x:v>CAD</x:v>
      </x:c>
      <x:c r="M307" s="329" t="str">
        <x:v>2025-2026</x:v>
      </x:c>
      <x:c r="N307" s="329" t="str">
        <x:v>AI-Assisted</x:v>
      </x:c>
      <x:c r="O307" s="329" t="str">
        <x:v>Cell transcription from supplied workbook</x:v>
      </x:c>
      <x:c r="P307" s="329" t="str">
        <x:v>Captured</x:v>
      </x:c>
      <x:c r="Q307" s="336" t="d">
        <x:v>2026-10-04T00:00:00.000Z</x:v>
      </x:c>
      <x:c r="R307" s="336" t="d">
        <x:v>2026-10-04T00:00:00.000Z</x:v>
      </x:c>
      <x:c r="S307" s="329" t="str">
        <x:v>Parsed</x:v>
      </x:c>
      <x:c r="T307" s="329" t="str">
        <x:v>Original source formula (text): SUM(D85,D83,D77,D60,D47,D38)</x:v>
      </x:c>
      <x:c r="U307" s="332" t="str">
        <x:v>AI-assisted analyst</x:v>
      </x:c>
      <x:c r="V307" s="60"/>
      <x:c r="W307" s="60"/>
      <x:c r="X307" s="60"/>
      <x:c r="Y307" s="60"/>
      <x:c r="Z307" s="60"/>
    </x:row>
    <x:row r="308" ht="15.75" hidden="0" customHeight="1">
      <x:c r="A308" s="329" t="str">
        <x:v>RAW-TEST-0302</x:v>
      </x:c>
      <x:c r="B308" s="329" t="str">
        <x:v>ASM-NGOB-V42-TEST</x:v>
      </x:c>
      <x:c r="C308" s="329" t="str">
        <x:v>SRC-NGOB-V18</x:v>
      </x:c>
      <x:c r="D308" s="329" t="str">
        <x:v>'JP'!E17</x:v>
      </x:c>
      <x:c r="E308" s="329" t="str">
        <x:v>JP</x:v>
      </x:c>
      <x:c r="F308" s="329" t="n">
        <x:v>17</x:v>
      </x:c>
      <x:c r="G308" s="329" t="str">
        <x:v>REVENUE</x:v>
      </x:c>
      <x:c r="H308" s="329"/>
      <x:c r="I308" s="385" t="n">
        <x:v>181271.71000000002</x:v>
      </x:c>
      <x:c r="J308" s="330"/>
      <x:c r="K308" s="329" t="str">
        <x:v>Currency</x:v>
      </x:c>
      <x:c r="L308" s="329" t="str">
        <x:v>CAD</x:v>
      </x:c>
      <x:c r="M308" s="329" t="str">
        <x:v>2026-2027</x:v>
      </x:c>
      <x:c r="N308" s="329" t="str">
        <x:v>AI-Assisted</x:v>
      </x:c>
      <x:c r="O308" s="329" t="str">
        <x:v>Cell transcription from supplied workbook</x:v>
      </x:c>
      <x:c r="P308" s="329" t="str">
        <x:v>Captured</x:v>
      </x:c>
      <x:c r="Q308" s="336" t="d">
        <x:v>2026-10-04T00:00:00.000Z</x:v>
      </x:c>
      <x:c r="R308" s="336" t="d">
        <x:v>2026-10-04T00:00:00.000Z</x:v>
      </x:c>
      <x:c r="S308" s="329" t="str">
        <x:v>Parsed</x:v>
      </x:c>
      <x:c r="T308" s="329" t="str">
        <x:v>Original source formula (text): SUM(E5:E15)</x:v>
      </x:c>
      <x:c r="U308" s="332" t="str">
        <x:v>AI-assisted analyst</x:v>
      </x:c>
      <x:c r="V308" s="60"/>
      <x:c r="W308" s="60"/>
      <x:c r="X308" s="60"/>
      <x:c r="Y308" s="60"/>
      <x:c r="Z308" s="60"/>
    </x:row>
    <x:row r="309" ht="15.75" hidden="0" customHeight="1">
      <x:c r="A309" s="329" t="str">
        <x:v>RAW-TEST-0303</x:v>
      </x:c>
      <x:c r="B309" s="329" t="str">
        <x:v>ASM-NGOB-V42-TEST</x:v>
      </x:c>
      <x:c r="C309" s="329" t="str">
        <x:v>SRC-NGOB-V18</x:v>
      </x:c>
      <x:c r="D309" s="329" t="str">
        <x:v>'JP'!E87</x:v>
      </x:c>
      <x:c r="E309" s="329" t="str">
        <x:v>JP</x:v>
      </x:c>
      <x:c r="F309" s="329" t="n">
        <x:v>87</x:v>
      </x:c>
      <x:c r="G309" s="329" t="str">
        <x:v>OPEX</x:v>
      </x:c>
      <x:c r="H309" s="329"/>
      <x:c r="I309" s="385" t="n">
        <x:v>287145.4352</x:v>
      </x:c>
      <x:c r="J309" s="330"/>
      <x:c r="K309" s="329" t="str">
        <x:v>Currency</x:v>
      </x:c>
      <x:c r="L309" s="329" t="str">
        <x:v>CAD</x:v>
      </x:c>
      <x:c r="M309" s="329" t="str">
        <x:v>2026-2027</x:v>
      </x:c>
      <x:c r="N309" s="329" t="str">
        <x:v>AI-Assisted</x:v>
      </x:c>
      <x:c r="O309" s="329" t="str">
        <x:v>Cell transcription from supplied workbook</x:v>
      </x:c>
      <x:c r="P309" s="329" t="str">
        <x:v>Captured</x:v>
      </x:c>
      <x:c r="Q309" s="336" t="d">
        <x:v>2026-10-04T00:00:00.000Z</x:v>
      </x:c>
      <x:c r="R309" s="336" t="d">
        <x:v>2026-10-04T00:00:00.000Z</x:v>
      </x:c>
      <x:c r="S309" s="329" t="str">
        <x:v>Parsed</x:v>
      </x:c>
      <x:c r="T309" s="329" t="str">
        <x:v>Original source formula (text): SUM(E85,E83,E77,E60,E47,E38)</x:v>
      </x:c>
      <x:c r="U309" s="332" t="str">
        <x:v>AI-assisted analyst</x:v>
      </x:c>
      <x:c r="V309" s="60"/>
      <x:c r="W309" s="60"/>
      <x:c r="X309" s="60"/>
      <x:c r="Y309" s="60"/>
      <x:c r="Z309" s="60"/>
    </x:row>
    <x:row r="310" ht="15.75" hidden="0" customHeight="1">
      <x:c r="A310" s="329" t="str">
        <x:v>RAW-TEST-0304</x:v>
      </x:c>
      <x:c r="B310" s="329" t="str">
        <x:v>ASM-NGOB-V42-TEST</x:v>
      </x:c>
      <x:c r="C310" s="329" t="str">
        <x:v>SRC-NGOB-V18</x:v>
      </x:c>
      <x:c r="D310" s="329" t="str">
        <x:v>'JP'!F17</x:v>
      </x:c>
      <x:c r="E310" s="329" t="str">
        <x:v>JP</x:v>
      </x:c>
      <x:c r="F310" s="329" t="n">
        <x:v>17</x:v>
      </x:c>
      <x:c r="G310" s="329" t="str">
        <x:v>REVENUE</x:v>
      </x:c>
      <x:c r="H310" s="329"/>
      <x:c r="I310" s="385" t="n">
        <x:v>52437.104999999996</x:v>
      </x:c>
      <x:c r="J310" s="330"/>
      <x:c r="K310" s="329" t="str">
        <x:v>Currency</x:v>
      </x:c>
      <x:c r="L310" s="329" t="str">
        <x:v>CAD</x:v>
      </x:c>
      <x:c r="M310" s="329" t="str">
        <x:v>2027-2028</x:v>
      </x:c>
      <x:c r="N310" s="329" t="str">
        <x:v>AI-Assisted</x:v>
      </x:c>
      <x:c r="O310" s="329" t="str">
        <x:v>Cell transcription from supplied workbook</x:v>
      </x:c>
      <x:c r="P310" s="329" t="str">
        <x:v>Captured</x:v>
      </x:c>
      <x:c r="Q310" s="336" t="d">
        <x:v>2026-10-04T00:00:00.000Z</x:v>
      </x:c>
      <x:c r="R310" s="336" t="d">
        <x:v>2026-10-04T00:00:00.000Z</x:v>
      </x:c>
      <x:c r="S310" s="329" t="str">
        <x:v>Parsed</x:v>
      </x:c>
      <x:c r="T310" s="329" t="str">
        <x:v>Original source numeric input</x:v>
      </x:c>
      <x:c r="U310" s="332" t="str">
        <x:v>AI-assisted analyst</x:v>
      </x:c>
      <x:c r="V310" s="60"/>
      <x:c r="W310" s="60"/>
      <x:c r="X310" s="60"/>
      <x:c r="Y310" s="60"/>
      <x:c r="Z310" s="60"/>
    </x:row>
    <x:row r="311" ht="15.75" hidden="0" customHeight="1">
      <x:c r="A311" s="329" t="str">
        <x:v>RAW-TEST-0305</x:v>
      </x:c>
      <x:c r="B311" s="329" t="str">
        <x:v>ASM-NGOB-V42-TEST</x:v>
      </x:c>
      <x:c r="C311" s="329" t="str">
        <x:v>SRC-NGOB-V18</x:v>
      </x:c>
      <x:c r="D311" s="329" t="str">
        <x:v>'JP'!F87</x:v>
      </x:c>
      <x:c r="E311" s="329" t="str">
        <x:v>JP</x:v>
      </x:c>
      <x:c r="F311" s="329" t="n">
        <x:v>87</x:v>
      </x:c>
      <x:c r="G311" s="329" t="str">
        <x:v>OPEX</x:v>
      </x:c>
      <x:c r="H311" s="329"/>
      <x:c r="I311" s="385" t="n">
        <x:v>179864.97624</x:v>
      </x:c>
      <x:c r="J311" s="330"/>
      <x:c r="K311" s="329" t="str">
        <x:v>Currency</x:v>
      </x:c>
      <x:c r="L311" s="329" t="str">
        <x:v>CAD</x:v>
      </x:c>
      <x:c r="M311" s="329" t="str">
        <x:v>2027-2028</x:v>
      </x:c>
      <x:c r="N311" s="329" t="str">
        <x:v>AI-Assisted</x:v>
      </x:c>
      <x:c r="O311" s="329" t="str">
        <x:v>Cell transcription from supplied workbook</x:v>
      </x:c>
      <x:c r="P311" s="329" t="str">
        <x:v>Captured</x:v>
      </x:c>
      <x:c r="Q311" s="336" t="d">
        <x:v>2026-10-04T00:00:00.000Z</x:v>
      </x:c>
      <x:c r="R311" s="336" t="d">
        <x:v>2026-10-04T00:00:00.000Z</x:v>
      </x:c>
      <x:c r="S311" s="329" t="str">
        <x:v>Parsed</x:v>
      </x:c>
      <x:c r="T311" s="329" t="str">
        <x:v>Original source numeric input</x:v>
      </x:c>
      <x:c r="U311" s="332" t="str">
        <x:v>AI-assisted analyst</x:v>
      </x:c>
      <x:c r="V311" s="60"/>
      <x:c r="W311" s="60"/>
      <x:c r="X311" s="60"/>
      <x:c r="Y311" s="60"/>
      <x:c r="Z311" s="60"/>
    </x:row>
    <x:row r="312" ht="15.75" hidden="0" customHeight="1">
      <x:c r="A312" s="329" t="str">
        <x:v>RAW-TEST-0306</x:v>
      </x:c>
      <x:c r="B312" s="329" t="str">
        <x:v>ASM-NGOB-V42-TEST</x:v>
      </x:c>
      <x:c r="C312" s="329" t="str">
        <x:v>SRC-NGOB-V18</x:v>
      </x:c>
      <x:c r="D312" s="329" t="str">
        <x:v>'Newton Green'!C16</x:v>
      </x:c>
      <x:c r="E312" s="329" t="str">
        <x:v>Newton Green</x:v>
      </x:c>
      <x:c r="F312" s="329" t="n">
        <x:v>16</x:v>
      </x:c>
      <x:c r="G312" s="329" t="str">
        <x:v>REVENUE</x:v>
      </x:c>
      <x:c r="H312" s="329"/>
      <x:c r="I312" s="385" t="n">
        <x:v>1413776.6400000001</x:v>
      </x:c>
      <x:c r="J312" s="330"/>
      <x:c r="K312" s="329" t="str">
        <x:v>Currency</x:v>
      </x:c>
      <x:c r="L312" s="329" t="str">
        <x:v>CAD</x:v>
      </x:c>
      <x:c r="M312" s="329" t="str">
        <x:v>2024-2025</x:v>
      </x:c>
      <x:c r="N312" s="329" t="str">
        <x:v>AI-Assisted</x:v>
      </x:c>
      <x:c r="O312" s="329" t="str">
        <x:v>Cell transcription from supplied workbook</x:v>
      </x:c>
      <x:c r="P312" s="329" t="str">
        <x:v>Captured</x:v>
      </x:c>
      <x:c r="Q312" s="336" t="d">
        <x:v>2026-10-04T00:00:00.000Z</x:v>
      </x:c>
      <x:c r="R312" s="336" t="d">
        <x:v>2026-10-04T00:00:00.000Z</x:v>
      </x:c>
      <x:c r="S312" s="329" t="str">
        <x:v>Parsed</x:v>
      </x:c>
      <x:c r="T312" s="329" t="str">
        <x:v>Original source formula (text): SUM(C5:C15)</x:v>
      </x:c>
      <x:c r="U312" s="332" t="str">
        <x:v>AI-assisted analyst</x:v>
      </x:c>
      <x:c r="V312" s="60"/>
      <x:c r="W312" s="60"/>
      <x:c r="X312" s="60"/>
      <x:c r="Y312" s="60"/>
      <x:c r="Z312" s="60"/>
    </x:row>
    <x:row r="313" ht="15.75" hidden="0" customHeight="1">
      <x:c r="A313" s="329" t="str">
        <x:v>RAW-TEST-0307</x:v>
      </x:c>
      <x:c r="B313" s="329" t="str">
        <x:v>ASM-NGOB-V42-TEST</x:v>
      </x:c>
      <x:c r="C313" s="329" t="str">
        <x:v>SRC-NGOB-V18</x:v>
      </x:c>
      <x:c r="D313" s="329" t="str">
        <x:v>'Newton Green'!C87</x:v>
      </x:c>
      <x:c r="E313" s="329" t="str">
        <x:v>Newton Green</x:v>
      </x:c>
      <x:c r="F313" s="329" t="n">
        <x:v>87</x:v>
      </x:c>
      <x:c r="G313" s="329" t="str">
        <x:v>OPEX</x:v>
      </x:c>
      <x:c r="H313" s="329"/>
      <x:c r="I313" s="385" t="n">
        <x:v>925662</x:v>
      </x:c>
      <x:c r="J313" s="330"/>
      <x:c r="K313" s="329" t="str">
        <x:v>Currency</x:v>
      </x:c>
      <x:c r="L313" s="329" t="str">
        <x:v>CAD</x:v>
      </x:c>
      <x:c r="M313" s="329" t="str">
        <x:v>2024-2025</x:v>
      </x:c>
      <x:c r="N313" s="329" t="str">
        <x:v>AI-Assisted</x:v>
      </x:c>
      <x:c r="O313" s="329" t="str">
        <x:v>Cell transcription from supplied workbook</x:v>
      </x:c>
      <x:c r="P313" s="329" t="str">
        <x:v>Captured</x:v>
      </x:c>
      <x:c r="Q313" s="336" t="d">
        <x:v>2026-10-04T00:00:00.000Z</x:v>
      </x:c>
      <x:c r="R313" s="336" t="d">
        <x:v>2026-10-04T00:00:00.000Z</x:v>
      </x:c>
      <x:c r="S313" s="329" t="str">
        <x:v>Parsed</x:v>
      </x:c>
      <x:c r="T313" s="329" t="str">
        <x:v>Original source formula (text): SUM(C85,C83,C77,C60,C47,C38)</x:v>
      </x:c>
      <x:c r="U313" s="332" t="str">
        <x:v>AI-assisted analyst</x:v>
      </x:c>
      <x:c r="V313" s="60"/>
      <x:c r="W313" s="60"/>
      <x:c r="X313" s="60"/>
      <x:c r="Y313" s="60"/>
      <x:c r="Z313" s="60"/>
    </x:row>
    <x:row r="314" ht="15.75" hidden="0" customHeight="1">
      <x:c r="A314" s="329" t="str">
        <x:v>RAW-TEST-0308</x:v>
      </x:c>
      <x:c r="B314" s="329" t="str">
        <x:v>ASM-NGOB-V42-TEST</x:v>
      </x:c>
      <x:c r="C314" s="329" t="str">
        <x:v>SRC-NGOB-V18</x:v>
      </x:c>
      <x:c r="D314" s="329" t="str">
        <x:v>'Newton Green'!D16</x:v>
      </x:c>
      <x:c r="E314" s="329" t="str">
        <x:v>Newton Green</x:v>
      </x:c>
      <x:c r="F314" s="329" t="n">
        <x:v>16</x:v>
      </x:c>
      <x:c r="G314" s="329" t="str">
        <x:v>REVENUE</x:v>
      </x:c>
      <x:c r="H314" s="329"/>
      <x:c r="I314" s="385" t="n">
        <x:v>2270161</x:v>
      </x:c>
      <x:c r="J314" s="330"/>
      <x:c r="K314" s="329" t="str">
        <x:v>Currency</x:v>
      </x:c>
      <x:c r="L314" s="329" t="str">
        <x:v>CAD</x:v>
      </x:c>
      <x:c r="M314" s="329" t="str">
        <x:v>2025-2026</x:v>
      </x:c>
      <x:c r="N314" s="329" t="str">
        <x:v>AI-Assisted</x:v>
      </x:c>
      <x:c r="O314" s="329" t="str">
        <x:v>Cell transcription from supplied workbook</x:v>
      </x:c>
      <x:c r="P314" s="329" t="str">
        <x:v>Captured</x:v>
      </x:c>
      <x:c r="Q314" s="336" t="d">
        <x:v>2026-10-04T00:00:00.000Z</x:v>
      </x:c>
      <x:c r="R314" s="336" t="d">
        <x:v>2026-10-04T00:00:00.000Z</x:v>
      </x:c>
      <x:c r="S314" s="329" t="str">
        <x:v>Parsed</x:v>
      </x:c>
      <x:c r="T314" s="329" t="str">
        <x:v>Original source formula (text): SUM(D5:D15)</x:v>
      </x:c>
      <x:c r="U314" s="332" t="str">
        <x:v>AI-assisted analyst</x:v>
      </x:c>
      <x:c r="V314" s="60"/>
      <x:c r="W314" s="60"/>
      <x:c r="X314" s="60"/>
      <x:c r="Y314" s="60"/>
      <x:c r="Z314" s="60"/>
    </x:row>
    <x:row r="315" ht="15.75" hidden="0" customHeight="1">
      <x:c r="A315" s="329" t="str">
        <x:v>RAW-TEST-0309</x:v>
      </x:c>
      <x:c r="B315" s="329" t="str">
        <x:v>ASM-NGOB-V42-TEST</x:v>
      </x:c>
      <x:c r="C315" s="329" t="str">
        <x:v>SRC-NGOB-V18</x:v>
      </x:c>
      <x:c r="D315" s="329" t="str">
        <x:v>'Newton Green'!D87</x:v>
      </x:c>
      <x:c r="E315" s="329" t="str">
        <x:v>Newton Green</x:v>
      </x:c>
      <x:c r="F315" s="329" t="n">
        <x:v>87</x:v>
      </x:c>
      <x:c r="G315" s="329" t="str">
        <x:v>OPEX</x:v>
      </x:c>
      <x:c r="H315" s="329"/>
      <x:c r="I315" s="385" t="n">
        <x:v>1766547.64</x:v>
      </x:c>
      <x:c r="J315" s="330"/>
      <x:c r="K315" s="329" t="str">
        <x:v>Currency</x:v>
      </x:c>
      <x:c r="L315" s="329" t="str">
        <x:v>CAD</x:v>
      </x:c>
      <x:c r="M315" s="329" t="str">
        <x:v>2025-2026</x:v>
      </x:c>
      <x:c r="N315" s="329" t="str">
        <x:v>AI-Assisted</x:v>
      </x:c>
      <x:c r="O315" s="329" t="str">
        <x:v>Cell transcription from supplied workbook</x:v>
      </x:c>
      <x:c r="P315" s="329" t="str">
        <x:v>Captured</x:v>
      </x:c>
      <x:c r="Q315" s="336" t="d">
        <x:v>2026-10-04T00:00:00.000Z</x:v>
      </x:c>
      <x:c r="R315" s="336" t="d">
        <x:v>2026-10-04T00:00:00.000Z</x:v>
      </x:c>
      <x:c r="S315" s="329" t="str">
        <x:v>Parsed</x:v>
      </x:c>
      <x:c r="T315" s="329" t="str">
        <x:v>Original source numeric input</x:v>
      </x:c>
      <x:c r="U315" s="332" t="str">
        <x:v>AI-assisted analyst</x:v>
      </x:c>
      <x:c r="V315" s="60"/>
      <x:c r="W315" s="60"/>
      <x:c r="X315" s="60"/>
      <x:c r="Y315" s="60"/>
      <x:c r="Z315" s="60"/>
    </x:row>
    <x:row r="316" ht="15.75" hidden="0" customHeight="1">
      <x:c r="A316" s="329" t="str">
        <x:v>RAW-TEST-0310</x:v>
      </x:c>
      <x:c r="B316" s="329" t="str">
        <x:v>ASM-NGOB-V42-TEST</x:v>
      </x:c>
      <x:c r="C316" s="329" t="str">
        <x:v>SRC-NGOB-V18</x:v>
      </x:c>
      <x:c r="D316" s="329" t="str">
        <x:v>'Newton Green'!E16</x:v>
      </x:c>
      <x:c r="E316" s="329" t="str">
        <x:v>Newton Green</x:v>
      </x:c>
      <x:c r="F316" s="329" t="n">
        <x:v>16</x:v>
      </x:c>
      <x:c r="G316" s="329" t="str">
        <x:v>REVENUE</x:v>
      </x:c>
      <x:c r="H316" s="329"/>
      <x:c r="I316" s="385" t="n">
        <x:v>1746128</x:v>
      </x:c>
      <x:c r="J316" s="330"/>
      <x:c r="K316" s="329" t="str">
        <x:v>Currency</x:v>
      </x:c>
      <x:c r="L316" s="329" t="str">
        <x:v>CAD</x:v>
      </x:c>
      <x:c r="M316" s="329" t="str">
        <x:v>2026-2027</x:v>
      </x:c>
      <x:c r="N316" s="329" t="str">
        <x:v>AI-Assisted</x:v>
      </x:c>
      <x:c r="O316" s="329" t="str">
        <x:v>Cell transcription from supplied workbook</x:v>
      </x:c>
      <x:c r="P316" s="329" t="str">
        <x:v>Captured</x:v>
      </x:c>
      <x:c r="Q316" s="336" t="d">
        <x:v>2026-10-04T00:00:00.000Z</x:v>
      </x:c>
      <x:c r="R316" s="336" t="d">
        <x:v>2026-10-04T00:00:00.000Z</x:v>
      </x:c>
      <x:c r="S316" s="329" t="str">
        <x:v>Parsed</x:v>
      </x:c>
      <x:c r="T316" s="329" t="str">
        <x:v>Original source numeric input</x:v>
      </x:c>
      <x:c r="U316" s="332" t="str">
        <x:v>AI-assisted analyst</x:v>
      </x:c>
      <x:c r="V316" s="60"/>
      <x:c r="W316" s="60"/>
      <x:c r="X316" s="60"/>
      <x:c r="Y316" s="60"/>
      <x:c r="Z316" s="60"/>
    </x:row>
    <x:row r="317" ht="15.75" hidden="0" customHeight="1">
      <x:c r="A317" s="329" t="str">
        <x:v>RAW-TEST-0311</x:v>
      </x:c>
      <x:c r="B317" s="329" t="str">
        <x:v>ASM-NGOB-V42-TEST</x:v>
      </x:c>
      <x:c r="C317" s="329" t="str">
        <x:v>SRC-NGOB-V18</x:v>
      </x:c>
      <x:c r="D317" s="329" t="str">
        <x:v>'Newton Green'!E87</x:v>
      </x:c>
      <x:c r="E317" s="329" t="str">
        <x:v>Newton Green</x:v>
      </x:c>
      <x:c r="F317" s="329" t="n">
        <x:v>87</x:v>
      </x:c>
      <x:c r="G317" s="329" t="str">
        <x:v>OPEX</x:v>
      </x:c>
      <x:c r="H317" s="329"/>
      <x:c r="I317" s="385" t="n">
        <x:v>1819270.6378</x:v>
      </x:c>
      <x:c r="J317" s="330"/>
      <x:c r="K317" s="329" t="str">
        <x:v>Currency</x:v>
      </x:c>
      <x:c r="L317" s="329" t="str">
        <x:v>CAD</x:v>
      </x:c>
      <x:c r="M317" s="329" t="str">
        <x:v>2026-2027</x:v>
      </x:c>
      <x:c r="N317" s="329" t="str">
        <x:v>AI-Assisted</x:v>
      </x:c>
      <x:c r="O317" s="329" t="str">
        <x:v>Cell transcription from supplied workbook</x:v>
      </x:c>
      <x:c r="P317" s="329" t="str">
        <x:v>Captured</x:v>
      </x:c>
      <x:c r="Q317" s="336" t="d">
        <x:v>2026-10-04T00:00:00.000Z</x:v>
      </x:c>
      <x:c r="R317" s="336" t="d">
        <x:v>2026-10-04T00:00:00.000Z</x:v>
      </x:c>
      <x:c r="S317" s="329" t="str">
        <x:v>Parsed</x:v>
      </x:c>
      <x:c r="T317" s="329" t="str">
        <x:v>Original source numeric input</x:v>
      </x:c>
      <x:c r="U317" s="332" t="str">
        <x:v>AI-assisted analyst</x:v>
      </x:c>
      <x:c r="V317" s="60"/>
      <x:c r="W317" s="60"/>
      <x:c r="X317" s="60"/>
      <x:c r="Y317" s="60"/>
      <x:c r="Z317" s="60"/>
    </x:row>
    <x:row r="318" ht="15.75" hidden="0" customHeight="1">
      <x:c r="A318" s="329" t="str">
        <x:v>RAW-TEST-0312</x:v>
      </x:c>
      <x:c r="B318" s="329" t="str">
        <x:v>ASM-NGOB-V42-TEST</x:v>
      </x:c>
      <x:c r="C318" s="329" t="str">
        <x:v>SRC-NGOB-V18</x:v>
      </x:c>
      <x:c r="D318" s="329" t="str">
        <x:v>'Newton Green'!F16</x:v>
      </x:c>
      <x:c r="E318" s="329" t="str">
        <x:v>Newton Green</x:v>
      </x:c>
      <x:c r="F318" s="329" t="n">
        <x:v>16</x:v>
      </x:c>
      <x:c r="G318" s="329" t="str">
        <x:v>REVENUE</x:v>
      </x:c>
      <x:c r="H318" s="329"/>
      <x:c r="I318" s="385" t="n">
        <x:v>1811450.84</x:v>
      </x:c>
      <x:c r="J318" s="330"/>
      <x:c r="K318" s="329" t="str">
        <x:v>Currency</x:v>
      </x:c>
      <x:c r="L318" s="329" t="str">
        <x:v>CAD</x:v>
      </x:c>
      <x:c r="M318" s="329" t="str">
        <x:v>2027-2028</x:v>
      </x:c>
      <x:c r="N318" s="329" t="str">
        <x:v>AI-Assisted</x:v>
      </x:c>
      <x:c r="O318" s="329" t="str">
        <x:v>Cell transcription from supplied workbook</x:v>
      </x:c>
      <x:c r="P318" s="329" t="str">
        <x:v>Captured</x:v>
      </x:c>
      <x:c r="Q318" s="336" t="d">
        <x:v>2026-10-04T00:00:00.000Z</x:v>
      </x:c>
      <x:c r="R318" s="336" t="d">
        <x:v>2026-10-04T00:00:00.000Z</x:v>
      </x:c>
      <x:c r="S318" s="329" t="str">
        <x:v>Parsed</x:v>
      </x:c>
      <x:c r="T318" s="329" t="str">
        <x:v>Original source numeric input</x:v>
      </x:c>
      <x:c r="U318" s="332" t="str">
        <x:v>AI-assisted analyst</x:v>
      </x:c>
      <x:c r="V318" s="60"/>
      <x:c r="W318" s="60"/>
      <x:c r="X318" s="60"/>
      <x:c r="Y318" s="60"/>
      <x:c r="Z318" s="60"/>
    </x:row>
    <x:row r="319" ht="15.75" hidden="0" customHeight="1">
      <x:c r="A319" s="329" t="str">
        <x:v>RAW-TEST-0313</x:v>
      </x:c>
      <x:c r="B319" s="329" t="str">
        <x:v>ASM-NGOB-V42-TEST</x:v>
      </x:c>
      <x:c r="C319" s="329" t="str">
        <x:v>SRC-NGOB-V18</x:v>
      </x:c>
      <x:c r="D319" s="329" t="str">
        <x:v>'Newton Green'!F87</x:v>
      </x:c>
      <x:c r="E319" s="329" t="str">
        <x:v>Newton Green</x:v>
      </x:c>
      <x:c r="F319" s="329" t="n">
        <x:v>87</x:v>
      </x:c>
      <x:c r="G319" s="329" t="str">
        <x:v>OPEX</x:v>
      </x:c>
      <x:c r="H319" s="329"/>
      <x:c r="I319" s="385" t="n">
        <x:v>1873569.856906</x:v>
      </x:c>
      <x:c r="J319" s="330"/>
      <x:c r="K319" s="329" t="str">
        <x:v>Currency</x:v>
      </x:c>
      <x:c r="L319" s="329" t="str">
        <x:v>CAD</x:v>
      </x:c>
      <x:c r="M319" s="329" t="str">
        <x:v>2027-2028</x:v>
      </x:c>
      <x:c r="N319" s="329" t="str">
        <x:v>AI-Assisted</x:v>
      </x:c>
      <x:c r="O319" s="329" t="str">
        <x:v>Cell transcription from supplied workbook</x:v>
      </x:c>
      <x:c r="P319" s="329" t="str">
        <x:v>Captured</x:v>
      </x:c>
      <x:c r="Q319" s="336" t="d">
        <x:v>2026-10-04T00:00:00.000Z</x:v>
      </x:c>
      <x:c r="R319" s="336" t="d">
        <x:v>2026-10-04T00:00:00.000Z</x:v>
      </x:c>
      <x:c r="S319" s="329" t="str">
        <x:v>Parsed</x:v>
      </x:c>
      <x:c r="T319" s="329" t="str">
        <x:v>Original source numeric input</x:v>
      </x:c>
      <x:c r="U319" s="332" t="str">
        <x:v>AI-assisted analyst</x:v>
      </x:c>
      <x:c r="V319" s="60"/>
      <x:c r="W319" s="60"/>
      <x:c r="X319" s="60"/>
      <x:c r="Y319" s="60"/>
      <x:c r="Z319" s="60"/>
    </x:row>
    <x:row r="320" ht="15.75" hidden="0" customHeight="1">
      <x:c r="A320" s="329" t="str">
        <x:v>RAW-TEST-0314</x:v>
      </x:c>
      <x:c r="B320" s="329" t="str">
        <x:v>ASM-NGOB-V42-TEST</x:v>
      </x:c>
      <x:c r="C320" s="329" t="str">
        <x:v>SRC-NGOB-V18</x:v>
      </x:c>
      <x:c r="D320" s="329" t="str">
        <x:v>'Newton Green'!G16</x:v>
      </x:c>
      <x:c r="E320" s="329" t="str">
        <x:v>Newton Green</x:v>
      </x:c>
      <x:c r="F320" s="329" t="n">
        <x:v>16</x:v>
      </x:c>
      <x:c r="G320" s="329" t="str">
        <x:v>REVENUE</x:v>
      </x:c>
      <x:c r="H320" s="329"/>
      <x:c r="I320" s="385" t="n">
        <x:v>1879600.6508</x:v>
      </x:c>
      <x:c r="J320" s="330"/>
      <x:c r="K320" s="329" t="str">
        <x:v>Currency</x:v>
      </x:c>
      <x:c r="L320" s="329" t="str">
        <x:v>CAD</x:v>
      </x:c>
      <x:c r="M320" s="329" t="str">
        <x:v>2028-2029</x:v>
      </x:c>
      <x:c r="N320" s="329" t="str">
        <x:v>AI-Assisted</x:v>
      </x:c>
      <x:c r="O320" s="329" t="str">
        <x:v>Cell transcription from supplied workbook</x:v>
      </x:c>
      <x:c r="P320" s="329" t="str">
        <x:v>Captured</x:v>
      </x:c>
      <x:c r="Q320" s="336" t="d">
        <x:v>2026-10-04T00:00:00.000Z</x:v>
      </x:c>
      <x:c r="R320" s="336" t="d">
        <x:v>2026-10-04T00:00:00.000Z</x:v>
      </x:c>
      <x:c r="S320" s="329" t="str">
        <x:v>Parsed</x:v>
      </x:c>
      <x:c r="T320" s="329" t="str">
        <x:v>Original source numeric input</x:v>
      </x:c>
      <x:c r="U320" s="332" t="str">
        <x:v>AI-assisted analyst</x:v>
      </x:c>
      <x:c r="V320" s="60"/>
      <x:c r="W320" s="60"/>
      <x:c r="X320" s="60"/>
      <x:c r="Y320" s="60"/>
      <x:c r="Z320" s="60"/>
    </x:row>
    <x:row r="321" ht="15.75" hidden="0" customHeight="1">
      <x:c r="A321" s="329" t="str">
        <x:v>RAW-TEST-0315</x:v>
      </x:c>
      <x:c r="B321" s="329" t="str">
        <x:v>ASM-NGOB-V42-TEST</x:v>
      </x:c>
      <x:c r="C321" s="329" t="str">
        <x:v>SRC-NGOB-V18</x:v>
      </x:c>
      <x:c r="D321" s="329" t="str">
        <x:v>'Newton Green'!G87</x:v>
      </x:c>
      <x:c r="E321" s="329" t="str">
        <x:v>Newton Green</x:v>
      </x:c>
      <x:c r="F321" s="329" t="n">
        <x:v>87</x:v>
      </x:c>
      <x:c r="G321" s="329" t="str">
        <x:v>OPEX</x:v>
      </x:c>
      <x:c r="H321" s="329"/>
      <x:c r="I321" s="385" t="n">
        <x:v>1929492.47458462</x:v>
      </x:c>
      <x:c r="J321" s="330"/>
      <x:c r="K321" s="329" t="str">
        <x:v>Currency</x:v>
      </x:c>
      <x:c r="L321" s="329" t="str">
        <x:v>CAD</x:v>
      </x:c>
      <x:c r="M321" s="329" t="str">
        <x:v>2028-2029</x:v>
      </x:c>
      <x:c r="N321" s="329" t="str">
        <x:v>AI-Assisted</x:v>
      </x:c>
      <x:c r="O321" s="329" t="str">
        <x:v>Cell transcription from supplied workbook</x:v>
      </x:c>
      <x:c r="P321" s="329" t="str">
        <x:v>Captured</x:v>
      </x:c>
      <x:c r="Q321" s="336" t="d">
        <x:v>2026-10-04T00:00:00.000Z</x:v>
      </x:c>
      <x:c r="R321" s="336" t="d">
        <x:v>2026-10-04T00:00:00.000Z</x:v>
      </x:c>
      <x:c r="S321" s="329" t="str">
        <x:v>Parsed</x:v>
      </x:c>
      <x:c r="T321" s="329" t="str">
        <x:v>Original source numeric input</x:v>
      </x:c>
      <x:c r="U321" s="332" t="str">
        <x:v>AI-assisted analyst</x:v>
      </x:c>
      <x:c r="V321" s="60"/>
      <x:c r="W321" s="60"/>
      <x:c r="X321" s="60"/>
      <x:c r="Y321" s="60"/>
      <x:c r="Z321" s="60"/>
    </x:row>
    <x:row r="322" ht="15.75" hidden="0" customHeight="1">
      <x:c r="A322" s="329" t="str">
        <x:v>RAW-TEST-0316</x:v>
      </x:c>
      <x:c r="B322" s="329" t="str">
        <x:v>ASM-NGOB-V42-TEST</x:v>
      </x:c>
      <x:c r="C322" s="329" t="str">
        <x:v>SRC-NGOB-V18</x:v>
      </x:c>
      <x:c r="D322" s="329" t="str">
        <x:v>'Newton Green'!H16</x:v>
      </x:c>
      <x:c r="E322" s="329" t="str">
        <x:v>Newton Green</x:v>
      </x:c>
      <x:c r="F322" s="329" t="n">
        <x:v>16</x:v>
      </x:c>
      <x:c r="G322" s="329" t="str">
        <x:v>REVENUE</x:v>
      </x:c>
      <x:c r="H322" s="329"/>
      <x:c r="I322" s="385" t="n">
        <x:v>1950709.9975160002</x:v>
      </x:c>
      <x:c r="J322" s="330"/>
      <x:c r="K322" s="329" t="str">
        <x:v>Currency</x:v>
      </x:c>
      <x:c r="L322" s="329" t="str">
        <x:v>CAD</x:v>
      </x:c>
      <x:c r="M322" s="329" t="str">
        <x:v>2029-2030</x:v>
      </x:c>
      <x:c r="N322" s="329" t="str">
        <x:v>AI-Assisted</x:v>
      </x:c>
      <x:c r="O322" s="329" t="str">
        <x:v>Cell transcription from supplied workbook</x:v>
      </x:c>
      <x:c r="P322" s="329" t="str">
        <x:v>Captured</x:v>
      </x:c>
      <x:c r="Q322" s="336" t="d">
        <x:v>2026-10-04T00:00:00.000Z</x:v>
      </x:c>
      <x:c r="R322" s="336" t="d">
        <x:v>2026-10-04T00:00:00.000Z</x:v>
      </x:c>
      <x:c r="S322" s="329" t="str">
        <x:v>Parsed</x:v>
      </x:c>
      <x:c r="T322" s="329" t="str">
        <x:v>Original source numeric input</x:v>
      </x:c>
      <x:c r="U322" s="332" t="str">
        <x:v>AI-assisted analyst</x:v>
      </x:c>
      <x:c r="V322" s="60"/>
      <x:c r="W322" s="60"/>
      <x:c r="X322" s="60"/>
      <x:c r="Y322" s="60"/>
      <x:c r="Z322" s="60"/>
    </x:row>
    <x:row r="323" ht="15.75" hidden="0" customHeight="1">
      <x:c r="A323" s="329" t="str">
        <x:v>RAW-TEST-0317</x:v>
      </x:c>
      <x:c r="B323" s="329" t="str">
        <x:v>ASM-NGOB-V42-TEST</x:v>
      </x:c>
      <x:c r="C323" s="329" t="str">
        <x:v>SRC-NGOB-V18</x:v>
      </x:c>
      <x:c r="D323" s="329" t="str">
        <x:v>'Newton Green'!H87</x:v>
      </x:c>
      <x:c r="E323" s="329" t="str">
        <x:v>Newton Green</x:v>
      </x:c>
      <x:c r="F323" s="329" t="n">
        <x:v>87</x:v>
      </x:c>
      <x:c r="G323" s="329" t="str">
        <x:v>OPEX</x:v>
      </x:c>
      <x:c r="H323" s="329"/>
      <x:c r="I323" s="385" t="n">
        <x:v>1987087.0812330274</x:v>
      </x:c>
      <x:c r="J323" s="330"/>
      <x:c r="K323" s="329" t="str">
        <x:v>Currency</x:v>
      </x:c>
      <x:c r="L323" s="329" t="str">
        <x:v>CAD</x:v>
      </x:c>
      <x:c r="M323" s="329" t="str">
        <x:v>2029-2030</x:v>
      </x:c>
      <x:c r="N323" s="329" t="str">
        <x:v>AI-Assisted</x:v>
      </x:c>
      <x:c r="O323" s="329" t="str">
        <x:v>Cell transcription from supplied workbook</x:v>
      </x:c>
      <x:c r="P323" s="329" t="str">
        <x:v>Captured</x:v>
      </x:c>
      <x:c r="Q323" s="336" t="d">
        <x:v>2026-10-04T00:00:00.000Z</x:v>
      </x:c>
      <x:c r="R323" s="336" t="d">
        <x:v>2026-10-04T00:00:00.000Z</x:v>
      </x:c>
      <x:c r="S323" s="329" t="str">
        <x:v>Parsed</x:v>
      </x:c>
      <x:c r="T323" s="329" t="str">
        <x:v>Original source numeric input</x:v>
      </x:c>
      <x:c r="U323" s="332" t="str">
        <x:v>AI-assisted analyst</x:v>
      </x:c>
      <x:c r="V323" s="60"/>
      <x:c r="W323" s="60"/>
      <x:c r="X323" s="60"/>
      <x:c r="Y323" s="60"/>
      <x:c r="Z323" s="60"/>
    </x:row>
    <x:row r="324" ht="15.75" hidden="0" customHeight="1">
      <x:c r="A324" s="329" t="str">
        <x:v>RAW-TEST-0318</x:v>
      </x:c>
      <x:c r="B324" s="329" t="str">
        <x:v>ASM-NGOB-V42-TEST</x:v>
      </x:c>
      <x:c r="C324" s="329" t="str">
        <x:v>SRC-NGOB-V18</x:v>
      </x:c>
      <x:c r="D324" s="329" t="str">
        <x:v>'Newton Green'!J16</x:v>
      </x:c>
      <x:c r="E324" s="329" t="str">
        <x:v>Newton Green</x:v>
      </x:c>
      <x:c r="F324" s="329" t="n">
        <x:v>16</x:v>
      </x:c>
      <x:c r="G324" s="329" t="str">
        <x:v>REVENUE</x:v>
      </x:c>
      <x:c r="H324" s="329"/>
      <x:c r="I324" s="385" t="n">
        <x:v>2102370.1412125966</x:v>
      </x:c>
      <x:c r="J324" s="330"/>
      <x:c r="K324" s="329" t="str">
        <x:v>Currency</x:v>
      </x:c>
      <x:c r="L324" s="329" t="str">
        <x:v>CAD</x:v>
      </x:c>
      <x:c r="M324" s="329" t="str">
        <x:v>2031-2032</x:v>
      </x:c>
      <x:c r="N324" s="329" t="str">
        <x:v>AI-Assisted</x:v>
      </x:c>
      <x:c r="O324" s="329" t="str">
        <x:v>Cell transcription from supplied workbook</x:v>
      </x:c>
      <x:c r="P324" s="329" t="str">
        <x:v>Captured</x:v>
      </x:c>
      <x:c r="Q324" s="336" t="d">
        <x:v>2026-10-04T00:00:00.000Z</x:v>
      </x:c>
      <x:c r="R324" s="336" t="d">
        <x:v>2026-10-04T00:00:00.000Z</x:v>
      </x:c>
      <x:c r="S324" s="329" t="str">
        <x:v>Parsed</x:v>
      </x:c>
      <x:c r="T324" s="329" t="str">
        <x:v>Original source numeric input</x:v>
      </x:c>
      <x:c r="U324" s="332" t="str">
        <x:v>AI-assisted analyst</x:v>
      </x:c>
      <x:c r="V324" s="60"/>
      <x:c r="W324" s="60"/>
      <x:c r="X324" s="60"/>
      <x:c r="Y324" s="60"/>
      <x:c r="Z324" s="60"/>
    </x:row>
    <x:row r="325" ht="15.75" hidden="0" customHeight="1">
      <x:c r="A325" s="329" t="str">
        <x:v>RAW-TEST-0319</x:v>
      </x:c>
      <x:c r="B325" s="329" t="str">
        <x:v>ASM-NGOB-V42-TEST</x:v>
      </x:c>
      <x:c r="C325" s="329" t="str">
        <x:v>SRC-NGOB-V18</x:v>
      </x:c>
      <x:c r="D325" s="329" t="str">
        <x:v>'Newton Green'!J87</x:v>
      </x:c>
      <x:c r="E325" s="329" t="str">
        <x:v>Newton Green</x:v>
      </x:c>
      <x:c r="F325" s="329" t="n">
        <x:v>87</x:v>
      </x:c>
      <x:c r="G325" s="329" t="str">
        <x:v>OPEX</x:v>
      </x:c>
      <x:c r="H325" s="329"/>
      <x:c r="I325" s="385" t="n">
        <x:v>2107493.944051245</x:v>
      </x:c>
      <x:c r="J325" s="330"/>
      <x:c r="K325" s="329" t="str">
        <x:v>Currency</x:v>
      </x:c>
      <x:c r="L325" s="329" t="str">
        <x:v>CAD</x:v>
      </x:c>
      <x:c r="M325" s="329" t="str">
        <x:v>2031-2032</x:v>
      </x:c>
      <x:c r="N325" s="329" t="str">
        <x:v>AI-Assisted</x:v>
      </x:c>
      <x:c r="O325" s="329" t="str">
        <x:v>Cell transcription from supplied workbook</x:v>
      </x:c>
      <x:c r="P325" s="329" t="str">
        <x:v>Captured</x:v>
      </x:c>
      <x:c r="Q325" s="336" t="d">
        <x:v>2026-10-04T00:00:00.000Z</x:v>
      </x:c>
      <x:c r="R325" s="336" t="d">
        <x:v>2026-10-04T00:00:00.000Z</x:v>
      </x:c>
      <x:c r="S325" s="329" t="str">
        <x:v>Parsed</x:v>
      </x:c>
      <x:c r="T325" s="329" t="str">
        <x:v>Original source numeric input</x:v>
      </x:c>
      <x:c r="U325" s="332" t="str">
        <x:v>AI-assisted analyst</x:v>
      </x:c>
      <x:c r="V325" s="60"/>
      <x:c r="W325" s="60"/>
      <x:c r="X325" s="60"/>
      <x:c r="Y325" s="60"/>
      <x:c r="Z325" s="60"/>
    </x:row>
    <x:row r="326" ht="15.75" hidden="0" customHeight="1">
      <x:c r="A326" s="329" t="str">
        <x:v>RAW-TEST-0320</x:v>
      </x:c>
      <x:c r="B326" s="329" t="str">
        <x:v>ASM-NGOB-V42-TEST</x:v>
      </x:c>
      <x:c r="C326" s="329" t="str">
        <x:v>SRC-NGOB-V18</x:v>
      </x:c>
      <x:c r="D326" s="329" t="str">
        <x:v>'Newton Green'!K16</x:v>
      </x:c>
      <x:c r="E326" s="329" t="str">
        <x:v>Newton Green</x:v>
      </x:c>
      <x:c r="F326" s="329" t="n">
        <x:v>16</x:v>
      </x:c>
      <x:c r="G326" s="329" t="str">
        <x:v>REVENUE</x:v>
      </x:c>
      <x:c r="H326" s="329"/>
      <x:c r="I326" s="385" t="n">
        <x:v>2183219.6237113113</x:v>
      </x:c>
      <x:c r="J326" s="330"/>
      <x:c r="K326" s="329" t="str">
        <x:v>Currency</x:v>
      </x:c>
      <x:c r="L326" s="329" t="str">
        <x:v>CAD</x:v>
      </x:c>
      <x:c r="M326" s="329" t="str">
        <x:v>2032-2033</x:v>
      </x:c>
      <x:c r="N326" s="329" t="str">
        <x:v>AI-Assisted</x:v>
      </x:c>
      <x:c r="O326" s="329" t="str">
        <x:v>Cell transcription from supplied workbook</x:v>
      </x:c>
      <x:c r="P326" s="329" t="str">
        <x:v>Captured</x:v>
      </x:c>
      <x:c r="Q326" s="336" t="d">
        <x:v>2026-10-04T00:00:00.000Z</x:v>
      </x:c>
      <x:c r="R326" s="336" t="d">
        <x:v>2026-10-04T00:00:00.000Z</x:v>
      </x:c>
      <x:c r="S326" s="329" t="str">
        <x:v>Parsed</x:v>
      </x:c>
      <x:c r="T326" s="329" t="str">
        <x:v>Original source numeric input</x:v>
      </x:c>
      <x:c r="U326" s="332" t="str">
        <x:v>AI-assisted analyst</x:v>
      </x:c>
      <x:c r="V326" s="60"/>
      <x:c r="W326" s="60"/>
      <x:c r="X326" s="60"/>
      <x:c r="Y326" s="60"/>
      <x:c r="Z326" s="60"/>
    </x:row>
    <x:row r="327" ht="15.75" hidden="0" customHeight="1">
      <x:c r="A327" s="329" t="str">
        <x:v>RAW-TEST-0321</x:v>
      </x:c>
      <x:c r="B327" s="329" t="str">
        <x:v>ASM-NGOB-V42-TEST</x:v>
      </x:c>
      <x:c r="C327" s="329" t="str">
        <x:v>SRC-NGOB-V18</x:v>
      </x:c>
      <x:c r="D327" s="329" t="str">
        <x:v>'Newton Green'!K87</x:v>
      </x:c>
      <x:c r="E327" s="329" t="str">
        <x:v>Newton Green</x:v>
      </x:c>
      <x:c r="F327" s="329" t="n">
        <x:v>87</x:v>
      </x:c>
      <x:c r="G327" s="329" t="str">
        <x:v>OPEX</x:v>
      </x:c>
      <x:c r="H327" s="329"/>
      <x:c r="I327" s="385" t="n">
        <x:v>2170410.834205856</x:v>
      </x:c>
      <x:c r="J327" s="330"/>
      <x:c r="K327" s="329" t="str">
        <x:v>Currency</x:v>
      </x:c>
      <x:c r="L327" s="329" t="str">
        <x:v>CAD</x:v>
      </x:c>
      <x:c r="M327" s="329" t="str">
        <x:v>2032-2033</x:v>
      </x:c>
      <x:c r="N327" s="329" t="str">
        <x:v>AI-Assisted</x:v>
      </x:c>
      <x:c r="O327" s="329" t="str">
        <x:v>Cell transcription from supplied workbook</x:v>
      </x:c>
      <x:c r="P327" s="329" t="str">
        <x:v>Captured</x:v>
      </x:c>
      <x:c r="Q327" s="336" t="d">
        <x:v>2026-10-04T00:00:00.000Z</x:v>
      </x:c>
      <x:c r="R327" s="336" t="d">
        <x:v>2026-10-04T00:00:00.000Z</x:v>
      </x:c>
      <x:c r="S327" s="329" t="str">
        <x:v>Parsed</x:v>
      </x:c>
      <x:c r="T327" s="329" t="str">
        <x:v>Original source numeric input</x:v>
      </x:c>
      <x:c r="U327" s="332" t="str">
        <x:v>AI-assisted analyst</x:v>
      </x:c>
      <x:c r="V327" s="60"/>
      <x:c r="W327" s="60"/>
      <x:c r="X327" s="60"/>
      <x:c r="Y327" s="60"/>
      <x:c r="Z327" s="60"/>
    </x:row>
    <x:row r="328" ht="15.75" hidden="0" customHeight="1">
      <x:c r="A328" s="329" t="str">
        <x:v>RAW-TEST-0322</x:v>
      </x:c>
      <x:c r="B328" s="329" t="str">
        <x:v>ASM-NGOB-V42-TEST</x:v>
      </x:c>
      <x:c r="C328" s="329" t="str">
        <x:v>SRC-NGOB-V18</x:v>
      </x:c>
      <x:c r="D328" s="329" t="str">
        <x:v>'Newton Green'!L16</x:v>
      </x:c>
      <x:c r="E328" s="329" t="str">
        <x:v>Newton Green</x:v>
      </x:c>
      <x:c r="F328" s="329" t="n">
        <x:v>16</x:v>
      </x:c>
      <x:c r="G328" s="329" t="str">
        <x:v>REVENUE</x:v>
      </x:c>
      <x:c r="H328" s="329"/>
      <x:c r="I328" s="385" t="n">
        <x:v>2267626.699843723</x:v>
      </x:c>
      <x:c r="J328" s="330"/>
      <x:c r="K328" s="329" t="str">
        <x:v>Currency</x:v>
      </x:c>
      <x:c r="L328" s="329" t="str">
        <x:v>CAD</x:v>
      </x:c>
      <x:c r="M328" s="329" t="str">
        <x:v>2033-2034</x:v>
      </x:c>
      <x:c r="N328" s="329" t="str">
        <x:v>AI-Assisted</x:v>
      </x:c>
      <x:c r="O328" s="329" t="str">
        <x:v>Cell transcription from supplied workbook</x:v>
      </x:c>
      <x:c r="P328" s="329" t="str">
        <x:v>Captured</x:v>
      </x:c>
      <x:c r="Q328" s="336" t="d">
        <x:v>2026-10-04T00:00:00.000Z</x:v>
      </x:c>
      <x:c r="R328" s="336" t="d">
        <x:v>2026-10-04T00:00:00.000Z</x:v>
      </x:c>
      <x:c r="S328" s="329" t="str">
        <x:v>Parsed</x:v>
      </x:c>
      <x:c r="T328" s="329" t="str">
        <x:v>Original source numeric input</x:v>
      </x:c>
      <x:c r="U328" s="332" t="str">
        <x:v>AI-assisted analyst</x:v>
      </x:c>
      <x:c r="V328" s="60"/>
      <x:c r="W328" s="60"/>
      <x:c r="X328" s="60"/>
      <x:c r="Y328" s="60"/>
      <x:c r="Z328" s="60"/>
    </x:row>
    <x:row r="329" ht="15.75" hidden="0" customHeight="1">
      <x:c r="A329" s="329" t="str">
        <x:v>RAW-TEST-0323</x:v>
      </x:c>
      <x:c r="B329" s="329" t="str">
        <x:v>ASM-NGOB-V42-TEST</x:v>
      </x:c>
      <x:c r="C329" s="329" t="str">
        <x:v>SRC-NGOB-V18</x:v>
      </x:c>
      <x:c r="D329" s="329" t="str">
        <x:v>'Newton Green'!L87</x:v>
      </x:c>
      <x:c r="E329" s="329" t="str">
        <x:v>Newton Green</x:v>
      </x:c>
      <x:c r="F329" s="329" t="n">
        <x:v>87</x:v>
      </x:c>
      <x:c r="G329" s="329" t="str">
        <x:v>OPEX</x:v>
      </x:c>
      <x:c r="H329" s="329"/>
      <x:c r="I329" s="385" t="n">
        <x:v>2235209.0725017665</x:v>
      </x:c>
      <x:c r="J329" s="330"/>
      <x:c r="K329" s="329" t="str">
        <x:v>Currency</x:v>
      </x:c>
      <x:c r="L329" s="329" t="str">
        <x:v>CAD</x:v>
      </x:c>
      <x:c r="M329" s="329" t="str">
        <x:v>2033-2034</x:v>
      </x:c>
      <x:c r="N329" s="329" t="str">
        <x:v>AI-Assisted</x:v>
      </x:c>
      <x:c r="O329" s="329" t="str">
        <x:v>Cell transcription from supplied workbook</x:v>
      </x:c>
      <x:c r="P329" s="329" t="str">
        <x:v>Captured</x:v>
      </x:c>
      <x:c r="Q329" s="336" t="d">
        <x:v>2026-10-04T00:00:00.000Z</x:v>
      </x:c>
      <x:c r="R329" s="336" t="d">
        <x:v>2026-10-04T00:00:00.000Z</x:v>
      </x:c>
      <x:c r="S329" s="329" t="str">
        <x:v>Parsed</x:v>
      </x:c>
      <x:c r="T329" s="329" t="str">
        <x:v>Original source numeric input</x:v>
      </x:c>
      <x:c r="U329" s="332" t="str">
        <x:v>AI-assisted analyst</x:v>
      </x:c>
      <x:c r="V329" s="60"/>
      <x:c r="W329" s="60"/>
      <x:c r="X329" s="60"/>
      <x:c r="Y329" s="60"/>
      <x:c r="Z329" s="60"/>
    </x:row>
    <x:row r="330" ht="15.75" hidden="0" customHeight="1">
      <x:c r="A330" s="329" t="str">
        <x:v>RAW-TEST-0324</x:v>
      </x:c>
      <x:c r="B330" s="329" t="str">
        <x:v>ASM-NGOB-V42-TEST</x:v>
      </x:c>
      <x:c r="C330" s="329" t="str">
        <x:v>SRC-NGOB-V18</x:v>
      </x:c>
      <x:c r="D330" s="329" t="str">
        <x:v>'Newton Green'!M16</x:v>
      </x:c>
      <x:c r="E330" s="329" t="str">
        <x:v>Newton Green</x:v>
      </x:c>
      <x:c r="F330" s="329" t="n">
        <x:v>16</x:v>
      </x:c>
      <x:c r="G330" s="329" t="str">
        <x:v>REVENUE</x:v>
      </x:c>
      <x:c r="H330" s="329"/>
      <x:c r="I330" s="385" t="n">
        <x:v>2355759.5516816927</x:v>
      </x:c>
      <x:c r="J330" s="330"/>
      <x:c r="K330" s="329" t="str">
        <x:v>Currency</x:v>
      </x:c>
      <x:c r="L330" s="329" t="str">
        <x:v>CAD</x:v>
      </x:c>
      <x:c r="M330" s="329" t="str">
        <x:v>2034-2035</x:v>
      </x:c>
      <x:c r="N330" s="329" t="str">
        <x:v>AI-Assisted</x:v>
      </x:c>
      <x:c r="O330" s="329" t="str">
        <x:v>Cell transcription from supplied workbook</x:v>
      </x:c>
      <x:c r="P330" s="329" t="str">
        <x:v>Captured</x:v>
      </x:c>
      <x:c r="Q330" s="336" t="d">
        <x:v>2026-10-04T00:00:00.000Z</x:v>
      </x:c>
      <x:c r="R330" s="336" t="d">
        <x:v>2026-10-04T00:00:00.000Z</x:v>
      </x:c>
      <x:c r="S330" s="329" t="str">
        <x:v>Parsed</x:v>
      </x:c>
      <x:c r="T330" s="329" t="str">
        <x:v>Original source numeric input</x:v>
      </x:c>
      <x:c r="U330" s="332" t="str">
        <x:v>AI-assisted analyst</x:v>
      </x:c>
      <x:c r="V330" s="60"/>
      <x:c r="W330" s="60"/>
      <x:c r="X330" s="60"/>
      <x:c r="Y330" s="60"/>
      <x:c r="Z330" s="60"/>
    </x:row>
    <x:row r="331" ht="15.75" hidden="0" customHeight="1">
      <x:c r="A331" s="329" t="str">
        <x:v>RAW-TEST-0325</x:v>
      </x:c>
      <x:c r="B331" s="329" t="str">
        <x:v>ASM-NGOB-V42-TEST</x:v>
      </x:c>
      <x:c r="C331" s="329" t="str">
        <x:v>SRC-NGOB-V18</x:v>
      </x:c>
      <x:c r="D331" s="329" t="str">
        <x:v>'Newton Green'!M87</x:v>
      </x:c>
      <x:c r="E331" s="329" t="str">
        <x:v>Newton Green</x:v>
      </x:c>
      <x:c r="F331" s="329" t="n">
        <x:v>87</x:v>
      </x:c>
      <x:c r="G331" s="329" t="str">
        <x:v>OPEX</x:v>
      </x:c>
      <x:c r="H331" s="329"/>
      <x:c r="I331" s="385" t="n">
        <x:v>2301944.976211949</x:v>
      </x:c>
      <x:c r="J331" s="330"/>
      <x:c r="K331" s="329" t="str">
        <x:v>Currency</x:v>
      </x:c>
      <x:c r="L331" s="329" t="str">
        <x:v>CAD</x:v>
      </x:c>
      <x:c r="M331" s="329" t="str">
        <x:v>2034-2035</x:v>
      </x:c>
      <x:c r="N331" s="329" t="str">
        <x:v>AI-Assisted</x:v>
      </x:c>
      <x:c r="O331" s="329" t="str">
        <x:v>Cell transcription from supplied workbook</x:v>
      </x:c>
      <x:c r="P331" s="329" t="str">
        <x:v>Captured</x:v>
      </x:c>
      <x:c r="Q331" s="336" t="d">
        <x:v>2026-10-04T00:00:00.000Z</x:v>
      </x:c>
      <x:c r="R331" s="336" t="d">
        <x:v>2026-10-04T00:00:00.000Z</x:v>
      </x:c>
      <x:c r="S331" s="329" t="str">
        <x:v>Parsed</x:v>
      </x:c>
      <x:c r="T331" s="329" t="str">
        <x:v>Original source numeric input</x:v>
      </x:c>
      <x:c r="U331" s="332" t="str">
        <x:v>AI-assisted analyst</x:v>
      </x:c>
      <x:c r="V331" s="60"/>
      <x:c r="W331" s="60"/>
      <x:c r="X331" s="60"/>
      <x:c r="Y331" s="60"/>
      <x:c r="Z331" s="60"/>
    </x:row>
    <x:row r="332" ht="15.75" hidden="0" customHeight="1">
      <x:c r="A332" s="329" t="str">
        <x:v>RAW-TEST-0326</x:v>
      </x:c>
      <x:c r="B332" s="329" t="str">
        <x:v>ASM-NGOB-V42-TEST</x:v>
      </x:c>
      <x:c r="C332" s="329" t="str">
        <x:v>SRC-NGOB-V18</x:v>
      </x:c>
      <x:c r="D332" s="329" t="str">
        <x:v>'Rosemary Green'!C16</x:v>
      </x:c>
      <x:c r="E332" s="329" t="str">
        <x:v>Rosemary Green</x:v>
      </x:c>
      <x:c r="F332" s="329" t="n">
        <x:v>16</x:v>
      </x:c>
      <x:c r="G332" s="329" t="str">
        <x:v>REVENUE</x:v>
      </x:c>
      <x:c r="H332" s="329"/>
      <x:c r="I332" s="385" t="n">
        <x:v>620980.1599999999</x:v>
      </x:c>
      <x:c r="J332" s="330"/>
      <x:c r="K332" s="329" t="str">
        <x:v>Currency</x:v>
      </x:c>
      <x:c r="L332" s="329" t="str">
        <x:v>CAD</x:v>
      </x:c>
      <x:c r="M332" s="329" t="str">
        <x:v>2024-2025</x:v>
      </x:c>
      <x:c r="N332" s="329" t="str">
        <x:v>AI-Assisted</x:v>
      </x:c>
      <x:c r="O332" s="329" t="str">
        <x:v>Cell transcription from supplied workbook</x:v>
      </x:c>
      <x:c r="P332" s="329" t="str">
        <x:v>Captured</x:v>
      </x:c>
      <x:c r="Q332" s="336" t="d">
        <x:v>2026-10-04T00:00:00.000Z</x:v>
      </x:c>
      <x:c r="R332" s="336" t="d">
        <x:v>2026-10-04T00:00:00.000Z</x:v>
      </x:c>
      <x:c r="S332" s="329" t="str">
        <x:v>Parsed</x:v>
      </x:c>
      <x:c r="T332" s="329" t="str">
        <x:v>Original source formula (text): SUM(C5:C15)</x:v>
      </x:c>
      <x:c r="U332" s="332" t="str">
        <x:v>AI-assisted analyst</x:v>
      </x:c>
      <x:c r="V332" s="60"/>
      <x:c r="W332" s="60"/>
      <x:c r="X332" s="60"/>
      <x:c r="Y332" s="60"/>
      <x:c r="Z332" s="60"/>
    </x:row>
    <x:row r="333" ht="15.75" hidden="0" customHeight="1">
      <x:c r="A333" s="329" t="str">
        <x:v>RAW-TEST-0327</x:v>
      </x:c>
      <x:c r="B333" s="329" t="str">
        <x:v>ASM-NGOB-V42-TEST</x:v>
      </x:c>
      <x:c r="C333" s="329" t="str">
        <x:v>SRC-NGOB-V18</x:v>
      </x:c>
      <x:c r="D333" s="329" t="str">
        <x:v>'Rosemary Green'!C87</x:v>
      </x:c>
      <x:c r="E333" s="329" t="str">
        <x:v>Rosemary Green</x:v>
      </x:c>
      <x:c r="F333" s="329" t="n">
        <x:v>87</x:v>
      </x:c>
      <x:c r="G333" s="329" t="str">
        <x:v>OPEX</x:v>
      </x:c>
      <x:c r="H333" s="329"/>
      <x:c r="I333" s="385" t="n">
        <x:v>303467</x:v>
      </x:c>
      <x:c r="J333" s="330"/>
      <x:c r="K333" s="329" t="str">
        <x:v>Currency</x:v>
      </x:c>
      <x:c r="L333" s="329" t="str">
        <x:v>CAD</x:v>
      </x:c>
      <x:c r="M333" s="329" t="str">
        <x:v>2024-2025</x:v>
      </x:c>
      <x:c r="N333" s="329" t="str">
        <x:v>AI-Assisted</x:v>
      </x:c>
      <x:c r="O333" s="329" t="str">
        <x:v>Cell transcription from supplied workbook</x:v>
      </x:c>
      <x:c r="P333" s="329" t="str">
        <x:v>Captured</x:v>
      </x:c>
      <x:c r="Q333" s="336" t="d">
        <x:v>2026-10-04T00:00:00.000Z</x:v>
      </x:c>
      <x:c r="R333" s="336" t="d">
        <x:v>2026-10-04T00:00:00.000Z</x:v>
      </x:c>
      <x:c r="S333" s="329" t="str">
        <x:v>Parsed</x:v>
      </x:c>
      <x:c r="T333" s="329" t="str">
        <x:v>Original source formula (text): SUM(C84,C82,C76,C59,C46,C37)</x:v>
      </x:c>
      <x:c r="U333" s="332" t="str">
        <x:v>AI-assisted analyst</x:v>
      </x:c>
      <x:c r="V333" s="60"/>
      <x:c r="W333" s="60"/>
      <x:c r="X333" s="60"/>
      <x:c r="Y333" s="60"/>
      <x:c r="Z333" s="60"/>
    </x:row>
    <x:row r="334" ht="15.75" hidden="0" customHeight="1">
      <x:c r="A334" s="329" t="str">
        <x:v>RAW-TEST-0328</x:v>
      </x:c>
      <x:c r="B334" s="329" t="str">
        <x:v>ASM-NGOB-V42-TEST</x:v>
      </x:c>
      <x:c r="C334" s="329" t="str">
        <x:v>SRC-NGOB-V18</x:v>
      </x:c>
      <x:c r="D334" s="329" t="str">
        <x:v>'Rosemary Green'!D16</x:v>
      </x:c>
      <x:c r="E334" s="329" t="str">
        <x:v>Rosemary Green</x:v>
      </x:c>
      <x:c r="F334" s="329" t="n">
        <x:v>16</x:v>
      </x:c>
      <x:c r="G334" s="329" t="str">
        <x:v>REVENUE</x:v>
      </x:c>
      <x:c r="H334" s="329"/>
      <x:c r="I334" s="385" t="n">
        <x:v>555398.5800000001</x:v>
      </x:c>
      <x:c r="J334" s="330"/>
      <x:c r="K334" s="329" t="str">
        <x:v>Currency</x:v>
      </x:c>
      <x:c r="L334" s="329" t="str">
        <x:v>CAD</x:v>
      </x:c>
      <x:c r="M334" s="329" t="str">
        <x:v>2025-2026</x:v>
      </x:c>
      <x:c r="N334" s="329" t="str">
        <x:v>AI-Assisted</x:v>
      </x:c>
      <x:c r="O334" s="329" t="str">
        <x:v>Cell transcription from supplied workbook</x:v>
      </x:c>
      <x:c r="P334" s="329" t="str">
        <x:v>Captured</x:v>
      </x:c>
      <x:c r="Q334" s="336" t="d">
        <x:v>2026-10-04T00:00:00.000Z</x:v>
      </x:c>
      <x:c r="R334" s="336" t="d">
        <x:v>2026-10-04T00:00:00.000Z</x:v>
      </x:c>
      <x:c r="S334" s="329" t="str">
        <x:v>Parsed</x:v>
      </x:c>
      <x:c r="T334" s="329" t="str">
        <x:v>Original source formula (text): SUM(D5:D15)</x:v>
      </x:c>
      <x:c r="U334" s="332" t="str">
        <x:v>AI-assisted analyst</x:v>
      </x:c>
      <x:c r="V334" s="60"/>
      <x:c r="W334" s="60"/>
      <x:c r="X334" s="60"/>
      <x:c r="Y334" s="60"/>
      <x:c r="Z334" s="60"/>
    </x:row>
    <x:row r="335" ht="15.75" hidden="0" customHeight="1">
      <x:c r="A335" s="329" t="str">
        <x:v>RAW-TEST-0329</x:v>
      </x:c>
      <x:c r="B335" s="329" t="str">
        <x:v>ASM-NGOB-V42-TEST</x:v>
      </x:c>
      <x:c r="C335" s="329" t="str">
        <x:v>SRC-NGOB-V18</x:v>
      </x:c>
      <x:c r="D335" s="329" t="str">
        <x:v>'Rosemary Green'!D87</x:v>
      </x:c>
      <x:c r="E335" s="329" t="str">
        <x:v>Rosemary Green</x:v>
      </x:c>
      <x:c r="F335" s="329" t="n">
        <x:v>87</x:v>
      </x:c>
      <x:c r="G335" s="329" t="str">
        <x:v>OPEX</x:v>
      </x:c>
      <x:c r="H335" s="329"/>
      <x:c r="I335" s="385" t="n">
        <x:v>302424.66000000003</x:v>
      </x:c>
      <x:c r="J335" s="330"/>
      <x:c r="K335" s="329" t="str">
        <x:v>Currency</x:v>
      </x:c>
      <x:c r="L335" s="329" t="str">
        <x:v>CAD</x:v>
      </x:c>
      <x:c r="M335" s="329" t="str">
        <x:v>2025-2026</x:v>
      </x:c>
      <x:c r="N335" s="329" t="str">
        <x:v>AI-Assisted</x:v>
      </x:c>
      <x:c r="O335" s="329" t="str">
        <x:v>Cell transcription from supplied workbook</x:v>
      </x:c>
      <x:c r="P335" s="329" t="str">
        <x:v>Captured</x:v>
      </x:c>
      <x:c r="Q335" s="336" t="d">
        <x:v>2026-10-04T00:00:00.000Z</x:v>
      </x:c>
      <x:c r="R335" s="336" t="d">
        <x:v>2026-10-04T00:00:00.000Z</x:v>
      </x:c>
      <x:c r="S335" s="329" t="str">
        <x:v>Parsed</x:v>
      </x:c>
      <x:c r="T335" s="329" t="str">
        <x:v>Original source formula (text): SUM(D84,D82,D76,D59,D46,D37)</x:v>
      </x:c>
      <x:c r="U335" s="332" t="str">
        <x:v>AI-assisted analyst</x:v>
      </x:c>
      <x:c r="V335" s="60"/>
      <x:c r="W335" s="60"/>
      <x:c r="X335" s="60"/>
      <x:c r="Y335" s="60"/>
      <x:c r="Z335" s="60"/>
    </x:row>
    <x:row r="336" ht="15.75" hidden="0" customHeight="1">
      <x:c r="A336" s="329" t="str">
        <x:v>RAW-TEST-0330</x:v>
      </x:c>
      <x:c r="B336" s="329" t="str">
        <x:v>ASM-NGOB-V42-TEST</x:v>
      </x:c>
      <x:c r="C336" s="329" t="str">
        <x:v>SRC-NGOB-V18</x:v>
      </x:c>
      <x:c r="D336" s="329" t="str">
        <x:v>'Rosemary Green'!E16</x:v>
      </x:c>
      <x:c r="E336" s="329" t="str">
        <x:v>Rosemary Green</x:v>
      </x:c>
      <x:c r="F336" s="329" t="n">
        <x:v>16</x:v>
      </x:c>
      <x:c r="G336" s="329" t="str">
        <x:v>REVENUE</x:v>
      </x:c>
      <x:c r="H336" s="329"/>
      <x:c r="I336" s="385" t="n">
        <x:v>566503.0516</x:v>
      </x:c>
      <x:c r="J336" s="330"/>
      <x:c r="K336" s="329" t="str">
        <x:v>Currency</x:v>
      </x:c>
      <x:c r="L336" s="329" t="str">
        <x:v>CAD</x:v>
      </x:c>
      <x:c r="M336" s="329" t="str">
        <x:v>2026-2027</x:v>
      </x:c>
      <x:c r="N336" s="329" t="str">
        <x:v>AI-Assisted</x:v>
      </x:c>
      <x:c r="O336" s="329" t="str">
        <x:v>Cell transcription from supplied workbook</x:v>
      </x:c>
      <x:c r="P336" s="329" t="str">
        <x:v>Captured</x:v>
      </x:c>
      <x:c r="Q336" s="336" t="d">
        <x:v>2026-10-04T00:00:00.000Z</x:v>
      </x:c>
      <x:c r="R336" s="336" t="d">
        <x:v>2026-10-04T00:00:00.000Z</x:v>
      </x:c>
      <x:c r="S336" s="329" t="str">
        <x:v>Parsed</x:v>
      </x:c>
      <x:c r="T336" s="329" t="str">
        <x:v>Original source numeric input</x:v>
      </x:c>
      <x:c r="U336" s="332" t="str">
        <x:v>AI-assisted analyst</x:v>
      </x:c>
      <x:c r="V336" s="60"/>
      <x:c r="W336" s="60"/>
      <x:c r="X336" s="60"/>
      <x:c r="Y336" s="60"/>
      <x:c r="Z336" s="60"/>
    </x:row>
    <x:row r="337" ht="15.75" hidden="0" customHeight="1">
      <x:c r="A337" s="329" t="str">
        <x:v>RAW-TEST-0331</x:v>
      </x:c>
      <x:c r="B337" s="329" t="str">
        <x:v>ASM-NGOB-V42-TEST</x:v>
      </x:c>
      <x:c r="C337" s="329" t="str">
        <x:v>SRC-NGOB-V18</x:v>
      </x:c>
      <x:c r="D337" s="329" t="str">
        <x:v>'Rosemary Green'!E87</x:v>
      </x:c>
      <x:c r="E337" s="329" t="str">
        <x:v>Rosemary Green</x:v>
      </x:c>
      <x:c r="F337" s="329" t="n">
        <x:v>87</x:v>
      </x:c>
      <x:c r="G337" s="329" t="str">
        <x:v>OPEX</x:v>
      </x:c>
      <x:c r="H337" s="329"/>
      <x:c r="I337" s="385" t="n">
        <x:v>286996.0354675581</x:v>
      </x:c>
      <x:c r="J337" s="330"/>
      <x:c r="K337" s="329" t="str">
        <x:v>Currency</x:v>
      </x:c>
      <x:c r="L337" s="329" t="str">
        <x:v>CAD</x:v>
      </x:c>
      <x:c r="M337" s="329" t="str">
        <x:v>2026-2027</x:v>
      </x:c>
      <x:c r="N337" s="329" t="str">
        <x:v>AI-Assisted</x:v>
      </x:c>
      <x:c r="O337" s="329" t="str">
        <x:v>Cell transcription from supplied workbook</x:v>
      </x:c>
      <x:c r="P337" s="329" t="str">
        <x:v>Captured</x:v>
      </x:c>
      <x:c r="Q337" s="336" t="d">
        <x:v>2026-10-04T00:00:00.000Z</x:v>
      </x:c>
      <x:c r="R337" s="336" t="d">
        <x:v>2026-10-04T00:00:00.000Z</x:v>
      </x:c>
      <x:c r="S337" s="329" t="str">
        <x:v>Parsed</x:v>
      </x:c>
      <x:c r="T337" s="329" t="str">
        <x:v>Original source numeric input</x:v>
      </x:c>
      <x:c r="U337" s="332" t="str">
        <x:v>AI-assisted analyst</x:v>
      </x:c>
      <x:c r="V337" s="60"/>
      <x:c r="W337" s="60"/>
      <x:c r="X337" s="60"/>
      <x:c r="Y337" s="60"/>
      <x:c r="Z337" s="60"/>
    </x:row>
    <x:row r="338" ht="15.75" hidden="0" customHeight="1">
      <x:c r="A338" s="329" t="str">
        <x:v>RAW-TEST-0332</x:v>
      </x:c>
      <x:c r="B338" s="329" t="str">
        <x:v>ASM-NGOB-V42-TEST</x:v>
      </x:c>
      <x:c r="C338" s="329" t="str">
        <x:v>SRC-NGOB-V18</x:v>
      </x:c>
      <x:c r="D338" s="329" t="str">
        <x:v>'Rosemary Green'!F16</x:v>
      </x:c>
      <x:c r="E338" s="329" t="str">
        <x:v>Rosemary Green</x:v>
      </x:c>
      <x:c r="F338" s="329" t="n">
        <x:v>16</x:v>
      </x:c>
      <x:c r="G338" s="329" t="str">
        <x:v>REVENUE</x:v>
      </x:c>
      <x:c r="H338" s="329"/>
      <x:c r="I338" s="385" t="n">
        <x:v>577829.612632</x:v>
      </x:c>
      <x:c r="J338" s="330"/>
      <x:c r="K338" s="329" t="str">
        <x:v>Currency</x:v>
      </x:c>
      <x:c r="L338" s="329" t="str">
        <x:v>CAD</x:v>
      </x:c>
      <x:c r="M338" s="329" t="str">
        <x:v>2027-2028</x:v>
      </x:c>
      <x:c r="N338" s="329" t="str">
        <x:v>AI-Assisted</x:v>
      </x:c>
      <x:c r="O338" s="329" t="str">
        <x:v>Cell transcription from supplied workbook</x:v>
      </x:c>
      <x:c r="P338" s="329" t="str">
        <x:v>Captured</x:v>
      </x:c>
      <x:c r="Q338" s="336" t="d">
        <x:v>2026-10-04T00:00:00.000Z</x:v>
      </x:c>
      <x:c r="R338" s="336" t="d">
        <x:v>2026-10-04T00:00:00.000Z</x:v>
      </x:c>
      <x:c r="S338" s="329" t="str">
        <x:v>Parsed</x:v>
      </x:c>
      <x:c r="T338" s="329" t="str">
        <x:v>Original source numeric input</x:v>
      </x:c>
      <x:c r="U338" s="332" t="str">
        <x:v>AI-assisted analyst</x:v>
      </x:c>
      <x:c r="V338" s="60"/>
      <x:c r="W338" s="60"/>
      <x:c r="X338" s="60"/>
      <x:c r="Y338" s="60"/>
      <x:c r="Z338" s="60"/>
    </x:row>
    <x:row r="339" ht="15.75" hidden="0" customHeight="1">
      <x:c r="A339" s="329" t="str">
        <x:v>RAW-TEST-0333</x:v>
      </x:c>
      <x:c r="B339" s="329" t="str">
        <x:v>ASM-NGOB-V42-TEST</x:v>
      </x:c>
      <x:c r="C339" s="329" t="str">
        <x:v>SRC-NGOB-V18</x:v>
      </x:c>
      <x:c r="D339" s="329" t="str">
        <x:v>'Rosemary Green'!F87</x:v>
      </x:c>
      <x:c r="E339" s="329" t="str">
        <x:v>Rosemary Green</x:v>
      </x:c>
      <x:c r="F339" s="329" t="n">
        <x:v>87</x:v>
      </x:c>
      <x:c r="G339" s="329" t="str">
        <x:v>OPEX</x:v>
      </x:c>
      <x:c r="H339" s="329"/>
      <x:c r="I339" s="385" t="n">
        <x:v>293075.3268969092</x:v>
      </x:c>
      <x:c r="J339" s="330"/>
      <x:c r="K339" s="329" t="str">
        <x:v>Currency</x:v>
      </x:c>
      <x:c r="L339" s="329" t="str">
        <x:v>CAD</x:v>
      </x:c>
      <x:c r="M339" s="329" t="str">
        <x:v>2027-2028</x:v>
      </x:c>
      <x:c r="N339" s="329" t="str">
        <x:v>AI-Assisted</x:v>
      </x:c>
      <x:c r="O339" s="329" t="str">
        <x:v>Cell transcription from supplied workbook</x:v>
      </x:c>
      <x:c r="P339" s="329" t="str">
        <x:v>Captured</x:v>
      </x:c>
      <x:c r="Q339" s="336" t="d">
        <x:v>2026-10-04T00:00:00.000Z</x:v>
      </x:c>
      <x:c r="R339" s="336" t="d">
        <x:v>2026-10-04T00:00:00.000Z</x:v>
      </x:c>
      <x:c r="S339" s="329" t="str">
        <x:v>Parsed</x:v>
      </x:c>
      <x:c r="T339" s="329" t="str">
        <x:v>Original source numeric input</x:v>
      </x:c>
      <x:c r="U339" s="332" t="str">
        <x:v>AI-assisted analyst</x:v>
      </x:c>
      <x:c r="V339" s="60"/>
      <x:c r="W339" s="60"/>
      <x:c r="X339" s="60"/>
      <x:c r="Y339" s="60"/>
      <x:c r="Z339" s="60"/>
    </x:row>
    <x:row r="340" ht="15.75" hidden="0" customHeight="1">
      <x:c r="A340" s="329" t="str">
        <x:v>RAW-TEST-0334</x:v>
      </x:c>
      <x:c r="B340" s="329" t="str">
        <x:v>ASM-NGOB-V42-TEST</x:v>
      </x:c>
      <x:c r="C340" s="329" t="str">
        <x:v>SRC-NGOB-V18</x:v>
      </x:c>
      <x:c r="D340" s="329" t="str">
        <x:v>'Rosemary Green'!G16</x:v>
      </x:c>
      <x:c r="E340" s="329" t="str">
        <x:v>Rosemary Green</x:v>
      </x:c>
      <x:c r="F340" s="329" t="n">
        <x:v>16</x:v>
      </x:c>
      <x:c r="G340" s="329" t="str">
        <x:v>REVENUE</x:v>
      </x:c>
      <x:c r="H340" s="329"/>
      <x:c r="I340" s="385" t="n">
        <x:v>589382.7048846399</x:v>
      </x:c>
      <x:c r="J340" s="330"/>
      <x:c r="K340" s="329" t="str">
        <x:v>Currency</x:v>
      </x:c>
      <x:c r="L340" s="329" t="str">
        <x:v>CAD</x:v>
      </x:c>
      <x:c r="M340" s="329" t="str">
        <x:v>2028-2029</x:v>
      </x:c>
      <x:c r="N340" s="329" t="str">
        <x:v>AI-Assisted</x:v>
      </x:c>
      <x:c r="O340" s="329" t="str">
        <x:v>Cell transcription from supplied workbook</x:v>
      </x:c>
      <x:c r="P340" s="329" t="str">
        <x:v>Captured</x:v>
      </x:c>
      <x:c r="Q340" s="336" t="d">
        <x:v>2026-10-04T00:00:00.000Z</x:v>
      </x:c>
      <x:c r="R340" s="336" t="d">
        <x:v>2026-10-04T00:00:00.000Z</x:v>
      </x:c>
      <x:c r="S340" s="329" t="str">
        <x:v>Parsed</x:v>
      </x:c>
      <x:c r="T340" s="329" t="str">
        <x:v>Original source numeric input</x:v>
      </x:c>
      <x:c r="U340" s="332" t="str">
        <x:v>AI-assisted analyst</x:v>
      </x:c>
      <x:c r="V340" s="60"/>
      <x:c r="W340" s="60"/>
      <x:c r="X340" s="60"/>
      <x:c r="Y340" s="60"/>
      <x:c r="Z340" s="60"/>
    </x:row>
    <x:row r="341" ht="15.75" hidden="0" customHeight="1">
      <x:c r="A341" s="329" t="str">
        <x:v>RAW-TEST-0335</x:v>
      </x:c>
      <x:c r="B341" s="329" t="str">
        <x:v>ASM-NGOB-V42-TEST</x:v>
      </x:c>
      <x:c r="C341" s="329" t="str">
        <x:v>SRC-NGOB-V18</x:v>
      </x:c>
      <x:c r="D341" s="329" t="str">
        <x:v>'Rosemary Green'!G87</x:v>
      </x:c>
      <x:c r="E341" s="329" t="str">
        <x:v>Rosemary Green</x:v>
      </x:c>
      <x:c r="F341" s="329" t="n">
        <x:v>87</x:v>
      </x:c>
      <x:c r="G341" s="329" t="str">
        <x:v>OPEX</x:v>
      </x:c>
      <x:c r="H341" s="329"/>
      <x:c r="I341" s="385" t="n">
        <x:v>299289.7789836474</x:v>
      </x:c>
      <x:c r="J341" s="330"/>
      <x:c r="K341" s="329" t="str">
        <x:v>Currency</x:v>
      </x:c>
      <x:c r="L341" s="329" t="str">
        <x:v>CAD</x:v>
      </x:c>
      <x:c r="M341" s="329" t="str">
        <x:v>2028-2029</x:v>
      </x:c>
      <x:c r="N341" s="329" t="str">
        <x:v>AI-Assisted</x:v>
      </x:c>
      <x:c r="O341" s="329" t="str">
        <x:v>Cell transcription from supplied workbook</x:v>
      </x:c>
      <x:c r="P341" s="329" t="str">
        <x:v>Captured</x:v>
      </x:c>
      <x:c r="Q341" s="336" t="d">
        <x:v>2026-10-04T00:00:00.000Z</x:v>
      </x:c>
      <x:c r="R341" s="336" t="d">
        <x:v>2026-10-04T00:00:00.000Z</x:v>
      </x:c>
      <x:c r="S341" s="329" t="str">
        <x:v>Parsed</x:v>
      </x:c>
      <x:c r="T341" s="329" t="str">
        <x:v>Original source numeric input</x:v>
      </x:c>
      <x:c r="U341" s="332" t="str">
        <x:v>AI-assisted analyst</x:v>
      </x:c>
      <x:c r="V341" s="60"/>
      <x:c r="W341" s="60"/>
      <x:c r="X341" s="60"/>
      <x:c r="Y341" s="60"/>
      <x:c r="Z341" s="60"/>
    </x:row>
    <x:row r="342" ht="15.75" hidden="0" customHeight="1">
      <x:c r="A342" s="329" t="str">
        <x:v>RAW-TEST-0336</x:v>
      </x:c>
      <x:c r="B342" s="329" t="str">
        <x:v>ASM-NGOB-V42-TEST</x:v>
      </x:c>
      <x:c r="C342" s="329" t="str">
        <x:v>SRC-NGOB-V18</x:v>
      </x:c>
      <x:c r="D342" s="329" t="str">
        <x:v>'Rosemary Green'!H16</x:v>
      </x:c>
      <x:c r="E342" s="329" t="str">
        <x:v>Rosemary Green</x:v>
      </x:c>
      <x:c r="F342" s="329" t="n">
        <x:v>16</x:v>
      </x:c>
      <x:c r="G342" s="329" t="str">
        <x:v>REVENUE</x:v>
      </x:c>
      <x:c r="H342" s="329"/>
      <x:c r="I342" s="385" t="n">
        <x:v>601166.8589823327</x:v>
      </x:c>
      <x:c r="J342" s="330"/>
      <x:c r="K342" s="329" t="str">
        <x:v>Currency</x:v>
      </x:c>
      <x:c r="L342" s="329" t="str">
        <x:v>CAD</x:v>
      </x:c>
      <x:c r="M342" s="329" t="str">
        <x:v>2029-2030</x:v>
      </x:c>
      <x:c r="N342" s="329" t="str">
        <x:v>AI-Assisted</x:v>
      </x:c>
      <x:c r="O342" s="329" t="str">
        <x:v>Cell transcription from supplied workbook</x:v>
      </x:c>
      <x:c r="P342" s="329" t="str">
        <x:v>Captured</x:v>
      </x:c>
      <x:c r="Q342" s="336" t="d">
        <x:v>2026-10-04T00:00:00.000Z</x:v>
      </x:c>
      <x:c r="R342" s="336" t="d">
        <x:v>2026-10-04T00:00:00.000Z</x:v>
      </x:c>
      <x:c r="S342" s="329" t="str">
        <x:v>Parsed</x:v>
      </x:c>
      <x:c r="T342" s="329" t="str">
        <x:v>Original source numeric input</x:v>
      </x:c>
      <x:c r="U342" s="332" t="str">
        <x:v>AI-assisted analyst</x:v>
      </x:c>
      <x:c r="V342" s="60"/>
      <x:c r="W342" s="60"/>
      <x:c r="X342" s="60"/>
      <x:c r="Y342" s="60"/>
      <x:c r="Z342" s="60"/>
    </x:row>
    <x:row r="343" ht="15.75" hidden="0" customHeight="1">
      <x:c r="A343" s="329" t="str">
        <x:v>RAW-TEST-0337</x:v>
      </x:c>
      <x:c r="B343" s="329" t="str">
        <x:v>ASM-NGOB-V42-TEST</x:v>
      </x:c>
      <x:c r="C343" s="329" t="str">
        <x:v>SRC-NGOB-V18</x:v>
      </x:c>
      <x:c r="D343" s="329" t="str">
        <x:v>'Rosemary Green'!H87</x:v>
      </x:c>
      <x:c r="E343" s="329" t="str">
        <x:v>Rosemary Green</x:v>
      </x:c>
      <x:c r="F343" s="329" t="n">
        <x:v>87</x:v>
      </x:c>
      <x:c r="G343" s="329" t="str">
        <x:v>OPEX</x:v>
      </x:c>
      <x:c r="H343" s="329"/>
      <x:c r="I343" s="385" t="n">
        <x:v>305642.63793407235</x:v>
      </x:c>
      <x:c r="J343" s="330"/>
      <x:c r="K343" s="329" t="str">
        <x:v>Currency</x:v>
      </x:c>
      <x:c r="L343" s="329" t="str">
        <x:v>CAD</x:v>
      </x:c>
      <x:c r="M343" s="329" t="str">
        <x:v>2029-2030</x:v>
      </x:c>
      <x:c r="N343" s="329" t="str">
        <x:v>AI-Assisted</x:v>
      </x:c>
      <x:c r="O343" s="329" t="str">
        <x:v>Cell transcription from supplied workbook</x:v>
      </x:c>
      <x:c r="P343" s="329" t="str">
        <x:v>Captured</x:v>
      </x:c>
      <x:c r="Q343" s="336" t="d">
        <x:v>2026-10-04T00:00:00.000Z</x:v>
      </x:c>
      <x:c r="R343" s="336" t="d">
        <x:v>2026-10-04T00:00:00.000Z</x:v>
      </x:c>
      <x:c r="S343" s="329" t="str">
        <x:v>Parsed</x:v>
      </x:c>
      <x:c r="T343" s="329" t="str">
        <x:v>Original source numeric input</x:v>
      </x:c>
      <x:c r="U343" s="332" t="str">
        <x:v>AI-assisted analyst</x:v>
      </x:c>
      <x:c r="V343" s="60"/>
      <x:c r="W343" s="60"/>
      <x:c r="X343" s="60"/>
      <x:c r="Y343" s="60"/>
      <x:c r="Z343" s="60"/>
    </x:row>
    <x:row r="344" ht="15.75" hidden="0" customHeight="1">
      <x:c r="A344" s="329" t="str">
        <x:v>RAW-TEST-0338</x:v>
      </x:c>
      <x:c r="B344" s="329" t="str">
        <x:v>ASM-NGOB-V42-TEST</x:v>
      </x:c>
      <x:c r="C344" s="329" t="str">
        <x:v>SRC-NGOB-V18</x:v>
      </x:c>
      <x:c r="D344" s="329" t="str">
        <x:v>'Rosemary Green'!J16</x:v>
      </x:c>
      <x:c r="E344" s="329" t="str">
        <x:v>Rosemary Green</x:v>
      </x:c>
      <x:c r="F344" s="329" t="n">
        <x:v>16</x:v>
      </x:c>
      <x:c r="G344" s="329" t="str">
        <x:v>REVENUE</x:v>
      </x:c>
      <x:c r="H344" s="329"/>
      <x:c r="I344" s="385" t="n">
        <x:v>625446.930085219</x:v>
      </x:c>
      <x:c r="J344" s="330"/>
      <x:c r="K344" s="329" t="str">
        <x:v>Currency</x:v>
      </x:c>
      <x:c r="L344" s="329" t="str">
        <x:v>CAD</x:v>
      </x:c>
      <x:c r="M344" s="329" t="str">
        <x:v>2031-2032</x:v>
      </x:c>
      <x:c r="N344" s="329" t="str">
        <x:v>AI-Assisted</x:v>
      </x:c>
      <x:c r="O344" s="329" t="str">
        <x:v>Cell transcription from supplied workbook</x:v>
      </x:c>
      <x:c r="P344" s="329" t="str">
        <x:v>Captured</x:v>
      </x:c>
      <x:c r="Q344" s="336" t="d">
        <x:v>2026-10-04T00:00:00.000Z</x:v>
      </x:c>
      <x:c r="R344" s="336" t="d">
        <x:v>2026-10-04T00:00:00.000Z</x:v>
      </x:c>
      <x:c r="S344" s="329" t="str">
        <x:v>Parsed</x:v>
      </x:c>
      <x:c r="T344" s="329" t="str">
        <x:v>Original source numeric input</x:v>
      </x:c>
      <x:c r="U344" s="332" t="str">
        <x:v>AI-assisted analyst</x:v>
      </x:c>
      <x:c r="V344" s="60"/>
      <x:c r="W344" s="60"/>
      <x:c r="X344" s="60"/>
      <x:c r="Y344" s="60"/>
      <x:c r="Z344" s="60"/>
    </x:row>
    <x:row r="345" ht="15.75" hidden="0" customHeight="1">
      <x:c r="A345" s="329" t="str">
        <x:v>RAW-TEST-0339</x:v>
      </x:c>
      <x:c r="B345" s="329" t="str">
        <x:v>ASM-NGOB-V42-TEST</x:v>
      </x:c>
      <x:c r="C345" s="329" t="str">
        <x:v>SRC-NGOB-V18</x:v>
      </x:c>
      <x:c r="D345" s="329" t="str">
        <x:v>'Rosemary Green'!J87</x:v>
      </x:c>
      <x:c r="E345" s="329" t="str">
        <x:v>Rosemary Green</x:v>
      </x:c>
      <x:c r="F345" s="329" t="n">
        <x:v>87</x:v>
      </x:c>
      <x:c r="G345" s="329" t="str">
        <x:v>OPEX</x:v>
      </x:c>
      <x:c r="H345" s="329"/>
      <x:c r="I345" s="385" t="n">
        <x:v>318776.997072108</x:v>
      </x:c>
      <x:c r="J345" s="330"/>
      <x:c r="K345" s="329" t="str">
        <x:v>Currency</x:v>
      </x:c>
      <x:c r="L345" s="329" t="str">
        <x:v>CAD</x:v>
      </x:c>
      <x:c r="M345" s="329" t="str">
        <x:v>2031-2032</x:v>
      </x:c>
      <x:c r="N345" s="329" t="str">
        <x:v>AI-Assisted</x:v>
      </x:c>
      <x:c r="O345" s="329" t="str">
        <x:v>Cell transcription from supplied workbook</x:v>
      </x:c>
      <x:c r="P345" s="329" t="str">
        <x:v>Captured</x:v>
      </x:c>
      <x:c r="Q345" s="336" t="d">
        <x:v>2026-10-04T00:00:00.000Z</x:v>
      </x:c>
      <x:c r="R345" s="336" t="d">
        <x:v>2026-10-04T00:00:00.000Z</x:v>
      </x:c>
      <x:c r="S345" s="329" t="str">
        <x:v>Parsed</x:v>
      </x:c>
      <x:c r="T345" s="329" t="str">
        <x:v>Original source numeric input</x:v>
      </x:c>
      <x:c r="U345" s="332" t="str">
        <x:v>AI-assisted analyst</x:v>
      </x:c>
      <x:c r="V345" s="60"/>
      <x:c r="W345" s="60"/>
      <x:c r="X345" s="60"/>
      <x:c r="Y345" s="60"/>
      <x:c r="Z345" s="60"/>
    </x:row>
    <x:row r="346" ht="15.75" hidden="0" customHeight="1">
      <x:c r="A346" s="329" t="str">
        <x:v>RAW-TEST-0340</x:v>
      </x:c>
      <x:c r="B346" s="329" t="str">
        <x:v>ASM-NGOB-V42-TEST</x:v>
      </x:c>
      <x:c r="C346" s="329" t="str">
        <x:v>SRC-NGOB-V18</x:v>
      </x:c>
      <x:c r="D346" s="329" t="str">
        <x:v>'Rosemary Green'!K16</x:v>
      </x:c>
      <x:c r="E346" s="329" t="str">
        <x:v>Rosemary Green</x:v>
      </x:c>
      <x:c r="F346" s="329" t="n">
        <x:v>16</x:v>
      </x:c>
      <x:c r="G346" s="329" t="str">
        <x:v>REVENUE</x:v>
      </x:c>
      <x:c r="H346" s="329"/>
      <x:c r="I346" s="385" t="n">
        <x:v>637952.3686869234</x:v>
      </x:c>
      <x:c r="J346" s="330"/>
      <x:c r="K346" s="329" t="str">
        <x:v>Currency</x:v>
      </x:c>
      <x:c r="L346" s="329" t="str">
        <x:v>CAD</x:v>
      </x:c>
      <x:c r="M346" s="329" t="str">
        <x:v>2032-2033</x:v>
      </x:c>
      <x:c r="N346" s="329" t="str">
        <x:v>AI-Assisted</x:v>
      </x:c>
      <x:c r="O346" s="329" t="str">
        <x:v>Cell transcription from supplied workbook</x:v>
      </x:c>
      <x:c r="P346" s="329" t="str">
        <x:v>Captured</x:v>
      </x:c>
      <x:c r="Q346" s="336" t="d">
        <x:v>2026-10-04T00:00:00.000Z</x:v>
      </x:c>
      <x:c r="R346" s="336" t="d">
        <x:v>2026-10-04T00:00:00.000Z</x:v>
      </x:c>
      <x:c r="S346" s="329" t="str">
        <x:v>Parsed</x:v>
      </x:c>
      <x:c r="T346" s="329" t="str">
        <x:v>Original source numeric input</x:v>
      </x:c>
      <x:c r="U346" s="332" t="str">
        <x:v>AI-assisted analyst</x:v>
      </x:c>
      <x:c r="V346" s="60"/>
      <x:c r="W346" s="60"/>
      <x:c r="X346" s="60"/>
      <x:c r="Y346" s="60"/>
      <x:c r="Z346" s="60"/>
    </x:row>
    <x:row r="347" ht="15.75" hidden="0" customHeight="1">
      <x:c r="A347" s="329" t="str">
        <x:v>RAW-TEST-0341</x:v>
      </x:c>
      <x:c r="B347" s="329" t="str">
        <x:v>ASM-NGOB-V42-TEST</x:v>
      </x:c>
      <x:c r="C347" s="329" t="str">
        <x:v>SRC-NGOB-V18</x:v>
      </x:c>
      <x:c r="D347" s="329" t="str">
        <x:v>'Rosemary Green'!K87</x:v>
      </x:c>
      <x:c r="E347" s="329" t="str">
        <x:v>Rosemary Green</x:v>
      </x:c>
      <x:c r="F347" s="329" t="n">
        <x:v>87</x:v>
      </x:c>
      <x:c r="G347" s="329" t="str">
        <x:v>OPEX</x:v>
      </x:c>
      <x:c r="H347" s="329"/>
      <x:c r="I347" s="385" t="n">
        <x:v>325565.4333850277</x:v>
      </x:c>
      <x:c r="J347" s="330"/>
      <x:c r="K347" s="329" t="str">
        <x:v>Currency</x:v>
      </x:c>
      <x:c r="L347" s="329" t="str">
        <x:v>CAD</x:v>
      </x:c>
      <x:c r="M347" s="329" t="str">
        <x:v>2032-2033</x:v>
      </x:c>
      <x:c r="N347" s="329" t="str">
        <x:v>AI-Assisted</x:v>
      </x:c>
      <x:c r="O347" s="329" t="str">
        <x:v>Cell transcription from supplied workbook</x:v>
      </x:c>
      <x:c r="P347" s="329" t="str">
        <x:v>Captured</x:v>
      </x:c>
      <x:c r="Q347" s="336" t="d">
        <x:v>2026-10-04T00:00:00.000Z</x:v>
      </x:c>
      <x:c r="R347" s="336" t="d">
        <x:v>2026-10-04T00:00:00.000Z</x:v>
      </x:c>
      <x:c r="S347" s="329" t="str">
        <x:v>Parsed</x:v>
      </x:c>
      <x:c r="T347" s="329" t="str">
        <x:v>Original source numeric input</x:v>
      </x:c>
      <x:c r="U347" s="332" t="str">
        <x:v>AI-assisted analyst</x:v>
      </x:c>
      <x:c r="V347" s="60"/>
      <x:c r="W347" s="60"/>
      <x:c r="X347" s="60"/>
      <x:c r="Y347" s="60"/>
      <x:c r="Z347" s="60"/>
    </x:row>
    <x:row r="348" ht="15.75" hidden="0" customHeight="1">
      <x:c r="A348" s="329" t="str">
        <x:v>RAW-TEST-0342</x:v>
      </x:c>
      <x:c r="B348" s="329" t="str">
        <x:v>ASM-NGOB-V42-TEST</x:v>
      </x:c>
      <x:c r="C348" s="329" t="str">
        <x:v>SRC-NGOB-V18</x:v>
      </x:c>
      <x:c r="D348" s="329" t="str">
        <x:v>'Rosemary Green'!L16</x:v>
      </x:c>
      <x:c r="E348" s="329" t="str">
        <x:v>Rosemary Green</x:v>
      </x:c>
      <x:c r="F348" s="329" t="n">
        <x:v>16</x:v>
      </x:c>
      <x:c r="G348" s="329" t="str">
        <x:v>REVENUE</x:v>
      </x:c>
      <x:c r="H348" s="329"/>
      <x:c r="I348" s="385" t="n">
        <x:v>650707.9160606619</x:v>
      </x:c>
      <x:c r="J348" s="330"/>
      <x:c r="K348" s="329" t="str">
        <x:v>Currency</x:v>
      </x:c>
      <x:c r="L348" s="329" t="str">
        <x:v>CAD</x:v>
      </x:c>
      <x:c r="M348" s="329" t="str">
        <x:v>2033-2034</x:v>
      </x:c>
      <x:c r="N348" s="329" t="str">
        <x:v>AI-Assisted</x:v>
      </x:c>
      <x:c r="O348" s="329" t="str">
        <x:v>Cell transcription from supplied workbook</x:v>
      </x:c>
      <x:c r="P348" s="329" t="str">
        <x:v>Captured</x:v>
      </x:c>
      <x:c r="Q348" s="336" t="d">
        <x:v>2026-10-04T00:00:00.000Z</x:v>
      </x:c>
      <x:c r="R348" s="336" t="d">
        <x:v>2026-10-04T00:00:00.000Z</x:v>
      </x:c>
      <x:c r="S348" s="329" t="str">
        <x:v>Parsed</x:v>
      </x:c>
      <x:c r="T348" s="329" t="str">
        <x:v>Original source numeric input</x:v>
      </x:c>
      <x:c r="U348" s="332" t="str">
        <x:v>AI-assisted analyst</x:v>
      </x:c>
      <x:c r="V348" s="60"/>
      <x:c r="W348" s="60"/>
      <x:c r="X348" s="60"/>
      <x:c r="Y348" s="60"/>
      <x:c r="Z348" s="60"/>
    </x:row>
    <x:row r="349" ht="15.75" hidden="0" customHeight="1">
      <x:c r="A349" s="329" t="str">
        <x:v>RAW-TEST-0343</x:v>
      </x:c>
      <x:c r="B349" s="329" t="str">
        <x:v>ASM-NGOB-V42-TEST</x:v>
      </x:c>
      <x:c r="C349" s="329" t="str">
        <x:v>SRC-NGOB-V18</x:v>
      </x:c>
      <x:c r="D349" s="329" t="str">
        <x:v>'Rosemary Green'!L87</x:v>
      </x:c>
      <x:c r="E349" s="329" t="str">
        <x:v>Rosemary Green</x:v>
      </x:c>
      <x:c r="F349" s="329" t="n">
        <x:v>87</x:v>
      </x:c>
      <x:c r="G349" s="329" t="str">
        <x:v>OPEX</x:v>
      </x:c>
      <x:c r="H349" s="329"/>
      <x:c r="I349" s="385" t="n">
        <x:v>332506.15427906497</x:v>
      </x:c>
      <x:c r="J349" s="330"/>
      <x:c r="K349" s="329" t="str">
        <x:v>Currency</x:v>
      </x:c>
      <x:c r="L349" s="329" t="str">
        <x:v>CAD</x:v>
      </x:c>
      <x:c r="M349" s="329" t="str">
        <x:v>2033-2034</x:v>
      </x:c>
      <x:c r="N349" s="329" t="str">
        <x:v>AI-Assisted</x:v>
      </x:c>
      <x:c r="O349" s="329" t="str">
        <x:v>Cell transcription from supplied workbook</x:v>
      </x:c>
      <x:c r="P349" s="329" t="str">
        <x:v>Captured</x:v>
      </x:c>
      <x:c r="Q349" s="336" t="d">
        <x:v>2026-10-04T00:00:00.000Z</x:v>
      </x:c>
      <x:c r="R349" s="336" t="d">
        <x:v>2026-10-04T00:00:00.000Z</x:v>
      </x:c>
      <x:c r="S349" s="329" t="str">
        <x:v>Parsed</x:v>
      </x:c>
      <x:c r="T349" s="329" t="str">
        <x:v>Original source numeric input</x:v>
      </x:c>
      <x:c r="U349" s="332" t="str">
        <x:v>AI-assisted analyst</x:v>
      </x:c>
      <x:c r="V349" s="60"/>
      <x:c r="W349" s="60"/>
      <x:c r="X349" s="60"/>
      <x:c r="Y349" s="60"/>
      <x:c r="Z349" s="60"/>
    </x:row>
    <x:row r="350" ht="15.75" hidden="0" customHeight="1">
      <x:c r="A350" s="329" t="str">
        <x:v>RAW-TEST-0344</x:v>
      </x:c>
      <x:c r="B350" s="329" t="str">
        <x:v>ASM-NGOB-V42-TEST</x:v>
      </x:c>
      <x:c r="C350" s="329" t="str">
        <x:v>SRC-NGOB-V18</x:v>
      </x:c>
      <x:c r="D350" s="329" t="str">
        <x:v>'Rosemary Green'!M16</x:v>
      </x:c>
      <x:c r="E350" s="329" t="str">
        <x:v>Rosemary Green</x:v>
      </x:c>
      <x:c r="F350" s="329" t="n">
        <x:v>16</x:v>
      </x:c>
      <x:c r="G350" s="329" t="str">
        <x:v>REVENUE</x:v>
      </x:c>
      <x:c r="H350" s="329"/>
      <x:c r="I350" s="385" t="n">
        <x:v>663718.5743818751</x:v>
      </x:c>
      <x:c r="J350" s="330"/>
      <x:c r="K350" s="329" t="str">
        <x:v>Currency</x:v>
      </x:c>
      <x:c r="L350" s="329" t="str">
        <x:v>CAD</x:v>
      </x:c>
      <x:c r="M350" s="329" t="str">
        <x:v>2034-2035</x:v>
      </x:c>
      <x:c r="N350" s="329" t="str">
        <x:v>AI-Assisted</x:v>
      </x:c>
      <x:c r="O350" s="329" t="str">
        <x:v>Cell transcription from supplied workbook</x:v>
      </x:c>
      <x:c r="P350" s="329" t="str">
        <x:v>Captured</x:v>
      </x:c>
      <x:c r="Q350" s="336" t="d">
        <x:v>2026-10-04T00:00:00.000Z</x:v>
      </x:c>
      <x:c r="R350" s="336" t="d">
        <x:v>2026-10-04T00:00:00.000Z</x:v>
      </x:c>
      <x:c r="S350" s="329" t="str">
        <x:v>Parsed</x:v>
      </x:c>
      <x:c r="T350" s="329" t="str">
        <x:v>Original source numeric input</x:v>
      </x:c>
      <x:c r="U350" s="332" t="str">
        <x:v>AI-assisted analyst</x:v>
      </x:c>
      <x:c r="V350" s="60"/>
      <x:c r="W350" s="60"/>
      <x:c r="X350" s="60"/>
      <x:c r="Y350" s="60"/>
      <x:c r="Z350" s="60"/>
    </x:row>
    <x:row r="351" ht="15.75" hidden="0" customHeight="1">
      <x:c r="A351" s="329" t="str">
        <x:v>RAW-TEST-0345</x:v>
      </x:c>
      <x:c r="B351" s="329" t="str">
        <x:v>ASM-NGOB-V42-TEST</x:v>
      </x:c>
      <x:c r="C351" s="329" t="str">
        <x:v>SRC-NGOB-V18</x:v>
      </x:c>
      <x:c r="D351" s="329" t="str">
        <x:v>'Rosemary Green'!M87</x:v>
      </x:c>
      <x:c r="E351" s="329" t="str">
        <x:v>Rosemary Green</x:v>
      </x:c>
      <x:c r="F351" s="329" t="n">
        <x:v>87</x:v>
      </x:c>
      <x:c r="G351" s="329" t="str">
        <x:v>OPEX</x:v>
      </x:c>
      <x:c r="H351" s="329"/>
      <x:c r="I351" s="385" t="n">
        <x:v>339602.8660800364</x:v>
      </x:c>
      <x:c r="J351" s="330"/>
      <x:c r="K351" s="329" t="str">
        <x:v>Currency</x:v>
      </x:c>
      <x:c r="L351" s="329" t="str">
        <x:v>CAD</x:v>
      </x:c>
      <x:c r="M351" s="329" t="str">
        <x:v>2034-2035</x:v>
      </x:c>
      <x:c r="N351" s="329" t="str">
        <x:v>AI-Assisted</x:v>
      </x:c>
      <x:c r="O351" s="329" t="str">
        <x:v>Cell transcription from supplied workbook</x:v>
      </x:c>
      <x:c r="P351" s="329" t="str">
        <x:v>Captured</x:v>
      </x:c>
      <x:c r="Q351" s="336" t="d">
        <x:v>2026-10-04T00:00:00.000Z</x:v>
      </x:c>
      <x:c r="R351" s="336" t="d">
        <x:v>2026-10-04T00:00:00.000Z</x:v>
      </x:c>
      <x:c r="S351" s="329" t="str">
        <x:v>Parsed</x:v>
      </x:c>
      <x:c r="T351" s="329" t="str">
        <x:v>Original source numeric input</x:v>
      </x:c>
      <x:c r="U351" s="332" t="str">
        <x:v>AI-assisted analyst</x:v>
      </x:c>
      <x:c r="V351" s="60"/>
      <x:c r="W351" s="60"/>
      <x:c r="X351" s="60"/>
      <x:c r="Y351" s="60"/>
      <x:c r="Z351" s="60"/>
    </x:row>
    <x:row r="352" ht="15.75" hidden="0" customHeight="1">
      <x:c r="A352" s="329" t="str">
        <x:v>RAW-TEST-0346</x:v>
      </x:c>
      <x:c r="B352" s="329" t="str">
        <x:v>ASM-NGOB-V42-TEST</x:v>
      </x:c>
      <x:c r="C352" s="329" t="str">
        <x:v>SRC-NGOB-V18</x:v>
      </x:c>
      <x:c r="D352" s="329" t="str">
        <x:v>'Murray Manor'!I16</x:v>
      </x:c>
      <x:c r="E352" s="329" t="str">
        <x:v>Murray Manor</x:v>
      </x:c>
      <x:c r="F352" s="329" t="n">
        <x:v>16</x:v>
      </x:c>
      <x:c r="G352" s="329" t="str">
        <x:v>REVENUE</x:v>
      </x:c>
      <x:c r="H352" s="329"/>
      <x:c r="I352" s="385" t="n">
        <x:v>884249.1624840745</x:v>
      </x:c>
      <x:c r="J352" s="330"/>
      <x:c r="K352" s="329" t="str">
        <x:v>Currency</x:v>
      </x:c>
      <x:c r="L352" s="329" t="str">
        <x:v>CAD</x:v>
      </x:c>
      <x:c r="M352" s="329" t="str">
        <x:v>2030-2031</x:v>
      </x:c>
      <x:c r="N352" s="329" t="str">
        <x:v>AI-Assisted</x:v>
      </x:c>
      <x:c r="O352" s="329" t="str">
        <x:v>Cell transcription from supplied workbook</x:v>
      </x:c>
      <x:c r="P352" s="329" t="str">
        <x:v>Captured</x:v>
      </x:c>
      <x:c r="Q352" s="336" t="d">
        <x:v>2026-10-04T00:00:00.000Z</x:v>
      </x:c>
      <x:c r="R352" s="336" t="d">
        <x:v>2026-10-04T00:00:00.000Z</x:v>
      </x:c>
      <x:c r="S352" s="329" t="str">
        <x:v>Parsed</x:v>
      </x:c>
      <x:c r="T352" s="329" t="str">
        <x:v>Original source numeric input</x:v>
      </x:c>
      <x:c r="U352" s="332" t="str">
        <x:v>AI-assisted analyst</x:v>
      </x:c>
      <x:c r="V352" s="60"/>
      <x:c r="W352" s="60"/>
      <x:c r="X352" s="60"/>
      <x:c r="Y352" s="60"/>
      <x:c r="Z352" s="60"/>
    </x:row>
    <x:row r="353" ht="15.75" hidden="0" customHeight="1">
      <x:c r="A353" s="329" t="str">
        <x:v>RAW-TEST-0347</x:v>
      </x:c>
      <x:c r="B353" s="329" t="str">
        <x:v>ASM-NGOB-V42-TEST</x:v>
      </x:c>
      <x:c r="C353" s="329" t="str">
        <x:v>SRC-NGOB-V18</x:v>
      </x:c>
      <x:c r="D353" s="329" t="str">
        <x:v>'Murray Manor'!I87</x:v>
      </x:c>
      <x:c r="E353" s="329" t="str">
        <x:v>Murray Manor</x:v>
      </x:c>
      <x:c r="F353" s="329" t="n">
        <x:v>87</x:v>
      </x:c>
      <x:c r="G353" s="329" t="str">
        <x:v>OPEX</x:v>
      </x:c>
      <x:c r="H353" s="329"/>
      <x:c r="I353" s="385" t="n">
        <x:v>296941.9261701714</x:v>
      </x:c>
      <x:c r="J353" s="330"/>
      <x:c r="K353" s="329" t="str">
        <x:v>Currency</x:v>
      </x:c>
      <x:c r="L353" s="329" t="str">
        <x:v>CAD</x:v>
      </x:c>
      <x:c r="M353" s="329" t="str">
        <x:v>2030-2031</x:v>
      </x:c>
      <x:c r="N353" s="329" t="str">
        <x:v>AI-Assisted</x:v>
      </x:c>
      <x:c r="O353" s="329" t="str">
        <x:v>Cell transcription from supplied workbook</x:v>
      </x:c>
      <x:c r="P353" s="329" t="str">
        <x:v>Captured</x:v>
      </x:c>
      <x:c r="Q353" s="336" t="d">
        <x:v>2026-10-04T00:00:00.000Z</x:v>
      </x:c>
      <x:c r="R353" s="336" t="d">
        <x:v>2026-10-04T00:00:00.000Z</x:v>
      </x:c>
      <x:c r="S353" s="329" t="str">
        <x:v>Parsed</x:v>
      </x:c>
      <x:c r="T353" s="329" t="str">
        <x:v>Original source numeric input</x:v>
      </x:c>
      <x:c r="U353" s="332" t="str">
        <x:v>AI-assisted analyst</x:v>
      </x:c>
      <x:c r="V353" s="60"/>
      <x:c r="W353" s="60"/>
      <x:c r="X353" s="60"/>
      <x:c r="Y353" s="60"/>
      <x:c r="Z353" s="60"/>
    </x:row>
    <x:row r="354" ht="15.75" hidden="0" customHeight="1">
      <x:c r="A354" s="329" t="str">
        <x:v>RAW-TEST-0348</x:v>
      </x:c>
      <x:c r="B354" s="329" t="str">
        <x:v>ASM-NGOB-V42-TEST</x:v>
      </x:c>
      <x:c r="C354" s="329" t="str">
        <x:v>SRC-NGOB-V18</x:v>
      </x:c>
      <x:c r="D354" s="329" t="str">
        <x:v>'Evergreen Apartments'!I16</x:v>
      </x:c>
      <x:c r="E354" s="329" t="str">
        <x:v>Evergreen Apartments</x:v>
      </x:c>
      <x:c r="F354" s="329" t="n">
        <x:v>16</x:v>
      </x:c>
      <x:c r="G354" s="329" t="str">
        <x:v>REVENUE</x:v>
      </x:c>
      <x:c r="H354" s="329"/>
      <x:c r="I354" s="385" t="n">
        <x:v>1066914.909321718</x:v>
      </x:c>
      <x:c r="J354" s="330"/>
      <x:c r="K354" s="329" t="str">
        <x:v>Currency</x:v>
      </x:c>
      <x:c r="L354" s="329" t="str">
        <x:v>CAD</x:v>
      </x:c>
      <x:c r="M354" s="329" t="str">
        <x:v>2030-2031</x:v>
      </x:c>
      <x:c r="N354" s="329" t="str">
        <x:v>AI-Assisted</x:v>
      </x:c>
      <x:c r="O354" s="329" t="str">
        <x:v>Cell transcription from supplied workbook</x:v>
      </x:c>
      <x:c r="P354" s="329" t="str">
        <x:v>Captured</x:v>
      </x:c>
      <x:c r="Q354" s="336" t="d">
        <x:v>2026-10-04T00:00:00.000Z</x:v>
      </x:c>
      <x:c r="R354" s="336" t="d">
        <x:v>2026-10-04T00:00:00.000Z</x:v>
      </x:c>
      <x:c r="S354" s="329" t="str">
        <x:v>Parsed</x:v>
      </x:c>
      <x:c r="T354" s="329" t="str">
        <x:v>Original source numeric input</x:v>
      </x:c>
      <x:c r="U354" s="332" t="str">
        <x:v>AI-assisted analyst</x:v>
      </x:c>
      <x:c r="V354" s="60"/>
      <x:c r="W354" s="60"/>
      <x:c r="X354" s="60"/>
      <x:c r="Y354" s="60"/>
      <x:c r="Z354" s="60"/>
    </x:row>
    <x:row r="355" ht="15.75" hidden="0" customHeight="1">
      <x:c r="A355" s="329" t="str">
        <x:v>RAW-TEST-0349</x:v>
      </x:c>
      <x:c r="B355" s="329" t="str">
        <x:v>ASM-NGOB-V42-TEST</x:v>
      </x:c>
      <x:c r="C355" s="329" t="str">
        <x:v>SRC-NGOB-V18</x:v>
      </x:c>
      <x:c r="D355" s="329" t="str">
        <x:v>'Evergreen Apartments'!I87</x:v>
      </x:c>
      <x:c r="E355" s="329" t="str">
        <x:v>Evergreen Apartments</x:v>
      </x:c>
      <x:c r="F355" s="329" t="n">
        <x:v>87</x:v>
      </x:c>
      <x:c r="G355" s="329" t="str">
        <x:v>OPEX</x:v>
      </x:c>
      <x:c r="H355" s="329"/>
      <x:c r="I355" s="385" t="n">
        <x:v>871846.6824230667</x:v>
      </x:c>
      <x:c r="J355" s="330"/>
      <x:c r="K355" s="329" t="str">
        <x:v>Currency</x:v>
      </x:c>
      <x:c r="L355" s="329" t="str">
        <x:v>CAD</x:v>
      </x:c>
      <x:c r="M355" s="329" t="str">
        <x:v>2030-2031</x:v>
      </x:c>
      <x:c r="N355" s="329" t="str">
        <x:v>AI-Assisted</x:v>
      </x:c>
      <x:c r="O355" s="329" t="str">
        <x:v>Cell transcription from supplied workbook</x:v>
      </x:c>
      <x:c r="P355" s="329" t="str">
        <x:v>Captured</x:v>
      </x:c>
      <x:c r="Q355" s="336" t="d">
        <x:v>2026-10-04T00:00:00.000Z</x:v>
      </x:c>
      <x:c r="R355" s="336" t="d">
        <x:v>2026-10-04T00:00:00.000Z</x:v>
      </x:c>
      <x:c r="S355" s="329" t="str">
        <x:v>Parsed</x:v>
      </x:c>
      <x:c r="T355" s="329" t="str">
        <x:v>Original source numeric input</x:v>
      </x:c>
      <x:c r="U355" s="332" t="str">
        <x:v>AI-assisted analyst</x:v>
      </x:c>
      <x:c r="V355" s="60"/>
      <x:c r="W355" s="60"/>
      <x:c r="X355" s="60"/>
      <x:c r="Y355" s="60"/>
      <x:c r="Z355" s="60"/>
    </x:row>
    <x:row r="356" ht="15.75" hidden="0" customHeight="1">
      <x:c r="A356" s="329" t="str">
        <x:v>RAW-TEST-0350</x:v>
      </x:c>
      <x:c r="B356" s="329" t="str">
        <x:v>ASM-NGOB-V42-TEST</x:v>
      </x:c>
      <x:c r="C356" s="329" t="str">
        <x:v>SRC-NGOB-V18</x:v>
      </x:c>
      <x:c r="D356" s="329" t="str">
        <x:v>'Port Moody'!I16</x:v>
      </x:c>
      <x:c r="E356" s="329" t="str">
        <x:v>Port Moody</x:v>
      </x:c>
      <x:c r="F356" s="329" t="n">
        <x:v>16</x:v>
      </x:c>
      <x:c r="G356" s="329" t="str">
        <x:v>REVENUE</x:v>
      </x:c>
      <x:c r="H356" s="329"/>
      <x:c r="I356" s="385" t="n">
        <x:v>8226584.1550933095</x:v>
      </x:c>
      <x:c r="J356" s="330"/>
      <x:c r="K356" s="329" t="str">
        <x:v>Currency</x:v>
      </x:c>
      <x:c r="L356" s="329" t="str">
        <x:v>CAD</x:v>
      </x:c>
      <x:c r="M356" s="329" t="str">
        <x:v>2030-2031</x:v>
      </x:c>
      <x:c r="N356" s="329" t="str">
        <x:v>AI-Assisted</x:v>
      </x:c>
      <x:c r="O356" s="329" t="str">
        <x:v>Cell transcription from supplied workbook</x:v>
      </x:c>
      <x:c r="P356" s="329" t="str">
        <x:v>Captured</x:v>
      </x:c>
      <x:c r="Q356" s="336" t="d">
        <x:v>2026-10-04T00:00:00.000Z</x:v>
      </x:c>
      <x:c r="R356" s="336" t="d">
        <x:v>2026-10-04T00:00:00.000Z</x:v>
      </x:c>
      <x:c r="S356" s="329" t="str">
        <x:v>Parsed</x:v>
      </x:c>
      <x:c r="T356" s="329" t="str">
        <x:v>Original source numeric input</x:v>
      </x:c>
      <x:c r="U356" s="332" t="str">
        <x:v>AI-assisted analyst</x:v>
      </x:c>
      <x:c r="V356" s="60"/>
      <x:c r="W356" s="60"/>
      <x:c r="X356" s="60"/>
      <x:c r="Y356" s="60"/>
      <x:c r="Z356" s="60"/>
    </x:row>
    <x:row r="357" ht="15.75" hidden="0" customHeight="1">
      <x:c r="A357" s="329" t="str">
        <x:v>RAW-TEST-0351</x:v>
      </x:c>
      <x:c r="B357" s="329" t="str">
        <x:v>ASM-NGOB-V42-TEST</x:v>
      </x:c>
      <x:c r="C357" s="329" t="str">
        <x:v>SRC-NGOB-V18</x:v>
      </x:c>
      <x:c r="D357" s="329" t="str">
        <x:v>'Port Moody'!I87</x:v>
      </x:c>
      <x:c r="E357" s="329" t="str">
        <x:v>Port Moody</x:v>
      </x:c>
      <x:c r="F357" s="329" t="n">
        <x:v>87</x:v>
      </x:c>
      <x:c r="G357" s="329" t="str">
        <x:v>OPEX</x:v>
      </x:c>
      <x:c r="H357" s="329"/>
      <x:c r="I357" s="385" t="n">
        <x:v>2083586.3833618804</x:v>
      </x:c>
      <x:c r="J357" s="330"/>
      <x:c r="K357" s="329" t="str">
        <x:v>Currency</x:v>
      </x:c>
      <x:c r="L357" s="329" t="str">
        <x:v>CAD</x:v>
      </x:c>
      <x:c r="M357" s="329" t="str">
        <x:v>2030-2031</x:v>
      </x:c>
      <x:c r="N357" s="329" t="str">
        <x:v>AI-Assisted</x:v>
      </x:c>
      <x:c r="O357" s="329" t="str">
        <x:v>Cell transcription from supplied workbook</x:v>
      </x:c>
      <x:c r="P357" s="329" t="str">
        <x:v>Captured</x:v>
      </x:c>
      <x:c r="Q357" s="336" t="d">
        <x:v>2026-10-04T00:00:00.000Z</x:v>
      </x:c>
      <x:c r="R357" s="336" t="d">
        <x:v>2026-10-04T00:00:00.000Z</x:v>
      </x:c>
      <x:c r="S357" s="329" t="str">
        <x:v>Parsed</x:v>
      </x:c>
      <x:c r="T357" s="329" t="str">
        <x:v>Original source numeric input</x:v>
      </x:c>
      <x:c r="U357" s="332" t="str">
        <x:v>AI-assisted analyst</x:v>
      </x:c>
      <x:c r="V357" s="60"/>
      <x:c r="W357" s="60"/>
      <x:c r="X357" s="60"/>
      <x:c r="Y357" s="60"/>
      <x:c r="Z357" s="60"/>
    </x:row>
    <x:row r="358" ht="15.75" hidden="0" customHeight="1">
      <x:c r="A358" s="329" t="str">
        <x:v>RAW-TEST-0352</x:v>
      </x:c>
      <x:c r="B358" s="329" t="str">
        <x:v>ASM-NGOB-V42-TEST</x:v>
      </x:c>
      <x:c r="C358" s="329" t="str">
        <x:v>SRC-NGOB-V18</x:v>
      </x:c>
      <x:c r="D358" s="329" t="str">
        <x:v>'1656 ADANAC'!I16</x:v>
      </x:c>
      <x:c r="E358" s="329" t="str">
        <x:v>1656 ADANAC</x:v>
      </x:c>
      <x:c r="F358" s="329" t="n">
        <x:v>16</x:v>
      </x:c>
      <x:c r="G358" s="329" t="str">
        <x:v>REVENUE</x:v>
      </x:c>
      <x:c r="H358" s="329"/>
      <x:c r="I358" s="385" t="n">
        <x:v>2603961.76678112</x:v>
      </x:c>
      <x:c r="J358" s="330"/>
      <x:c r="K358" s="329" t="str">
        <x:v>Currency</x:v>
      </x:c>
      <x:c r="L358" s="329" t="str">
        <x:v>CAD</x:v>
      </x:c>
      <x:c r="M358" s="329" t="str">
        <x:v>2030-2031</x:v>
      </x:c>
      <x:c r="N358" s="329" t="str">
        <x:v>AI-Assisted</x:v>
      </x:c>
      <x:c r="O358" s="329" t="str">
        <x:v>Cell transcription from supplied workbook</x:v>
      </x:c>
      <x:c r="P358" s="329" t="str">
        <x:v>Captured</x:v>
      </x:c>
      <x:c r="Q358" s="336" t="d">
        <x:v>2026-10-04T00:00:00.000Z</x:v>
      </x:c>
      <x:c r="R358" s="336" t="d">
        <x:v>2026-10-04T00:00:00.000Z</x:v>
      </x:c>
      <x:c r="S358" s="329" t="str">
        <x:v>Parsed</x:v>
      </x:c>
      <x:c r="T358" s="329" t="str">
        <x:v>Original source numeric input</x:v>
      </x:c>
      <x:c r="U358" s="332" t="str">
        <x:v>AI-assisted analyst</x:v>
      </x:c>
      <x:c r="V358" s="60"/>
      <x:c r="W358" s="60"/>
      <x:c r="X358" s="60"/>
      <x:c r="Y358" s="60"/>
      <x:c r="Z358" s="60"/>
    </x:row>
    <x:row r="359" ht="15.75" hidden="0" customHeight="1">
      <x:c r="A359" s="329" t="str">
        <x:v>RAW-TEST-0353</x:v>
      </x:c>
      <x:c r="B359" s="329" t="str">
        <x:v>ASM-NGOB-V42-TEST</x:v>
      </x:c>
      <x:c r="C359" s="329" t="str">
        <x:v>SRC-NGOB-V18</x:v>
      </x:c>
      <x:c r="D359" s="329" t="str">
        <x:v>'1656 ADANAC'!I87</x:v>
      </x:c>
      <x:c r="E359" s="329" t="str">
        <x:v>1656 ADANAC</x:v>
      </x:c>
      <x:c r="F359" s="329" t="n">
        <x:v>87</x:v>
      </x:c>
      <x:c r="G359" s="329" t="str">
        <x:v>OPEX</x:v>
      </x:c>
      <x:c r="H359" s="329"/>
      <x:c r="I359" s="385" t="n">
        <x:v>866613.3414791999</x:v>
      </x:c>
      <x:c r="J359" s="330"/>
      <x:c r="K359" s="329" t="str">
        <x:v>Currency</x:v>
      </x:c>
      <x:c r="L359" s="329" t="str">
        <x:v>CAD</x:v>
      </x:c>
      <x:c r="M359" s="329" t="str">
        <x:v>2030-2031</x:v>
      </x:c>
      <x:c r="N359" s="329" t="str">
        <x:v>AI-Assisted</x:v>
      </x:c>
      <x:c r="O359" s="329" t="str">
        <x:v>Cell transcription from supplied workbook</x:v>
      </x:c>
      <x:c r="P359" s="329" t="str">
        <x:v>Captured</x:v>
      </x:c>
      <x:c r="Q359" s="336" t="d">
        <x:v>2026-10-04T00:00:00.000Z</x:v>
      </x:c>
      <x:c r="R359" s="336" t="d">
        <x:v>2026-10-04T00:00:00.000Z</x:v>
      </x:c>
      <x:c r="S359" s="329" t="str">
        <x:v>Parsed</x:v>
      </x:c>
      <x:c r="T359" s="329" t="str">
        <x:v>Original source numeric input</x:v>
      </x:c>
      <x:c r="U359" s="332" t="str">
        <x:v>AI-assisted analyst</x:v>
      </x:c>
      <x:c r="V359" s="60"/>
      <x:c r="W359" s="60"/>
      <x:c r="X359" s="60"/>
      <x:c r="Y359" s="60"/>
      <x:c r="Z359" s="60"/>
    </x:row>
    <x:row r="360" ht="15.75" hidden="0" customHeight="1">
      <x:c r="A360" s="329" t="str">
        <x:v>RAW-TEST-0354</x:v>
      </x:c>
      <x:c r="B360" s="329" t="str">
        <x:v>ASM-NGOB-V42-TEST</x:v>
      </x:c>
      <x:c r="C360" s="329" t="str">
        <x:v>SRC-NGOB-V18</x:v>
      </x:c>
      <x:c r="D360" s="329" t="str">
        <x:v>'450 Pacific'!I16</x:v>
      </x:c>
      <x:c r="E360" s="329" t="str">
        <x:v>450 Pacific</x:v>
      </x:c>
      <x:c r="F360" s="329" t="n">
        <x:v>16</x:v>
      </x:c>
      <x:c r="G360" s="329" t="str">
        <x:v>REVENUE</x:v>
      </x:c>
      <x:c r="H360" s="329"/>
      <x:c r="I360" s="385" t="n">
        <x:v>3297687.96777792</x:v>
      </x:c>
      <x:c r="J360" s="330"/>
      <x:c r="K360" s="329" t="str">
        <x:v>Currency</x:v>
      </x:c>
      <x:c r="L360" s="329" t="str">
        <x:v>CAD</x:v>
      </x:c>
      <x:c r="M360" s="329" t="str">
        <x:v>2030-2031</x:v>
      </x:c>
      <x:c r="N360" s="329" t="str">
        <x:v>AI-Assisted</x:v>
      </x:c>
      <x:c r="O360" s="329" t="str">
        <x:v>Cell transcription from supplied workbook</x:v>
      </x:c>
      <x:c r="P360" s="329" t="str">
        <x:v>Captured</x:v>
      </x:c>
      <x:c r="Q360" s="336" t="d">
        <x:v>2026-10-04T00:00:00.000Z</x:v>
      </x:c>
      <x:c r="R360" s="336" t="d">
        <x:v>2026-10-04T00:00:00.000Z</x:v>
      </x:c>
      <x:c r="S360" s="329" t="str">
        <x:v>Parsed</x:v>
      </x:c>
      <x:c r="T360" s="329" t="str">
        <x:v>Original source numeric input</x:v>
      </x:c>
      <x:c r="U360" s="332" t="str">
        <x:v>AI-assisted analyst</x:v>
      </x:c>
      <x:c r="V360" s="60"/>
      <x:c r="W360" s="60"/>
      <x:c r="X360" s="60"/>
      <x:c r="Y360" s="60"/>
      <x:c r="Z360" s="60"/>
    </x:row>
    <x:row r="361" ht="15.75" hidden="0" customHeight="1">
      <x:c r="A361" s="329" t="str">
        <x:v>RAW-TEST-0355</x:v>
      </x:c>
      <x:c r="B361" s="329" t="str">
        <x:v>ASM-NGOB-V42-TEST</x:v>
      </x:c>
      <x:c r="C361" s="329" t="str">
        <x:v>SRC-NGOB-V18</x:v>
      </x:c>
      <x:c r="D361" s="329" t="str">
        <x:v>'450 Pacific'!I87</x:v>
      </x:c>
      <x:c r="E361" s="329" t="str">
        <x:v>450 Pacific</x:v>
      </x:c>
      <x:c r="F361" s="329" t="n">
        <x:v>87</x:v>
      </x:c>
      <x:c r="G361" s="329" t="str">
        <x:v>OPEX</x:v>
      </x:c>
      <x:c r="H361" s="329"/>
      <x:c r="I361" s="385" t="n">
        <x:v>1093080.0655620003</x:v>
      </x:c>
      <x:c r="J361" s="330"/>
      <x:c r="K361" s="329" t="str">
        <x:v>Currency</x:v>
      </x:c>
      <x:c r="L361" s="329" t="str">
        <x:v>CAD</x:v>
      </x:c>
      <x:c r="M361" s="329" t="str">
        <x:v>2030-2031</x:v>
      </x:c>
      <x:c r="N361" s="329" t="str">
        <x:v>AI-Assisted</x:v>
      </x:c>
      <x:c r="O361" s="329" t="str">
        <x:v>Cell transcription from supplied workbook</x:v>
      </x:c>
      <x:c r="P361" s="329" t="str">
        <x:v>Captured</x:v>
      </x:c>
      <x:c r="Q361" s="336" t="d">
        <x:v>2026-10-04T00:00:00.000Z</x:v>
      </x:c>
      <x:c r="R361" s="336" t="d">
        <x:v>2026-10-04T00:00:00.000Z</x:v>
      </x:c>
      <x:c r="S361" s="329" t="str">
        <x:v>Parsed</x:v>
      </x:c>
      <x:c r="T361" s="329" t="str">
        <x:v>Original source numeric input</x:v>
      </x:c>
      <x:c r="U361" s="332" t="str">
        <x:v>AI-assisted analyst</x:v>
      </x:c>
      <x:c r="V361" s="60"/>
      <x:c r="W361" s="60"/>
      <x:c r="X361" s="60"/>
      <x:c r="Y361" s="60"/>
      <x:c r="Z361" s="60"/>
    </x:row>
    <x:row r="362" ht="15.75" hidden="0" customHeight="1">
      <x:c r="A362" s="329" t="str">
        <x:v>RAW-TEST-0356</x:v>
      </x:c>
      <x:c r="B362" s="329" t="str">
        <x:v>ASM-NGOB-V42-TEST</x:v>
      </x:c>
      <x:c r="C362" s="329" t="str">
        <x:v>SRC-NGOB-V18</x:v>
      </x:c>
      <x:c r="D362" s="329" t="str">
        <x:v>'800 Commercial'!I16</x:v>
      </x:c>
      <x:c r="E362" s="329" t="str">
        <x:v>800 Commercial</x:v>
      </x:c>
      <x:c r="F362" s="329" t="n">
        <x:v>16</x:v>
      </x:c>
      <x:c r="G362" s="329" t="str">
        <x:v>REVENUE</x:v>
      </x:c>
      <x:c r="H362" s="329"/>
      <x:c r="I362" s="385" t="n">
        <x:v>4480591.836448</x:v>
      </x:c>
      <x:c r="J362" s="330"/>
      <x:c r="K362" s="329" t="str">
        <x:v>Currency</x:v>
      </x:c>
      <x:c r="L362" s="329" t="str">
        <x:v>CAD</x:v>
      </x:c>
      <x:c r="M362" s="329" t="str">
        <x:v>2030-2031</x:v>
      </x:c>
      <x:c r="N362" s="329" t="str">
        <x:v>AI-Assisted</x:v>
      </x:c>
      <x:c r="O362" s="329" t="str">
        <x:v>Cell transcription from supplied workbook</x:v>
      </x:c>
      <x:c r="P362" s="329" t="str">
        <x:v>Captured</x:v>
      </x:c>
      <x:c r="Q362" s="336" t="d">
        <x:v>2026-10-04T00:00:00.000Z</x:v>
      </x:c>
      <x:c r="R362" s="336" t="d">
        <x:v>2026-10-04T00:00:00.000Z</x:v>
      </x:c>
      <x:c r="S362" s="329" t="str">
        <x:v>Parsed</x:v>
      </x:c>
      <x:c r="T362" s="329" t="str">
        <x:v>Original source numeric input</x:v>
      </x:c>
      <x:c r="U362" s="332" t="str">
        <x:v>AI-assisted analyst</x:v>
      </x:c>
      <x:c r="V362" s="60"/>
      <x:c r="W362" s="60"/>
      <x:c r="X362" s="60"/>
      <x:c r="Y362" s="60"/>
      <x:c r="Z362" s="60"/>
    </x:row>
    <x:row r="363" ht="15.75" hidden="0" customHeight="1">
      <x:c r="A363" s="329" t="str">
        <x:v>RAW-TEST-0357</x:v>
      </x:c>
      <x:c r="B363" s="329" t="str">
        <x:v>ASM-NGOB-V42-TEST</x:v>
      </x:c>
      <x:c r="C363" s="329" t="str">
        <x:v>SRC-NGOB-V18</x:v>
      </x:c>
      <x:c r="D363" s="329" t="str">
        <x:v>'800 Commercial'!I87</x:v>
      </x:c>
      <x:c r="E363" s="329" t="str">
        <x:v>800 Commercial</x:v>
      </x:c>
      <x:c r="F363" s="329" t="n">
        <x:v>87</x:v>
      </x:c>
      <x:c r="G363" s="329" t="str">
        <x:v>OPEX</x:v>
      </x:c>
      <x:c r="H363" s="329"/>
      <x:c r="I363" s="385" t="n">
        <x:v>1106791.3983</x:v>
      </x:c>
      <x:c r="J363" s="330"/>
      <x:c r="K363" s="329" t="str">
        <x:v>Currency</x:v>
      </x:c>
      <x:c r="L363" s="329" t="str">
        <x:v>CAD</x:v>
      </x:c>
      <x:c r="M363" s="329" t="str">
        <x:v>2030-2031</x:v>
      </x:c>
      <x:c r="N363" s="329" t="str">
        <x:v>AI-Assisted</x:v>
      </x:c>
      <x:c r="O363" s="329" t="str">
        <x:v>Cell transcription from supplied workbook</x:v>
      </x:c>
      <x:c r="P363" s="329" t="str">
        <x:v>Captured</x:v>
      </x:c>
      <x:c r="Q363" s="336" t="d">
        <x:v>2026-10-04T00:00:00.000Z</x:v>
      </x:c>
      <x:c r="R363" s="336" t="d">
        <x:v>2026-10-04T00:00:00.000Z</x:v>
      </x:c>
      <x:c r="S363" s="329" t="str">
        <x:v>Parsed</x:v>
      </x:c>
      <x:c r="T363" s="329" t="str">
        <x:v>Original source numeric input</x:v>
      </x:c>
      <x:c r="U363" s="332" t="str">
        <x:v>AI-assisted analyst</x:v>
      </x:c>
      <x:c r="V363" s="60"/>
      <x:c r="W363" s="60"/>
      <x:c r="X363" s="60"/>
      <x:c r="Y363" s="60"/>
      <x:c r="Z363" s="60"/>
    </x:row>
    <x:row r="364" ht="15.75" hidden="0" customHeight="1">
      <x:c r="A364" s="329" t="str">
        <x:v>RAW-TEST-0358</x:v>
      </x:c>
      <x:c r="B364" s="329" t="str">
        <x:v>ASM-NGOB-V42-TEST</x:v>
      </x:c>
      <x:c r="C364" s="329" t="str">
        <x:v>SRC-NGOB-V18</x:v>
      </x:c>
      <x:c r="D364" s="329" t="str">
        <x:v>'AC -'!I16</x:v>
      </x:c>
      <x:c r="E364" s="329" t="str">
        <x:v>AC -</x:v>
      </x:c>
      <x:c r="F364" s="329" t="n">
        <x:v>16</x:v>
      </x:c>
      <x:c r="G364" s="329" t="str">
        <x:v>REVENUE</x:v>
      </x:c>
      <x:c r="H364" s="329"/>
      <x:c r="I364" s="385" t="n">
        <x:v>384740.9472690133</x:v>
      </x:c>
      <x:c r="J364" s="330"/>
      <x:c r="K364" s="329" t="str">
        <x:v>Currency</x:v>
      </x:c>
      <x:c r="L364" s="329" t="str">
        <x:v>CAD</x:v>
      </x:c>
      <x:c r="M364" s="329" t="str">
        <x:v>2030-2031</x:v>
      </x:c>
      <x:c r="N364" s="329" t="str">
        <x:v>AI-Assisted</x:v>
      </x:c>
      <x:c r="O364" s="329" t="str">
        <x:v>Cell transcription from supplied workbook</x:v>
      </x:c>
      <x:c r="P364" s="329" t="str">
        <x:v>Captured</x:v>
      </x:c>
      <x:c r="Q364" s="336" t="d">
        <x:v>2026-10-04T00:00:00.000Z</x:v>
      </x:c>
      <x:c r="R364" s="336" t="d">
        <x:v>2026-10-04T00:00:00.000Z</x:v>
      </x:c>
      <x:c r="S364" s="329" t="str">
        <x:v>Parsed</x:v>
      </x:c>
      <x:c r="T364" s="329" t="str">
        <x:v>Original source numeric input</x:v>
      </x:c>
      <x:c r="U364" s="332" t="str">
        <x:v>AI-assisted analyst</x:v>
      </x:c>
      <x:c r="V364" s="60"/>
      <x:c r="W364" s="60"/>
      <x:c r="X364" s="60"/>
      <x:c r="Y364" s="60"/>
      <x:c r="Z364" s="60"/>
    </x:row>
    <x:row r="365" ht="15.75" hidden="0" customHeight="1">
      <x:c r="A365" s="329" t="str">
        <x:v>RAW-TEST-0359</x:v>
      </x:c>
      <x:c r="B365" s="329" t="str">
        <x:v>ASM-NGOB-V42-TEST</x:v>
      </x:c>
      <x:c r="C365" s="329" t="str">
        <x:v>SRC-NGOB-V18</x:v>
      </x:c>
      <x:c r="D365" s="329" t="str">
        <x:v>'AC -'!I87</x:v>
      </x:c>
      <x:c r="E365" s="329" t="str">
        <x:v>AC -</x:v>
      </x:c>
      <x:c r="F365" s="329" t="n">
        <x:v>87</x:v>
      </x:c>
      <x:c r="G365" s="329" t="str">
        <x:v>OPEX</x:v>
      </x:c>
      <x:c r="H365" s="329"/>
      <x:c r="I365" s="385" t="n">
        <x:v>221070.2714840317</x:v>
      </x:c>
      <x:c r="J365" s="330"/>
      <x:c r="K365" s="329" t="str">
        <x:v>Currency</x:v>
      </x:c>
      <x:c r="L365" s="329" t="str">
        <x:v>CAD</x:v>
      </x:c>
      <x:c r="M365" s="329" t="str">
        <x:v>2030-2031</x:v>
      </x:c>
      <x:c r="N365" s="329" t="str">
        <x:v>AI-Assisted</x:v>
      </x:c>
      <x:c r="O365" s="329" t="str">
        <x:v>Cell transcription from supplied workbook</x:v>
      </x:c>
      <x:c r="P365" s="329" t="str">
        <x:v>Captured</x:v>
      </x:c>
      <x:c r="Q365" s="336" t="d">
        <x:v>2026-10-04T00:00:00.000Z</x:v>
      </x:c>
      <x:c r="R365" s="336" t="d">
        <x:v>2026-10-04T00:00:00.000Z</x:v>
      </x:c>
      <x:c r="S365" s="329" t="str">
        <x:v>Parsed</x:v>
      </x:c>
      <x:c r="T365" s="329" t="str">
        <x:v>Original source numeric input</x:v>
      </x:c>
      <x:c r="U365" s="332" t="str">
        <x:v>AI-assisted analyst</x:v>
      </x:c>
      <x:c r="V365" s="60"/>
      <x:c r="W365" s="60"/>
      <x:c r="X365" s="60"/>
      <x:c r="Y365" s="60"/>
      <x:c r="Z365" s="60"/>
    </x:row>
    <x:row r="366" ht="15.75" hidden="0" customHeight="1">
      <x:c r="A366" s="329" t="str">
        <x:v>RAW-TEST-0360</x:v>
      </x:c>
      <x:c r="B366" s="329" t="str">
        <x:v>ASM-NGOB-V42-TEST</x:v>
      </x:c>
      <x:c r="C366" s="329" t="str">
        <x:v>SRC-NGOB-V18</x:v>
      </x:c>
      <x:c r="D366" s="329" t="str">
        <x:v>'BT+'!I16</x:v>
      </x:c>
      <x:c r="E366" s="329" t="str">
        <x:v>BT+</x:v>
      </x:c>
      <x:c r="F366" s="329" t="n">
        <x:v>16</x:v>
      </x:c>
      <x:c r="G366" s="329" t="str">
        <x:v>REVENUE</x:v>
      </x:c>
      <x:c r="H366" s="329"/>
      <x:c r="I366" s="385" t="n">
        <x:v>449117.05391382467</x:v>
      </x:c>
      <x:c r="J366" s="330"/>
      <x:c r="K366" s="329" t="str">
        <x:v>Currency</x:v>
      </x:c>
      <x:c r="L366" s="329" t="str">
        <x:v>CAD</x:v>
      </x:c>
      <x:c r="M366" s="329" t="str">
        <x:v>2030-2031</x:v>
      </x:c>
      <x:c r="N366" s="329" t="str">
        <x:v>AI-Assisted</x:v>
      </x:c>
      <x:c r="O366" s="329" t="str">
        <x:v>Cell transcription from supplied workbook</x:v>
      </x:c>
      <x:c r="P366" s="329" t="str">
        <x:v>Captured</x:v>
      </x:c>
      <x:c r="Q366" s="336" t="d">
        <x:v>2026-10-04T00:00:00.000Z</x:v>
      </x:c>
      <x:c r="R366" s="336" t="d">
        <x:v>2026-10-04T00:00:00.000Z</x:v>
      </x:c>
      <x:c r="S366" s="329" t="str">
        <x:v>Parsed</x:v>
      </x:c>
      <x:c r="T366" s="329" t="str">
        <x:v>Original source numeric input</x:v>
      </x:c>
      <x:c r="U366" s="332" t="str">
        <x:v>AI-assisted analyst</x:v>
      </x:c>
      <x:c r="V366" s="60"/>
      <x:c r="W366" s="60"/>
      <x:c r="X366" s="60"/>
      <x:c r="Y366" s="60"/>
      <x:c r="Z366" s="60"/>
    </x:row>
    <x:row r="367" ht="15.75" hidden="0" customHeight="1">
      <x:c r="A367" s="329" t="str">
        <x:v>RAW-TEST-0361</x:v>
      </x:c>
      <x:c r="B367" s="329" t="str">
        <x:v>ASM-NGOB-V42-TEST</x:v>
      </x:c>
      <x:c r="C367" s="329" t="str">
        <x:v>SRC-NGOB-V18</x:v>
      </x:c>
      <x:c r="D367" s="329" t="str">
        <x:v>'BT+'!I87</x:v>
      </x:c>
      <x:c r="E367" s="329" t="str">
        <x:v>BT+</x:v>
      </x:c>
      <x:c r="F367" s="329" t="n">
        <x:v>87</x:v>
      </x:c>
      <x:c r="G367" s="329" t="str">
        <x:v>OPEX</x:v>
      </x:c>
      <x:c r="H367" s="329"/>
      <x:c r="I367" s="385" t="n">
        <x:v>190031.6097864583</x:v>
      </x:c>
      <x:c r="J367" s="330"/>
      <x:c r="K367" s="329" t="str">
        <x:v>Currency</x:v>
      </x:c>
      <x:c r="L367" s="329" t="str">
        <x:v>CAD</x:v>
      </x:c>
      <x:c r="M367" s="329" t="str">
        <x:v>2030-2031</x:v>
      </x:c>
      <x:c r="N367" s="329" t="str">
        <x:v>AI-Assisted</x:v>
      </x:c>
      <x:c r="O367" s="329" t="str">
        <x:v>Cell transcription from supplied workbook</x:v>
      </x:c>
      <x:c r="P367" s="329" t="str">
        <x:v>Captured</x:v>
      </x:c>
      <x:c r="Q367" s="336" t="d">
        <x:v>2026-10-04T00:00:00.000Z</x:v>
      </x:c>
      <x:c r="R367" s="336" t="d">
        <x:v>2026-10-04T00:00:00.000Z</x:v>
      </x:c>
      <x:c r="S367" s="329" t="str">
        <x:v>Parsed</x:v>
      </x:c>
      <x:c r="T367" s="329" t="str">
        <x:v>Original source numeric input</x:v>
      </x:c>
      <x:c r="U367" s="332" t="str">
        <x:v>AI-assisted analyst</x:v>
      </x:c>
      <x:c r="V367" s="60"/>
      <x:c r="W367" s="60"/>
      <x:c r="X367" s="60"/>
      <x:c r="Y367" s="60"/>
      <x:c r="Z367" s="60"/>
    </x:row>
    <x:row r="368" ht="15.75" hidden="0" customHeight="1">
      <x:c r="A368" s="329" t="str">
        <x:v>RAW-TEST-0362</x:v>
      </x:c>
      <x:c r="B368" s="329" t="str">
        <x:v>ASM-NGOB-V42-TEST</x:v>
      </x:c>
      <x:c r="C368" s="329" t="str">
        <x:v>SRC-NGOB-V18</x:v>
      </x:c>
      <x:c r="D368" s="329" t="str">
        <x:v>'CH-'!I16</x:v>
      </x:c>
      <x:c r="E368" s="329" t="str">
        <x:v>CH-</x:v>
      </x:c>
      <x:c r="F368" s="329" t="n">
        <x:v>16</x:v>
      </x:c>
      <x:c r="G368" s="329" t="str">
        <x:v>REVENUE</x:v>
      </x:c>
      <x:c r="H368" s="329"/>
      <x:c r="I368" s="385" t="n">
        <x:v>689751.1732911371</x:v>
      </x:c>
      <x:c r="J368" s="330"/>
      <x:c r="K368" s="329" t="str">
        <x:v>Currency</x:v>
      </x:c>
      <x:c r="L368" s="329" t="str">
        <x:v>CAD</x:v>
      </x:c>
      <x:c r="M368" s="329" t="str">
        <x:v>2030-2031</x:v>
      </x:c>
      <x:c r="N368" s="329" t="str">
        <x:v>AI-Assisted</x:v>
      </x:c>
      <x:c r="O368" s="329" t="str">
        <x:v>Cell transcription from supplied workbook</x:v>
      </x:c>
      <x:c r="P368" s="329" t="str">
        <x:v>Captured</x:v>
      </x:c>
      <x:c r="Q368" s="336" t="d">
        <x:v>2026-10-04T00:00:00.000Z</x:v>
      </x:c>
      <x:c r="R368" s="336" t="d">
        <x:v>2026-10-04T00:00:00.000Z</x:v>
      </x:c>
      <x:c r="S368" s="329" t="str">
        <x:v>Parsed</x:v>
      </x:c>
      <x:c r="T368" s="329" t="str">
        <x:v>Original source numeric input</x:v>
      </x:c>
      <x:c r="U368" s="332" t="str">
        <x:v>AI-assisted analyst</x:v>
      </x:c>
      <x:c r="V368" s="60"/>
      <x:c r="W368" s="60"/>
      <x:c r="X368" s="60"/>
      <x:c r="Y368" s="60"/>
      <x:c r="Z368" s="60"/>
    </x:row>
    <x:row r="369" ht="15.75" hidden="0" customHeight="1">
      <x:c r="A369" s="329" t="str">
        <x:v>RAW-TEST-0363</x:v>
      </x:c>
      <x:c r="B369" s="329" t="str">
        <x:v>ASM-NGOB-V42-TEST</x:v>
      </x:c>
      <x:c r="C369" s="329" t="str">
        <x:v>SRC-NGOB-V18</x:v>
      </x:c>
      <x:c r="D369" s="329" t="str">
        <x:v>'CH-'!I87</x:v>
      </x:c>
      <x:c r="E369" s="329" t="str">
        <x:v>CH-</x:v>
      </x:c>
      <x:c r="F369" s="329" t="n">
        <x:v>87</x:v>
      </x:c>
      <x:c r="G369" s="329" t="str">
        <x:v>OPEX</x:v>
      </x:c>
      <x:c r="H369" s="329"/>
      <x:c r="I369" s="385" t="n">
        <x:v>526346.8878618124</x:v>
      </x:c>
      <x:c r="J369" s="330"/>
      <x:c r="K369" s="329" t="str">
        <x:v>Currency</x:v>
      </x:c>
      <x:c r="L369" s="329" t="str">
        <x:v>CAD</x:v>
      </x:c>
      <x:c r="M369" s="329" t="str">
        <x:v>2030-2031</x:v>
      </x:c>
      <x:c r="N369" s="329" t="str">
        <x:v>AI-Assisted</x:v>
      </x:c>
      <x:c r="O369" s="329" t="str">
        <x:v>Cell transcription from supplied workbook</x:v>
      </x:c>
      <x:c r="P369" s="329" t="str">
        <x:v>Captured</x:v>
      </x:c>
      <x:c r="Q369" s="336" t="d">
        <x:v>2026-10-04T00:00:00.000Z</x:v>
      </x:c>
      <x:c r="R369" s="336" t="d">
        <x:v>2026-10-04T00:00:00.000Z</x:v>
      </x:c>
      <x:c r="S369" s="329" t="str">
        <x:v>Parsed</x:v>
      </x:c>
      <x:c r="T369" s="329" t="str">
        <x:v>Original source numeric input</x:v>
      </x:c>
      <x:c r="U369" s="332" t="str">
        <x:v>AI-assisted analyst</x:v>
      </x:c>
      <x:c r="V369" s="60"/>
      <x:c r="W369" s="60"/>
      <x:c r="X369" s="60"/>
      <x:c r="Y369" s="60"/>
      <x:c r="Z369" s="60"/>
    </x:row>
    <x:row r="370" ht="15.75" hidden="0" customHeight="1">
      <x:c r="A370" s="329" t="str">
        <x:v>RAW-TEST-0364</x:v>
      </x:c>
      <x:c r="B370" s="329" t="str">
        <x:v>ASM-NGOB-V42-TEST</x:v>
      </x:c>
      <x:c r="C370" s="329" t="str">
        <x:v>SRC-NGOB-V18</x:v>
      </x:c>
      <x:c r="D370" s="329" t="str">
        <x:v>'CC-'!I16</x:v>
      </x:c>
      <x:c r="E370" s="329" t="str">
        <x:v>CC-</x:v>
      </x:c>
      <x:c r="F370" s="329" t="n">
        <x:v>16</x:v>
      </x:c>
      <x:c r="G370" s="329" t="str">
        <x:v>REVENUE</x:v>
      </x:c>
      <x:c r="H370" s="329"/>
      <x:c r="I370" s="385" t="n">
        <x:v>366903.01006903854</x:v>
      </x:c>
      <x:c r="J370" s="330"/>
      <x:c r="K370" s="329" t="str">
        <x:v>Currency</x:v>
      </x:c>
      <x:c r="L370" s="329" t="str">
        <x:v>CAD</x:v>
      </x:c>
      <x:c r="M370" s="329" t="str">
        <x:v>2030-2031</x:v>
      </x:c>
      <x:c r="N370" s="329" t="str">
        <x:v>AI-Assisted</x:v>
      </x:c>
      <x:c r="O370" s="329" t="str">
        <x:v>Cell transcription from supplied workbook</x:v>
      </x:c>
      <x:c r="P370" s="329" t="str">
        <x:v>Captured</x:v>
      </x:c>
      <x:c r="Q370" s="336" t="d">
        <x:v>2026-10-04T00:00:00.000Z</x:v>
      </x:c>
      <x:c r="R370" s="336" t="d">
        <x:v>2026-10-04T00:00:00.000Z</x:v>
      </x:c>
      <x:c r="S370" s="329" t="str">
        <x:v>Parsed</x:v>
      </x:c>
      <x:c r="T370" s="329" t="str">
        <x:v>Original source numeric input</x:v>
      </x:c>
      <x:c r="U370" s="332" t="str">
        <x:v>AI-assisted analyst</x:v>
      </x:c>
      <x:c r="V370" s="60"/>
      <x:c r="W370" s="60"/>
      <x:c r="X370" s="60"/>
      <x:c r="Y370" s="60"/>
      <x:c r="Z370" s="60"/>
    </x:row>
    <x:row r="371" ht="15.75" hidden="0" customHeight="1">
      <x:c r="A371" s="329" t="str">
        <x:v>RAW-TEST-0365</x:v>
      </x:c>
      <x:c r="B371" s="329" t="str">
        <x:v>ASM-NGOB-V42-TEST</x:v>
      </x:c>
      <x:c r="C371" s="329" t="str">
        <x:v>SRC-NGOB-V18</x:v>
      </x:c>
      <x:c r="D371" s="329" t="str">
        <x:v>'CC-'!I87</x:v>
      </x:c>
      <x:c r="E371" s="329" t="str">
        <x:v>CC-</x:v>
      </x:c>
      <x:c r="F371" s="329" t="n">
        <x:v>87</x:v>
      </x:c>
      <x:c r="G371" s="329" t="str">
        <x:v>OPEX</x:v>
      </x:c>
      <x:c r="H371" s="329"/>
      <x:c r="I371" s="385" t="n">
        <x:v>282848.13587121584</x:v>
      </x:c>
      <x:c r="J371" s="330"/>
      <x:c r="K371" s="329" t="str">
        <x:v>Currency</x:v>
      </x:c>
      <x:c r="L371" s="329" t="str">
        <x:v>CAD</x:v>
      </x:c>
      <x:c r="M371" s="329" t="str">
        <x:v>2030-2031</x:v>
      </x:c>
      <x:c r="N371" s="329" t="str">
        <x:v>AI-Assisted</x:v>
      </x:c>
      <x:c r="O371" s="329" t="str">
        <x:v>Cell transcription from supplied workbook</x:v>
      </x:c>
      <x:c r="P371" s="329" t="str">
        <x:v>Captured</x:v>
      </x:c>
      <x:c r="Q371" s="336" t="d">
        <x:v>2026-10-04T00:00:00.000Z</x:v>
      </x:c>
      <x:c r="R371" s="336" t="d">
        <x:v>2026-10-04T00:00:00.000Z</x:v>
      </x:c>
      <x:c r="S371" s="329" t="str">
        <x:v>Parsed</x:v>
      </x:c>
      <x:c r="T371" s="329" t="str">
        <x:v>Original source numeric input</x:v>
      </x:c>
      <x:c r="U371" s="332" t="str">
        <x:v>AI-assisted analyst</x:v>
      </x:c>
      <x:c r="V371" s="60"/>
      <x:c r="W371" s="60"/>
      <x:c r="X371" s="60"/>
      <x:c r="Y371" s="60"/>
      <x:c r="Z371" s="60"/>
    </x:row>
    <x:row r="372" ht="15.75" hidden="0" customHeight="1">
      <x:c r="A372" s="329" t="str">
        <x:v>RAW-TEST-0366</x:v>
      </x:c>
      <x:c r="B372" s="329" t="str">
        <x:v>ASM-NGOB-V42-TEST</x:v>
      </x:c>
      <x:c r="C372" s="329" t="str">
        <x:v>SRC-NGOB-V18</x:v>
      </x:c>
      <x:c r="D372" s="329" t="str">
        <x:v>'EE-'!I16</x:v>
      </x:c>
      <x:c r="E372" s="329" t="str">
        <x:v>EE-</x:v>
      </x:c>
      <x:c r="F372" s="329" t="n">
        <x:v>16</x:v>
      </x:c>
      <x:c r="G372" s="329" t="str">
        <x:v>REVENUE</x:v>
      </x:c>
      <x:c r="H372" s="329"/>
      <x:c r="I372" s="385" t="n">
        <x:v>462639.0088029601</x:v>
      </x:c>
      <x:c r="J372" s="330"/>
      <x:c r="K372" s="329" t="str">
        <x:v>Currency</x:v>
      </x:c>
      <x:c r="L372" s="329" t="str">
        <x:v>CAD</x:v>
      </x:c>
      <x:c r="M372" s="329" t="str">
        <x:v>2030-2031</x:v>
      </x:c>
      <x:c r="N372" s="329" t="str">
        <x:v>AI-Assisted</x:v>
      </x:c>
      <x:c r="O372" s="329" t="str">
        <x:v>Cell transcription from supplied workbook</x:v>
      </x:c>
      <x:c r="P372" s="329" t="str">
        <x:v>Captured</x:v>
      </x:c>
      <x:c r="Q372" s="336" t="d">
        <x:v>2026-10-04T00:00:00.000Z</x:v>
      </x:c>
      <x:c r="R372" s="336" t="d">
        <x:v>2026-10-04T00:00:00.000Z</x:v>
      </x:c>
      <x:c r="S372" s="329" t="str">
        <x:v>Parsed</x:v>
      </x:c>
      <x:c r="T372" s="329" t="str">
        <x:v>Original source numeric input</x:v>
      </x:c>
      <x:c r="U372" s="332" t="str">
        <x:v>AI-assisted analyst</x:v>
      </x:c>
      <x:c r="V372" s="60"/>
      <x:c r="W372" s="60"/>
      <x:c r="X372" s="60"/>
      <x:c r="Y372" s="60"/>
      <x:c r="Z372" s="60"/>
    </x:row>
    <x:row r="373" ht="15.75" hidden="0" customHeight="1">
      <x:c r="A373" s="329" t="str">
        <x:v>RAW-TEST-0367</x:v>
      </x:c>
      <x:c r="B373" s="329" t="str">
        <x:v>ASM-NGOB-V42-TEST</x:v>
      </x:c>
      <x:c r="C373" s="329" t="str">
        <x:v>SRC-NGOB-V18</x:v>
      </x:c>
      <x:c r="D373" s="329" t="str">
        <x:v>'EE-'!I87</x:v>
      </x:c>
      <x:c r="E373" s="329" t="str">
        <x:v>EE-</x:v>
      </x:c>
      <x:c r="F373" s="329" t="n">
        <x:v>87</x:v>
      </x:c>
      <x:c r="G373" s="329" t="str">
        <x:v>OPEX</x:v>
      </x:c>
      <x:c r="H373" s="329"/>
      <x:c r="I373" s="385" t="n">
        <x:v>362878.35087980924</x:v>
      </x:c>
      <x:c r="J373" s="330"/>
      <x:c r="K373" s="329" t="str">
        <x:v>Currency</x:v>
      </x:c>
      <x:c r="L373" s="329" t="str">
        <x:v>CAD</x:v>
      </x:c>
      <x:c r="M373" s="329" t="str">
        <x:v>2030-2031</x:v>
      </x:c>
      <x:c r="N373" s="329" t="str">
        <x:v>AI-Assisted</x:v>
      </x:c>
      <x:c r="O373" s="329" t="str">
        <x:v>Cell transcription from supplied workbook</x:v>
      </x:c>
      <x:c r="P373" s="329" t="str">
        <x:v>Captured</x:v>
      </x:c>
      <x:c r="Q373" s="336" t="d">
        <x:v>2026-10-04T00:00:00.000Z</x:v>
      </x:c>
      <x:c r="R373" s="336" t="d">
        <x:v>2026-10-04T00:00:00.000Z</x:v>
      </x:c>
      <x:c r="S373" s="329" t="str">
        <x:v>Parsed</x:v>
      </x:c>
      <x:c r="T373" s="329" t="str">
        <x:v>Original source numeric input</x:v>
      </x:c>
      <x:c r="U373" s="332" t="str">
        <x:v>AI-assisted analyst</x:v>
      </x:c>
      <x:c r="V373" s="60"/>
      <x:c r="W373" s="60"/>
      <x:c r="X373" s="60"/>
      <x:c r="Y373" s="60"/>
      <x:c r="Z373" s="60"/>
    </x:row>
    <x:row r="374" ht="15.75" hidden="0" customHeight="1">
      <x:c r="A374" s="329" t="str">
        <x:v>RAW-TEST-0368</x:v>
      </x:c>
      <x:c r="B374" s="329" t="str">
        <x:v>ASM-NGOB-V42-TEST</x:v>
      </x:c>
      <x:c r="C374" s="329" t="str">
        <x:v>SRC-NGOB-V18</x:v>
      </x:c>
      <x:c r="D374" s="329" t="str">
        <x:v>'MH+'!I16</x:v>
      </x:c>
      <x:c r="E374" s="329" t="str">
        <x:v>MH+</x:v>
      </x:c>
      <x:c r="F374" s="329" t="n">
        <x:v>16</x:v>
      </x:c>
      <x:c r="G374" s="329" t="str">
        <x:v>REVENUE</x:v>
      </x:c>
      <x:c r="H374" s="329"/>
      <x:c r="I374" s="385" t="n">
        <x:v>393477.7159072222</x:v>
      </x:c>
      <x:c r="J374" s="330"/>
      <x:c r="K374" s="329" t="str">
        <x:v>Currency</x:v>
      </x:c>
      <x:c r="L374" s="329" t="str">
        <x:v>CAD</x:v>
      </x:c>
      <x:c r="M374" s="329" t="str">
        <x:v>2030-2031</x:v>
      </x:c>
      <x:c r="N374" s="329" t="str">
        <x:v>AI-Assisted</x:v>
      </x:c>
      <x:c r="O374" s="329" t="str">
        <x:v>Cell transcription from supplied workbook</x:v>
      </x:c>
      <x:c r="P374" s="329" t="str">
        <x:v>Captured</x:v>
      </x:c>
      <x:c r="Q374" s="336" t="d">
        <x:v>2026-10-04T00:00:00.000Z</x:v>
      </x:c>
      <x:c r="R374" s="336" t="d">
        <x:v>2026-10-04T00:00:00.000Z</x:v>
      </x:c>
      <x:c r="S374" s="329" t="str">
        <x:v>Parsed</x:v>
      </x:c>
      <x:c r="T374" s="329" t="str">
        <x:v>Original source numeric input</x:v>
      </x:c>
      <x:c r="U374" s="332" t="str">
        <x:v>AI-assisted analyst</x:v>
      </x:c>
      <x:c r="V374" s="60"/>
      <x:c r="W374" s="60"/>
      <x:c r="X374" s="60"/>
      <x:c r="Y374" s="60"/>
      <x:c r="Z374" s="60"/>
    </x:row>
    <x:row r="375" ht="15.75" hidden="0" customHeight="1">
      <x:c r="A375" s="329" t="str">
        <x:v>RAW-TEST-0369</x:v>
      </x:c>
      <x:c r="B375" s="329" t="str">
        <x:v>ASM-NGOB-V42-TEST</x:v>
      </x:c>
      <x:c r="C375" s="329" t="str">
        <x:v>SRC-NGOB-V18</x:v>
      </x:c>
      <x:c r="D375" s="329" t="str">
        <x:v>'MH+'!I87</x:v>
      </x:c>
      <x:c r="E375" s="329" t="str">
        <x:v>MH+</x:v>
      </x:c>
      <x:c r="F375" s="329" t="n">
        <x:v>87</x:v>
      </x:c>
      <x:c r="G375" s="329" t="str">
        <x:v>OPEX</x:v>
      </x:c>
      <x:c r="H375" s="329"/>
      <x:c r="I375" s="385" t="n">
        <x:v>216887.6591415276</x:v>
      </x:c>
      <x:c r="J375" s="330"/>
      <x:c r="K375" s="329" t="str">
        <x:v>Currency</x:v>
      </x:c>
      <x:c r="L375" s="329" t="str">
        <x:v>CAD</x:v>
      </x:c>
      <x:c r="M375" s="329" t="str">
        <x:v>2030-2031</x:v>
      </x:c>
      <x:c r="N375" s="329" t="str">
        <x:v>AI-Assisted</x:v>
      </x:c>
      <x:c r="O375" s="329" t="str">
        <x:v>Cell transcription from supplied workbook</x:v>
      </x:c>
      <x:c r="P375" s="329" t="str">
        <x:v>Captured</x:v>
      </x:c>
      <x:c r="Q375" s="336" t="d">
        <x:v>2026-10-04T00:00:00.000Z</x:v>
      </x:c>
      <x:c r="R375" s="336" t="d">
        <x:v>2026-10-04T00:00:00.000Z</x:v>
      </x:c>
      <x:c r="S375" s="329" t="str">
        <x:v>Parsed</x:v>
      </x:c>
      <x:c r="T375" s="329" t="str">
        <x:v>Original source numeric input</x:v>
      </x:c>
      <x:c r="U375" s="332" t="str">
        <x:v>AI-assisted analyst</x:v>
      </x:c>
      <x:c r="V375" s="60"/>
      <x:c r="W375" s="60"/>
      <x:c r="X375" s="60"/>
      <x:c r="Y375" s="60"/>
      <x:c r="Z375" s="60"/>
    </x:row>
    <x:row r="376" ht="15.75" hidden="0" customHeight="1">
      <x:c r="A376" s="329" t="str">
        <x:v>RAW-TEST-0370</x:v>
      </x:c>
      <x:c r="B376" s="329" t="str">
        <x:v>ASM-NGOB-V42-TEST</x:v>
      </x:c>
      <x:c r="C376" s="329" t="str">
        <x:v>SRC-NGOB-V18</x:v>
      </x:c>
      <x:c r="D376" s="329" t="str">
        <x:v>'NT+'!I16</x:v>
      </x:c>
      <x:c r="E376" s="329" t="str">
        <x:v>NT+</x:v>
      </x:c>
      <x:c r="F376" s="329" t="n">
        <x:v>16</x:v>
      </x:c>
      <x:c r="G376" s="329" t="str">
        <x:v>REVENUE</x:v>
      </x:c>
      <x:c r="H376" s="329"/>
      <x:c r="I376" s="385" t="n">
        <x:v>618285.3475307573</x:v>
      </x:c>
      <x:c r="J376" s="330"/>
      <x:c r="K376" s="329" t="str">
        <x:v>Currency</x:v>
      </x:c>
      <x:c r="L376" s="329" t="str">
        <x:v>CAD</x:v>
      </x:c>
      <x:c r="M376" s="329" t="str">
        <x:v>2030-2031</x:v>
      </x:c>
      <x:c r="N376" s="329" t="str">
        <x:v>AI-Assisted</x:v>
      </x:c>
      <x:c r="O376" s="329" t="str">
        <x:v>Cell transcription from supplied workbook</x:v>
      </x:c>
      <x:c r="P376" s="329" t="str">
        <x:v>Captured</x:v>
      </x:c>
      <x:c r="Q376" s="336" t="d">
        <x:v>2026-10-04T00:00:00.000Z</x:v>
      </x:c>
      <x:c r="R376" s="336" t="d">
        <x:v>2026-10-04T00:00:00.000Z</x:v>
      </x:c>
      <x:c r="S376" s="329" t="str">
        <x:v>Parsed</x:v>
      </x:c>
      <x:c r="T376" s="329" t="str">
        <x:v>Original source numeric input</x:v>
      </x:c>
      <x:c r="U376" s="332" t="str">
        <x:v>AI-assisted analyst</x:v>
      </x:c>
      <x:c r="V376" s="60"/>
      <x:c r="W376" s="60"/>
      <x:c r="X376" s="60"/>
      <x:c r="Y376" s="60"/>
      <x:c r="Z376" s="60"/>
    </x:row>
    <x:row r="377" ht="15.75" hidden="0" customHeight="1">
      <x:c r="A377" s="329" t="str">
        <x:v>RAW-TEST-0371</x:v>
      </x:c>
      <x:c r="B377" s="329" t="str">
        <x:v>ASM-NGOB-V42-TEST</x:v>
      </x:c>
      <x:c r="C377" s="329" t="str">
        <x:v>SRC-NGOB-V18</x:v>
      </x:c>
      <x:c r="D377" s="329" t="str">
        <x:v>'NT+'!I87</x:v>
      </x:c>
      <x:c r="E377" s="329" t="str">
        <x:v>NT+</x:v>
      </x:c>
      <x:c r="F377" s="329" t="n">
        <x:v>87</x:v>
      </x:c>
      <x:c r="G377" s="329" t="str">
        <x:v>OPEX</x:v>
      </x:c>
      <x:c r="H377" s="329"/>
      <x:c r="I377" s="385" t="n">
        <x:v>453958.3842512849</x:v>
      </x:c>
      <x:c r="J377" s="330"/>
      <x:c r="K377" s="329" t="str">
        <x:v>Currency</x:v>
      </x:c>
      <x:c r="L377" s="329" t="str">
        <x:v>CAD</x:v>
      </x:c>
      <x:c r="M377" s="329" t="str">
        <x:v>2030-2031</x:v>
      </x:c>
      <x:c r="N377" s="329" t="str">
        <x:v>AI-Assisted</x:v>
      </x:c>
      <x:c r="O377" s="329" t="str">
        <x:v>Cell transcription from supplied workbook</x:v>
      </x:c>
      <x:c r="P377" s="329" t="str">
        <x:v>Captured</x:v>
      </x:c>
      <x:c r="Q377" s="336" t="d">
        <x:v>2026-10-04T00:00:00.000Z</x:v>
      </x:c>
      <x:c r="R377" s="336" t="d">
        <x:v>2026-10-04T00:00:00.000Z</x:v>
      </x:c>
      <x:c r="S377" s="329" t="str">
        <x:v>Parsed</x:v>
      </x:c>
      <x:c r="T377" s="329" t="str">
        <x:v>Original source numeric input</x:v>
      </x:c>
      <x:c r="U377" s="332" t="str">
        <x:v>AI-assisted analyst</x:v>
      </x:c>
      <x:c r="V377" s="60"/>
      <x:c r="W377" s="60"/>
      <x:c r="X377" s="60"/>
      <x:c r="Y377" s="60"/>
      <x:c r="Z377" s="60"/>
    </x:row>
    <x:row r="378" ht="15.75" hidden="0" customHeight="1">
      <x:c r="A378" s="329" t="str">
        <x:v>RAW-TEST-0372</x:v>
      </x:c>
      <x:c r="B378" s="329" t="str">
        <x:v>ASM-NGOB-V42-TEST</x:v>
      </x:c>
      <x:c r="C378" s="329" t="str">
        <x:v>SRC-NGOB-V18</x:v>
      </x:c>
      <x:c r="D378" s="329" t="str">
        <x:v>'Newton Green'!I16</x:v>
      </x:c>
      <x:c r="E378" s="329" t="str">
        <x:v>Newton Green</x:v>
      </x:c>
      <x:c r="F378" s="329" t="n">
        <x:v>16</x:v>
      </x:c>
      <x:c r="G378" s="329" t="str">
        <x:v>REVENUE</x:v>
      </x:c>
      <x:c r="H378" s="329"/>
      <x:c r="I378" s="385" t="n">
        <x:v>2024917.89785132</x:v>
      </x:c>
      <x:c r="J378" s="330"/>
      <x:c r="K378" s="329" t="str">
        <x:v>Currency</x:v>
      </x:c>
      <x:c r="L378" s="329" t="str">
        <x:v>CAD</x:v>
      </x:c>
      <x:c r="M378" s="329" t="str">
        <x:v>2030-2031</x:v>
      </x:c>
      <x:c r="N378" s="329" t="str">
        <x:v>AI-Assisted</x:v>
      </x:c>
      <x:c r="O378" s="329" t="str">
        <x:v>Cell transcription from supplied workbook</x:v>
      </x:c>
      <x:c r="P378" s="329" t="str">
        <x:v>Captured</x:v>
      </x:c>
      <x:c r="Q378" s="336" t="d">
        <x:v>2026-10-04T00:00:00.000Z</x:v>
      </x:c>
      <x:c r="R378" s="336" t="d">
        <x:v>2026-10-04T00:00:00.000Z</x:v>
      </x:c>
      <x:c r="S378" s="329" t="str">
        <x:v>Parsed</x:v>
      </x:c>
      <x:c r="T378" s="329" t="str">
        <x:v>Original source numeric input</x:v>
      </x:c>
      <x:c r="U378" s="332" t="str">
        <x:v>AI-assisted analyst</x:v>
      </x:c>
      <x:c r="V378" s="60"/>
      <x:c r="W378" s="60"/>
      <x:c r="X378" s="60"/>
      <x:c r="Y378" s="60"/>
      <x:c r="Z378" s="60"/>
    </x:row>
    <x:row r="379" ht="15.75" hidden="0" customHeight="1">
      <x:c r="A379" s="329" t="str">
        <x:v>RAW-TEST-0373</x:v>
      </x:c>
      <x:c r="B379" s="329" t="str">
        <x:v>ASM-NGOB-V42-TEST</x:v>
      </x:c>
      <x:c r="C379" s="329" t="str">
        <x:v>SRC-NGOB-V18</x:v>
      </x:c>
      <x:c r="D379" s="329" t="str">
        <x:v>'Newton Green'!I87</x:v>
      </x:c>
      <x:c r="E379" s="329" t="str">
        <x:v>Newton Green</x:v>
      </x:c>
      <x:c r="F379" s="329" t="n">
        <x:v>87</x:v>
      </x:c>
      <x:c r="G379" s="329" t="str">
        <x:v>OPEX</x:v>
      </x:c>
      <x:c r="H379" s="329"/>
      <x:c r="I379" s="385" t="n">
        <x:v>2046403.7227291043</x:v>
      </x:c>
      <x:c r="J379" s="330"/>
      <x:c r="K379" s="329" t="str">
        <x:v>Currency</x:v>
      </x:c>
      <x:c r="L379" s="329" t="str">
        <x:v>CAD</x:v>
      </x:c>
      <x:c r="M379" s="329" t="str">
        <x:v>2030-2031</x:v>
      </x:c>
      <x:c r="N379" s="329" t="str">
        <x:v>AI-Assisted</x:v>
      </x:c>
      <x:c r="O379" s="329" t="str">
        <x:v>Cell transcription from supplied workbook</x:v>
      </x:c>
      <x:c r="P379" s="329" t="str">
        <x:v>Captured</x:v>
      </x:c>
      <x:c r="Q379" s="336" t="d">
        <x:v>2026-10-04T00:00:00.000Z</x:v>
      </x:c>
      <x:c r="R379" s="336" t="d">
        <x:v>2026-10-04T00:00:00.000Z</x:v>
      </x:c>
      <x:c r="S379" s="329" t="str">
        <x:v>Parsed</x:v>
      </x:c>
      <x:c r="T379" s="329" t="str">
        <x:v>Original source numeric input</x:v>
      </x:c>
      <x:c r="U379" s="332" t="str">
        <x:v>AI-assisted analyst</x:v>
      </x:c>
      <x:c r="V379" s="60"/>
      <x:c r="W379" s="60"/>
      <x:c r="X379" s="60"/>
      <x:c r="Y379" s="60"/>
      <x:c r="Z379" s="60"/>
    </x:row>
    <x:row r="380" ht="15.75" hidden="0" customHeight="1">
      <x:c r="A380" s="329" t="str">
        <x:v>RAW-TEST-0374</x:v>
      </x:c>
      <x:c r="B380" s="329" t="str">
        <x:v>ASM-NGOB-V42-TEST</x:v>
      </x:c>
      <x:c r="C380" s="329" t="str">
        <x:v>SRC-NGOB-V18</x:v>
      </x:c>
      <x:c r="D380" s="329" t="str">
        <x:v>'Rosemary Green'!I16</x:v>
      </x:c>
      <x:c r="E380" s="329" t="str">
        <x:v>Rosemary Green</x:v>
      </x:c>
      <x:c r="F380" s="329" t="n">
        <x:v>16</x:v>
      </x:c>
      <x:c r="G380" s="329" t="str">
        <x:v>REVENUE</x:v>
      </x:c>
      <x:c r="H380" s="329"/>
      <x:c r="I380" s="385" t="n">
        <x:v>613186.6961619795</x:v>
      </x:c>
      <x:c r="J380" s="330"/>
      <x:c r="K380" s="329" t="str">
        <x:v>Currency</x:v>
      </x:c>
      <x:c r="L380" s="329" t="str">
        <x:v>CAD</x:v>
      </x:c>
      <x:c r="M380" s="329" t="str">
        <x:v>2030-2031</x:v>
      </x:c>
      <x:c r="N380" s="329" t="str">
        <x:v>AI-Assisted</x:v>
      </x:c>
      <x:c r="O380" s="329" t="str">
        <x:v>Cell transcription from supplied workbook</x:v>
      </x:c>
      <x:c r="P380" s="329" t="str">
        <x:v>Captured</x:v>
      </x:c>
      <x:c r="Q380" s="336" t="d">
        <x:v>2026-10-04T00:00:00.000Z</x:v>
      </x:c>
      <x:c r="R380" s="336" t="d">
        <x:v>2026-10-04T00:00:00.000Z</x:v>
      </x:c>
      <x:c r="S380" s="329" t="str">
        <x:v>Parsed</x:v>
      </x:c>
      <x:c r="T380" s="329" t="str">
        <x:v>Original source numeric input</x:v>
      </x:c>
      <x:c r="U380" s="332" t="str">
        <x:v>AI-assisted analyst</x:v>
      </x:c>
      <x:c r="V380" s="60"/>
      <x:c r="W380" s="60"/>
      <x:c r="X380" s="60"/>
      <x:c r="Y380" s="60"/>
      <x:c r="Z380" s="60"/>
    </x:row>
    <x:row r="381" ht="15.75" hidden="0" customHeight="1">
      <x:c r="A381" s="329" t="str">
        <x:v>RAW-TEST-0375</x:v>
      </x:c>
      <x:c r="B381" s="329" t="str">
        <x:v>ASM-NGOB-V42-TEST</x:v>
      </x:c>
      <x:c r="C381" s="329" t="str">
        <x:v>SRC-NGOB-V18</x:v>
      </x:c>
      <x:c r="D381" s="329" t="str">
        <x:v>'Rosemary Green'!I87</x:v>
      </x:c>
      <x:c r="E381" s="329" t="str">
        <x:v>Rosemary Green</x:v>
      </x:c>
      <x:c r="F381" s="329" t="n">
        <x:v>87</x:v>
      </x:c>
      <x:c r="G381" s="329" t="str">
        <x:v>OPEX</x:v>
      </x:c>
      <x:c r="H381" s="329"/>
      <x:c r="I381" s="385" t="n">
        <x:v>312137.2365983359</x:v>
      </x:c>
      <x:c r="J381" s="330"/>
      <x:c r="K381" s="329" t="str">
        <x:v>Currency</x:v>
      </x:c>
      <x:c r="L381" s="329" t="str">
        <x:v>CAD</x:v>
      </x:c>
      <x:c r="M381" s="329" t="str">
        <x:v>2030-2031</x:v>
      </x:c>
      <x:c r="N381" s="329" t="str">
        <x:v>AI-Assisted</x:v>
      </x:c>
      <x:c r="O381" s="329" t="str">
        <x:v>Cell transcription from supplied workbook</x:v>
      </x:c>
      <x:c r="P381" s="329" t="str">
        <x:v>Captured</x:v>
      </x:c>
      <x:c r="Q381" s="336" t="d">
        <x:v>2026-10-04T00:00:00.000Z</x:v>
      </x:c>
      <x:c r="R381" s="336" t="d">
        <x:v>2026-10-04T00:00:00.000Z</x:v>
      </x:c>
      <x:c r="S381" s="329" t="str">
        <x:v>Parsed</x:v>
      </x:c>
      <x:c r="T381" s="329" t="str">
        <x:v>Original source numeric input</x:v>
      </x:c>
      <x:c r="U381" s="332" t="str">
        <x:v>AI-assisted analyst</x:v>
      </x:c>
      <x:c r="V381" s="60"/>
      <x:c r="W381" s="60"/>
      <x:c r="X381" s="60"/>
      <x:c r="Y381" s="60"/>
      <x:c r="Z381" s="60"/>
    </x:row>
    <x:row r="382" ht="15.75" hidden="0" customHeight="1">
      <x:c r="A382" s="329" t="str">
        <x:v>RAW-TEST-0376</x:v>
      </x:c>
      <x:c r="B382" s="329" t="str">
        <x:v>ASM-NGOB-V42-TEST</x:v>
      </x:c>
      <x:c r="C382" s="329" t="str">
        <x:v>SRC-NGOB-V18</x:v>
      </x:c>
      <x:c r="D382" s="329" t="str">
        <x:v>'CASH FLOW W ALL BUILDINGS JULY '!C7</x:v>
      </x:c>
      <x:c r="E382" s="329" t="str">
        <x:v>CASH FLOW W ALL BUILDINGS JULY </x:v>
      </x:c>
      <x:c r="F382" s="329" t="n">
        <x:v>7</x:v>
      </x:c>
      <x:c r="G382" s="329" t="str">
        <x:v>REV_RENT_EXISTING</x:v>
      </x:c>
      <x:c r="H382" s="329"/>
      <x:c r="I382" s="385" t="n">
        <x:v>5436927</x:v>
      </x:c>
      <x:c r="J382" s="330"/>
      <x:c r="K382" s="329" t="str">
        <x:v>Currency</x:v>
      </x:c>
      <x:c r="L382" s="329" t="str">
        <x:v>CAD</x:v>
      </x:c>
      <x:c r="M382" s="329" t="str">
        <x:v>2024-2025</x:v>
      </x:c>
      <x:c r="N382" s="329" t="str">
        <x:v>AI-Assisted</x:v>
      </x:c>
      <x:c r="O382" s="329" t="str">
        <x:v>Cell transcription from supplied workbook</x:v>
      </x:c>
      <x:c r="P382" s="329" t="str">
        <x:v>Captured</x:v>
      </x:c>
      <x:c r="Q382" s="336" t="d">
        <x:v>2026-10-04T00:00:00.000Z</x:v>
      </x:c>
      <x:c r="R382" s="336" t="d">
        <x:v>2026-10-04T00:00:00.000Z</x:v>
      </x:c>
      <x:c r="S382" s="329" t="str">
        <x:v>Parsed</x:v>
      </x:c>
      <x:c r="T382" s="329" t="str">
        <x:v>Original source formula (text): 'Murray Manor'!C5+'Evergreen Apartments'!C5+'AC -'!C5+'BT+'!C5+'CH-'!C5+'CC-'!C5+'EE-'!C5+'MH+'!C5+'NT+'!C5+JP!C5+'Newton Green'!C5+'Rosemary Green'!C5</x:v>
      </x:c>
      <x:c r="U382" s="332" t="str">
        <x:v>AI-assisted analyst</x:v>
      </x:c>
      <x:c r="V382" s="60"/>
      <x:c r="W382" s="60"/>
      <x:c r="X382" s="60"/>
      <x:c r="Y382" s="60"/>
      <x:c r="Z382" s="60"/>
    </x:row>
    <x:row r="383" ht="15.75" hidden="0" customHeight="1">
      <x:c r="A383" s="329" t="str">
        <x:v>RAW-TEST-0377</x:v>
      </x:c>
      <x:c r="B383" s="329" t="str">
        <x:v>ASM-NGOB-V42-TEST</x:v>
      </x:c>
      <x:c r="C383" s="329" t="str">
        <x:v>SRC-NGOB-V18</x:v>
      </x:c>
      <x:c r="D383" s="329" t="str">
        <x:v>'CASH FLOW W ALL BUILDINGS JULY '!C8</x:v>
      </x:c>
      <x:c r="E383" s="329" t="str">
        <x:v>CASH FLOW W ALL BUILDINGS JULY </x:v>
      </x:c>
      <x:c r="F383" s="329" t="n">
        <x:v>8</x:v>
      </x:c>
      <x:c r="G383" s="329" t="str">
        <x:v>REV_RENT_NEW</x:v>
      </x:c>
      <x:c r="H383" s="329"/>
      <x:c r="I383" s="385" t="n">
        <x:v>0</x:v>
      </x:c>
      <x:c r="J383" s="330"/>
      <x:c r="K383" s="329" t="str">
        <x:v>Currency</x:v>
      </x:c>
      <x:c r="L383" s="329" t="str">
        <x:v>CAD</x:v>
      </x:c>
      <x:c r="M383" s="329" t="str">
        <x:v>2024-2025</x:v>
      </x:c>
      <x:c r="N383" s="329" t="str">
        <x:v>AI-Assisted</x:v>
      </x:c>
      <x:c r="O383" s="329" t="str">
        <x:v>Cell transcription from supplied workbook</x:v>
      </x:c>
      <x:c r="P383" s="329" t="str">
        <x:v>Captured</x:v>
      </x:c>
      <x:c r="Q383" s="336" t="d">
        <x:v>2026-10-04T00:00:00.000Z</x:v>
      </x:c>
      <x:c r="R383" s="336" t="d">
        <x:v>2026-10-04T00:00:00.000Z</x:v>
      </x:c>
      <x:c r="S383" s="329" t="str">
        <x:v>Parsed</x:v>
      </x:c>
      <x:c r="T383" s="329" t="str">
        <x:v>Original source formula (text): 'Port Moody'!C5+'1656 ADANAC'!C5+'450 Pacific'!C5+'800 Commercial'!C5</x:v>
      </x:c>
      <x:c r="U383" s="332" t="str">
        <x:v>AI-assisted analyst</x:v>
      </x:c>
      <x:c r="V383" s="60"/>
      <x:c r="W383" s="60"/>
      <x:c r="X383" s="60"/>
      <x:c r="Y383" s="60"/>
      <x:c r="Z383" s="60"/>
    </x:row>
    <x:row r="384" ht="15.75" hidden="0" customHeight="1">
      <x:c r="A384" s="329" t="str">
        <x:v>RAW-TEST-0378</x:v>
      </x:c>
      <x:c r="B384" s="329" t="str">
        <x:v>ASM-NGOB-V42-TEST</x:v>
      </x:c>
      <x:c r="C384" s="329" t="str">
        <x:v>SRC-NGOB-V18</x:v>
      </x:c>
      <x:c r="D384" s="329" t="str">
        <x:v>'CASH FLOW W ALL BUILDINGS JULY '!C9</x:v>
      </x:c>
      <x:c r="E384" s="329" t="str">
        <x:v>CASH FLOW W ALL BUILDINGS JULY </x:v>
      </x:c>
      <x:c r="F384" s="329" t="n">
        <x:v>9</x:v>
      </x:c>
      <x:c r="G384" s="329" t="str">
        <x:v>REV_SUBSIDY</x:v>
      </x:c>
      <x:c r="H384" s="329"/>
      <x:c r="I384" s="385" t="n">
        <x:v>1674030</x:v>
      </x:c>
      <x:c r="J384" s="330"/>
      <x:c r="K384" s="329" t="str">
        <x:v>Currency</x:v>
      </x:c>
      <x:c r="L384" s="329" t="str">
        <x:v>CAD</x:v>
      </x:c>
      <x:c r="M384" s="329" t="str">
        <x:v>2024-2025</x:v>
      </x:c>
      <x:c r="N384" s="329" t="str">
        <x:v>AI-Assisted</x:v>
      </x:c>
      <x:c r="O384" s="329" t="str">
        <x:v>Cell transcription from supplied workbook</x:v>
      </x:c>
      <x:c r="P384" s="329" t="str">
        <x:v>Captured</x:v>
      </x:c>
      <x:c r="Q384" s="336" t="d">
        <x:v>2026-10-04T00:00:00.000Z</x:v>
      </x:c>
      <x:c r="R384" s="336" t="d">
        <x:v>2026-10-04T00:00:00.000Z</x:v>
      </x:c>
      <x:c r="S384" s="329" t="str">
        <x:v>Parsed</x:v>
      </x:c>
      <x:c r="T384" s="329" t="str">
        <x:v>Original source formula (text): '800 Commercial'!C15+'1656 ADANAC'!C15+'450 Pacific'!C15+'AC -'!C15+'BT+'!C15+'CH-'!C15+'CC-'!C15+'EE-'!C15+'MH+'!C15+'NT+'!C15+JP!C15+'Newton Green'!C15+'Rosemary Green'!C15</x:v>
      </x:c>
      <x:c r="U384" s="332" t="str">
        <x:v>AI-assisted analyst</x:v>
      </x:c>
      <x:c r="V384" s="60"/>
      <x:c r="W384" s="60"/>
      <x:c r="X384" s="60"/>
      <x:c r="Y384" s="60"/>
      <x:c r="Z384" s="60"/>
    </x:row>
    <x:row r="385" ht="15.75" hidden="0" customHeight="1">
      <x:c r="A385" s="329" t="str">
        <x:v>RAW-TEST-0379</x:v>
      </x:c>
      <x:c r="B385" s="329" t="str">
        <x:v>ASM-NGOB-V42-TEST</x:v>
      </x:c>
      <x:c r="C385" s="329" t="str">
        <x:v>SRC-NGOB-V18</x:v>
      </x:c>
      <x:c r="D385" s="329" t="str">
        <x:v>'CASH FLOW W ALL BUILDINGS JULY '!C32</x:v>
      </x:c>
      <x:c r="E385" s="329" t="str">
        <x:v>CASH FLOW W ALL BUILDINGS JULY </x:v>
      </x:c>
      <x:c r="F385" s="329" t="n">
        <x:v>32</x:v>
      </x:c>
      <x:c r="G385" s="329" t="str">
        <x:v>REV_OTHER</x:v>
      </x:c>
      <x:c r="H385" s="329"/>
      <x:c r="I385" s="385" t="n">
        <x:v>2222969.1899999995</x:v>
      </x:c>
      <x:c r="J385" s="330"/>
      <x:c r="K385" s="329" t="str">
        <x:v>Currency</x:v>
      </x:c>
      <x:c r="L385" s="329" t="str">
        <x:v>CAD</x:v>
      </x:c>
      <x:c r="M385" s="329" t="str">
        <x:v>2024-2025</x:v>
      </x:c>
      <x:c r="N385" s="329" t="str">
        <x:v>AI-Assisted</x:v>
      </x:c>
      <x:c r="O385" s="329" t="str">
        <x:v>Cell transcription from supplied workbook</x:v>
      </x:c>
      <x:c r="P385" s="329" t="str">
        <x:v>Captured</x:v>
      </x:c>
      <x:c r="Q385" s="336" t="d">
        <x:v>2026-10-04T00:00:00.000Z</x:v>
      </x:c>
      <x:c r="R385" s="336" t="d">
        <x:v>2026-10-04T00:00:00.000Z</x:v>
      </x:c>
      <x:c r="S385" s="329" t="str">
        <x:v>Parsed</x:v>
      </x:c>
      <x:c r="T385" s="329" t="str">
        <x:v>Original source formula (text): SUM(C10:C31)</x:v>
      </x:c>
      <x:c r="U385" s="332" t="str">
        <x:v>AI-assisted analyst</x:v>
      </x:c>
      <x:c r="V385" s="60"/>
      <x:c r="W385" s="60"/>
      <x:c r="X385" s="60"/>
      <x:c r="Y385" s="60"/>
      <x:c r="Z385" s="60"/>
    </x:row>
    <x:row r="386" ht="15.75" hidden="0" customHeight="1">
      <x:c r="A386" s="329" t="str">
        <x:v>RAW-TEST-0380</x:v>
      </x:c>
      <x:c r="B386" s="329" t="str">
        <x:v>ASM-NGOB-V42-TEST</x:v>
      </x:c>
      <x:c r="C386" s="329" t="str">
        <x:v>SRC-NGOB-V18</x:v>
      </x:c>
      <x:c r="D386" s="329" t="str">
        <x:v>'CASH FLOW W ALL BUILDINGS JULY '!C73</x:v>
      </x:c>
      <x:c r="E386" s="329" t="str">
        <x:v>CASH FLOW W ALL BUILDINGS JULY </x:v>
      </x:c>
      <x:c r="F386" s="329" t="n">
        <x:v>73</x:v>
      </x:c>
      <x:c r="G386" s="329" t="str">
        <x:v>OPEX_HEAD_OFFICE_STAFF</x:v>
      </x:c>
      <x:c r="H386" s="329"/>
      <x:c r="I386" s="385" t="n">
        <x:v>722485</x:v>
      </x:c>
      <x:c r="J386" s="330"/>
      <x:c r="K386" s="329" t="str">
        <x:v>Currency</x:v>
      </x:c>
      <x:c r="L386" s="329" t="str">
        <x:v>CAD</x:v>
      </x:c>
      <x:c r="M386" s="329" t="str">
        <x:v>2024-2025</x:v>
      </x:c>
      <x:c r="N386" s="329" t="str">
        <x:v>AI-Assisted</x:v>
      </x:c>
      <x:c r="O386" s="329" t="str">
        <x:v>Cell transcription from supplied workbook</x:v>
      </x:c>
      <x:c r="P386" s="329" t="str">
        <x:v>Captured</x:v>
      </x:c>
      <x:c r="Q386" s="336" t="d">
        <x:v>2026-10-04T00:00:00.000Z</x:v>
      </x:c>
      <x:c r="R386" s="336" t="d">
        <x:v>2026-10-04T00:00:00.000Z</x:v>
      </x:c>
      <x:c r="S386" s="329" t="str">
        <x:v>Parsed</x:v>
      </x:c>
      <x:c r="T386" s="329" t="str">
        <x:v>Original source numeric input</x:v>
      </x:c>
      <x:c r="U386" s="332" t="str">
        <x:v>AI-assisted analyst</x:v>
      </x:c>
      <x:c r="V386" s="60"/>
      <x:c r="W386" s="60"/>
      <x:c r="X386" s="60"/>
      <x:c r="Y386" s="60"/>
      <x:c r="Z386" s="60"/>
    </x:row>
    <x:row r="387" ht="15.75" hidden="0" customHeight="1">
      <x:c r="A387" s="329" t="str">
        <x:v>RAW-TEST-0381</x:v>
      </x:c>
      <x:c r="B387" s="329" t="str">
        <x:v>ASM-NGOB-V42-TEST</x:v>
      </x:c>
      <x:c r="C387" s="329" t="str">
        <x:v>SRC-NGOB-V18</x:v>
      </x:c>
      <x:c r="D387" s="329" t="str">
        <x:v>'1656 ADANAC'!C15</x:v>
      </x:c>
      <x:c r="E387" s="329" t="str">
        <x:v>1656 ADANAC</x:v>
      </x:c>
      <x:c r="F387" s="329" t="n">
        <x:v>15</x:v>
      </x:c>
      <x:c r="G387" s="329" t="str">
        <x:v>REV_SUBSIDY</x:v>
      </x:c>
      <x:c r="H387" s="329"/>
      <x:c r="I387" s="385" t="n">
        <x:v>0</x:v>
      </x:c>
      <x:c r="J387" s="330"/>
      <x:c r="K387" s="329" t="str">
        <x:v>Currency</x:v>
      </x:c>
      <x:c r="L387" s="329" t="str">
        <x:v>CAD</x:v>
      </x:c>
      <x:c r="M387" s="329" t="str">
        <x:v>2024-2025</x:v>
      </x:c>
      <x:c r="N387" s="329" t="str">
        <x:v>AI-Assisted</x:v>
      </x:c>
      <x:c r="O387" s="329" t="str">
        <x:v>Cell transcription from supplied workbook</x:v>
      </x:c>
      <x:c r="P387" s="329" t="str">
        <x:v>Captured</x:v>
      </x:c>
      <x:c r="Q387" s="336" t="d">
        <x:v>2026-10-04T00:00:00.000Z</x:v>
      </x:c>
      <x:c r="R387" s="336" t="d">
        <x:v>2026-10-04T00:00:00.000Z</x:v>
      </x:c>
      <x:c r="S387" s="329" t="str">
        <x:v>Parsed</x:v>
      </x:c>
      <x:c r="T387" s="329" t="str">
        <x:v>Original source numeric input</x:v>
      </x:c>
      <x:c r="U387" s="332" t="str">
        <x:v>AI-assisted analyst</x:v>
      </x:c>
      <x:c r="V387" s="60"/>
      <x:c r="W387" s="60"/>
      <x:c r="X387" s="60"/>
      <x:c r="Y387" s="60"/>
      <x:c r="Z387" s="60"/>
    </x:row>
    <x:row r="388" ht="15.75" hidden="0" customHeight="1">
      <x:c r="A388" s="329" t="str">
        <x:v>RAW-TEST-0382</x:v>
      </x:c>
      <x:c r="B388" s="329" t="str">
        <x:v>ASM-NGOB-V42-TEST</x:v>
      </x:c>
      <x:c r="C388" s="329" t="str">
        <x:v>SRC-NGOB-V18</x:v>
      </x:c>
      <x:c r="D388" s="329" t="str">
        <x:v>'800 Commercial'!C15</x:v>
      </x:c>
      <x:c r="E388" s="329" t="str">
        <x:v>800 Commercial</x:v>
      </x:c>
      <x:c r="F388" s="329" t="n">
        <x:v>15</x:v>
      </x:c>
      <x:c r="G388" s="329" t="str">
        <x:v>REV_SUBSIDY</x:v>
      </x:c>
      <x:c r="H388" s="329"/>
      <x:c r="I388" s="385" t="n">
        <x:v>0</x:v>
      </x:c>
      <x:c r="J388" s="330"/>
      <x:c r="K388" s="329" t="str">
        <x:v>Currency</x:v>
      </x:c>
      <x:c r="L388" s="329" t="str">
        <x:v>CAD</x:v>
      </x:c>
      <x:c r="M388" s="329" t="str">
        <x:v>2024-2025</x:v>
      </x:c>
      <x:c r="N388" s="329" t="str">
        <x:v>AI-Assisted</x:v>
      </x:c>
      <x:c r="O388" s="329" t="str">
        <x:v>Cell transcription from supplied workbook</x:v>
      </x:c>
      <x:c r="P388" s="329" t="str">
        <x:v>Captured</x:v>
      </x:c>
      <x:c r="Q388" s="336" t="d">
        <x:v>2026-10-04T00:00:00.000Z</x:v>
      </x:c>
      <x:c r="R388" s="336" t="d">
        <x:v>2026-10-04T00:00:00.000Z</x:v>
      </x:c>
      <x:c r="S388" s="329" t="str">
        <x:v>Parsed</x:v>
      </x:c>
      <x:c r="T388" s="329" t="str">
        <x:v>Original source numeric input</x:v>
      </x:c>
      <x:c r="U388" s="332" t="str">
        <x:v>AI-assisted analyst</x:v>
      </x:c>
      <x:c r="V388" s="60"/>
      <x:c r="W388" s="60"/>
      <x:c r="X388" s="60"/>
      <x:c r="Y388" s="60"/>
      <x:c r="Z388" s="60"/>
    </x:row>
    <x:row r="389" ht="15.75" hidden="0" customHeight="1">
      <x:c r="A389" s="329" t="str">
        <x:v>RAW-TEST-0383</x:v>
      </x:c>
      <x:c r="B389" s="329" t="str">
        <x:v>ASM-NGOB-V42-TEST</x:v>
      </x:c>
      <x:c r="C389" s="329" t="str">
        <x:v>SRC-NGOB-V18</x:v>
      </x:c>
      <x:c r="D389" s="329" t="str">
        <x:v>'CASH FLOW W ALL BUILDINGS JULY '!D7</x:v>
      </x:c>
      <x:c r="E389" s="329" t="str">
        <x:v>CASH FLOW W ALL BUILDINGS JULY </x:v>
      </x:c>
      <x:c r="F389" s="329" t="n">
        <x:v>7</x:v>
      </x:c>
      <x:c r="G389" s="329" t="str">
        <x:v>REV_RENT_EXISTING</x:v>
      </x:c>
      <x:c r="H389" s="329"/>
      <x:c r="I389" s="385" t="n">
        <x:v>5538796.5</x:v>
      </x:c>
      <x:c r="J389" s="330"/>
      <x:c r="K389" s="329" t="str">
        <x:v>Currency</x:v>
      </x:c>
      <x:c r="L389" s="329" t="str">
        <x:v>CAD</x:v>
      </x:c>
      <x:c r="M389" s="329" t="str">
        <x:v>2025-2026</x:v>
      </x:c>
      <x:c r="N389" s="329" t="str">
        <x:v>AI-Assisted</x:v>
      </x:c>
      <x:c r="O389" s="329" t="str">
        <x:v>Cell transcription from supplied workbook</x:v>
      </x:c>
      <x:c r="P389" s="329" t="str">
        <x:v>Captured</x:v>
      </x:c>
      <x:c r="Q389" s="336" t="d">
        <x:v>2026-10-04T00:00:00.000Z</x:v>
      </x:c>
      <x:c r="R389" s="336" t="d">
        <x:v>2026-10-04T00:00:00.000Z</x:v>
      </x:c>
      <x:c r="S389" s="329" t="str">
        <x:v>Parsed</x:v>
      </x:c>
      <x:c r="T389" s="329" t="str">
        <x:v>Original source formula (text): 'Murray Manor'!D5+'Evergreen Apartments'!D5+'AC -'!D5+'BT+'!D5+'CH-'!D5+'CC-'!D5+'EE-'!D5+'MH+'!D5+'NT+'!D5+JP!D5+'Newton Green'!D5+'Rosemary Green'!D5</x:v>
      </x:c>
      <x:c r="U389" s="332" t="str">
        <x:v>AI-assisted analyst</x:v>
      </x:c>
      <x:c r="V389" s="60"/>
      <x:c r="W389" s="60"/>
      <x:c r="X389" s="60"/>
      <x:c r="Y389" s="60"/>
      <x:c r="Z389" s="60"/>
    </x:row>
    <x:row r="390" ht="15.75" hidden="0" customHeight="1">
      <x:c r="A390" s="329" t="str">
        <x:v>RAW-TEST-0384</x:v>
      </x:c>
      <x:c r="B390" s="329" t="str">
        <x:v>ASM-NGOB-V42-TEST</x:v>
      </x:c>
      <x:c r="C390" s="329" t="str">
        <x:v>SRC-NGOB-V18</x:v>
      </x:c>
      <x:c r="D390" s="329" t="str">
        <x:v>'CASH FLOW W ALL BUILDINGS JULY '!D8</x:v>
      </x:c>
      <x:c r="E390" s="329" t="str">
        <x:v>CASH FLOW W ALL BUILDINGS JULY </x:v>
      </x:c>
      <x:c r="F390" s="329" t="n">
        <x:v>8</x:v>
      </x:c>
      <x:c r="G390" s="329" t="str">
        <x:v>REV_RENT_NEW</x:v>
      </x:c>
      <x:c r="H390" s="329"/>
      <x:c r="I390" s="385" t="n">
        <x:v>0</x:v>
      </x:c>
      <x:c r="J390" s="330"/>
      <x:c r="K390" s="329" t="str">
        <x:v>Currency</x:v>
      </x:c>
      <x:c r="L390" s="329" t="str">
        <x:v>CAD</x:v>
      </x:c>
      <x:c r="M390" s="329" t="str">
        <x:v>2025-2026</x:v>
      </x:c>
      <x:c r="N390" s="329" t="str">
        <x:v>AI-Assisted</x:v>
      </x:c>
      <x:c r="O390" s="329" t="str">
        <x:v>Cell transcription from supplied workbook</x:v>
      </x:c>
      <x:c r="P390" s="329" t="str">
        <x:v>Captured</x:v>
      </x:c>
      <x:c r="Q390" s="336" t="d">
        <x:v>2026-10-04T00:00:00.000Z</x:v>
      </x:c>
      <x:c r="R390" s="336" t="d">
        <x:v>2026-10-04T00:00:00.000Z</x:v>
      </x:c>
      <x:c r="S390" s="329" t="str">
        <x:v>Parsed</x:v>
      </x:c>
      <x:c r="T390" s="329" t="str">
        <x:v>Original source formula (text): 'Port Moody'!D5+'1656 ADANAC'!D5+'450 Pacific'!D5+'800 Commercial'!D5</x:v>
      </x:c>
      <x:c r="U390" s="332" t="str">
        <x:v>AI-assisted analyst</x:v>
      </x:c>
      <x:c r="V390" s="60"/>
      <x:c r="W390" s="60"/>
      <x:c r="X390" s="60"/>
      <x:c r="Y390" s="60"/>
      <x:c r="Z390" s="60"/>
    </x:row>
    <x:row r="391" ht="15.75" hidden="0" customHeight="1">
      <x:c r="A391" s="329" t="str">
        <x:v>RAW-TEST-0385</x:v>
      </x:c>
      <x:c r="B391" s="329" t="str">
        <x:v>ASM-NGOB-V42-TEST</x:v>
      </x:c>
      <x:c r="C391" s="329" t="str">
        <x:v>SRC-NGOB-V18</x:v>
      </x:c>
      <x:c r="D391" s="329" t="str">
        <x:v>'CASH FLOW W ALL BUILDINGS JULY '!D9</x:v>
      </x:c>
      <x:c r="E391" s="329" t="str">
        <x:v>CASH FLOW W ALL BUILDINGS JULY </x:v>
      </x:c>
      <x:c r="F391" s="329" t="n">
        <x:v>9</x:v>
      </x:c>
      <x:c r="G391" s="329" t="str">
        <x:v>REV_SUBSIDY</x:v>
      </x:c>
      <x:c r="H391" s="329"/>
      <x:c r="I391" s="385" t="n">
        <x:v>1273361.88</x:v>
      </x:c>
      <x:c r="J391" s="330"/>
      <x:c r="K391" s="329" t="str">
        <x:v>Currency</x:v>
      </x:c>
      <x:c r="L391" s="329" t="str">
        <x:v>CAD</x:v>
      </x:c>
      <x:c r="M391" s="329" t="str">
        <x:v>2025-2026</x:v>
      </x:c>
      <x:c r="N391" s="329" t="str">
        <x:v>AI-Assisted</x:v>
      </x:c>
      <x:c r="O391" s="329" t="str">
        <x:v>Cell transcription from supplied workbook</x:v>
      </x:c>
      <x:c r="P391" s="329" t="str">
        <x:v>Captured</x:v>
      </x:c>
      <x:c r="Q391" s="336" t="d">
        <x:v>2026-10-04T00:00:00.000Z</x:v>
      </x:c>
      <x:c r="R391" s="336" t="d">
        <x:v>2026-10-04T00:00:00.000Z</x:v>
      </x:c>
      <x:c r="S391" s="329" t="str">
        <x:v>Parsed</x:v>
      </x:c>
      <x:c r="T391" s="329" t="str">
        <x:v>Original source formula (text): '800 Commercial'!D15+'1656 ADANAC'!D15+'450 Pacific'!D15+'AC -'!D15+'BT+'!D15+'CH-'!D15+'CC-'!D15+'EE-'!D15+'MH+'!D15+'NT+'!D15+JP!D15+'Newton Green'!D15+'Rosemary Green'!D15</x:v>
      </x:c>
      <x:c r="U391" s="332" t="str">
        <x:v>AI-assisted analyst</x:v>
      </x:c>
      <x:c r="V391" s="60"/>
      <x:c r="W391" s="60"/>
      <x:c r="X391" s="60"/>
      <x:c r="Y391" s="60"/>
      <x:c r="Z391" s="60"/>
    </x:row>
    <x:row r="392" ht="15.75" hidden="0" customHeight="1">
      <x:c r="A392" s="329" t="str">
        <x:v>RAW-TEST-0386</x:v>
      </x:c>
      <x:c r="B392" s="329" t="str">
        <x:v>ASM-NGOB-V42-TEST</x:v>
      </x:c>
      <x:c r="C392" s="329" t="str">
        <x:v>SRC-NGOB-V18</x:v>
      </x:c>
      <x:c r="D392" s="329" t="str">
        <x:v>'CASH FLOW W ALL BUILDINGS JULY '!D32</x:v>
      </x:c>
      <x:c r="E392" s="329" t="str">
        <x:v>CASH FLOW W ALL BUILDINGS JULY </x:v>
      </x:c>
      <x:c r="F392" s="329" t="n">
        <x:v>32</x:v>
      </x:c>
      <x:c r="G392" s="329" t="str">
        <x:v>REV_OTHER</x:v>
      </x:c>
      <x:c r="H392" s="329"/>
      <x:c r="I392" s="385" t="n">
        <x:v>2539893.1193999997</x:v>
      </x:c>
      <x:c r="J392" s="330"/>
      <x:c r="K392" s="329" t="str">
        <x:v>Currency</x:v>
      </x:c>
      <x:c r="L392" s="329" t="str">
        <x:v>CAD</x:v>
      </x:c>
      <x:c r="M392" s="329" t="str">
        <x:v>2025-2026</x:v>
      </x:c>
      <x:c r="N392" s="329" t="str">
        <x:v>AI-Assisted</x:v>
      </x:c>
      <x:c r="O392" s="329" t="str">
        <x:v>Cell transcription from supplied workbook</x:v>
      </x:c>
      <x:c r="P392" s="329" t="str">
        <x:v>Captured</x:v>
      </x:c>
      <x:c r="Q392" s="336" t="d">
        <x:v>2026-10-04T00:00:00.000Z</x:v>
      </x:c>
      <x:c r="R392" s="336" t="d">
        <x:v>2026-10-04T00:00:00.000Z</x:v>
      </x:c>
      <x:c r="S392" s="329" t="str">
        <x:v>Parsed</x:v>
      </x:c>
      <x:c r="T392" s="329" t="str">
        <x:v>Original source formula (text): SUM(D10:D31)</x:v>
      </x:c>
      <x:c r="U392" s="332" t="str">
        <x:v>AI-assisted analyst</x:v>
      </x:c>
      <x:c r="V392" s="60"/>
      <x:c r="W392" s="60"/>
      <x:c r="X392" s="60"/>
      <x:c r="Y392" s="60"/>
      <x:c r="Z392" s="60"/>
    </x:row>
    <x:row r="393" ht="15.75" hidden="0" customHeight="1">
      <x:c r="A393" s="329" t="str">
        <x:v>RAW-TEST-0387</x:v>
      </x:c>
      <x:c r="B393" s="329" t="str">
        <x:v>ASM-NGOB-V42-TEST</x:v>
      </x:c>
      <x:c r="C393" s="329" t="str">
        <x:v>SRC-NGOB-V18</x:v>
      </x:c>
      <x:c r="D393" s="329" t="str">
        <x:v>'CASH FLOW W ALL BUILDINGS JULY '!D73</x:v>
      </x:c>
      <x:c r="E393" s="329" t="str">
        <x:v>CASH FLOW W ALL BUILDINGS JULY </x:v>
      </x:c>
      <x:c r="F393" s="329" t="n">
        <x:v>73</x:v>
      </x:c>
      <x:c r="G393" s="329" t="str">
        <x:v>OPEX_HEAD_OFFICE_STAFF</x:v>
      </x:c>
      <x:c r="H393" s="329"/>
      <x:c r="I393" s="385" t="n">
        <x:v>779207.467984</x:v>
      </x:c>
      <x:c r="J393" s="330"/>
      <x:c r="K393" s="329" t="str">
        <x:v>Currency</x:v>
      </x:c>
      <x:c r="L393" s="329" t="str">
        <x:v>CAD</x:v>
      </x:c>
      <x:c r="M393" s="329" t="str">
        <x:v>2025-2026</x:v>
      </x:c>
      <x:c r="N393" s="329" t="str">
        <x:v>AI-Assisted</x:v>
      </x:c>
      <x:c r="O393" s="329" t="str">
        <x:v>Cell transcription from supplied workbook</x:v>
      </x:c>
      <x:c r="P393" s="329" t="str">
        <x:v>Captured</x:v>
      </x:c>
      <x:c r="Q393" s="336" t="d">
        <x:v>2026-10-04T00:00:00.000Z</x:v>
      </x:c>
      <x:c r="R393" s="336" t="d">
        <x:v>2026-10-04T00:00:00.000Z</x:v>
      </x:c>
      <x:c r="S393" s="329" t="str">
        <x:v>Parsed</x:v>
      </x:c>
      <x:c r="T393" s="329" t="str">
        <x:v>Original source numeric input</x:v>
      </x:c>
      <x:c r="U393" s="332" t="str">
        <x:v>AI-assisted analyst</x:v>
      </x:c>
      <x:c r="V393" s="60"/>
      <x:c r="W393" s="60"/>
      <x:c r="X393" s="60"/>
      <x:c r="Y393" s="60"/>
      <x:c r="Z393" s="60"/>
    </x:row>
    <x:row r="394" ht="15.75" hidden="0" customHeight="1">
      <x:c r="A394" s="329" t="str">
        <x:v>RAW-TEST-0388</x:v>
      </x:c>
      <x:c r="B394" s="329" t="str">
        <x:v>ASM-NGOB-V42-TEST</x:v>
      </x:c>
      <x:c r="C394" s="329" t="str">
        <x:v>SRC-NGOB-V18</x:v>
      </x:c>
      <x:c r="D394" s="329" t="str">
        <x:v>'1656 ADANAC'!D15</x:v>
      </x:c>
      <x:c r="E394" s="329" t="str">
        <x:v>1656 ADANAC</x:v>
      </x:c>
      <x:c r="F394" s="329" t="n">
        <x:v>15</x:v>
      </x:c>
      <x:c r="G394" s="329" t="str">
        <x:v>REV_SUBSIDY</x:v>
      </x:c>
      <x:c r="H394" s="329"/>
      <x:c r="I394" s="385" t="n">
        <x:v>0</x:v>
      </x:c>
      <x:c r="J394" s="330"/>
      <x:c r="K394" s="329" t="str">
        <x:v>Currency</x:v>
      </x:c>
      <x:c r="L394" s="329" t="str">
        <x:v>CAD</x:v>
      </x:c>
      <x:c r="M394" s="329" t="str">
        <x:v>2025-2026</x:v>
      </x:c>
      <x:c r="N394" s="329" t="str">
        <x:v>AI-Assisted</x:v>
      </x:c>
      <x:c r="O394" s="329" t="str">
        <x:v>Cell transcription from supplied workbook</x:v>
      </x:c>
      <x:c r="P394" s="329" t="str">
        <x:v>Captured</x:v>
      </x:c>
      <x:c r="Q394" s="336" t="d">
        <x:v>2026-10-04T00:00:00.000Z</x:v>
      </x:c>
      <x:c r="R394" s="336" t="d">
        <x:v>2026-10-04T00:00:00.000Z</x:v>
      </x:c>
      <x:c r="S394" s="329" t="str">
        <x:v>Parsed</x:v>
      </x:c>
      <x:c r="T394" s="329" t="str">
        <x:v>Original source numeric input</x:v>
      </x:c>
      <x:c r="U394" s="332" t="str">
        <x:v>AI-assisted analyst</x:v>
      </x:c>
      <x:c r="V394" s="60"/>
      <x:c r="W394" s="60"/>
      <x:c r="X394" s="60"/>
      <x:c r="Y394" s="60"/>
      <x:c r="Z394" s="60"/>
    </x:row>
    <x:row r="395" ht="15.75" hidden="0" customHeight="1">
      <x:c r="A395" s="329" t="str">
        <x:v>RAW-TEST-0389</x:v>
      </x:c>
      <x:c r="B395" s="329" t="str">
        <x:v>ASM-NGOB-V42-TEST</x:v>
      </x:c>
      <x:c r="C395" s="329" t="str">
        <x:v>SRC-NGOB-V18</x:v>
      </x:c>
      <x:c r="D395" s="329" t="str">
        <x:v>'800 Commercial'!D15</x:v>
      </x:c>
      <x:c r="E395" s="329" t="str">
        <x:v>800 Commercial</x:v>
      </x:c>
      <x:c r="F395" s="329" t="n">
        <x:v>15</x:v>
      </x:c>
      <x:c r="G395" s="329" t="str">
        <x:v>REV_SUBSIDY</x:v>
      </x:c>
      <x:c r="H395" s="329"/>
      <x:c r="I395" s="385" t="n">
        <x:v>0</x:v>
      </x:c>
      <x:c r="J395" s="330"/>
      <x:c r="K395" s="329" t="str">
        <x:v>Currency</x:v>
      </x:c>
      <x:c r="L395" s="329" t="str">
        <x:v>CAD</x:v>
      </x:c>
      <x:c r="M395" s="329" t="str">
        <x:v>2025-2026</x:v>
      </x:c>
      <x:c r="N395" s="329" t="str">
        <x:v>AI-Assisted</x:v>
      </x:c>
      <x:c r="O395" s="329" t="str">
        <x:v>Cell transcription from supplied workbook</x:v>
      </x:c>
      <x:c r="P395" s="329" t="str">
        <x:v>Captured</x:v>
      </x:c>
      <x:c r="Q395" s="336" t="d">
        <x:v>2026-10-04T00:00:00.000Z</x:v>
      </x:c>
      <x:c r="R395" s="336" t="d">
        <x:v>2026-10-04T00:00:00.000Z</x:v>
      </x:c>
      <x:c r="S395" s="329" t="str">
        <x:v>Parsed</x:v>
      </x:c>
      <x:c r="T395" s="329" t="str">
        <x:v>Original source numeric input</x:v>
      </x:c>
      <x:c r="U395" s="332" t="str">
        <x:v>AI-assisted analyst</x:v>
      </x:c>
      <x:c r="V395" s="60"/>
      <x:c r="W395" s="60"/>
      <x:c r="X395" s="60"/>
      <x:c r="Y395" s="60"/>
      <x:c r="Z395" s="60"/>
    </x:row>
    <x:row r="396" ht="15.75" hidden="0" customHeight="1">
      <x:c r="A396" s="329" t="str">
        <x:v>RAW-TEST-0390</x:v>
      </x:c>
      <x:c r="B396" s="329" t="str">
        <x:v>ASM-NGOB-V42-TEST</x:v>
      </x:c>
      <x:c r="C396" s="329" t="str">
        <x:v>SRC-NGOB-V18</x:v>
      </x:c>
      <x:c r="D396" s="329" t="str">
        <x:v>'CASH FLOW W ALL BUILDINGS JULY '!E7</x:v>
      </x:c>
      <x:c r="E396" s="329" t="str">
        <x:v>CASH FLOW W ALL BUILDINGS JULY </x:v>
      </x:c>
      <x:c r="F396" s="329" t="n">
        <x:v>7</x:v>
      </x:c>
      <x:c r="G396" s="329" t="str">
        <x:v>REV_RENT_EXISTING</x:v>
      </x:c>
      <x:c r="H396" s="329"/>
      <x:c r="I396" s="385" t="n">
        <x:v>5531145.113125</x:v>
      </x:c>
      <x:c r="J396" s="330"/>
      <x:c r="K396" s="329" t="str">
        <x:v>Currency</x:v>
      </x:c>
      <x:c r="L396" s="329" t="str">
        <x:v>CAD</x:v>
      </x:c>
      <x:c r="M396" s="329" t="str">
        <x:v>2026-2027</x:v>
      </x:c>
      <x:c r="N396" s="329" t="str">
        <x:v>AI-Assisted</x:v>
      </x:c>
      <x:c r="O396" s="329" t="str">
        <x:v>Cell transcription from supplied workbook</x:v>
      </x:c>
      <x:c r="P396" s="329" t="str">
        <x:v>Captured</x:v>
      </x:c>
      <x:c r="Q396" s="336" t="d">
        <x:v>2026-10-04T00:00:00.000Z</x:v>
      </x:c>
      <x:c r="R396" s="336" t="d">
        <x:v>2026-10-04T00:00:00.000Z</x:v>
      </x:c>
      <x:c r="S396" s="329" t="str">
        <x:v>Parsed</x:v>
      </x:c>
      <x:c r="T396" s="329" t="str">
        <x:v>Original source formula (text): 'Murray Manor'!E5+'Evergreen Apartments'!E5+'AC -'!E5+'BT+'!E5+'CH-'!E5+'CC-'!E5+'EE-'!E5+'MH+'!E5+'NT+'!E5+JP!E5+'Newton Green'!E5+'Rosemary Green'!E5</x:v>
      </x:c>
      <x:c r="U396" s="332" t="str">
        <x:v>AI-assisted analyst</x:v>
      </x:c>
      <x:c r="V396" s="60"/>
      <x:c r="W396" s="60"/>
      <x:c r="X396" s="60"/>
      <x:c r="Y396" s="60"/>
      <x:c r="Z396" s="60"/>
    </x:row>
    <x:row r="397" ht="15.75" hidden="0" customHeight="1">
      <x:c r="A397" s="329" t="str">
        <x:v>RAW-TEST-0391</x:v>
      </x:c>
      <x:c r="B397" s="329" t="str">
        <x:v>ASM-NGOB-V42-TEST</x:v>
      </x:c>
      <x:c r="C397" s="329" t="str">
        <x:v>SRC-NGOB-V18</x:v>
      </x:c>
      <x:c r="D397" s="329" t="str">
        <x:v>'CASH FLOW W ALL BUILDINGS JULY '!E8</x:v>
      </x:c>
      <x:c r="E397" s="329" t="str">
        <x:v>CASH FLOW W ALL BUILDINGS JULY </x:v>
      </x:c>
      <x:c r="F397" s="329" t="n">
        <x:v>8</x:v>
      </x:c>
      <x:c r="G397" s="329" t="str">
        <x:v>REV_RENT_NEW</x:v>
      </x:c>
      <x:c r="H397" s="329"/>
      <x:c r="I397" s="385" t="n">
        <x:v>4282306</x:v>
      </x:c>
      <x:c r="J397" s="330"/>
      <x:c r="K397" s="329" t="str">
        <x:v>Currency</x:v>
      </x:c>
      <x:c r="L397" s="329" t="str">
        <x:v>CAD</x:v>
      </x:c>
      <x:c r="M397" s="329" t="str">
        <x:v>2026-2027</x:v>
      </x:c>
      <x:c r="N397" s="329" t="str">
        <x:v>AI-Assisted</x:v>
      </x:c>
      <x:c r="O397" s="329" t="str">
        <x:v>Cell transcription from supplied workbook</x:v>
      </x:c>
      <x:c r="P397" s="329" t="str">
        <x:v>Captured</x:v>
      </x:c>
      <x:c r="Q397" s="336" t="d">
        <x:v>2026-10-04T00:00:00.000Z</x:v>
      </x:c>
      <x:c r="R397" s="336" t="d">
        <x:v>2026-10-04T00:00:00.000Z</x:v>
      </x:c>
      <x:c r="S397" s="329" t="str">
        <x:v>Parsed</x:v>
      </x:c>
      <x:c r="T397" s="329" t="str">
        <x:v>Original source formula (text): 'Port Moody'!E5+'1656 ADANAC'!E5+'450 Pacific'!E5+'800 Commercial'!E5</x:v>
      </x:c>
      <x:c r="U397" s="332" t="str">
        <x:v>AI-assisted analyst</x:v>
      </x:c>
      <x:c r="V397" s="60"/>
      <x:c r="W397" s="60"/>
      <x:c r="X397" s="60"/>
      <x:c r="Y397" s="60"/>
      <x:c r="Z397" s="60"/>
    </x:row>
    <x:row r="398" ht="15.75" hidden="0" customHeight="1">
      <x:c r="A398" s="329" t="str">
        <x:v>RAW-TEST-0392</x:v>
      </x:c>
      <x:c r="B398" s="329" t="str">
        <x:v>ASM-NGOB-V42-TEST</x:v>
      </x:c>
      <x:c r="C398" s="329" t="str">
        <x:v>SRC-NGOB-V18</x:v>
      </x:c>
      <x:c r="D398" s="329" t="str">
        <x:v>'CASH FLOW W ALL BUILDINGS JULY '!E9</x:v>
      </x:c>
      <x:c r="E398" s="329" t="str">
        <x:v>CASH FLOW W ALL BUILDINGS JULY </x:v>
      </x:c>
      <x:c r="F398" s="329" t="n">
        <x:v>9</x:v>
      </x:c>
      <x:c r="G398" s="329" t="str">
        <x:v>REV_SUBSIDY</x:v>
      </x:c>
      <x:c r="H398" s="329"/>
      <x:c r="I398" s="385" t="n">
        <x:v>2042778.6176</x:v>
      </x:c>
      <x:c r="J398" s="330"/>
      <x:c r="K398" s="329" t="str">
        <x:v>Currency</x:v>
      </x:c>
      <x:c r="L398" s="329" t="str">
        <x:v>CAD</x:v>
      </x:c>
      <x:c r="M398" s="329" t="str">
        <x:v>2026-2027</x:v>
      </x:c>
      <x:c r="N398" s="329" t="str">
        <x:v>AI-Assisted</x:v>
      </x:c>
      <x:c r="O398" s="329" t="str">
        <x:v>Cell transcription from supplied workbook</x:v>
      </x:c>
      <x:c r="P398" s="329" t="str">
        <x:v>Captured</x:v>
      </x:c>
      <x:c r="Q398" s="336" t="d">
        <x:v>2026-10-04T00:00:00.000Z</x:v>
      </x:c>
      <x:c r="R398" s="336" t="d">
        <x:v>2026-10-04T00:00:00.000Z</x:v>
      </x:c>
      <x:c r="S398" s="329" t="str">
        <x:v>Parsed</x:v>
      </x:c>
      <x:c r="T398" s="329" t="str">
        <x:v>Original source formula (text): '800 Commercial'!E15+'1656 ADANAC'!E15+'450 Pacific'!E15+'AC -'!E15+'BT+'!E15+'CH-'!E15+'CC-'!E15+'EE-'!E15+'MH+'!E15+'NT+'!E15+JP!E15+'Newton Green'!E15+'Rosemary Green'!E15</x:v>
      </x:c>
      <x:c r="U398" s="332" t="str">
        <x:v>AI-assisted analyst</x:v>
      </x:c>
      <x:c r="V398" s="60"/>
      <x:c r="W398" s="60"/>
      <x:c r="X398" s="60"/>
      <x:c r="Y398" s="60"/>
      <x:c r="Z398" s="60"/>
    </x:row>
    <x:row r="399" ht="15.75" hidden="0" customHeight="1">
      <x:c r="A399" s="329" t="str">
        <x:v>RAW-TEST-0393</x:v>
      </x:c>
      <x:c r="B399" s="329" t="str">
        <x:v>ASM-NGOB-V42-TEST</x:v>
      </x:c>
      <x:c r="C399" s="329" t="str">
        <x:v>SRC-NGOB-V18</x:v>
      </x:c>
      <x:c r="D399" s="329" t="str">
        <x:v>'CASH FLOW W ALL BUILDINGS JULY '!E32</x:v>
      </x:c>
      <x:c r="E399" s="329" t="str">
        <x:v>CASH FLOW W ALL BUILDINGS JULY </x:v>
      </x:c>
      <x:c r="F399" s="329" t="n">
        <x:v>32</x:v>
      </x:c>
      <x:c r="G399" s="329" t="str">
        <x:v>REV_OTHER</x:v>
      </x:c>
      <x:c r="H399" s="329"/>
      <x:c r="I399" s="385" t="n">
        <x:v>840256.6851831219</x:v>
      </x:c>
      <x:c r="J399" s="330"/>
      <x:c r="K399" s="329" t="str">
        <x:v>Currency</x:v>
      </x:c>
      <x:c r="L399" s="329" t="str">
        <x:v>CAD</x:v>
      </x:c>
      <x:c r="M399" s="329" t="str">
        <x:v>2026-2027</x:v>
      </x:c>
      <x:c r="N399" s="329" t="str">
        <x:v>AI-Assisted</x:v>
      </x:c>
      <x:c r="O399" s="329" t="str">
        <x:v>Cell transcription from supplied workbook</x:v>
      </x:c>
      <x:c r="P399" s="329" t="str">
        <x:v>Captured</x:v>
      </x:c>
      <x:c r="Q399" s="336" t="d">
        <x:v>2026-10-04T00:00:00.000Z</x:v>
      </x:c>
      <x:c r="R399" s="336" t="d">
        <x:v>2026-10-04T00:00:00.000Z</x:v>
      </x:c>
      <x:c r="S399" s="329" t="str">
        <x:v>Parsed</x:v>
      </x:c>
      <x:c r="T399" s="329" t="str">
        <x:v>Original source formula (text): SUM(E10:E31)</x:v>
      </x:c>
      <x:c r="U399" s="332" t="str">
        <x:v>AI-assisted analyst</x:v>
      </x:c>
      <x:c r="V399" s="60"/>
      <x:c r="W399" s="60"/>
      <x:c r="X399" s="60"/>
      <x:c r="Y399" s="60"/>
      <x:c r="Z399" s="60"/>
    </x:row>
    <x:row r="400" ht="15.75" hidden="0" customHeight="1">
      <x:c r="A400" s="329" t="str">
        <x:v>RAW-TEST-0394</x:v>
      </x:c>
      <x:c r="B400" s="329" t="str">
        <x:v>ASM-NGOB-V42-TEST</x:v>
      </x:c>
      <x:c r="C400" s="329" t="str">
        <x:v>SRC-NGOB-V18</x:v>
      </x:c>
      <x:c r="D400" s="329" t="str">
        <x:v>'CASH FLOW W ALL BUILDINGS JULY '!E73</x:v>
      </x:c>
      <x:c r="E400" s="329" t="str">
        <x:v>CASH FLOW W ALL BUILDINGS JULY </x:v>
      </x:c>
      <x:c r="F400" s="329" t="n">
        <x:v>73</x:v>
      </x:c>
      <x:c r="G400" s="329" t="str">
        <x:v>OPEX_HEAD_OFFICE_STAFF</x:v>
      </x:c>
      <x:c r="H400" s="329"/>
      <x:c r="I400" s="385" t="n">
        <x:v>842376.9240426</x:v>
      </x:c>
      <x:c r="J400" s="330"/>
      <x:c r="K400" s="329" t="str">
        <x:v>Currency</x:v>
      </x:c>
      <x:c r="L400" s="329" t="str">
        <x:v>CAD</x:v>
      </x:c>
      <x:c r="M400" s="329" t="str">
        <x:v>2026-2027</x:v>
      </x:c>
      <x:c r="N400" s="329" t="str">
        <x:v>AI-Assisted</x:v>
      </x:c>
      <x:c r="O400" s="329" t="str">
        <x:v>Cell transcription from supplied workbook</x:v>
      </x:c>
      <x:c r="P400" s="329" t="str">
        <x:v>Captured</x:v>
      </x:c>
      <x:c r="Q400" s="336" t="d">
        <x:v>2026-10-04T00:00:00.000Z</x:v>
      </x:c>
      <x:c r="R400" s="336" t="d">
        <x:v>2026-10-04T00:00:00.000Z</x:v>
      </x:c>
      <x:c r="S400" s="329" t="str">
        <x:v>Parsed</x:v>
      </x:c>
      <x:c r="T400" s="329" t="str">
        <x:v>Original source formula (text): 792376.9240426+50000</x:v>
      </x:c>
      <x:c r="U400" s="332" t="str">
        <x:v>AI-assisted analyst</x:v>
      </x:c>
      <x:c r="V400" s="60"/>
      <x:c r="W400" s="60"/>
      <x:c r="X400" s="60"/>
      <x:c r="Y400" s="60"/>
      <x:c r="Z400" s="60"/>
    </x:row>
    <x:row r="401" ht="15.75" hidden="0" customHeight="1">
      <x:c r="A401" s="329" t="str">
        <x:v>RAW-TEST-0395</x:v>
      </x:c>
      <x:c r="B401" s="329" t="str">
        <x:v>ASM-NGOB-V42-TEST</x:v>
      </x:c>
      <x:c r="C401" s="329" t="str">
        <x:v>SRC-NGOB-V18</x:v>
      </x:c>
      <x:c r="D401" s="329" t="str">
        <x:v>'1656 ADANAC'!E15</x:v>
      </x:c>
      <x:c r="E401" s="329" t="str">
        <x:v>1656 ADANAC</x:v>
      </x:c>
      <x:c r="F401" s="329" t="n">
        <x:v>15</x:v>
      </x:c>
      <x:c r="G401" s="329" t="str">
        <x:v>REV_SUBSIDY</x:v>
      </x:c>
      <x:c r="H401" s="329"/>
      <x:c r="I401" s="385" t="n">
        <x:v>0</x:v>
      </x:c>
      <x:c r="J401" s="330"/>
      <x:c r="K401" s="329" t="str">
        <x:v>Currency</x:v>
      </x:c>
      <x:c r="L401" s="329" t="str">
        <x:v>CAD</x:v>
      </x:c>
      <x:c r="M401" s="329" t="str">
        <x:v>2026-2027</x:v>
      </x:c>
      <x:c r="N401" s="329" t="str">
        <x:v>AI-Assisted</x:v>
      </x:c>
      <x:c r="O401" s="329" t="str">
        <x:v>Cell transcription from supplied workbook</x:v>
      </x:c>
      <x:c r="P401" s="329" t="str">
        <x:v>Captured</x:v>
      </x:c>
      <x:c r="Q401" s="336" t="d">
        <x:v>2026-10-04T00:00:00.000Z</x:v>
      </x:c>
      <x:c r="R401" s="336" t="d">
        <x:v>2026-10-04T00:00:00.000Z</x:v>
      </x:c>
      <x:c r="S401" s="329" t="str">
        <x:v>Parsed</x:v>
      </x:c>
      <x:c r="T401" s="329" t="str">
        <x:v>Original source numeric input</x:v>
      </x:c>
      <x:c r="U401" s="332" t="str">
        <x:v>AI-assisted analyst</x:v>
      </x:c>
      <x:c r="V401" s="60"/>
      <x:c r="W401" s="60"/>
      <x:c r="X401" s="60"/>
      <x:c r="Y401" s="60"/>
      <x:c r="Z401" s="60"/>
    </x:row>
    <x:row r="402" ht="15.75" hidden="0" customHeight="1">
      <x:c r="A402" s="329" t="str">
        <x:v>RAW-TEST-0396</x:v>
      </x:c>
      <x:c r="B402" s="329" t="str">
        <x:v>ASM-NGOB-V42-TEST</x:v>
      </x:c>
      <x:c r="C402" s="329" t="str">
        <x:v>SRC-NGOB-V18</x:v>
      </x:c>
      <x:c r="D402" s="329" t="str">
        <x:v>'800 Commercial'!E15</x:v>
      </x:c>
      <x:c r="E402" s="329" t="str">
        <x:v>800 Commercial</x:v>
      </x:c>
      <x:c r="F402" s="329" t="n">
        <x:v>15</x:v>
      </x:c>
      <x:c r="G402" s="329" t="str">
        <x:v>REV_SUBSIDY</x:v>
      </x:c>
      <x:c r="H402" s="329"/>
      <x:c r="I402" s="385" t="n">
        <x:v>0</x:v>
      </x:c>
      <x:c r="J402" s="330"/>
      <x:c r="K402" s="329" t="str">
        <x:v>Currency</x:v>
      </x:c>
      <x:c r="L402" s="329" t="str">
        <x:v>CAD</x:v>
      </x:c>
      <x:c r="M402" s="329" t="str">
        <x:v>2026-2027</x:v>
      </x:c>
      <x:c r="N402" s="329" t="str">
        <x:v>AI-Assisted</x:v>
      </x:c>
      <x:c r="O402" s="329" t="str">
        <x:v>Cell transcription from supplied workbook</x:v>
      </x:c>
      <x:c r="P402" s="329" t="str">
        <x:v>Captured</x:v>
      </x:c>
      <x:c r="Q402" s="336" t="d">
        <x:v>2026-10-04T00:00:00.000Z</x:v>
      </x:c>
      <x:c r="R402" s="336" t="d">
        <x:v>2026-10-04T00:00:00.000Z</x:v>
      </x:c>
      <x:c r="S402" s="329" t="str">
        <x:v>Parsed</x:v>
      </x:c>
      <x:c r="T402" s="329" t="str">
        <x:v>Original source numeric input</x:v>
      </x:c>
      <x:c r="U402" s="332" t="str">
        <x:v>AI-assisted analyst</x:v>
      </x:c>
      <x:c r="V402" s="60"/>
      <x:c r="W402" s="60"/>
      <x:c r="X402" s="60"/>
      <x:c r="Y402" s="60"/>
      <x:c r="Z402" s="60"/>
    </x:row>
    <x:row r="403" ht="15.75" hidden="0" customHeight="1">
      <x:c r="A403" s="329" t="str">
        <x:v>RAW-TEST-0397</x:v>
      </x:c>
      <x:c r="B403" s="329" t="str">
        <x:v>ASM-NGOB-V42-TEST</x:v>
      </x:c>
      <x:c r="C403" s="329" t="str">
        <x:v>SRC-NGOB-V18</x:v>
      </x:c>
      <x:c r="D403" s="329" t="str">
        <x:v>'CASH FLOW W ALL BUILDINGS JULY '!F7</x:v>
      </x:c>
      <x:c r="E403" s="329" t="str">
        <x:v>CASH FLOW W ALL BUILDINGS JULY </x:v>
      </x:c>
      <x:c r="F403" s="329" t="n">
        <x:v>7</x:v>
      </x:c>
      <x:c r="G403" s="329" t="str">
        <x:v>REV_RENT_EXISTING</x:v>
      </x:c>
      <x:c r="H403" s="329"/>
      <x:c r="I403" s="385" t="n">
        <x:v>5673993.740953125</x:v>
      </x:c>
      <x:c r="J403" s="330"/>
      <x:c r="K403" s="329" t="str">
        <x:v>Currency</x:v>
      </x:c>
      <x:c r="L403" s="329" t="str">
        <x:v>CAD</x:v>
      </x:c>
      <x:c r="M403" s="329" t="str">
        <x:v>2027-2028</x:v>
      </x:c>
      <x:c r="N403" s="329" t="str">
        <x:v>AI-Assisted</x:v>
      </x:c>
      <x:c r="O403" s="329" t="str">
        <x:v>Cell transcription from supplied workbook</x:v>
      </x:c>
      <x:c r="P403" s="329" t="str">
        <x:v>Captured</x:v>
      </x:c>
      <x:c r="Q403" s="336" t="d">
        <x:v>2026-10-04T00:00:00.000Z</x:v>
      </x:c>
      <x:c r="R403" s="336" t="d">
        <x:v>2026-10-04T00:00:00.000Z</x:v>
      </x:c>
      <x:c r="S403" s="329" t="str">
        <x:v>Parsed</x:v>
      </x:c>
      <x:c r="T403" s="329" t="str">
        <x:v>Original source formula (text): 'Murray Manor'!F5+'Evergreen Apartments'!F5+'AC -'!F5+'BT+'!F5+'CH-'!F5+'CC-'!F5+'EE-'!F5+'MH+'!F5+'NT+'!F5+JP!F5+'Newton Green'!F5+'Rosemary Green'!F5</x:v>
      </x:c>
      <x:c r="U403" s="332" t="str">
        <x:v>AI-assisted analyst</x:v>
      </x:c>
      <x:c r="V403" s="60"/>
      <x:c r="W403" s="60"/>
      <x:c r="X403" s="60"/>
      <x:c r="Y403" s="60"/>
      <x:c r="Z403" s="60"/>
    </x:row>
    <x:row r="404" ht="15.75" hidden="0" customHeight="1">
      <x:c r="A404" s="329" t="str">
        <x:v>RAW-TEST-0398</x:v>
      </x:c>
      <x:c r="B404" s="329" t="str">
        <x:v>ASM-NGOB-V42-TEST</x:v>
      </x:c>
      <x:c r="C404" s="329" t="str">
        <x:v>SRC-NGOB-V18</x:v>
      </x:c>
      <x:c r="D404" s="329" t="str">
        <x:v>'CASH FLOW W ALL BUILDINGS JULY '!F8</x:v>
      </x:c>
      <x:c r="E404" s="329" t="str">
        <x:v>CASH FLOW W ALL BUILDINGS JULY </x:v>
      </x:c>
      <x:c r="F404" s="329" t="n">
        <x:v>8</x:v>
      </x:c>
      <x:c r="G404" s="329" t="str">
        <x:v>REV_RENT_NEW</x:v>
      </x:c>
      <x:c r="H404" s="329"/>
      <x:c r="I404" s="385" t="n">
        <x:v>9973034.04</x:v>
      </x:c>
      <x:c r="J404" s="330"/>
      <x:c r="K404" s="329" t="str">
        <x:v>Currency</x:v>
      </x:c>
      <x:c r="L404" s="329" t="str">
        <x:v>CAD</x:v>
      </x:c>
      <x:c r="M404" s="329" t="str">
        <x:v>2027-2028</x:v>
      </x:c>
      <x:c r="N404" s="329" t="str">
        <x:v>AI-Assisted</x:v>
      </x:c>
      <x:c r="O404" s="329" t="str">
        <x:v>Cell transcription from supplied workbook</x:v>
      </x:c>
      <x:c r="P404" s="329" t="str">
        <x:v>Captured</x:v>
      </x:c>
      <x:c r="Q404" s="336" t="d">
        <x:v>2026-10-04T00:00:00.000Z</x:v>
      </x:c>
      <x:c r="R404" s="336" t="d">
        <x:v>2026-10-04T00:00:00.000Z</x:v>
      </x:c>
      <x:c r="S404" s="329" t="str">
        <x:v>Parsed</x:v>
      </x:c>
      <x:c r="T404" s="329" t="str">
        <x:v>Original source formula (text): 'Port Moody'!F5+'1656 ADANAC'!F5+'450 Pacific'!F5+'800 Commercial'!F5</x:v>
      </x:c>
      <x:c r="U404" s="332" t="str">
        <x:v>AI-assisted analyst</x:v>
      </x:c>
      <x:c r="V404" s="60"/>
      <x:c r="W404" s="60"/>
      <x:c r="X404" s="60"/>
      <x:c r="Y404" s="60"/>
      <x:c r="Z404" s="60"/>
    </x:row>
    <x:row r="405" ht="15.75" hidden="0" customHeight="1">
      <x:c r="A405" s="329" t="str">
        <x:v>RAW-TEST-0399</x:v>
      </x:c>
      <x:c r="B405" s="329" t="str">
        <x:v>ASM-NGOB-V42-TEST</x:v>
      </x:c>
      <x:c r="C405" s="329" t="str">
        <x:v>SRC-NGOB-V18</x:v>
      </x:c>
      <x:c r="D405" s="329" t="str">
        <x:v>'CASH FLOW W ALL BUILDINGS JULY '!F9</x:v>
      </x:c>
      <x:c r="E405" s="329" t="str">
        <x:v>CASH FLOW W ALL BUILDINGS JULY </x:v>
      </x:c>
      <x:c r="F405" s="329" t="n">
        <x:v>9</x:v>
      </x:c>
      <x:c r="G405" s="329" t="str">
        <x:v>REV_SUBSIDY</x:v>
      </x:c>
      <x:c r="H405" s="329"/>
      <x:c r="I405" s="385" t="n">
        <x:v>3870634.6799520003</x:v>
      </x:c>
      <x:c r="J405" s="330"/>
      <x:c r="K405" s="329" t="str">
        <x:v>Currency</x:v>
      </x:c>
      <x:c r="L405" s="329" t="str">
        <x:v>CAD</x:v>
      </x:c>
      <x:c r="M405" s="329" t="str">
        <x:v>2027-2028</x:v>
      </x:c>
      <x:c r="N405" s="329" t="str">
        <x:v>AI-Assisted</x:v>
      </x:c>
      <x:c r="O405" s="329" t="str">
        <x:v>Cell transcription from supplied workbook</x:v>
      </x:c>
      <x:c r="P405" s="329" t="str">
        <x:v>Captured</x:v>
      </x:c>
      <x:c r="Q405" s="336" t="d">
        <x:v>2026-10-04T00:00:00.000Z</x:v>
      </x:c>
      <x:c r="R405" s="336" t="d">
        <x:v>2026-10-04T00:00:00.000Z</x:v>
      </x:c>
      <x:c r="S405" s="329" t="str">
        <x:v>Parsed</x:v>
      </x:c>
      <x:c r="T405" s="329" t="str">
        <x:v>Original source formula (text): '800 Commercial'!F15+'1656 ADANAC'!F15+'450 Pacific'!F15+'AC -'!F15+'BT+'!F15+'CH-'!F15+'CC-'!F15+'EE-'!F15+'MH+'!F15+'NT+'!F15+JP!F15+'Newton Green'!F15+'Rosemary Green'!F15</x:v>
      </x:c>
      <x:c r="U405" s="332" t="str">
        <x:v>AI-assisted analyst</x:v>
      </x:c>
      <x:c r="V405" s="60"/>
      <x:c r="W405" s="60"/>
      <x:c r="X405" s="60"/>
      <x:c r="Y405" s="60"/>
      <x:c r="Z405" s="60"/>
    </x:row>
    <x:row r="406" ht="15.75" hidden="0" customHeight="1">
      <x:c r="A406" s="329" t="str">
        <x:v>RAW-TEST-0400</x:v>
      </x:c>
      <x:c r="B406" s="329" t="str">
        <x:v>ASM-NGOB-V42-TEST</x:v>
      </x:c>
      <x:c r="C406" s="329" t="str">
        <x:v>SRC-NGOB-V18</x:v>
      </x:c>
      <x:c r="D406" s="329" t="str">
        <x:v>'CASH FLOW W ALL BUILDINGS JULY '!F32</x:v>
      </x:c>
      <x:c r="E406" s="329" t="str">
        <x:v>CASH FLOW W ALL BUILDINGS JULY </x:v>
      </x:c>
      <x:c r="F406" s="329" t="n">
        <x:v>32</x:v>
      </x:c>
      <x:c r="G406" s="329" t="str">
        <x:v>REV_OTHER</x:v>
      </x:c>
      <x:c r="H406" s="329"/>
      <x:c r="I406" s="385" t="n">
        <x:v>969177.21644776</x:v>
      </x:c>
      <x:c r="J406" s="330"/>
      <x:c r="K406" s="329" t="str">
        <x:v>Currency</x:v>
      </x:c>
      <x:c r="L406" s="329" t="str">
        <x:v>CAD</x:v>
      </x:c>
      <x:c r="M406" s="329" t="str">
        <x:v>2027-2028</x:v>
      </x:c>
      <x:c r="N406" s="329" t="str">
        <x:v>AI-Assisted</x:v>
      </x:c>
      <x:c r="O406" s="329" t="str">
        <x:v>Cell transcription from supplied workbook</x:v>
      </x:c>
      <x:c r="P406" s="329" t="str">
        <x:v>Captured</x:v>
      </x:c>
      <x:c r="Q406" s="336" t="d">
        <x:v>2026-10-04T00:00:00.000Z</x:v>
      </x:c>
      <x:c r="R406" s="336" t="d">
        <x:v>2026-10-04T00:00:00.000Z</x:v>
      </x:c>
      <x:c r="S406" s="329" t="str">
        <x:v>Parsed</x:v>
      </x:c>
      <x:c r="T406" s="329" t="str">
        <x:v>Original source numeric input</x:v>
      </x:c>
      <x:c r="U406" s="332" t="str">
        <x:v>AI-assisted analyst</x:v>
      </x:c>
      <x:c r="V406" s="60"/>
      <x:c r="W406" s="60"/>
      <x:c r="X406" s="60"/>
      <x:c r="Y406" s="60"/>
      <x:c r="Z406" s="60"/>
    </x:row>
    <x:row r="407" ht="15.75" hidden="0" customHeight="1">
      <x:c r="A407" s="329" t="str">
        <x:v>RAW-TEST-0401</x:v>
      </x:c>
      <x:c r="B407" s="329" t="str">
        <x:v>ASM-NGOB-V42-TEST</x:v>
      </x:c>
      <x:c r="C407" s="329" t="str">
        <x:v>SRC-NGOB-V18</x:v>
      </x:c>
      <x:c r="D407" s="329" t="str">
        <x:v>'CASH FLOW W ALL BUILDINGS JULY '!F73</x:v>
      </x:c>
      <x:c r="E407" s="329" t="str">
        <x:v>CASH FLOW W ALL BUILDINGS JULY </x:v>
      </x:c>
      <x:c r="F407" s="329" t="n">
        <x:v>73</x:v>
      </x:c>
      <x:c r="G407" s="329" t="str">
        <x:v>OPEX_HEAD_OFFICE_STAFF</x:v>
      </x:c>
      <x:c r="H407" s="329"/>
      <x:c r="I407" s="385" t="n">
        <x:v>934224.462523452</x:v>
      </x:c>
      <x:c r="J407" s="330"/>
      <x:c r="K407" s="329" t="str">
        <x:v>Currency</x:v>
      </x:c>
      <x:c r="L407" s="329" t="str">
        <x:v>CAD</x:v>
      </x:c>
      <x:c r="M407" s="329" t="str">
        <x:v>2027-2028</x:v>
      </x:c>
      <x:c r="N407" s="329" t="str">
        <x:v>AI-Assisted</x:v>
      </x:c>
      <x:c r="O407" s="329" t="str">
        <x:v>Cell transcription from supplied workbook</x:v>
      </x:c>
      <x:c r="P407" s="329" t="str">
        <x:v>Captured</x:v>
      </x:c>
      <x:c r="Q407" s="336" t="d">
        <x:v>2026-10-04T00:00:00.000Z</x:v>
      </x:c>
      <x:c r="R407" s="336" t="d">
        <x:v>2026-10-04T00:00:00.000Z</x:v>
      </x:c>
      <x:c r="S407" s="329" t="str">
        <x:v>Parsed</x:v>
      </x:c>
      <x:c r="T407" s="329" t="str">
        <x:v>Original source formula (text): E73*1.02+75000</x:v>
      </x:c>
      <x:c r="U407" s="332" t="str">
        <x:v>AI-assisted analyst</x:v>
      </x:c>
      <x:c r="V407" s="60"/>
      <x:c r="W407" s="60"/>
      <x:c r="X407" s="60"/>
      <x:c r="Y407" s="60"/>
      <x:c r="Z407" s="60"/>
    </x:row>
    <x:row r="408" ht="15.75" hidden="0" customHeight="1">
      <x:c r="A408" s="329" t="str">
        <x:v>RAW-TEST-0402</x:v>
      </x:c>
      <x:c r="B408" s="329" t="str">
        <x:v>ASM-NGOB-V42-TEST</x:v>
      </x:c>
      <x:c r="C408" s="329" t="str">
        <x:v>SRC-NGOB-V18</x:v>
      </x:c>
      <x:c r="D408" s="329" t="str">
        <x:v>'1656 ADANAC'!F15</x:v>
      </x:c>
      <x:c r="E408" s="329" t="str">
        <x:v>1656 ADANAC</x:v>
      </x:c>
      <x:c r="F408" s="329" t="n">
        <x:v>15</x:v>
      </x:c>
      <x:c r="G408" s="329" t="str">
        <x:v>REV_SUBSIDY</x:v>
      </x:c>
      <x:c r="H408" s="329"/>
      <x:c r="I408" s="385" t="n">
        <x:v>870689</x:v>
      </x:c>
      <x:c r="J408" s="330"/>
      <x:c r="K408" s="329" t="str">
        <x:v>Currency</x:v>
      </x:c>
      <x:c r="L408" s="329" t="str">
        <x:v>CAD</x:v>
      </x:c>
      <x:c r="M408" s="329" t="str">
        <x:v>2027-2028</x:v>
      </x:c>
      <x:c r="N408" s="329" t="str">
        <x:v>AI-Assisted</x:v>
      </x:c>
      <x:c r="O408" s="329" t="str">
        <x:v>Cell transcription from supplied workbook</x:v>
      </x:c>
      <x:c r="P408" s="329" t="str">
        <x:v>Captured</x:v>
      </x:c>
      <x:c r="Q408" s="336" t="d">
        <x:v>2026-10-04T00:00:00.000Z</x:v>
      </x:c>
      <x:c r="R408" s="336" t="d">
        <x:v>2026-10-04T00:00:00.000Z</x:v>
      </x:c>
      <x:c r="S408" s="329" t="str">
        <x:v>Parsed</x:v>
      </x:c>
      <x:c r="T408" s="329" t="str">
        <x:v>Original source numeric input</x:v>
      </x:c>
      <x:c r="U408" s="332" t="str">
        <x:v>AI-assisted analyst</x:v>
      </x:c>
      <x:c r="V408" s="60"/>
      <x:c r="W408" s="60"/>
      <x:c r="X408" s="60"/>
      <x:c r="Y408" s="60"/>
      <x:c r="Z408" s="60"/>
    </x:row>
    <x:row r="409" ht="15.75" hidden="0" customHeight="1">
      <x:c r="A409" s="329" t="str">
        <x:v>RAW-TEST-0403</x:v>
      </x:c>
      <x:c r="B409" s="329" t="str">
        <x:v>ASM-NGOB-V42-TEST</x:v>
      </x:c>
      <x:c r="C409" s="329" t="str">
        <x:v>SRC-NGOB-V18</x:v>
      </x:c>
      <x:c r="D409" s="329" t="str">
        <x:v>'800 Commercial'!F15</x:v>
      </x:c>
      <x:c r="E409" s="329" t="str">
        <x:v>800 Commercial</x:v>
      </x:c>
      <x:c r="F409" s="329" t="n">
        <x:v>15</x:v>
      </x:c>
      <x:c r="G409" s="329" t="str">
        <x:v>REV_SUBSIDY</x:v>
      </x:c>
      <x:c r="H409" s="329"/>
      <x:c r="I409" s="385" t="n">
        <x:v>0</x:v>
      </x:c>
      <x:c r="J409" s="330"/>
      <x:c r="K409" s="329" t="str">
        <x:v>Currency</x:v>
      </x:c>
      <x:c r="L409" s="329" t="str">
        <x:v>CAD</x:v>
      </x:c>
      <x:c r="M409" s="329" t="str">
        <x:v>2027-2028</x:v>
      </x:c>
      <x:c r="N409" s="329" t="str">
        <x:v>AI-Assisted</x:v>
      </x:c>
      <x:c r="O409" s="329" t="str">
        <x:v>Cell transcription from supplied workbook</x:v>
      </x:c>
      <x:c r="P409" s="329" t="str">
        <x:v>Captured</x:v>
      </x:c>
      <x:c r="Q409" s="336" t="d">
        <x:v>2026-10-04T00:00:00.000Z</x:v>
      </x:c>
      <x:c r="R409" s="336" t="d">
        <x:v>2026-10-04T00:00:00.000Z</x:v>
      </x:c>
      <x:c r="S409" s="329" t="str">
        <x:v>Parsed</x:v>
      </x:c>
      <x:c r="T409" s="329" t="str">
        <x:v>Original source numeric input</x:v>
      </x:c>
      <x:c r="U409" s="332" t="str">
        <x:v>AI-assisted analyst</x:v>
      </x:c>
      <x:c r="V409" s="60"/>
      <x:c r="W409" s="60"/>
      <x:c r="X409" s="60"/>
      <x:c r="Y409" s="60"/>
      <x:c r="Z409" s="60"/>
    </x:row>
    <x:row r="410" ht="15.75" hidden="0" customHeight="1">
      <x:c r="A410" s="329" t="str">
        <x:v>RAW-TEST-0404</x:v>
      </x:c>
      <x:c r="B410" s="329" t="str">
        <x:v>ASM-NGOB-V42-TEST</x:v>
      </x:c>
      <x:c r="C410" s="329" t="str">
        <x:v>SRC-NGOB-V18</x:v>
      </x:c>
      <x:c r="D410" s="329" t="str">
        <x:v>'CASH FLOW W ALL BUILDINGS JULY '!G7</x:v>
      </x:c>
      <x:c r="E410" s="329" t="str">
        <x:v>CASH FLOW W ALL BUILDINGS JULY </x:v>
      </x:c>
      <x:c r="F410" s="329" t="n">
        <x:v>7</x:v>
      </x:c>
      <x:c r="G410" s="329" t="str">
        <x:v>REV_RENT_EXISTING</x:v>
      </x:c>
      <x:c r="H410" s="329"/>
      <x:c r="I410" s="385" t="n">
        <x:v>5877564.154476952</x:v>
      </x:c>
      <x:c r="J410" s="330"/>
      <x:c r="K410" s="329" t="str">
        <x:v>Currency</x:v>
      </x:c>
      <x:c r="L410" s="329" t="str">
        <x:v>CAD</x:v>
      </x:c>
      <x:c r="M410" s="329" t="str">
        <x:v>2028-2029</x:v>
      </x:c>
      <x:c r="N410" s="329" t="str">
        <x:v>AI-Assisted</x:v>
      </x:c>
      <x:c r="O410" s="329" t="str">
        <x:v>Cell transcription from supplied workbook</x:v>
      </x:c>
      <x:c r="P410" s="329" t="str">
        <x:v>Captured</x:v>
      </x:c>
      <x:c r="Q410" s="336" t="d">
        <x:v>2026-10-04T00:00:00.000Z</x:v>
      </x:c>
      <x:c r="R410" s="336" t="d">
        <x:v>2026-10-04T00:00:00.000Z</x:v>
      </x:c>
      <x:c r="S410" s="329" t="str">
        <x:v>Parsed</x:v>
      </x:c>
      <x:c r="T410" s="329" t="str">
        <x:v>Original source formula (text): 'Murray Manor'!G5+'Evergreen Apartments'!G5+'AC -'!G5+'BT+'!G5+'CH-'!G5+'CC-'!G5+'EE-'!G5+'MH+'!G5+'NT+'!G5+JP!G5+'Newton Green'!G5+'Rosemary Green'!G5</x:v>
      </x:c>
      <x:c r="U410" s="332" t="str">
        <x:v>AI-assisted analyst</x:v>
      </x:c>
      <x:c r="V410" s="60"/>
      <x:c r="W410" s="60"/>
      <x:c r="X410" s="60"/>
      <x:c r="Y410" s="60"/>
      <x:c r="Z410" s="60"/>
    </x:row>
    <x:row r="411" ht="15.75" hidden="0" customHeight="1">
      <x:c r="A411" s="329" t="str">
        <x:v>RAW-TEST-0405</x:v>
      </x:c>
      <x:c r="B411" s="329" t="str">
        <x:v>ASM-NGOB-V42-TEST</x:v>
      </x:c>
      <x:c r="C411" s="329" t="str">
        <x:v>SRC-NGOB-V18</x:v>
      </x:c>
      <x:c r="D411" s="329" t="str">
        <x:v>'CASH FLOW W ALL BUILDINGS JULY '!G8</x:v>
      </x:c>
      <x:c r="E411" s="329" t="str">
        <x:v>CASH FLOW W ALL BUILDINGS JULY </x:v>
      </x:c>
      <x:c r="F411" s="329" t="n">
        <x:v>8</x:v>
      </x:c>
      <x:c r="G411" s="329" t="str">
        <x:v>REV_RENT_NEW</x:v>
      </x:c>
      <x:c r="H411" s="329"/>
      <x:c r="I411" s="385" t="n">
        <x:v>11737889.737799998</x:v>
      </x:c>
      <x:c r="J411" s="330"/>
      <x:c r="K411" s="329" t="str">
        <x:v>Currency</x:v>
      </x:c>
      <x:c r="L411" s="329" t="str">
        <x:v>CAD</x:v>
      </x:c>
      <x:c r="M411" s="329" t="str">
        <x:v>2028-2029</x:v>
      </x:c>
      <x:c r="N411" s="329" t="str">
        <x:v>AI-Assisted</x:v>
      </x:c>
      <x:c r="O411" s="329" t="str">
        <x:v>Cell transcription from supplied workbook</x:v>
      </x:c>
      <x:c r="P411" s="329" t="str">
        <x:v>Captured</x:v>
      </x:c>
      <x:c r="Q411" s="336" t="d">
        <x:v>2026-10-04T00:00:00.000Z</x:v>
      </x:c>
      <x:c r="R411" s="336" t="d">
        <x:v>2026-10-04T00:00:00.000Z</x:v>
      </x:c>
      <x:c r="S411" s="329" t="str">
        <x:v>Parsed</x:v>
      </x:c>
      <x:c r="T411" s="329" t="str">
        <x:v>Original source formula (text): 'Port Moody'!G5+'1656 ADANAC'!G5+'450 Pacific'!G5+'800 Commercial'!G5</x:v>
      </x:c>
      <x:c r="U411" s="332" t="str">
        <x:v>AI-assisted analyst</x:v>
      </x:c>
      <x:c r="V411" s="60"/>
      <x:c r="W411" s="60"/>
      <x:c r="X411" s="60"/>
      <x:c r="Y411" s="60"/>
      <x:c r="Z411" s="60"/>
    </x:row>
    <x:row r="412" ht="15.75" hidden="0" customHeight="1">
      <x:c r="A412" s="329" t="str">
        <x:v>RAW-TEST-0406</x:v>
      </x:c>
      <x:c r="B412" s="329" t="str">
        <x:v>ASM-NGOB-V42-TEST</x:v>
      </x:c>
      <x:c r="C412" s="329" t="str">
        <x:v>SRC-NGOB-V18</x:v>
      </x:c>
      <x:c r="D412" s="329" t="str">
        <x:v>'CASH FLOW W ALL BUILDINGS JULY '!G9</x:v>
      </x:c>
      <x:c r="E412" s="329" t="str">
        <x:v>CASH FLOW W ALL BUILDINGS JULY </x:v>
      </x:c>
      <x:c r="F412" s="329" t="n">
        <x:v>9</x:v>
      </x:c>
      <x:c r="G412" s="329" t="str">
        <x:v>REV_SUBSIDY</x:v>
      </x:c>
      <x:c r="H412" s="329"/>
      <x:c r="I412" s="385" t="n">
        <x:v>5267033.403848</x:v>
      </x:c>
      <x:c r="J412" s="330"/>
      <x:c r="K412" s="329" t="str">
        <x:v>Currency</x:v>
      </x:c>
      <x:c r="L412" s="329" t="str">
        <x:v>CAD</x:v>
      </x:c>
      <x:c r="M412" s="329" t="str">
        <x:v>2028-2029</x:v>
      </x:c>
      <x:c r="N412" s="329" t="str">
        <x:v>AI-Assisted</x:v>
      </x:c>
      <x:c r="O412" s="329" t="str">
        <x:v>Cell transcription from supplied workbook</x:v>
      </x:c>
      <x:c r="P412" s="329" t="str">
        <x:v>Captured</x:v>
      </x:c>
      <x:c r="Q412" s="336" t="d">
        <x:v>2026-10-04T00:00:00.000Z</x:v>
      </x:c>
      <x:c r="R412" s="336" t="d">
        <x:v>2026-10-04T00:00:00.000Z</x:v>
      </x:c>
      <x:c r="S412" s="329" t="str">
        <x:v>Parsed</x:v>
      </x:c>
      <x:c r="T412" s="329" t="str">
        <x:v>Original source formula (text): '800 Commercial'!G15+'1656 ADANAC'!G15+'450 Pacific'!G15+'AC -'!G15+'BT+'!G15+'CH-'!G15+'CC-'!G15+'EE-'!G15+'MH+'!G15+'NT+'!G15+JP!G15+'Newton Green'!G15+'Rosemary Green'!G15</x:v>
      </x:c>
      <x:c r="U412" s="332" t="str">
        <x:v>AI-assisted analyst</x:v>
      </x:c>
      <x:c r="V412" s="60"/>
      <x:c r="W412" s="60"/>
      <x:c r="X412" s="60"/>
      <x:c r="Y412" s="60"/>
      <x:c r="Z412" s="60"/>
    </x:row>
    <x:row r="413" ht="15.75" hidden="0" customHeight="1">
      <x:c r="A413" s="329" t="str">
        <x:v>RAW-TEST-0407</x:v>
      </x:c>
      <x:c r="B413" s="329" t="str">
        <x:v>ASM-NGOB-V42-TEST</x:v>
      </x:c>
      <x:c r="C413" s="329" t="str">
        <x:v>SRC-NGOB-V18</x:v>
      </x:c>
      <x:c r="D413" s="329" t="str">
        <x:v>'CASH FLOW W ALL BUILDINGS JULY '!G32</x:v>
      </x:c>
      <x:c r="E413" s="329" t="str">
        <x:v>CASH FLOW W ALL BUILDINGS JULY </x:v>
      </x:c>
      <x:c r="F413" s="329" t="n">
        <x:v>32</x:v>
      </x:c>
      <x:c r="G413" s="329" t="str">
        <x:v>REV_OTHER</x:v>
      </x:c>
      <x:c r="H413" s="329"/>
      <x:c r="I413" s="385" t="n">
        <x:v>922292.6107767152</x:v>
      </x:c>
      <x:c r="J413" s="330"/>
      <x:c r="K413" s="329" t="str">
        <x:v>Currency</x:v>
      </x:c>
      <x:c r="L413" s="329" t="str">
        <x:v>CAD</x:v>
      </x:c>
      <x:c r="M413" s="329" t="str">
        <x:v>2028-2029</x:v>
      </x:c>
      <x:c r="N413" s="329" t="str">
        <x:v>AI-Assisted</x:v>
      </x:c>
      <x:c r="O413" s="329" t="str">
        <x:v>Cell transcription from supplied workbook</x:v>
      </x:c>
      <x:c r="P413" s="329" t="str">
        <x:v>Captured</x:v>
      </x:c>
      <x:c r="Q413" s="336" t="d">
        <x:v>2026-10-04T00:00:00.000Z</x:v>
      </x:c>
      <x:c r="R413" s="336" t="d">
        <x:v>2026-10-04T00:00:00.000Z</x:v>
      </x:c>
      <x:c r="S413" s="329" t="str">
        <x:v>Parsed</x:v>
      </x:c>
      <x:c r="T413" s="329" t="str">
        <x:v>Original source numeric input</x:v>
      </x:c>
      <x:c r="U413" s="332" t="str">
        <x:v>AI-assisted analyst</x:v>
      </x:c>
      <x:c r="V413" s="60"/>
      <x:c r="W413" s="60"/>
      <x:c r="X413" s="60"/>
      <x:c r="Y413" s="60"/>
      <x:c r="Z413" s="60"/>
    </x:row>
    <x:row r="414" ht="15.75" hidden="0" customHeight="1">
      <x:c r="A414" s="329" t="str">
        <x:v>RAW-TEST-0408</x:v>
      </x:c>
      <x:c r="B414" s="329" t="str">
        <x:v>ASM-NGOB-V42-TEST</x:v>
      </x:c>
      <x:c r="C414" s="329" t="str">
        <x:v>SRC-NGOB-V18</x:v>
      </x:c>
      <x:c r="D414" s="329" t="str">
        <x:v>'CASH FLOW W ALL BUILDINGS JULY '!G73</x:v>
      </x:c>
      <x:c r="E414" s="329" t="str">
        <x:v>CASH FLOW W ALL BUILDINGS JULY </x:v>
      </x:c>
      <x:c r="F414" s="329" t="n">
        <x:v>73</x:v>
      </x:c>
      <x:c r="G414" s="329" t="str">
        <x:v>OPEX_HEAD_OFFICE_STAFF</x:v>
      </x:c>
      <x:c r="H414" s="329"/>
      <x:c r="I414" s="385" t="n">
        <x:v>952908.951773921</x:v>
      </x:c>
      <x:c r="J414" s="330"/>
      <x:c r="K414" s="329" t="str">
        <x:v>Currency</x:v>
      </x:c>
      <x:c r="L414" s="329" t="str">
        <x:v>CAD</x:v>
      </x:c>
      <x:c r="M414" s="329" t="str">
        <x:v>2028-2029</x:v>
      </x:c>
      <x:c r="N414" s="329" t="str">
        <x:v>AI-Assisted</x:v>
      </x:c>
      <x:c r="O414" s="329" t="str">
        <x:v>Cell transcription from supplied workbook</x:v>
      </x:c>
      <x:c r="P414" s="329" t="str">
        <x:v>Captured</x:v>
      </x:c>
      <x:c r="Q414" s="336" t="d">
        <x:v>2026-10-04T00:00:00.000Z</x:v>
      </x:c>
      <x:c r="R414" s="336" t="d">
        <x:v>2026-10-04T00:00:00.000Z</x:v>
      </x:c>
      <x:c r="S414" s="329" t="str">
        <x:v>Parsed</x:v>
      </x:c>
      <x:c r="T414" s="329" t="str">
        <x:v>Original source formula (text): F73*1.02</x:v>
      </x:c>
      <x:c r="U414" s="332" t="str">
        <x:v>AI-assisted analyst</x:v>
      </x:c>
      <x:c r="V414" s="60"/>
      <x:c r="W414" s="60"/>
      <x:c r="X414" s="60"/>
      <x:c r="Y414" s="60"/>
      <x:c r="Z414" s="60"/>
    </x:row>
    <x:row r="415" ht="15.75" hidden="0" customHeight="1">
      <x:c r="A415" s="329" t="str">
        <x:v>RAW-TEST-0409</x:v>
      </x:c>
      <x:c r="B415" s="329" t="str">
        <x:v>ASM-NGOB-V42-TEST</x:v>
      </x:c>
      <x:c r="C415" s="329" t="str">
        <x:v>SRC-NGOB-V18</x:v>
      </x:c>
      <x:c r="D415" s="329" t="str">
        <x:v>'1656 ADANAC'!G15</x:v>
      </x:c>
      <x:c r="E415" s="329" t="str">
        <x:v>1656 ADANAC</x:v>
      </x:c>
      <x:c r="F415" s="329" t="n">
        <x:v>15</x:v>
      </x:c>
      <x:c r="G415" s="329" t="str">
        <x:v>REV_SUBSIDY</x:v>
      </x:c>
      <x:c r="H415" s="329"/>
      <x:c r="I415" s="385" t="n">
        <x:v>870689</x:v>
      </x:c>
      <x:c r="J415" s="330"/>
      <x:c r="K415" s="329" t="str">
        <x:v>Currency</x:v>
      </x:c>
      <x:c r="L415" s="329" t="str">
        <x:v>CAD</x:v>
      </x:c>
      <x:c r="M415" s="329" t="str">
        <x:v>2028-2029</x:v>
      </x:c>
      <x:c r="N415" s="329" t="str">
        <x:v>AI-Assisted</x:v>
      </x:c>
      <x:c r="O415" s="329" t="str">
        <x:v>Cell transcription from supplied workbook</x:v>
      </x:c>
      <x:c r="P415" s="329" t="str">
        <x:v>Captured</x:v>
      </x:c>
      <x:c r="Q415" s="336" t="d">
        <x:v>2026-10-04T00:00:00.000Z</x:v>
      </x:c>
      <x:c r="R415" s="336" t="d">
        <x:v>2026-10-04T00:00:00.000Z</x:v>
      </x:c>
      <x:c r="S415" s="329" t="str">
        <x:v>Parsed</x:v>
      </x:c>
      <x:c r="T415" s="329" t="str">
        <x:v>Original source numeric input</x:v>
      </x:c>
      <x:c r="U415" s="332" t="str">
        <x:v>AI-assisted analyst</x:v>
      </x:c>
      <x:c r="V415" s="60"/>
      <x:c r="W415" s="60"/>
      <x:c r="X415" s="60"/>
      <x:c r="Y415" s="60"/>
      <x:c r="Z415" s="60"/>
    </x:row>
    <x:row r="416" ht="15.75" hidden="0" customHeight="1">
      <x:c r="A416" s="329" t="str">
        <x:v>RAW-TEST-0410</x:v>
      </x:c>
      <x:c r="B416" s="329" t="str">
        <x:v>ASM-NGOB-V42-TEST</x:v>
      </x:c>
      <x:c r="C416" s="329" t="str">
        <x:v>SRC-NGOB-V18</x:v>
      </x:c>
      <x:c r="D416" s="329" t="str">
        <x:v>'800 Commercial'!G15</x:v>
      </x:c>
      <x:c r="E416" s="329" t="str">
        <x:v>800 Commercial</x:v>
      </x:c>
      <x:c r="F416" s="329" t="n">
        <x:v>15</x:v>
      </x:c>
      <x:c r="G416" s="329" t="str">
        <x:v>REV_SUBSIDY</x:v>
      </x:c>
      <x:c r="H416" s="329"/>
      <x:c r="I416" s="385" t="n">
        <x:v>1187018.5</x:v>
      </x:c>
      <x:c r="J416" s="330"/>
      <x:c r="K416" s="329" t="str">
        <x:v>Currency</x:v>
      </x:c>
      <x:c r="L416" s="329" t="str">
        <x:v>CAD</x:v>
      </x:c>
      <x:c r="M416" s="329" t="str">
        <x:v>2028-2029</x:v>
      </x:c>
      <x:c r="N416" s="329" t="str">
        <x:v>AI-Assisted</x:v>
      </x:c>
      <x:c r="O416" s="329" t="str">
        <x:v>Cell transcription from supplied workbook</x:v>
      </x:c>
      <x:c r="P416" s="329" t="str">
        <x:v>Captured</x:v>
      </x:c>
      <x:c r="Q416" s="336" t="d">
        <x:v>2026-10-04T00:00:00.000Z</x:v>
      </x:c>
      <x:c r="R416" s="336" t="d">
        <x:v>2026-10-04T00:00:00.000Z</x:v>
      </x:c>
      <x:c r="S416" s="329" t="str">
        <x:v>Parsed</x:v>
      </x:c>
      <x:c r="T416" s="329" t="str">
        <x:v>Original source formula (text): 2374037/2</x:v>
      </x:c>
      <x:c r="U416" s="332" t="str">
        <x:v>AI-assisted analyst</x:v>
      </x:c>
      <x:c r="V416" s="60"/>
      <x:c r="W416" s="60"/>
      <x:c r="X416" s="60"/>
      <x:c r="Y416" s="60"/>
      <x:c r="Z416" s="60"/>
    </x:row>
    <x:row r="417" ht="15.75" hidden="0" customHeight="1">
      <x:c r="A417" s="329" t="str">
        <x:v>RAW-TEST-0411</x:v>
      </x:c>
      <x:c r="B417" s="329" t="str">
        <x:v>ASM-NGOB-V42-TEST</x:v>
      </x:c>
      <x:c r="C417" s="329" t="str">
        <x:v>SRC-NGOB-V18</x:v>
      </x:c>
      <x:c r="D417" s="329" t="str">
        <x:v>'CASH FLOW W ALL BUILDINGS JULY '!H7</x:v>
      </x:c>
      <x:c r="E417" s="329" t="str">
        <x:v>CASH FLOW W ALL BUILDINGS JULY </x:v>
      </x:c>
      <x:c r="F417" s="329" t="n">
        <x:v>7</x:v>
      </x:c>
      <x:c r="G417" s="329" t="str">
        <x:v>REV_RENT_EXISTING</x:v>
      </x:c>
      <x:c r="H417" s="329"/>
      <x:c r="I417" s="385" t="n">
        <x:v>6100258.068238877</x:v>
      </x:c>
      <x:c r="J417" s="330"/>
      <x:c r="K417" s="329" t="str">
        <x:v>Currency</x:v>
      </x:c>
      <x:c r="L417" s="329" t="str">
        <x:v>CAD</x:v>
      </x:c>
      <x:c r="M417" s="329" t="str">
        <x:v>2029-2030</x:v>
      </x:c>
      <x:c r="N417" s="329" t="str">
        <x:v>AI-Assisted</x:v>
      </x:c>
      <x:c r="O417" s="329" t="str">
        <x:v>Cell transcription from supplied workbook</x:v>
      </x:c>
      <x:c r="P417" s="329" t="str">
        <x:v>Captured</x:v>
      </x:c>
      <x:c r="Q417" s="336" t="d">
        <x:v>2026-10-04T00:00:00.000Z</x:v>
      </x:c>
      <x:c r="R417" s="336" t="d">
        <x:v>2026-10-04T00:00:00.000Z</x:v>
      </x:c>
      <x:c r="S417" s="329" t="str">
        <x:v>Parsed</x:v>
      </x:c>
      <x:c r="T417" s="329" t="str">
        <x:v>Original source formula (text): 'Murray Manor'!H5+'Evergreen Apartments'!H5+'AC -'!H5+'BT+'!H5+'CH-'!H5+'CC-'!H5+'EE-'!H5+'MH+'!H5+'NT+'!H5+JP!H5+'Newton Green'!H5+'Rosemary Green'!H5</x:v>
      </x:c>
      <x:c r="U417" s="332" t="str">
        <x:v>AI-assisted analyst</x:v>
      </x:c>
      <x:c r="V417" s="60"/>
      <x:c r="W417" s="60"/>
      <x:c r="X417" s="60"/>
      <x:c r="Y417" s="60"/>
      <x:c r="Z417" s="60"/>
    </x:row>
    <x:row r="418" ht="15.75" hidden="0" customHeight="1">
      <x:c r="A418" s="329" t="str">
        <x:v>RAW-TEST-0412</x:v>
      </x:c>
      <x:c r="B418" s="329" t="str">
        <x:v>ASM-NGOB-V42-TEST</x:v>
      </x:c>
      <x:c r="C418" s="329" t="str">
        <x:v>SRC-NGOB-V18</x:v>
      </x:c>
      <x:c r="D418" s="329" t="str">
        <x:v>'CASH FLOW W ALL BUILDINGS JULY '!H8</x:v>
      </x:c>
      <x:c r="E418" s="329" t="str">
        <x:v>CASH FLOW W ALL BUILDINGS JULY </x:v>
      </x:c>
      <x:c r="F418" s="329" t="n">
        <x:v>8</x:v>
      </x:c>
      <x:c r="G418" s="329" t="str">
        <x:v>REV_RENT_NEW</x:v>
      </x:c>
      <x:c r="H418" s="329"/>
      <x:c r="I418" s="385" t="n">
        <x:v>12965851.667480998</x:v>
      </x:c>
      <x:c r="J418" s="330"/>
      <x:c r="K418" s="329" t="str">
        <x:v>Currency</x:v>
      </x:c>
      <x:c r="L418" s="329" t="str">
        <x:v>CAD</x:v>
      </x:c>
      <x:c r="M418" s="329" t="str">
        <x:v>2029-2030</x:v>
      </x:c>
      <x:c r="N418" s="329" t="str">
        <x:v>AI-Assisted</x:v>
      </x:c>
      <x:c r="O418" s="329" t="str">
        <x:v>Cell transcription from supplied workbook</x:v>
      </x:c>
      <x:c r="P418" s="329" t="str">
        <x:v>Captured</x:v>
      </x:c>
      <x:c r="Q418" s="336" t="d">
        <x:v>2026-10-04T00:00:00.000Z</x:v>
      </x:c>
      <x:c r="R418" s="336" t="d">
        <x:v>2026-10-04T00:00:00.000Z</x:v>
      </x:c>
      <x:c r="S418" s="329" t="str">
        <x:v>Parsed</x:v>
      </x:c>
      <x:c r="T418" s="329" t="str">
        <x:v>Original source formula (text): 'Port Moody'!H5+'1656 ADANAC'!H5+'450 Pacific'!H5+'800 Commercial'!H5</x:v>
      </x:c>
      <x:c r="U418" s="332" t="str">
        <x:v>AI-assisted analyst</x:v>
      </x:c>
      <x:c r="V418" s="60"/>
      <x:c r="W418" s="60"/>
      <x:c r="X418" s="60"/>
      <x:c r="Y418" s="60"/>
      <x:c r="Z418" s="60"/>
    </x:row>
    <x:row r="419" ht="15.75" hidden="0" customHeight="1">
      <x:c r="A419" s="329" t="str">
        <x:v>RAW-TEST-0413</x:v>
      </x:c>
      <x:c r="B419" s="329" t="str">
        <x:v>ASM-NGOB-V42-TEST</x:v>
      </x:c>
      <x:c r="C419" s="329" t="str">
        <x:v>SRC-NGOB-V18</x:v>
      </x:c>
      <x:c r="D419" s="329" t="str">
        <x:v>'CASH FLOW W ALL BUILDINGS JULY '!H9</x:v>
      </x:c>
      <x:c r="E419" s="329" t="str">
        <x:v>CASH FLOW W ALL BUILDINGS JULY </x:v>
      </x:c>
      <x:c r="F419" s="329" t="n">
        <x:v>9</x:v>
      </x:c>
      <x:c r="G419" s="329" t="str">
        <x:v>REV_SUBSIDY</x:v>
      </x:c>
      <x:c r="H419" s="329"/>
      <x:c r="I419" s="385" t="n">
        <x:v>6586195.195624961</x:v>
      </x:c>
      <x:c r="J419" s="330"/>
      <x:c r="K419" s="329" t="str">
        <x:v>Currency</x:v>
      </x:c>
      <x:c r="L419" s="329" t="str">
        <x:v>CAD</x:v>
      </x:c>
      <x:c r="M419" s="329" t="str">
        <x:v>2029-2030</x:v>
      </x:c>
      <x:c r="N419" s="329" t="str">
        <x:v>AI-Assisted</x:v>
      </x:c>
      <x:c r="O419" s="329" t="str">
        <x:v>Cell transcription from supplied workbook</x:v>
      </x:c>
      <x:c r="P419" s="329" t="str">
        <x:v>Captured</x:v>
      </x:c>
      <x:c r="Q419" s="336" t="d">
        <x:v>2026-10-04T00:00:00.000Z</x:v>
      </x:c>
      <x:c r="R419" s="336" t="d">
        <x:v>2026-10-04T00:00:00.000Z</x:v>
      </x:c>
      <x:c r="S419" s="329" t="str">
        <x:v>Parsed</x:v>
      </x:c>
      <x:c r="T419" s="329" t="str">
        <x:v>Original source formula (text): '800 Commercial'!H15+'1656 ADANAC'!H15+'450 Pacific'!H15+'AC -'!H15+'BT+'!H15+'CH-'!H15+'CC-'!H15+'EE-'!H15+'MH+'!H15+'NT+'!H15+JP!H15+'Newton Green'!H15+'Rosemary Green'!H15</x:v>
      </x:c>
      <x:c r="U419" s="332" t="str">
        <x:v>AI-assisted analyst</x:v>
      </x:c>
      <x:c r="V419" s="60"/>
      <x:c r="W419" s="60"/>
      <x:c r="X419" s="60"/>
      <x:c r="Y419" s="60"/>
      <x:c r="Z419" s="60"/>
    </x:row>
    <x:row r="420" ht="15.75" hidden="0" customHeight="1">
      <x:c r="A420" s="329" t="str">
        <x:v>RAW-TEST-0414</x:v>
      </x:c>
      <x:c r="B420" s="329" t="str">
        <x:v>ASM-NGOB-V42-TEST</x:v>
      </x:c>
      <x:c r="C420" s="329" t="str">
        <x:v>SRC-NGOB-V18</x:v>
      </x:c>
      <x:c r="D420" s="329" t="str">
        <x:v>'CASH FLOW W ALL BUILDINGS JULY '!H32</x:v>
      </x:c>
      <x:c r="E420" s="329" t="str">
        <x:v>CASH FLOW W ALL BUILDINGS JULY </x:v>
      </x:c>
      <x:c r="F420" s="329" t="n">
        <x:v>32</x:v>
      </x:c>
      <x:c r="G420" s="329" t="str">
        <x:v>REV_OTHER</x:v>
      </x:c>
      <x:c r="H420" s="329"/>
      <x:c r="I420" s="385" t="n">
        <x:v>975990.4629922495</x:v>
      </x:c>
      <x:c r="J420" s="330"/>
      <x:c r="K420" s="329" t="str">
        <x:v>Currency</x:v>
      </x:c>
      <x:c r="L420" s="329" t="str">
        <x:v>CAD</x:v>
      </x:c>
      <x:c r="M420" s="329" t="str">
        <x:v>2029-2030</x:v>
      </x:c>
      <x:c r="N420" s="329" t="str">
        <x:v>AI-Assisted</x:v>
      </x:c>
      <x:c r="O420" s="329" t="str">
        <x:v>Cell transcription from supplied workbook</x:v>
      </x:c>
      <x:c r="P420" s="329" t="str">
        <x:v>Captured</x:v>
      </x:c>
      <x:c r="Q420" s="336" t="d">
        <x:v>2026-10-04T00:00:00.000Z</x:v>
      </x:c>
      <x:c r="R420" s="336" t="d">
        <x:v>2026-10-04T00:00:00.000Z</x:v>
      </x:c>
      <x:c r="S420" s="329" t="str">
        <x:v>Parsed</x:v>
      </x:c>
      <x:c r="T420" s="329" t="str">
        <x:v>Original source numeric input</x:v>
      </x:c>
      <x:c r="U420" s="332" t="str">
        <x:v>AI-assisted analyst</x:v>
      </x:c>
      <x:c r="V420" s="60"/>
      <x:c r="W420" s="60"/>
      <x:c r="X420" s="60"/>
      <x:c r="Y420" s="60"/>
      <x:c r="Z420" s="60"/>
    </x:row>
    <x:row r="421" ht="15.75" hidden="0" customHeight="1">
      <x:c r="A421" s="329" t="str">
        <x:v>RAW-TEST-0415</x:v>
      </x:c>
      <x:c r="B421" s="329" t="str">
        <x:v>ASM-NGOB-V42-TEST</x:v>
      </x:c>
      <x:c r="C421" s="329" t="str">
        <x:v>SRC-NGOB-V18</x:v>
      </x:c>
      <x:c r="D421" s="329" t="str">
        <x:v>'CASH FLOW W ALL BUILDINGS JULY '!H73</x:v>
      </x:c>
      <x:c r="E421" s="329" t="str">
        <x:v>CASH FLOW W ALL BUILDINGS JULY </x:v>
      </x:c>
      <x:c r="F421" s="329" t="n">
        <x:v>73</x:v>
      </x:c>
      <x:c r="G421" s="329" t="str">
        <x:v>OPEX_HEAD_OFFICE_STAFF</x:v>
      </x:c>
      <x:c r="H421" s="329"/>
      <x:c r="I421" s="385" t="n">
        <x:v>971967.1308093994</x:v>
      </x:c>
      <x:c r="J421" s="330"/>
      <x:c r="K421" s="329" t="str">
        <x:v>Currency</x:v>
      </x:c>
      <x:c r="L421" s="329" t="str">
        <x:v>CAD</x:v>
      </x:c>
      <x:c r="M421" s="329" t="str">
        <x:v>2029-2030</x:v>
      </x:c>
      <x:c r="N421" s="329" t="str">
        <x:v>AI-Assisted</x:v>
      </x:c>
      <x:c r="O421" s="329" t="str">
        <x:v>Cell transcription from supplied workbook</x:v>
      </x:c>
      <x:c r="P421" s="329" t="str">
        <x:v>Captured</x:v>
      </x:c>
      <x:c r="Q421" s="336" t="d">
        <x:v>2026-10-04T00:00:00.000Z</x:v>
      </x:c>
      <x:c r="R421" s="336" t="d">
        <x:v>2026-10-04T00:00:00.000Z</x:v>
      </x:c>
      <x:c r="S421" s="329" t="str">
        <x:v>Parsed</x:v>
      </x:c>
      <x:c r="T421" s="329" t="str">
        <x:v>Original source formula (text): G73*1.02</x:v>
      </x:c>
      <x:c r="U421" s="332" t="str">
        <x:v>AI-assisted analyst</x:v>
      </x:c>
      <x:c r="V421" s="60"/>
      <x:c r="W421" s="60"/>
      <x:c r="X421" s="60"/>
      <x:c r="Y421" s="60"/>
      <x:c r="Z421" s="60"/>
    </x:row>
    <x:row r="422" ht="15.75" hidden="0" customHeight="1">
      <x:c r="A422" s="329" t="str">
        <x:v>RAW-TEST-0416</x:v>
      </x:c>
      <x:c r="B422" s="329" t="str">
        <x:v>ASM-NGOB-V42-TEST</x:v>
      </x:c>
      <x:c r="C422" s="329" t="str">
        <x:v>SRC-NGOB-V18</x:v>
      </x:c>
      <x:c r="D422" s="329" t="str">
        <x:v>'1656 ADANAC'!H15</x:v>
      </x:c>
      <x:c r="E422" s="329" t="str">
        <x:v>1656 ADANAC</x:v>
      </x:c>
      <x:c r="F422" s="329" t="n">
        <x:v>15</x:v>
      </x:c>
      <x:c r="G422" s="329" t="str">
        <x:v>REV_SUBSIDY</x:v>
      </x:c>
      <x:c r="H422" s="329"/>
      <x:c r="I422" s="385" t="n">
        <x:v>870689</x:v>
      </x:c>
      <x:c r="J422" s="330"/>
      <x:c r="K422" s="329" t="str">
        <x:v>Currency</x:v>
      </x:c>
      <x:c r="L422" s="329" t="str">
        <x:v>CAD</x:v>
      </x:c>
      <x:c r="M422" s="329" t="str">
        <x:v>2029-2030</x:v>
      </x:c>
      <x:c r="N422" s="329" t="str">
        <x:v>AI-Assisted</x:v>
      </x:c>
      <x:c r="O422" s="329" t="str">
        <x:v>Cell transcription from supplied workbook</x:v>
      </x:c>
      <x:c r="P422" s="329" t="str">
        <x:v>Captured</x:v>
      </x:c>
      <x:c r="Q422" s="336" t="d">
        <x:v>2026-10-04T00:00:00.000Z</x:v>
      </x:c>
      <x:c r="R422" s="336" t="d">
        <x:v>2026-10-04T00:00:00.000Z</x:v>
      </x:c>
      <x:c r="S422" s="329" t="str">
        <x:v>Parsed</x:v>
      </x:c>
      <x:c r="T422" s="329" t="str">
        <x:v>Original source numeric input</x:v>
      </x:c>
      <x:c r="U422" s="332" t="str">
        <x:v>AI-assisted analyst</x:v>
      </x:c>
      <x:c r="V422" s="60"/>
      <x:c r="W422" s="60"/>
      <x:c r="X422" s="60"/>
      <x:c r="Y422" s="60"/>
      <x:c r="Z422" s="60"/>
    </x:row>
    <x:row r="423" ht="15.75" hidden="0" customHeight="1">
      <x:c r="A423" s="329" t="str">
        <x:v>RAW-TEST-0417</x:v>
      </x:c>
      <x:c r="B423" s="329" t="str">
        <x:v>ASM-NGOB-V42-TEST</x:v>
      </x:c>
      <x:c r="C423" s="329" t="str">
        <x:v>SRC-NGOB-V18</x:v>
      </x:c>
      <x:c r="D423" s="329" t="str">
        <x:v>'800 Commercial'!H15</x:v>
      </x:c>
      <x:c r="E423" s="329" t="str">
        <x:v>800 Commercial</x:v>
      </x:c>
      <x:c r="F423" s="329" t="n">
        <x:v>15</x:v>
      </x:c>
      <x:c r="G423" s="329" t="str">
        <x:v>REV_SUBSIDY</x:v>
      </x:c>
      <x:c r="H423" s="329"/>
      <x:c r="I423" s="385" t="n">
        <x:v>2448294</x:v>
      </x:c>
      <x:c r="J423" s="330"/>
      <x:c r="K423" s="329" t="str">
        <x:v>Currency</x:v>
      </x:c>
      <x:c r="L423" s="329" t="str">
        <x:v>CAD</x:v>
      </x:c>
      <x:c r="M423" s="329" t="str">
        <x:v>2029-2030</x:v>
      </x:c>
      <x:c r="N423" s="329" t="str">
        <x:v>AI-Assisted</x:v>
      </x:c>
      <x:c r="O423" s="329" t="str">
        <x:v>Cell transcription from supplied workbook</x:v>
      </x:c>
      <x:c r="P423" s="329" t="str">
        <x:v>Captured</x:v>
      </x:c>
      <x:c r="Q423" s="336" t="d">
        <x:v>2026-10-04T00:00:00.000Z</x:v>
      </x:c>
      <x:c r="R423" s="336" t="d">
        <x:v>2026-10-04T00:00:00.000Z</x:v>
      </x:c>
      <x:c r="S423" s="329" t="str">
        <x:v>Parsed</x:v>
      </x:c>
      <x:c r="T423" s="329" t="str">
        <x:v>Original source numeric input</x:v>
      </x:c>
      <x:c r="U423" s="332" t="str">
        <x:v>AI-assisted analyst</x:v>
      </x:c>
      <x:c r="V423" s="60"/>
      <x:c r="W423" s="60"/>
      <x:c r="X423" s="60"/>
      <x:c r="Y423" s="60"/>
      <x:c r="Z423" s="60"/>
    </x:row>
    <x:row r="424" ht="15.75" hidden="0" customHeight="1">
      <x:c r="A424" s="329" t="str">
        <x:v>RAW-TEST-0418</x:v>
      </x:c>
      <x:c r="B424" s="329" t="str">
        <x:v>ASM-NGOB-V42-TEST</x:v>
      </x:c>
      <x:c r="C424" s="329" t="str">
        <x:v>SRC-NGOB-V18</x:v>
      </x:c>
      <x:c r="D424" s="329" t="str">
        <x:v>'CASH FLOW W ALL BUILDINGS JULY '!I7</x:v>
      </x:c>
      <x:c r="E424" s="329" t="str">
        <x:v>CASH FLOW W ALL BUILDINGS JULY </x:v>
      </x:c>
      <x:c r="F424" s="329" t="n">
        <x:v>7</x:v>
      </x:c>
      <x:c r="G424" s="329" t="str">
        <x:v>REV_RENT_EXISTING</x:v>
      </x:c>
      <x:c r="H424" s="329"/>
      <x:c r="I424" s="385" t="n">
        <x:v>6311659.245967848</x:v>
      </x:c>
      <x:c r="J424" s="330"/>
      <x:c r="K424" s="329" t="str">
        <x:v>Currency</x:v>
      </x:c>
      <x:c r="L424" s="329" t="str">
        <x:v>CAD</x:v>
      </x:c>
      <x:c r="M424" s="329" t="str">
        <x:v>2030-2031</x:v>
      </x:c>
      <x:c r="N424" s="329" t="str">
        <x:v>AI-Assisted</x:v>
      </x:c>
      <x:c r="O424" s="329" t="str">
        <x:v>Cell transcription from supplied workbook</x:v>
      </x:c>
      <x:c r="P424" s="329" t="str">
        <x:v>Captured</x:v>
      </x:c>
      <x:c r="Q424" s="336" t="d">
        <x:v>2026-10-04T00:00:00.000Z</x:v>
      </x:c>
      <x:c r="R424" s="336" t="d">
        <x:v>2026-10-04T00:00:00.000Z</x:v>
      </x:c>
      <x:c r="S424" s="329" t="str">
        <x:v>Parsed</x:v>
      </x:c>
      <x:c r="T424" s="329" t="str">
        <x:v>Original source formula (text): 'Murray Manor'!I5+'Evergreen Apartments'!I5+'AC -'!I5+'BT+'!I5+'CH-'!I5+'CC-'!I5+'EE-'!I5+'MH+'!I5+'NT+'!I5+JP!I5+'Newton Green'!I5+'Rosemary Green'!I5</x:v>
      </x:c>
      <x:c r="U424" s="332" t="str">
        <x:v>AI-assisted analyst</x:v>
      </x:c>
      <x:c r="V424" s="60"/>
      <x:c r="W424" s="60"/>
      <x:c r="X424" s="60"/>
      <x:c r="Y424" s="60"/>
      <x:c r="Z424" s="60"/>
    </x:row>
    <x:row r="425" ht="15.75" hidden="0" customHeight="1">
      <x:c r="A425" s="329" t="str">
        <x:v>RAW-TEST-0419</x:v>
      </x:c>
      <x:c r="B425" s="329" t="str">
        <x:v>ASM-NGOB-V42-TEST</x:v>
      </x:c>
      <x:c r="C425" s="329" t="str">
        <x:v>SRC-NGOB-V18</x:v>
      </x:c>
      <x:c r="D425" s="329" t="str">
        <x:v>'CASH FLOW W ALL BUILDINGS JULY '!I8</x:v>
      </x:c>
      <x:c r="E425" s="329" t="str">
        <x:v>CASH FLOW W ALL BUILDINGS JULY </x:v>
      </x:c>
      <x:c r="F425" s="329" t="n">
        <x:v>8</x:v>
      </x:c>
      <x:c r="G425" s="329" t="str">
        <x:v>REV_RENT_NEW</x:v>
      </x:c>
      <x:c r="H425" s="329"/>
      <x:c r="I425" s="385" t="n">
        <x:v>13264696.48812874</x:v>
      </x:c>
      <x:c r="J425" s="330"/>
      <x:c r="K425" s="329" t="str">
        <x:v>Currency</x:v>
      </x:c>
      <x:c r="L425" s="329" t="str">
        <x:v>CAD</x:v>
      </x:c>
      <x:c r="M425" s="329" t="str">
        <x:v>2030-2031</x:v>
      </x:c>
      <x:c r="N425" s="329" t="str">
        <x:v>AI-Assisted</x:v>
      </x:c>
      <x:c r="O425" s="329" t="str">
        <x:v>Cell transcription from supplied workbook</x:v>
      </x:c>
      <x:c r="P425" s="329" t="str">
        <x:v>Captured</x:v>
      </x:c>
      <x:c r="Q425" s="336" t="d">
        <x:v>2026-10-04T00:00:00.000Z</x:v>
      </x:c>
      <x:c r="R425" s="336" t="d">
        <x:v>2026-10-04T00:00:00.000Z</x:v>
      </x:c>
      <x:c r="S425" s="329" t="str">
        <x:v>Parsed</x:v>
      </x:c>
      <x:c r="T425" s="329" t="str">
        <x:v>Original source formula (text): 'Port Moody'!I5+'1656 ADANAC'!I5+'450 Pacific'!I5+'800 Commercial'!I5</x:v>
      </x:c>
      <x:c r="U425" s="332" t="str">
        <x:v>AI-assisted analyst</x:v>
      </x:c>
      <x:c r="V425" s="60"/>
      <x:c r="W425" s="60"/>
      <x:c r="X425" s="60"/>
      <x:c r="Y425" s="60"/>
      <x:c r="Z425" s="60"/>
    </x:row>
    <x:row r="426" ht="15.75" hidden="0" customHeight="1">
      <x:c r="A426" s="329" t="str">
        <x:v>RAW-TEST-0420</x:v>
      </x:c>
      <x:c r="B426" s="329" t="str">
        <x:v>ASM-NGOB-V42-TEST</x:v>
      </x:c>
      <x:c r="C426" s="329" t="str">
        <x:v>SRC-NGOB-V18</x:v>
      </x:c>
      <x:c r="D426" s="329" t="str">
        <x:v>'CASH FLOW W ALL BUILDINGS JULY '!I9</x:v>
      </x:c>
      <x:c r="E426" s="329" t="str">
        <x:v>CASH FLOW W ALL BUILDINGS JULY </x:v>
      </x:c>
      <x:c r="F426" s="329" t="n">
        <x:v>9</x:v>
      </x:c>
      <x:c r="G426" s="329" t="str">
        <x:v>REV_SUBSIDY</x:v>
      </x:c>
      <x:c r="H426" s="329"/>
      <x:c r="I426" s="385" t="n">
        <x:v>6724427.579922459</x:v>
      </x:c>
      <x:c r="J426" s="330"/>
      <x:c r="K426" s="329" t="str">
        <x:v>Currency</x:v>
      </x:c>
      <x:c r="L426" s="329" t="str">
        <x:v>CAD</x:v>
      </x:c>
      <x:c r="M426" s="329" t="str">
        <x:v>2030-2031</x:v>
      </x:c>
      <x:c r="N426" s="329" t="str">
        <x:v>AI-Assisted</x:v>
      </x:c>
      <x:c r="O426" s="329" t="str">
        <x:v>Cell transcription from supplied workbook</x:v>
      </x:c>
      <x:c r="P426" s="329" t="str">
        <x:v>Captured</x:v>
      </x:c>
      <x:c r="Q426" s="336" t="d">
        <x:v>2026-10-04T00:00:00.000Z</x:v>
      </x:c>
      <x:c r="R426" s="336" t="d">
        <x:v>2026-10-04T00:00:00.000Z</x:v>
      </x:c>
      <x:c r="S426" s="329" t="str">
        <x:v>Parsed</x:v>
      </x:c>
      <x:c r="T426" s="329" t="str">
        <x:v>Original source formula (text): '800 Commercial'!I15+'1656 ADANAC'!I15+'450 Pacific'!I15+'AC -'!I15+'BT+'!I15+'CH-'!I15+'CC-'!I15+'EE-'!I15+'MH+'!I15+'NT+'!I15+JP!I15+'Newton Green'!I15+'Rosemary Green'!I15</x:v>
      </x:c>
      <x:c r="U426" s="332" t="str">
        <x:v>AI-assisted analyst</x:v>
      </x:c>
      <x:c r="V426" s="60"/>
      <x:c r="W426" s="60"/>
      <x:c r="X426" s="60"/>
      <x:c r="Y426" s="60"/>
      <x:c r="Z426" s="60"/>
    </x:row>
    <x:row r="427" ht="15.75" hidden="0" customHeight="1">
      <x:c r="A427" s="329" t="str">
        <x:v>RAW-TEST-0421</x:v>
      </x:c>
      <x:c r="B427" s="329" t="str">
        <x:v>ASM-NGOB-V42-TEST</x:v>
      </x:c>
      <x:c r="C427" s="329" t="str">
        <x:v>SRC-NGOB-V18</x:v>
      </x:c>
      <x:c r="D427" s="329" t="str">
        <x:v>'CASH FLOW W ALL BUILDINGS JULY '!I32</x:v>
      </x:c>
      <x:c r="E427" s="329" t="str">
        <x:v>CASH FLOW W ALL BUILDINGS JULY </x:v>
      </x:c>
      <x:c r="F427" s="329" t="n">
        <x:v>32</x:v>
      </x:c>
      <x:c r="G427" s="329" t="str">
        <x:v>REV_OTHER</x:v>
      </x:c>
      <x:c r="H427" s="329"/>
      <x:c r="I427" s="385" t="n">
        <x:v>920733.5522520945</x:v>
      </x:c>
      <x:c r="J427" s="330"/>
      <x:c r="K427" s="329" t="str">
        <x:v>Currency</x:v>
      </x:c>
      <x:c r="L427" s="329" t="str">
        <x:v>CAD</x:v>
      </x:c>
      <x:c r="M427" s="329" t="str">
        <x:v>2030-2031</x:v>
      </x:c>
      <x:c r="N427" s="329" t="str">
        <x:v>AI-Assisted</x:v>
      </x:c>
      <x:c r="O427" s="329" t="str">
        <x:v>Cell transcription from supplied workbook</x:v>
      </x:c>
      <x:c r="P427" s="329" t="str">
        <x:v>Captured</x:v>
      </x:c>
      <x:c r="Q427" s="336" t="d">
        <x:v>2026-10-04T00:00:00.000Z</x:v>
      </x:c>
      <x:c r="R427" s="336" t="d">
        <x:v>2026-10-04T00:00:00.000Z</x:v>
      </x:c>
      <x:c r="S427" s="329" t="str">
        <x:v>Parsed</x:v>
      </x:c>
      <x:c r="T427" s="329" t="str">
        <x:v>Original source numeric input</x:v>
      </x:c>
      <x:c r="U427" s="332" t="str">
        <x:v>AI-assisted analyst</x:v>
      </x:c>
      <x:c r="V427" s="60"/>
      <x:c r="W427" s="60"/>
      <x:c r="X427" s="60"/>
      <x:c r="Y427" s="60"/>
      <x:c r="Z427" s="60"/>
    </x:row>
    <x:row r="428" ht="15.75" hidden="0" customHeight="1">
      <x:c r="A428" s="329" t="str">
        <x:v>RAW-TEST-0422</x:v>
      </x:c>
      <x:c r="B428" s="329" t="str">
        <x:v>ASM-NGOB-V42-TEST</x:v>
      </x:c>
      <x:c r="C428" s="329" t="str">
        <x:v>SRC-NGOB-V18</x:v>
      </x:c>
      <x:c r="D428" s="329" t="str">
        <x:v>'CASH FLOW W ALL BUILDINGS JULY '!I73</x:v>
      </x:c>
      <x:c r="E428" s="329" t="str">
        <x:v>CASH FLOW W ALL BUILDINGS JULY </x:v>
      </x:c>
      <x:c r="F428" s="329" t="n">
        <x:v>73</x:v>
      </x:c>
      <x:c r="G428" s="329" t="str">
        <x:v>OPEX_HEAD_OFFICE_STAFF</x:v>
      </x:c>
      <x:c r="H428" s="329"/>
      <x:c r="I428" s="385" t="n">
        <x:v>991406.4734255874</x:v>
      </x:c>
      <x:c r="J428" s="330"/>
      <x:c r="K428" s="329" t="str">
        <x:v>Currency</x:v>
      </x:c>
      <x:c r="L428" s="329" t="str">
        <x:v>CAD</x:v>
      </x:c>
      <x:c r="M428" s="329" t="str">
        <x:v>2030-2031</x:v>
      </x:c>
      <x:c r="N428" s="329" t="str">
        <x:v>AI-Assisted</x:v>
      </x:c>
      <x:c r="O428" s="329" t="str">
        <x:v>Cell transcription from supplied workbook</x:v>
      </x:c>
      <x:c r="P428" s="329" t="str">
        <x:v>Captured</x:v>
      </x:c>
      <x:c r="Q428" s="336" t="d">
        <x:v>2026-10-04T00:00:00.000Z</x:v>
      </x:c>
      <x:c r="R428" s="336" t="d">
        <x:v>2026-10-04T00:00:00.000Z</x:v>
      </x:c>
      <x:c r="S428" s="329" t="str">
        <x:v>Parsed</x:v>
      </x:c>
      <x:c r="T428" s="329" t="str">
        <x:v>Original source numeric input</x:v>
      </x:c>
      <x:c r="U428" s="332" t="str">
        <x:v>AI-assisted analyst</x:v>
      </x:c>
      <x:c r="V428" s="60"/>
      <x:c r="W428" s="60"/>
      <x:c r="X428" s="60"/>
      <x:c r="Y428" s="60"/>
      <x:c r="Z428" s="60"/>
    </x:row>
    <x:row r="429" ht="15.75" hidden="0" customHeight="1">
      <x:c r="A429" s="329" t="str">
        <x:v>RAW-TEST-0423</x:v>
      </x:c>
      <x:c r="B429" s="329" t="str">
        <x:v>ASM-NGOB-V42-TEST</x:v>
      </x:c>
      <x:c r="C429" s="329" t="str">
        <x:v>SRC-NGOB-V18</x:v>
      </x:c>
      <x:c r="D429" s="329" t="str">
        <x:v>'1656 ADANAC'!I15</x:v>
      </x:c>
      <x:c r="E429" s="329" t="str">
        <x:v>1656 ADANAC</x:v>
      </x:c>
      <x:c r="F429" s="329" t="n">
        <x:v>15</x:v>
      </x:c>
      <x:c r="G429" s="329" t="str">
        <x:v>REV_SUBSIDY</x:v>
      </x:c>
      <x:c r="H429" s="329"/>
      <x:c r="I429" s="385" t="n">
        <x:v>870689</x:v>
      </x:c>
      <x:c r="J429" s="330"/>
      <x:c r="K429" s="329" t="str">
        <x:v>Currency</x:v>
      </x:c>
      <x:c r="L429" s="329" t="str">
        <x:v>CAD</x:v>
      </x:c>
      <x:c r="M429" s="329" t="str">
        <x:v>2030-2031</x:v>
      </x:c>
      <x:c r="N429" s="329" t="str">
        <x:v>AI-Assisted</x:v>
      </x:c>
      <x:c r="O429" s="329" t="str">
        <x:v>Cell transcription from supplied workbook</x:v>
      </x:c>
      <x:c r="P429" s="329" t="str">
        <x:v>Captured</x:v>
      </x:c>
      <x:c r="Q429" s="336" t="d">
        <x:v>2026-10-04T00:00:00.000Z</x:v>
      </x:c>
      <x:c r="R429" s="336" t="d">
        <x:v>2026-10-04T00:00:00.000Z</x:v>
      </x:c>
      <x:c r="S429" s="329" t="str">
        <x:v>Parsed</x:v>
      </x:c>
      <x:c r="T429" s="329" t="str">
        <x:v>Original source numeric input</x:v>
      </x:c>
      <x:c r="U429" s="332" t="str">
        <x:v>AI-assisted analyst</x:v>
      </x:c>
      <x:c r="V429" s="60"/>
      <x:c r="W429" s="60"/>
      <x:c r="X429" s="60"/>
      <x:c r="Y429" s="60"/>
      <x:c r="Z429" s="60"/>
    </x:row>
    <x:row r="430" ht="15.75" hidden="0" customHeight="1">
      <x:c r="A430" s="329" t="str">
        <x:v>RAW-TEST-0424</x:v>
      </x:c>
      <x:c r="B430" s="329" t="str">
        <x:v>ASM-NGOB-V42-TEST</x:v>
      </x:c>
      <x:c r="C430" s="329" t="str">
        <x:v>SRC-NGOB-V18</x:v>
      </x:c>
      <x:c r="D430" s="329" t="str">
        <x:v>'800 Commercial'!I15</x:v>
      </x:c>
      <x:c r="E430" s="329" t="str">
        <x:v>800 Commercial</x:v>
      </x:c>
      <x:c r="F430" s="329" t="n">
        <x:v>15</x:v>
      </x:c>
      <x:c r="G430" s="329" t="str">
        <x:v>REV_SUBSIDY</x:v>
      </x:c>
      <x:c r="H430" s="329"/>
      <x:c r="I430" s="385" t="n">
        <x:v>2525806</x:v>
      </x:c>
      <x:c r="J430" s="330"/>
      <x:c r="K430" s="329" t="str">
        <x:v>Currency</x:v>
      </x:c>
      <x:c r="L430" s="329" t="str">
        <x:v>CAD</x:v>
      </x:c>
      <x:c r="M430" s="329" t="str">
        <x:v>2030-2031</x:v>
      </x:c>
      <x:c r="N430" s="329" t="str">
        <x:v>AI-Assisted</x:v>
      </x:c>
      <x:c r="O430" s="329" t="str">
        <x:v>Cell transcription from supplied workbook</x:v>
      </x:c>
      <x:c r="P430" s="329" t="str">
        <x:v>Captured</x:v>
      </x:c>
      <x:c r="Q430" s="336" t="d">
        <x:v>2026-10-04T00:00:00.000Z</x:v>
      </x:c>
      <x:c r="R430" s="336" t="d">
        <x:v>2026-10-04T00:00:00.000Z</x:v>
      </x:c>
      <x:c r="S430" s="329" t="str">
        <x:v>Parsed</x:v>
      </x:c>
      <x:c r="T430" s="329" t="str">
        <x:v>Original source numeric input</x:v>
      </x:c>
      <x:c r="U430" s="332" t="str">
        <x:v>AI-assisted analyst</x:v>
      </x:c>
      <x:c r="V430" s="60"/>
      <x:c r="W430" s="60"/>
      <x:c r="X430" s="60"/>
      <x:c r="Y430" s="60"/>
      <x:c r="Z430" s="60"/>
    </x:row>
    <x:row r="431" ht="15.75" hidden="0" customHeight="1">
      <x:c r="A431" s="329" t="str">
        <x:v>RAW-TEST-0425</x:v>
      </x:c>
      <x:c r="B431" s="329" t="str">
        <x:v>ASM-NGOB-V42-TEST</x:v>
      </x:c>
      <x:c r="C431" s="329" t="str">
        <x:v>SRC-NGOB-V18</x:v>
      </x:c>
      <x:c r="D431" s="329" t="str">
        <x:v>'CASH FLOW W ALL BUILDINGS JULY '!J7</x:v>
      </x:c>
      <x:c r="E431" s="329" t="str">
        <x:v>CASH FLOW W ALL BUILDINGS JULY </x:v>
      </x:c>
      <x:c r="F431" s="329" t="n">
        <x:v>7</x:v>
      </x:c>
      <x:c r="G431" s="329" t="str">
        <x:v>REV_RENT_EXISTING</x:v>
      </x:c>
      <x:c r="H431" s="329"/>
      <x:c r="I431" s="385" t="n">
        <x:v>6531483.403581753</x:v>
      </x:c>
      <x:c r="J431" s="330"/>
      <x:c r="K431" s="329" t="str">
        <x:v>Currency</x:v>
      </x:c>
      <x:c r="L431" s="329" t="str">
        <x:v>CAD</x:v>
      </x:c>
      <x:c r="M431" s="329" t="str">
        <x:v>2031-2032</x:v>
      </x:c>
      <x:c r="N431" s="329" t="str">
        <x:v>AI-Assisted</x:v>
      </x:c>
      <x:c r="O431" s="329" t="str">
        <x:v>Cell transcription from supplied workbook</x:v>
      </x:c>
      <x:c r="P431" s="329" t="str">
        <x:v>Captured</x:v>
      </x:c>
      <x:c r="Q431" s="336" t="d">
        <x:v>2026-10-04T00:00:00.000Z</x:v>
      </x:c>
      <x:c r="R431" s="336" t="d">
        <x:v>2026-10-04T00:00:00.000Z</x:v>
      </x:c>
      <x:c r="S431" s="329" t="str">
        <x:v>Parsed</x:v>
      </x:c>
      <x:c r="T431" s="329" t="str">
        <x:v>Original source formula (text): 'Murray Manor'!J5+'Evergreen Apartments'!J5+'AC -'!J5+'BT+'!J5+'CH-'!J5+'CC-'!J5+'EE-'!J5+'MH+'!J5+'NT+'!J5+JP!J5+'Newton Green'!J5+'Rosemary Green'!J5</x:v>
      </x:c>
      <x:c r="U431" s="332" t="str">
        <x:v>AI-assisted analyst</x:v>
      </x:c>
      <x:c r="V431" s="60"/>
      <x:c r="W431" s="60"/>
      <x:c r="X431" s="60"/>
      <x:c r="Y431" s="60"/>
      <x:c r="Z431" s="60"/>
    </x:row>
    <x:row r="432" ht="15.75" hidden="0" customHeight="1">
      <x:c r="A432" s="329" t="str">
        <x:v>RAW-TEST-0426</x:v>
      </x:c>
      <x:c r="B432" s="329" t="str">
        <x:v>ASM-NGOB-V42-TEST</x:v>
      </x:c>
      <x:c r="C432" s="329" t="str">
        <x:v>SRC-NGOB-V18</x:v>
      </x:c>
      <x:c r="D432" s="329" t="str">
        <x:v>'CASH FLOW W ALL BUILDINGS JULY '!J8</x:v>
      </x:c>
      <x:c r="E432" s="329" t="str">
        <x:v>CASH FLOW W ALL BUILDINGS JULY </x:v>
      </x:c>
      <x:c r="F432" s="329" t="n">
        <x:v>8</x:v>
      </x:c>
      <x:c r="G432" s="329" t="str">
        <x:v>REV_RENT_NEW</x:v>
      </x:c>
      <x:c r="H432" s="329"/>
      <x:c r="I432" s="385" t="n">
        <x:v>13570506.399871895</x:v>
      </x:c>
      <x:c r="J432" s="330"/>
      <x:c r="K432" s="329" t="str">
        <x:v>Currency</x:v>
      </x:c>
      <x:c r="L432" s="329" t="str">
        <x:v>CAD</x:v>
      </x:c>
      <x:c r="M432" s="329" t="str">
        <x:v>2031-2032</x:v>
      </x:c>
      <x:c r="N432" s="329" t="str">
        <x:v>AI-Assisted</x:v>
      </x:c>
      <x:c r="O432" s="329" t="str">
        <x:v>Cell transcription from supplied workbook</x:v>
      </x:c>
      <x:c r="P432" s="329" t="str">
        <x:v>Captured</x:v>
      </x:c>
      <x:c r="Q432" s="336" t="d">
        <x:v>2026-10-04T00:00:00.000Z</x:v>
      </x:c>
      <x:c r="R432" s="336" t="d">
        <x:v>2026-10-04T00:00:00.000Z</x:v>
      </x:c>
      <x:c r="S432" s="329" t="str">
        <x:v>Parsed</x:v>
      </x:c>
      <x:c r="T432" s="329" t="str">
        <x:v>Original source formula (text): 'Port Moody'!J5+'1656 ADANAC'!J5+'450 Pacific'!J5+'800 Commercial'!J5</x:v>
      </x:c>
      <x:c r="U432" s="332" t="str">
        <x:v>AI-assisted analyst</x:v>
      </x:c>
      <x:c r="V432" s="60"/>
      <x:c r="W432" s="60"/>
      <x:c r="X432" s="60"/>
      <x:c r="Y432" s="60"/>
      <x:c r="Z432" s="60"/>
    </x:row>
    <x:row r="433" ht="15.75" hidden="0" customHeight="1">
      <x:c r="A433" s="329" t="str">
        <x:v>RAW-TEST-0427</x:v>
      </x:c>
      <x:c r="B433" s="329" t="str">
        <x:v>ASM-NGOB-V42-TEST</x:v>
      </x:c>
      <x:c r="C433" s="329" t="str">
        <x:v>SRC-NGOB-V18</x:v>
      </x:c>
      <x:c r="D433" s="329" t="str">
        <x:v>'CASH FLOW W ALL BUILDINGS JULY '!J9</x:v>
      </x:c>
      <x:c r="E433" s="329" t="str">
        <x:v>CASH FLOW W ALL BUILDINGS JULY </x:v>
      </x:c>
      <x:c r="F433" s="329" t="n">
        <x:v>9</x:v>
      </x:c>
      <x:c r="G433" s="329" t="str">
        <x:v>REV_SUBSIDY</x:v>
      </x:c>
      <x:c r="H433" s="329"/>
      <x:c r="I433" s="385" t="n">
        <x:v>6866213.556925158</x:v>
      </x:c>
      <x:c r="J433" s="330"/>
      <x:c r="K433" s="329" t="str">
        <x:v>Currency</x:v>
      </x:c>
      <x:c r="L433" s="329" t="str">
        <x:v>CAD</x:v>
      </x:c>
      <x:c r="M433" s="329" t="str">
        <x:v>2031-2032</x:v>
      </x:c>
      <x:c r="N433" s="329" t="str">
        <x:v>AI-Assisted</x:v>
      </x:c>
      <x:c r="O433" s="329" t="str">
        <x:v>Cell transcription from supplied workbook</x:v>
      </x:c>
      <x:c r="P433" s="329" t="str">
        <x:v>Captured</x:v>
      </x:c>
      <x:c r="Q433" s="336" t="d">
        <x:v>2026-10-04T00:00:00.000Z</x:v>
      </x:c>
      <x:c r="R433" s="336" t="d">
        <x:v>2026-10-04T00:00:00.000Z</x:v>
      </x:c>
      <x:c r="S433" s="329" t="str">
        <x:v>Parsed</x:v>
      </x:c>
      <x:c r="T433" s="329" t="str">
        <x:v>Original source formula (text): '800 Commercial'!J15+'1656 ADANAC'!J15+'450 Pacific'!J15+'AC -'!J15+'BT+'!J15+'CH-'!J15+'CC-'!J15+'EE-'!J15+'MH+'!J15+'NT+'!J15+JP!J15+'Newton Green'!J15+'Rosemary Green'!J15</x:v>
      </x:c>
      <x:c r="U433" s="332" t="str">
        <x:v>AI-assisted analyst</x:v>
      </x:c>
      <x:c r="V433" s="60"/>
      <x:c r="W433" s="60"/>
      <x:c r="X433" s="60"/>
      <x:c r="Y433" s="60"/>
      <x:c r="Z433" s="60"/>
    </x:row>
    <x:row r="434" ht="15.75" hidden="0" customHeight="1">
      <x:c r="A434" s="329" t="str">
        <x:v>RAW-TEST-0428</x:v>
      </x:c>
      <x:c r="B434" s="329" t="str">
        <x:v>ASM-NGOB-V42-TEST</x:v>
      </x:c>
      <x:c r="C434" s="329" t="str">
        <x:v>SRC-NGOB-V18</x:v>
      </x:c>
      <x:c r="D434" s="329" t="str">
        <x:v>'CASH FLOW W ALL BUILDINGS JULY '!J32</x:v>
      </x:c>
      <x:c r="E434" s="329" t="str">
        <x:v>CASH FLOW W ALL BUILDINGS JULY </x:v>
      </x:c>
      <x:c r="F434" s="329" t="n">
        <x:v>32</x:v>
      </x:c>
      <x:c r="G434" s="329" t="str">
        <x:v>REV_OTHER</x:v>
      </x:c>
      <x:c r="H434" s="329"/>
      <x:c r="I434" s="385" t="n">
        <x:v>937763.5032971364</x:v>
      </x:c>
      <x:c r="J434" s="330"/>
      <x:c r="K434" s="329" t="str">
        <x:v>Currency</x:v>
      </x:c>
      <x:c r="L434" s="329" t="str">
        <x:v>CAD</x:v>
      </x:c>
      <x:c r="M434" s="329" t="str">
        <x:v>2031-2032</x:v>
      </x:c>
      <x:c r="N434" s="329" t="str">
        <x:v>AI-Assisted</x:v>
      </x:c>
      <x:c r="O434" s="329" t="str">
        <x:v>Cell transcription from supplied workbook</x:v>
      </x:c>
      <x:c r="P434" s="329" t="str">
        <x:v>Captured</x:v>
      </x:c>
      <x:c r="Q434" s="336" t="d">
        <x:v>2026-10-04T00:00:00.000Z</x:v>
      </x:c>
      <x:c r="R434" s="336" t="d">
        <x:v>2026-10-04T00:00:00.000Z</x:v>
      </x:c>
      <x:c r="S434" s="329" t="str">
        <x:v>Parsed</x:v>
      </x:c>
      <x:c r="T434" s="329" t="str">
        <x:v>Original source numeric input</x:v>
      </x:c>
      <x:c r="U434" s="332" t="str">
        <x:v>AI-assisted analyst</x:v>
      </x:c>
      <x:c r="V434" s="60"/>
      <x:c r="W434" s="60"/>
      <x:c r="X434" s="60"/>
      <x:c r="Y434" s="60"/>
      <x:c r="Z434" s="60"/>
    </x:row>
    <x:row r="435" ht="15.75" hidden="0" customHeight="1">
      <x:c r="A435" s="329" t="str">
        <x:v>RAW-TEST-0429</x:v>
      </x:c>
      <x:c r="B435" s="329" t="str">
        <x:v>ASM-NGOB-V42-TEST</x:v>
      </x:c>
      <x:c r="C435" s="329" t="str">
        <x:v>SRC-NGOB-V18</x:v>
      </x:c>
      <x:c r="D435" s="329" t="str">
        <x:v>'CASH FLOW W ALL BUILDINGS JULY '!J73</x:v>
      </x:c>
      <x:c r="E435" s="329" t="str">
        <x:v>CASH FLOW W ALL BUILDINGS JULY </x:v>
      </x:c>
      <x:c r="F435" s="329" t="n">
        <x:v>73</x:v>
      </x:c>
      <x:c r="G435" s="329" t="str">
        <x:v>OPEX_HEAD_OFFICE_STAFF</x:v>
      </x:c>
      <x:c r="H435" s="329"/>
      <x:c r="I435" s="385" t="n">
        <x:v>1011234.6028940992</x:v>
      </x:c>
      <x:c r="J435" s="330"/>
      <x:c r="K435" s="329" t="str">
        <x:v>Currency</x:v>
      </x:c>
      <x:c r="L435" s="329" t="str">
        <x:v>CAD</x:v>
      </x:c>
      <x:c r="M435" s="329" t="str">
        <x:v>2031-2032</x:v>
      </x:c>
      <x:c r="N435" s="329" t="str">
        <x:v>AI-Assisted</x:v>
      </x:c>
      <x:c r="O435" s="329" t="str">
        <x:v>Cell transcription from supplied workbook</x:v>
      </x:c>
      <x:c r="P435" s="329" t="str">
        <x:v>Captured</x:v>
      </x:c>
      <x:c r="Q435" s="336" t="d">
        <x:v>2026-10-04T00:00:00.000Z</x:v>
      </x:c>
      <x:c r="R435" s="336" t="d">
        <x:v>2026-10-04T00:00:00.000Z</x:v>
      </x:c>
      <x:c r="S435" s="329" t="str">
        <x:v>Parsed</x:v>
      </x:c>
      <x:c r="T435" s="329" t="str">
        <x:v>Original source numeric input</x:v>
      </x:c>
      <x:c r="U435" s="332" t="str">
        <x:v>AI-assisted analyst</x:v>
      </x:c>
      <x:c r="V435" s="60"/>
      <x:c r="W435" s="60"/>
      <x:c r="X435" s="60"/>
      <x:c r="Y435" s="60"/>
      <x:c r="Z435" s="60"/>
    </x:row>
    <x:row r="436" ht="15.75" hidden="0" customHeight="1">
      <x:c r="A436" s="329" t="str">
        <x:v>RAW-TEST-0430</x:v>
      </x:c>
      <x:c r="B436" s="329" t="str">
        <x:v>ASM-NGOB-V42-TEST</x:v>
      </x:c>
      <x:c r="C436" s="329" t="str">
        <x:v>SRC-NGOB-V18</x:v>
      </x:c>
      <x:c r="D436" s="329" t="str">
        <x:v>'1656 ADANAC'!J15</x:v>
      </x:c>
      <x:c r="E436" s="329" t="str">
        <x:v>1656 ADANAC</x:v>
      </x:c>
      <x:c r="F436" s="329" t="n">
        <x:v>15</x:v>
      </x:c>
      <x:c r="G436" s="329" t="str">
        <x:v>REV_SUBSIDY</x:v>
      </x:c>
      <x:c r="H436" s="329"/>
      <x:c r="I436" s="385" t="n">
        <x:v>870689</x:v>
      </x:c>
      <x:c r="J436" s="330"/>
      <x:c r="K436" s="329" t="str">
        <x:v>Currency</x:v>
      </x:c>
      <x:c r="L436" s="329" t="str">
        <x:v>CAD</x:v>
      </x:c>
      <x:c r="M436" s="329" t="str">
        <x:v>2031-2032</x:v>
      </x:c>
      <x:c r="N436" s="329" t="str">
        <x:v>AI-Assisted</x:v>
      </x:c>
      <x:c r="O436" s="329" t="str">
        <x:v>Cell transcription from supplied workbook</x:v>
      </x:c>
      <x:c r="P436" s="329" t="str">
        <x:v>Captured</x:v>
      </x:c>
      <x:c r="Q436" s="336" t="d">
        <x:v>2026-10-04T00:00:00.000Z</x:v>
      </x:c>
      <x:c r="R436" s="336" t="d">
        <x:v>2026-10-04T00:00:00.000Z</x:v>
      </x:c>
      <x:c r="S436" s="329" t="str">
        <x:v>Parsed</x:v>
      </x:c>
      <x:c r="T436" s="329" t="str">
        <x:v>Original source numeric input</x:v>
      </x:c>
      <x:c r="U436" s="332" t="str">
        <x:v>AI-assisted analyst</x:v>
      </x:c>
      <x:c r="V436" s="60"/>
      <x:c r="W436" s="60"/>
      <x:c r="X436" s="60"/>
      <x:c r="Y436" s="60"/>
      <x:c r="Z436" s="60"/>
    </x:row>
    <x:row r="437" ht="15.75" hidden="0" customHeight="1">
      <x:c r="A437" s="329" t="str">
        <x:v>RAW-TEST-0431</x:v>
      </x:c>
      <x:c r="B437" s="329" t="str">
        <x:v>ASM-NGOB-V42-TEST</x:v>
      </x:c>
      <x:c r="C437" s="329" t="str">
        <x:v>SRC-NGOB-V18</x:v>
      </x:c>
      <x:c r="D437" s="329" t="str">
        <x:v>'800 Commercial'!J15</x:v>
      </x:c>
      <x:c r="E437" s="329" t="str">
        <x:v>800 Commercial</x:v>
      </x:c>
      <x:c r="F437" s="329" t="n">
        <x:v>15</x:v>
      </x:c>
      <x:c r="G437" s="329" t="str">
        <x:v>REV_SUBSIDY</x:v>
      </x:c>
      <x:c r="H437" s="329"/>
      <x:c r="I437" s="385" t="n">
        <x:v>2603897</x:v>
      </x:c>
      <x:c r="J437" s="330"/>
      <x:c r="K437" s="329" t="str">
        <x:v>Currency</x:v>
      </x:c>
      <x:c r="L437" s="329" t="str">
        <x:v>CAD</x:v>
      </x:c>
      <x:c r="M437" s="329" t="str">
        <x:v>2031-2032</x:v>
      </x:c>
      <x:c r="N437" s="329" t="str">
        <x:v>AI-Assisted</x:v>
      </x:c>
      <x:c r="O437" s="329" t="str">
        <x:v>Cell transcription from supplied workbook</x:v>
      </x:c>
      <x:c r="P437" s="329" t="str">
        <x:v>Captured</x:v>
      </x:c>
      <x:c r="Q437" s="336" t="d">
        <x:v>2026-10-04T00:00:00.000Z</x:v>
      </x:c>
      <x:c r="R437" s="336" t="d">
        <x:v>2026-10-04T00:00:00.000Z</x:v>
      </x:c>
      <x:c r="S437" s="329" t="str">
        <x:v>Parsed</x:v>
      </x:c>
      <x:c r="T437" s="329" t="str">
        <x:v>Original source numeric input</x:v>
      </x:c>
      <x:c r="U437" s="332" t="str">
        <x:v>AI-assisted analyst</x:v>
      </x:c>
      <x:c r="V437" s="60"/>
      <x:c r="W437" s="60"/>
      <x:c r="X437" s="60"/>
      <x:c r="Y437" s="60"/>
      <x:c r="Z437" s="60"/>
    </x:row>
    <x:row r="438" ht="15.75" hidden="0" customHeight="1">
      <x:c r="A438" s="329" t="str">
        <x:v>RAW-TEST-0432</x:v>
      </x:c>
      <x:c r="B438" s="329" t="str">
        <x:v>ASM-NGOB-V42-TEST</x:v>
      </x:c>
      <x:c r="C438" s="329" t="str">
        <x:v>SRC-NGOB-V18</x:v>
      </x:c>
      <x:c r="D438" s="329" t="str">
        <x:v>'CASH FLOW W ALL BUILDINGS JULY '!K7</x:v>
      </x:c>
      <x:c r="E438" s="329" t="str">
        <x:v>CASH FLOW W ALL BUILDINGS JULY </x:v>
      </x:c>
      <x:c r="F438" s="329" t="n">
        <x:v>7</x:v>
      </x:c>
      <x:c r="G438" s="329" t="str">
        <x:v>REV_RENT_EXISTING</x:v>
      </x:c>
      <x:c r="H438" s="329"/>
      <x:c r="I438" s="385" t="n">
        <x:v>6317453.935055975</x:v>
      </x:c>
      <x:c r="J438" s="330"/>
      <x:c r="K438" s="329" t="str">
        <x:v>Currency</x:v>
      </x:c>
      <x:c r="L438" s="329" t="str">
        <x:v>CAD</x:v>
      </x:c>
      <x:c r="M438" s="329" t="str">
        <x:v>2032-2033</x:v>
      </x:c>
      <x:c r="N438" s="329" t="str">
        <x:v>AI-Assisted</x:v>
      </x:c>
      <x:c r="O438" s="329" t="str">
        <x:v>Cell transcription from supplied workbook</x:v>
      </x:c>
      <x:c r="P438" s="329" t="str">
        <x:v>Captured</x:v>
      </x:c>
      <x:c r="Q438" s="336" t="d">
        <x:v>2026-10-04T00:00:00.000Z</x:v>
      </x:c>
      <x:c r="R438" s="336" t="d">
        <x:v>2026-10-04T00:00:00.000Z</x:v>
      </x:c>
      <x:c r="S438" s="329" t="str">
        <x:v>Parsed</x:v>
      </x:c>
      <x:c r="T438" s="329" t="str">
        <x:v>Original source formula (text): 'Murray Manor'!K5+'Evergreen Apartments'!K5+'AC -'!K5+'BT+'!K5+'CH-'!K5+'CC-'!K5+'EE-'!K5+'MH+'!K5+'NT+'!K5+JP!K5+'Newton Green'!K5+'Rosemary Green'!K5</x:v>
      </x:c>
      <x:c r="U438" s="332" t="str">
        <x:v>AI-assisted analyst</x:v>
      </x:c>
      <x:c r="V438" s="60"/>
      <x:c r="W438" s="60"/>
      <x:c r="X438" s="60"/>
      <x:c r="Y438" s="60"/>
      <x:c r="Z438" s="60"/>
    </x:row>
    <x:row r="439" ht="15.75" hidden="0" customHeight="1">
      <x:c r="A439" s="329" t="str">
        <x:v>RAW-TEST-0433</x:v>
      </x:c>
      <x:c r="B439" s="329" t="str">
        <x:v>ASM-NGOB-V42-TEST</x:v>
      </x:c>
      <x:c r="C439" s="329" t="str">
        <x:v>SRC-NGOB-V18</x:v>
      </x:c>
      <x:c r="D439" s="329" t="str">
        <x:v>'CASH FLOW W ALL BUILDINGS JULY '!K8</x:v>
      </x:c>
      <x:c r="E439" s="329" t="str">
        <x:v>CASH FLOW W ALL BUILDINGS JULY </x:v>
      </x:c>
      <x:c r="F439" s="329" t="n">
        <x:v>8</x:v>
      </x:c>
      <x:c r="G439" s="329" t="str">
        <x:v>REV_RENT_NEW</x:v>
      </x:c>
      <x:c r="H439" s="329"/>
      <x:c r="I439" s="385" t="n">
        <x:v>13883445.409399424</x:v>
      </x:c>
      <x:c r="J439" s="330"/>
      <x:c r="K439" s="329" t="str">
        <x:v>Currency</x:v>
      </x:c>
      <x:c r="L439" s="329" t="str">
        <x:v>CAD</x:v>
      </x:c>
      <x:c r="M439" s="329" t="str">
        <x:v>2032-2033</x:v>
      </x:c>
      <x:c r="N439" s="329" t="str">
        <x:v>AI-Assisted</x:v>
      </x:c>
      <x:c r="O439" s="329" t="str">
        <x:v>Cell transcription from supplied workbook</x:v>
      </x:c>
      <x:c r="P439" s="329" t="str">
        <x:v>Captured</x:v>
      </x:c>
      <x:c r="Q439" s="336" t="d">
        <x:v>2026-10-04T00:00:00.000Z</x:v>
      </x:c>
      <x:c r="R439" s="336" t="d">
        <x:v>2026-10-04T00:00:00.000Z</x:v>
      </x:c>
      <x:c r="S439" s="329" t="str">
        <x:v>Parsed</x:v>
      </x:c>
      <x:c r="T439" s="329" t="str">
        <x:v>Original source formula (text): 'Port Moody'!K5+'1656 ADANAC'!K5+'450 Pacific'!K5+'800 Commercial'!K5</x:v>
      </x:c>
      <x:c r="U439" s="332" t="str">
        <x:v>AI-assisted analyst</x:v>
      </x:c>
      <x:c r="V439" s="60"/>
      <x:c r="W439" s="60"/>
      <x:c r="X439" s="60"/>
      <x:c r="Y439" s="60"/>
      <x:c r="Z439" s="60"/>
    </x:row>
    <x:row r="440" ht="15.75" hidden="0" customHeight="1">
      <x:c r="A440" s="329" t="str">
        <x:v>RAW-TEST-0434</x:v>
      </x:c>
      <x:c r="B440" s="329" t="str">
        <x:v>ASM-NGOB-V42-TEST</x:v>
      </x:c>
      <x:c r="C440" s="329" t="str">
        <x:v>SRC-NGOB-V18</x:v>
      </x:c>
      <x:c r="D440" s="329" t="str">
        <x:v>'CASH FLOW W ALL BUILDINGS JULY '!K9</x:v>
      </x:c>
      <x:c r="E440" s="329" t="str">
        <x:v>CASH FLOW W ALL BUILDINGS JULY </x:v>
      </x:c>
      <x:c r="F440" s="329" t="n">
        <x:v>9</x:v>
      </x:c>
      <x:c r="G440" s="329" t="str">
        <x:v>REV_SUBSIDY</x:v>
      </x:c>
      <x:c r="H440" s="329"/>
      <x:c r="I440" s="385" t="n">
        <x:v>7012376.627738124</x:v>
      </x:c>
      <x:c r="J440" s="330"/>
      <x:c r="K440" s="329" t="str">
        <x:v>Currency</x:v>
      </x:c>
      <x:c r="L440" s="329" t="str">
        <x:v>CAD</x:v>
      </x:c>
      <x:c r="M440" s="329" t="str">
        <x:v>2032-2033</x:v>
      </x:c>
      <x:c r="N440" s="329" t="str">
        <x:v>AI-Assisted</x:v>
      </x:c>
      <x:c r="O440" s="329" t="str">
        <x:v>Cell transcription from supplied workbook</x:v>
      </x:c>
      <x:c r="P440" s="329" t="str">
        <x:v>Captured</x:v>
      </x:c>
      <x:c r="Q440" s="336" t="d">
        <x:v>2026-10-04T00:00:00.000Z</x:v>
      </x:c>
      <x:c r="R440" s="336" t="d">
        <x:v>2026-10-04T00:00:00.000Z</x:v>
      </x:c>
      <x:c r="S440" s="329" t="str">
        <x:v>Parsed</x:v>
      </x:c>
      <x:c r="T440" s="329" t="str">
        <x:v>Original source formula (text): '800 Commercial'!K15+'1656 ADANAC'!K15+'450 Pacific'!K15+'AC -'!K15+'BT+'!K15+'CH-'!K15+'CC-'!K15+'EE-'!K15+'MH+'!K15+'NT+'!K15+JP!K15+'Newton Green'!K15+'Rosemary Green'!K15</x:v>
      </x:c>
      <x:c r="U440" s="332" t="str">
        <x:v>AI-assisted analyst</x:v>
      </x:c>
      <x:c r="V440" s="60"/>
      <x:c r="W440" s="60"/>
      <x:c r="X440" s="60"/>
      <x:c r="Y440" s="60"/>
      <x:c r="Z440" s="60"/>
    </x:row>
    <x:row r="441" ht="15.75" hidden="0" customHeight="1">
      <x:c r="A441" s="329" t="str">
        <x:v>RAW-TEST-0435</x:v>
      </x:c>
      <x:c r="B441" s="329" t="str">
        <x:v>ASM-NGOB-V42-TEST</x:v>
      </x:c>
      <x:c r="C441" s="329" t="str">
        <x:v>SRC-NGOB-V18</x:v>
      </x:c>
      <x:c r="D441" s="329" t="str">
        <x:v>'CASH FLOW W ALL BUILDINGS JULY '!K32</x:v>
      </x:c>
      <x:c r="E441" s="329" t="str">
        <x:v>CASH FLOW W ALL BUILDINGS JULY </x:v>
      </x:c>
      <x:c r="F441" s="329" t="n">
        <x:v>32</x:v>
      </x:c>
      <x:c r="G441" s="329" t="str">
        <x:v>REV_OTHER</x:v>
      </x:c>
      <x:c r="H441" s="329"/>
      <x:c r="I441" s="385" t="n">
        <x:v>932504.0857184762</x:v>
      </x:c>
      <x:c r="J441" s="330"/>
      <x:c r="K441" s="329" t="str">
        <x:v>Currency</x:v>
      </x:c>
      <x:c r="L441" s="329" t="str">
        <x:v>CAD</x:v>
      </x:c>
      <x:c r="M441" s="329" t="str">
        <x:v>2032-2033</x:v>
      </x:c>
      <x:c r="N441" s="329" t="str">
        <x:v>AI-Assisted</x:v>
      </x:c>
      <x:c r="O441" s="329" t="str">
        <x:v>Cell transcription from supplied workbook</x:v>
      </x:c>
      <x:c r="P441" s="329" t="str">
        <x:v>Captured</x:v>
      </x:c>
      <x:c r="Q441" s="336" t="d">
        <x:v>2026-10-04T00:00:00.000Z</x:v>
      </x:c>
      <x:c r="R441" s="336" t="d">
        <x:v>2026-10-04T00:00:00.000Z</x:v>
      </x:c>
      <x:c r="S441" s="329" t="str">
        <x:v>Parsed</x:v>
      </x:c>
      <x:c r="T441" s="329" t="str">
        <x:v>Original source numeric input</x:v>
      </x:c>
      <x:c r="U441" s="332" t="str">
        <x:v>AI-assisted analyst</x:v>
      </x:c>
      <x:c r="V441" s="60"/>
      <x:c r="W441" s="60"/>
      <x:c r="X441" s="60"/>
      <x:c r="Y441" s="60"/>
      <x:c r="Z441" s="60"/>
    </x:row>
    <x:row r="442" ht="15.75" hidden="0" customHeight="1">
      <x:c r="A442" s="329" t="str">
        <x:v>RAW-TEST-0436</x:v>
      </x:c>
      <x:c r="B442" s="329" t="str">
        <x:v>ASM-NGOB-V42-TEST</x:v>
      </x:c>
      <x:c r="C442" s="329" t="str">
        <x:v>SRC-NGOB-V18</x:v>
      </x:c>
      <x:c r="D442" s="329" t="str">
        <x:v>'CASH FLOW W ALL BUILDINGS JULY '!K73</x:v>
      </x:c>
      <x:c r="E442" s="329" t="str">
        <x:v>CASH FLOW W ALL BUILDINGS JULY </x:v>
      </x:c>
      <x:c r="F442" s="329" t="n">
        <x:v>73</x:v>
      </x:c>
      <x:c r="G442" s="329" t="str">
        <x:v>OPEX_HEAD_OFFICE_STAFF</x:v>
      </x:c>
      <x:c r="H442" s="329"/>
      <x:c r="I442" s="385" t="n">
        <x:v>1031459.2949519812</x:v>
      </x:c>
      <x:c r="J442" s="330"/>
      <x:c r="K442" s="329" t="str">
        <x:v>Currency</x:v>
      </x:c>
      <x:c r="L442" s="329" t="str">
        <x:v>CAD</x:v>
      </x:c>
      <x:c r="M442" s="329" t="str">
        <x:v>2032-2033</x:v>
      </x:c>
      <x:c r="N442" s="329" t="str">
        <x:v>AI-Assisted</x:v>
      </x:c>
      <x:c r="O442" s="329" t="str">
        <x:v>Cell transcription from supplied workbook</x:v>
      </x:c>
      <x:c r="P442" s="329" t="str">
        <x:v>Captured</x:v>
      </x:c>
      <x:c r="Q442" s="336" t="d">
        <x:v>2026-10-04T00:00:00.000Z</x:v>
      </x:c>
      <x:c r="R442" s="336" t="d">
        <x:v>2026-10-04T00:00:00.000Z</x:v>
      </x:c>
      <x:c r="S442" s="329" t="str">
        <x:v>Parsed</x:v>
      </x:c>
      <x:c r="T442" s="329" t="str">
        <x:v>Original source numeric input</x:v>
      </x:c>
      <x:c r="U442" s="332" t="str">
        <x:v>AI-assisted analyst</x:v>
      </x:c>
      <x:c r="V442" s="60"/>
      <x:c r="W442" s="60"/>
      <x:c r="X442" s="60"/>
      <x:c r="Y442" s="60"/>
      <x:c r="Z442" s="60"/>
    </x:row>
    <x:row r="443" ht="15.75" hidden="0" customHeight="1">
      <x:c r="A443" s="329" t="str">
        <x:v>RAW-TEST-0437</x:v>
      </x:c>
      <x:c r="B443" s="329" t="str">
        <x:v>ASM-NGOB-V42-TEST</x:v>
      </x:c>
      <x:c r="C443" s="329" t="str">
        <x:v>SRC-NGOB-V18</x:v>
      </x:c>
      <x:c r="D443" s="329" t="str">
        <x:v>'1656 ADANAC'!K15</x:v>
      </x:c>
      <x:c r="E443" s="329" t="str">
        <x:v>1656 ADANAC</x:v>
      </x:c>
      <x:c r="F443" s="329" t="n">
        <x:v>15</x:v>
      </x:c>
      <x:c r="G443" s="329" t="str">
        <x:v>REV_SUBSIDY</x:v>
      </x:c>
      <x:c r="H443" s="329"/>
      <x:c r="I443" s="385" t="n">
        <x:v>870689</x:v>
      </x:c>
      <x:c r="J443" s="330"/>
      <x:c r="K443" s="329" t="str">
        <x:v>Currency</x:v>
      </x:c>
      <x:c r="L443" s="329" t="str">
        <x:v>CAD</x:v>
      </x:c>
      <x:c r="M443" s="329" t="str">
        <x:v>2032-2033</x:v>
      </x:c>
      <x:c r="N443" s="329" t="str">
        <x:v>AI-Assisted</x:v>
      </x:c>
      <x:c r="O443" s="329" t="str">
        <x:v>Cell transcription from supplied workbook</x:v>
      </x:c>
      <x:c r="P443" s="329" t="str">
        <x:v>Captured</x:v>
      </x:c>
      <x:c r="Q443" s="336" t="d">
        <x:v>2026-10-04T00:00:00.000Z</x:v>
      </x:c>
      <x:c r="R443" s="336" t="d">
        <x:v>2026-10-04T00:00:00.000Z</x:v>
      </x:c>
      <x:c r="S443" s="329" t="str">
        <x:v>Parsed</x:v>
      </x:c>
      <x:c r="T443" s="329" t="str">
        <x:v>Original source numeric input</x:v>
      </x:c>
      <x:c r="U443" s="332" t="str">
        <x:v>AI-assisted analyst</x:v>
      </x:c>
      <x:c r="V443" s="60"/>
      <x:c r="W443" s="60"/>
      <x:c r="X443" s="60"/>
      <x:c r="Y443" s="60"/>
      <x:c r="Z443" s="60"/>
    </x:row>
    <x:row r="444" ht="15.75" hidden="0" customHeight="1">
      <x:c r="A444" s="329" t="str">
        <x:v>RAW-TEST-0438</x:v>
      </x:c>
      <x:c r="B444" s="329" t="str">
        <x:v>ASM-NGOB-V42-TEST</x:v>
      </x:c>
      <x:c r="C444" s="329" t="str">
        <x:v>SRC-NGOB-V18</x:v>
      </x:c>
      <x:c r="D444" s="329" t="str">
        <x:v>'800 Commercial'!K15</x:v>
      </x:c>
      <x:c r="E444" s="329" t="str">
        <x:v>800 Commercial</x:v>
      </x:c>
      <x:c r="F444" s="329" t="n">
        <x:v>15</x:v>
      </x:c>
      <x:c r="G444" s="329" t="str">
        <x:v>REV_SUBSIDY</x:v>
      </x:c>
      <x:c r="H444" s="329"/>
      <x:c r="I444" s="385" t="n">
        <x:v>2683243</x:v>
      </x:c>
      <x:c r="J444" s="330"/>
      <x:c r="K444" s="329" t="str">
        <x:v>Currency</x:v>
      </x:c>
      <x:c r="L444" s="329" t="str">
        <x:v>CAD</x:v>
      </x:c>
      <x:c r="M444" s="329" t="str">
        <x:v>2032-2033</x:v>
      </x:c>
      <x:c r="N444" s="329" t="str">
        <x:v>AI-Assisted</x:v>
      </x:c>
      <x:c r="O444" s="329" t="str">
        <x:v>Cell transcription from supplied workbook</x:v>
      </x:c>
      <x:c r="P444" s="329" t="str">
        <x:v>Captured</x:v>
      </x:c>
      <x:c r="Q444" s="336" t="d">
        <x:v>2026-10-04T00:00:00.000Z</x:v>
      </x:c>
      <x:c r="R444" s="336" t="d">
        <x:v>2026-10-04T00:00:00.000Z</x:v>
      </x:c>
      <x:c r="S444" s="329" t="str">
        <x:v>Parsed</x:v>
      </x:c>
      <x:c r="T444" s="329" t="str">
        <x:v>Original source numeric input</x:v>
      </x:c>
      <x:c r="U444" s="332" t="str">
        <x:v>AI-assisted analyst</x:v>
      </x:c>
      <x:c r="V444" s="60"/>
      <x:c r="W444" s="60"/>
      <x:c r="X444" s="60"/>
      <x:c r="Y444" s="60"/>
      <x:c r="Z444" s="60"/>
    </x:row>
    <x:row r="445" ht="15.75" hidden="0" customHeight="1">
      <x:c r="A445" s="329" t="str">
        <x:v>RAW-TEST-0439</x:v>
      </x:c>
      <x:c r="B445" s="329" t="str">
        <x:v>ASM-NGOB-V42-TEST</x:v>
      </x:c>
      <x:c r="C445" s="329" t="str">
        <x:v>SRC-NGOB-V18</x:v>
      </x:c>
      <x:c r="D445" s="329" t="str">
        <x:v>'CASH FLOW W ALL BUILDINGS JULY '!L7</x:v>
      </x:c>
      <x:c r="E445" s="329" t="str">
        <x:v>CASH FLOW W ALL BUILDINGS JULY </x:v>
      </x:c>
      <x:c r="F445" s="329" t="n">
        <x:v>7</x:v>
      </x:c>
      <x:c r="G445" s="329" t="str">
        <x:v>REV_RENT_EXISTING</x:v>
      </x:c>
      <x:c r="H445" s="329"/>
      <x:c r="I445" s="385" t="n">
        <x:v>6468555.60370986</x:v>
      </x:c>
      <x:c r="J445" s="330"/>
      <x:c r="K445" s="329" t="str">
        <x:v>Currency</x:v>
      </x:c>
      <x:c r="L445" s="329" t="str">
        <x:v>CAD</x:v>
      </x:c>
      <x:c r="M445" s="329" t="str">
        <x:v>2033-2034</x:v>
      </x:c>
      <x:c r="N445" s="329" t="str">
        <x:v>AI-Assisted</x:v>
      </x:c>
      <x:c r="O445" s="329" t="str">
        <x:v>Cell transcription from supplied workbook</x:v>
      </x:c>
      <x:c r="P445" s="329" t="str">
        <x:v>Captured</x:v>
      </x:c>
      <x:c r="Q445" s="336" t="d">
        <x:v>2026-10-04T00:00:00.000Z</x:v>
      </x:c>
      <x:c r="R445" s="336" t="d">
        <x:v>2026-10-04T00:00:00.000Z</x:v>
      </x:c>
      <x:c r="S445" s="329" t="str">
        <x:v>Parsed</x:v>
      </x:c>
      <x:c r="T445" s="329" t="str">
        <x:v>Original source formula (text): 'Murray Manor'!L5+'Evergreen Apartments'!L5+'AC -'!L5+'BT+'!L5+'CH-'!L5+'CC-'!L5+'EE-'!L5+'MH+'!L5+'NT+'!L5+JP!L5+'Newton Green'!L5+'Rosemary Green'!L5</x:v>
      </x:c>
      <x:c r="U445" s="332" t="str">
        <x:v>AI-assisted analyst</x:v>
      </x:c>
      <x:c r="V445" s="60"/>
      <x:c r="W445" s="60"/>
      <x:c r="X445" s="60"/>
      <x:c r="Y445" s="60"/>
      <x:c r="Z445" s="60"/>
    </x:row>
    <x:row r="446" ht="15.75" hidden="0" customHeight="1">
      <x:c r="A446" s="329" t="str">
        <x:v>RAW-TEST-0440</x:v>
      </x:c>
      <x:c r="B446" s="329" t="str">
        <x:v>ASM-NGOB-V42-TEST</x:v>
      </x:c>
      <x:c r="C446" s="329" t="str">
        <x:v>SRC-NGOB-V18</x:v>
      </x:c>
      <x:c r="D446" s="329" t="str">
        <x:v>'CASH FLOW W ALL BUILDINGS JULY '!L8</x:v>
      </x:c>
      <x:c r="E446" s="329" t="str">
        <x:v>CASH FLOW W ALL BUILDINGS JULY </x:v>
      </x:c>
      <x:c r="F446" s="329" t="n">
        <x:v>8</x:v>
      </x:c>
      <x:c r="G446" s="329" t="str">
        <x:v>REV_RENT_NEW</x:v>
      </x:c>
      <x:c r="H446" s="329"/>
      <x:c r="I446" s="385" t="n">
        <x:v>14203681.421155756</x:v>
      </x:c>
      <x:c r="J446" s="330"/>
      <x:c r="K446" s="329" t="str">
        <x:v>Currency</x:v>
      </x:c>
      <x:c r="L446" s="329" t="str">
        <x:v>CAD</x:v>
      </x:c>
      <x:c r="M446" s="329" t="str">
        <x:v>2033-2034</x:v>
      </x:c>
      <x:c r="N446" s="329" t="str">
        <x:v>AI-Assisted</x:v>
      </x:c>
      <x:c r="O446" s="329" t="str">
        <x:v>Cell transcription from supplied workbook</x:v>
      </x:c>
      <x:c r="P446" s="329" t="str">
        <x:v>Captured</x:v>
      </x:c>
      <x:c r="Q446" s="336" t="d">
        <x:v>2026-10-04T00:00:00.000Z</x:v>
      </x:c>
      <x:c r="R446" s="336" t="d">
        <x:v>2026-10-04T00:00:00.000Z</x:v>
      </x:c>
      <x:c r="S446" s="329" t="str">
        <x:v>Parsed</x:v>
      </x:c>
      <x:c r="T446" s="329" t="str">
        <x:v>Original source formula (text): 'Port Moody'!L5+'1656 ADANAC'!L5+'450 Pacific'!L5+'800 Commercial'!L5</x:v>
      </x:c>
      <x:c r="U446" s="332" t="str">
        <x:v>AI-assisted analyst</x:v>
      </x:c>
      <x:c r="V446" s="60"/>
      <x:c r="W446" s="60"/>
      <x:c r="X446" s="60"/>
      <x:c r="Y446" s="60"/>
      <x:c r="Z446" s="60"/>
    </x:row>
    <x:row r="447" ht="15.75" hidden="0" customHeight="1">
      <x:c r="A447" s="329" t="str">
        <x:v>RAW-TEST-0441</x:v>
      </x:c>
      <x:c r="B447" s="329" t="str">
        <x:v>ASM-NGOB-V42-TEST</x:v>
      </x:c>
      <x:c r="C447" s="329" t="str">
        <x:v>SRC-NGOB-V18</x:v>
      </x:c>
      <x:c r="D447" s="329" t="str">
        <x:v>'CASH FLOW W ALL BUILDINGS JULY '!L9</x:v>
      </x:c>
      <x:c r="E447" s="329" t="str">
        <x:v>CASH FLOW W ALL BUILDINGS JULY </x:v>
      </x:c>
      <x:c r="F447" s="329" t="n">
        <x:v>9</x:v>
      </x:c>
      <x:c r="G447" s="329" t="str">
        <x:v>REV_SUBSIDY</x:v>
      </x:c>
      <x:c r="H447" s="329"/>
      <x:c r="I447" s="385" t="n">
        <x:v>7163843.643951072</x:v>
      </x:c>
      <x:c r="J447" s="330"/>
      <x:c r="K447" s="329" t="str">
        <x:v>Currency</x:v>
      </x:c>
      <x:c r="L447" s="329" t="str">
        <x:v>CAD</x:v>
      </x:c>
      <x:c r="M447" s="329" t="str">
        <x:v>2033-2034</x:v>
      </x:c>
      <x:c r="N447" s="329" t="str">
        <x:v>AI-Assisted</x:v>
      </x:c>
      <x:c r="O447" s="329" t="str">
        <x:v>Cell transcription from supplied workbook</x:v>
      </x:c>
      <x:c r="P447" s="329" t="str">
        <x:v>Captured</x:v>
      </x:c>
      <x:c r="Q447" s="336" t="d">
        <x:v>2026-10-04T00:00:00.000Z</x:v>
      </x:c>
      <x:c r="R447" s="336" t="d">
        <x:v>2026-10-04T00:00:00.000Z</x:v>
      </x:c>
      <x:c r="S447" s="329" t="str">
        <x:v>Parsed</x:v>
      </x:c>
      <x:c r="T447" s="329" t="str">
        <x:v>Original source formula (text): '800 Commercial'!L15+'1656 ADANAC'!L15+'450 Pacific'!L15+'AC -'!L15+'BT+'!L15+'CH-'!L15+'CC-'!L15+'EE-'!L15+'MH+'!L15+'NT+'!L15+JP!L15+'Newton Green'!L15+'Rosemary Green'!L15</x:v>
      </x:c>
      <x:c r="U447" s="332" t="str">
        <x:v>AI-assisted analyst</x:v>
      </x:c>
      <x:c r="V447" s="60"/>
      <x:c r="W447" s="60"/>
      <x:c r="X447" s="60"/>
      <x:c r="Y447" s="60"/>
      <x:c r="Z447" s="60"/>
    </x:row>
    <x:row r="448" ht="15.75" hidden="0" customHeight="1">
      <x:c r="A448" s="329" t="str">
        <x:v>RAW-TEST-0442</x:v>
      </x:c>
      <x:c r="B448" s="329" t="str">
        <x:v>ASM-NGOB-V42-TEST</x:v>
      </x:c>
      <x:c r="C448" s="329" t="str">
        <x:v>SRC-NGOB-V18</x:v>
      </x:c>
      <x:c r="D448" s="329" t="str">
        <x:v>'CASH FLOW W ALL BUILDINGS JULY '!L32</x:v>
      </x:c>
      <x:c r="E448" s="329" t="str">
        <x:v>CASH FLOW W ALL BUILDINGS JULY </x:v>
      </x:c>
      <x:c r="F448" s="329" t="n">
        <x:v>32</x:v>
      </x:c>
      <x:c r="G448" s="329" t="str">
        <x:v>REV_OTHER</x:v>
      </x:c>
      <x:c r="H448" s="329"/>
      <x:c r="I448" s="385" t="n">
        <x:v>949873.4474328458</x:v>
      </x:c>
      <x:c r="J448" s="330"/>
      <x:c r="K448" s="329" t="str">
        <x:v>Currency</x:v>
      </x:c>
      <x:c r="L448" s="329" t="str">
        <x:v>CAD</x:v>
      </x:c>
      <x:c r="M448" s="329" t="str">
        <x:v>2033-2034</x:v>
      </x:c>
      <x:c r="N448" s="329" t="str">
        <x:v>AI-Assisted</x:v>
      </x:c>
      <x:c r="O448" s="329" t="str">
        <x:v>Cell transcription from supplied workbook</x:v>
      </x:c>
      <x:c r="P448" s="329" t="str">
        <x:v>Captured</x:v>
      </x:c>
      <x:c r="Q448" s="336" t="d">
        <x:v>2026-10-04T00:00:00.000Z</x:v>
      </x:c>
      <x:c r="R448" s="336" t="d">
        <x:v>2026-10-04T00:00:00.000Z</x:v>
      </x:c>
      <x:c r="S448" s="329" t="str">
        <x:v>Parsed</x:v>
      </x:c>
      <x:c r="T448" s="329" t="str">
        <x:v>Original source numeric input</x:v>
      </x:c>
      <x:c r="U448" s="332" t="str">
        <x:v>AI-assisted analyst</x:v>
      </x:c>
      <x:c r="V448" s="60"/>
      <x:c r="W448" s="60"/>
      <x:c r="X448" s="60"/>
      <x:c r="Y448" s="60"/>
      <x:c r="Z448" s="60"/>
    </x:row>
    <x:row r="449" ht="15.75" hidden="0" customHeight="1">
      <x:c r="A449" s="329" t="str">
        <x:v>RAW-TEST-0443</x:v>
      </x:c>
      <x:c r="B449" s="329" t="str">
        <x:v>ASM-NGOB-V42-TEST</x:v>
      </x:c>
      <x:c r="C449" s="329" t="str">
        <x:v>SRC-NGOB-V18</x:v>
      </x:c>
      <x:c r="D449" s="329" t="str">
        <x:v>'CASH FLOW W ALL BUILDINGS JULY '!L73</x:v>
      </x:c>
      <x:c r="E449" s="329" t="str">
        <x:v>CASH FLOW W ALL BUILDINGS JULY </x:v>
      </x:c>
      <x:c r="F449" s="329" t="n">
        <x:v>73</x:v>
      </x:c>
      <x:c r="G449" s="329" t="str">
        <x:v>OPEX_HEAD_OFFICE_STAFF</x:v>
      </x:c>
      <x:c r="H449" s="329"/>
      <x:c r="I449" s="385" t="n">
        <x:v>1052088.480851021</x:v>
      </x:c>
      <x:c r="J449" s="330"/>
      <x:c r="K449" s="329" t="str">
        <x:v>Currency</x:v>
      </x:c>
      <x:c r="L449" s="329" t="str">
        <x:v>CAD</x:v>
      </x:c>
      <x:c r="M449" s="329" t="str">
        <x:v>2033-2034</x:v>
      </x:c>
      <x:c r="N449" s="329" t="str">
        <x:v>AI-Assisted</x:v>
      </x:c>
      <x:c r="O449" s="329" t="str">
        <x:v>Cell transcription from supplied workbook</x:v>
      </x:c>
      <x:c r="P449" s="329" t="str">
        <x:v>Captured</x:v>
      </x:c>
      <x:c r="Q449" s="336" t="d">
        <x:v>2026-10-04T00:00:00.000Z</x:v>
      </x:c>
      <x:c r="R449" s="336" t="d">
        <x:v>2026-10-04T00:00:00.000Z</x:v>
      </x:c>
      <x:c r="S449" s="329" t="str">
        <x:v>Parsed</x:v>
      </x:c>
      <x:c r="T449" s="329" t="str">
        <x:v>Original source numeric input</x:v>
      </x:c>
      <x:c r="U449" s="332" t="str">
        <x:v>AI-assisted analyst</x:v>
      </x:c>
      <x:c r="V449" s="60"/>
      <x:c r="W449" s="60"/>
      <x:c r="X449" s="60"/>
      <x:c r="Y449" s="60"/>
      <x:c r="Z449" s="60"/>
    </x:row>
    <x:row r="450" ht="15.75" hidden="0" customHeight="1">
      <x:c r="A450" s="329" t="str">
        <x:v>RAW-TEST-0444</x:v>
      </x:c>
      <x:c r="B450" s="329" t="str">
        <x:v>ASM-NGOB-V42-TEST</x:v>
      </x:c>
      <x:c r="C450" s="329" t="str">
        <x:v>SRC-NGOB-V18</x:v>
      </x:c>
      <x:c r="D450" s="329" t="str">
        <x:v>'1656 ADANAC'!L15</x:v>
      </x:c>
      <x:c r="E450" s="329" t="str">
        <x:v>1656 ADANAC</x:v>
      </x:c>
      <x:c r="F450" s="329" t="n">
        <x:v>15</x:v>
      </x:c>
      <x:c r="G450" s="329" t="str">
        <x:v>REV_SUBSIDY</x:v>
      </x:c>
      <x:c r="H450" s="329"/>
      <x:c r="I450" s="385" t="n">
        <x:v>870689</x:v>
      </x:c>
      <x:c r="J450" s="330"/>
      <x:c r="K450" s="329" t="str">
        <x:v>Currency</x:v>
      </x:c>
      <x:c r="L450" s="329" t="str">
        <x:v>CAD</x:v>
      </x:c>
      <x:c r="M450" s="329" t="str">
        <x:v>2033-2034</x:v>
      </x:c>
      <x:c r="N450" s="329" t="str">
        <x:v>AI-Assisted</x:v>
      </x:c>
      <x:c r="O450" s="329" t="str">
        <x:v>Cell transcription from supplied workbook</x:v>
      </x:c>
      <x:c r="P450" s="329" t="str">
        <x:v>Captured</x:v>
      </x:c>
      <x:c r="Q450" s="336" t="d">
        <x:v>2026-10-04T00:00:00.000Z</x:v>
      </x:c>
      <x:c r="R450" s="336" t="d">
        <x:v>2026-10-04T00:00:00.000Z</x:v>
      </x:c>
      <x:c r="S450" s="329" t="str">
        <x:v>Parsed</x:v>
      </x:c>
      <x:c r="T450" s="329" t="str">
        <x:v>Original source numeric input</x:v>
      </x:c>
      <x:c r="U450" s="332" t="str">
        <x:v>AI-assisted analyst</x:v>
      </x:c>
      <x:c r="V450" s="60"/>
      <x:c r="W450" s="60"/>
      <x:c r="X450" s="60"/>
      <x:c r="Y450" s="60"/>
      <x:c r="Z450" s="60"/>
    </x:row>
    <x:row r="451" ht="15.75" hidden="0" customHeight="1">
      <x:c r="A451" s="329" t="str">
        <x:v>RAW-TEST-0445</x:v>
      </x:c>
      <x:c r="B451" s="329" t="str">
        <x:v>ASM-NGOB-V42-TEST</x:v>
      </x:c>
      <x:c r="C451" s="329" t="str">
        <x:v>SRC-NGOB-V18</x:v>
      </x:c>
      <x:c r="D451" s="329" t="str">
        <x:v>'800 Commercial'!L15</x:v>
      </x:c>
      <x:c r="E451" s="329" t="str">
        <x:v>800 Commercial</x:v>
      </x:c>
      <x:c r="F451" s="329" t="n">
        <x:v>15</x:v>
      </x:c>
      <x:c r="G451" s="329" t="str">
        <x:v>REV_SUBSIDY</x:v>
      </x:c>
      <x:c r="H451" s="329"/>
      <x:c r="I451" s="385" t="n">
        <x:v>2764616</x:v>
      </x:c>
      <x:c r="J451" s="330"/>
      <x:c r="K451" s="329" t="str">
        <x:v>Currency</x:v>
      </x:c>
      <x:c r="L451" s="329" t="str">
        <x:v>CAD</x:v>
      </x:c>
      <x:c r="M451" s="329" t="str">
        <x:v>2033-2034</x:v>
      </x:c>
      <x:c r="N451" s="329" t="str">
        <x:v>AI-Assisted</x:v>
      </x:c>
      <x:c r="O451" s="329" t="str">
        <x:v>Cell transcription from supplied workbook</x:v>
      </x:c>
      <x:c r="P451" s="329" t="str">
        <x:v>Captured</x:v>
      </x:c>
      <x:c r="Q451" s="336" t="d">
        <x:v>2026-10-04T00:00:00.000Z</x:v>
      </x:c>
      <x:c r="R451" s="336" t="d">
        <x:v>2026-10-04T00:00:00.000Z</x:v>
      </x:c>
      <x:c r="S451" s="329" t="str">
        <x:v>Parsed</x:v>
      </x:c>
      <x:c r="T451" s="329" t="str">
        <x:v>Original source numeric input</x:v>
      </x:c>
      <x:c r="U451" s="332" t="str">
        <x:v>AI-assisted analyst</x:v>
      </x:c>
      <x:c r="V451" s="60"/>
      <x:c r="W451" s="60"/>
      <x:c r="X451" s="60"/>
      <x:c r="Y451" s="60"/>
      <x:c r="Z451" s="60"/>
    </x:row>
    <x:row r="452" ht="15.75" hidden="0" customHeight="1">
      <x:c r="A452" s="329" t="str">
        <x:v>RAW-TEST-0446</x:v>
      </x:c>
      <x:c r="B452" s="329" t="str">
        <x:v>ASM-NGOB-V42-TEST</x:v>
      </x:c>
      <x:c r="C452" s="329" t="str">
        <x:v>SRC-NGOB-V18</x:v>
      </x:c>
      <x:c r="D452" s="329" t="str">
        <x:v>'CASH FLOW W ALL BUILDINGS JULY '!M7</x:v>
      </x:c>
      <x:c r="E452" s="329" t="str">
        <x:v>CASH FLOW W ALL BUILDINGS JULY </x:v>
      </x:c>
      <x:c r="F452" s="329" t="n">
        <x:v>7</x:v>
      </x:c>
      <x:c r="G452" s="329" t="str">
        <x:v>REV_RENT_EXISTING</x:v>
      </x:c>
      <x:c r="H452" s="329"/>
      <x:c r="I452" s="385" t="n">
        <x:v>6623298.120485644</x:v>
      </x:c>
      <x:c r="J452" s="330"/>
      <x:c r="K452" s="329" t="str">
        <x:v>Currency</x:v>
      </x:c>
      <x:c r="L452" s="329" t="str">
        <x:v>CAD</x:v>
      </x:c>
      <x:c r="M452" s="329" t="str">
        <x:v>2034-2035</x:v>
      </x:c>
      <x:c r="N452" s="329" t="str">
        <x:v>AI-Assisted</x:v>
      </x:c>
      <x:c r="O452" s="329" t="str">
        <x:v>Cell transcription from supplied workbook</x:v>
      </x:c>
      <x:c r="P452" s="329" t="str">
        <x:v>Captured</x:v>
      </x:c>
      <x:c r="Q452" s="336" t="d">
        <x:v>2026-10-04T00:00:00.000Z</x:v>
      </x:c>
      <x:c r="R452" s="336" t="d">
        <x:v>2026-10-04T00:00:00.000Z</x:v>
      </x:c>
      <x:c r="S452" s="329" t="str">
        <x:v>Parsed</x:v>
      </x:c>
      <x:c r="T452" s="329" t="str">
        <x:v>Original source formula (text): 'Murray Manor'!M5+'Evergreen Apartments'!M5+'AC -'!M5+'BT+'!M5+'CH-'!M5+'CC-'!M5+'EE-'!M5+'MH+'!M5+'NT+'!M5+JP!M5+'Newton Green'!M5+'Rosemary Green'!M5</x:v>
      </x:c>
      <x:c r="U452" s="332" t="str">
        <x:v>AI-assisted analyst</x:v>
      </x:c>
      <x:c r="V452" s="60"/>
      <x:c r="W452" s="60"/>
      <x:c r="X452" s="60"/>
      <x:c r="Y452" s="60"/>
      <x:c r="Z452" s="60"/>
    </x:row>
    <x:row r="453" ht="15.75" hidden="0" customHeight="1">
      <x:c r="A453" s="329" t="str">
        <x:v>RAW-TEST-0447</x:v>
      </x:c>
      <x:c r="B453" s="329" t="str">
        <x:v>ASM-NGOB-V42-TEST</x:v>
      </x:c>
      <x:c r="C453" s="329" t="str">
        <x:v>SRC-NGOB-V18</x:v>
      </x:c>
      <x:c r="D453" s="329" t="str">
        <x:v>'CASH FLOW W ALL BUILDINGS JULY '!M8</x:v>
      </x:c>
      <x:c r="E453" s="329" t="str">
        <x:v>CASH FLOW W ALL BUILDINGS JULY </x:v>
      </x:c>
      <x:c r="F453" s="329" t="n">
        <x:v>8</x:v>
      </x:c>
      <x:c r="G453" s="329" t="str">
        <x:v>REV_RENT_NEW</x:v>
      </x:c>
      <x:c r="H453" s="329"/>
      <x:c r="I453" s="385" t="n">
        <x:v>14531386.330736423</x:v>
      </x:c>
      <x:c r="J453" s="330"/>
      <x:c r="K453" s="329" t="str">
        <x:v>Currency</x:v>
      </x:c>
      <x:c r="L453" s="329" t="str">
        <x:v>CAD</x:v>
      </x:c>
      <x:c r="M453" s="329" t="str">
        <x:v>2034-2035</x:v>
      </x:c>
      <x:c r="N453" s="329" t="str">
        <x:v>AI-Assisted</x:v>
      </x:c>
      <x:c r="O453" s="329" t="str">
        <x:v>Cell transcription from supplied workbook</x:v>
      </x:c>
      <x:c r="P453" s="329" t="str">
        <x:v>Captured</x:v>
      </x:c>
      <x:c r="Q453" s="336" t="d">
        <x:v>2026-10-04T00:00:00.000Z</x:v>
      </x:c>
      <x:c r="R453" s="336" t="d">
        <x:v>2026-10-04T00:00:00.000Z</x:v>
      </x:c>
      <x:c r="S453" s="329" t="str">
        <x:v>Parsed</x:v>
      </x:c>
      <x:c r="T453" s="329" t="str">
        <x:v>Original source formula (text): 'Port Moody'!M5+'1656 ADANAC'!M5+'450 Pacific'!M5+'800 Commercial'!M5</x:v>
      </x:c>
      <x:c r="U453" s="332" t="str">
        <x:v>AI-assisted analyst</x:v>
      </x:c>
      <x:c r="V453" s="60"/>
      <x:c r="W453" s="60"/>
      <x:c r="X453" s="60"/>
      <x:c r="Y453" s="60"/>
      <x:c r="Z453" s="60"/>
    </x:row>
    <x:row r="454" ht="15.75" hidden="0" customHeight="1">
      <x:c r="A454" s="329" t="str">
        <x:v>RAW-TEST-0448</x:v>
      </x:c>
      <x:c r="B454" s="329" t="str">
        <x:v>ASM-NGOB-V42-TEST</x:v>
      </x:c>
      <x:c r="C454" s="329" t="str">
        <x:v>SRC-NGOB-V18</x:v>
      </x:c>
      <x:c r="D454" s="329" t="str">
        <x:v>'CASH FLOW W ALL BUILDINGS JULY '!M9</x:v>
      </x:c>
      <x:c r="E454" s="329" t="str">
        <x:v>CASH FLOW W ALL BUILDINGS JULY </x:v>
      </x:c>
      <x:c r="F454" s="329" t="n">
        <x:v>9</x:v>
      </x:c>
      <x:c r="G454" s="329" t="str">
        <x:v>REV_SUBSIDY</x:v>
      </x:c>
      <x:c r="H454" s="329"/>
      <x:c r="I454" s="385" t="n">
        <x:v>7292669.494671189</x:v>
      </x:c>
      <x:c r="J454" s="330"/>
      <x:c r="K454" s="329" t="str">
        <x:v>Currency</x:v>
      </x:c>
      <x:c r="L454" s="329" t="str">
        <x:v>CAD</x:v>
      </x:c>
      <x:c r="M454" s="329" t="str">
        <x:v>2034-2035</x:v>
      </x:c>
      <x:c r="N454" s="329" t="str">
        <x:v>AI-Assisted</x:v>
      </x:c>
      <x:c r="O454" s="329" t="str">
        <x:v>Cell transcription from supplied workbook</x:v>
      </x:c>
      <x:c r="P454" s="329" t="str">
        <x:v>Captured</x:v>
      </x:c>
      <x:c r="Q454" s="336" t="d">
        <x:v>2026-10-04T00:00:00.000Z</x:v>
      </x:c>
      <x:c r="R454" s="336" t="d">
        <x:v>2026-10-04T00:00:00.000Z</x:v>
      </x:c>
      <x:c r="S454" s="329" t="str">
        <x:v>Parsed</x:v>
      </x:c>
      <x:c r="T454" s="329" t="str">
        <x:v>Original source formula (text): '800 Commercial'!M15+'1656 ADANAC'!M15+'450 Pacific'!M15+'AC -'!M15+'BT+'!M15+'CH-'!M15+'CC-'!M15+'EE-'!M15+'MH+'!M15+'NT+'!M15+JP!M15+'Newton Green'!M15+'Rosemary Green'!M15</x:v>
      </x:c>
      <x:c r="U454" s="332" t="str">
        <x:v>AI-assisted analyst</x:v>
      </x:c>
      <x:c r="V454" s="60"/>
      <x:c r="W454" s="60"/>
      <x:c r="X454" s="60"/>
      <x:c r="Y454" s="60"/>
      <x:c r="Z454" s="60"/>
    </x:row>
    <x:row r="455" ht="15.75" hidden="0" customHeight="1">
      <x:c r="A455" s="329" t="str">
        <x:v>RAW-TEST-0449</x:v>
      </x:c>
      <x:c r="B455" s="329" t="str">
        <x:v>ASM-NGOB-V42-TEST</x:v>
      </x:c>
      <x:c r="C455" s="329" t="str">
        <x:v>SRC-NGOB-V18</x:v>
      </x:c>
      <x:c r="D455" s="329" t="str">
        <x:v>'CASH FLOW W ALL BUILDINGS JULY '!M32</x:v>
      </x:c>
      <x:c r="E455" s="329" t="str">
        <x:v>CASH FLOW W ALL BUILDINGS JULY </x:v>
      </x:c>
      <x:c r="F455" s="329" t="n">
        <x:v>32</x:v>
      </x:c>
      <x:c r="G455" s="329" t="str">
        <x:v>REV_OTHER</x:v>
      </x:c>
      <x:c r="H455" s="329"/>
      <x:c r="I455" s="385" t="n">
        <x:v>967542.1963815027</x:v>
      </x:c>
      <x:c r="J455" s="330"/>
      <x:c r="K455" s="329" t="str">
        <x:v>Currency</x:v>
      </x:c>
      <x:c r="L455" s="329" t="str">
        <x:v>CAD</x:v>
      </x:c>
      <x:c r="M455" s="329" t="str">
        <x:v>2034-2035</x:v>
      </x:c>
      <x:c r="N455" s="329" t="str">
        <x:v>AI-Assisted</x:v>
      </x:c>
      <x:c r="O455" s="329" t="str">
        <x:v>Cell transcription from supplied workbook</x:v>
      </x:c>
      <x:c r="P455" s="329" t="str">
        <x:v>Captured</x:v>
      </x:c>
      <x:c r="Q455" s="336" t="d">
        <x:v>2026-10-04T00:00:00.000Z</x:v>
      </x:c>
      <x:c r="R455" s="336" t="d">
        <x:v>2026-10-04T00:00:00.000Z</x:v>
      </x:c>
      <x:c r="S455" s="329" t="str">
        <x:v>Parsed</x:v>
      </x:c>
      <x:c r="T455" s="329" t="str">
        <x:v>Original source numeric input</x:v>
      </x:c>
      <x:c r="U455" s="332" t="str">
        <x:v>AI-assisted analyst</x:v>
      </x:c>
      <x:c r="V455" s="60"/>
      <x:c r="W455" s="60"/>
      <x:c r="X455" s="60"/>
      <x:c r="Y455" s="60"/>
      <x:c r="Z455" s="60"/>
    </x:row>
    <x:row r="456" ht="15.75" hidden="0" customHeight="1">
      <x:c r="A456" s="329" t="str">
        <x:v>RAW-TEST-0450</x:v>
      </x:c>
      <x:c r="B456" s="329" t="str">
        <x:v>ASM-NGOB-V42-TEST</x:v>
      </x:c>
      <x:c r="C456" s="329" t="str">
        <x:v>SRC-NGOB-V18</x:v>
      </x:c>
      <x:c r="D456" s="329" t="str">
        <x:v>'CASH FLOW W ALL BUILDINGS JULY '!M73</x:v>
      </x:c>
      <x:c r="E456" s="329" t="str">
        <x:v>CASH FLOW W ALL BUILDINGS JULY </x:v>
      </x:c>
      <x:c r="F456" s="329" t="n">
        <x:v>73</x:v>
      </x:c>
      <x:c r="G456" s="329" t="str">
        <x:v>OPEX_HEAD_OFFICE_STAFF</x:v>
      </x:c>
      <x:c r="H456" s="329"/>
      <x:c r="I456" s="385" t="n">
        <x:v>1073130.2504680413</x:v>
      </x:c>
      <x:c r="J456" s="330"/>
      <x:c r="K456" s="329" t="str">
        <x:v>Currency</x:v>
      </x:c>
      <x:c r="L456" s="329" t="str">
        <x:v>CAD</x:v>
      </x:c>
      <x:c r="M456" s="329" t="str">
        <x:v>2034-2035</x:v>
      </x:c>
      <x:c r="N456" s="329" t="str">
        <x:v>AI-Assisted</x:v>
      </x:c>
      <x:c r="O456" s="329" t="str">
        <x:v>Cell transcription from supplied workbook</x:v>
      </x:c>
      <x:c r="P456" s="329" t="str">
        <x:v>Captured</x:v>
      </x:c>
      <x:c r="Q456" s="336" t="d">
        <x:v>2026-10-04T00:00:00.000Z</x:v>
      </x:c>
      <x:c r="R456" s="336" t="d">
        <x:v>2026-10-04T00:00:00.000Z</x:v>
      </x:c>
      <x:c r="S456" s="329" t="str">
        <x:v>Parsed</x:v>
      </x:c>
      <x:c r="T456" s="329" t="str">
        <x:v>Original source numeric input</x:v>
      </x:c>
      <x:c r="U456" s="332" t="str">
        <x:v>AI-assisted analyst</x:v>
      </x:c>
      <x:c r="V456" s="60"/>
      <x:c r="W456" s="60"/>
      <x:c r="X456" s="60"/>
      <x:c r="Y456" s="60"/>
      <x:c r="Z456" s="60"/>
    </x:row>
    <x:row r="457" ht="15.75" hidden="0" customHeight="1">
      <x:c r="A457" s="329" t="str">
        <x:v>RAW-TEST-0451</x:v>
      </x:c>
      <x:c r="B457" s="329" t="str">
        <x:v>ASM-NGOB-V42-TEST</x:v>
      </x:c>
      <x:c r="C457" s="329" t="str">
        <x:v>SRC-NGOB-V18</x:v>
      </x:c>
      <x:c r="D457" s="329" t="str">
        <x:v>'1656 ADANAC'!M15</x:v>
      </x:c>
      <x:c r="E457" s="329" t="str">
        <x:v>1656 ADANAC</x:v>
      </x:c>
      <x:c r="F457" s="329" t="n">
        <x:v>15</x:v>
      </x:c>
      <x:c r="G457" s="329" t="str">
        <x:v>REV_SUBSIDY</x:v>
      </x:c>
      <x:c r="H457" s="329"/>
      <x:c r="I457" s="385" t="n">
        <x:v>870689</x:v>
      </x:c>
      <x:c r="J457" s="330"/>
      <x:c r="K457" s="329" t="str">
        <x:v>Currency</x:v>
      </x:c>
      <x:c r="L457" s="329" t="str">
        <x:v>CAD</x:v>
      </x:c>
      <x:c r="M457" s="329" t="str">
        <x:v>2034-2035</x:v>
      </x:c>
      <x:c r="N457" s="329" t="str">
        <x:v>AI-Assisted</x:v>
      </x:c>
      <x:c r="O457" s="329" t="str">
        <x:v>Cell transcription from supplied workbook</x:v>
      </x:c>
      <x:c r="P457" s="329" t="str">
        <x:v>Captured</x:v>
      </x:c>
      <x:c r="Q457" s="336" t="d">
        <x:v>2026-10-04T00:00:00.000Z</x:v>
      </x:c>
      <x:c r="R457" s="336" t="d">
        <x:v>2026-10-04T00:00:00.000Z</x:v>
      </x:c>
      <x:c r="S457" s="329" t="str">
        <x:v>Parsed</x:v>
      </x:c>
      <x:c r="T457" s="329" t="str">
        <x:v>Original source numeric input</x:v>
      </x:c>
      <x:c r="U457" s="332" t="str">
        <x:v>AI-assisted analyst</x:v>
      </x:c>
      <x:c r="V457" s="60"/>
      <x:c r="W457" s="60"/>
      <x:c r="X457" s="60"/>
      <x:c r="Y457" s="60"/>
      <x:c r="Z457" s="60"/>
    </x:row>
    <x:row r="458" ht="15.75" hidden="0" customHeight="1">
      <x:c r="A458" s="329" t="str">
        <x:v>RAW-TEST-0452</x:v>
      </x:c>
      <x:c r="B458" s="329" t="str">
        <x:v>ASM-NGOB-V42-TEST</x:v>
      </x:c>
      <x:c r="C458" s="329" t="str">
        <x:v>SRC-NGOB-V18</x:v>
      </x:c>
      <x:c r="D458" s="329" t="str">
        <x:v>'800 Commercial'!M15</x:v>
      </x:c>
      <x:c r="E458" s="329" t="str">
        <x:v>800 Commercial</x:v>
      </x:c>
      <x:c r="F458" s="329" t="n">
        <x:v>15</x:v>
      </x:c>
      <x:c r="G458" s="329" t="str">
        <x:v>REV_SUBSIDY</x:v>
      </x:c>
      <x:c r="H458" s="329"/>
      <x:c r="I458" s="385" t="n">
        <x:v>2819908.32</x:v>
      </x:c>
      <x:c r="J458" s="330"/>
      <x:c r="K458" s="329" t="str">
        <x:v>Currency</x:v>
      </x:c>
      <x:c r="L458" s="329" t="str">
        <x:v>CAD</x:v>
      </x:c>
      <x:c r="M458" s="329" t="str">
        <x:v>2034-2035</x:v>
      </x:c>
      <x:c r="N458" s="329" t="str">
        <x:v>AI-Assisted</x:v>
      </x:c>
      <x:c r="O458" s="329" t="str">
        <x:v>Cell transcription from supplied workbook</x:v>
      </x:c>
      <x:c r="P458" s="329" t="str">
        <x:v>Captured</x:v>
      </x:c>
      <x:c r="Q458" s="336" t="d">
        <x:v>2026-10-04T00:00:00.000Z</x:v>
      </x:c>
      <x:c r="R458" s="336" t="d">
        <x:v>2026-10-04T00:00:00.000Z</x:v>
      </x:c>
      <x:c r="S458" s="329" t="str">
        <x:v>Parsed</x:v>
      </x:c>
      <x:c r="T458" s="329" t="str">
        <x:v>Original source formula (text): L15*1.02</x:v>
      </x:c>
      <x:c r="U458" s="332" t="str">
        <x:v>AI-assisted analyst</x:v>
      </x:c>
      <x:c r="V458" s="60"/>
      <x:c r="W458" s="60"/>
      <x:c r="X458" s="60"/>
      <x:c r="Y458" s="60"/>
      <x:c r="Z458" s="60"/>
    </x:row>
    <x:row r="459" ht="15.75" hidden="0" customHeight="1">
      <x:c r="A459" s="329" t="str">
        <x:v>RAW-TEST-0453</x:v>
      </x:c>
      <x:c r="B459" s="329" t="str">
        <x:v>ASM-NGOB-V42-TEST</x:v>
      </x:c>
      <x:c r="C459" s="329" t="str">
        <x:v>SRC-NGOB-V18</x:v>
      </x:c>
      <x:c r="D459" s="329" t="str">
        <x:v>'CASH FLOW W ALL BUILDINGS JULY '!D78</x:v>
      </x:c>
      <x:c r="E459" s="329" t="str">
        <x:v>CASH FLOW W ALL BUILDINGS JULY </x:v>
      </x:c>
      <x:c r="F459" s="329" t="n">
        <x:v>78</x:v>
      </x:c>
      <x:c r="G459" s="329" t="str">
        <x:v>DEBT_PRINCIPAL</x:v>
      </x:c>
      <x:c r="H459" s="329"/>
      <x:c r="I459" s="385" t="n">
        <x:v>1695966</x:v>
      </x:c>
      <x:c r="J459" s="330"/>
      <x:c r="K459" s="329" t="str">
        <x:v>Currency</x:v>
      </x:c>
      <x:c r="L459" s="329" t="str">
        <x:v>CAD</x:v>
      </x:c>
      <x:c r="M459" s="329" t="str">
        <x:v>2025-2026</x:v>
      </x:c>
      <x:c r="N459" s="329" t="str">
        <x:v>AI-Assisted</x:v>
      </x:c>
      <x:c r="O459" s="329" t="str">
        <x:v>Cell transcription from supplied workbook</x:v>
      </x:c>
      <x:c r="P459" s="329" t="str">
        <x:v>Captured</x:v>
      </x:c>
      <x:c r="Q459" s="336" t="d">
        <x:v>2026-10-04T00:00:00.000Z</x:v>
      </x:c>
      <x:c r="R459" s="336" t="d">
        <x:v>2026-10-04T00:00:00.000Z</x:v>
      </x:c>
      <x:c r="S459" s="329" t="str">
        <x:v>Parsed</x:v>
      </x:c>
      <x:c r="T459" s="329" t="str">
        <x:v>Original source numeric input</x:v>
      </x:c>
      <x:c r="U459" s="332" t="str">
        <x:v>AI-assisted analyst</x:v>
      </x:c>
      <x:c r="V459" s="60"/>
      <x:c r="W459" s="60"/>
      <x:c r="X459" s="60"/>
      <x:c r="Y459" s="60"/>
      <x:c r="Z459" s="60"/>
    </x:row>
    <x:row r="460" ht="15.75" hidden="0" customHeight="1">
      <x:c r="A460" s="329" t="str">
        <x:v>RAW-TEST-0454</x:v>
      </x:c>
      <x:c r="B460" s="329" t="str">
        <x:v>ASM-NGOB-V42-TEST</x:v>
      </x:c>
      <x:c r="C460" s="329" t="str">
        <x:v>SRC-NGOB-V18</x:v>
      </x:c>
      <x:c r="D460" s="329" t="str">
        <x:v>'CASH FLOW W ALL BUILDINGS JULY '!D79</x:v>
      </x:c>
      <x:c r="E460" s="329" t="str">
        <x:v>CASH FLOW W ALL BUILDINGS JULY </x:v>
      </x:c>
      <x:c r="F460" s="329" t="n">
        <x:v>79</x:v>
      </x:c>
      <x:c r="G460" s="329" t="str">
        <x:v>DEBT_INTEREST</x:v>
      </x:c>
      <x:c r="H460" s="329"/>
      <x:c r="I460" s="385" t="n">
        <x:v>963950</x:v>
      </x:c>
      <x:c r="J460" s="330"/>
      <x:c r="K460" s="329" t="str">
        <x:v>Currency</x:v>
      </x:c>
      <x:c r="L460" s="329" t="str">
        <x:v>CAD</x:v>
      </x:c>
      <x:c r="M460" s="329" t="str">
        <x:v>2025-2026</x:v>
      </x:c>
      <x:c r="N460" s="329" t="str">
        <x:v>AI-Assisted</x:v>
      </x:c>
      <x:c r="O460" s="329" t="str">
        <x:v>Cell transcription from supplied workbook</x:v>
      </x:c>
      <x:c r="P460" s="329" t="str">
        <x:v>Captured</x:v>
      </x:c>
      <x:c r="Q460" s="336" t="d">
        <x:v>2026-10-04T00:00:00.000Z</x:v>
      </x:c>
      <x:c r="R460" s="336" t="d">
        <x:v>2026-10-04T00:00:00.000Z</x:v>
      </x:c>
      <x:c r="S460" s="329" t="str">
        <x:v>Parsed</x:v>
      </x:c>
      <x:c r="T460" s="329" t="str">
        <x:v>Original source numeric input</x:v>
      </x:c>
      <x:c r="U460" s="332" t="str">
        <x:v>AI-assisted analyst</x:v>
      </x:c>
      <x:c r="V460" s="60"/>
      <x:c r="W460" s="60"/>
      <x:c r="X460" s="60"/>
      <x:c r="Y460" s="60"/>
      <x:c r="Z460" s="60"/>
    </x:row>
    <x:row r="461" ht="15.75" hidden="0" customHeight="1">
      <x:c r="A461" s="329" t="str">
        <x:v>RAW-TEST-0455</x:v>
      </x:c>
      <x:c r="B461" s="329" t="str">
        <x:v>ASM-NGOB-V42-TEST</x:v>
      </x:c>
      <x:c r="C461" s="329" t="str">
        <x:v>SRC-NGOB-V18</x:v>
      </x:c>
      <x:c r="D461" s="329" t="str">
        <x:v>'CASH FLOW W ALL BUILDINGS JULY '!E78</x:v>
      </x:c>
      <x:c r="E461" s="329" t="str">
        <x:v>CASH FLOW W ALL BUILDINGS JULY </x:v>
      </x:c>
      <x:c r="F461" s="329" t="n">
        <x:v>78</x:v>
      </x:c>
      <x:c r="G461" s="329" t="str">
        <x:v>DEBT_PRINCIPAL</x:v>
      </x:c>
      <x:c r="H461" s="329"/>
      <x:c r="I461" s="385" t="n">
        <x:v>1766994</x:v>
      </x:c>
      <x:c r="J461" s="330"/>
      <x:c r="K461" s="329" t="str">
        <x:v>Currency</x:v>
      </x:c>
      <x:c r="L461" s="329" t="str">
        <x:v>CAD</x:v>
      </x:c>
      <x:c r="M461" s="329" t="str">
        <x:v>2026-2027</x:v>
      </x:c>
      <x:c r="N461" s="329" t="str">
        <x:v>AI-Assisted</x:v>
      </x:c>
      <x:c r="O461" s="329" t="str">
        <x:v>Cell transcription from supplied workbook</x:v>
      </x:c>
      <x:c r="P461" s="329" t="str">
        <x:v>Captured</x:v>
      </x:c>
      <x:c r="Q461" s="336" t="d">
        <x:v>2026-10-04T00:00:00.000Z</x:v>
      </x:c>
      <x:c r="R461" s="336" t="d">
        <x:v>2026-10-04T00:00:00.000Z</x:v>
      </x:c>
      <x:c r="S461" s="329" t="str">
        <x:v>Parsed</x:v>
      </x:c>
      <x:c r="T461" s="329" t="str">
        <x:v>Original source numeric input</x:v>
      </x:c>
      <x:c r="U461" s="332" t="str">
        <x:v>AI-assisted analyst</x:v>
      </x:c>
      <x:c r="V461" s="60"/>
      <x:c r="W461" s="60"/>
      <x:c r="X461" s="60"/>
      <x:c r="Y461" s="60"/>
      <x:c r="Z461" s="60"/>
    </x:row>
    <x:row r="462" ht="15.75" hidden="0" customHeight="1">
      <x:c r="A462" s="329" t="str">
        <x:v>RAW-TEST-0456</x:v>
      </x:c>
      <x:c r="B462" s="329" t="str">
        <x:v>ASM-NGOB-V42-TEST</x:v>
      </x:c>
      <x:c r="C462" s="329" t="str">
        <x:v>SRC-NGOB-V18</x:v>
      </x:c>
      <x:c r="D462" s="329" t="str">
        <x:v>'CASH FLOW W ALL BUILDINGS JULY '!E79</x:v>
      </x:c>
      <x:c r="E462" s="329" t="str">
        <x:v>CASH FLOW W ALL BUILDINGS JULY </x:v>
      </x:c>
      <x:c r="F462" s="329" t="n">
        <x:v>79</x:v>
      </x:c>
      <x:c r="G462" s="329" t="str">
        <x:v>DEBT_INTEREST</x:v>
      </x:c>
      <x:c r="H462" s="329"/>
      <x:c r="I462" s="385" t="n">
        <x:v>824053</x:v>
      </x:c>
      <x:c r="J462" s="330"/>
      <x:c r="K462" s="329" t="str">
        <x:v>Currency</x:v>
      </x:c>
      <x:c r="L462" s="329" t="str">
        <x:v>CAD</x:v>
      </x:c>
      <x:c r="M462" s="329" t="str">
        <x:v>2026-2027</x:v>
      </x:c>
      <x:c r="N462" s="329" t="str">
        <x:v>AI-Assisted</x:v>
      </x:c>
      <x:c r="O462" s="329" t="str">
        <x:v>Cell transcription from supplied workbook</x:v>
      </x:c>
      <x:c r="P462" s="329" t="str">
        <x:v>Captured</x:v>
      </x:c>
      <x:c r="Q462" s="336" t="d">
        <x:v>2026-10-04T00:00:00.000Z</x:v>
      </x:c>
      <x:c r="R462" s="336" t="d">
        <x:v>2026-10-04T00:00:00.000Z</x:v>
      </x:c>
      <x:c r="S462" s="329" t="str">
        <x:v>Parsed</x:v>
      </x:c>
      <x:c r="T462" s="329" t="str">
        <x:v>Original source numeric input</x:v>
      </x:c>
      <x:c r="U462" s="332" t="str">
        <x:v>AI-assisted analyst</x:v>
      </x:c>
      <x:c r="V462" s="60"/>
      <x:c r="W462" s="60"/>
      <x:c r="X462" s="60"/>
      <x:c r="Y462" s="60"/>
      <x:c r="Z462" s="60"/>
    </x:row>
    <x:row r="463" ht="15.75" hidden="0" customHeight="1">
      <x:c r="A463" s="329" t="str">
        <x:v>RAW-TEST-0457</x:v>
      </x:c>
      <x:c r="B463" s="329" t="str">
        <x:v>ASM-NGOB-V42-TEST</x:v>
      </x:c>
      <x:c r="C463" s="329" t="str">
        <x:v>SRC-NGOB-V18</x:v>
      </x:c>
      <x:c r="D463" s="329" t="str">
        <x:v>'CASH FLOW W ALL BUILDINGS JULY '!F78</x:v>
      </x:c>
      <x:c r="E463" s="329" t="str">
        <x:v>CASH FLOW W ALL BUILDINGS JULY </x:v>
      </x:c>
      <x:c r="F463" s="329" t="n">
        <x:v>78</x:v>
      </x:c>
      <x:c r="G463" s="329" t="str">
        <x:v>DEBT_PRINCIPAL</x:v>
      </x:c>
      <x:c r="H463" s="329"/>
      <x:c r="I463" s="385" t="n">
        <x:v>1695114</x:v>
      </x:c>
      <x:c r="J463" s="330"/>
      <x:c r="K463" s="329" t="str">
        <x:v>Currency</x:v>
      </x:c>
      <x:c r="L463" s="329" t="str">
        <x:v>CAD</x:v>
      </x:c>
      <x:c r="M463" s="329" t="str">
        <x:v>2027-2028</x:v>
      </x:c>
      <x:c r="N463" s="329" t="str">
        <x:v>AI-Assisted</x:v>
      </x:c>
      <x:c r="O463" s="329" t="str">
        <x:v>Cell transcription from supplied workbook</x:v>
      </x:c>
      <x:c r="P463" s="329" t="str">
        <x:v>Captured</x:v>
      </x:c>
      <x:c r="Q463" s="336" t="d">
        <x:v>2026-10-04T00:00:00.000Z</x:v>
      </x:c>
      <x:c r="R463" s="336" t="d">
        <x:v>2026-10-04T00:00:00.000Z</x:v>
      </x:c>
      <x:c r="S463" s="329" t="str">
        <x:v>Parsed</x:v>
      </x:c>
      <x:c r="T463" s="329" t="str">
        <x:v>Original source numeric input</x:v>
      </x:c>
      <x:c r="U463" s="332" t="str">
        <x:v>AI-assisted analyst</x:v>
      </x:c>
      <x:c r="V463" s="60"/>
      <x:c r="W463" s="60"/>
      <x:c r="X463" s="60"/>
      <x:c r="Y463" s="60"/>
      <x:c r="Z463" s="60"/>
    </x:row>
    <x:row r="464" ht="15.75" hidden="0" customHeight="1">
      <x:c r="A464" s="329" t="str">
        <x:v>RAW-TEST-0458</x:v>
      </x:c>
      <x:c r="B464" s="329" t="str">
        <x:v>ASM-NGOB-V42-TEST</x:v>
      </x:c>
      <x:c r="C464" s="329" t="str">
        <x:v>SRC-NGOB-V18</x:v>
      </x:c>
      <x:c r="D464" s="329" t="str">
        <x:v>'CASH FLOW W ALL BUILDINGS JULY '!F79</x:v>
      </x:c>
      <x:c r="E464" s="329" t="str">
        <x:v>CASH FLOW W ALL BUILDINGS JULY </x:v>
      </x:c>
      <x:c r="F464" s="329" t="n">
        <x:v>79</x:v>
      </x:c>
      <x:c r="G464" s="329" t="str">
        <x:v>DEBT_INTEREST</x:v>
      </x:c>
      <x:c r="H464" s="329"/>
      <x:c r="I464" s="385" t="n">
        <x:v>4359687</x:v>
      </x:c>
      <x:c r="J464" s="330"/>
      <x:c r="K464" s="329" t="str">
        <x:v>Currency</x:v>
      </x:c>
      <x:c r="L464" s="329" t="str">
        <x:v>CAD</x:v>
      </x:c>
      <x:c r="M464" s="329" t="str">
        <x:v>2027-2028</x:v>
      </x:c>
      <x:c r="N464" s="329" t="str">
        <x:v>AI-Assisted</x:v>
      </x:c>
      <x:c r="O464" s="329" t="str">
        <x:v>Cell transcription from supplied workbook</x:v>
      </x:c>
      <x:c r="P464" s="329" t="str">
        <x:v>Captured</x:v>
      </x:c>
      <x:c r="Q464" s="336" t="d">
        <x:v>2026-10-04T00:00:00.000Z</x:v>
      </x:c>
      <x:c r="R464" s="336" t="d">
        <x:v>2026-10-04T00:00:00.000Z</x:v>
      </x:c>
      <x:c r="S464" s="329" t="str">
        <x:v>Parsed</x:v>
      </x:c>
      <x:c r="T464" s="329" t="str">
        <x:v>Original source numeric input</x:v>
      </x:c>
      <x:c r="U464" s="332" t="str">
        <x:v>AI-assisted analyst</x:v>
      </x:c>
      <x:c r="V464" s="60"/>
      <x:c r="W464" s="60"/>
      <x:c r="X464" s="60"/>
      <x:c r="Y464" s="60"/>
      <x:c r="Z464" s="60"/>
    </x:row>
    <x:row r="465" ht="15.75" hidden="0" customHeight="1">
      <x:c r="A465" s="329" t="str">
        <x:v>RAW-TEST-0459</x:v>
      </x:c>
      <x:c r="B465" s="329" t="str">
        <x:v>ASM-NGOB-V42-TEST</x:v>
      </x:c>
      <x:c r="C465" s="329" t="str">
        <x:v>SRC-NGOB-V18</x:v>
      </x:c>
      <x:c r="D465" s="329" t="str">
        <x:v>'CASH FLOW W ALL BUILDINGS JULY '!G78</x:v>
      </x:c>
      <x:c r="E465" s="329" t="str">
        <x:v>CASH FLOW W ALL BUILDINGS JULY </x:v>
      </x:c>
      <x:c r="F465" s="329" t="n">
        <x:v>78</x:v>
      </x:c>
      <x:c r="G465" s="329" t="str">
        <x:v>DEBT_PRINCIPAL</x:v>
      </x:c>
      <x:c r="H465" s="329"/>
      <x:c r="I465" s="385" t="n">
        <x:v>2004950</x:v>
      </x:c>
      <x:c r="J465" s="330"/>
      <x:c r="K465" s="329" t="str">
        <x:v>Currency</x:v>
      </x:c>
      <x:c r="L465" s="329" t="str">
        <x:v>CAD</x:v>
      </x:c>
      <x:c r="M465" s="329" t="str">
        <x:v>2028-2029</x:v>
      </x:c>
      <x:c r="N465" s="329" t="str">
        <x:v>AI-Assisted</x:v>
      </x:c>
      <x:c r="O465" s="329" t="str">
        <x:v>Cell transcription from supplied workbook</x:v>
      </x:c>
      <x:c r="P465" s="329" t="str">
        <x:v>Captured</x:v>
      </x:c>
      <x:c r="Q465" s="336" t="d">
        <x:v>2026-10-04T00:00:00.000Z</x:v>
      </x:c>
      <x:c r="R465" s="336" t="d">
        <x:v>2026-10-04T00:00:00.000Z</x:v>
      </x:c>
      <x:c r="S465" s="329" t="str">
        <x:v>Parsed</x:v>
      </x:c>
      <x:c r="T465" s="329" t="str">
        <x:v>Original source numeric input</x:v>
      </x:c>
      <x:c r="U465" s="332" t="str">
        <x:v>AI-assisted analyst</x:v>
      </x:c>
      <x:c r="V465" s="60"/>
      <x:c r="W465" s="60"/>
      <x:c r="X465" s="60"/>
      <x:c r="Y465" s="60"/>
      <x:c r="Z465" s="60"/>
    </x:row>
    <x:row r="466" ht="15.75" hidden="0" customHeight="1">
      <x:c r="A466" s="329" t="str">
        <x:v>RAW-TEST-0460</x:v>
      </x:c>
      <x:c r="B466" s="329" t="str">
        <x:v>ASM-NGOB-V42-TEST</x:v>
      </x:c>
      <x:c r="C466" s="329" t="str">
        <x:v>SRC-NGOB-V18</x:v>
      </x:c>
      <x:c r="D466" s="329" t="str">
        <x:v>'CASH FLOW W ALL BUILDINGS JULY '!G79</x:v>
      </x:c>
      <x:c r="E466" s="329" t="str">
        <x:v>CASH FLOW W ALL BUILDINGS JULY </x:v>
      </x:c>
      <x:c r="F466" s="329" t="n">
        <x:v>79</x:v>
      </x:c>
      <x:c r="G466" s="329" t="str">
        <x:v>DEBT_INTEREST</x:v>
      </x:c>
      <x:c r="H466" s="329"/>
      <x:c r="I466" s="385" t="n">
        <x:v>7431658</x:v>
      </x:c>
      <x:c r="J466" s="330"/>
      <x:c r="K466" s="329" t="str">
        <x:v>Currency</x:v>
      </x:c>
      <x:c r="L466" s="329" t="str">
        <x:v>CAD</x:v>
      </x:c>
      <x:c r="M466" s="329" t="str">
        <x:v>2028-2029</x:v>
      </x:c>
      <x:c r="N466" s="329" t="str">
        <x:v>AI-Assisted</x:v>
      </x:c>
      <x:c r="O466" s="329" t="str">
        <x:v>Cell transcription from supplied workbook</x:v>
      </x:c>
      <x:c r="P466" s="329" t="str">
        <x:v>Captured</x:v>
      </x:c>
      <x:c r="Q466" s="336" t="d">
        <x:v>2026-10-04T00:00:00.000Z</x:v>
      </x:c>
      <x:c r="R466" s="336" t="d">
        <x:v>2026-10-04T00:00:00.000Z</x:v>
      </x:c>
      <x:c r="S466" s="329" t="str">
        <x:v>Parsed</x:v>
      </x:c>
      <x:c r="T466" s="329" t="str">
        <x:v>Original source numeric input</x:v>
      </x:c>
      <x:c r="U466" s="332" t="str">
        <x:v>AI-assisted analyst</x:v>
      </x:c>
      <x:c r="V466" s="60"/>
      <x:c r="W466" s="60"/>
      <x:c r="X466" s="60"/>
      <x:c r="Y466" s="60"/>
      <x:c r="Z466" s="60"/>
    </x:row>
    <x:row r="467" ht="15.75" hidden="0" customHeight="1">
      <x:c r="A467" s="329" t="str">
        <x:v>RAW-TEST-0461</x:v>
      </x:c>
      <x:c r="B467" s="329" t="str">
        <x:v>ASM-NGOB-V42-TEST</x:v>
      </x:c>
      <x:c r="C467" s="329" t="str">
        <x:v>SRC-NGOB-V18</x:v>
      </x:c>
      <x:c r="D467" s="329" t="str">
        <x:v>'CASH FLOW W ALL BUILDINGS JULY '!H78</x:v>
      </x:c>
      <x:c r="E467" s="329" t="str">
        <x:v>CASH FLOW W ALL BUILDINGS JULY </x:v>
      </x:c>
      <x:c r="F467" s="329" t="n">
        <x:v>78</x:v>
      </x:c>
      <x:c r="G467" s="329" t="str">
        <x:v>DEBT_PRINCIPAL</x:v>
      </x:c>
      <x:c r="H467" s="329"/>
      <x:c r="I467" s="385" t="n">
        <x:v>2938620</x:v>
      </x:c>
      <x:c r="J467" s="330"/>
      <x:c r="K467" s="329" t="str">
        <x:v>Currency</x:v>
      </x:c>
      <x:c r="L467" s="329" t="str">
        <x:v>CAD</x:v>
      </x:c>
      <x:c r="M467" s="329" t="str">
        <x:v>2029-2030</x:v>
      </x:c>
      <x:c r="N467" s="329" t="str">
        <x:v>AI-Assisted</x:v>
      </x:c>
      <x:c r="O467" s="329" t="str">
        <x:v>Cell transcription from supplied workbook</x:v>
      </x:c>
      <x:c r="P467" s="329" t="str">
        <x:v>Captured</x:v>
      </x:c>
      <x:c r="Q467" s="336" t="d">
        <x:v>2026-10-04T00:00:00.000Z</x:v>
      </x:c>
      <x:c r="R467" s="336" t="d">
        <x:v>2026-10-04T00:00:00.000Z</x:v>
      </x:c>
      <x:c r="S467" s="329" t="str">
        <x:v>Parsed</x:v>
      </x:c>
      <x:c r="T467" s="329" t="str">
        <x:v>Original source numeric input</x:v>
      </x:c>
      <x:c r="U467" s="332" t="str">
        <x:v>AI-assisted analyst</x:v>
      </x:c>
      <x:c r="V467" s="60"/>
      <x:c r="W467" s="60"/>
      <x:c r="X467" s="60"/>
      <x:c r="Y467" s="60"/>
      <x:c r="Z467" s="60"/>
    </x:row>
    <x:row r="468" ht="15.75" hidden="0" customHeight="1">
      <x:c r="A468" s="329" t="str">
        <x:v>RAW-TEST-0462</x:v>
      </x:c>
      <x:c r="B468" s="329" t="str">
        <x:v>ASM-NGOB-V42-TEST</x:v>
      </x:c>
      <x:c r="C468" s="329" t="str">
        <x:v>SRC-NGOB-V18</x:v>
      </x:c>
      <x:c r="D468" s="329" t="str">
        <x:v>'CASH FLOW W ALL BUILDINGS JULY '!H79</x:v>
      </x:c>
      <x:c r="E468" s="329" t="str">
        <x:v>CASH FLOW W ALL BUILDINGS JULY </x:v>
      </x:c>
      <x:c r="F468" s="329" t="n">
        <x:v>79</x:v>
      </x:c>
      <x:c r="G468" s="329" t="str">
        <x:v>DEBT_INTEREST</x:v>
      </x:c>
      <x:c r="H468" s="329"/>
      <x:c r="I468" s="385" t="n">
        <x:v>10792937</x:v>
      </x:c>
      <x:c r="J468" s="330"/>
      <x:c r="K468" s="329" t="str">
        <x:v>Currency</x:v>
      </x:c>
      <x:c r="L468" s="329" t="str">
        <x:v>CAD</x:v>
      </x:c>
      <x:c r="M468" s="329" t="str">
        <x:v>2029-2030</x:v>
      </x:c>
      <x:c r="N468" s="329" t="str">
        <x:v>AI-Assisted</x:v>
      </x:c>
      <x:c r="O468" s="329" t="str">
        <x:v>Cell transcription from supplied workbook</x:v>
      </x:c>
      <x:c r="P468" s="329" t="str">
        <x:v>Captured</x:v>
      </x:c>
      <x:c r="Q468" s="336" t="d">
        <x:v>2026-10-04T00:00:00.000Z</x:v>
      </x:c>
      <x:c r="R468" s="336" t="d">
        <x:v>2026-10-04T00:00:00.000Z</x:v>
      </x:c>
      <x:c r="S468" s="329" t="str">
        <x:v>Parsed</x:v>
      </x:c>
      <x:c r="T468" s="329" t="str">
        <x:v>Original source numeric input</x:v>
      </x:c>
      <x:c r="U468" s="332" t="str">
        <x:v>AI-assisted analyst</x:v>
      </x:c>
      <x:c r="V468" s="60"/>
      <x:c r="W468" s="60"/>
      <x:c r="X468" s="60"/>
      <x:c r="Y468" s="60"/>
      <x:c r="Z468" s="60"/>
    </x:row>
    <x:row r="469" ht="15.75" hidden="0" customHeight="1">
      <x:c r="A469" s="329" t="str">
        <x:v>RAW-TEST-0463</x:v>
      </x:c>
      <x:c r="B469" s="329" t="str">
        <x:v>ASM-NGOB-V42-TEST</x:v>
      </x:c>
      <x:c r="C469" s="329" t="str">
        <x:v>SRC-NGOB-V18</x:v>
      </x:c>
      <x:c r="D469" s="329" t="str">
        <x:v>'CASH FLOW W ALL BUILDINGS JULY '!I78</x:v>
      </x:c>
      <x:c r="E469" s="329" t="str">
        <x:v>CASH FLOW W ALL BUILDINGS JULY </x:v>
      </x:c>
      <x:c r="F469" s="329" t="n">
        <x:v>78</x:v>
      </x:c>
      <x:c r="G469" s="329" t="str">
        <x:v>DEBT_PRINCIPAL</x:v>
      </x:c>
      <x:c r="H469" s="329"/>
      <x:c r="I469" s="385" t="n">
        <x:v>3021971</x:v>
      </x:c>
      <x:c r="J469" s="330"/>
      <x:c r="K469" s="329" t="str">
        <x:v>Currency</x:v>
      </x:c>
      <x:c r="L469" s="329" t="str">
        <x:v>CAD</x:v>
      </x:c>
      <x:c r="M469" s="329" t="str">
        <x:v>2030-2031</x:v>
      </x:c>
      <x:c r="N469" s="329" t="str">
        <x:v>AI-Assisted</x:v>
      </x:c>
      <x:c r="O469" s="329" t="str">
        <x:v>Cell transcription from supplied workbook</x:v>
      </x:c>
      <x:c r="P469" s="329" t="str">
        <x:v>Captured</x:v>
      </x:c>
      <x:c r="Q469" s="336" t="d">
        <x:v>2026-10-04T00:00:00.000Z</x:v>
      </x:c>
      <x:c r="R469" s="336" t="d">
        <x:v>2026-10-04T00:00:00.000Z</x:v>
      </x:c>
      <x:c r="S469" s="329" t="str">
        <x:v>Parsed</x:v>
      </x:c>
      <x:c r="T469" s="329" t="str">
        <x:v>Original source numeric input</x:v>
      </x:c>
      <x:c r="U469" s="332" t="str">
        <x:v>AI-assisted analyst</x:v>
      </x:c>
      <x:c r="V469" s="60"/>
      <x:c r="W469" s="60"/>
      <x:c r="X469" s="60"/>
      <x:c r="Y469" s="60"/>
      <x:c r="Z469" s="60"/>
    </x:row>
    <x:row r="470" ht="15.75" hidden="0" customHeight="1">
      <x:c r="A470" s="329" t="str">
        <x:v>RAW-TEST-0464</x:v>
      </x:c>
      <x:c r="B470" s="329" t="str">
        <x:v>ASM-NGOB-V42-TEST</x:v>
      </x:c>
      <x:c r="C470" s="329" t="str">
        <x:v>SRC-NGOB-V18</x:v>
      </x:c>
      <x:c r="D470" s="329" t="str">
        <x:v>'CASH FLOW W ALL BUILDINGS JULY '!I79</x:v>
      </x:c>
      <x:c r="E470" s="329" t="str">
        <x:v>CASH FLOW W ALL BUILDINGS JULY </x:v>
      </x:c>
      <x:c r="F470" s="329" t="n">
        <x:v>79</x:v>
      </x:c>
      <x:c r="G470" s="329" t="str">
        <x:v>DEBT_INTEREST</x:v>
      </x:c>
      <x:c r="H470" s="329"/>
      <x:c r="I470" s="385" t="n">
        <x:v>10693768</x:v>
      </x:c>
      <x:c r="J470" s="330"/>
      <x:c r="K470" s="329" t="str">
        <x:v>Currency</x:v>
      </x:c>
      <x:c r="L470" s="329" t="str">
        <x:v>CAD</x:v>
      </x:c>
      <x:c r="M470" s="329" t="str">
        <x:v>2030-2031</x:v>
      </x:c>
      <x:c r="N470" s="329" t="str">
        <x:v>AI-Assisted</x:v>
      </x:c>
      <x:c r="O470" s="329" t="str">
        <x:v>Cell transcription from supplied workbook</x:v>
      </x:c>
      <x:c r="P470" s="329" t="str">
        <x:v>Captured</x:v>
      </x:c>
      <x:c r="Q470" s="336" t="d">
        <x:v>2026-10-04T00:00:00.000Z</x:v>
      </x:c>
      <x:c r="R470" s="336" t="d">
        <x:v>2026-10-04T00:00:00.000Z</x:v>
      </x:c>
      <x:c r="S470" s="329" t="str">
        <x:v>Parsed</x:v>
      </x:c>
      <x:c r="T470" s="329" t="str">
        <x:v>Original source numeric input</x:v>
      </x:c>
      <x:c r="U470" s="332" t="str">
        <x:v>AI-assisted analyst</x:v>
      </x:c>
      <x:c r="V470" s="60"/>
      <x:c r="W470" s="60"/>
      <x:c r="X470" s="60"/>
      <x:c r="Y470" s="60"/>
      <x:c r="Z470" s="60"/>
    </x:row>
    <x:row r="471" ht="15.75" hidden="0" customHeight="1">
      <x:c r="A471" s="329" t="str">
        <x:v>RAW-TEST-0465</x:v>
      </x:c>
      <x:c r="B471" s="329" t="str">
        <x:v>ASM-NGOB-V42-TEST</x:v>
      </x:c>
      <x:c r="C471" s="329" t="str">
        <x:v>SRC-NGOB-V18</x:v>
      </x:c>
      <x:c r="D471" s="329" t="str">
        <x:v>'CASH FLOW W ALL BUILDINGS JULY '!J78</x:v>
      </x:c>
      <x:c r="E471" s="329" t="str">
        <x:v>CASH FLOW W ALL BUILDINGS JULY </x:v>
      </x:c>
      <x:c r="F471" s="329" t="n">
        <x:v>78</x:v>
      </x:c>
      <x:c r="G471" s="329" t="str">
        <x:v>DEBT_PRINCIPAL</x:v>
      </x:c>
      <x:c r="H471" s="329"/>
      <x:c r="I471" s="385" t="n">
        <x:v>4263341</x:v>
      </x:c>
      <x:c r="J471" s="330"/>
      <x:c r="K471" s="329" t="str">
        <x:v>Currency</x:v>
      </x:c>
      <x:c r="L471" s="329" t="str">
        <x:v>CAD</x:v>
      </x:c>
      <x:c r="M471" s="329" t="str">
        <x:v>2031-2032</x:v>
      </x:c>
      <x:c r="N471" s="329" t="str">
        <x:v>AI-Assisted</x:v>
      </x:c>
      <x:c r="O471" s="329" t="str">
        <x:v>Cell transcription from supplied workbook</x:v>
      </x:c>
      <x:c r="P471" s="329" t="str">
        <x:v>Captured</x:v>
      </x:c>
      <x:c r="Q471" s="336" t="d">
        <x:v>2026-10-04T00:00:00.000Z</x:v>
      </x:c>
      <x:c r="R471" s="336" t="d">
        <x:v>2026-10-04T00:00:00.000Z</x:v>
      </x:c>
      <x:c r="S471" s="329" t="str">
        <x:v>Parsed</x:v>
      </x:c>
      <x:c r="T471" s="329" t="str">
        <x:v>Original source numeric input</x:v>
      </x:c>
      <x:c r="U471" s="332" t="str">
        <x:v>AI-assisted analyst</x:v>
      </x:c>
      <x:c r="V471" s="60"/>
      <x:c r="W471" s="60"/>
      <x:c r="X471" s="60"/>
      <x:c r="Y471" s="60"/>
      <x:c r="Z471" s="60"/>
    </x:row>
    <x:row r="472" ht="15.75" hidden="0" customHeight="1">
      <x:c r="A472" s="329" t="str">
        <x:v>RAW-TEST-0466</x:v>
      </x:c>
      <x:c r="B472" s="329" t="str">
        <x:v>ASM-NGOB-V42-TEST</x:v>
      </x:c>
      <x:c r="C472" s="329" t="str">
        <x:v>SRC-NGOB-V18</x:v>
      </x:c>
      <x:c r="D472" s="329" t="str">
        <x:v>'CASH FLOW W ALL BUILDINGS JULY '!J79</x:v>
      </x:c>
      <x:c r="E472" s="329" t="str">
        <x:v>CASH FLOW W ALL BUILDINGS JULY </x:v>
      </x:c>
      <x:c r="F472" s="329" t="n">
        <x:v>79</x:v>
      </x:c>
      <x:c r="G472" s="329" t="str">
        <x:v>DEBT_INTEREST</x:v>
      </x:c>
      <x:c r="H472" s="329"/>
      <x:c r="I472" s="385" t="n">
        <x:v>10549655</x:v>
      </x:c>
      <x:c r="J472" s="330"/>
      <x:c r="K472" s="329" t="str">
        <x:v>Currency</x:v>
      </x:c>
      <x:c r="L472" s="329" t="str">
        <x:v>CAD</x:v>
      </x:c>
      <x:c r="M472" s="329" t="str">
        <x:v>2031-2032</x:v>
      </x:c>
      <x:c r="N472" s="329" t="str">
        <x:v>AI-Assisted</x:v>
      </x:c>
      <x:c r="O472" s="329" t="str">
        <x:v>Cell transcription from supplied workbook</x:v>
      </x:c>
      <x:c r="P472" s="329" t="str">
        <x:v>Captured</x:v>
      </x:c>
      <x:c r="Q472" s="336" t="d">
        <x:v>2026-10-04T00:00:00.000Z</x:v>
      </x:c>
      <x:c r="R472" s="336" t="d">
        <x:v>2026-10-04T00:00:00.000Z</x:v>
      </x:c>
      <x:c r="S472" s="329" t="str">
        <x:v>Parsed</x:v>
      </x:c>
      <x:c r="T472" s="329" t="str">
        <x:v>Original source numeric input</x:v>
      </x:c>
      <x:c r="U472" s="332" t="str">
        <x:v>AI-assisted analyst</x:v>
      </x:c>
      <x:c r="V472" s="60"/>
      <x:c r="W472" s="60"/>
      <x:c r="X472" s="60"/>
      <x:c r="Y472" s="60"/>
      <x:c r="Z472" s="60"/>
    </x:row>
    <x:row r="473" ht="15.75" hidden="0" customHeight="1">
      <x:c r="A473" s="329" t="str">
        <x:v>RAW-TEST-0467</x:v>
      </x:c>
      <x:c r="B473" s="329" t="str">
        <x:v>ASM-NGOB-V42-TEST</x:v>
      </x:c>
      <x:c r="C473" s="329" t="str">
        <x:v>SRC-NGOB-V18</x:v>
      </x:c>
      <x:c r="D473" s="329" t="str">
        <x:v>'CASH FLOW W ALL BUILDINGS JULY '!K78</x:v>
      </x:c>
      <x:c r="E473" s="329" t="str">
        <x:v>CASH FLOW W ALL BUILDINGS JULY </x:v>
      </x:c>
      <x:c r="F473" s="329" t="n">
        <x:v>78</x:v>
      </x:c>
      <x:c r="G473" s="329" t="str">
        <x:v>DEBT_PRINCIPAL</x:v>
      </x:c>
      <x:c r="H473" s="329"/>
      <x:c r="I473" s="385" t="n">
        <x:v>2978575</x:v>
      </x:c>
      <x:c r="J473" s="330"/>
      <x:c r="K473" s="329" t="str">
        <x:v>Currency</x:v>
      </x:c>
      <x:c r="L473" s="329" t="str">
        <x:v>CAD</x:v>
      </x:c>
      <x:c r="M473" s="329" t="str">
        <x:v>2032-2033</x:v>
      </x:c>
      <x:c r="N473" s="329" t="str">
        <x:v>AI-Assisted</x:v>
      </x:c>
      <x:c r="O473" s="329" t="str">
        <x:v>Cell transcription from supplied workbook</x:v>
      </x:c>
      <x:c r="P473" s="329" t="str">
        <x:v>Captured</x:v>
      </x:c>
      <x:c r="Q473" s="336" t="d">
        <x:v>2026-10-04T00:00:00.000Z</x:v>
      </x:c>
      <x:c r="R473" s="336" t="d">
        <x:v>2026-10-04T00:00:00.000Z</x:v>
      </x:c>
      <x:c r="S473" s="329" t="str">
        <x:v>Parsed</x:v>
      </x:c>
      <x:c r="T473" s="329" t="str">
        <x:v>Original source numeric input</x:v>
      </x:c>
      <x:c r="U473" s="332" t="str">
        <x:v>AI-assisted analyst</x:v>
      </x:c>
      <x:c r="V473" s="60"/>
      <x:c r="W473" s="60"/>
      <x:c r="X473" s="60"/>
      <x:c r="Y473" s="60"/>
      <x:c r="Z473" s="60"/>
    </x:row>
    <x:row r="474" ht="15.75" hidden="0" customHeight="1">
      <x:c r="A474" s="329" t="str">
        <x:v>RAW-TEST-0468</x:v>
      </x:c>
      <x:c r="B474" s="329" t="str">
        <x:v>ASM-NGOB-V42-TEST</x:v>
      </x:c>
      <x:c r="C474" s="329" t="str">
        <x:v>SRC-NGOB-V18</x:v>
      </x:c>
      <x:c r="D474" s="329" t="str">
        <x:v>'CASH FLOW W ALL BUILDINGS JULY '!K79</x:v>
      </x:c>
      <x:c r="E474" s="329" t="str">
        <x:v>CASH FLOW W ALL BUILDINGS JULY </x:v>
      </x:c>
      <x:c r="F474" s="329" t="n">
        <x:v>79</x:v>
      </x:c>
      <x:c r="G474" s="329" t="str">
        <x:v>DEBT_INTEREST</x:v>
      </x:c>
      <x:c r="H474" s="329"/>
      <x:c r="I474" s="385" t="n">
        <x:v>10397788</x:v>
      </x:c>
      <x:c r="J474" s="330"/>
      <x:c r="K474" s="329" t="str">
        <x:v>Currency</x:v>
      </x:c>
      <x:c r="L474" s="329" t="str">
        <x:v>CAD</x:v>
      </x:c>
      <x:c r="M474" s="329" t="str">
        <x:v>2032-2033</x:v>
      </x:c>
      <x:c r="N474" s="329" t="str">
        <x:v>AI-Assisted</x:v>
      </x:c>
      <x:c r="O474" s="329" t="str">
        <x:v>Cell transcription from supplied workbook</x:v>
      </x:c>
      <x:c r="P474" s="329" t="str">
        <x:v>Captured</x:v>
      </x:c>
      <x:c r="Q474" s="336" t="d">
        <x:v>2026-10-04T00:00:00.000Z</x:v>
      </x:c>
      <x:c r="R474" s="336" t="d">
        <x:v>2026-10-04T00:00:00.000Z</x:v>
      </x:c>
      <x:c r="S474" s="329" t="str">
        <x:v>Parsed</x:v>
      </x:c>
      <x:c r="T474" s="329" t="str">
        <x:v>Original source numeric input</x:v>
      </x:c>
      <x:c r="U474" s="332" t="str">
        <x:v>AI-assisted analyst</x:v>
      </x:c>
      <x:c r="V474" s="60"/>
      <x:c r="W474" s="60"/>
      <x:c r="X474" s="60"/>
      <x:c r="Y474" s="60"/>
      <x:c r="Z474" s="60"/>
    </x:row>
    <x:row r="475" ht="15.75" hidden="0" customHeight="1">
      <x:c r="A475" s="329" t="str">
        <x:v>RAW-TEST-0469</x:v>
      </x:c>
      <x:c r="B475" s="329" t="str">
        <x:v>ASM-NGOB-V42-TEST</x:v>
      </x:c>
      <x:c r="C475" s="329" t="str">
        <x:v>SRC-NGOB-V18</x:v>
      </x:c>
      <x:c r="D475" s="329" t="str">
        <x:v>'CASH FLOW W ALL BUILDINGS JULY '!L78</x:v>
      </x:c>
      <x:c r="E475" s="329" t="str">
        <x:v>CASH FLOW W ALL BUILDINGS JULY </x:v>
      </x:c>
      <x:c r="F475" s="329" t="n">
        <x:v>78</x:v>
      </x:c>
      <x:c r="G475" s="329" t="str">
        <x:v>DEBT_PRINCIPAL</x:v>
      </x:c>
      <x:c r="H475" s="329"/>
      <x:c r="I475" s="385" t="n">
        <x:v>3104159</x:v>
      </x:c>
      <x:c r="J475" s="330"/>
      <x:c r="K475" s="329" t="str">
        <x:v>Currency</x:v>
      </x:c>
      <x:c r="L475" s="329" t="str">
        <x:v>CAD</x:v>
      </x:c>
      <x:c r="M475" s="329" t="str">
        <x:v>2033-2034</x:v>
      </x:c>
      <x:c r="N475" s="329" t="str">
        <x:v>AI-Assisted</x:v>
      </x:c>
      <x:c r="O475" s="329" t="str">
        <x:v>Cell transcription from supplied workbook</x:v>
      </x:c>
      <x:c r="P475" s="329" t="str">
        <x:v>Captured</x:v>
      </x:c>
      <x:c r="Q475" s="336" t="d">
        <x:v>2026-10-04T00:00:00.000Z</x:v>
      </x:c>
      <x:c r="R475" s="336" t="d">
        <x:v>2026-10-04T00:00:00.000Z</x:v>
      </x:c>
      <x:c r="S475" s="329" t="str">
        <x:v>Parsed</x:v>
      </x:c>
      <x:c r="T475" s="329" t="str">
        <x:v>Original source numeric input</x:v>
      </x:c>
      <x:c r="U475" s="332" t="str">
        <x:v>AI-assisted analyst</x:v>
      </x:c>
      <x:c r="V475" s="60"/>
      <x:c r="W475" s="60"/>
      <x:c r="X475" s="60"/>
      <x:c r="Y475" s="60"/>
      <x:c r="Z475" s="60"/>
    </x:row>
    <x:row r="476" ht="15.75" hidden="0" customHeight="1">
      <x:c r="A476" s="329" t="str">
        <x:v>RAW-TEST-0470</x:v>
      </x:c>
      <x:c r="B476" s="329" t="str">
        <x:v>ASM-NGOB-V42-TEST</x:v>
      </x:c>
      <x:c r="C476" s="329" t="str">
        <x:v>SRC-NGOB-V18</x:v>
      </x:c>
      <x:c r="D476" s="329" t="str">
        <x:v>'CASH FLOW W ALL BUILDINGS JULY '!L79</x:v>
      </x:c>
      <x:c r="E476" s="329" t="str">
        <x:v>CASH FLOW W ALL BUILDINGS JULY </x:v>
      </x:c>
      <x:c r="F476" s="329" t="n">
        <x:v>79</x:v>
      </x:c>
      <x:c r="G476" s="329" t="str">
        <x:v>DEBT_INTEREST</x:v>
      </x:c>
      <x:c r="H476" s="329"/>
      <x:c r="I476" s="385" t="n">
        <x:v>10261030</x:v>
      </x:c>
      <x:c r="J476" s="330"/>
      <x:c r="K476" s="329" t="str">
        <x:v>Currency</x:v>
      </x:c>
      <x:c r="L476" s="329" t="str">
        <x:v>CAD</x:v>
      </x:c>
      <x:c r="M476" s="329" t="str">
        <x:v>2033-2034</x:v>
      </x:c>
      <x:c r="N476" s="329" t="str">
        <x:v>AI-Assisted</x:v>
      </x:c>
      <x:c r="O476" s="329" t="str">
        <x:v>Cell transcription from supplied workbook</x:v>
      </x:c>
      <x:c r="P476" s="329" t="str">
        <x:v>Captured</x:v>
      </x:c>
      <x:c r="Q476" s="336" t="d">
        <x:v>2026-10-04T00:00:00.000Z</x:v>
      </x:c>
      <x:c r="R476" s="336" t="d">
        <x:v>2026-10-04T00:00:00.000Z</x:v>
      </x:c>
      <x:c r="S476" s="329" t="str">
        <x:v>Parsed</x:v>
      </x:c>
      <x:c r="T476" s="329" t="str">
        <x:v>Original source numeric input</x:v>
      </x:c>
      <x:c r="U476" s="332" t="str">
        <x:v>AI-assisted analyst</x:v>
      </x:c>
      <x:c r="V476" s="60"/>
      <x:c r="W476" s="60"/>
      <x:c r="X476" s="60"/>
      <x:c r="Y476" s="60"/>
      <x:c r="Z476" s="60"/>
    </x:row>
    <x:row r="477" ht="15.75" hidden="0" customHeight="1">
      <x:c r="A477" s="329" t="str">
        <x:v>RAW-TEST-0471</x:v>
      </x:c>
      <x:c r="B477" s="329" t="str">
        <x:v>ASM-NGOB-V42-TEST</x:v>
      </x:c>
      <x:c r="C477" s="329" t="str">
        <x:v>SRC-NGOB-V18</x:v>
      </x:c>
      <x:c r="D477" s="329" t="str">
        <x:v>'CASH FLOW W ALL BUILDINGS JULY '!M78</x:v>
      </x:c>
      <x:c r="E477" s="329" t="str">
        <x:v>CASH FLOW W ALL BUILDINGS JULY </x:v>
      </x:c>
      <x:c r="F477" s="329" t="n">
        <x:v>78</x:v>
      </x:c>
      <x:c r="G477" s="329" t="str">
        <x:v>DEBT_PRINCIPAL</x:v>
      </x:c>
      <x:c r="H477" s="329"/>
      <x:c r="I477" s="385" t="n">
        <x:v>3210180</x:v>
      </x:c>
      <x:c r="J477" s="330"/>
      <x:c r="K477" s="329" t="str">
        <x:v>Currency</x:v>
      </x:c>
      <x:c r="L477" s="329" t="str">
        <x:v>CAD</x:v>
      </x:c>
      <x:c r="M477" s="329" t="str">
        <x:v>2034-2035</x:v>
      </x:c>
      <x:c r="N477" s="329" t="str">
        <x:v>AI-Assisted</x:v>
      </x:c>
      <x:c r="O477" s="329" t="str">
        <x:v>Cell transcription from supplied workbook</x:v>
      </x:c>
      <x:c r="P477" s="329" t="str">
        <x:v>Captured</x:v>
      </x:c>
      <x:c r="Q477" s="336" t="d">
        <x:v>2026-10-04T00:00:00.000Z</x:v>
      </x:c>
      <x:c r="R477" s="336" t="d">
        <x:v>2026-10-04T00:00:00.000Z</x:v>
      </x:c>
      <x:c r="S477" s="329" t="str">
        <x:v>Parsed</x:v>
      </x:c>
      <x:c r="T477" s="329" t="str">
        <x:v>Original source numeric input</x:v>
      </x:c>
      <x:c r="U477" s="332" t="str">
        <x:v>AI-assisted analyst</x:v>
      </x:c>
      <x:c r="V477" s="60"/>
      <x:c r="W477" s="60"/>
      <x:c r="X477" s="60"/>
      <x:c r="Y477" s="60"/>
      <x:c r="Z477" s="60"/>
    </x:row>
    <x:row r="478" ht="15.75" hidden="0" customHeight="1">
      <x:c r="A478" s="329" t="str">
        <x:v>RAW-TEST-0472</x:v>
      </x:c>
      <x:c r="B478" s="329" t="str">
        <x:v>ASM-NGOB-V42-TEST</x:v>
      </x:c>
      <x:c r="C478" s="329" t="str">
        <x:v>SRC-NGOB-V18</x:v>
      </x:c>
      <x:c r="D478" s="329" t="str">
        <x:v>'CASH FLOW W ALL BUILDINGS JULY '!M79</x:v>
      </x:c>
      <x:c r="E478" s="329" t="str">
        <x:v>CASH FLOW W ALL BUILDINGS JULY </x:v>
      </x:c>
      <x:c r="F478" s="329" t="n">
        <x:v>79</x:v>
      </x:c>
      <x:c r="G478" s="329" t="str">
        <x:v>DEBT_INTEREST</x:v>
      </x:c>
      <x:c r="H478" s="329"/>
      <x:c r="I478" s="385" t="n">
        <x:v>10118077</x:v>
      </x:c>
      <x:c r="J478" s="330"/>
      <x:c r="K478" s="329" t="str">
        <x:v>Currency</x:v>
      </x:c>
      <x:c r="L478" s="329" t="str">
        <x:v>CAD</x:v>
      </x:c>
      <x:c r="M478" s="329" t="str">
        <x:v>2034-2035</x:v>
      </x:c>
      <x:c r="N478" s="329" t="str">
        <x:v>AI-Assisted</x:v>
      </x:c>
      <x:c r="O478" s="329" t="str">
        <x:v>Cell transcription from supplied workbook</x:v>
      </x:c>
      <x:c r="P478" s="329" t="str">
        <x:v>Captured</x:v>
      </x:c>
      <x:c r="Q478" s="336" t="d">
        <x:v>2026-10-04T00:00:00.000Z</x:v>
      </x:c>
      <x:c r="R478" s="336" t="d">
        <x:v>2026-10-04T00:00:00.000Z</x:v>
      </x:c>
      <x:c r="S478" s="329" t="str">
        <x:v>Parsed</x:v>
      </x:c>
      <x:c r="T478" s="329" t="str">
        <x:v>Original source numeric input</x:v>
      </x:c>
      <x:c r="U478" s="332" t="str">
        <x:v>AI-assisted analyst</x:v>
      </x:c>
      <x:c r="V478" s="60"/>
      <x:c r="W478" s="60"/>
      <x:c r="X478" s="60"/>
      <x:c r="Y478" s="60"/>
      <x:c r="Z478" s="60"/>
    </x:row>
    <x:row r="479" ht="15.75" hidden="0" customHeight="1">
      <x:c r="A479" s="329" t="str">
        <x:v>RAW-TEST-0473</x:v>
      </x:c>
      <x:c r="B479" s="329" t="str">
        <x:v>ASM-NGOB-V42-TEST</x:v>
      </x:c>
      <x:c r="C479" s="329" t="str">
        <x:v>SRC-NGOB-V18</x:v>
      </x:c>
      <x:c r="D479" s="329" t="str">
        <x:v>'CASH FLOW W ALL BUILDINGS JULY '!C88</x:v>
      </x:c>
      <x:c r="E479" s="329" t="str">
        <x:v>CASH FLOW W ALL BUILDINGS JULY </x:v>
      </x:c>
      <x:c r="F479" s="329" t="n">
        <x:v>88</x:v>
      </x:c>
      <x:c r="G479" s="329" t="str">
        <x:v>Closing reserve</x:v>
      </x:c>
      <x:c r="H479" s="329"/>
      <x:c r="I479" s="385" t="n">
        <x:v>5009494.06</x:v>
      </x:c>
      <x:c r="J479" s="330"/>
      <x:c r="K479" s="329" t="str">
        <x:v>Currency</x:v>
      </x:c>
      <x:c r="L479" s="329" t="str">
        <x:v>CAD</x:v>
      </x:c>
      <x:c r="M479" s="329" t="str">
        <x:v>2024-2025</x:v>
      </x:c>
      <x:c r="N479" s="329" t="str">
        <x:v>AI-Assisted</x:v>
      </x:c>
      <x:c r="O479" s="329" t="str">
        <x:v>Cell transcription from supplied workbook</x:v>
      </x:c>
      <x:c r="P479" s="329" t="str">
        <x:v>Captured</x:v>
      </x:c>
      <x:c r="Q479" s="336" t="d">
        <x:v>2026-10-04T00:00:00.000Z</x:v>
      </x:c>
      <x:c r="R479" s="336" t="d">
        <x:v>2026-10-04T00:00:00.000Z</x:v>
      </x:c>
      <x:c r="S479" s="329" t="str">
        <x:v>Parsed</x:v>
      </x:c>
      <x:c r="T479" s="329" t="str">
        <x:v>Original source formula (text): SUM(C87+C82)</x:v>
      </x:c>
      <x:c r="U479" s="332" t="str">
        <x:v>AI-assisted analyst</x:v>
      </x:c>
      <x:c r="V479" s="60"/>
      <x:c r="W479" s="60"/>
      <x:c r="X479" s="60"/>
      <x:c r="Y479" s="60"/>
      <x:c r="Z479" s="60"/>
    </x:row>
    <x:row r="480" ht="15.75" hidden="0" customHeight="1">
      <x:c r="A480" s="329" t="str">
        <x:v>RAW-TEST-0474</x:v>
      </x:c>
      <x:c r="B480" s="329" t="str">
        <x:v>ASM-NGOB-V42-TEST</x:v>
      </x:c>
      <x:c r="C480" s="329" t="str">
        <x:v>SRC-NGOB-V18</x:v>
      </x:c>
      <x:c r="D480" s="329" t="str">
        <x:v>'Summary ALL JULY 2026'!C7</x:v>
      </x:c>
      <x:c r="E480" s="329" t="str">
        <x:v>Summary ALL JULY 2026</x:v>
      </x:c>
      <x:c r="F480" s="329" t="n">
        <x:v>7</x:v>
      </x:c>
      <x:c r="G480" s="329" t="str">
        <x:v>Portfolio homes</x:v>
      </x:c>
      <x:c r="H480" s="329"/>
      <x:c r="I480" s="385" t="n">
        <x:v>470</x:v>
      </x:c>
      <x:c r="J480" s="330"/>
      <x:c r="K480" s="329" t="str">
        <x:v>Count</x:v>
      </x:c>
      <x:c r="L480" s="329"/>
      <x:c r="M480" s="329" t="str">
        <x:v>2024-2025</x:v>
      </x:c>
      <x:c r="N480" s="329" t="str">
        <x:v>AI-Assisted</x:v>
      </x:c>
      <x:c r="O480" s="329" t="str">
        <x:v>Cell transcription from supplied workbook</x:v>
      </x:c>
      <x:c r="P480" s="329" t="str">
        <x:v>Captured</x:v>
      </x:c>
      <x:c r="Q480" s="336" t="d">
        <x:v>2026-10-04T00:00:00.000Z</x:v>
      </x:c>
      <x:c r="R480" s="336" t="d">
        <x:v>2026-10-04T00:00:00.000Z</x:v>
      </x:c>
      <x:c r="S480" s="329" t="str">
        <x:v>Parsed</x:v>
      </x:c>
      <x:c r="T480" s="329" t="str">
        <x:v>Original source numeric input</x:v>
      </x:c>
      <x:c r="U480" s="332" t="str">
        <x:v>AI-assisted analyst</x:v>
      </x:c>
      <x:c r="V480" s="60"/>
      <x:c r="W480" s="60"/>
      <x:c r="X480" s="60"/>
      <x:c r="Y480" s="60"/>
      <x:c r="Z480" s="60"/>
    </x:row>
    <x:row r="481" ht="15.75" hidden="0" customHeight="1">
      <x:c r="A481" s="329" t="str">
        <x:v>RAW-TEST-0475</x:v>
      </x:c>
      <x:c r="B481" s="329" t="str">
        <x:v>ASM-NGOB-V42-TEST</x:v>
      </x:c>
      <x:c r="C481" s="329" t="str">
        <x:v>SRC-NGOB-V18</x:v>
      </x:c>
      <x:c r="D481" s="329" t="str">
        <x:v>'CASH FLOW W ALL BUILDINGS JULY '!D88</x:v>
      </x:c>
      <x:c r="E481" s="329" t="str">
        <x:v>CASH FLOW W ALL BUILDINGS JULY </x:v>
      </x:c>
      <x:c r="F481" s="329" t="n">
        <x:v>88</x:v>
      </x:c>
      <x:c r="G481" s="329" t="str">
        <x:v>Closing reserve</x:v>
      </x:c>
      <x:c r="H481" s="329"/>
      <x:c r="I481" s="385" t="n">
        <x:v>820980.1727211978</x:v>
      </x:c>
      <x:c r="J481" s="330"/>
      <x:c r="K481" s="329" t="str">
        <x:v>Currency</x:v>
      </x:c>
      <x:c r="L481" s="329" t="str">
        <x:v>CAD</x:v>
      </x:c>
      <x:c r="M481" s="329" t="str">
        <x:v>2025-2026</x:v>
      </x:c>
      <x:c r="N481" s="329" t="str">
        <x:v>AI-Assisted</x:v>
      </x:c>
      <x:c r="O481" s="329" t="str">
        <x:v>Cell transcription from supplied workbook</x:v>
      </x:c>
      <x:c r="P481" s="329" t="str">
        <x:v>Captured</x:v>
      </x:c>
      <x:c r="Q481" s="336" t="d">
        <x:v>2026-10-04T00:00:00.000Z</x:v>
      </x:c>
      <x:c r="R481" s="336" t="d">
        <x:v>2026-10-04T00:00:00.000Z</x:v>
      </x:c>
      <x:c r="S481" s="329" t="str">
        <x:v>Parsed</x:v>
      </x:c>
      <x:c r="T481" s="329" t="str">
        <x:v>Original source formula (text): SUM(D87+D82)</x:v>
      </x:c>
      <x:c r="U481" s="332" t="str">
        <x:v>AI-assisted analyst</x:v>
      </x:c>
      <x:c r="V481" s="60"/>
      <x:c r="W481" s="60"/>
      <x:c r="X481" s="60"/>
      <x:c r="Y481" s="60"/>
      <x:c r="Z481" s="60"/>
    </x:row>
    <x:row r="482" ht="15.75" hidden="0" customHeight="1">
      <x:c r="A482" s="329" t="str">
        <x:v>RAW-TEST-0476</x:v>
      </x:c>
      <x:c r="B482" s="329" t="str">
        <x:v>ASM-NGOB-V42-TEST</x:v>
      </x:c>
      <x:c r="C482" s="329" t="str">
        <x:v>SRC-NGOB-V18</x:v>
      </x:c>
      <x:c r="D482" s="329" t="str">
        <x:v>'Summary ALL JULY 2026'!D7</x:v>
      </x:c>
      <x:c r="E482" s="329" t="str">
        <x:v>Summary ALL JULY 2026</x:v>
      </x:c>
      <x:c r="F482" s="329" t="n">
        <x:v>7</x:v>
      </x:c>
      <x:c r="G482" s="329" t="str">
        <x:v>Portfolio homes</x:v>
      </x:c>
      <x:c r="H482" s="329"/>
      <x:c r="I482" s="385" t="n">
        <x:v>470</x:v>
      </x:c>
      <x:c r="J482" s="330"/>
      <x:c r="K482" s="329" t="str">
        <x:v>Count</x:v>
      </x:c>
      <x:c r="L482" s="329"/>
      <x:c r="M482" s="329" t="str">
        <x:v>2025-2026</x:v>
      </x:c>
      <x:c r="N482" s="329" t="str">
        <x:v>AI-Assisted</x:v>
      </x:c>
      <x:c r="O482" s="329" t="str">
        <x:v>Cell transcription from supplied workbook</x:v>
      </x:c>
      <x:c r="P482" s="329" t="str">
        <x:v>Captured</x:v>
      </x:c>
      <x:c r="Q482" s="336" t="d">
        <x:v>2026-10-04T00:00:00.000Z</x:v>
      </x:c>
      <x:c r="R482" s="336" t="d">
        <x:v>2026-10-04T00:00:00.000Z</x:v>
      </x:c>
      <x:c r="S482" s="329" t="str">
        <x:v>Parsed</x:v>
      </x:c>
      <x:c r="T482" s="329" t="str">
        <x:v>Original source numeric input</x:v>
      </x:c>
      <x:c r="U482" s="332" t="str">
        <x:v>AI-assisted analyst</x:v>
      </x:c>
      <x:c r="V482" s="60"/>
      <x:c r="W482" s="60"/>
      <x:c r="X482" s="60"/>
      <x:c r="Y482" s="60"/>
      <x:c r="Z482" s="60"/>
    </x:row>
    <x:row r="483" ht="15.75" hidden="0" customHeight="1">
      <x:c r="A483" s="329" t="str">
        <x:v>RAW-TEST-0477</x:v>
      </x:c>
      <x:c r="B483" s="329" t="str">
        <x:v>ASM-NGOB-V42-TEST</x:v>
      </x:c>
      <x:c r="C483" s="329" t="str">
        <x:v>SRC-NGOB-V18</x:v>
      </x:c>
      <x:c r="D483" s="329" t="str">
        <x:v>'CASH FLOW W ALL BUILDINGS JULY '!E88</x:v>
      </x:c>
      <x:c r="E483" s="329" t="str">
        <x:v>CASH FLOW W ALL BUILDINGS JULY </x:v>
      </x:c>
      <x:c r="F483" s="329" t="n">
        <x:v>88</x:v>
      </x:c>
      <x:c r="G483" s="329" t="str">
        <x:v>Closing reserve</x:v>
      </x:c>
      <x:c r="H483" s="329"/>
      <x:c r="I483" s="385" t="n">
        <x:v>2312308.7558795176</x:v>
      </x:c>
      <x:c r="J483" s="330"/>
      <x:c r="K483" s="329" t="str">
        <x:v>Currency</x:v>
      </x:c>
      <x:c r="L483" s="329" t="str">
        <x:v>CAD</x:v>
      </x:c>
      <x:c r="M483" s="329" t="str">
        <x:v>2026-2027</x:v>
      </x:c>
      <x:c r="N483" s="329" t="str">
        <x:v>AI-Assisted</x:v>
      </x:c>
      <x:c r="O483" s="329" t="str">
        <x:v>Cell transcription from supplied workbook</x:v>
      </x:c>
      <x:c r="P483" s="329" t="str">
        <x:v>Captured</x:v>
      </x:c>
      <x:c r="Q483" s="336" t="d">
        <x:v>2026-10-04T00:00:00.000Z</x:v>
      </x:c>
      <x:c r="R483" s="336" t="d">
        <x:v>2026-10-04T00:00:00.000Z</x:v>
      </x:c>
      <x:c r="S483" s="329" t="str">
        <x:v>Parsed</x:v>
      </x:c>
      <x:c r="T483" s="329" t="str">
        <x:v>Original source numeric input</x:v>
      </x:c>
      <x:c r="U483" s="332" t="str">
        <x:v>AI-assisted analyst</x:v>
      </x:c>
      <x:c r="V483" s="60"/>
      <x:c r="W483" s="60"/>
      <x:c r="X483" s="60"/>
      <x:c r="Y483" s="60"/>
      <x:c r="Z483" s="60"/>
    </x:row>
    <x:row r="484" ht="15.75" hidden="0" customHeight="1">
      <x:c r="A484" s="329" t="str">
        <x:v>RAW-TEST-0478</x:v>
      </x:c>
      <x:c r="B484" s="329" t="str">
        <x:v>ASM-NGOB-V42-TEST</x:v>
      </x:c>
      <x:c r="C484" s="329" t="str">
        <x:v>SRC-NGOB-V18</x:v>
      </x:c>
      <x:c r="D484" s="329" t="str">
        <x:v>'Summary ALL JULY 2026'!E7</x:v>
      </x:c>
      <x:c r="E484" s="329" t="str">
        <x:v>Summary ALL JULY 2026</x:v>
      </x:c>
      <x:c r="F484" s="329" t="n">
        <x:v>7</x:v>
      </x:c>
      <x:c r="G484" s="329" t="str">
        <x:v>Portfolio homes</x:v>
      </x:c>
      <x:c r="H484" s="329"/>
      <x:c r="I484" s="385" t="n">
        <x:v>715</x:v>
      </x:c>
      <x:c r="J484" s="330"/>
      <x:c r="K484" s="329" t="str">
        <x:v>Count</x:v>
      </x:c>
      <x:c r="L484" s="329"/>
      <x:c r="M484" s="329" t="str">
        <x:v>2026-2027</x:v>
      </x:c>
      <x:c r="N484" s="329" t="str">
        <x:v>AI-Assisted</x:v>
      </x:c>
      <x:c r="O484" s="329" t="str">
        <x:v>Cell transcription from supplied workbook</x:v>
      </x:c>
      <x:c r="P484" s="329" t="str">
        <x:v>Captured</x:v>
      </x:c>
      <x:c r="Q484" s="336" t="d">
        <x:v>2026-10-04T00:00:00.000Z</x:v>
      </x:c>
      <x:c r="R484" s="336" t="d">
        <x:v>2026-10-04T00:00:00.000Z</x:v>
      </x:c>
      <x:c r="S484" s="329" t="str">
        <x:v>Parsed</x:v>
      </x:c>
      <x:c r="T484" s="329" t="str">
        <x:v>Original source formula (text): D7+245</x:v>
      </x:c>
      <x:c r="U484" s="332" t="str">
        <x:v>AI-assisted analyst</x:v>
      </x:c>
      <x:c r="V484" s="60"/>
      <x:c r="W484" s="60"/>
      <x:c r="X484" s="60"/>
      <x:c r="Y484" s="60"/>
      <x:c r="Z484" s="60"/>
    </x:row>
    <x:row r="485" ht="15.75" hidden="0" customHeight="1">
      <x:c r="A485" s="329" t="str">
        <x:v>RAW-TEST-0479</x:v>
      </x:c>
      <x:c r="B485" s="329" t="str">
        <x:v>ASM-NGOB-V42-TEST</x:v>
      </x:c>
      <x:c r="C485" s="329" t="str">
        <x:v>SRC-NGOB-V18</x:v>
      </x:c>
      <x:c r="D485" s="329" t="str">
        <x:v>'CASH FLOW W ALL BUILDINGS JULY '!F88</x:v>
      </x:c>
      <x:c r="E485" s="329" t="str">
        <x:v>CASH FLOW W ALL BUILDINGS JULY </x:v>
      </x:c>
      <x:c r="F485" s="329" t="n">
        <x:v>88</x:v>
      </x:c>
      <x:c r="G485" s="329" t="str">
        <x:v>Closing reserve</x:v>
      </x:c>
      <x:c r="H485" s="329"/>
      <x:c r="I485" s="385" t="n">
        <x:v>5637862.182179932</x:v>
      </x:c>
      <x:c r="J485" s="330"/>
      <x:c r="K485" s="329" t="str">
        <x:v>Currency</x:v>
      </x:c>
      <x:c r="L485" s="329" t="str">
        <x:v>CAD</x:v>
      </x:c>
      <x:c r="M485" s="329" t="str">
        <x:v>2027-2028</x:v>
      </x:c>
      <x:c r="N485" s="329" t="str">
        <x:v>AI-Assisted</x:v>
      </x:c>
      <x:c r="O485" s="329" t="str">
        <x:v>Cell transcription from supplied workbook</x:v>
      </x:c>
      <x:c r="P485" s="329" t="str">
        <x:v>Captured</x:v>
      </x:c>
      <x:c r="Q485" s="336" t="d">
        <x:v>2026-10-04T00:00:00.000Z</x:v>
      </x:c>
      <x:c r="R485" s="336" t="d">
        <x:v>2026-10-04T00:00:00.000Z</x:v>
      </x:c>
      <x:c r="S485" s="329" t="str">
        <x:v>Parsed</x:v>
      </x:c>
      <x:c r="T485" s="329" t="str">
        <x:v>Original source numeric input</x:v>
      </x:c>
      <x:c r="U485" s="332" t="str">
        <x:v>AI-assisted analyst</x:v>
      </x:c>
      <x:c r="V485" s="60"/>
      <x:c r="W485" s="60"/>
      <x:c r="X485" s="60"/>
      <x:c r="Y485" s="60"/>
      <x:c r="Z485" s="60"/>
    </x:row>
    <x:row r="486" ht="15.75" hidden="0" customHeight="1">
      <x:c r="A486" s="329" t="str">
        <x:v>RAW-TEST-0480</x:v>
      </x:c>
      <x:c r="B486" s="329" t="str">
        <x:v>ASM-NGOB-V42-TEST</x:v>
      </x:c>
      <x:c r="C486" s="329" t="str">
        <x:v>SRC-NGOB-V18</x:v>
      </x:c>
      <x:c r="D486" s="329" t="str">
        <x:v>'Summary ALL JULY 2026'!F7</x:v>
      </x:c>
      <x:c r="E486" s="329" t="str">
        <x:v>Summary ALL JULY 2026</x:v>
      </x:c>
      <x:c r="F486" s="329" t="n">
        <x:v>7</x:v>
      </x:c>
      <x:c r="G486" s="329" t="str">
        <x:v>Portfolio homes</x:v>
      </x:c>
      <x:c r="H486" s="329"/>
      <x:c r="I486" s="385" t="n">
        <x:v>903</x:v>
      </x:c>
      <x:c r="J486" s="330"/>
      <x:c r="K486" s="329" t="str">
        <x:v>Count</x:v>
      </x:c>
      <x:c r="L486" s="329"/>
      <x:c r="M486" s="329" t="str">
        <x:v>2027-2028</x:v>
      </x:c>
      <x:c r="N486" s="329" t="str">
        <x:v>AI-Assisted</x:v>
      </x:c>
      <x:c r="O486" s="329" t="str">
        <x:v>Cell transcription from supplied workbook</x:v>
      </x:c>
      <x:c r="P486" s="329" t="str">
        <x:v>Captured</x:v>
      </x:c>
      <x:c r="Q486" s="336" t="d">
        <x:v>2026-10-04T00:00:00.000Z</x:v>
      </x:c>
      <x:c r="R486" s="336" t="d">
        <x:v>2026-10-04T00:00:00.000Z</x:v>
      </x:c>
      <x:c r="S486" s="329" t="str">
        <x:v>Parsed</x:v>
      </x:c>
      <x:c r="T486" s="329" t="str">
        <x:v>Original source formula (text): E7+91+97</x:v>
      </x:c>
      <x:c r="U486" s="332" t="str">
        <x:v>AI-assisted analyst</x:v>
      </x:c>
      <x:c r="V486" s="60"/>
      <x:c r="W486" s="60"/>
      <x:c r="X486" s="60"/>
      <x:c r="Y486" s="60"/>
      <x:c r="Z486" s="60"/>
    </x:row>
    <x:row r="487" ht="15.75" hidden="0" customHeight="1">
      <x:c r="A487" s="329" t="str">
        <x:v>RAW-TEST-0481</x:v>
      </x:c>
      <x:c r="B487" s="329" t="str">
        <x:v>ASM-NGOB-V42-TEST</x:v>
      </x:c>
      <x:c r="C487" s="329" t="str">
        <x:v>SRC-NGOB-V18</x:v>
      </x:c>
      <x:c r="D487" s="329" t="str">
        <x:v>'CASH FLOW W ALL BUILDINGS JULY '!G88</x:v>
      </x:c>
      <x:c r="E487" s="329" t="str">
        <x:v>CASH FLOW W ALL BUILDINGS JULY </x:v>
      </x:c>
      <x:c r="F487" s="329" t="n">
        <x:v>88</x:v>
      </x:c>
      <x:c r="G487" s="329" t="str">
        <x:v>Closing reserve</x:v>
      </x:c>
      <x:c r="H487" s="329"/>
      <x:c r="I487" s="385" t="n">
        <x:v>7873015.3248232715</x:v>
      </x:c>
      <x:c r="J487" s="330"/>
      <x:c r="K487" s="329" t="str">
        <x:v>Currency</x:v>
      </x:c>
      <x:c r="L487" s="329" t="str">
        <x:v>CAD</x:v>
      </x:c>
      <x:c r="M487" s="329" t="str">
        <x:v>2028-2029</x:v>
      </x:c>
      <x:c r="N487" s="329" t="str">
        <x:v>AI-Assisted</x:v>
      </x:c>
      <x:c r="O487" s="329" t="str">
        <x:v>Cell transcription from supplied workbook</x:v>
      </x:c>
      <x:c r="P487" s="329" t="str">
        <x:v>Captured</x:v>
      </x:c>
      <x:c r="Q487" s="336" t="d">
        <x:v>2026-10-04T00:00:00.000Z</x:v>
      </x:c>
      <x:c r="R487" s="336" t="d">
        <x:v>2026-10-04T00:00:00.000Z</x:v>
      </x:c>
      <x:c r="S487" s="329" t="str">
        <x:v>Parsed</x:v>
      </x:c>
      <x:c r="T487" s="329" t="str">
        <x:v>Original source numeric input</x:v>
      </x:c>
      <x:c r="U487" s="332" t="str">
        <x:v>AI-assisted analyst</x:v>
      </x:c>
      <x:c r="V487" s="60"/>
      <x:c r="W487" s="60"/>
      <x:c r="X487" s="60"/>
      <x:c r="Y487" s="60"/>
      <x:c r="Z487" s="60"/>
    </x:row>
    <x:row r="488" ht="15.75" hidden="0" customHeight="1">
      <x:c r="A488" s="329" t="str">
        <x:v>RAW-TEST-0482</x:v>
      </x:c>
      <x:c r="B488" s="329" t="str">
        <x:v>ASM-NGOB-V42-TEST</x:v>
      </x:c>
      <x:c r="C488" s="329" t="str">
        <x:v>SRC-NGOB-V18</x:v>
      </x:c>
      <x:c r="D488" s="329" t="str">
        <x:v>'Summary ALL JULY 2026'!G7</x:v>
      </x:c>
      <x:c r="E488" s="329" t="str">
        <x:v>Summary ALL JULY 2026</x:v>
      </x:c>
      <x:c r="F488" s="329" t="n">
        <x:v>7</x:v>
      </x:c>
      <x:c r="G488" s="329" t="str">
        <x:v>Portfolio homes</x:v>
      </x:c>
      <x:c r="H488" s="329"/>
      <x:c r="I488" s="385" t="n">
        <x:v>1011</x:v>
      </x:c>
      <x:c r="J488" s="330"/>
      <x:c r="K488" s="329" t="str">
        <x:v>Count</x:v>
      </x:c>
      <x:c r="L488" s="329"/>
      <x:c r="M488" s="329" t="str">
        <x:v>2028-2029</x:v>
      </x:c>
      <x:c r="N488" s="329" t="str">
        <x:v>AI-Assisted</x:v>
      </x:c>
      <x:c r="O488" s="329" t="str">
        <x:v>Cell transcription from supplied workbook</x:v>
      </x:c>
      <x:c r="P488" s="329" t="str">
        <x:v>Captured</x:v>
      </x:c>
      <x:c r="Q488" s="336" t="d">
        <x:v>2026-10-04T00:00:00.000Z</x:v>
      </x:c>
      <x:c r="R488" s="336" t="d">
        <x:v>2026-10-04T00:00:00.000Z</x:v>
      </x:c>
      <x:c r="S488" s="329" t="str">
        <x:v>Parsed</x:v>
      </x:c>
      <x:c r="T488" s="329" t="str">
        <x:v>Original source formula (text): F7+108</x:v>
      </x:c>
      <x:c r="U488" s="332" t="str">
        <x:v>AI-assisted analyst</x:v>
      </x:c>
      <x:c r="V488" s="60"/>
      <x:c r="W488" s="60"/>
      <x:c r="X488" s="60"/>
      <x:c r="Y488" s="60"/>
      <x:c r="Z488" s="60"/>
    </x:row>
    <x:row r="489" ht="15.75" hidden="0" customHeight="1">
      <x:c r="A489" s="329" t="str">
        <x:v>RAW-TEST-0483</x:v>
      </x:c>
      <x:c r="B489" s="329" t="str">
        <x:v>ASM-NGOB-V42-TEST</x:v>
      </x:c>
      <x:c r="C489" s="329" t="str">
        <x:v>SRC-NGOB-V18</x:v>
      </x:c>
      <x:c r="D489" s="329" t="str">
        <x:v>'CASH FLOW W ALL BUILDINGS JULY '!H88</x:v>
      </x:c>
      <x:c r="E489" s="329" t="str">
        <x:v>CASH FLOW W ALL BUILDINGS JULY </x:v>
      </x:c>
      <x:c r="F489" s="329" t="n">
        <x:v>88</x:v>
      </x:c>
      <x:c r="G489" s="329" t="str">
        <x:v>Closing reserve</x:v>
      </x:c>
      <x:c r="H489" s="329"/>
      <x:c r="I489" s="385" t="n">
        <x:v>7815901.353257421</x:v>
      </x:c>
      <x:c r="J489" s="330"/>
      <x:c r="K489" s="329" t="str">
        <x:v>Currency</x:v>
      </x:c>
      <x:c r="L489" s="329" t="str">
        <x:v>CAD</x:v>
      </x:c>
      <x:c r="M489" s="329" t="str">
        <x:v>2029-2030</x:v>
      </x:c>
      <x:c r="N489" s="329" t="str">
        <x:v>AI-Assisted</x:v>
      </x:c>
      <x:c r="O489" s="329" t="str">
        <x:v>Cell transcription from supplied workbook</x:v>
      </x:c>
      <x:c r="P489" s="329" t="str">
        <x:v>Captured</x:v>
      </x:c>
      <x:c r="Q489" s="336" t="d">
        <x:v>2026-10-04T00:00:00.000Z</x:v>
      </x:c>
      <x:c r="R489" s="336" t="d">
        <x:v>2026-10-04T00:00:00.000Z</x:v>
      </x:c>
      <x:c r="S489" s="329" t="str">
        <x:v>Parsed</x:v>
      </x:c>
      <x:c r="T489" s="329" t="str">
        <x:v>Original source numeric input</x:v>
      </x:c>
      <x:c r="U489" s="332" t="str">
        <x:v>AI-assisted analyst</x:v>
      </x:c>
      <x:c r="V489" s="60"/>
      <x:c r="W489" s="60"/>
      <x:c r="X489" s="60"/>
      <x:c r="Y489" s="60"/>
      <x:c r="Z489" s="60"/>
    </x:row>
    <x:row r="490" ht="15.75" hidden="0" customHeight="1">
      <x:c r="A490" s="329" t="str">
        <x:v>RAW-TEST-0484</x:v>
      </x:c>
      <x:c r="B490" s="329" t="str">
        <x:v>ASM-NGOB-V42-TEST</x:v>
      </x:c>
      <x:c r="C490" s="329" t="str">
        <x:v>SRC-NGOB-V18</x:v>
      </x:c>
      <x:c r="D490" s="329" t="str">
        <x:v>'Summary ALL JULY 2026'!H7</x:v>
      </x:c>
      <x:c r="E490" s="329" t="str">
        <x:v>Summary ALL JULY 2026</x:v>
      </x:c>
      <x:c r="F490" s="329" t="n">
        <x:v>7</x:v>
      </x:c>
      <x:c r="G490" s="329" t="str">
        <x:v>Portfolio homes</x:v>
      </x:c>
      <x:c r="H490" s="329"/>
      <x:c r="I490" s="385" t="n">
        <x:v>1011</x:v>
      </x:c>
      <x:c r="J490" s="330"/>
      <x:c r="K490" s="329" t="str">
        <x:v>Count</x:v>
      </x:c>
      <x:c r="L490" s="329"/>
      <x:c r="M490" s="329" t="str">
        <x:v>2029-2030</x:v>
      </x:c>
      <x:c r="N490" s="329" t="str">
        <x:v>AI-Assisted</x:v>
      </x:c>
      <x:c r="O490" s="329" t="str">
        <x:v>Cell transcription from supplied workbook</x:v>
      </x:c>
      <x:c r="P490" s="329" t="str">
        <x:v>Captured</x:v>
      </x:c>
      <x:c r="Q490" s="336" t="d">
        <x:v>2026-10-04T00:00:00.000Z</x:v>
      </x:c>
      <x:c r="R490" s="336" t="d">
        <x:v>2026-10-04T00:00:00.000Z</x:v>
      </x:c>
      <x:c r="S490" s="329" t="str">
        <x:v>Parsed</x:v>
      </x:c>
      <x:c r="T490" s="329" t="str">
        <x:v>Original source numeric input</x:v>
      </x:c>
      <x:c r="U490" s="332" t="str">
        <x:v>AI-assisted analyst</x:v>
      </x:c>
      <x:c r="V490" s="60"/>
      <x:c r="W490" s="60"/>
      <x:c r="X490" s="60"/>
      <x:c r="Y490" s="60"/>
      <x:c r="Z490" s="60"/>
    </x:row>
    <x:row r="491" ht="15.75" hidden="0" customHeight="1">
      <x:c r="A491" s="329" t="str">
        <x:v>RAW-TEST-0485</x:v>
      </x:c>
      <x:c r="B491" s="329" t="str">
        <x:v>ASM-NGOB-V42-TEST</x:v>
      </x:c>
      <x:c r="C491" s="329" t="str">
        <x:v>SRC-NGOB-V18</x:v>
      </x:c>
      <x:c r="D491" s="329" t="str">
        <x:v>'CASH FLOW W ALL BUILDINGS JULY '!I88</x:v>
      </x:c>
      <x:c r="E491" s="329" t="str">
        <x:v>CASH FLOW W ALL BUILDINGS JULY </x:v>
      </x:c>
      <x:c r="F491" s="329" t="n">
        <x:v>88</x:v>
      </x:c>
      <x:c r="G491" s="329" t="str">
        <x:v>Closing reserve</x:v>
      </x:c>
      <x:c r="H491" s="329"/>
      <x:c r="I491" s="385" t="n">
        <x:v>8052843.09462703</x:v>
      </x:c>
      <x:c r="J491" s="330"/>
      <x:c r="K491" s="329" t="str">
        <x:v>Currency</x:v>
      </x:c>
      <x:c r="L491" s="329" t="str">
        <x:v>CAD</x:v>
      </x:c>
      <x:c r="M491" s="329" t="str">
        <x:v>2030-2031</x:v>
      </x:c>
      <x:c r="N491" s="329" t="str">
        <x:v>AI-Assisted</x:v>
      </x:c>
      <x:c r="O491" s="329" t="str">
        <x:v>Cell transcription from supplied workbook</x:v>
      </x:c>
      <x:c r="P491" s="329" t="str">
        <x:v>Captured</x:v>
      </x:c>
      <x:c r="Q491" s="336" t="d">
        <x:v>2026-10-04T00:00:00.000Z</x:v>
      </x:c>
      <x:c r="R491" s="336" t="d">
        <x:v>2026-10-04T00:00:00.000Z</x:v>
      </x:c>
      <x:c r="S491" s="329" t="str">
        <x:v>Parsed</x:v>
      </x:c>
      <x:c r="T491" s="329" t="str">
        <x:v>Original source formula (text): SUM(I87+I82)</x:v>
      </x:c>
      <x:c r="U491" s="332" t="str">
        <x:v>AI-assisted analyst</x:v>
      </x:c>
      <x:c r="V491" s="60"/>
      <x:c r="W491" s="60"/>
      <x:c r="X491" s="60"/>
      <x:c r="Y491" s="60"/>
      <x:c r="Z491" s="60"/>
    </x:row>
    <x:row r="492" ht="15.75" hidden="0" customHeight="1">
      <x:c r="A492" s="329" t="str">
        <x:v>RAW-TEST-0486</x:v>
      </x:c>
      <x:c r="B492" s="329" t="str">
        <x:v>ASM-NGOB-V42-TEST</x:v>
      </x:c>
      <x:c r="C492" s="329" t="str">
        <x:v>SRC-NGOB-V18</x:v>
      </x:c>
      <x:c r="D492" s="329" t="str">
        <x:v>'Summary ALL JULY 2026'!I7</x:v>
      </x:c>
      <x:c r="E492" s="329" t="str">
        <x:v>Summary ALL JULY 2026</x:v>
      </x:c>
      <x:c r="F492" s="329" t="n">
        <x:v>7</x:v>
      </x:c>
      <x:c r="G492" s="329" t="str">
        <x:v>Portfolio homes</x:v>
      </x:c>
      <x:c r="H492" s="329"/>
      <x:c r="I492" s="385" t="n">
        <x:v>1011</x:v>
      </x:c>
      <x:c r="J492" s="330"/>
      <x:c r="K492" s="329" t="str">
        <x:v>Count</x:v>
      </x:c>
      <x:c r="L492" s="329"/>
      <x:c r="M492" s="329" t="str">
        <x:v>2030-2031</x:v>
      </x:c>
      <x:c r="N492" s="329" t="str">
        <x:v>AI-Assisted</x:v>
      </x:c>
      <x:c r="O492" s="329" t="str">
        <x:v>Cell transcription from supplied workbook</x:v>
      </x:c>
      <x:c r="P492" s="329" t="str">
        <x:v>Captured</x:v>
      </x:c>
      <x:c r="Q492" s="336" t="d">
        <x:v>2026-10-04T00:00:00.000Z</x:v>
      </x:c>
      <x:c r="R492" s="336" t="d">
        <x:v>2026-10-04T00:00:00.000Z</x:v>
      </x:c>
      <x:c r="S492" s="329" t="str">
        <x:v>Parsed</x:v>
      </x:c>
      <x:c r="T492" s="329" t="str">
        <x:v>Original source numeric input</x:v>
      </x:c>
      <x:c r="U492" s="332" t="str">
        <x:v>AI-assisted analyst</x:v>
      </x:c>
      <x:c r="V492" s="60"/>
      <x:c r="W492" s="60"/>
      <x:c r="X492" s="60"/>
      <x:c r="Y492" s="60"/>
      <x:c r="Z492" s="60"/>
    </x:row>
    <x:row r="493" ht="15.75" hidden="0" customHeight="1">
      <x:c r="A493" s="329" t="str">
        <x:v>RAW-TEST-0487</x:v>
      </x:c>
      <x:c r="B493" s="329" t="str">
        <x:v>ASM-NGOB-V42-TEST</x:v>
      </x:c>
      <x:c r="C493" s="329" t="str">
        <x:v>SRC-NGOB-V18</x:v>
      </x:c>
      <x:c r="D493" s="329" t="str">
        <x:v>'CASH FLOW W ALL BUILDINGS JULY '!J88</x:v>
      </x:c>
      <x:c r="E493" s="329" t="str">
        <x:v>CASH FLOW W ALL BUILDINGS JULY </x:v>
      </x:c>
      <x:c r="F493" s="329" t="n">
        <x:v>88</x:v>
      </x:c>
      <x:c r="G493" s="329" t="str">
        <x:v>Closing reserve</x:v>
      </x:c>
      <x:c r="H493" s="329"/>
      <x:c r="I493" s="385" t="n">
        <x:v>7565006.425490949</x:v>
      </x:c>
      <x:c r="J493" s="330"/>
      <x:c r="K493" s="329" t="str">
        <x:v>Currency</x:v>
      </x:c>
      <x:c r="L493" s="329" t="str">
        <x:v>CAD</x:v>
      </x:c>
      <x:c r="M493" s="329" t="str">
        <x:v>2031-2032</x:v>
      </x:c>
      <x:c r="N493" s="329" t="str">
        <x:v>AI-Assisted</x:v>
      </x:c>
      <x:c r="O493" s="329" t="str">
        <x:v>Cell transcription from supplied workbook</x:v>
      </x:c>
      <x:c r="P493" s="329" t="str">
        <x:v>Captured</x:v>
      </x:c>
      <x:c r="Q493" s="336" t="d">
        <x:v>2026-10-04T00:00:00.000Z</x:v>
      </x:c>
      <x:c r="R493" s="336" t="d">
        <x:v>2026-10-04T00:00:00.000Z</x:v>
      </x:c>
      <x:c r="S493" s="329" t="str">
        <x:v>Parsed</x:v>
      </x:c>
      <x:c r="T493" s="329" t="str">
        <x:v>Original source numeric input</x:v>
      </x:c>
      <x:c r="U493" s="332" t="str">
        <x:v>AI-assisted analyst</x:v>
      </x:c>
      <x:c r="V493" s="60"/>
      <x:c r="W493" s="60"/>
      <x:c r="X493" s="60"/>
      <x:c r="Y493" s="60"/>
      <x:c r="Z493" s="60"/>
    </x:row>
    <x:row r="494" ht="15.75" hidden="0" customHeight="1">
      <x:c r="A494" s="329" t="str">
        <x:v>RAW-TEST-0488</x:v>
      </x:c>
      <x:c r="B494" s="329" t="str">
        <x:v>ASM-NGOB-V42-TEST</x:v>
      </x:c>
      <x:c r="C494" s="329" t="str">
        <x:v>SRC-NGOB-V18</x:v>
      </x:c>
      <x:c r="D494" s="329" t="str">
        <x:v>'Summary ALL JULY 2026'!J7</x:v>
      </x:c>
      <x:c r="E494" s="329" t="str">
        <x:v>Summary ALL JULY 2026</x:v>
      </x:c>
      <x:c r="F494" s="329" t="n">
        <x:v>7</x:v>
      </x:c>
      <x:c r="G494" s="329" t="str">
        <x:v>Portfolio homes</x:v>
      </x:c>
      <x:c r="H494" s="329"/>
      <x:c r="I494" s="385" t="n">
        <x:v>1011</x:v>
      </x:c>
      <x:c r="J494" s="330"/>
      <x:c r="K494" s="329" t="str">
        <x:v>Count</x:v>
      </x:c>
      <x:c r="L494" s="329"/>
      <x:c r="M494" s="329" t="str">
        <x:v>2031-2032</x:v>
      </x:c>
      <x:c r="N494" s="329" t="str">
        <x:v>AI-Assisted</x:v>
      </x:c>
      <x:c r="O494" s="329" t="str">
        <x:v>Cell transcription from supplied workbook</x:v>
      </x:c>
      <x:c r="P494" s="329" t="str">
        <x:v>Captured</x:v>
      </x:c>
      <x:c r="Q494" s="336" t="d">
        <x:v>2026-10-04T00:00:00.000Z</x:v>
      </x:c>
      <x:c r="R494" s="336" t="d">
        <x:v>2026-10-04T00:00:00.000Z</x:v>
      </x:c>
      <x:c r="S494" s="329" t="str">
        <x:v>Parsed</x:v>
      </x:c>
      <x:c r="T494" s="329" t="str">
        <x:v>Original source numeric input</x:v>
      </x:c>
      <x:c r="U494" s="332" t="str">
        <x:v>AI-assisted analyst</x:v>
      </x:c>
      <x:c r="V494" s="60"/>
      <x:c r="W494" s="60"/>
      <x:c r="X494" s="60"/>
      <x:c r="Y494" s="60"/>
      <x:c r="Z494" s="60"/>
    </x:row>
    <x:row r="495" ht="15.75" hidden="0" customHeight="1">
      <x:c r="A495" s="329" t="str">
        <x:v>RAW-TEST-0489</x:v>
      </x:c>
      <x:c r="B495" s="329" t="str">
        <x:v>ASM-NGOB-V42-TEST</x:v>
      </x:c>
      <x:c r="C495" s="329" t="str">
        <x:v>SRC-NGOB-V18</x:v>
      </x:c>
      <x:c r="D495" s="329" t="str">
        <x:v>'CASH FLOW W ALL BUILDINGS JULY '!K88</x:v>
      </x:c>
      <x:c r="E495" s="329" t="str">
        <x:v>CASH FLOW W ALL BUILDINGS JULY </x:v>
      </x:c>
      <x:c r="F495" s="329" t="n">
        <x:v>88</x:v>
      </x:c>
      <x:c r="G495" s="329" t="str">
        <x:v>Closing reserve</x:v>
      </x:c>
      <x:c r="H495" s="329"/>
      <x:c r="I495" s="385" t="n">
        <x:v>8753469.973415766</x:v>
      </x:c>
      <x:c r="J495" s="330"/>
      <x:c r="K495" s="329" t="str">
        <x:v>Currency</x:v>
      </x:c>
      <x:c r="L495" s="329" t="str">
        <x:v>CAD</x:v>
      </x:c>
      <x:c r="M495" s="329" t="str">
        <x:v>2032-2033</x:v>
      </x:c>
      <x:c r="N495" s="329" t="str">
        <x:v>AI-Assisted</x:v>
      </x:c>
      <x:c r="O495" s="329" t="str">
        <x:v>Cell transcription from supplied workbook</x:v>
      </x:c>
      <x:c r="P495" s="329" t="str">
        <x:v>Captured</x:v>
      </x:c>
      <x:c r="Q495" s="336" t="d">
        <x:v>2026-10-04T00:00:00.000Z</x:v>
      </x:c>
      <x:c r="R495" s="336" t="d">
        <x:v>2026-10-04T00:00:00.000Z</x:v>
      </x:c>
      <x:c r="S495" s="329" t="str">
        <x:v>Parsed</x:v>
      </x:c>
      <x:c r="T495" s="329" t="str">
        <x:v>Original source numeric input</x:v>
      </x:c>
      <x:c r="U495" s="332" t="str">
        <x:v>AI-assisted analyst</x:v>
      </x:c>
      <x:c r="V495" s="60"/>
      <x:c r="W495" s="60"/>
      <x:c r="X495" s="60"/>
      <x:c r="Y495" s="60"/>
      <x:c r="Z495" s="60"/>
    </x:row>
    <x:row r="496" ht="15.75" hidden="0" customHeight="1">
      <x:c r="A496" s="329" t="str">
        <x:v>RAW-TEST-0490</x:v>
      </x:c>
      <x:c r="B496" s="329" t="str">
        <x:v>ASM-NGOB-V42-TEST</x:v>
      </x:c>
      <x:c r="C496" s="329" t="str">
        <x:v>SRC-NGOB-V18</x:v>
      </x:c>
      <x:c r="D496" s="329" t="str">
        <x:v>'Summary ALL JULY 2026'!K7</x:v>
      </x:c>
      <x:c r="E496" s="329" t="str">
        <x:v>Summary ALL JULY 2026</x:v>
      </x:c>
      <x:c r="F496" s="329" t="n">
        <x:v>7</x:v>
      </x:c>
      <x:c r="G496" s="329" t="str">
        <x:v>Portfolio homes</x:v>
      </x:c>
      <x:c r="H496" s="329"/>
      <x:c r="I496" s="385" t="n">
        <x:v>1011</x:v>
      </x:c>
      <x:c r="J496" s="330"/>
      <x:c r="K496" s="329" t="str">
        <x:v>Count</x:v>
      </x:c>
      <x:c r="L496" s="329"/>
      <x:c r="M496" s="329" t="str">
        <x:v>2032-2033</x:v>
      </x:c>
      <x:c r="N496" s="329" t="str">
        <x:v>AI-Assisted</x:v>
      </x:c>
      <x:c r="O496" s="329" t="str">
        <x:v>Cell transcription from supplied workbook</x:v>
      </x:c>
      <x:c r="P496" s="329" t="str">
        <x:v>Captured</x:v>
      </x:c>
      <x:c r="Q496" s="336" t="d">
        <x:v>2026-10-04T00:00:00.000Z</x:v>
      </x:c>
      <x:c r="R496" s="336" t="d">
        <x:v>2026-10-04T00:00:00.000Z</x:v>
      </x:c>
      <x:c r="S496" s="329" t="str">
        <x:v>Parsed</x:v>
      </x:c>
      <x:c r="T496" s="329" t="str">
        <x:v>Original source numeric input</x:v>
      </x:c>
      <x:c r="U496" s="332" t="str">
        <x:v>AI-assisted analyst</x:v>
      </x:c>
      <x:c r="V496" s="60"/>
      <x:c r="W496" s="60"/>
      <x:c r="X496" s="60"/>
      <x:c r="Y496" s="60"/>
      <x:c r="Z496" s="60"/>
    </x:row>
    <x:row r="497" ht="15.75" hidden="0" customHeight="1">
      <x:c r="A497" s="329" t="str">
        <x:v>RAW-TEST-0491</x:v>
      </x:c>
      <x:c r="B497" s="329" t="str">
        <x:v>ASM-NGOB-V42-TEST</x:v>
      </x:c>
      <x:c r="C497" s="329" t="str">
        <x:v>SRC-NGOB-V18</x:v>
      </x:c>
      <x:c r="D497" s="329" t="str">
        <x:v>'CASH FLOW W ALL BUILDINGS JULY '!L88</x:v>
      </x:c>
      <x:c r="E497" s="329" t="str">
        <x:v>CASH FLOW W ALL BUILDINGS JULY </x:v>
      </x:c>
      <x:c r="F497" s="329" t="n">
        <x:v>88</x:v>
      </x:c>
      <x:c r="G497" s="329" t="str">
        <x:v>Closing reserve</x:v>
      </x:c>
      <x:c r="H497" s="329"/>
      <x:c r="I497" s="385" t="n">
        <x:v>10279838.780768655</x:v>
      </x:c>
      <x:c r="J497" s="330"/>
      <x:c r="K497" s="329" t="str">
        <x:v>Currency</x:v>
      </x:c>
      <x:c r="L497" s="329" t="str">
        <x:v>CAD</x:v>
      </x:c>
      <x:c r="M497" s="329" t="str">
        <x:v>2033-2034</x:v>
      </x:c>
      <x:c r="N497" s="329" t="str">
        <x:v>AI-Assisted</x:v>
      </x:c>
      <x:c r="O497" s="329" t="str">
        <x:v>Cell transcription from supplied workbook</x:v>
      </x:c>
      <x:c r="P497" s="329" t="str">
        <x:v>Captured</x:v>
      </x:c>
      <x:c r="Q497" s="336" t="d">
        <x:v>2026-10-04T00:00:00.000Z</x:v>
      </x:c>
      <x:c r="R497" s="336" t="d">
        <x:v>2026-10-04T00:00:00.000Z</x:v>
      </x:c>
      <x:c r="S497" s="329" t="str">
        <x:v>Parsed</x:v>
      </x:c>
      <x:c r="T497" s="329" t="str">
        <x:v>Original source numeric input</x:v>
      </x:c>
      <x:c r="U497" s="332" t="str">
        <x:v>AI-assisted analyst</x:v>
      </x:c>
      <x:c r="V497" s="60"/>
      <x:c r="W497" s="60"/>
      <x:c r="X497" s="60"/>
      <x:c r="Y497" s="60"/>
      <x:c r="Z497" s="60"/>
    </x:row>
    <x:row r="498" ht="15.75" hidden="0" customHeight="1">
      <x:c r="A498" s="329" t="str">
        <x:v>RAW-TEST-0492</x:v>
      </x:c>
      <x:c r="B498" s="329" t="str">
        <x:v>ASM-NGOB-V42-TEST</x:v>
      </x:c>
      <x:c r="C498" s="329" t="str">
        <x:v>SRC-NGOB-V18</x:v>
      </x:c>
      <x:c r="D498" s="329" t="str">
        <x:v>'Summary ALL JULY 2026'!L7</x:v>
      </x:c>
      <x:c r="E498" s="329" t="str">
        <x:v>Summary ALL JULY 2026</x:v>
      </x:c>
      <x:c r="F498" s="329" t="n">
        <x:v>7</x:v>
      </x:c>
      <x:c r="G498" s="329" t="str">
        <x:v>Portfolio homes</x:v>
      </x:c>
      <x:c r="H498" s="329"/>
      <x:c r="I498" s="385" t="n">
        <x:v>1011</x:v>
      </x:c>
      <x:c r="J498" s="330"/>
      <x:c r="K498" s="329" t="str">
        <x:v>Count</x:v>
      </x:c>
      <x:c r="L498" s="329"/>
      <x:c r="M498" s="329" t="str">
        <x:v>2033-2034</x:v>
      </x:c>
      <x:c r="N498" s="329" t="str">
        <x:v>AI-Assisted</x:v>
      </x:c>
      <x:c r="O498" s="329" t="str">
        <x:v>Cell transcription from supplied workbook</x:v>
      </x:c>
      <x:c r="P498" s="329" t="str">
        <x:v>Captured</x:v>
      </x:c>
      <x:c r="Q498" s="336" t="d">
        <x:v>2026-10-04T00:00:00.000Z</x:v>
      </x:c>
      <x:c r="R498" s="336" t="d">
        <x:v>2026-10-04T00:00:00.000Z</x:v>
      </x:c>
      <x:c r="S498" s="329" t="str">
        <x:v>Parsed</x:v>
      </x:c>
      <x:c r="T498" s="329" t="str">
        <x:v>Original source numeric input</x:v>
      </x:c>
      <x:c r="U498" s="332" t="str">
        <x:v>AI-assisted analyst</x:v>
      </x:c>
      <x:c r="V498" s="60"/>
      <x:c r="W498" s="60"/>
      <x:c r="X498" s="60"/>
      <x:c r="Y498" s="60"/>
      <x:c r="Z498" s="60"/>
    </x:row>
    <x:row r="499" ht="15.75" hidden="0" customHeight="1">
      <x:c r="A499" s="329" t="str">
        <x:v>RAW-TEST-0493</x:v>
      </x:c>
      <x:c r="B499" s="329" t="str">
        <x:v>ASM-NGOB-V42-TEST</x:v>
      </x:c>
      <x:c r="C499" s="329" t="str">
        <x:v>SRC-NGOB-V18</x:v>
      </x:c>
      <x:c r="D499" s="329" t="str">
        <x:v>'CASH FLOW W ALL BUILDINGS JULY '!M88</x:v>
      </x:c>
      <x:c r="E499" s="329" t="str">
        <x:v>CASH FLOW W ALL BUILDINGS JULY </x:v>
      </x:c>
      <x:c r="F499" s="329" t="n">
        <x:v>88</x:v>
      </x:c>
      <x:c r="G499" s="329" t="str">
        <x:v>Closing reserve</x:v>
      </x:c>
      <x:c r="H499" s="329"/>
      <x:c r="I499" s="385" t="n">
        <x:v>12150966.031925973</x:v>
      </x:c>
      <x:c r="J499" s="330"/>
      <x:c r="K499" s="329" t="str">
        <x:v>Currency</x:v>
      </x:c>
      <x:c r="L499" s="329" t="str">
        <x:v>CAD</x:v>
      </x:c>
      <x:c r="M499" s="329" t="str">
        <x:v>2034-2035</x:v>
      </x:c>
      <x:c r="N499" s="329" t="str">
        <x:v>AI-Assisted</x:v>
      </x:c>
      <x:c r="O499" s="329" t="str">
        <x:v>Cell transcription from supplied workbook</x:v>
      </x:c>
      <x:c r="P499" s="329" t="str">
        <x:v>Captured</x:v>
      </x:c>
      <x:c r="Q499" s="336" t="d">
        <x:v>2026-10-04T00:00:00.000Z</x:v>
      </x:c>
      <x:c r="R499" s="336" t="d">
        <x:v>2026-10-04T00:00:00.000Z</x:v>
      </x:c>
      <x:c r="S499" s="329" t="str">
        <x:v>Parsed</x:v>
      </x:c>
      <x:c r="T499" s="329" t="str">
        <x:v>Original source numeric input</x:v>
      </x:c>
      <x:c r="U499" s="332" t="str">
        <x:v>AI-assisted analyst</x:v>
      </x:c>
      <x:c r="V499" s="60"/>
      <x:c r="W499" s="60"/>
      <x:c r="X499" s="60"/>
      <x:c r="Y499" s="60"/>
      <x:c r="Z499" s="60"/>
    </x:row>
    <x:row r="500" ht="15.75" hidden="0" customHeight="1">
      <x:c r="A500" s="329" t="str">
        <x:v>RAW-TEST-0494</x:v>
      </x:c>
      <x:c r="B500" s="329" t="str">
        <x:v>ASM-NGOB-V42-TEST</x:v>
      </x:c>
      <x:c r="C500" s="329" t="str">
        <x:v>SRC-NGOB-V18</x:v>
      </x:c>
      <x:c r="D500" s="329" t="str">
        <x:v>'Summary ALL JULY 2026'!M7</x:v>
      </x:c>
      <x:c r="E500" s="329" t="str">
        <x:v>Summary ALL JULY 2026</x:v>
      </x:c>
      <x:c r="F500" s="329" t="n">
        <x:v>7</x:v>
      </x:c>
      <x:c r="G500" s="329" t="str">
        <x:v>Portfolio homes</x:v>
      </x:c>
      <x:c r="H500" s="329"/>
      <x:c r="I500" s="385" t="n">
        <x:v>1011</x:v>
      </x:c>
      <x:c r="J500" s="330"/>
      <x:c r="K500" s="329" t="str">
        <x:v>Count</x:v>
      </x:c>
      <x:c r="L500" s="329"/>
      <x:c r="M500" s="329" t="str">
        <x:v>2034-2035</x:v>
      </x:c>
      <x:c r="N500" s="329" t="str">
        <x:v>AI-Assisted</x:v>
      </x:c>
      <x:c r="O500" s="329" t="str">
        <x:v>Cell transcription from supplied workbook</x:v>
      </x:c>
      <x:c r="P500" s="329" t="str">
        <x:v>Captured</x:v>
      </x:c>
      <x:c r="Q500" s="336" t="d">
        <x:v>2026-10-04T00:00:00.000Z</x:v>
      </x:c>
      <x:c r="R500" s="336" t="d">
        <x:v>2026-10-04T00:00:00.000Z</x:v>
      </x:c>
      <x:c r="S500" s="329" t="str">
        <x:v>Parsed</x:v>
      </x:c>
      <x:c r="T500" s="329" t="str">
        <x:v>Original source numeric input</x:v>
      </x:c>
      <x:c r="U500" s="332" t="str">
        <x:v>AI-assisted analyst</x:v>
      </x:c>
      <x:c r="V500" s="60"/>
      <x:c r="W500" s="60"/>
      <x:c r="X500" s="60"/>
      <x:c r="Y500" s="60"/>
      <x:c r="Z500" s="60"/>
    </x:row>
    <x:row r="501" ht="15.75" hidden="0" customHeight="1">
      <x:c r="A501" s="329" t="str">
        <x:v>RAW-TEST-0495</x:v>
      </x:c>
      <x:c r="B501" s="329" t="str">
        <x:v>ASM-NGOB-V42-TEST</x:v>
      </x:c>
      <x:c r="C501" s="329" t="str">
        <x:v>SRC-NGOB-V18</x:v>
      </x:c>
      <x:c r="D501" s="329" t="str">
        <x:v>'CASH FLOW W ALL BUILDINGS JULY '!D87</x:v>
      </x:c>
      <x:c r="E501" s="329" t="str">
        <x:v>CASH FLOW W ALL BUILDINGS JULY </x:v>
      </x:c>
      <x:c r="F501" s="329" t="n">
        <x:v>87</x:v>
      </x:c>
      <x:c r="G501" s="329" t="str">
        <x:v>Opening reserve; discontinuity from prior close</x:v>
      </x:c>
      <x:c r="H501" s="329"/>
      <x:c r="I501" s="385" t="n">
        <x:v>1400000</x:v>
      </x:c>
      <x:c r="J501" s="330"/>
      <x:c r="K501" s="329" t="str">
        <x:v>Currency</x:v>
      </x:c>
      <x:c r="L501" s="329" t="str">
        <x:v>CAD</x:v>
      </x:c>
      <x:c r="M501" s="329" t="str">
        <x:v>2025-2026</x:v>
      </x:c>
      <x:c r="N501" s="329" t="str">
        <x:v>AI-Assisted</x:v>
      </x:c>
      <x:c r="O501" s="329" t="str">
        <x:v>Cell transcription from supplied workbook</x:v>
      </x:c>
      <x:c r="P501" s="329" t="str">
        <x:v>Captured</x:v>
      </x:c>
      <x:c r="Q501" s="336" t="d">
        <x:v>2026-10-04T00:00:00.000Z</x:v>
      </x:c>
      <x:c r="R501" s="336" t="d">
        <x:v>2026-10-04T00:00:00.000Z</x:v>
      </x:c>
      <x:c r="S501" s="329" t="str">
        <x:v>Parsed</x:v>
      </x:c>
      <x:c r="T501" s="329" t="str">
        <x:v>Original source numeric input</x:v>
      </x:c>
      <x:c r="U501" s="332" t="str">
        <x:v>AI-assisted analyst</x:v>
      </x:c>
      <x:c r="V501" s="60"/>
      <x:c r="W501" s="60"/>
      <x:c r="X501" s="60"/>
      <x:c r="Y501" s="60"/>
      <x:c r="Z501" s="60"/>
    </x:row>
    <x:row r="502" ht="15.75" hidden="0" customHeight="1">
      <x:c r="A502" s="71"/>
      <x:c r="B502" s="71"/>
      <x:c r="C502" s="71"/>
      <x:c r="D502" s="71"/>
      <x:c r="E502" s="71"/>
      <x:c r="F502" s="71"/>
      <x:c r="G502" s="71"/>
      <x:c r="H502" s="71"/>
      <x:c r="I502" s="72"/>
      <x:c r="J502" s="73"/>
      <x:c r="K502" s="71"/>
      <x:c r="L502" s="71"/>
      <x:c r="M502" s="71"/>
      <x:c r="N502" s="71"/>
      <x:c r="O502" s="71"/>
      <x:c r="P502" s="71"/>
      <x:c r="Q502" s="73"/>
      <x:c r="R502" s="73"/>
      <x:c r="S502" s="71"/>
      <x:c r="T502" s="71"/>
      <x:c r="U502" s="227"/>
      <x:c r="V502" s="60"/>
      <x:c r="W502" s="60"/>
      <x:c r="X502" s="60"/>
      <x:c r="Y502" s="60"/>
      <x:c r="Z502" s="60"/>
    </x:row>
    <x:row r="503" ht="15.75" hidden="0" customHeight="1">
      <x:c r="A503" s="71"/>
      <x:c r="B503" s="71"/>
      <x:c r="C503" s="71"/>
      <x:c r="D503" s="71"/>
      <x:c r="E503" s="71"/>
      <x:c r="F503" s="71"/>
      <x:c r="G503" s="71"/>
      <x:c r="H503" s="71"/>
      <x:c r="I503" s="72"/>
      <x:c r="J503" s="73"/>
      <x:c r="K503" s="71"/>
      <x:c r="L503" s="71"/>
      <x:c r="M503" s="71"/>
      <x:c r="N503" s="71"/>
      <x:c r="O503" s="71"/>
      <x:c r="P503" s="71"/>
      <x:c r="Q503" s="73"/>
      <x:c r="R503" s="73"/>
      <x:c r="S503" s="71"/>
      <x:c r="T503" s="71"/>
      <x:c r="U503" s="227"/>
      <x:c r="V503" s="60"/>
      <x:c r="W503" s="60"/>
      <x:c r="X503" s="60"/>
      <x:c r="Y503" s="60"/>
      <x:c r="Z503" s="60"/>
    </x:row>
    <x:row r="504" ht="15.75" hidden="0" customHeight="1">
      <x:c r="A504" s="71"/>
      <x:c r="B504" s="71"/>
      <x:c r="C504" s="71"/>
      <x:c r="D504" s="71"/>
      <x:c r="E504" s="71"/>
      <x:c r="F504" s="71"/>
      <x:c r="G504" s="71"/>
      <x:c r="H504" s="71"/>
      <x:c r="I504" s="72"/>
      <x:c r="J504" s="73"/>
      <x:c r="K504" s="71"/>
      <x:c r="L504" s="71"/>
      <x:c r="M504" s="71"/>
      <x:c r="N504" s="71"/>
      <x:c r="O504" s="71"/>
      <x:c r="P504" s="71"/>
      <x:c r="Q504" s="73"/>
      <x:c r="R504" s="73"/>
      <x:c r="S504" s="71"/>
      <x:c r="T504" s="71"/>
      <x:c r="U504" s="227"/>
      <x:c r="V504" s="60"/>
      <x:c r="W504" s="60"/>
      <x:c r="X504" s="60"/>
      <x:c r="Y504" s="60"/>
      <x:c r="Z504" s="60"/>
    </x:row>
    <x:row r="505" ht="15.75" hidden="0" customHeight="1">
      <x:c r="A505" s="71"/>
      <x:c r="B505" s="71"/>
      <x:c r="C505" s="71"/>
      <x:c r="D505" s="71"/>
      <x:c r="E505" s="71"/>
      <x:c r="F505" s="71"/>
      <x:c r="G505" s="71"/>
      <x:c r="H505" s="71"/>
      <x:c r="I505" s="72"/>
      <x:c r="J505" s="73"/>
      <x:c r="K505" s="71"/>
      <x:c r="L505" s="71"/>
      <x:c r="M505" s="71"/>
      <x:c r="N505" s="71"/>
      <x:c r="O505" s="71"/>
      <x:c r="P505" s="71"/>
      <x:c r="Q505" s="73"/>
      <x:c r="R505" s="73"/>
      <x:c r="S505" s="71"/>
      <x:c r="T505" s="71"/>
      <x:c r="U505" s="227"/>
      <x:c r="V505" s="60"/>
      <x:c r="W505" s="60"/>
      <x:c r="X505" s="60"/>
      <x:c r="Y505" s="60"/>
      <x:c r="Z505" s="60"/>
    </x:row>
    <x:row r="506" ht="15.75" hidden="0" customHeight="1">
      <x:c r="A506" s="74"/>
      <x:c r="B506" s="74"/>
      <x:c r="C506" s="74"/>
      <x:c r="D506" s="74"/>
      <x:c r="E506" s="74"/>
      <x:c r="F506" s="74"/>
      <x:c r="G506" s="74"/>
      <x:c r="H506" s="74"/>
      <x:c r="I506" s="75"/>
      <x:c r="J506" s="76"/>
      <x:c r="K506" s="74"/>
      <x:c r="L506" s="74"/>
      <x:c r="M506" s="74"/>
      <x:c r="N506" s="74"/>
      <x:c r="O506" s="74"/>
      <x:c r="P506" s="74"/>
      <x:c r="Q506" s="76"/>
      <x:c r="R506" s="76"/>
      <x:c r="S506" s="74"/>
      <x:c r="T506" s="74"/>
      <x:c r="U506" s="227"/>
      <x:c r="V506" s="60"/>
      <x:c r="W506" s="60"/>
      <x:c r="X506" s="60"/>
      <x:c r="Y506" s="60"/>
      <x:c r="Z506" s="60"/>
    </x:row>
  </x:sheetData>
  <x:mergeCells>
    <x:mergeCell ref="A4:Q4"/>
  </x:mergeCells>
  <x:dataValidations count="4">
    <x:dataValidation type="list" errorStyle="stop" operator="between" allowBlank="0" showDropDown="0" showInputMessage="0" showErrorMessage="0" sqref="L7:L506">
      <x:formula1>"CAD,USD,Other,Not applicable"</x:formula1>
      <x:formula2>0</x:formula2>
    </x:dataValidation>
    <x:dataValidation type="list" errorStyle="stop" allowBlank="0" showDropDown="0" showInputMessage="0" showErrorMessage="0" sqref="P7:P506">
      <x:formula1>"Captured,Needs review,Unreadable,Duplicate"</x:formula1>
    </x:dataValidation>
    <x:dataValidation type="list" errorStyle="stop" operator="between" allowBlank="0" showDropDown="0" showInputMessage="0" showErrorMessage="0" sqref="N7:N506">
      <x:formula1>"Manual,AI-Assisted,System-Extracted,Customer Template Import"</x:formula1>
      <x:formula2>0</x:formula2>
    </x:dataValidation>
    <x:dataValidation type="list" errorStyle="stop" operator="between" allowBlank="0" showDropDown="0" showInputMessage="0" showErrorMessage="0" sqref="S7:S506">
      <x:formula1>"Not parsed,Parsed,Needs review,Rejected"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4" style="1" hidden="0" customWidth="1"/>
    <x:col min="2" max="2" width="18" style="1" hidden="0" customWidth="1"/>
    <x:col min="3" max="3" width="16" style="1" hidden="0" customWidth="1"/>
    <x:col min="4" max="4" width="30" style="1" hidden="0" customWidth="1"/>
    <x:col min="5" max="5" width="14" style="1" hidden="0" customWidth="1"/>
    <x:col min="6" max="6" width="16" style="1" hidden="0" customWidth="1"/>
    <x:col min="7" max="7" width="34" style="1" hidden="0" customWidth="1"/>
    <x:col min="8" max="8" width="18" style="1" hidden="0" customWidth="1"/>
    <x:col min="9" max="9" width="14" style="1" hidden="0" customWidth="1"/>
    <x:col min="10" max="10" width="20" style="1" hidden="0" customWidth="1"/>
    <x:col min="11" max="11" width="50" style="1" hidden="0" customWidth="1"/>
    <x:col min="12" max="13" width="16" style="1" hidden="0" customWidth="1"/>
    <x:col min="14" max="14" width="14" style="1" hidden="0" customWidth="1"/>
    <x:col min="15" max="15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358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525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1489</x:v>
      </x:c>
      <x:c r="B6" s="298" t="s">
        <x:v>1057</x:v>
      </x:c>
      <x:c r="C6" s="298" t="s">
        <x:v>1460</x:v>
      </x:c>
      <x:c r="D6" s="298" t="s">
        <x:v>1490</x:v>
      </x:c>
      <x:c r="E6" s="298" t="s">
        <x:v>536</x:v>
      </x:c>
      <x:c r="F6" s="298" t="s">
        <x:v>539</x:v>
      </x:c>
      <x:c r="G6" s="298" t="s">
        <x:v>1491</x:v>
      </x:c>
      <x:c r="H6" s="298" t="s">
        <x:v>1492</x:v>
      </x:c>
      <x:c r="I6" s="298" t="s">
        <x:v>549</x:v>
      </x:c>
      <x:c r="J6" s="298" t="s">
        <x:v>552</x:v>
      </x:c>
      <x:c r="K6" s="298" t="s">
        <x:v>405</x:v>
      </x:c>
      <x:c r="L6" s="298" t="s">
        <x:v>1484</x:v>
      </x:c>
      <x:c r="M6" s="298" t="s">
        <x:v>1076</x:v>
      </x:c>
      <x:c r="N6" s="298" t="s">
        <x:v>1493</x:v>
      </x:c>
      <x:c r="O6" s="298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3.75" hidden="0" customHeight="1">
      <x:c r="A7" s="321" t="str">
        <x:v>NOTE-PLACEHOLDER-PROP-ADANAC</x:v>
      </x:c>
      <x:c r="B7" s="321" t="str">
        <x:v>ASM-NGOB-V42-TEST</x:v>
      </x:c>
      <x:c r="C7" s="321" t="str">
        <x:v>SRC-NGOB-V18</x:v>
      </x:c>
      <x:c r="D7" s="321" t="str">
        <x:v>'1656 ADANAC'!A15</x:v>
      </x:c>
      <x:c r="E7" s="321"/>
      <x:c r="F7" s="321" t="str">
        <x:v>PROP-ADANAC</x:v>
      </x:c>
      <x:c r="G7" s="321" t="str">
        <x:v>BCH SUBSIDY PLACEHOLDER</x:v>
      </x:c>
      <x:c r="H7" s="321" t="str">
        <x:v>Placeholder</x:v>
      </x:c>
      <x:c r="I7" s="321" t="str">
        <x:v>Source projection horizon</x:v>
      </x:c>
      <x:c r="J7" s="321" t="str">
        <x:v>REV_SUBSIDY</x:v>
      </x:c>
      <x:c r="K7" s="321" t="str">
        <x:v>Source explicitly labels this subsidy as a placeholder. Signature, amount and duration remain unconfirmed.</x:v>
      </x:c>
      <x:c r="L7" s="321" t="str">
        <x:v>AI-Assisted</x:v>
      </x:c>
      <x:c r="M7" s="321" t="str">
        <x:v>Under review</x:v>
      </x:c>
      <x:c r="N7" s="321" t="str">
        <x:v>V4.2-NGOB-CORRECTED-TEST</x:v>
      </x:c>
      <x:c r="O7" s="321" t="str">
        <x:v>The related 11 financial records link to this Note_ID.</x:v>
      </x:c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321" t="str">
        <x:v>NOTE-PLACEHOLDER-PROP-800C</x:v>
      </x:c>
      <x:c r="B8" s="321" t="str">
        <x:v>ASM-NGOB-V42-TEST</x:v>
      </x:c>
      <x:c r="C8" s="321" t="str">
        <x:v>SRC-NGOB-V18</x:v>
      </x:c>
      <x:c r="D8" s="321" t="str">
        <x:v>'800 Commercial'!A15</x:v>
      </x:c>
      <x:c r="E8" s="321"/>
      <x:c r="F8" s="321" t="str">
        <x:v>PROP-800C</x:v>
      </x:c>
      <x:c r="G8" s="321" t="str">
        <x:v>BCH SUBSIDY PLACEHOLDER</x:v>
      </x:c>
      <x:c r="H8" s="321" t="str">
        <x:v>Placeholder</x:v>
      </x:c>
      <x:c r="I8" s="321" t="str">
        <x:v>Source projection horizon</x:v>
      </x:c>
      <x:c r="J8" s="321" t="str">
        <x:v>REV_SUBSIDY</x:v>
      </x:c>
      <x:c r="K8" s="321" t="str">
        <x:v>Source explicitly labels this subsidy as a placeholder. Signature, amount and duration remain unconfirmed.</x:v>
      </x:c>
      <x:c r="L8" s="321" t="str">
        <x:v>AI-Assisted</x:v>
      </x:c>
      <x:c r="M8" s="321" t="str">
        <x:v>Under review</x:v>
      </x:c>
      <x:c r="N8" s="321" t="str">
        <x:v>V4.2-NGOB-CORRECTED-TEST</x:v>
      </x:c>
      <x:c r="O8" s="321" t="str">
        <x:v>The related 11 financial records link to this Note_ID.</x:v>
      </x:c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321" t="str">
        <x:v>NOTE-FY2030</x:v>
      </x:c>
      <x:c r="B9" s="321" t="str">
        <x:v>ASM-NGOB-V42-TEST</x:v>
      </x:c>
      <x:c r="C9" s="321" t="str">
        <x:v>SRC-NGOB-V18</x:v>
      </x:c>
      <x:c r="D9" s="321" t="str">
        <x:v>'CASH FLOW W ALL BUILDINGS JULY '!I6</x:v>
      </x:c>
      <x:c r="E9" s="321"/>
      <x:c r="F9" s="321" t="str">
        <x:v>PORTFOLIO-NGOB</x:v>
      </x:c>
      <x:c r="G9" s="321" t="str">
        <x:v>20230-2031</x:v>
      </x:c>
      <x:c r="H9" s="321" t="str">
        <x:v>Assumption</x:v>
      </x:c>
      <x:c r="I9" s="321" t="str">
        <x:v>2030-2031</x:v>
      </x:c>
      <x:c r="J9" s="321"/>
      <x:c r="K9" s="321" t="str">
        <x:v>Normalized to 2030-2031 using adjacent H = 2029-2030 and J = 2031-2032. Source header is unchanged.</x:v>
      </x:c>
      <x:c r="L9" s="321" t="str">
        <x:v>AI-Assisted</x:v>
      </x:c>
      <x:c r="M9" s="321" t="str">
        <x:v>Under review</x:v>
      </x:c>
      <x:c r="N9" s="321" t="str">
        <x:v>V4.2-NGOB-CORRECTED-TEST</x:v>
      </x:c>
      <x:c r="O9" s="321" t="str">
        <x:v>Restored source column I financial and payment records; no source amounts changed.</x:v>
      </x:c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321" t="str">
        <x:v>NOTE-RESERVE-OPEN</x:v>
      </x:c>
      <x:c r="B10" s="321" t="str">
        <x:v>ASM-NGOB-V42-TEST</x:v>
      </x:c>
      <x:c r="C10" s="321" t="str">
        <x:v>SRC-NGOB-V18</x:v>
      </x:c>
      <x:c r="D10" s="321" t="str">
        <x:v>'CASH FLOW W ALL BUILDINGS JULY '!D87</x:v>
      </x:c>
      <x:c r="E10" s="321" t="str">
        <x:v>RAW-TEST-0495</x:v>
      </x:c>
      <x:c r="F10" s="321" t="str">
        <x:v>PORTFOLIO-NGOB</x:v>
      </x:c>
      <x:c r="G10" s="321" t="str">
        <x:v>FY2025-26 opening reserve is a typed 1,400,000. Prior-year closing reserve C88 is 5,009,494.06.</x:v>
      </x:c>
      <x:c r="H10" s="321" t="str">
        <x:v>Assumption</x:v>
      </x:c>
      <x:c r="I10" s="321" t="str">
        <x:v>2025-2026</x:v>
      </x:c>
      <x:c r="J10" s="321" t="str">
        <x:v>RESERVE_CLOSING</x:v>
      </x:c>
      <x:c r="K10" s="321" t="str">
        <x:v>Unexplained opening reset of -3,609,494.06; annual cash shortfall is separate.</x:v>
      </x:c>
      <x:c r="L10" s="321" t="str">
        <x:v>AI-Assisted</x:v>
      </x:c>
      <x:c r="M10" s="321" t="str">
        <x:v>Under review</x:v>
      </x:c>
      <x:c r="N10" s="321" t="str">
        <x:v>V4.2-NGOB-CORRECTED-TEST</x:v>
      </x:c>
      <x:c r="O10" s="321" t="str">
        <x:v>EXC-NGOB-016. Opening balance stays in staging, outside closing-reserve inputs.</x:v>
      </x:c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9.5" hidden="0" customHeight="1">
      <x:c r="A11" s="321" t="str">
        <x:v>NOTE-HOMES-SOURCE</x:v>
      </x:c>
      <x:c r="B11" s="321" t="str">
        <x:v>ASM-NGOB-V42-TEST</x:v>
      </x:c>
      <x:c r="C11" s="321" t="str">
        <x:v>SRC-NGOB-V18</x:v>
      </x:c>
      <x:c r="D11" s="321" t="str">
        <x:v>'Summary ALL JULY 2026'!C7:M7; 'Summary'!C7:M7</x:v>
      </x:c>
      <x:c r="E11" s="321"/>
      <x:c r="F11" s="321" t="str">
        <x:v>PORTFOLIO-NGOB</x:v>
      </x:c>
      <x:c r="G11" s="321" t="str">
        <x:v>The two summary sheets report different home totals in FY2024-25 through FY2028-29.</x:v>
      </x:c>
      <x:c r="H11" s="321" t="str">
        <x:v>Unit hint</x:v>
      </x:c>
      <x:c r="I11" s="321" t="str">
        <x:v>2024-2025 to 2028-2029</x:v>
      </x:c>
      <x:c r="J11" s="321" t="str">
        <x:v>HOMES_TOTAL</x:v>
      </x:c>
      <x:c r="K11" s="321" t="str">
        <x:v>Kelly accepts Summary ALL row 7 as the working V18 home-count control. For FY2026-27, 715 is a source projection and does not confirm current occupancy.</x:v>
      </x:c>
      <x:c r="L11" s="321" t="str">
        <x:v>AI-Assisted</x:v>
      </x:c>
      <x:c r="M11" s="321" t="str">
        <x:v>Exception accepted</x:v>
      </x:c>
      <x:c r="N11" s="321" t="str">
        <x:v>V4.2-NGOB-CORRECTED-TEST</x:v>
      </x:c>
      <x:c r="O11" s="321" t="str">
        <x:v>EXC-NGOB-020. This is a working source choice, not independent verification.</x:v>
      </x:c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9.5" hidden="0" customHeight="1">
      <x:c r="A12" s="321" t="str">
        <x:v>NOTE-ALIAS-PROP-MM</x:v>
      </x:c>
      <x:c r="B12" s="321" t="str">
        <x:v>ASM-NGOB-V42-TEST</x:v>
      </x:c>
      <x:c r="C12" s="321" t="str">
        <x:v>SRC-NGOB-PROP2025</x:v>
      </x:c>
      <x:c r="D12" s="321" t="str">
        <x:v>'NGO B Property Summary'!B32:C32</x:v>
      </x:c>
      <x:c r="E12" s="321"/>
      <x:c r="F12" s="321" t="str">
        <x:v>PROP-MM</x:v>
      </x:c>
      <x:c r="G12" s="321" t="str">
        <x:v>Murray Manor; 6435 Royal Oak Ave.</x:v>
      </x:c>
      <x:c r="H12" s="321" t="str">
        <x:v>To confirm</x:v>
      </x:c>
      <x:c r="I12" s="321" t="str">
        <x:v>Name/address matching only</x:v>
      </x:c>
      <x:c r="J12" s="321"/>
      <x:c r="K12" s="321" t="str">
        <x:v>V18 alias 'Murray Manor' maps to 'Murray Manor' (PROP-MM). </x:v>
      </x:c>
      <x:c r="L12" s="321" t="str">
        <x:v>AI-Assisted</x:v>
      </x:c>
      <x:c r="M12" s="321" t="str">
        <x:v>Under review</x:v>
      </x:c>
      <x:c r="N12" s="321" t="str">
        <x:v>V4.2-NGOB-CORRECTED-TEST</x:v>
      </x:c>
      <x:c r="O12" s="321" t="str">
        <x:v>Historic names and address keywords are aliases, not separate property records.</x:v>
      </x:c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5" hidden="0" customHeight="1">
      <x:c r="A13" s="321" t="str">
        <x:v>NOTE-ALIAS-PROP-EA</x:v>
      </x:c>
      <x:c r="B13" s="321" t="str">
        <x:v>ASM-NGOB-V42-TEST</x:v>
      </x:c>
      <x:c r="C13" s="321" t="str">
        <x:v>SRC-NGOB-PROP2025</x:v>
      </x:c>
      <x:c r="D13" s="321" t="str">
        <x:v>'NGO B Property Summary'!B19:C19</x:v>
      </x:c>
      <x:c r="E13" s="321"/>
      <x:c r="F13" s="321" t="str">
        <x:v>PROP-EA</x:v>
      </x:c>
      <x:c r="G13" s="321" t="str">
        <x:v>Evergreen Apartments; 815 Fifth Ave.</x:v>
      </x:c>
      <x:c r="H13" s="321" t="str">
        <x:v>To confirm</x:v>
      </x:c>
      <x:c r="I13" s="321" t="str">
        <x:v>Name/address matching only</x:v>
      </x:c>
      <x:c r="J13" s="321"/>
      <x:c r="K13" s="321" t="str">
        <x:v>V18 alias 'Evergreen Apartments' maps to 'Evergreen Apartments' (PROP-EA). </x:v>
      </x:c>
      <x:c r="L13" s="321" t="str">
        <x:v>AI-Assisted</x:v>
      </x:c>
      <x:c r="M13" s="321" t="str">
        <x:v>Under review</x:v>
      </x:c>
      <x:c r="N13" s="321" t="str">
        <x:v>V4.2-NGOB-CORRECTED-TEST</x:v>
      </x:c>
      <x:c r="O13" s="321" t="str">
        <x:v>Historic names and address keywords are aliases, not separate property records.</x:v>
      </x:c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5" hidden="0" customHeight="1">
      <x:c r="A14" s="321" t="str">
        <x:v>NOTE-ALIAS-PROP-PM</x:v>
      </x:c>
      <x:c r="B14" s="321" t="str">
        <x:v>ASM-NGOB-V42-TEST</x:v>
      </x:c>
      <x:c r="C14" s="321" t="str">
        <x:v>SRC-NGOB-V18</x:v>
      </x:c>
      <x:c r="D14" s="321" t="str">
        <x:v>V18 sheet title 'Port Moody'</x:v>
      </x:c>
      <x:c r="E14" s="321"/>
      <x:c r="F14" s="321" t="str">
        <x:v>PROP-PM</x:v>
      </x:c>
      <x:c r="G14" s="321" t="str">
        <x:v>Port Moody</x:v>
      </x:c>
      <x:c r="H14" s="321" t="str">
        <x:v>To confirm</x:v>
      </x:c>
      <x:c r="I14" s="321" t="str">
        <x:v>Name/address matching only</x:v>
      </x:c>
      <x:c r="J14" s="321"/>
      <x:c r="K14" s="321" t="str">
        <x:v>V18 alias 'Port Moody' maps to 'Port Moody' (PROP-PM). </x:v>
      </x:c>
      <x:c r="L14" s="321" t="str">
        <x:v>AI-Assisted</x:v>
      </x:c>
      <x:c r="M14" s="321" t="str">
        <x:v>Under review</x:v>
      </x:c>
      <x:c r="N14" s="321" t="str">
        <x:v>V4.2-NGOB-CORRECTED-TEST</x:v>
      </x:c>
      <x:c r="O14" s="321" t="str">
        <x:v>Historic names and address keywords are aliases, not separate property records.</x:v>
      </x:c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5" hidden="0" customHeight="1">
      <x:c r="A15" s="321" t="str">
        <x:v>NOTE-ALIAS-PROP-ADANAC</x:v>
      </x:c>
      <x:c r="B15" s="321" t="str">
        <x:v>ASM-NGOB-V42-TEST</x:v>
      </x:c>
      <x:c r="C15" s="321" t="str">
        <x:v>SRC-NGOB-PROP2025</x:v>
      </x:c>
      <x:c r="D15" s="321" t="str">
        <x:v>'NGO B Property Summary'!B5:C5; 'NGO B Property Summary'!B46:C46</x:v>
      </x:c>
      <x:c r="E15" s="321"/>
      <x:c r="F15" s="321" t="str">
        <x:v>PROP-ADANAC</x:v>
      </x:c>
      <x:c r="G15" s="321" t="str">
        <x:v>Alma Blackwell; 1656 Adanac St. / Adanac; 1656 Adanac Street </x:v>
      </x:c>
      <x:c r="H15" s="321" t="str">
        <x:v>To confirm</x:v>
      </x:c>
      <x:c r="I15" s="321" t="str">
        <x:v>Name/address matching only</x:v>
      </x:c>
      <x:c r="J15" s="321"/>
      <x:c r="K15" s="321" t="str">
        <x:v>V18 alias '1656 ADANAC' maps to '1656 Adanac Street Redevelopment' (PROP-ADANAC). Kelly confirmed Alma Blackwell and Adanac redevelopment are the same property.</x:v>
      </x:c>
      <x:c r="L15" s="321" t="str">
        <x:v>AI-Assisted</x:v>
      </x:c>
      <x:c r="M15" s="321" t="str">
        <x:v>Under review</x:v>
      </x:c>
      <x:c r="N15" s="321" t="str">
        <x:v>V4.2-NGOB-CORRECTED-TEST</x:v>
      </x:c>
      <x:c r="O15" s="321" t="str">
        <x:v>Historic names and address keywords are aliases, not separate property records.</x:v>
      </x:c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5" hidden="0" customHeight="1">
      <x:c r="A16" s="321" t="str">
        <x:v>NOTE-ALIAS-PROP-450P</x:v>
      </x:c>
      <x:c r="B16" s="321" t="str">
        <x:v>ASM-NGOB-V42-TEST</x:v>
      </x:c>
      <x:c r="C16" s="321" t="str">
        <x:v>SRC-NGOB-PROP2025</x:v>
      </x:c>
      <x:c r="D16" s="321" t="str">
        <x:v>'NGO B Property Summary'!B47:C47</x:v>
      </x:c>
      <x:c r="E16" s="321"/>
      <x:c r="F16" s="321" t="str">
        <x:v>PROP-450P</x:v>
      </x:c>
      <x:c r="G16" s="321" t="str">
        <x:v>Pacific ; 450 Pacific </x:v>
      </x:c>
      <x:c r="H16" s="321" t="str">
        <x:v>To confirm</x:v>
      </x:c>
      <x:c r="I16" s="321" t="str">
        <x:v>Name/address matching only</x:v>
      </x:c>
      <x:c r="J16" s="321"/>
      <x:c r="K16" s="321" t="str">
        <x:v>V18 alias '450 Pacific' maps to '450 Pacific Street Project' (PROP-450P). </x:v>
      </x:c>
      <x:c r="L16" s="321" t="str">
        <x:v>AI-Assisted</x:v>
      </x:c>
      <x:c r="M16" s="321" t="str">
        <x:v>Under review</x:v>
      </x:c>
      <x:c r="N16" s="321" t="str">
        <x:v>V4.2-NGOB-CORRECTED-TEST</x:v>
      </x:c>
      <x:c r="O16" s="321" t="str">
        <x:v>Historic names and address keywords are aliases, not separate property records.</x:v>
      </x:c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5" hidden="0" customHeight="1">
      <x:c r="A17" s="321" t="str">
        <x:v>NOTE-ALIAS-PROP-800C</x:v>
      </x:c>
      <x:c r="B17" s="321" t="str">
        <x:v>ASM-NGOB-V42-TEST</x:v>
      </x:c>
      <x:c r="C17" s="321" t="str">
        <x:v>SRC-NGOB-PROP2025</x:v>
      </x:c>
      <x:c r="D17" s="321" t="str">
        <x:v>'NGO B Property Summary'!B48:C48</x:v>
      </x:c>
      <x:c r="E17" s="321"/>
      <x:c r="F17" s="321" t="str">
        <x:v>PROP-800C</x:v>
      </x:c>
      <x:c r="G17" s="321" t="str">
        <x:v>Commercial; 800 Commercial </x:v>
      </x:c>
      <x:c r="H17" s="321" t="str">
        <x:v>To confirm</x:v>
      </x:c>
      <x:c r="I17" s="321" t="str">
        <x:v>Name/address matching only</x:v>
      </x:c>
      <x:c r="J17" s="321"/>
      <x:c r="K17" s="321" t="str">
        <x:v>V18 alias '800 Commercial' maps to '800 Commercial Drive' (PROP-800C). </x:v>
      </x:c>
      <x:c r="L17" s="321" t="str">
        <x:v>AI-Assisted</x:v>
      </x:c>
      <x:c r="M17" s="321" t="str">
        <x:v>Under review</x:v>
      </x:c>
      <x:c r="N17" s="321" t="str">
        <x:v>V4.2-NGOB-CORRECTED-TEST</x:v>
      </x:c>
      <x:c r="O17" s="321" t="str">
        <x:v>Historic names and address keywords are aliases, not separate property records.</x:v>
      </x:c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5" hidden="0" customHeight="1">
      <x:c r="A18" s="321" t="str">
        <x:v>NOTE-ALIAS-PROP-AC</x:v>
      </x:c>
      <x:c r="B18" s="321" t="str">
        <x:v>ASM-NGOB-V42-TEST</x:v>
      </x:c>
      <x:c r="C18" s="321" t="str">
        <x:v>SRC-NGOB-PROP2025</x:v>
      </x:c>
      <x:c r="D18" s="321" t="str">
        <x:v>'NGO B Property Summary'!B7:C7</x:v>
      </x:c>
      <x:c r="E18" s="321"/>
      <x:c r="F18" s="321" t="str">
        <x:v>PROP-AC</x:v>
      </x:c>
      <x:c r="G18" s="321" t="str">
        <x:v>Antkiw Court; 1534 E. 4th Ave</x:v>
      </x:c>
      <x:c r="H18" s="321" t="str">
        <x:v>To confirm</x:v>
      </x:c>
      <x:c r="I18" s="321" t="str">
        <x:v>Name/address matching only</x:v>
      </x:c>
      <x:c r="J18" s="321"/>
      <x:c r="K18" s="321" t="str">
        <x:v>V18 alias 'AC -' maps to 'Antkiw Court' (PROP-AC). </x:v>
      </x:c>
      <x:c r="L18" s="321" t="str">
        <x:v>AI-Assisted</x:v>
      </x:c>
      <x:c r="M18" s="321" t="str">
        <x:v>Under review</x:v>
      </x:c>
      <x:c r="N18" s="321" t="str">
        <x:v>V4.2-NGOB-CORRECTED-TEST</x:v>
      </x:c>
      <x:c r="O18" s="321" t="str">
        <x:v>Historic names and address keywords are aliases, not separate property records.</x:v>
      </x:c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5" hidden="0" customHeight="1">
      <x:c r="A19" s="321" t="str">
        <x:v>NOTE-ALIAS-PROP-BT</x:v>
      </x:c>
      <x:c r="B19" s="321" t="str">
        <x:v>ASM-NGOB-V42-TEST</x:v>
      </x:c>
      <x:c r="C19" s="321" t="str">
        <x:v>SRC-NGOB-PROP2025</x:v>
      </x:c>
      <x:c r="D19" s="321" t="str">
        <x:v>'NGO B Property Summary'!B11:C11</x:v>
      </x:c>
      <x:c r="E19" s="321"/>
      <x:c r="F19" s="321" t="str">
        <x:v>PROP-BT</x:v>
      </x:c>
      <x:c r="G19" s="321" t="str">
        <x:v>Beatrice Terrace; 1877 E. Georgia St.</x:v>
      </x:c>
      <x:c r="H19" s="321" t="str">
        <x:v>To confirm</x:v>
      </x:c>
      <x:c r="I19" s="321" t="str">
        <x:v>Name/address matching only</x:v>
      </x:c>
      <x:c r="J19" s="321"/>
      <x:c r="K19" s="321" t="str">
        <x:v>V18 alias 'BT+' maps to 'Beatrice Terrace' (PROP-BT). </x:v>
      </x:c>
      <x:c r="L19" s="321" t="str">
        <x:v>AI-Assisted</x:v>
      </x:c>
      <x:c r="M19" s="321" t="str">
        <x:v>Under review</x:v>
      </x:c>
      <x:c r="N19" s="321" t="str">
        <x:v>V4.2-NGOB-CORRECTED-TEST</x:v>
      </x:c>
      <x:c r="O19" s="321" t="str">
        <x:v>Historic names and address keywords are aliases, not separate property records.</x:v>
      </x:c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5" hidden="0" customHeight="1">
      <x:c r="A20" s="321" t="str">
        <x:v>NOTE-ALIAS-PROP-CH</x:v>
      </x:c>
      <x:c r="B20" s="321" t="str">
        <x:v>ASM-NGOB-V42-TEST</x:v>
      </x:c>
      <x:c r="C20" s="321" t="str">
        <x:v>SRC-NGOB-PROP2025</x:v>
      </x:c>
      <x:c r="D20" s="321" t="str">
        <x:v>'NGO B Property Summary'!B15:C15</x:v>
      </x:c>
      <x:c r="E20" s="321"/>
      <x:c r="F20" s="321" t="str">
        <x:v>PROP-CH</x:v>
      </x:c>
      <x:c r="G20" s="321" t="str">
        <x:v>Capilano House; 1551 Bridgman Ave</x:v>
      </x:c>
      <x:c r="H20" s="321" t="str">
        <x:v>To confirm</x:v>
      </x:c>
      <x:c r="I20" s="321" t="str">
        <x:v>Name/address matching only</x:v>
      </x:c>
      <x:c r="J20" s="321"/>
      <x:c r="K20" s="321" t="str">
        <x:v>V18 alias 'CH-' maps to 'Capilano House' (PROP-CH). </x:v>
      </x:c>
      <x:c r="L20" s="321" t="str">
        <x:v>AI-Assisted</x:v>
      </x:c>
      <x:c r="M20" s="321" t="str">
        <x:v>Under review</x:v>
      </x:c>
      <x:c r="N20" s="321" t="str">
        <x:v>V4.2-NGOB-CORRECTED-TEST</x:v>
      </x:c>
      <x:c r="O20" s="321" t="str">
        <x:v>Historic names and address keywords are aliases, not separate property records.</x:v>
      </x:c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321" t="str">
        <x:v>NOTE-ALIAS-PROP-CC</x:v>
      </x:c>
      <x:c r="B21" s="321" t="str">
        <x:v>ASM-NGOB-V42-TEST</x:v>
      </x:c>
      <x:c r="C21" s="321" t="str">
        <x:v>SRC-NGOB-PROP2025</x:v>
      </x:c>
      <x:c r="D21" s="321" t="str">
        <x:v>'NGO B Property Summary'!B17:C17</x:v>
      </x:c>
      <x:c r="E21" s="321"/>
      <x:c r="F21" s="321" t="str">
        <x:v>PROP-CC</x:v>
      </x:c>
      <x:c r="G21" s="321" t="str">
        <x:v>Constance Court; 2518 E. Hastings St.</x:v>
      </x:c>
      <x:c r="H21" s="321" t="str">
        <x:v>To confirm</x:v>
      </x:c>
      <x:c r="I21" s="321" t="str">
        <x:v>Name/address matching only</x:v>
      </x:c>
      <x:c r="J21" s="321"/>
      <x:c r="K21" s="321" t="str">
        <x:v>V18 alias 'CC-' maps to 'Constance Court' (PROP-CC). </x:v>
      </x:c>
      <x:c r="L21" s="321" t="str">
        <x:v>AI-Assisted</x:v>
      </x:c>
      <x:c r="M21" s="321" t="str">
        <x:v>Under review</x:v>
      </x:c>
      <x:c r="N21" s="321" t="str">
        <x:v>V4.2-NGOB-CORRECTED-TEST</x:v>
      </x:c>
      <x:c r="O21" s="321" t="str">
        <x:v>Historic names and address keywords are aliases, not separate property records.</x:v>
      </x:c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321" t="str">
        <x:v>NOTE-ALIAS-PROP-EE</x:v>
      </x:c>
      <x:c r="B22" s="321" t="str">
        <x:v>ASM-NGOB-V42-TEST</x:v>
      </x:c>
      <x:c r="C22" s="321" t="str">
        <x:v>SRC-NGOB-PROP2025</x:v>
      </x:c>
      <x:c r="D22" s="321" t="str">
        <x:v>'NGO B Property Summary'!B23:C23</x:v>
      </x:c>
      <x:c r="E22" s="321"/>
      <x:c r="F22" s="321" t="str">
        <x:v>PROP-EE</x:v>
      </x:c>
      <x:c r="G22" s="321" t="str">
        <x:v>Evelyn Estates; 9155 136A St.</x:v>
      </x:c>
      <x:c r="H22" s="321" t="str">
        <x:v>To confirm</x:v>
      </x:c>
      <x:c r="I22" s="321" t="str">
        <x:v>Name/address matching only</x:v>
      </x:c>
      <x:c r="J22" s="321"/>
      <x:c r="K22" s="321" t="str">
        <x:v>V18 alias 'EE-' maps to 'Evelyn Estates' (PROP-EE). </x:v>
      </x:c>
      <x:c r="L22" s="321" t="str">
        <x:v>AI-Assisted</x:v>
      </x:c>
      <x:c r="M22" s="321" t="str">
        <x:v>Under review</x:v>
      </x:c>
      <x:c r="N22" s="321" t="str">
        <x:v>V4.2-NGOB-CORRECTED-TEST</x:v>
      </x:c>
      <x:c r="O22" s="321" t="str">
        <x:v>Historic names and address keywords are aliases, not separate property records.</x:v>
      </x:c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321" t="str">
        <x:v>NOTE-ALIAS-PROP-MH</x:v>
      </x:c>
      <x:c r="B23" s="321" t="str">
        <x:v>ASM-NGOB-V42-TEST</x:v>
      </x:c>
      <x:c r="C23" s="321" t="str">
        <x:v>SRC-NGOB-PROP2025</x:v>
      </x:c>
      <x:c r="D23" s="321" t="str">
        <x:v>'NGO B Property Summary'!B30:C30</x:v>
      </x:c>
      <x:c r="E23" s="321"/>
      <x:c r="F23" s="321" t="str">
        <x:v>PROP-MH</x:v>
      </x:c>
      <x:c r="G23" s="321" t="str">
        <x:v>Margaret Heights; 1800 Rufus Drive</x:v>
      </x:c>
      <x:c r="H23" s="321" t="str">
        <x:v>To confirm</x:v>
      </x:c>
      <x:c r="I23" s="321" t="str">
        <x:v>Name/address matching only</x:v>
      </x:c>
      <x:c r="J23" s="321"/>
      <x:c r="K23" s="321" t="str">
        <x:v>V18 alias 'MH+' maps to 'Margaret Heights' (PROP-MH). </x:v>
      </x:c>
      <x:c r="L23" s="321" t="str">
        <x:v>AI-Assisted</x:v>
      </x:c>
      <x:c r="M23" s="321" t="str">
        <x:v>Under review</x:v>
      </x:c>
      <x:c r="N23" s="321" t="str">
        <x:v>V4.2-NGOB-CORRECTED-TEST</x:v>
      </x:c>
      <x:c r="O23" s="321" t="str">
        <x:v>Historic names and address keywords are aliases, not separate property records.</x:v>
      </x:c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321" t="str">
        <x:v>NOTE-ALIAS-PROP-NT</x:v>
      </x:c>
      <x:c r="B24" s="321" t="str">
        <x:v>ASM-NGOB-V42-TEST</x:v>
      </x:c>
      <x:c r="C24" s="321" t="str">
        <x:v>SRC-NGOB-PROP2025</x:v>
      </x:c>
      <x:c r="D24" s="321" t="str">
        <x:v>'NGO B Property Summary'!B36:C36</x:v>
      </x:c>
      <x:c r="E24" s="321"/>
      <x:c r="F24" s="321" t="str">
        <x:v>PROP-NT</x:v>
      </x:c>
      <x:c r="G24" s="321" t="str">
        <x:v>Natalia Terrace; 3550 (3510) SE Marine Drive</x:v>
      </x:c>
      <x:c r="H24" s="321" t="str">
        <x:v>To confirm</x:v>
      </x:c>
      <x:c r="I24" s="321" t="str">
        <x:v>Name/address matching only</x:v>
      </x:c>
      <x:c r="J24" s="321"/>
      <x:c r="K24" s="321" t="str">
        <x:v>V18 alias 'NT+' maps to 'Natalia Terrace' (PROP-NT). </x:v>
      </x:c>
      <x:c r="L24" s="321" t="str">
        <x:v>AI-Assisted</x:v>
      </x:c>
      <x:c r="M24" s="321" t="str">
        <x:v>Under review</x:v>
      </x:c>
      <x:c r="N24" s="321" t="str">
        <x:v>V4.2-NGOB-CORRECTED-TEST</x:v>
      </x:c>
      <x:c r="O24" s="321" t="str">
        <x:v>Historic names and address keywords are aliases, not separate property records.</x:v>
      </x:c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321" t="str">
        <x:v>NOTE-ALIAS-PROP-JP</x:v>
      </x:c>
      <x:c r="B25" s="321" t="str">
        <x:v>ASM-NGOB-V42-TEST</x:v>
      </x:c>
      <x:c r="C25" s="321" t="str">
        <x:v>SRC-NGOB-PROP2025</x:v>
      </x:c>
      <x:c r="D25" s="321" t="str">
        <x:v>'NGO B Property Summary'!B26:C26</x:v>
      </x:c>
      <x:c r="E25" s="321"/>
      <x:c r="F25" s="321" t="str">
        <x:v>PROP-JP</x:v>
      </x:c>
      <x:c r="G25" s="321" t="str">
        <x:v>Jessica Place; 9883 140th St.</x:v>
      </x:c>
      <x:c r="H25" s="321" t="str">
        <x:v>To confirm</x:v>
      </x:c>
      <x:c r="I25" s="321" t="str">
        <x:v>Name/address matching only</x:v>
      </x:c>
      <x:c r="J25" s="321"/>
      <x:c r="K25" s="321" t="str">
        <x:v>V18 alias 'JP' maps to 'Jessica Place' (PROP-JP). </x:v>
      </x:c>
      <x:c r="L25" s="321" t="str">
        <x:v>AI-Assisted</x:v>
      </x:c>
      <x:c r="M25" s="321" t="str">
        <x:v>Under review</x:v>
      </x:c>
      <x:c r="N25" s="321" t="str">
        <x:v>V4.2-NGOB-CORRECTED-TEST</x:v>
      </x:c>
      <x:c r="O25" s="321" t="str">
        <x:v>Historic names and address keywords are aliases, not separate property records.</x:v>
      </x:c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321" t="str">
        <x:v>NOTE-ALIAS-PROP-NG</x:v>
      </x:c>
      <x:c r="B26" s="321" t="str">
        <x:v>ASM-NGOB-V42-TEST</x:v>
      </x:c>
      <x:c r="C26" s="321" t="str">
        <x:v>SRC-NGOB-PROP2025</x:v>
      </x:c>
      <x:c r="D26" s="321" t="str">
        <x:v>'NGO B Property Summary'!B38:C38</x:v>
      </x:c>
      <x:c r="E26" s="321"/>
      <x:c r="F26" s="321" t="str">
        <x:v>PROP-NG</x:v>
      </x:c>
      <x:c r="G26" s="321" t="str">
        <x:v>Newton Green; 12725 63 Ave.</x:v>
      </x:c>
      <x:c r="H26" s="321" t="str">
        <x:v>To confirm</x:v>
      </x:c>
      <x:c r="I26" s="321" t="str">
        <x:v>Name/address matching only</x:v>
      </x:c>
      <x:c r="J26" s="321"/>
      <x:c r="K26" s="321" t="str">
        <x:v>V18 alias 'Newton Green' maps to 'Newton Green' (PROP-NG). </x:v>
      </x:c>
      <x:c r="L26" s="321" t="str">
        <x:v>AI-Assisted</x:v>
      </x:c>
      <x:c r="M26" s="321" t="str">
        <x:v>Under review</x:v>
      </x:c>
      <x:c r="N26" s="321" t="str">
        <x:v>V4.2-NGOB-CORRECTED-TEST</x:v>
      </x:c>
      <x:c r="O26" s="321" t="str">
        <x:v>Historic names and address keywords are aliases, not separate property records.</x:v>
      </x:c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321" t="str">
        <x:v>NOTE-ALIAS-PROP-RG</x:v>
      </x:c>
      <x:c r="B27" s="321" t="str">
        <x:v>ASM-NGOB-V42-TEST</x:v>
      </x:c>
      <x:c r="C27" s="321" t="str">
        <x:v>SRC-NGOB-PROP2025</x:v>
      </x:c>
      <x:c r="D27" s="321" t="str">
        <x:v>'NGO B Property Summary'!B41:C41</x:v>
      </x:c>
      <x:c r="E27" s="321"/>
      <x:c r="F27" s="321" t="str">
        <x:v>PROP-RG</x:v>
      </x:c>
      <x:c r="G27" s="321" t="str">
        <x:v>Rosemary Green; 2880 152nd St. </x:v>
      </x:c>
      <x:c r="H27" s="321" t="str">
        <x:v>To confirm</x:v>
      </x:c>
      <x:c r="I27" s="321" t="str">
        <x:v>Name/address matching only</x:v>
      </x:c>
      <x:c r="J27" s="321"/>
      <x:c r="K27" s="321" t="str">
        <x:v>V18 alias 'Rosemary Green' maps to 'Rosemary Green' (PROP-RG). </x:v>
      </x:c>
      <x:c r="L27" s="321" t="str">
        <x:v>AI-Assisted</x:v>
      </x:c>
      <x:c r="M27" s="321" t="str">
        <x:v>Under review</x:v>
      </x:c>
      <x:c r="N27" s="321" t="str">
        <x:v>V4.2-NGOB-CORRECTED-TEST</x:v>
      </x:c>
      <x:c r="O27" s="321" t="str">
        <x:v>Historic names and address keywords are aliases, not separate property records.</x:v>
      </x:c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  <x:c r="K201" s="58"/>
      <x:c r="L201" s="58"/>
      <x:c r="M201" s="58"/>
      <x:c r="N201" s="58"/>
      <x:c r="O201" s="58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  <x:c r="K202" s="58"/>
      <x:c r="L202" s="58"/>
      <x:c r="M202" s="58"/>
      <x:c r="N202" s="58"/>
      <x:c r="O202" s="58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  <x:c r="K203" s="58"/>
      <x:c r="L203" s="58"/>
      <x:c r="M203" s="58"/>
      <x:c r="N203" s="58"/>
      <x:c r="O203" s="58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  <x:c r="K204" s="58"/>
      <x:c r="L204" s="58"/>
      <x:c r="M204" s="58"/>
      <x:c r="N204" s="58"/>
      <x:c r="O204" s="58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58"/>
      <x:c r="B205" s="58"/>
      <x:c r="C205" s="58"/>
      <x:c r="D205" s="58"/>
      <x:c r="E205" s="58"/>
      <x:c r="F205" s="58"/>
      <x:c r="G205" s="58"/>
      <x:c r="H205" s="58"/>
      <x:c r="I205" s="58"/>
      <x:c r="J205" s="58"/>
      <x:c r="K205" s="58"/>
      <x:c r="L205" s="58"/>
      <x:c r="M205" s="58"/>
      <x:c r="N205" s="58"/>
      <x:c r="O205" s="58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58"/>
      <x:c r="B206" s="58"/>
      <x:c r="C206" s="58"/>
      <x:c r="D206" s="58"/>
      <x:c r="E206" s="58"/>
      <x:c r="F206" s="58"/>
      <x:c r="G206" s="58"/>
      <x:c r="H206" s="58"/>
      <x:c r="I206" s="58"/>
      <x:c r="J206" s="58"/>
      <x:c r="K206" s="58"/>
      <x:c r="L206" s="58"/>
      <x:c r="M206" s="58"/>
      <x:c r="N206" s="58"/>
      <x:c r="O206" s="58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58"/>
      <x:c r="B207" s="58"/>
      <x:c r="C207" s="58"/>
      <x:c r="D207" s="58"/>
      <x:c r="E207" s="58"/>
      <x:c r="F207" s="58"/>
      <x:c r="G207" s="58"/>
      <x:c r="H207" s="58"/>
      <x:c r="I207" s="58"/>
      <x:c r="J207" s="58"/>
      <x:c r="K207" s="58"/>
      <x:c r="L207" s="58"/>
      <x:c r="M207" s="58"/>
      <x:c r="N207" s="58"/>
      <x:c r="O207" s="58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58"/>
      <x:c r="B208" s="58"/>
      <x:c r="C208" s="58"/>
      <x:c r="D208" s="58"/>
      <x:c r="E208" s="58"/>
      <x:c r="F208" s="58"/>
      <x:c r="G208" s="58"/>
      <x:c r="H208" s="58"/>
      <x:c r="I208" s="58"/>
      <x:c r="J208" s="58"/>
      <x:c r="K208" s="58"/>
      <x:c r="L208" s="58"/>
      <x:c r="M208" s="58"/>
      <x:c r="N208" s="58"/>
      <x:c r="O208" s="58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58"/>
      <x:c r="B209" s="58"/>
      <x:c r="C209" s="58"/>
      <x:c r="D209" s="58"/>
      <x:c r="E209" s="58"/>
      <x:c r="F209" s="58"/>
      <x:c r="G209" s="58"/>
      <x:c r="H209" s="58"/>
      <x:c r="I209" s="58"/>
      <x:c r="J209" s="58"/>
      <x:c r="K209" s="58"/>
      <x:c r="L209" s="58"/>
      <x:c r="M209" s="58"/>
      <x:c r="N209" s="58"/>
      <x:c r="O209" s="58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58"/>
      <x:c r="B210" s="58"/>
      <x:c r="C210" s="58"/>
      <x:c r="D210" s="58"/>
      <x:c r="E210" s="58"/>
      <x:c r="F210" s="58"/>
      <x:c r="G210" s="58"/>
      <x:c r="H210" s="58"/>
      <x:c r="I210" s="58"/>
      <x:c r="J210" s="58"/>
      <x:c r="K210" s="58"/>
      <x:c r="L210" s="58"/>
      <x:c r="M210" s="58"/>
      <x:c r="N210" s="58"/>
      <x:c r="O210" s="58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58"/>
      <x:c r="B211" s="58"/>
      <x:c r="C211" s="58"/>
      <x:c r="D211" s="58"/>
      <x:c r="E211" s="58"/>
      <x:c r="F211" s="58"/>
      <x:c r="G211" s="58"/>
      <x:c r="H211" s="58"/>
      <x:c r="I211" s="58"/>
      <x:c r="J211" s="58"/>
      <x:c r="K211" s="58"/>
      <x:c r="L211" s="58"/>
      <x:c r="M211" s="58"/>
      <x:c r="N211" s="58"/>
      <x:c r="O211" s="58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58"/>
      <x:c r="B212" s="58"/>
      <x:c r="C212" s="58"/>
      <x:c r="D212" s="58"/>
      <x:c r="E212" s="58"/>
      <x:c r="F212" s="58"/>
      <x:c r="G212" s="58"/>
      <x:c r="H212" s="58"/>
      <x:c r="I212" s="58"/>
      <x:c r="J212" s="58"/>
      <x:c r="K212" s="58"/>
      <x:c r="L212" s="58"/>
      <x:c r="M212" s="58"/>
      <x:c r="N212" s="58"/>
      <x:c r="O212" s="58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58"/>
      <x:c r="B213" s="58"/>
      <x:c r="C213" s="58"/>
      <x:c r="D213" s="58"/>
      <x:c r="E213" s="58"/>
      <x:c r="F213" s="58"/>
      <x:c r="G213" s="58"/>
      <x:c r="H213" s="58"/>
      <x:c r="I213" s="58"/>
      <x:c r="J213" s="58"/>
      <x:c r="K213" s="58"/>
      <x:c r="L213" s="58"/>
      <x:c r="M213" s="58"/>
      <x:c r="N213" s="58"/>
      <x:c r="O213" s="58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58"/>
      <x:c r="B214" s="58"/>
      <x:c r="C214" s="58"/>
      <x:c r="D214" s="58"/>
      <x:c r="E214" s="58"/>
      <x:c r="F214" s="58"/>
      <x:c r="G214" s="58"/>
      <x:c r="H214" s="58"/>
      <x:c r="I214" s="58"/>
      <x:c r="J214" s="58"/>
      <x:c r="K214" s="58"/>
      <x:c r="L214" s="58"/>
      <x:c r="M214" s="58"/>
      <x:c r="N214" s="58"/>
      <x:c r="O214" s="58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58"/>
      <x:c r="B215" s="58"/>
      <x:c r="C215" s="58"/>
      <x:c r="D215" s="58"/>
      <x:c r="E215" s="58"/>
      <x:c r="F215" s="58"/>
      <x:c r="G215" s="58"/>
      <x:c r="H215" s="58"/>
      <x:c r="I215" s="58"/>
      <x:c r="J215" s="58"/>
      <x:c r="K215" s="58"/>
      <x:c r="L215" s="58"/>
      <x:c r="M215" s="58"/>
      <x:c r="N215" s="58"/>
      <x:c r="O215" s="58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58"/>
      <x:c r="B216" s="58"/>
      <x:c r="C216" s="58"/>
      <x:c r="D216" s="58"/>
      <x:c r="E216" s="58"/>
      <x:c r="F216" s="58"/>
      <x:c r="G216" s="58"/>
      <x:c r="H216" s="58"/>
      <x:c r="I216" s="58"/>
      <x:c r="J216" s="58"/>
      <x:c r="K216" s="58"/>
      <x:c r="L216" s="58"/>
      <x:c r="M216" s="58"/>
      <x:c r="N216" s="58"/>
      <x:c r="O216" s="58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58"/>
      <x:c r="B217" s="58"/>
      <x:c r="C217" s="58"/>
      <x:c r="D217" s="58"/>
      <x:c r="E217" s="58"/>
      <x:c r="F217" s="58"/>
      <x:c r="G217" s="58"/>
      <x:c r="H217" s="58"/>
      <x:c r="I217" s="58"/>
      <x:c r="J217" s="58"/>
      <x:c r="K217" s="58"/>
      <x:c r="L217" s="58"/>
      <x:c r="M217" s="58"/>
      <x:c r="N217" s="58"/>
      <x:c r="O217" s="58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58"/>
      <x:c r="B218" s="58"/>
      <x:c r="C218" s="58"/>
      <x:c r="D218" s="58"/>
      <x:c r="E218" s="58"/>
      <x:c r="F218" s="58"/>
      <x:c r="G218" s="58"/>
      <x:c r="H218" s="58"/>
      <x:c r="I218" s="58"/>
      <x:c r="J218" s="58"/>
      <x:c r="K218" s="58"/>
      <x:c r="L218" s="58"/>
      <x:c r="M218" s="58"/>
      <x:c r="N218" s="58"/>
      <x:c r="O218" s="58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58"/>
      <x:c r="B219" s="58"/>
      <x:c r="C219" s="58"/>
      <x:c r="D219" s="58"/>
      <x:c r="E219" s="58"/>
      <x:c r="F219" s="58"/>
      <x:c r="G219" s="58"/>
      <x:c r="H219" s="58"/>
      <x:c r="I219" s="58"/>
      <x:c r="J219" s="58"/>
      <x:c r="K219" s="58"/>
      <x:c r="L219" s="58"/>
      <x:c r="M219" s="58"/>
      <x:c r="N219" s="58"/>
      <x:c r="O219" s="58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58"/>
      <x:c r="B220" s="58"/>
      <x:c r="C220" s="58"/>
      <x:c r="D220" s="58"/>
      <x:c r="E220" s="58"/>
      <x:c r="F220" s="58"/>
      <x:c r="G220" s="58"/>
      <x:c r="H220" s="58"/>
      <x:c r="I220" s="58"/>
      <x:c r="J220" s="58"/>
      <x:c r="K220" s="58"/>
      <x:c r="L220" s="58"/>
      <x:c r="M220" s="58"/>
      <x:c r="N220" s="58"/>
      <x:c r="O220" s="58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58"/>
      <x:c r="B221" s="58"/>
      <x:c r="C221" s="58"/>
      <x:c r="D221" s="58"/>
      <x:c r="E221" s="58"/>
      <x:c r="F221" s="58"/>
      <x:c r="G221" s="58"/>
      <x:c r="H221" s="58"/>
      <x:c r="I221" s="58"/>
      <x:c r="J221" s="58"/>
      <x:c r="K221" s="58"/>
      <x:c r="L221" s="58"/>
      <x:c r="M221" s="58"/>
      <x:c r="N221" s="58"/>
      <x:c r="O221" s="58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58"/>
      <x:c r="B222" s="58"/>
      <x:c r="C222" s="58"/>
      <x:c r="D222" s="58"/>
      <x:c r="E222" s="58"/>
      <x:c r="F222" s="58"/>
      <x:c r="G222" s="58"/>
      <x:c r="H222" s="58"/>
      <x:c r="I222" s="58"/>
      <x:c r="J222" s="58"/>
      <x:c r="K222" s="58"/>
      <x:c r="L222" s="58"/>
      <x:c r="M222" s="58"/>
      <x:c r="N222" s="58"/>
      <x:c r="O222" s="58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58"/>
      <x:c r="B223" s="58"/>
      <x:c r="C223" s="58"/>
      <x:c r="D223" s="58"/>
      <x:c r="E223" s="58"/>
      <x:c r="F223" s="58"/>
      <x:c r="G223" s="58"/>
      <x:c r="H223" s="58"/>
      <x:c r="I223" s="58"/>
      <x:c r="J223" s="58"/>
      <x:c r="K223" s="58"/>
      <x:c r="L223" s="58"/>
      <x:c r="M223" s="58"/>
      <x:c r="N223" s="58"/>
      <x:c r="O223" s="58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58"/>
      <x:c r="B224" s="58"/>
      <x:c r="C224" s="58"/>
      <x:c r="D224" s="58"/>
      <x:c r="E224" s="58"/>
      <x:c r="F224" s="58"/>
      <x:c r="G224" s="58"/>
      <x:c r="H224" s="58"/>
      <x:c r="I224" s="58"/>
      <x:c r="J224" s="58"/>
      <x:c r="K224" s="58"/>
      <x:c r="L224" s="58"/>
      <x:c r="M224" s="58"/>
      <x:c r="N224" s="58"/>
      <x:c r="O224" s="58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58"/>
      <x:c r="B225" s="58"/>
      <x:c r="C225" s="58"/>
      <x:c r="D225" s="58"/>
      <x:c r="E225" s="58"/>
      <x:c r="F225" s="58"/>
      <x:c r="G225" s="58"/>
      <x:c r="H225" s="58"/>
      <x:c r="I225" s="58"/>
      <x:c r="J225" s="58"/>
      <x:c r="K225" s="58"/>
      <x:c r="L225" s="58"/>
      <x:c r="M225" s="58"/>
      <x:c r="N225" s="58"/>
      <x:c r="O225" s="58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58"/>
      <x:c r="B226" s="58"/>
      <x:c r="C226" s="58"/>
      <x:c r="D226" s="58"/>
      <x:c r="E226" s="58"/>
      <x:c r="F226" s="58"/>
      <x:c r="G226" s="58"/>
      <x:c r="H226" s="58"/>
      <x:c r="I226" s="58"/>
      <x:c r="J226" s="58"/>
      <x:c r="K226" s="58"/>
      <x:c r="L226" s="58"/>
      <x:c r="M226" s="58"/>
      <x:c r="N226" s="58"/>
      <x:c r="O226" s="58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58"/>
      <x:c r="B227" s="58"/>
      <x:c r="C227" s="58"/>
      <x:c r="D227" s="58"/>
      <x:c r="E227" s="58"/>
      <x:c r="F227" s="58"/>
      <x:c r="G227" s="58"/>
      <x:c r="H227" s="58"/>
      <x:c r="I227" s="58"/>
      <x:c r="J227" s="58"/>
      <x:c r="K227" s="58"/>
      <x:c r="L227" s="58"/>
      <x:c r="M227" s="58"/>
      <x:c r="N227" s="58"/>
      <x:c r="O227" s="58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58"/>
      <x:c r="B228" s="58"/>
      <x:c r="C228" s="58"/>
      <x:c r="D228" s="58"/>
      <x:c r="E228" s="58"/>
      <x:c r="F228" s="58"/>
      <x:c r="G228" s="58"/>
      <x:c r="H228" s="58"/>
      <x:c r="I228" s="58"/>
      <x:c r="J228" s="58"/>
      <x:c r="K228" s="58"/>
      <x:c r="L228" s="58"/>
      <x:c r="M228" s="58"/>
      <x:c r="N228" s="58"/>
      <x:c r="O228" s="58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58"/>
      <x:c r="B229" s="58"/>
      <x:c r="C229" s="58"/>
      <x:c r="D229" s="58"/>
      <x:c r="E229" s="58"/>
      <x:c r="F229" s="58"/>
      <x:c r="G229" s="58"/>
      <x:c r="H229" s="58"/>
      <x:c r="I229" s="58"/>
      <x:c r="J229" s="58"/>
      <x:c r="K229" s="58"/>
      <x:c r="L229" s="58"/>
      <x:c r="M229" s="58"/>
      <x:c r="N229" s="58"/>
      <x:c r="O229" s="58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58"/>
      <x:c r="B230" s="58"/>
      <x:c r="C230" s="58"/>
      <x:c r="D230" s="58"/>
      <x:c r="E230" s="58"/>
      <x:c r="F230" s="58"/>
      <x:c r="G230" s="58"/>
      <x:c r="H230" s="58"/>
      <x:c r="I230" s="58"/>
      <x:c r="J230" s="58"/>
      <x:c r="K230" s="58"/>
      <x:c r="L230" s="58"/>
      <x:c r="M230" s="58"/>
      <x:c r="N230" s="58"/>
      <x:c r="O230" s="58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58"/>
      <x:c r="B231" s="58"/>
      <x:c r="C231" s="58"/>
      <x:c r="D231" s="58"/>
      <x:c r="E231" s="58"/>
      <x:c r="F231" s="58"/>
      <x:c r="G231" s="58"/>
      <x:c r="H231" s="58"/>
      <x:c r="I231" s="58"/>
      <x:c r="J231" s="58"/>
      <x:c r="K231" s="58"/>
      <x:c r="L231" s="58"/>
      <x:c r="M231" s="58"/>
      <x:c r="N231" s="58"/>
      <x:c r="O231" s="58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58"/>
      <x:c r="B232" s="58"/>
      <x:c r="C232" s="58"/>
      <x:c r="D232" s="58"/>
      <x:c r="E232" s="58"/>
      <x:c r="F232" s="58"/>
      <x:c r="G232" s="58"/>
      <x:c r="H232" s="58"/>
      <x:c r="I232" s="58"/>
      <x:c r="J232" s="58"/>
      <x:c r="K232" s="58"/>
      <x:c r="L232" s="58"/>
      <x:c r="M232" s="58"/>
      <x:c r="N232" s="58"/>
      <x:c r="O232" s="58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58"/>
      <x:c r="B233" s="58"/>
      <x:c r="C233" s="58"/>
      <x:c r="D233" s="58"/>
      <x:c r="E233" s="58"/>
      <x:c r="F233" s="58"/>
      <x:c r="G233" s="58"/>
      <x:c r="H233" s="58"/>
      <x:c r="I233" s="58"/>
      <x:c r="J233" s="58"/>
      <x:c r="K233" s="58"/>
      <x:c r="L233" s="58"/>
      <x:c r="M233" s="58"/>
      <x:c r="N233" s="58"/>
      <x:c r="O233" s="58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58"/>
      <x:c r="B234" s="58"/>
      <x:c r="C234" s="58"/>
      <x:c r="D234" s="58"/>
      <x:c r="E234" s="58"/>
      <x:c r="F234" s="58"/>
      <x:c r="G234" s="58"/>
      <x:c r="H234" s="58"/>
      <x:c r="I234" s="58"/>
      <x:c r="J234" s="58"/>
      <x:c r="K234" s="58"/>
      <x:c r="L234" s="58"/>
      <x:c r="M234" s="58"/>
      <x:c r="N234" s="58"/>
      <x:c r="O234" s="58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58"/>
      <x:c r="B235" s="58"/>
      <x:c r="C235" s="58"/>
      <x:c r="D235" s="58"/>
      <x:c r="E235" s="58"/>
      <x:c r="F235" s="58"/>
      <x:c r="G235" s="58"/>
      <x:c r="H235" s="58"/>
      <x:c r="I235" s="58"/>
      <x:c r="J235" s="58"/>
      <x:c r="K235" s="58"/>
      <x:c r="L235" s="58"/>
      <x:c r="M235" s="58"/>
      <x:c r="N235" s="58"/>
      <x:c r="O235" s="58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58"/>
      <x:c r="B236" s="58"/>
      <x:c r="C236" s="58"/>
      <x:c r="D236" s="58"/>
      <x:c r="E236" s="58"/>
      <x:c r="F236" s="58"/>
      <x:c r="G236" s="58"/>
      <x:c r="H236" s="58"/>
      <x:c r="I236" s="58"/>
      <x:c r="J236" s="58"/>
      <x:c r="K236" s="58"/>
      <x:c r="L236" s="58"/>
      <x:c r="M236" s="58"/>
      <x:c r="N236" s="58"/>
      <x:c r="O236" s="58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58"/>
      <x:c r="B237" s="58"/>
      <x:c r="C237" s="58"/>
      <x:c r="D237" s="58"/>
      <x:c r="E237" s="58"/>
      <x:c r="F237" s="58"/>
      <x:c r="G237" s="58"/>
      <x:c r="H237" s="58"/>
      <x:c r="I237" s="58"/>
      <x:c r="J237" s="58"/>
      <x:c r="K237" s="58"/>
      <x:c r="L237" s="58"/>
      <x:c r="M237" s="58"/>
      <x:c r="N237" s="58"/>
      <x:c r="O237" s="58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58"/>
      <x:c r="B238" s="58"/>
      <x:c r="C238" s="58"/>
      <x:c r="D238" s="58"/>
      <x:c r="E238" s="58"/>
      <x:c r="F238" s="58"/>
      <x:c r="G238" s="58"/>
      <x:c r="H238" s="58"/>
      <x:c r="I238" s="58"/>
      <x:c r="J238" s="58"/>
      <x:c r="K238" s="58"/>
      <x:c r="L238" s="58"/>
      <x:c r="M238" s="58"/>
      <x:c r="N238" s="58"/>
      <x:c r="O238" s="58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58"/>
      <x:c r="B239" s="58"/>
      <x:c r="C239" s="58"/>
      <x:c r="D239" s="58"/>
      <x:c r="E239" s="58"/>
      <x:c r="F239" s="58"/>
      <x:c r="G239" s="58"/>
      <x:c r="H239" s="58"/>
      <x:c r="I239" s="58"/>
      <x:c r="J239" s="58"/>
      <x:c r="K239" s="58"/>
      <x:c r="L239" s="58"/>
      <x:c r="M239" s="58"/>
      <x:c r="N239" s="58"/>
      <x:c r="O239" s="58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58"/>
      <x:c r="B240" s="58"/>
      <x:c r="C240" s="58"/>
      <x:c r="D240" s="58"/>
      <x:c r="E240" s="58"/>
      <x:c r="F240" s="58"/>
      <x:c r="G240" s="58"/>
      <x:c r="H240" s="58"/>
      <x:c r="I240" s="58"/>
      <x:c r="J240" s="58"/>
      <x:c r="K240" s="58"/>
      <x:c r="L240" s="58"/>
      <x:c r="M240" s="58"/>
      <x:c r="N240" s="58"/>
      <x:c r="O240" s="58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58"/>
      <x:c r="B241" s="58"/>
      <x:c r="C241" s="58"/>
      <x:c r="D241" s="58"/>
      <x:c r="E241" s="58"/>
      <x:c r="F241" s="58"/>
      <x:c r="G241" s="58"/>
      <x:c r="H241" s="58"/>
      <x:c r="I241" s="58"/>
      <x:c r="J241" s="58"/>
      <x:c r="K241" s="58"/>
      <x:c r="L241" s="58"/>
      <x:c r="M241" s="58"/>
      <x:c r="N241" s="58"/>
      <x:c r="O241" s="58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58"/>
      <x:c r="B242" s="58"/>
      <x:c r="C242" s="58"/>
      <x:c r="D242" s="58"/>
      <x:c r="E242" s="58"/>
      <x:c r="F242" s="58"/>
      <x:c r="G242" s="58"/>
      <x:c r="H242" s="58"/>
      <x:c r="I242" s="58"/>
      <x:c r="J242" s="58"/>
      <x:c r="K242" s="58"/>
      <x:c r="L242" s="58"/>
      <x:c r="M242" s="58"/>
      <x:c r="N242" s="58"/>
      <x:c r="O242" s="58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58"/>
      <x:c r="B243" s="58"/>
      <x:c r="C243" s="58"/>
      <x:c r="D243" s="58"/>
      <x:c r="E243" s="58"/>
      <x:c r="F243" s="58"/>
      <x:c r="G243" s="58"/>
      <x:c r="H243" s="58"/>
      <x:c r="I243" s="58"/>
      <x:c r="J243" s="58"/>
      <x:c r="K243" s="58"/>
      <x:c r="L243" s="58"/>
      <x:c r="M243" s="58"/>
      <x:c r="N243" s="58"/>
      <x:c r="O243" s="58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58"/>
      <x:c r="B244" s="58"/>
      <x:c r="C244" s="58"/>
      <x:c r="D244" s="58"/>
      <x:c r="E244" s="58"/>
      <x:c r="F244" s="58"/>
      <x:c r="G244" s="58"/>
      <x:c r="H244" s="58"/>
      <x:c r="I244" s="58"/>
      <x:c r="J244" s="58"/>
      <x:c r="K244" s="58"/>
      <x:c r="L244" s="58"/>
      <x:c r="M244" s="58"/>
      <x:c r="N244" s="58"/>
      <x:c r="O244" s="58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58"/>
      <x:c r="B245" s="58"/>
      <x:c r="C245" s="58"/>
      <x:c r="D245" s="58"/>
      <x:c r="E245" s="58"/>
      <x:c r="F245" s="58"/>
      <x:c r="G245" s="58"/>
      <x:c r="H245" s="58"/>
      <x:c r="I245" s="58"/>
      <x:c r="J245" s="58"/>
      <x:c r="K245" s="58"/>
      <x:c r="L245" s="58"/>
      <x:c r="M245" s="58"/>
      <x:c r="N245" s="58"/>
      <x:c r="O245" s="58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58"/>
      <x:c r="B246" s="58"/>
      <x:c r="C246" s="58"/>
      <x:c r="D246" s="58"/>
      <x:c r="E246" s="58"/>
      <x:c r="F246" s="58"/>
      <x:c r="G246" s="58"/>
      <x:c r="H246" s="58"/>
      <x:c r="I246" s="58"/>
      <x:c r="J246" s="58"/>
      <x:c r="K246" s="58"/>
      <x:c r="L246" s="58"/>
      <x:c r="M246" s="58"/>
      <x:c r="N246" s="58"/>
      <x:c r="O246" s="58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58"/>
      <x:c r="B247" s="58"/>
      <x:c r="C247" s="58"/>
      <x:c r="D247" s="58"/>
      <x:c r="E247" s="58"/>
      <x:c r="F247" s="58"/>
      <x:c r="G247" s="58"/>
      <x:c r="H247" s="58"/>
      <x:c r="I247" s="58"/>
      <x:c r="J247" s="58"/>
      <x:c r="K247" s="58"/>
      <x:c r="L247" s="58"/>
      <x:c r="M247" s="58"/>
      <x:c r="N247" s="58"/>
      <x:c r="O247" s="58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58"/>
      <x:c r="B248" s="58"/>
      <x:c r="C248" s="58"/>
      <x:c r="D248" s="58"/>
      <x:c r="E248" s="58"/>
      <x:c r="F248" s="58"/>
      <x:c r="G248" s="58"/>
      <x:c r="H248" s="58"/>
      <x:c r="I248" s="58"/>
      <x:c r="J248" s="58"/>
      <x:c r="K248" s="58"/>
      <x:c r="L248" s="58"/>
      <x:c r="M248" s="58"/>
      <x:c r="N248" s="58"/>
      <x:c r="O248" s="58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58"/>
      <x:c r="B249" s="58"/>
      <x:c r="C249" s="58"/>
      <x:c r="D249" s="58"/>
      <x:c r="E249" s="58"/>
      <x:c r="F249" s="58"/>
      <x:c r="G249" s="58"/>
      <x:c r="H249" s="58"/>
      <x:c r="I249" s="58"/>
      <x:c r="J249" s="58"/>
      <x:c r="K249" s="58"/>
      <x:c r="L249" s="58"/>
      <x:c r="M249" s="58"/>
      <x:c r="N249" s="58"/>
      <x:c r="O249" s="58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58"/>
      <x:c r="B250" s="58"/>
      <x:c r="C250" s="58"/>
      <x:c r="D250" s="58"/>
      <x:c r="E250" s="58"/>
      <x:c r="F250" s="58"/>
      <x:c r="G250" s="58"/>
      <x:c r="H250" s="58"/>
      <x:c r="I250" s="58"/>
      <x:c r="J250" s="58"/>
      <x:c r="K250" s="58"/>
      <x:c r="L250" s="58"/>
      <x:c r="M250" s="58"/>
      <x:c r="N250" s="58"/>
      <x:c r="O250" s="58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58"/>
      <x:c r="B251" s="58"/>
      <x:c r="C251" s="58"/>
      <x:c r="D251" s="58"/>
      <x:c r="E251" s="58"/>
      <x:c r="F251" s="58"/>
      <x:c r="G251" s="58"/>
      <x:c r="H251" s="58"/>
      <x:c r="I251" s="58"/>
      <x:c r="J251" s="58"/>
      <x:c r="K251" s="58"/>
      <x:c r="L251" s="58"/>
      <x:c r="M251" s="58"/>
      <x:c r="N251" s="58"/>
      <x:c r="O251" s="58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58"/>
      <x:c r="B252" s="58"/>
      <x:c r="C252" s="58"/>
      <x:c r="D252" s="58"/>
      <x:c r="E252" s="58"/>
      <x:c r="F252" s="58"/>
      <x:c r="G252" s="58"/>
      <x:c r="H252" s="58"/>
      <x:c r="I252" s="58"/>
      <x:c r="J252" s="58"/>
      <x:c r="K252" s="58"/>
      <x:c r="L252" s="58"/>
      <x:c r="M252" s="58"/>
      <x:c r="N252" s="58"/>
      <x:c r="O252" s="58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58"/>
      <x:c r="B253" s="58"/>
      <x:c r="C253" s="58"/>
      <x:c r="D253" s="58"/>
      <x:c r="E253" s="58"/>
      <x:c r="F253" s="58"/>
      <x:c r="G253" s="58"/>
      <x:c r="H253" s="58"/>
      <x:c r="I253" s="58"/>
      <x:c r="J253" s="58"/>
      <x:c r="K253" s="58"/>
      <x:c r="L253" s="58"/>
      <x:c r="M253" s="58"/>
      <x:c r="N253" s="58"/>
      <x:c r="O253" s="58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58"/>
      <x:c r="B254" s="58"/>
      <x:c r="C254" s="58"/>
      <x:c r="D254" s="58"/>
      <x:c r="E254" s="58"/>
      <x:c r="F254" s="58"/>
      <x:c r="G254" s="58"/>
      <x:c r="H254" s="58"/>
      <x:c r="I254" s="58"/>
      <x:c r="J254" s="58"/>
      <x:c r="K254" s="58"/>
      <x:c r="L254" s="58"/>
      <x:c r="M254" s="58"/>
      <x:c r="N254" s="58"/>
      <x:c r="O254" s="58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58"/>
      <x:c r="B255" s="58"/>
      <x:c r="C255" s="58"/>
      <x:c r="D255" s="58"/>
      <x:c r="E255" s="58"/>
      <x:c r="F255" s="58"/>
      <x:c r="G255" s="58"/>
      <x:c r="H255" s="58"/>
      <x:c r="I255" s="58"/>
      <x:c r="J255" s="58"/>
      <x:c r="K255" s="58"/>
      <x:c r="L255" s="58"/>
      <x:c r="M255" s="58"/>
      <x:c r="N255" s="58"/>
      <x:c r="O255" s="58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58"/>
      <x:c r="B256" s="58"/>
      <x:c r="C256" s="58"/>
      <x:c r="D256" s="58"/>
      <x:c r="E256" s="58"/>
      <x:c r="F256" s="58"/>
      <x:c r="G256" s="58"/>
      <x:c r="H256" s="58"/>
      <x:c r="I256" s="58"/>
      <x:c r="J256" s="58"/>
      <x:c r="K256" s="58"/>
      <x:c r="L256" s="58"/>
      <x:c r="M256" s="58"/>
      <x:c r="N256" s="58"/>
      <x:c r="O256" s="58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58"/>
      <x:c r="B257" s="58"/>
      <x:c r="C257" s="58"/>
      <x:c r="D257" s="58"/>
      <x:c r="E257" s="58"/>
      <x:c r="F257" s="58"/>
      <x:c r="G257" s="58"/>
      <x:c r="H257" s="58"/>
      <x:c r="I257" s="58"/>
      <x:c r="J257" s="58"/>
      <x:c r="K257" s="58"/>
      <x:c r="L257" s="58"/>
      <x:c r="M257" s="58"/>
      <x:c r="N257" s="58"/>
      <x:c r="O257" s="58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58"/>
      <x:c r="B258" s="58"/>
      <x:c r="C258" s="58"/>
      <x:c r="D258" s="58"/>
      <x:c r="E258" s="58"/>
      <x:c r="F258" s="58"/>
      <x:c r="G258" s="58"/>
      <x:c r="H258" s="58"/>
      <x:c r="I258" s="58"/>
      <x:c r="J258" s="58"/>
      <x:c r="K258" s="58"/>
      <x:c r="L258" s="58"/>
      <x:c r="M258" s="58"/>
      <x:c r="N258" s="58"/>
      <x:c r="O258" s="58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58"/>
      <x:c r="B259" s="58"/>
      <x:c r="C259" s="58"/>
      <x:c r="D259" s="58"/>
      <x:c r="E259" s="58"/>
      <x:c r="F259" s="58"/>
      <x:c r="G259" s="58"/>
      <x:c r="H259" s="58"/>
      <x:c r="I259" s="58"/>
      <x:c r="J259" s="58"/>
      <x:c r="K259" s="58"/>
      <x:c r="L259" s="58"/>
      <x:c r="M259" s="58"/>
      <x:c r="N259" s="58"/>
      <x:c r="O259" s="58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58"/>
      <x:c r="B260" s="58"/>
      <x:c r="C260" s="58"/>
      <x:c r="D260" s="58"/>
      <x:c r="E260" s="58"/>
      <x:c r="F260" s="58"/>
      <x:c r="G260" s="58"/>
      <x:c r="H260" s="58"/>
      <x:c r="I260" s="58"/>
      <x:c r="J260" s="58"/>
      <x:c r="K260" s="58"/>
      <x:c r="L260" s="58"/>
      <x:c r="M260" s="58"/>
      <x:c r="N260" s="58"/>
      <x:c r="O260" s="58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58"/>
      <x:c r="B261" s="58"/>
      <x:c r="C261" s="58"/>
      <x:c r="D261" s="58"/>
      <x:c r="E261" s="58"/>
      <x:c r="F261" s="58"/>
      <x:c r="G261" s="58"/>
      <x:c r="H261" s="58"/>
      <x:c r="I261" s="58"/>
      <x:c r="J261" s="58"/>
      <x:c r="K261" s="58"/>
      <x:c r="L261" s="58"/>
      <x:c r="M261" s="58"/>
      <x:c r="N261" s="58"/>
      <x:c r="O261" s="58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58"/>
      <x:c r="B262" s="58"/>
      <x:c r="C262" s="58"/>
      <x:c r="D262" s="58"/>
      <x:c r="E262" s="58"/>
      <x:c r="F262" s="58"/>
      <x:c r="G262" s="58"/>
      <x:c r="H262" s="58"/>
      <x:c r="I262" s="58"/>
      <x:c r="J262" s="58"/>
      <x:c r="K262" s="58"/>
      <x:c r="L262" s="58"/>
      <x:c r="M262" s="58"/>
      <x:c r="N262" s="58"/>
      <x:c r="O262" s="58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58"/>
      <x:c r="B263" s="58"/>
      <x:c r="C263" s="58"/>
      <x:c r="D263" s="58"/>
      <x:c r="E263" s="58"/>
      <x:c r="F263" s="58"/>
      <x:c r="G263" s="58"/>
      <x:c r="H263" s="58"/>
      <x:c r="I263" s="58"/>
      <x:c r="J263" s="58"/>
      <x:c r="K263" s="58"/>
      <x:c r="L263" s="58"/>
      <x:c r="M263" s="58"/>
      <x:c r="N263" s="58"/>
      <x:c r="O263" s="58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58"/>
      <x:c r="B264" s="58"/>
      <x:c r="C264" s="58"/>
      <x:c r="D264" s="58"/>
      <x:c r="E264" s="58"/>
      <x:c r="F264" s="58"/>
      <x:c r="G264" s="58"/>
      <x:c r="H264" s="58"/>
      <x:c r="I264" s="58"/>
      <x:c r="J264" s="58"/>
      <x:c r="K264" s="58"/>
      <x:c r="L264" s="58"/>
      <x:c r="M264" s="58"/>
      <x:c r="N264" s="58"/>
      <x:c r="O264" s="58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58"/>
      <x:c r="B265" s="58"/>
      <x:c r="C265" s="58"/>
      <x:c r="D265" s="58"/>
      <x:c r="E265" s="58"/>
      <x:c r="F265" s="58"/>
      <x:c r="G265" s="58"/>
      <x:c r="H265" s="58"/>
      <x:c r="I265" s="58"/>
      <x:c r="J265" s="58"/>
      <x:c r="K265" s="58"/>
      <x:c r="L265" s="58"/>
      <x:c r="M265" s="58"/>
      <x:c r="N265" s="58"/>
      <x:c r="O265" s="58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58"/>
      <x:c r="B266" s="58"/>
      <x:c r="C266" s="58"/>
      <x:c r="D266" s="58"/>
      <x:c r="E266" s="58"/>
      <x:c r="F266" s="58"/>
      <x:c r="G266" s="58"/>
      <x:c r="H266" s="58"/>
      <x:c r="I266" s="58"/>
      <x:c r="J266" s="58"/>
      <x:c r="K266" s="58"/>
      <x:c r="L266" s="58"/>
      <x:c r="M266" s="58"/>
      <x:c r="N266" s="58"/>
      <x:c r="O266" s="58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58"/>
      <x:c r="B267" s="58"/>
      <x:c r="C267" s="58"/>
      <x:c r="D267" s="58"/>
      <x:c r="E267" s="58"/>
      <x:c r="F267" s="58"/>
      <x:c r="G267" s="58"/>
      <x:c r="H267" s="58"/>
      <x:c r="I267" s="58"/>
      <x:c r="J267" s="58"/>
      <x:c r="K267" s="58"/>
      <x:c r="L267" s="58"/>
      <x:c r="M267" s="58"/>
      <x:c r="N267" s="58"/>
      <x:c r="O267" s="58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58"/>
      <x:c r="B268" s="58"/>
      <x:c r="C268" s="58"/>
      <x:c r="D268" s="58"/>
      <x:c r="E268" s="58"/>
      <x:c r="F268" s="58"/>
      <x:c r="G268" s="58"/>
      <x:c r="H268" s="58"/>
      <x:c r="I268" s="58"/>
      <x:c r="J268" s="58"/>
      <x:c r="K268" s="58"/>
      <x:c r="L268" s="58"/>
      <x:c r="M268" s="58"/>
      <x:c r="N268" s="58"/>
      <x:c r="O268" s="58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58"/>
      <x:c r="B269" s="58"/>
      <x:c r="C269" s="58"/>
      <x:c r="D269" s="58"/>
      <x:c r="E269" s="58"/>
      <x:c r="F269" s="58"/>
      <x:c r="G269" s="58"/>
      <x:c r="H269" s="58"/>
      <x:c r="I269" s="58"/>
      <x:c r="J269" s="58"/>
      <x:c r="K269" s="58"/>
      <x:c r="L269" s="58"/>
      <x:c r="M269" s="58"/>
      <x:c r="N269" s="58"/>
      <x:c r="O269" s="58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58"/>
      <x:c r="B270" s="58"/>
      <x:c r="C270" s="58"/>
      <x:c r="D270" s="58"/>
      <x:c r="E270" s="58"/>
      <x:c r="F270" s="58"/>
      <x:c r="G270" s="58"/>
      <x:c r="H270" s="58"/>
      <x:c r="I270" s="58"/>
      <x:c r="J270" s="58"/>
      <x:c r="K270" s="58"/>
      <x:c r="L270" s="58"/>
      <x:c r="M270" s="58"/>
      <x:c r="N270" s="58"/>
      <x:c r="O270" s="58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58"/>
      <x:c r="B271" s="58"/>
      <x:c r="C271" s="58"/>
      <x:c r="D271" s="58"/>
      <x:c r="E271" s="58"/>
      <x:c r="F271" s="58"/>
      <x:c r="G271" s="58"/>
      <x:c r="H271" s="58"/>
      <x:c r="I271" s="58"/>
      <x:c r="J271" s="58"/>
      <x:c r="K271" s="58"/>
      <x:c r="L271" s="58"/>
      <x:c r="M271" s="58"/>
      <x:c r="N271" s="58"/>
      <x:c r="O271" s="58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58"/>
      <x:c r="B272" s="58"/>
      <x:c r="C272" s="58"/>
      <x:c r="D272" s="58"/>
      <x:c r="E272" s="58"/>
      <x:c r="F272" s="58"/>
      <x:c r="G272" s="58"/>
      <x:c r="H272" s="58"/>
      <x:c r="I272" s="58"/>
      <x:c r="J272" s="58"/>
      <x:c r="K272" s="58"/>
      <x:c r="L272" s="58"/>
      <x:c r="M272" s="58"/>
      <x:c r="N272" s="58"/>
      <x:c r="O272" s="58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58"/>
      <x:c r="B273" s="58"/>
      <x:c r="C273" s="58"/>
      <x:c r="D273" s="58"/>
      <x:c r="E273" s="58"/>
      <x:c r="F273" s="58"/>
      <x:c r="G273" s="58"/>
      <x:c r="H273" s="58"/>
      <x:c r="I273" s="58"/>
      <x:c r="J273" s="58"/>
      <x:c r="K273" s="58"/>
      <x:c r="L273" s="58"/>
      <x:c r="M273" s="58"/>
      <x:c r="N273" s="58"/>
      <x:c r="O273" s="58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58"/>
      <x:c r="B274" s="58"/>
      <x:c r="C274" s="58"/>
      <x:c r="D274" s="58"/>
      <x:c r="E274" s="58"/>
      <x:c r="F274" s="58"/>
      <x:c r="G274" s="58"/>
      <x:c r="H274" s="58"/>
      <x:c r="I274" s="58"/>
      <x:c r="J274" s="58"/>
      <x:c r="K274" s="58"/>
      <x:c r="L274" s="58"/>
      <x:c r="M274" s="58"/>
      <x:c r="N274" s="58"/>
      <x:c r="O274" s="58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58"/>
      <x:c r="B275" s="58"/>
      <x:c r="C275" s="58"/>
      <x:c r="D275" s="58"/>
      <x:c r="E275" s="58"/>
      <x:c r="F275" s="58"/>
      <x:c r="G275" s="58"/>
      <x:c r="H275" s="58"/>
      <x:c r="I275" s="58"/>
      <x:c r="J275" s="58"/>
      <x:c r="K275" s="58"/>
      <x:c r="L275" s="58"/>
      <x:c r="M275" s="58"/>
      <x:c r="N275" s="58"/>
      <x:c r="O275" s="58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58"/>
      <x:c r="B276" s="58"/>
      <x:c r="C276" s="58"/>
      <x:c r="D276" s="58"/>
      <x:c r="E276" s="58"/>
      <x:c r="F276" s="58"/>
      <x:c r="G276" s="58"/>
      <x:c r="H276" s="58"/>
      <x:c r="I276" s="58"/>
      <x:c r="J276" s="58"/>
      <x:c r="K276" s="58"/>
      <x:c r="L276" s="58"/>
      <x:c r="M276" s="58"/>
      <x:c r="N276" s="58"/>
      <x:c r="O276" s="58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58"/>
      <x:c r="B277" s="58"/>
      <x:c r="C277" s="58"/>
      <x:c r="D277" s="58"/>
      <x:c r="E277" s="58"/>
      <x:c r="F277" s="58"/>
      <x:c r="G277" s="58"/>
      <x:c r="H277" s="58"/>
      <x:c r="I277" s="58"/>
      <x:c r="J277" s="58"/>
      <x:c r="K277" s="58"/>
      <x:c r="L277" s="58"/>
      <x:c r="M277" s="58"/>
      <x:c r="N277" s="58"/>
      <x:c r="O277" s="58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58"/>
      <x:c r="B278" s="58"/>
      <x:c r="C278" s="58"/>
      <x:c r="D278" s="58"/>
      <x:c r="E278" s="58"/>
      <x:c r="F278" s="58"/>
      <x:c r="G278" s="58"/>
      <x:c r="H278" s="58"/>
      <x:c r="I278" s="58"/>
      <x:c r="J278" s="58"/>
      <x:c r="K278" s="58"/>
      <x:c r="L278" s="58"/>
      <x:c r="M278" s="58"/>
      <x:c r="N278" s="58"/>
      <x:c r="O278" s="58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58"/>
      <x:c r="B279" s="58"/>
      <x:c r="C279" s="58"/>
      <x:c r="D279" s="58"/>
      <x:c r="E279" s="58"/>
      <x:c r="F279" s="58"/>
      <x:c r="G279" s="58"/>
      <x:c r="H279" s="58"/>
      <x:c r="I279" s="58"/>
      <x:c r="J279" s="58"/>
      <x:c r="K279" s="58"/>
      <x:c r="L279" s="58"/>
      <x:c r="M279" s="58"/>
      <x:c r="N279" s="58"/>
      <x:c r="O279" s="58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58"/>
      <x:c r="B280" s="58"/>
      <x:c r="C280" s="58"/>
      <x:c r="D280" s="58"/>
      <x:c r="E280" s="58"/>
      <x:c r="F280" s="58"/>
      <x:c r="G280" s="58"/>
      <x:c r="H280" s="58"/>
      <x:c r="I280" s="58"/>
      <x:c r="J280" s="58"/>
      <x:c r="K280" s="58"/>
      <x:c r="L280" s="58"/>
      <x:c r="M280" s="58"/>
      <x:c r="N280" s="58"/>
      <x:c r="O280" s="58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58"/>
      <x:c r="B281" s="58"/>
      <x:c r="C281" s="58"/>
      <x:c r="D281" s="58"/>
      <x:c r="E281" s="58"/>
      <x:c r="F281" s="58"/>
      <x:c r="G281" s="58"/>
      <x:c r="H281" s="58"/>
      <x:c r="I281" s="58"/>
      <x:c r="J281" s="58"/>
      <x:c r="K281" s="58"/>
      <x:c r="L281" s="58"/>
      <x:c r="M281" s="58"/>
      <x:c r="N281" s="58"/>
      <x:c r="O281" s="58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58"/>
      <x:c r="B282" s="58"/>
      <x:c r="C282" s="58"/>
      <x:c r="D282" s="58"/>
      <x:c r="E282" s="58"/>
      <x:c r="F282" s="58"/>
      <x:c r="G282" s="58"/>
      <x:c r="H282" s="58"/>
      <x:c r="I282" s="58"/>
      <x:c r="J282" s="58"/>
      <x:c r="K282" s="58"/>
      <x:c r="L282" s="58"/>
      <x:c r="M282" s="58"/>
      <x:c r="N282" s="58"/>
      <x:c r="O282" s="58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58"/>
      <x:c r="B283" s="58"/>
      <x:c r="C283" s="58"/>
      <x:c r="D283" s="58"/>
      <x:c r="E283" s="58"/>
      <x:c r="F283" s="58"/>
      <x:c r="G283" s="58"/>
      <x:c r="H283" s="58"/>
      <x:c r="I283" s="58"/>
      <x:c r="J283" s="58"/>
      <x:c r="K283" s="58"/>
      <x:c r="L283" s="58"/>
      <x:c r="M283" s="58"/>
      <x:c r="N283" s="58"/>
      <x:c r="O283" s="58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58"/>
      <x:c r="B284" s="58"/>
      <x:c r="C284" s="58"/>
      <x:c r="D284" s="58"/>
      <x:c r="E284" s="58"/>
      <x:c r="F284" s="58"/>
      <x:c r="G284" s="58"/>
      <x:c r="H284" s="58"/>
      <x:c r="I284" s="58"/>
      <x:c r="J284" s="58"/>
      <x:c r="K284" s="58"/>
      <x:c r="L284" s="58"/>
      <x:c r="M284" s="58"/>
      <x:c r="N284" s="58"/>
      <x:c r="O284" s="58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58"/>
      <x:c r="B285" s="58"/>
      <x:c r="C285" s="58"/>
      <x:c r="D285" s="58"/>
      <x:c r="E285" s="58"/>
      <x:c r="F285" s="58"/>
      <x:c r="G285" s="58"/>
      <x:c r="H285" s="58"/>
      <x:c r="I285" s="58"/>
      <x:c r="J285" s="58"/>
      <x:c r="K285" s="58"/>
      <x:c r="L285" s="58"/>
      <x:c r="M285" s="58"/>
      <x:c r="N285" s="58"/>
      <x:c r="O285" s="58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58"/>
      <x:c r="B286" s="58"/>
      <x:c r="C286" s="58"/>
      <x:c r="D286" s="58"/>
      <x:c r="E286" s="58"/>
      <x:c r="F286" s="58"/>
      <x:c r="G286" s="58"/>
      <x:c r="H286" s="58"/>
      <x:c r="I286" s="58"/>
      <x:c r="J286" s="58"/>
      <x:c r="K286" s="58"/>
      <x:c r="L286" s="58"/>
      <x:c r="M286" s="58"/>
      <x:c r="N286" s="58"/>
      <x:c r="O286" s="58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58"/>
      <x:c r="B287" s="58"/>
      <x:c r="C287" s="58"/>
      <x:c r="D287" s="58"/>
      <x:c r="E287" s="58"/>
      <x:c r="F287" s="58"/>
      <x:c r="G287" s="58"/>
      <x:c r="H287" s="58"/>
      <x:c r="I287" s="58"/>
      <x:c r="J287" s="58"/>
      <x:c r="K287" s="58"/>
      <x:c r="L287" s="58"/>
      <x:c r="M287" s="58"/>
      <x:c r="N287" s="58"/>
      <x:c r="O287" s="58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58"/>
      <x:c r="B288" s="58"/>
      <x:c r="C288" s="58"/>
      <x:c r="D288" s="58"/>
      <x:c r="E288" s="58"/>
      <x:c r="F288" s="58"/>
      <x:c r="G288" s="58"/>
      <x:c r="H288" s="58"/>
      <x:c r="I288" s="58"/>
      <x:c r="J288" s="58"/>
      <x:c r="K288" s="58"/>
      <x:c r="L288" s="58"/>
      <x:c r="M288" s="58"/>
      <x:c r="N288" s="58"/>
      <x:c r="O288" s="58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58"/>
      <x:c r="B289" s="58"/>
      <x:c r="C289" s="58"/>
      <x:c r="D289" s="58"/>
      <x:c r="E289" s="58"/>
      <x:c r="F289" s="58"/>
      <x:c r="G289" s="58"/>
      <x:c r="H289" s="58"/>
      <x:c r="I289" s="58"/>
      <x:c r="J289" s="58"/>
      <x:c r="K289" s="58"/>
      <x:c r="L289" s="58"/>
      <x:c r="M289" s="58"/>
      <x:c r="N289" s="58"/>
      <x:c r="O289" s="58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58"/>
      <x:c r="B290" s="58"/>
      <x:c r="C290" s="58"/>
      <x:c r="D290" s="58"/>
      <x:c r="E290" s="58"/>
      <x:c r="F290" s="58"/>
      <x:c r="G290" s="58"/>
      <x:c r="H290" s="58"/>
      <x:c r="I290" s="58"/>
      <x:c r="J290" s="58"/>
      <x:c r="K290" s="58"/>
      <x:c r="L290" s="58"/>
      <x:c r="M290" s="58"/>
      <x:c r="N290" s="58"/>
      <x:c r="O290" s="58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58"/>
      <x:c r="B291" s="58"/>
      <x:c r="C291" s="58"/>
      <x:c r="D291" s="58"/>
      <x:c r="E291" s="58"/>
      <x:c r="F291" s="58"/>
      <x:c r="G291" s="58"/>
      <x:c r="H291" s="58"/>
      <x:c r="I291" s="58"/>
      <x:c r="J291" s="58"/>
      <x:c r="K291" s="58"/>
      <x:c r="L291" s="58"/>
      <x:c r="M291" s="58"/>
      <x:c r="N291" s="58"/>
      <x:c r="O291" s="58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58"/>
      <x:c r="B292" s="58"/>
      <x:c r="C292" s="58"/>
      <x:c r="D292" s="58"/>
      <x:c r="E292" s="58"/>
      <x:c r="F292" s="58"/>
      <x:c r="G292" s="58"/>
      <x:c r="H292" s="58"/>
      <x:c r="I292" s="58"/>
      <x:c r="J292" s="58"/>
      <x:c r="K292" s="58"/>
      <x:c r="L292" s="58"/>
      <x:c r="M292" s="58"/>
      <x:c r="N292" s="58"/>
      <x:c r="O292" s="58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58"/>
      <x:c r="B293" s="58"/>
      <x:c r="C293" s="58"/>
      <x:c r="D293" s="58"/>
      <x:c r="E293" s="58"/>
      <x:c r="F293" s="58"/>
      <x:c r="G293" s="58"/>
      <x:c r="H293" s="58"/>
      <x:c r="I293" s="58"/>
      <x:c r="J293" s="58"/>
      <x:c r="K293" s="58"/>
      <x:c r="L293" s="58"/>
      <x:c r="M293" s="58"/>
      <x:c r="N293" s="58"/>
      <x:c r="O293" s="58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58"/>
      <x:c r="B294" s="58"/>
      <x:c r="C294" s="58"/>
      <x:c r="D294" s="58"/>
      <x:c r="E294" s="58"/>
      <x:c r="F294" s="58"/>
      <x:c r="G294" s="58"/>
      <x:c r="H294" s="58"/>
      <x:c r="I294" s="58"/>
      <x:c r="J294" s="58"/>
      <x:c r="K294" s="58"/>
      <x:c r="L294" s="58"/>
      <x:c r="M294" s="58"/>
      <x:c r="N294" s="58"/>
      <x:c r="O294" s="58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58"/>
      <x:c r="B295" s="58"/>
      <x:c r="C295" s="58"/>
      <x:c r="D295" s="58"/>
      <x:c r="E295" s="58"/>
      <x:c r="F295" s="58"/>
      <x:c r="G295" s="58"/>
      <x:c r="H295" s="58"/>
      <x:c r="I295" s="58"/>
      <x:c r="J295" s="58"/>
      <x:c r="K295" s="58"/>
      <x:c r="L295" s="58"/>
      <x:c r="M295" s="58"/>
      <x:c r="N295" s="58"/>
      <x:c r="O295" s="58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58"/>
      <x:c r="B296" s="58"/>
      <x:c r="C296" s="58"/>
      <x:c r="D296" s="58"/>
      <x:c r="E296" s="58"/>
      <x:c r="F296" s="58"/>
      <x:c r="G296" s="58"/>
      <x:c r="H296" s="58"/>
      <x:c r="I296" s="58"/>
      <x:c r="J296" s="58"/>
      <x:c r="K296" s="58"/>
      <x:c r="L296" s="58"/>
      <x:c r="M296" s="58"/>
      <x:c r="N296" s="58"/>
      <x:c r="O296" s="58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58"/>
      <x:c r="B297" s="58"/>
      <x:c r="C297" s="58"/>
      <x:c r="D297" s="58"/>
      <x:c r="E297" s="58"/>
      <x:c r="F297" s="58"/>
      <x:c r="G297" s="58"/>
      <x:c r="H297" s="58"/>
      <x:c r="I297" s="58"/>
      <x:c r="J297" s="58"/>
      <x:c r="K297" s="58"/>
      <x:c r="L297" s="58"/>
      <x:c r="M297" s="58"/>
      <x:c r="N297" s="58"/>
      <x:c r="O297" s="58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58"/>
      <x:c r="B298" s="58"/>
      <x:c r="C298" s="58"/>
      <x:c r="D298" s="58"/>
      <x:c r="E298" s="58"/>
      <x:c r="F298" s="58"/>
      <x:c r="G298" s="58"/>
      <x:c r="H298" s="58"/>
      <x:c r="I298" s="58"/>
      <x:c r="J298" s="58"/>
      <x:c r="K298" s="58"/>
      <x:c r="L298" s="58"/>
      <x:c r="M298" s="58"/>
      <x:c r="N298" s="58"/>
      <x:c r="O298" s="58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58"/>
      <x:c r="B299" s="58"/>
      <x:c r="C299" s="58"/>
      <x:c r="D299" s="58"/>
      <x:c r="E299" s="58"/>
      <x:c r="F299" s="58"/>
      <x:c r="G299" s="58"/>
      <x:c r="H299" s="58"/>
      <x:c r="I299" s="58"/>
      <x:c r="J299" s="58"/>
      <x:c r="K299" s="58"/>
      <x:c r="L299" s="58"/>
      <x:c r="M299" s="58"/>
      <x:c r="N299" s="58"/>
      <x:c r="O299" s="58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58"/>
      <x:c r="B300" s="58"/>
      <x:c r="C300" s="58"/>
      <x:c r="D300" s="58"/>
      <x:c r="E300" s="58"/>
      <x:c r="F300" s="58"/>
      <x:c r="G300" s="58"/>
      <x:c r="H300" s="58"/>
      <x:c r="I300" s="58"/>
      <x:c r="J300" s="58"/>
      <x:c r="K300" s="58"/>
      <x:c r="L300" s="58"/>
      <x:c r="M300" s="58"/>
      <x:c r="N300" s="58"/>
      <x:c r="O300" s="58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58"/>
      <x:c r="B301" s="58"/>
      <x:c r="C301" s="58"/>
      <x:c r="D301" s="58"/>
      <x:c r="E301" s="58"/>
      <x:c r="F301" s="58"/>
      <x:c r="G301" s="58"/>
      <x:c r="H301" s="58"/>
      <x:c r="I301" s="58"/>
      <x:c r="J301" s="58"/>
      <x:c r="K301" s="58"/>
      <x:c r="L301" s="58"/>
      <x:c r="M301" s="58"/>
      <x:c r="N301" s="58"/>
      <x:c r="O301" s="58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58"/>
      <x:c r="B302" s="58"/>
      <x:c r="C302" s="58"/>
      <x:c r="D302" s="58"/>
      <x:c r="E302" s="58"/>
      <x:c r="F302" s="58"/>
      <x:c r="G302" s="58"/>
      <x:c r="H302" s="58"/>
      <x:c r="I302" s="58"/>
      <x:c r="J302" s="58"/>
      <x:c r="K302" s="58"/>
      <x:c r="L302" s="58"/>
      <x:c r="M302" s="58"/>
      <x:c r="N302" s="58"/>
      <x:c r="O302" s="58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58"/>
      <x:c r="B303" s="58"/>
      <x:c r="C303" s="58"/>
      <x:c r="D303" s="58"/>
      <x:c r="E303" s="58"/>
      <x:c r="F303" s="58"/>
      <x:c r="G303" s="58"/>
      <x:c r="H303" s="58"/>
      <x:c r="I303" s="58"/>
      <x:c r="J303" s="58"/>
      <x:c r="K303" s="58"/>
      <x:c r="L303" s="58"/>
      <x:c r="M303" s="58"/>
      <x:c r="N303" s="58"/>
      <x:c r="O303" s="58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58"/>
      <x:c r="B304" s="58"/>
      <x:c r="C304" s="58"/>
      <x:c r="D304" s="58"/>
      <x:c r="E304" s="58"/>
      <x:c r="F304" s="58"/>
      <x:c r="G304" s="58"/>
      <x:c r="H304" s="58"/>
      <x:c r="I304" s="58"/>
      <x:c r="J304" s="58"/>
      <x:c r="K304" s="58"/>
      <x:c r="L304" s="58"/>
      <x:c r="M304" s="58"/>
      <x:c r="N304" s="58"/>
      <x:c r="O304" s="58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58"/>
      <x:c r="B305" s="58"/>
      <x:c r="C305" s="58"/>
      <x:c r="D305" s="58"/>
      <x:c r="E305" s="58"/>
      <x:c r="F305" s="58"/>
      <x:c r="G305" s="58"/>
      <x:c r="H305" s="58"/>
      <x:c r="I305" s="58"/>
      <x:c r="J305" s="58"/>
      <x:c r="K305" s="58"/>
      <x:c r="L305" s="58"/>
      <x:c r="M305" s="58"/>
      <x:c r="N305" s="58"/>
      <x:c r="O305" s="58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58"/>
      <x:c r="B306" s="58"/>
      <x:c r="C306" s="58"/>
      <x:c r="D306" s="58"/>
      <x:c r="E306" s="58"/>
      <x:c r="F306" s="58"/>
      <x:c r="G306" s="58"/>
      <x:c r="H306" s="58"/>
      <x:c r="I306" s="58"/>
      <x:c r="J306" s="58"/>
      <x:c r="K306" s="58"/>
      <x:c r="L306" s="58"/>
      <x:c r="M306" s="58"/>
      <x:c r="N306" s="58"/>
      <x:c r="O306" s="58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58"/>
      <x:c r="B307" s="58"/>
      <x:c r="C307" s="58"/>
      <x:c r="D307" s="58"/>
      <x:c r="E307" s="58"/>
      <x:c r="F307" s="58"/>
      <x:c r="G307" s="58"/>
      <x:c r="H307" s="58"/>
      <x:c r="I307" s="58"/>
      <x:c r="J307" s="58"/>
      <x:c r="K307" s="58"/>
      <x:c r="L307" s="58"/>
      <x:c r="M307" s="58"/>
      <x:c r="N307" s="58"/>
      <x:c r="O307" s="58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58"/>
      <x:c r="B308" s="58"/>
      <x:c r="C308" s="58"/>
      <x:c r="D308" s="58"/>
      <x:c r="E308" s="58"/>
      <x:c r="F308" s="58"/>
      <x:c r="G308" s="58"/>
      <x:c r="H308" s="58"/>
      <x:c r="I308" s="58"/>
      <x:c r="J308" s="58"/>
      <x:c r="K308" s="58"/>
      <x:c r="L308" s="58"/>
      <x:c r="M308" s="58"/>
      <x:c r="N308" s="58"/>
      <x:c r="O308" s="58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58"/>
      <x:c r="B309" s="58"/>
      <x:c r="C309" s="58"/>
      <x:c r="D309" s="58"/>
      <x:c r="E309" s="58"/>
      <x:c r="F309" s="58"/>
      <x:c r="G309" s="58"/>
      <x:c r="H309" s="58"/>
      <x:c r="I309" s="58"/>
      <x:c r="J309" s="58"/>
      <x:c r="K309" s="58"/>
      <x:c r="L309" s="58"/>
      <x:c r="M309" s="58"/>
      <x:c r="N309" s="58"/>
      <x:c r="O309" s="58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58"/>
      <x:c r="B310" s="58"/>
      <x:c r="C310" s="58"/>
      <x:c r="D310" s="58"/>
      <x:c r="E310" s="58"/>
      <x:c r="F310" s="58"/>
      <x:c r="G310" s="58"/>
      <x:c r="H310" s="58"/>
      <x:c r="I310" s="58"/>
      <x:c r="J310" s="58"/>
      <x:c r="K310" s="58"/>
      <x:c r="L310" s="58"/>
      <x:c r="M310" s="58"/>
      <x:c r="N310" s="58"/>
      <x:c r="O310" s="58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58"/>
      <x:c r="B311" s="58"/>
      <x:c r="C311" s="58"/>
      <x:c r="D311" s="58"/>
      <x:c r="E311" s="58"/>
      <x:c r="F311" s="58"/>
      <x:c r="G311" s="58"/>
      <x:c r="H311" s="58"/>
      <x:c r="I311" s="58"/>
      <x:c r="J311" s="58"/>
      <x:c r="K311" s="58"/>
      <x:c r="L311" s="58"/>
      <x:c r="M311" s="58"/>
      <x:c r="N311" s="58"/>
      <x:c r="O311" s="58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58"/>
      <x:c r="B312" s="58"/>
      <x:c r="C312" s="58"/>
      <x:c r="D312" s="58"/>
      <x:c r="E312" s="58"/>
      <x:c r="F312" s="58"/>
      <x:c r="G312" s="58"/>
      <x:c r="H312" s="58"/>
      <x:c r="I312" s="58"/>
      <x:c r="J312" s="58"/>
      <x:c r="K312" s="58"/>
      <x:c r="L312" s="58"/>
      <x:c r="M312" s="58"/>
      <x:c r="N312" s="58"/>
      <x:c r="O312" s="58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58"/>
      <x:c r="B313" s="58"/>
      <x:c r="C313" s="58"/>
      <x:c r="D313" s="58"/>
      <x:c r="E313" s="58"/>
      <x:c r="F313" s="58"/>
      <x:c r="G313" s="58"/>
      <x:c r="H313" s="58"/>
      <x:c r="I313" s="58"/>
      <x:c r="J313" s="58"/>
      <x:c r="K313" s="58"/>
      <x:c r="L313" s="58"/>
      <x:c r="M313" s="58"/>
      <x:c r="N313" s="58"/>
      <x:c r="O313" s="58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58"/>
      <x:c r="B314" s="58"/>
      <x:c r="C314" s="58"/>
      <x:c r="D314" s="58"/>
      <x:c r="E314" s="58"/>
      <x:c r="F314" s="58"/>
      <x:c r="G314" s="58"/>
      <x:c r="H314" s="58"/>
      <x:c r="I314" s="58"/>
      <x:c r="J314" s="58"/>
      <x:c r="K314" s="58"/>
      <x:c r="L314" s="58"/>
      <x:c r="M314" s="58"/>
      <x:c r="N314" s="58"/>
      <x:c r="O314" s="58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58"/>
      <x:c r="B315" s="58"/>
      <x:c r="C315" s="58"/>
      <x:c r="D315" s="58"/>
      <x:c r="E315" s="58"/>
      <x:c r="F315" s="58"/>
      <x:c r="G315" s="58"/>
      <x:c r="H315" s="58"/>
      <x:c r="I315" s="58"/>
      <x:c r="J315" s="58"/>
      <x:c r="K315" s="58"/>
      <x:c r="L315" s="58"/>
      <x:c r="M315" s="58"/>
      <x:c r="N315" s="58"/>
      <x:c r="O315" s="58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58"/>
      <x:c r="B316" s="58"/>
      <x:c r="C316" s="58"/>
      <x:c r="D316" s="58"/>
      <x:c r="E316" s="58"/>
      <x:c r="F316" s="58"/>
      <x:c r="G316" s="58"/>
      <x:c r="H316" s="58"/>
      <x:c r="I316" s="58"/>
      <x:c r="J316" s="58"/>
      <x:c r="K316" s="58"/>
      <x:c r="L316" s="58"/>
      <x:c r="M316" s="58"/>
      <x:c r="N316" s="58"/>
      <x:c r="O316" s="58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58"/>
      <x:c r="B317" s="58"/>
      <x:c r="C317" s="58"/>
      <x:c r="D317" s="58"/>
      <x:c r="E317" s="58"/>
      <x:c r="F317" s="58"/>
      <x:c r="G317" s="58"/>
      <x:c r="H317" s="58"/>
      <x:c r="I317" s="58"/>
      <x:c r="J317" s="58"/>
      <x:c r="K317" s="58"/>
      <x:c r="L317" s="58"/>
      <x:c r="M317" s="58"/>
      <x:c r="N317" s="58"/>
      <x:c r="O317" s="58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58"/>
      <x:c r="B318" s="58"/>
      <x:c r="C318" s="58"/>
      <x:c r="D318" s="58"/>
      <x:c r="E318" s="58"/>
      <x:c r="F318" s="58"/>
      <x:c r="G318" s="58"/>
      <x:c r="H318" s="58"/>
      <x:c r="I318" s="58"/>
      <x:c r="J318" s="58"/>
      <x:c r="K318" s="58"/>
      <x:c r="L318" s="58"/>
      <x:c r="M318" s="58"/>
      <x:c r="N318" s="58"/>
      <x:c r="O318" s="58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58"/>
      <x:c r="B319" s="58"/>
      <x:c r="C319" s="58"/>
      <x:c r="D319" s="58"/>
      <x:c r="E319" s="58"/>
      <x:c r="F319" s="58"/>
      <x:c r="G319" s="58"/>
      <x:c r="H319" s="58"/>
      <x:c r="I319" s="58"/>
      <x:c r="J319" s="58"/>
      <x:c r="K319" s="58"/>
      <x:c r="L319" s="58"/>
      <x:c r="M319" s="58"/>
      <x:c r="N319" s="58"/>
      <x:c r="O319" s="58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58"/>
      <x:c r="B320" s="58"/>
      <x:c r="C320" s="58"/>
      <x:c r="D320" s="58"/>
      <x:c r="E320" s="58"/>
      <x:c r="F320" s="58"/>
      <x:c r="G320" s="58"/>
      <x:c r="H320" s="58"/>
      <x:c r="I320" s="58"/>
      <x:c r="J320" s="58"/>
      <x:c r="K320" s="58"/>
      <x:c r="L320" s="58"/>
      <x:c r="M320" s="58"/>
      <x:c r="N320" s="58"/>
      <x:c r="O320" s="58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58"/>
      <x:c r="B321" s="58"/>
      <x:c r="C321" s="58"/>
      <x:c r="D321" s="58"/>
      <x:c r="E321" s="58"/>
      <x:c r="F321" s="58"/>
      <x:c r="G321" s="58"/>
      <x:c r="H321" s="58"/>
      <x:c r="I321" s="58"/>
      <x:c r="J321" s="58"/>
      <x:c r="K321" s="58"/>
      <x:c r="L321" s="58"/>
      <x:c r="M321" s="58"/>
      <x:c r="N321" s="58"/>
      <x:c r="O321" s="58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58"/>
      <x:c r="B322" s="58"/>
      <x:c r="C322" s="58"/>
      <x:c r="D322" s="58"/>
      <x:c r="E322" s="58"/>
      <x:c r="F322" s="58"/>
      <x:c r="G322" s="58"/>
      <x:c r="H322" s="58"/>
      <x:c r="I322" s="58"/>
      <x:c r="J322" s="58"/>
      <x:c r="K322" s="58"/>
      <x:c r="L322" s="58"/>
      <x:c r="M322" s="58"/>
      <x:c r="N322" s="58"/>
      <x:c r="O322" s="58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58"/>
      <x:c r="B323" s="58"/>
      <x:c r="C323" s="58"/>
      <x:c r="D323" s="58"/>
      <x:c r="E323" s="58"/>
      <x:c r="F323" s="58"/>
      <x:c r="G323" s="58"/>
      <x:c r="H323" s="58"/>
      <x:c r="I323" s="58"/>
      <x:c r="J323" s="58"/>
      <x:c r="K323" s="58"/>
      <x:c r="L323" s="58"/>
      <x:c r="M323" s="58"/>
      <x:c r="N323" s="58"/>
      <x:c r="O323" s="58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58"/>
      <x:c r="B324" s="58"/>
      <x:c r="C324" s="58"/>
      <x:c r="D324" s="58"/>
      <x:c r="E324" s="58"/>
      <x:c r="F324" s="58"/>
      <x:c r="G324" s="58"/>
      <x:c r="H324" s="58"/>
      <x:c r="I324" s="58"/>
      <x:c r="J324" s="58"/>
      <x:c r="K324" s="58"/>
      <x:c r="L324" s="58"/>
      <x:c r="M324" s="58"/>
      <x:c r="N324" s="58"/>
      <x:c r="O324" s="58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58"/>
      <x:c r="B325" s="58"/>
      <x:c r="C325" s="58"/>
      <x:c r="D325" s="58"/>
      <x:c r="E325" s="58"/>
      <x:c r="F325" s="58"/>
      <x:c r="G325" s="58"/>
      <x:c r="H325" s="58"/>
      <x:c r="I325" s="58"/>
      <x:c r="J325" s="58"/>
      <x:c r="K325" s="58"/>
      <x:c r="L325" s="58"/>
      <x:c r="M325" s="58"/>
      <x:c r="N325" s="58"/>
      <x:c r="O325" s="58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58"/>
      <x:c r="B326" s="58"/>
      <x:c r="C326" s="58"/>
      <x:c r="D326" s="58"/>
      <x:c r="E326" s="58"/>
      <x:c r="F326" s="58"/>
      <x:c r="G326" s="58"/>
      <x:c r="H326" s="58"/>
      <x:c r="I326" s="58"/>
      <x:c r="J326" s="58"/>
      <x:c r="K326" s="58"/>
      <x:c r="L326" s="58"/>
      <x:c r="M326" s="58"/>
      <x:c r="N326" s="58"/>
      <x:c r="O326" s="58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58"/>
      <x:c r="B327" s="58"/>
      <x:c r="C327" s="58"/>
      <x:c r="D327" s="58"/>
      <x:c r="E327" s="58"/>
      <x:c r="F327" s="58"/>
      <x:c r="G327" s="58"/>
      <x:c r="H327" s="58"/>
      <x:c r="I327" s="58"/>
      <x:c r="J327" s="58"/>
      <x:c r="K327" s="58"/>
      <x:c r="L327" s="58"/>
      <x:c r="M327" s="58"/>
      <x:c r="N327" s="58"/>
      <x:c r="O327" s="58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58"/>
      <x:c r="B328" s="58"/>
      <x:c r="C328" s="58"/>
      <x:c r="D328" s="58"/>
      <x:c r="E328" s="58"/>
      <x:c r="F328" s="58"/>
      <x:c r="G328" s="58"/>
      <x:c r="H328" s="58"/>
      <x:c r="I328" s="58"/>
      <x:c r="J328" s="58"/>
      <x:c r="K328" s="58"/>
      <x:c r="L328" s="58"/>
      <x:c r="M328" s="58"/>
      <x:c r="N328" s="58"/>
      <x:c r="O328" s="58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58"/>
      <x:c r="B329" s="58"/>
      <x:c r="C329" s="58"/>
      <x:c r="D329" s="58"/>
      <x:c r="E329" s="58"/>
      <x:c r="F329" s="58"/>
      <x:c r="G329" s="58"/>
      <x:c r="H329" s="58"/>
      <x:c r="I329" s="58"/>
      <x:c r="J329" s="58"/>
      <x:c r="K329" s="58"/>
      <x:c r="L329" s="58"/>
      <x:c r="M329" s="58"/>
      <x:c r="N329" s="58"/>
      <x:c r="O329" s="58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58"/>
      <x:c r="B330" s="58"/>
      <x:c r="C330" s="58"/>
      <x:c r="D330" s="58"/>
      <x:c r="E330" s="58"/>
      <x:c r="F330" s="58"/>
      <x:c r="G330" s="58"/>
      <x:c r="H330" s="58"/>
      <x:c r="I330" s="58"/>
      <x:c r="J330" s="58"/>
      <x:c r="K330" s="58"/>
      <x:c r="L330" s="58"/>
      <x:c r="M330" s="58"/>
      <x:c r="N330" s="58"/>
      <x:c r="O330" s="58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58"/>
      <x:c r="B331" s="58"/>
      <x:c r="C331" s="58"/>
      <x:c r="D331" s="58"/>
      <x:c r="E331" s="58"/>
      <x:c r="F331" s="58"/>
      <x:c r="G331" s="58"/>
      <x:c r="H331" s="58"/>
      <x:c r="I331" s="58"/>
      <x:c r="J331" s="58"/>
      <x:c r="K331" s="58"/>
      <x:c r="L331" s="58"/>
      <x:c r="M331" s="58"/>
      <x:c r="N331" s="58"/>
      <x:c r="O331" s="58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58"/>
      <x:c r="B332" s="58"/>
      <x:c r="C332" s="58"/>
      <x:c r="D332" s="58"/>
      <x:c r="E332" s="58"/>
      <x:c r="F332" s="58"/>
      <x:c r="G332" s="58"/>
      <x:c r="H332" s="58"/>
      <x:c r="I332" s="58"/>
      <x:c r="J332" s="58"/>
      <x:c r="K332" s="58"/>
      <x:c r="L332" s="58"/>
      <x:c r="M332" s="58"/>
      <x:c r="N332" s="58"/>
      <x:c r="O332" s="58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58"/>
      <x:c r="B333" s="58"/>
      <x:c r="C333" s="58"/>
      <x:c r="D333" s="58"/>
      <x:c r="E333" s="58"/>
      <x:c r="F333" s="58"/>
      <x:c r="G333" s="58"/>
      <x:c r="H333" s="58"/>
      <x:c r="I333" s="58"/>
      <x:c r="J333" s="58"/>
      <x:c r="K333" s="58"/>
      <x:c r="L333" s="58"/>
      <x:c r="M333" s="58"/>
      <x:c r="N333" s="58"/>
      <x:c r="O333" s="58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58"/>
      <x:c r="B334" s="58"/>
      <x:c r="C334" s="58"/>
      <x:c r="D334" s="58"/>
      <x:c r="E334" s="58"/>
      <x:c r="F334" s="58"/>
      <x:c r="G334" s="58"/>
      <x:c r="H334" s="58"/>
      <x:c r="I334" s="58"/>
      <x:c r="J334" s="58"/>
      <x:c r="K334" s="58"/>
      <x:c r="L334" s="58"/>
      <x:c r="M334" s="58"/>
      <x:c r="N334" s="58"/>
      <x:c r="O334" s="58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58"/>
      <x:c r="B335" s="58"/>
      <x:c r="C335" s="58"/>
      <x:c r="D335" s="58"/>
      <x:c r="E335" s="58"/>
      <x:c r="F335" s="58"/>
      <x:c r="G335" s="58"/>
      <x:c r="H335" s="58"/>
      <x:c r="I335" s="58"/>
      <x:c r="J335" s="58"/>
      <x:c r="K335" s="58"/>
      <x:c r="L335" s="58"/>
      <x:c r="M335" s="58"/>
      <x:c r="N335" s="58"/>
      <x:c r="O335" s="58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58"/>
      <x:c r="B336" s="58"/>
      <x:c r="C336" s="58"/>
      <x:c r="D336" s="58"/>
      <x:c r="E336" s="58"/>
      <x:c r="F336" s="58"/>
      <x:c r="G336" s="58"/>
      <x:c r="H336" s="58"/>
      <x:c r="I336" s="58"/>
      <x:c r="J336" s="58"/>
      <x:c r="K336" s="58"/>
      <x:c r="L336" s="58"/>
      <x:c r="M336" s="58"/>
      <x:c r="N336" s="58"/>
      <x:c r="O336" s="58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58"/>
      <x:c r="B337" s="58"/>
      <x:c r="C337" s="58"/>
      <x:c r="D337" s="58"/>
      <x:c r="E337" s="58"/>
      <x:c r="F337" s="58"/>
      <x:c r="G337" s="58"/>
      <x:c r="H337" s="58"/>
      <x:c r="I337" s="58"/>
      <x:c r="J337" s="58"/>
      <x:c r="K337" s="58"/>
      <x:c r="L337" s="58"/>
      <x:c r="M337" s="58"/>
      <x:c r="N337" s="58"/>
      <x:c r="O337" s="58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58"/>
      <x:c r="B338" s="58"/>
      <x:c r="C338" s="58"/>
      <x:c r="D338" s="58"/>
      <x:c r="E338" s="58"/>
      <x:c r="F338" s="58"/>
      <x:c r="G338" s="58"/>
      <x:c r="H338" s="58"/>
      <x:c r="I338" s="58"/>
      <x:c r="J338" s="58"/>
      <x:c r="K338" s="58"/>
      <x:c r="L338" s="58"/>
      <x:c r="M338" s="58"/>
      <x:c r="N338" s="58"/>
      <x:c r="O338" s="58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58"/>
      <x:c r="B339" s="58"/>
      <x:c r="C339" s="58"/>
      <x:c r="D339" s="58"/>
      <x:c r="E339" s="58"/>
      <x:c r="F339" s="58"/>
      <x:c r="G339" s="58"/>
      <x:c r="H339" s="58"/>
      <x:c r="I339" s="58"/>
      <x:c r="J339" s="58"/>
      <x:c r="K339" s="58"/>
      <x:c r="L339" s="58"/>
      <x:c r="M339" s="58"/>
      <x:c r="N339" s="58"/>
      <x:c r="O339" s="58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58"/>
      <x:c r="B340" s="58"/>
      <x:c r="C340" s="58"/>
      <x:c r="D340" s="58"/>
      <x:c r="E340" s="58"/>
      <x:c r="F340" s="58"/>
      <x:c r="G340" s="58"/>
      <x:c r="H340" s="58"/>
      <x:c r="I340" s="58"/>
      <x:c r="J340" s="58"/>
      <x:c r="K340" s="58"/>
      <x:c r="L340" s="58"/>
      <x:c r="M340" s="58"/>
      <x:c r="N340" s="58"/>
      <x:c r="O340" s="58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58"/>
      <x:c r="B341" s="58"/>
      <x:c r="C341" s="58"/>
      <x:c r="D341" s="58"/>
      <x:c r="E341" s="58"/>
      <x:c r="F341" s="58"/>
      <x:c r="G341" s="58"/>
      <x:c r="H341" s="58"/>
      <x:c r="I341" s="58"/>
      <x:c r="J341" s="58"/>
      <x:c r="K341" s="58"/>
      <x:c r="L341" s="58"/>
      <x:c r="M341" s="58"/>
      <x:c r="N341" s="58"/>
      <x:c r="O341" s="58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58"/>
      <x:c r="B342" s="58"/>
      <x:c r="C342" s="58"/>
      <x:c r="D342" s="58"/>
      <x:c r="E342" s="58"/>
      <x:c r="F342" s="58"/>
      <x:c r="G342" s="58"/>
      <x:c r="H342" s="58"/>
      <x:c r="I342" s="58"/>
      <x:c r="J342" s="58"/>
      <x:c r="K342" s="58"/>
      <x:c r="L342" s="58"/>
      <x:c r="M342" s="58"/>
      <x:c r="N342" s="58"/>
      <x:c r="O342" s="58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58"/>
      <x:c r="B343" s="58"/>
      <x:c r="C343" s="58"/>
      <x:c r="D343" s="58"/>
      <x:c r="E343" s="58"/>
      <x:c r="F343" s="58"/>
      <x:c r="G343" s="58"/>
      <x:c r="H343" s="58"/>
      <x:c r="I343" s="58"/>
      <x:c r="J343" s="58"/>
      <x:c r="K343" s="58"/>
      <x:c r="L343" s="58"/>
      <x:c r="M343" s="58"/>
      <x:c r="N343" s="58"/>
      <x:c r="O343" s="58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58"/>
      <x:c r="B344" s="58"/>
      <x:c r="C344" s="58"/>
      <x:c r="D344" s="58"/>
      <x:c r="E344" s="58"/>
      <x:c r="F344" s="58"/>
      <x:c r="G344" s="58"/>
      <x:c r="H344" s="58"/>
      <x:c r="I344" s="58"/>
      <x:c r="J344" s="58"/>
      <x:c r="K344" s="58"/>
      <x:c r="L344" s="58"/>
      <x:c r="M344" s="58"/>
      <x:c r="N344" s="58"/>
      <x:c r="O344" s="58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58"/>
      <x:c r="B345" s="58"/>
      <x:c r="C345" s="58"/>
      <x:c r="D345" s="58"/>
      <x:c r="E345" s="58"/>
      <x:c r="F345" s="58"/>
      <x:c r="G345" s="58"/>
      <x:c r="H345" s="58"/>
      <x:c r="I345" s="58"/>
      <x:c r="J345" s="58"/>
      <x:c r="K345" s="58"/>
      <x:c r="L345" s="58"/>
      <x:c r="M345" s="58"/>
      <x:c r="N345" s="58"/>
      <x:c r="O345" s="58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58"/>
      <x:c r="B346" s="58"/>
      <x:c r="C346" s="58"/>
      <x:c r="D346" s="58"/>
      <x:c r="E346" s="58"/>
      <x:c r="F346" s="58"/>
      <x:c r="G346" s="58"/>
      <x:c r="H346" s="58"/>
      <x:c r="I346" s="58"/>
      <x:c r="J346" s="58"/>
      <x:c r="K346" s="58"/>
      <x:c r="L346" s="58"/>
      <x:c r="M346" s="58"/>
      <x:c r="N346" s="58"/>
      <x:c r="O346" s="58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58"/>
      <x:c r="B347" s="58"/>
      <x:c r="C347" s="58"/>
      <x:c r="D347" s="58"/>
      <x:c r="E347" s="58"/>
      <x:c r="F347" s="58"/>
      <x:c r="G347" s="58"/>
      <x:c r="H347" s="58"/>
      <x:c r="I347" s="58"/>
      <x:c r="J347" s="58"/>
      <x:c r="K347" s="58"/>
      <x:c r="L347" s="58"/>
      <x:c r="M347" s="58"/>
      <x:c r="N347" s="58"/>
      <x:c r="O347" s="58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58"/>
      <x:c r="B348" s="58"/>
      <x:c r="C348" s="58"/>
      <x:c r="D348" s="58"/>
      <x:c r="E348" s="58"/>
      <x:c r="F348" s="58"/>
      <x:c r="G348" s="58"/>
      <x:c r="H348" s="58"/>
      <x:c r="I348" s="58"/>
      <x:c r="J348" s="58"/>
      <x:c r="K348" s="58"/>
      <x:c r="L348" s="58"/>
      <x:c r="M348" s="58"/>
      <x:c r="N348" s="58"/>
      <x:c r="O348" s="58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58"/>
      <x:c r="B349" s="58"/>
      <x:c r="C349" s="58"/>
      <x:c r="D349" s="58"/>
      <x:c r="E349" s="58"/>
      <x:c r="F349" s="58"/>
      <x:c r="G349" s="58"/>
      <x:c r="H349" s="58"/>
      <x:c r="I349" s="58"/>
      <x:c r="J349" s="58"/>
      <x:c r="K349" s="58"/>
      <x:c r="L349" s="58"/>
      <x:c r="M349" s="58"/>
      <x:c r="N349" s="58"/>
      <x:c r="O349" s="58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58"/>
      <x:c r="B350" s="58"/>
      <x:c r="C350" s="58"/>
      <x:c r="D350" s="58"/>
      <x:c r="E350" s="58"/>
      <x:c r="F350" s="58"/>
      <x:c r="G350" s="58"/>
      <x:c r="H350" s="58"/>
      <x:c r="I350" s="58"/>
      <x:c r="J350" s="58"/>
      <x:c r="K350" s="58"/>
      <x:c r="L350" s="58"/>
      <x:c r="M350" s="58"/>
      <x:c r="N350" s="58"/>
      <x:c r="O350" s="58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58"/>
      <x:c r="B351" s="58"/>
      <x:c r="C351" s="58"/>
      <x:c r="D351" s="58"/>
      <x:c r="E351" s="58"/>
      <x:c r="F351" s="58"/>
      <x:c r="G351" s="58"/>
      <x:c r="H351" s="58"/>
      <x:c r="I351" s="58"/>
      <x:c r="J351" s="58"/>
      <x:c r="K351" s="58"/>
      <x:c r="L351" s="58"/>
      <x:c r="M351" s="58"/>
      <x:c r="N351" s="58"/>
      <x:c r="O351" s="58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58"/>
      <x:c r="B352" s="58"/>
      <x:c r="C352" s="58"/>
      <x:c r="D352" s="58"/>
      <x:c r="E352" s="58"/>
      <x:c r="F352" s="58"/>
      <x:c r="G352" s="58"/>
      <x:c r="H352" s="58"/>
      <x:c r="I352" s="58"/>
      <x:c r="J352" s="58"/>
      <x:c r="K352" s="58"/>
      <x:c r="L352" s="58"/>
      <x:c r="M352" s="58"/>
      <x:c r="N352" s="58"/>
      <x:c r="O352" s="58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58"/>
      <x:c r="B353" s="58"/>
      <x:c r="C353" s="58"/>
      <x:c r="D353" s="58"/>
      <x:c r="E353" s="58"/>
      <x:c r="F353" s="58"/>
      <x:c r="G353" s="58"/>
      <x:c r="H353" s="58"/>
      <x:c r="I353" s="58"/>
      <x:c r="J353" s="58"/>
      <x:c r="K353" s="58"/>
      <x:c r="L353" s="58"/>
      <x:c r="M353" s="58"/>
      <x:c r="N353" s="58"/>
      <x:c r="O353" s="58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58"/>
      <x:c r="B354" s="58"/>
      <x:c r="C354" s="58"/>
      <x:c r="D354" s="58"/>
      <x:c r="E354" s="58"/>
      <x:c r="F354" s="58"/>
      <x:c r="G354" s="58"/>
      <x:c r="H354" s="58"/>
      <x:c r="I354" s="58"/>
      <x:c r="J354" s="58"/>
      <x:c r="K354" s="58"/>
      <x:c r="L354" s="58"/>
      <x:c r="M354" s="58"/>
      <x:c r="N354" s="58"/>
      <x:c r="O354" s="58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58"/>
      <x:c r="B355" s="58"/>
      <x:c r="C355" s="58"/>
      <x:c r="D355" s="58"/>
      <x:c r="E355" s="58"/>
      <x:c r="F355" s="58"/>
      <x:c r="G355" s="58"/>
      <x:c r="H355" s="58"/>
      <x:c r="I355" s="58"/>
      <x:c r="J355" s="58"/>
      <x:c r="K355" s="58"/>
      <x:c r="L355" s="58"/>
      <x:c r="M355" s="58"/>
      <x:c r="N355" s="58"/>
      <x:c r="O355" s="58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58"/>
      <x:c r="B356" s="58"/>
      <x:c r="C356" s="58"/>
      <x:c r="D356" s="58"/>
      <x:c r="E356" s="58"/>
      <x:c r="F356" s="58"/>
      <x:c r="G356" s="58"/>
      <x:c r="H356" s="58"/>
      <x:c r="I356" s="58"/>
      <x:c r="J356" s="58"/>
      <x:c r="K356" s="58"/>
      <x:c r="L356" s="58"/>
      <x:c r="M356" s="58"/>
      <x:c r="N356" s="58"/>
      <x:c r="O356" s="58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58"/>
      <x:c r="B357" s="58"/>
      <x:c r="C357" s="58"/>
      <x:c r="D357" s="58"/>
      <x:c r="E357" s="58"/>
      <x:c r="F357" s="58"/>
      <x:c r="G357" s="58"/>
      <x:c r="H357" s="58"/>
      <x:c r="I357" s="58"/>
      <x:c r="J357" s="58"/>
      <x:c r="K357" s="58"/>
      <x:c r="L357" s="58"/>
      <x:c r="M357" s="58"/>
      <x:c r="N357" s="58"/>
      <x:c r="O357" s="58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58"/>
      <x:c r="B358" s="58"/>
      <x:c r="C358" s="58"/>
      <x:c r="D358" s="58"/>
      <x:c r="E358" s="58"/>
      <x:c r="F358" s="58"/>
      <x:c r="G358" s="58"/>
      <x:c r="H358" s="58"/>
      <x:c r="I358" s="58"/>
      <x:c r="J358" s="58"/>
      <x:c r="K358" s="58"/>
      <x:c r="L358" s="58"/>
      <x:c r="M358" s="58"/>
      <x:c r="N358" s="58"/>
      <x:c r="O358" s="58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58"/>
      <x:c r="B359" s="58"/>
      <x:c r="C359" s="58"/>
      <x:c r="D359" s="58"/>
      <x:c r="E359" s="58"/>
      <x:c r="F359" s="58"/>
      <x:c r="G359" s="58"/>
      <x:c r="H359" s="58"/>
      <x:c r="I359" s="58"/>
      <x:c r="J359" s="58"/>
      <x:c r="K359" s="58"/>
      <x:c r="L359" s="58"/>
      <x:c r="M359" s="58"/>
      <x:c r="N359" s="58"/>
      <x:c r="O359" s="58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58"/>
      <x:c r="B360" s="58"/>
      <x:c r="C360" s="58"/>
      <x:c r="D360" s="58"/>
      <x:c r="E360" s="58"/>
      <x:c r="F360" s="58"/>
      <x:c r="G360" s="58"/>
      <x:c r="H360" s="58"/>
      <x:c r="I360" s="58"/>
      <x:c r="J360" s="58"/>
      <x:c r="K360" s="58"/>
      <x:c r="L360" s="58"/>
      <x:c r="M360" s="58"/>
      <x:c r="N360" s="58"/>
      <x:c r="O360" s="58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58"/>
      <x:c r="B361" s="58"/>
      <x:c r="C361" s="58"/>
      <x:c r="D361" s="58"/>
      <x:c r="E361" s="58"/>
      <x:c r="F361" s="58"/>
      <x:c r="G361" s="58"/>
      <x:c r="H361" s="58"/>
      <x:c r="I361" s="58"/>
      <x:c r="J361" s="58"/>
      <x:c r="K361" s="58"/>
      <x:c r="L361" s="58"/>
      <x:c r="M361" s="58"/>
      <x:c r="N361" s="58"/>
      <x:c r="O361" s="58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58"/>
      <x:c r="B362" s="58"/>
      <x:c r="C362" s="58"/>
      <x:c r="D362" s="58"/>
      <x:c r="E362" s="58"/>
      <x:c r="F362" s="58"/>
      <x:c r="G362" s="58"/>
      <x:c r="H362" s="58"/>
      <x:c r="I362" s="58"/>
      <x:c r="J362" s="58"/>
      <x:c r="K362" s="58"/>
      <x:c r="L362" s="58"/>
      <x:c r="M362" s="58"/>
      <x:c r="N362" s="58"/>
      <x:c r="O362" s="58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58"/>
      <x:c r="B363" s="58"/>
      <x:c r="C363" s="58"/>
      <x:c r="D363" s="58"/>
      <x:c r="E363" s="58"/>
      <x:c r="F363" s="58"/>
      <x:c r="G363" s="58"/>
      <x:c r="H363" s="58"/>
      <x:c r="I363" s="58"/>
      <x:c r="J363" s="58"/>
      <x:c r="K363" s="58"/>
      <x:c r="L363" s="58"/>
      <x:c r="M363" s="58"/>
      <x:c r="N363" s="58"/>
      <x:c r="O363" s="58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58"/>
      <x:c r="B364" s="58"/>
      <x:c r="C364" s="58"/>
      <x:c r="D364" s="58"/>
      <x:c r="E364" s="58"/>
      <x:c r="F364" s="58"/>
      <x:c r="G364" s="58"/>
      <x:c r="H364" s="58"/>
      <x:c r="I364" s="58"/>
      <x:c r="J364" s="58"/>
      <x:c r="K364" s="58"/>
      <x:c r="L364" s="58"/>
      <x:c r="M364" s="58"/>
      <x:c r="N364" s="58"/>
      <x:c r="O364" s="58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58"/>
      <x:c r="B365" s="58"/>
      <x:c r="C365" s="58"/>
      <x:c r="D365" s="58"/>
      <x:c r="E365" s="58"/>
      <x:c r="F365" s="58"/>
      <x:c r="G365" s="58"/>
      <x:c r="H365" s="58"/>
      <x:c r="I365" s="58"/>
      <x:c r="J365" s="58"/>
      <x:c r="K365" s="58"/>
      <x:c r="L365" s="58"/>
      <x:c r="M365" s="58"/>
      <x:c r="N365" s="58"/>
      <x:c r="O365" s="58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58"/>
      <x:c r="B366" s="58"/>
      <x:c r="C366" s="58"/>
      <x:c r="D366" s="58"/>
      <x:c r="E366" s="58"/>
      <x:c r="F366" s="58"/>
      <x:c r="G366" s="58"/>
      <x:c r="H366" s="58"/>
      <x:c r="I366" s="58"/>
      <x:c r="J366" s="58"/>
      <x:c r="K366" s="58"/>
      <x:c r="L366" s="58"/>
      <x:c r="M366" s="58"/>
      <x:c r="N366" s="58"/>
      <x:c r="O366" s="58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58"/>
      <x:c r="B367" s="58"/>
      <x:c r="C367" s="58"/>
      <x:c r="D367" s="58"/>
      <x:c r="E367" s="58"/>
      <x:c r="F367" s="58"/>
      <x:c r="G367" s="58"/>
      <x:c r="H367" s="58"/>
      <x:c r="I367" s="58"/>
      <x:c r="J367" s="58"/>
      <x:c r="K367" s="58"/>
      <x:c r="L367" s="58"/>
      <x:c r="M367" s="58"/>
      <x:c r="N367" s="58"/>
      <x:c r="O367" s="58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58"/>
      <x:c r="B368" s="58"/>
      <x:c r="C368" s="58"/>
      <x:c r="D368" s="58"/>
      <x:c r="E368" s="58"/>
      <x:c r="F368" s="58"/>
      <x:c r="G368" s="58"/>
      <x:c r="H368" s="58"/>
      <x:c r="I368" s="58"/>
      <x:c r="J368" s="58"/>
      <x:c r="K368" s="58"/>
      <x:c r="L368" s="58"/>
      <x:c r="M368" s="58"/>
      <x:c r="N368" s="58"/>
      <x:c r="O368" s="58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58"/>
      <x:c r="B369" s="58"/>
      <x:c r="C369" s="58"/>
      <x:c r="D369" s="58"/>
      <x:c r="E369" s="58"/>
      <x:c r="F369" s="58"/>
      <x:c r="G369" s="58"/>
      <x:c r="H369" s="58"/>
      <x:c r="I369" s="58"/>
      <x:c r="J369" s="58"/>
      <x:c r="K369" s="58"/>
      <x:c r="L369" s="58"/>
      <x:c r="M369" s="58"/>
      <x:c r="N369" s="58"/>
      <x:c r="O369" s="58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58"/>
      <x:c r="B370" s="58"/>
      <x:c r="C370" s="58"/>
      <x:c r="D370" s="58"/>
      <x:c r="E370" s="58"/>
      <x:c r="F370" s="58"/>
      <x:c r="G370" s="58"/>
      <x:c r="H370" s="58"/>
      <x:c r="I370" s="58"/>
      <x:c r="J370" s="58"/>
      <x:c r="K370" s="58"/>
      <x:c r="L370" s="58"/>
      <x:c r="M370" s="58"/>
      <x:c r="N370" s="58"/>
      <x:c r="O370" s="58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58"/>
      <x:c r="B371" s="58"/>
      <x:c r="C371" s="58"/>
      <x:c r="D371" s="58"/>
      <x:c r="E371" s="58"/>
      <x:c r="F371" s="58"/>
      <x:c r="G371" s="58"/>
      <x:c r="H371" s="58"/>
      <x:c r="I371" s="58"/>
      <x:c r="J371" s="58"/>
      <x:c r="K371" s="58"/>
      <x:c r="L371" s="58"/>
      <x:c r="M371" s="58"/>
      <x:c r="N371" s="58"/>
      <x:c r="O371" s="58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58"/>
      <x:c r="B372" s="58"/>
      <x:c r="C372" s="58"/>
      <x:c r="D372" s="58"/>
      <x:c r="E372" s="58"/>
      <x:c r="F372" s="58"/>
      <x:c r="G372" s="58"/>
      <x:c r="H372" s="58"/>
      <x:c r="I372" s="58"/>
      <x:c r="J372" s="58"/>
      <x:c r="K372" s="58"/>
      <x:c r="L372" s="58"/>
      <x:c r="M372" s="58"/>
      <x:c r="N372" s="58"/>
      <x:c r="O372" s="58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58"/>
      <x:c r="B373" s="58"/>
      <x:c r="C373" s="58"/>
      <x:c r="D373" s="58"/>
      <x:c r="E373" s="58"/>
      <x:c r="F373" s="58"/>
      <x:c r="G373" s="58"/>
      <x:c r="H373" s="58"/>
      <x:c r="I373" s="58"/>
      <x:c r="J373" s="58"/>
      <x:c r="K373" s="58"/>
      <x:c r="L373" s="58"/>
      <x:c r="M373" s="58"/>
      <x:c r="N373" s="58"/>
      <x:c r="O373" s="58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58"/>
      <x:c r="B374" s="58"/>
      <x:c r="C374" s="58"/>
      <x:c r="D374" s="58"/>
      <x:c r="E374" s="58"/>
      <x:c r="F374" s="58"/>
      <x:c r="G374" s="58"/>
      <x:c r="H374" s="58"/>
      <x:c r="I374" s="58"/>
      <x:c r="J374" s="58"/>
      <x:c r="K374" s="58"/>
      <x:c r="L374" s="58"/>
      <x:c r="M374" s="58"/>
      <x:c r="N374" s="58"/>
      <x:c r="O374" s="58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58"/>
      <x:c r="B375" s="58"/>
      <x:c r="C375" s="58"/>
      <x:c r="D375" s="58"/>
      <x:c r="E375" s="58"/>
      <x:c r="F375" s="58"/>
      <x:c r="G375" s="58"/>
      <x:c r="H375" s="58"/>
      <x:c r="I375" s="58"/>
      <x:c r="J375" s="58"/>
      <x:c r="K375" s="58"/>
      <x:c r="L375" s="58"/>
      <x:c r="M375" s="58"/>
      <x:c r="N375" s="58"/>
      <x:c r="O375" s="58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58"/>
      <x:c r="B376" s="58"/>
      <x:c r="C376" s="58"/>
      <x:c r="D376" s="58"/>
      <x:c r="E376" s="58"/>
      <x:c r="F376" s="58"/>
      <x:c r="G376" s="58"/>
      <x:c r="H376" s="58"/>
      <x:c r="I376" s="58"/>
      <x:c r="J376" s="58"/>
      <x:c r="K376" s="58"/>
      <x:c r="L376" s="58"/>
      <x:c r="M376" s="58"/>
      <x:c r="N376" s="58"/>
      <x:c r="O376" s="58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58"/>
      <x:c r="B377" s="58"/>
      <x:c r="C377" s="58"/>
      <x:c r="D377" s="58"/>
      <x:c r="E377" s="58"/>
      <x:c r="F377" s="58"/>
      <x:c r="G377" s="58"/>
      <x:c r="H377" s="58"/>
      <x:c r="I377" s="58"/>
      <x:c r="J377" s="58"/>
      <x:c r="K377" s="58"/>
      <x:c r="L377" s="58"/>
      <x:c r="M377" s="58"/>
      <x:c r="N377" s="58"/>
      <x:c r="O377" s="58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58"/>
      <x:c r="B378" s="58"/>
      <x:c r="C378" s="58"/>
      <x:c r="D378" s="58"/>
      <x:c r="E378" s="58"/>
      <x:c r="F378" s="58"/>
      <x:c r="G378" s="58"/>
      <x:c r="H378" s="58"/>
      <x:c r="I378" s="58"/>
      <x:c r="J378" s="58"/>
      <x:c r="K378" s="58"/>
      <x:c r="L378" s="58"/>
      <x:c r="M378" s="58"/>
      <x:c r="N378" s="58"/>
      <x:c r="O378" s="58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58"/>
      <x:c r="B379" s="58"/>
      <x:c r="C379" s="58"/>
      <x:c r="D379" s="58"/>
      <x:c r="E379" s="58"/>
      <x:c r="F379" s="58"/>
      <x:c r="G379" s="58"/>
      <x:c r="H379" s="58"/>
      <x:c r="I379" s="58"/>
      <x:c r="J379" s="58"/>
      <x:c r="K379" s="58"/>
      <x:c r="L379" s="58"/>
      <x:c r="M379" s="58"/>
      <x:c r="N379" s="58"/>
      <x:c r="O379" s="58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58"/>
      <x:c r="B380" s="58"/>
      <x:c r="C380" s="58"/>
      <x:c r="D380" s="58"/>
      <x:c r="E380" s="58"/>
      <x:c r="F380" s="58"/>
      <x:c r="G380" s="58"/>
      <x:c r="H380" s="58"/>
      <x:c r="I380" s="58"/>
      <x:c r="J380" s="58"/>
      <x:c r="K380" s="58"/>
      <x:c r="L380" s="58"/>
      <x:c r="M380" s="58"/>
      <x:c r="N380" s="58"/>
      <x:c r="O380" s="58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58"/>
      <x:c r="B381" s="58"/>
      <x:c r="C381" s="58"/>
      <x:c r="D381" s="58"/>
      <x:c r="E381" s="58"/>
      <x:c r="F381" s="58"/>
      <x:c r="G381" s="58"/>
      <x:c r="H381" s="58"/>
      <x:c r="I381" s="58"/>
      <x:c r="J381" s="58"/>
      <x:c r="K381" s="58"/>
      <x:c r="L381" s="58"/>
      <x:c r="M381" s="58"/>
      <x:c r="N381" s="58"/>
      <x:c r="O381" s="58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58"/>
      <x:c r="B382" s="58"/>
      <x:c r="C382" s="58"/>
      <x:c r="D382" s="58"/>
      <x:c r="E382" s="58"/>
      <x:c r="F382" s="58"/>
      <x:c r="G382" s="58"/>
      <x:c r="H382" s="58"/>
      <x:c r="I382" s="58"/>
      <x:c r="J382" s="58"/>
      <x:c r="K382" s="58"/>
      <x:c r="L382" s="58"/>
      <x:c r="M382" s="58"/>
      <x:c r="N382" s="58"/>
      <x:c r="O382" s="58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58"/>
      <x:c r="B383" s="58"/>
      <x:c r="C383" s="58"/>
      <x:c r="D383" s="58"/>
      <x:c r="E383" s="58"/>
      <x:c r="F383" s="58"/>
      <x:c r="G383" s="58"/>
      <x:c r="H383" s="58"/>
      <x:c r="I383" s="58"/>
      <x:c r="J383" s="58"/>
      <x:c r="K383" s="58"/>
      <x:c r="L383" s="58"/>
      <x:c r="M383" s="58"/>
      <x:c r="N383" s="58"/>
      <x:c r="O383" s="58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58"/>
      <x:c r="B384" s="58"/>
      <x:c r="C384" s="58"/>
      <x:c r="D384" s="58"/>
      <x:c r="E384" s="58"/>
      <x:c r="F384" s="58"/>
      <x:c r="G384" s="58"/>
      <x:c r="H384" s="58"/>
      <x:c r="I384" s="58"/>
      <x:c r="J384" s="58"/>
      <x:c r="K384" s="58"/>
      <x:c r="L384" s="58"/>
      <x:c r="M384" s="58"/>
      <x:c r="N384" s="58"/>
      <x:c r="O384" s="58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58"/>
      <x:c r="B385" s="58"/>
      <x:c r="C385" s="58"/>
      <x:c r="D385" s="58"/>
      <x:c r="E385" s="58"/>
      <x:c r="F385" s="58"/>
      <x:c r="G385" s="58"/>
      <x:c r="H385" s="58"/>
      <x:c r="I385" s="58"/>
      <x:c r="J385" s="58"/>
      <x:c r="K385" s="58"/>
      <x:c r="L385" s="58"/>
      <x:c r="M385" s="58"/>
      <x:c r="N385" s="58"/>
      <x:c r="O385" s="58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58"/>
      <x:c r="B386" s="58"/>
      <x:c r="C386" s="58"/>
      <x:c r="D386" s="58"/>
      <x:c r="E386" s="58"/>
      <x:c r="F386" s="58"/>
      <x:c r="G386" s="58"/>
      <x:c r="H386" s="58"/>
      <x:c r="I386" s="58"/>
      <x:c r="J386" s="58"/>
      <x:c r="K386" s="58"/>
      <x:c r="L386" s="58"/>
      <x:c r="M386" s="58"/>
      <x:c r="N386" s="58"/>
      <x:c r="O386" s="58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58"/>
      <x:c r="B387" s="58"/>
      <x:c r="C387" s="58"/>
      <x:c r="D387" s="58"/>
      <x:c r="E387" s="58"/>
      <x:c r="F387" s="58"/>
      <x:c r="G387" s="58"/>
      <x:c r="H387" s="58"/>
      <x:c r="I387" s="58"/>
      <x:c r="J387" s="58"/>
      <x:c r="K387" s="58"/>
      <x:c r="L387" s="58"/>
      <x:c r="M387" s="58"/>
      <x:c r="N387" s="58"/>
      <x:c r="O387" s="58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58"/>
      <x:c r="B388" s="58"/>
      <x:c r="C388" s="58"/>
      <x:c r="D388" s="58"/>
      <x:c r="E388" s="58"/>
      <x:c r="F388" s="58"/>
      <x:c r="G388" s="58"/>
      <x:c r="H388" s="58"/>
      <x:c r="I388" s="58"/>
      <x:c r="J388" s="58"/>
      <x:c r="K388" s="58"/>
      <x:c r="L388" s="58"/>
      <x:c r="M388" s="58"/>
      <x:c r="N388" s="58"/>
      <x:c r="O388" s="58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58"/>
      <x:c r="B389" s="58"/>
      <x:c r="C389" s="58"/>
      <x:c r="D389" s="58"/>
      <x:c r="E389" s="58"/>
      <x:c r="F389" s="58"/>
      <x:c r="G389" s="58"/>
      <x:c r="H389" s="58"/>
      <x:c r="I389" s="58"/>
      <x:c r="J389" s="58"/>
      <x:c r="K389" s="58"/>
      <x:c r="L389" s="58"/>
      <x:c r="M389" s="58"/>
      <x:c r="N389" s="58"/>
      <x:c r="O389" s="58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58"/>
      <x:c r="B390" s="58"/>
      <x:c r="C390" s="58"/>
      <x:c r="D390" s="58"/>
      <x:c r="E390" s="58"/>
      <x:c r="F390" s="58"/>
      <x:c r="G390" s="58"/>
      <x:c r="H390" s="58"/>
      <x:c r="I390" s="58"/>
      <x:c r="J390" s="58"/>
      <x:c r="K390" s="58"/>
      <x:c r="L390" s="58"/>
      <x:c r="M390" s="58"/>
      <x:c r="N390" s="58"/>
      <x:c r="O390" s="58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58"/>
      <x:c r="B391" s="58"/>
      <x:c r="C391" s="58"/>
      <x:c r="D391" s="58"/>
      <x:c r="E391" s="58"/>
      <x:c r="F391" s="58"/>
      <x:c r="G391" s="58"/>
      <x:c r="H391" s="58"/>
      <x:c r="I391" s="58"/>
      <x:c r="J391" s="58"/>
      <x:c r="K391" s="58"/>
      <x:c r="L391" s="58"/>
      <x:c r="M391" s="58"/>
      <x:c r="N391" s="58"/>
      <x:c r="O391" s="58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58"/>
      <x:c r="B392" s="58"/>
      <x:c r="C392" s="58"/>
      <x:c r="D392" s="58"/>
      <x:c r="E392" s="58"/>
      <x:c r="F392" s="58"/>
      <x:c r="G392" s="58"/>
      <x:c r="H392" s="58"/>
      <x:c r="I392" s="58"/>
      <x:c r="J392" s="58"/>
      <x:c r="K392" s="58"/>
      <x:c r="L392" s="58"/>
      <x:c r="M392" s="58"/>
      <x:c r="N392" s="58"/>
      <x:c r="O392" s="58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58"/>
      <x:c r="B393" s="58"/>
      <x:c r="C393" s="58"/>
      <x:c r="D393" s="58"/>
      <x:c r="E393" s="58"/>
      <x:c r="F393" s="58"/>
      <x:c r="G393" s="58"/>
      <x:c r="H393" s="58"/>
      <x:c r="I393" s="58"/>
      <x:c r="J393" s="58"/>
      <x:c r="K393" s="58"/>
      <x:c r="L393" s="58"/>
      <x:c r="M393" s="58"/>
      <x:c r="N393" s="58"/>
      <x:c r="O393" s="58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58"/>
      <x:c r="B394" s="58"/>
      <x:c r="C394" s="58"/>
      <x:c r="D394" s="58"/>
      <x:c r="E394" s="58"/>
      <x:c r="F394" s="58"/>
      <x:c r="G394" s="58"/>
      <x:c r="H394" s="58"/>
      <x:c r="I394" s="58"/>
      <x:c r="J394" s="58"/>
      <x:c r="K394" s="58"/>
      <x:c r="L394" s="58"/>
      <x:c r="M394" s="58"/>
      <x:c r="N394" s="58"/>
      <x:c r="O394" s="58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58"/>
      <x:c r="B395" s="58"/>
      <x:c r="C395" s="58"/>
      <x:c r="D395" s="58"/>
      <x:c r="E395" s="58"/>
      <x:c r="F395" s="58"/>
      <x:c r="G395" s="58"/>
      <x:c r="H395" s="58"/>
      <x:c r="I395" s="58"/>
      <x:c r="J395" s="58"/>
      <x:c r="K395" s="58"/>
      <x:c r="L395" s="58"/>
      <x:c r="M395" s="58"/>
      <x:c r="N395" s="58"/>
      <x:c r="O395" s="58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58"/>
      <x:c r="B396" s="58"/>
      <x:c r="C396" s="58"/>
      <x:c r="D396" s="58"/>
      <x:c r="E396" s="58"/>
      <x:c r="F396" s="58"/>
      <x:c r="G396" s="58"/>
      <x:c r="H396" s="58"/>
      <x:c r="I396" s="58"/>
      <x:c r="J396" s="58"/>
      <x:c r="K396" s="58"/>
      <x:c r="L396" s="58"/>
      <x:c r="M396" s="58"/>
      <x:c r="N396" s="58"/>
      <x:c r="O396" s="58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58"/>
      <x:c r="B397" s="58"/>
      <x:c r="C397" s="58"/>
      <x:c r="D397" s="58"/>
      <x:c r="E397" s="58"/>
      <x:c r="F397" s="58"/>
      <x:c r="G397" s="58"/>
      <x:c r="H397" s="58"/>
      <x:c r="I397" s="58"/>
      <x:c r="J397" s="58"/>
      <x:c r="K397" s="58"/>
      <x:c r="L397" s="58"/>
      <x:c r="M397" s="58"/>
      <x:c r="N397" s="58"/>
      <x:c r="O397" s="58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58"/>
      <x:c r="B398" s="58"/>
      <x:c r="C398" s="58"/>
      <x:c r="D398" s="58"/>
      <x:c r="E398" s="58"/>
      <x:c r="F398" s="58"/>
      <x:c r="G398" s="58"/>
      <x:c r="H398" s="58"/>
      <x:c r="I398" s="58"/>
      <x:c r="J398" s="58"/>
      <x:c r="K398" s="58"/>
      <x:c r="L398" s="58"/>
      <x:c r="M398" s="58"/>
      <x:c r="N398" s="58"/>
      <x:c r="O398" s="58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58"/>
      <x:c r="B399" s="58"/>
      <x:c r="C399" s="58"/>
      <x:c r="D399" s="58"/>
      <x:c r="E399" s="58"/>
      <x:c r="F399" s="58"/>
      <x:c r="G399" s="58"/>
      <x:c r="H399" s="58"/>
      <x:c r="I399" s="58"/>
      <x:c r="J399" s="58"/>
      <x:c r="K399" s="58"/>
      <x:c r="L399" s="58"/>
      <x:c r="M399" s="58"/>
      <x:c r="N399" s="58"/>
      <x:c r="O399" s="58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58"/>
      <x:c r="B400" s="58"/>
      <x:c r="C400" s="58"/>
      <x:c r="D400" s="58"/>
      <x:c r="E400" s="58"/>
      <x:c r="F400" s="58"/>
      <x:c r="G400" s="58"/>
      <x:c r="H400" s="58"/>
      <x:c r="I400" s="58"/>
      <x:c r="J400" s="58"/>
      <x:c r="K400" s="58"/>
      <x:c r="L400" s="58"/>
      <x:c r="M400" s="58"/>
      <x:c r="N400" s="58"/>
      <x:c r="O400" s="58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58"/>
      <x:c r="B401" s="58"/>
      <x:c r="C401" s="58"/>
      <x:c r="D401" s="58"/>
      <x:c r="E401" s="58"/>
      <x:c r="F401" s="58"/>
      <x:c r="G401" s="58"/>
      <x:c r="H401" s="58"/>
      <x:c r="I401" s="58"/>
      <x:c r="J401" s="58"/>
      <x:c r="K401" s="58"/>
      <x:c r="L401" s="58"/>
      <x:c r="M401" s="58"/>
      <x:c r="N401" s="58"/>
      <x:c r="O401" s="58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58"/>
      <x:c r="B402" s="58"/>
      <x:c r="C402" s="58"/>
      <x:c r="D402" s="58"/>
      <x:c r="E402" s="58"/>
      <x:c r="F402" s="58"/>
      <x:c r="G402" s="58"/>
      <x:c r="H402" s="58"/>
      <x:c r="I402" s="58"/>
      <x:c r="J402" s="58"/>
      <x:c r="K402" s="58"/>
      <x:c r="L402" s="58"/>
      <x:c r="M402" s="58"/>
      <x:c r="N402" s="58"/>
      <x:c r="O402" s="58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58"/>
      <x:c r="B403" s="58"/>
      <x:c r="C403" s="58"/>
      <x:c r="D403" s="58"/>
      <x:c r="E403" s="58"/>
      <x:c r="F403" s="58"/>
      <x:c r="G403" s="58"/>
      <x:c r="H403" s="58"/>
      <x:c r="I403" s="58"/>
      <x:c r="J403" s="58"/>
      <x:c r="K403" s="58"/>
      <x:c r="L403" s="58"/>
      <x:c r="M403" s="58"/>
      <x:c r="N403" s="58"/>
      <x:c r="O403" s="58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58"/>
      <x:c r="B404" s="58"/>
      <x:c r="C404" s="58"/>
      <x:c r="D404" s="58"/>
      <x:c r="E404" s="58"/>
      <x:c r="F404" s="58"/>
      <x:c r="G404" s="58"/>
      <x:c r="H404" s="58"/>
      <x:c r="I404" s="58"/>
      <x:c r="J404" s="58"/>
      <x:c r="K404" s="58"/>
      <x:c r="L404" s="58"/>
      <x:c r="M404" s="58"/>
      <x:c r="N404" s="58"/>
      <x:c r="O404" s="58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58"/>
      <x:c r="B405" s="58"/>
      <x:c r="C405" s="58"/>
      <x:c r="D405" s="58"/>
      <x:c r="E405" s="58"/>
      <x:c r="F405" s="58"/>
      <x:c r="G405" s="58"/>
      <x:c r="H405" s="58"/>
      <x:c r="I405" s="58"/>
      <x:c r="J405" s="58"/>
      <x:c r="K405" s="58"/>
      <x:c r="L405" s="58"/>
      <x:c r="M405" s="58"/>
      <x:c r="N405" s="58"/>
      <x:c r="O405" s="58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58"/>
      <x:c r="B406" s="58"/>
      <x:c r="C406" s="58"/>
      <x:c r="D406" s="58"/>
      <x:c r="E406" s="58"/>
      <x:c r="F406" s="58"/>
      <x:c r="G406" s="58"/>
      <x:c r="H406" s="58"/>
      <x:c r="I406" s="58"/>
      <x:c r="J406" s="58"/>
      <x:c r="K406" s="58"/>
      <x:c r="L406" s="58"/>
      <x:c r="M406" s="58"/>
      <x:c r="N406" s="58"/>
      <x:c r="O406" s="58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58"/>
      <x:c r="B407" s="58"/>
      <x:c r="C407" s="58"/>
      <x:c r="D407" s="58"/>
      <x:c r="E407" s="58"/>
      <x:c r="F407" s="58"/>
      <x:c r="G407" s="58"/>
      <x:c r="H407" s="58"/>
      <x:c r="I407" s="58"/>
      <x:c r="J407" s="58"/>
      <x:c r="K407" s="58"/>
      <x:c r="L407" s="58"/>
      <x:c r="M407" s="58"/>
      <x:c r="N407" s="58"/>
      <x:c r="O407" s="58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58"/>
      <x:c r="B408" s="58"/>
      <x:c r="C408" s="58"/>
      <x:c r="D408" s="58"/>
      <x:c r="E408" s="58"/>
      <x:c r="F408" s="58"/>
      <x:c r="G408" s="58"/>
      <x:c r="H408" s="58"/>
      <x:c r="I408" s="58"/>
      <x:c r="J408" s="58"/>
      <x:c r="K408" s="58"/>
      <x:c r="L408" s="58"/>
      <x:c r="M408" s="58"/>
      <x:c r="N408" s="58"/>
      <x:c r="O408" s="58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58"/>
      <x:c r="B409" s="58"/>
      <x:c r="C409" s="58"/>
      <x:c r="D409" s="58"/>
      <x:c r="E409" s="58"/>
      <x:c r="F409" s="58"/>
      <x:c r="G409" s="58"/>
      <x:c r="H409" s="58"/>
      <x:c r="I409" s="58"/>
      <x:c r="J409" s="58"/>
      <x:c r="K409" s="58"/>
      <x:c r="L409" s="58"/>
      <x:c r="M409" s="58"/>
      <x:c r="N409" s="58"/>
      <x:c r="O409" s="58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58"/>
      <x:c r="B410" s="58"/>
      <x:c r="C410" s="58"/>
      <x:c r="D410" s="58"/>
      <x:c r="E410" s="58"/>
      <x:c r="F410" s="58"/>
      <x:c r="G410" s="58"/>
      <x:c r="H410" s="58"/>
      <x:c r="I410" s="58"/>
      <x:c r="J410" s="58"/>
      <x:c r="K410" s="58"/>
      <x:c r="L410" s="58"/>
      <x:c r="M410" s="58"/>
      <x:c r="N410" s="58"/>
      <x:c r="O410" s="58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58"/>
      <x:c r="B411" s="58"/>
      <x:c r="C411" s="58"/>
      <x:c r="D411" s="58"/>
      <x:c r="E411" s="58"/>
      <x:c r="F411" s="58"/>
      <x:c r="G411" s="58"/>
      <x:c r="H411" s="58"/>
      <x:c r="I411" s="58"/>
      <x:c r="J411" s="58"/>
      <x:c r="K411" s="58"/>
      <x:c r="L411" s="58"/>
      <x:c r="M411" s="58"/>
      <x:c r="N411" s="58"/>
      <x:c r="O411" s="58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58"/>
      <x:c r="B412" s="58"/>
      <x:c r="C412" s="58"/>
      <x:c r="D412" s="58"/>
      <x:c r="E412" s="58"/>
      <x:c r="F412" s="58"/>
      <x:c r="G412" s="58"/>
      <x:c r="H412" s="58"/>
      <x:c r="I412" s="58"/>
      <x:c r="J412" s="58"/>
      <x:c r="K412" s="58"/>
      <x:c r="L412" s="58"/>
      <x:c r="M412" s="58"/>
      <x:c r="N412" s="58"/>
      <x:c r="O412" s="58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58"/>
      <x:c r="B413" s="58"/>
      <x:c r="C413" s="58"/>
      <x:c r="D413" s="58"/>
      <x:c r="E413" s="58"/>
      <x:c r="F413" s="58"/>
      <x:c r="G413" s="58"/>
      <x:c r="H413" s="58"/>
      <x:c r="I413" s="58"/>
      <x:c r="J413" s="58"/>
      <x:c r="K413" s="58"/>
      <x:c r="L413" s="58"/>
      <x:c r="M413" s="58"/>
      <x:c r="N413" s="58"/>
      <x:c r="O413" s="58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58"/>
      <x:c r="B414" s="58"/>
      <x:c r="C414" s="58"/>
      <x:c r="D414" s="58"/>
      <x:c r="E414" s="58"/>
      <x:c r="F414" s="58"/>
      <x:c r="G414" s="58"/>
      <x:c r="H414" s="58"/>
      <x:c r="I414" s="58"/>
      <x:c r="J414" s="58"/>
      <x:c r="K414" s="58"/>
      <x:c r="L414" s="58"/>
      <x:c r="M414" s="58"/>
      <x:c r="N414" s="58"/>
      <x:c r="O414" s="58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58"/>
      <x:c r="B415" s="58"/>
      <x:c r="C415" s="58"/>
      <x:c r="D415" s="58"/>
      <x:c r="E415" s="58"/>
      <x:c r="F415" s="58"/>
      <x:c r="G415" s="58"/>
      <x:c r="H415" s="58"/>
      <x:c r="I415" s="58"/>
      <x:c r="J415" s="58"/>
      <x:c r="K415" s="58"/>
      <x:c r="L415" s="58"/>
      <x:c r="M415" s="58"/>
      <x:c r="N415" s="58"/>
      <x:c r="O415" s="58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58"/>
      <x:c r="B416" s="58"/>
      <x:c r="C416" s="58"/>
      <x:c r="D416" s="58"/>
      <x:c r="E416" s="58"/>
      <x:c r="F416" s="58"/>
      <x:c r="G416" s="58"/>
      <x:c r="H416" s="58"/>
      <x:c r="I416" s="58"/>
      <x:c r="J416" s="58"/>
      <x:c r="K416" s="58"/>
      <x:c r="L416" s="58"/>
      <x:c r="M416" s="58"/>
      <x:c r="N416" s="58"/>
      <x:c r="O416" s="58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58"/>
      <x:c r="B417" s="58"/>
      <x:c r="C417" s="58"/>
      <x:c r="D417" s="58"/>
      <x:c r="E417" s="58"/>
      <x:c r="F417" s="58"/>
      <x:c r="G417" s="58"/>
      <x:c r="H417" s="58"/>
      <x:c r="I417" s="58"/>
      <x:c r="J417" s="58"/>
      <x:c r="K417" s="58"/>
      <x:c r="L417" s="58"/>
      <x:c r="M417" s="58"/>
      <x:c r="N417" s="58"/>
      <x:c r="O417" s="58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58"/>
      <x:c r="B418" s="58"/>
      <x:c r="C418" s="58"/>
      <x:c r="D418" s="58"/>
      <x:c r="E418" s="58"/>
      <x:c r="F418" s="58"/>
      <x:c r="G418" s="58"/>
      <x:c r="H418" s="58"/>
      <x:c r="I418" s="58"/>
      <x:c r="J418" s="58"/>
      <x:c r="K418" s="58"/>
      <x:c r="L418" s="58"/>
      <x:c r="M418" s="58"/>
      <x:c r="N418" s="58"/>
      <x:c r="O418" s="58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58"/>
      <x:c r="B419" s="58"/>
      <x:c r="C419" s="58"/>
      <x:c r="D419" s="58"/>
      <x:c r="E419" s="58"/>
      <x:c r="F419" s="58"/>
      <x:c r="G419" s="58"/>
      <x:c r="H419" s="58"/>
      <x:c r="I419" s="58"/>
      <x:c r="J419" s="58"/>
      <x:c r="K419" s="58"/>
      <x:c r="L419" s="58"/>
      <x:c r="M419" s="58"/>
      <x:c r="N419" s="58"/>
      <x:c r="O419" s="58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58"/>
      <x:c r="B420" s="58"/>
      <x:c r="C420" s="58"/>
      <x:c r="D420" s="58"/>
      <x:c r="E420" s="58"/>
      <x:c r="F420" s="58"/>
      <x:c r="G420" s="58"/>
      <x:c r="H420" s="58"/>
      <x:c r="I420" s="58"/>
      <x:c r="J420" s="58"/>
      <x:c r="K420" s="58"/>
      <x:c r="L420" s="58"/>
      <x:c r="M420" s="58"/>
      <x:c r="N420" s="58"/>
      <x:c r="O420" s="58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58"/>
      <x:c r="B421" s="58"/>
      <x:c r="C421" s="58"/>
      <x:c r="D421" s="58"/>
      <x:c r="E421" s="58"/>
      <x:c r="F421" s="58"/>
      <x:c r="G421" s="58"/>
      <x:c r="H421" s="58"/>
      <x:c r="I421" s="58"/>
      <x:c r="J421" s="58"/>
      <x:c r="K421" s="58"/>
      <x:c r="L421" s="58"/>
      <x:c r="M421" s="58"/>
      <x:c r="N421" s="58"/>
      <x:c r="O421" s="58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58"/>
      <x:c r="B422" s="58"/>
      <x:c r="C422" s="58"/>
      <x:c r="D422" s="58"/>
      <x:c r="E422" s="58"/>
      <x:c r="F422" s="58"/>
      <x:c r="G422" s="58"/>
      <x:c r="H422" s="58"/>
      <x:c r="I422" s="58"/>
      <x:c r="J422" s="58"/>
      <x:c r="K422" s="58"/>
      <x:c r="L422" s="58"/>
      <x:c r="M422" s="58"/>
      <x:c r="N422" s="58"/>
      <x:c r="O422" s="58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58"/>
      <x:c r="B423" s="58"/>
      <x:c r="C423" s="58"/>
      <x:c r="D423" s="58"/>
      <x:c r="E423" s="58"/>
      <x:c r="F423" s="58"/>
      <x:c r="G423" s="58"/>
      <x:c r="H423" s="58"/>
      <x:c r="I423" s="58"/>
      <x:c r="J423" s="58"/>
      <x:c r="K423" s="58"/>
      <x:c r="L423" s="58"/>
      <x:c r="M423" s="58"/>
      <x:c r="N423" s="58"/>
      <x:c r="O423" s="58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58"/>
      <x:c r="B424" s="58"/>
      <x:c r="C424" s="58"/>
      <x:c r="D424" s="58"/>
      <x:c r="E424" s="58"/>
      <x:c r="F424" s="58"/>
      <x:c r="G424" s="58"/>
      <x:c r="H424" s="58"/>
      <x:c r="I424" s="58"/>
      <x:c r="J424" s="58"/>
      <x:c r="K424" s="58"/>
      <x:c r="L424" s="58"/>
      <x:c r="M424" s="58"/>
      <x:c r="N424" s="58"/>
      <x:c r="O424" s="58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58"/>
      <x:c r="B425" s="58"/>
      <x:c r="C425" s="58"/>
      <x:c r="D425" s="58"/>
      <x:c r="E425" s="58"/>
      <x:c r="F425" s="58"/>
      <x:c r="G425" s="58"/>
      <x:c r="H425" s="58"/>
      <x:c r="I425" s="58"/>
      <x:c r="J425" s="58"/>
      <x:c r="K425" s="58"/>
      <x:c r="L425" s="58"/>
      <x:c r="M425" s="58"/>
      <x:c r="N425" s="58"/>
      <x:c r="O425" s="58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58"/>
      <x:c r="B426" s="58"/>
      <x:c r="C426" s="58"/>
      <x:c r="D426" s="58"/>
      <x:c r="E426" s="58"/>
      <x:c r="F426" s="58"/>
      <x:c r="G426" s="58"/>
      <x:c r="H426" s="58"/>
      <x:c r="I426" s="58"/>
      <x:c r="J426" s="58"/>
      <x:c r="K426" s="58"/>
      <x:c r="L426" s="58"/>
      <x:c r="M426" s="58"/>
      <x:c r="N426" s="58"/>
      <x:c r="O426" s="58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58"/>
      <x:c r="B427" s="58"/>
      <x:c r="C427" s="58"/>
      <x:c r="D427" s="58"/>
      <x:c r="E427" s="58"/>
      <x:c r="F427" s="58"/>
      <x:c r="G427" s="58"/>
      <x:c r="H427" s="58"/>
      <x:c r="I427" s="58"/>
      <x:c r="J427" s="58"/>
      <x:c r="K427" s="58"/>
      <x:c r="L427" s="58"/>
      <x:c r="M427" s="58"/>
      <x:c r="N427" s="58"/>
      <x:c r="O427" s="58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58"/>
      <x:c r="B428" s="58"/>
      <x:c r="C428" s="58"/>
      <x:c r="D428" s="58"/>
      <x:c r="E428" s="58"/>
      <x:c r="F428" s="58"/>
      <x:c r="G428" s="58"/>
      <x:c r="H428" s="58"/>
      <x:c r="I428" s="58"/>
      <x:c r="J428" s="58"/>
      <x:c r="K428" s="58"/>
      <x:c r="L428" s="58"/>
      <x:c r="M428" s="58"/>
      <x:c r="N428" s="58"/>
      <x:c r="O428" s="58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58"/>
      <x:c r="B429" s="58"/>
      <x:c r="C429" s="58"/>
      <x:c r="D429" s="58"/>
      <x:c r="E429" s="58"/>
      <x:c r="F429" s="58"/>
      <x:c r="G429" s="58"/>
      <x:c r="H429" s="58"/>
      <x:c r="I429" s="58"/>
      <x:c r="J429" s="58"/>
      <x:c r="K429" s="58"/>
      <x:c r="L429" s="58"/>
      <x:c r="M429" s="58"/>
      <x:c r="N429" s="58"/>
      <x:c r="O429" s="58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58"/>
      <x:c r="B430" s="58"/>
      <x:c r="C430" s="58"/>
      <x:c r="D430" s="58"/>
      <x:c r="E430" s="58"/>
      <x:c r="F430" s="58"/>
      <x:c r="G430" s="58"/>
      <x:c r="H430" s="58"/>
      <x:c r="I430" s="58"/>
      <x:c r="J430" s="58"/>
      <x:c r="K430" s="58"/>
      <x:c r="L430" s="58"/>
      <x:c r="M430" s="58"/>
      <x:c r="N430" s="58"/>
      <x:c r="O430" s="58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58"/>
      <x:c r="B431" s="58"/>
      <x:c r="C431" s="58"/>
      <x:c r="D431" s="58"/>
      <x:c r="E431" s="58"/>
      <x:c r="F431" s="58"/>
      <x:c r="G431" s="58"/>
      <x:c r="H431" s="58"/>
      <x:c r="I431" s="58"/>
      <x:c r="J431" s="58"/>
      <x:c r="K431" s="58"/>
      <x:c r="L431" s="58"/>
      <x:c r="M431" s="58"/>
      <x:c r="N431" s="58"/>
      <x:c r="O431" s="58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58"/>
      <x:c r="B432" s="58"/>
      <x:c r="C432" s="58"/>
      <x:c r="D432" s="58"/>
      <x:c r="E432" s="58"/>
      <x:c r="F432" s="58"/>
      <x:c r="G432" s="58"/>
      <x:c r="H432" s="58"/>
      <x:c r="I432" s="58"/>
      <x:c r="J432" s="58"/>
      <x:c r="K432" s="58"/>
      <x:c r="L432" s="58"/>
      <x:c r="M432" s="58"/>
      <x:c r="N432" s="58"/>
      <x:c r="O432" s="58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58"/>
      <x:c r="B433" s="58"/>
      <x:c r="C433" s="58"/>
      <x:c r="D433" s="58"/>
      <x:c r="E433" s="58"/>
      <x:c r="F433" s="58"/>
      <x:c r="G433" s="58"/>
      <x:c r="H433" s="58"/>
      <x:c r="I433" s="58"/>
      <x:c r="J433" s="58"/>
      <x:c r="K433" s="58"/>
      <x:c r="L433" s="58"/>
      <x:c r="M433" s="58"/>
      <x:c r="N433" s="58"/>
      <x:c r="O433" s="58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58"/>
      <x:c r="B434" s="58"/>
      <x:c r="C434" s="58"/>
      <x:c r="D434" s="58"/>
      <x:c r="E434" s="58"/>
      <x:c r="F434" s="58"/>
      <x:c r="G434" s="58"/>
      <x:c r="H434" s="58"/>
      <x:c r="I434" s="58"/>
      <x:c r="J434" s="58"/>
      <x:c r="K434" s="58"/>
      <x:c r="L434" s="58"/>
      <x:c r="M434" s="58"/>
      <x:c r="N434" s="58"/>
      <x:c r="O434" s="58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58"/>
      <x:c r="B435" s="58"/>
      <x:c r="C435" s="58"/>
      <x:c r="D435" s="58"/>
      <x:c r="E435" s="58"/>
      <x:c r="F435" s="58"/>
      <x:c r="G435" s="58"/>
      <x:c r="H435" s="58"/>
      <x:c r="I435" s="58"/>
      <x:c r="J435" s="58"/>
      <x:c r="K435" s="58"/>
      <x:c r="L435" s="58"/>
      <x:c r="M435" s="58"/>
      <x:c r="N435" s="58"/>
      <x:c r="O435" s="58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58"/>
      <x:c r="B436" s="58"/>
      <x:c r="C436" s="58"/>
      <x:c r="D436" s="58"/>
      <x:c r="E436" s="58"/>
      <x:c r="F436" s="58"/>
      <x:c r="G436" s="58"/>
      <x:c r="H436" s="58"/>
      <x:c r="I436" s="58"/>
      <x:c r="J436" s="58"/>
      <x:c r="K436" s="58"/>
      <x:c r="L436" s="58"/>
      <x:c r="M436" s="58"/>
      <x:c r="N436" s="58"/>
      <x:c r="O436" s="58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58"/>
      <x:c r="B437" s="58"/>
      <x:c r="C437" s="58"/>
      <x:c r="D437" s="58"/>
      <x:c r="E437" s="58"/>
      <x:c r="F437" s="58"/>
      <x:c r="G437" s="58"/>
      <x:c r="H437" s="58"/>
      <x:c r="I437" s="58"/>
      <x:c r="J437" s="58"/>
      <x:c r="K437" s="58"/>
      <x:c r="L437" s="58"/>
      <x:c r="M437" s="58"/>
      <x:c r="N437" s="58"/>
      <x:c r="O437" s="58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58"/>
      <x:c r="B438" s="58"/>
      <x:c r="C438" s="58"/>
      <x:c r="D438" s="58"/>
      <x:c r="E438" s="58"/>
      <x:c r="F438" s="58"/>
      <x:c r="G438" s="58"/>
      <x:c r="H438" s="58"/>
      <x:c r="I438" s="58"/>
      <x:c r="J438" s="58"/>
      <x:c r="K438" s="58"/>
      <x:c r="L438" s="58"/>
      <x:c r="M438" s="58"/>
      <x:c r="N438" s="58"/>
      <x:c r="O438" s="58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58"/>
      <x:c r="B439" s="58"/>
      <x:c r="C439" s="58"/>
      <x:c r="D439" s="58"/>
      <x:c r="E439" s="58"/>
      <x:c r="F439" s="58"/>
      <x:c r="G439" s="58"/>
      <x:c r="H439" s="58"/>
      <x:c r="I439" s="58"/>
      <x:c r="J439" s="58"/>
      <x:c r="K439" s="58"/>
      <x:c r="L439" s="58"/>
      <x:c r="M439" s="58"/>
      <x:c r="N439" s="58"/>
      <x:c r="O439" s="58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58"/>
      <x:c r="B440" s="58"/>
      <x:c r="C440" s="58"/>
      <x:c r="D440" s="58"/>
      <x:c r="E440" s="58"/>
      <x:c r="F440" s="58"/>
      <x:c r="G440" s="58"/>
      <x:c r="H440" s="58"/>
      <x:c r="I440" s="58"/>
      <x:c r="J440" s="58"/>
      <x:c r="K440" s="58"/>
      <x:c r="L440" s="58"/>
      <x:c r="M440" s="58"/>
      <x:c r="N440" s="58"/>
      <x:c r="O440" s="58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58"/>
      <x:c r="B441" s="58"/>
      <x:c r="C441" s="58"/>
      <x:c r="D441" s="58"/>
      <x:c r="E441" s="58"/>
      <x:c r="F441" s="58"/>
      <x:c r="G441" s="58"/>
      <x:c r="H441" s="58"/>
      <x:c r="I441" s="58"/>
      <x:c r="J441" s="58"/>
      <x:c r="K441" s="58"/>
      <x:c r="L441" s="58"/>
      <x:c r="M441" s="58"/>
      <x:c r="N441" s="58"/>
      <x:c r="O441" s="58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58"/>
      <x:c r="B442" s="58"/>
      <x:c r="C442" s="58"/>
      <x:c r="D442" s="58"/>
      <x:c r="E442" s="58"/>
      <x:c r="F442" s="58"/>
      <x:c r="G442" s="58"/>
      <x:c r="H442" s="58"/>
      <x:c r="I442" s="58"/>
      <x:c r="J442" s="58"/>
      <x:c r="K442" s="58"/>
      <x:c r="L442" s="58"/>
      <x:c r="M442" s="58"/>
      <x:c r="N442" s="58"/>
      <x:c r="O442" s="58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58"/>
      <x:c r="B443" s="58"/>
      <x:c r="C443" s="58"/>
      <x:c r="D443" s="58"/>
      <x:c r="E443" s="58"/>
      <x:c r="F443" s="58"/>
      <x:c r="G443" s="58"/>
      <x:c r="H443" s="58"/>
      <x:c r="I443" s="58"/>
      <x:c r="J443" s="58"/>
      <x:c r="K443" s="58"/>
      <x:c r="L443" s="58"/>
      <x:c r="M443" s="58"/>
      <x:c r="N443" s="58"/>
      <x:c r="O443" s="58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58"/>
      <x:c r="B444" s="58"/>
      <x:c r="C444" s="58"/>
      <x:c r="D444" s="58"/>
      <x:c r="E444" s="58"/>
      <x:c r="F444" s="58"/>
      <x:c r="G444" s="58"/>
      <x:c r="H444" s="58"/>
      <x:c r="I444" s="58"/>
      <x:c r="J444" s="58"/>
      <x:c r="K444" s="58"/>
      <x:c r="L444" s="58"/>
      <x:c r="M444" s="58"/>
      <x:c r="N444" s="58"/>
      <x:c r="O444" s="58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58"/>
      <x:c r="B445" s="58"/>
      <x:c r="C445" s="58"/>
      <x:c r="D445" s="58"/>
      <x:c r="E445" s="58"/>
      <x:c r="F445" s="58"/>
      <x:c r="G445" s="58"/>
      <x:c r="H445" s="58"/>
      <x:c r="I445" s="58"/>
      <x:c r="J445" s="58"/>
      <x:c r="K445" s="58"/>
      <x:c r="L445" s="58"/>
      <x:c r="M445" s="58"/>
      <x:c r="N445" s="58"/>
      <x:c r="O445" s="58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58"/>
      <x:c r="B446" s="58"/>
      <x:c r="C446" s="58"/>
      <x:c r="D446" s="58"/>
      <x:c r="E446" s="58"/>
      <x:c r="F446" s="58"/>
      <x:c r="G446" s="58"/>
      <x:c r="H446" s="58"/>
      <x:c r="I446" s="58"/>
      <x:c r="J446" s="58"/>
      <x:c r="K446" s="58"/>
      <x:c r="L446" s="58"/>
      <x:c r="M446" s="58"/>
      <x:c r="N446" s="58"/>
      <x:c r="O446" s="58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58"/>
      <x:c r="B447" s="58"/>
      <x:c r="C447" s="58"/>
      <x:c r="D447" s="58"/>
      <x:c r="E447" s="58"/>
      <x:c r="F447" s="58"/>
      <x:c r="G447" s="58"/>
      <x:c r="H447" s="58"/>
      <x:c r="I447" s="58"/>
      <x:c r="J447" s="58"/>
      <x:c r="K447" s="58"/>
      <x:c r="L447" s="58"/>
      <x:c r="M447" s="58"/>
      <x:c r="N447" s="58"/>
      <x:c r="O447" s="58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58"/>
      <x:c r="B448" s="58"/>
      <x:c r="C448" s="58"/>
      <x:c r="D448" s="58"/>
      <x:c r="E448" s="58"/>
      <x:c r="F448" s="58"/>
      <x:c r="G448" s="58"/>
      <x:c r="H448" s="58"/>
      <x:c r="I448" s="58"/>
      <x:c r="J448" s="58"/>
      <x:c r="K448" s="58"/>
      <x:c r="L448" s="58"/>
      <x:c r="M448" s="58"/>
      <x:c r="N448" s="58"/>
      <x:c r="O448" s="58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58"/>
      <x:c r="B449" s="58"/>
      <x:c r="C449" s="58"/>
      <x:c r="D449" s="58"/>
      <x:c r="E449" s="58"/>
      <x:c r="F449" s="58"/>
      <x:c r="G449" s="58"/>
      <x:c r="H449" s="58"/>
      <x:c r="I449" s="58"/>
      <x:c r="J449" s="58"/>
      <x:c r="K449" s="58"/>
      <x:c r="L449" s="58"/>
      <x:c r="M449" s="58"/>
      <x:c r="N449" s="58"/>
      <x:c r="O449" s="58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58"/>
      <x:c r="B450" s="58"/>
      <x:c r="C450" s="58"/>
      <x:c r="D450" s="58"/>
      <x:c r="E450" s="58"/>
      <x:c r="F450" s="58"/>
      <x:c r="G450" s="58"/>
      <x:c r="H450" s="58"/>
      <x:c r="I450" s="58"/>
      <x:c r="J450" s="58"/>
      <x:c r="K450" s="58"/>
      <x:c r="L450" s="58"/>
      <x:c r="M450" s="58"/>
      <x:c r="N450" s="58"/>
      <x:c r="O450" s="58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58"/>
      <x:c r="B451" s="58"/>
      <x:c r="C451" s="58"/>
      <x:c r="D451" s="58"/>
      <x:c r="E451" s="58"/>
      <x:c r="F451" s="58"/>
      <x:c r="G451" s="58"/>
      <x:c r="H451" s="58"/>
      <x:c r="I451" s="58"/>
      <x:c r="J451" s="58"/>
      <x:c r="K451" s="58"/>
      <x:c r="L451" s="58"/>
      <x:c r="M451" s="58"/>
      <x:c r="N451" s="58"/>
      <x:c r="O451" s="58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58"/>
      <x:c r="B452" s="58"/>
      <x:c r="C452" s="58"/>
      <x:c r="D452" s="58"/>
      <x:c r="E452" s="58"/>
      <x:c r="F452" s="58"/>
      <x:c r="G452" s="58"/>
      <x:c r="H452" s="58"/>
      <x:c r="I452" s="58"/>
      <x:c r="J452" s="58"/>
      <x:c r="K452" s="58"/>
      <x:c r="L452" s="58"/>
      <x:c r="M452" s="58"/>
      <x:c r="N452" s="58"/>
      <x:c r="O452" s="58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58"/>
      <x:c r="B453" s="58"/>
      <x:c r="C453" s="58"/>
      <x:c r="D453" s="58"/>
      <x:c r="E453" s="58"/>
      <x:c r="F453" s="58"/>
      <x:c r="G453" s="58"/>
      <x:c r="H453" s="58"/>
      <x:c r="I453" s="58"/>
      <x:c r="J453" s="58"/>
      <x:c r="K453" s="58"/>
      <x:c r="L453" s="58"/>
      <x:c r="M453" s="58"/>
      <x:c r="N453" s="58"/>
      <x:c r="O453" s="58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58"/>
      <x:c r="B454" s="58"/>
      <x:c r="C454" s="58"/>
      <x:c r="D454" s="58"/>
      <x:c r="E454" s="58"/>
      <x:c r="F454" s="58"/>
      <x:c r="G454" s="58"/>
      <x:c r="H454" s="58"/>
      <x:c r="I454" s="58"/>
      <x:c r="J454" s="58"/>
      <x:c r="K454" s="58"/>
      <x:c r="L454" s="58"/>
      <x:c r="M454" s="58"/>
      <x:c r="N454" s="58"/>
      <x:c r="O454" s="58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58"/>
      <x:c r="B455" s="58"/>
      <x:c r="C455" s="58"/>
      <x:c r="D455" s="58"/>
      <x:c r="E455" s="58"/>
      <x:c r="F455" s="58"/>
      <x:c r="G455" s="58"/>
      <x:c r="H455" s="58"/>
      <x:c r="I455" s="58"/>
      <x:c r="J455" s="58"/>
      <x:c r="K455" s="58"/>
      <x:c r="L455" s="58"/>
      <x:c r="M455" s="58"/>
      <x:c r="N455" s="58"/>
      <x:c r="O455" s="58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58"/>
      <x:c r="B456" s="58"/>
      <x:c r="C456" s="58"/>
      <x:c r="D456" s="58"/>
      <x:c r="E456" s="58"/>
      <x:c r="F456" s="58"/>
      <x:c r="G456" s="58"/>
      <x:c r="H456" s="58"/>
      <x:c r="I456" s="58"/>
      <x:c r="J456" s="58"/>
      <x:c r="K456" s="58"/>
      <x:c r="L456" s="58"/>
      <x:c r="M456" s="58"/>
      <x:c r="N456" s="58"/>
      <x:c r="O456" s="58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58"/>
      <x:c r="B457" s="58"/>
      <x:c r="C457" s="58"/>
      <x:c r="D457" s="58"/>
      <x:c r="E457" s="58"/>
      <x:c r="F457" s="58"/>
      <x:c r="G457" s="58"/>
      <x:c r="H457" s="58"/>
      <x:c r="I457" s="58"/>
      <x:c r="J457" s="58"/>
      <x:c r="K457" s="58"/>
      <x:c r="L457" s="58"/>
      <x:c r="M457" s="58"/>
      <x:c r="N457" s="58"/>
      <x:c r="O457" s="58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58"/>
      <x:c r="B458" s="58"/>
      <x:c r="C458" s="58"/>
      <x:c r="D458" s="58"/>
      <x:c r="E458" s="58"/>
      <x:c r="F458" s="58"/>
      <x:c r="G458" s="58"/>
      <x:c r="H458" s="58"/>
      <x:c r="I458" s="58"/>
      <x:c r="J458" s="58"/>
      <x:c r="K458" s="58"/>
      <x:c r="L458" s="58"/>
      <x:c r="M458" s="58"/>
      <x:c r="N458" s="58"/>
      <x:c r="O458" s="58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58"/>
      <x:c r="B459" s="58"/>
      <x:c r="C459" s="58"/>
      <x:c r="D459" s="58"/>
      <x:c r="E459" s="58"/>
      <x:c r="F459" s="58"/>
      <x:c r="G459" s="58"/>
      <x:c r="H459" s="58"/>
      <x:c r="I459" s="58"/>
      <x:c r="J459" s="58"/>
      <x:c r="K459" s="58"/>
      <x:c r="L459" s="58"/>
      <x:c r="M459" s="58"/>
      <x:c r="N459" s="58"/>
      <x:c r="O459" s="58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58"/>
      <x:c r="B460" s="58"/>
      <x:c r="C460" s="58"/>
      <x:c r="D460" s="58"/>
      <x:c r="E460" s="58"/>
      <x:c r="F460" s="58"/>
      <x:c r="G460" s="58"/>
      <x:c r="H460" s="58"/>
      <x:c r="I460" s="58"/>
      <x:c r="J460" s="58"/>
      <x:c r="K460" s="58"/>
      <x:c r="L460" s="58"/>
      <x:c r="M460" s="58"/>
      <x:c r="N460" s="58"/>
      <x:c r="O460" s="58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58"/>
      <x:c r="B461" s="58"/>
      <x:c r="C461" s="58"/>
      <x:c r="D461" s="58"/>
      <x:c r="E461" s="58"/>
      <x:c r="F461" s="58"/>
      <x:c r="G461" s="58"/>
      <x:c r="H461" s="58"/>
      <x:c r="I461" s="58"/>
      <x:c r="J461" s="58"/>
      <x:c r="K461" s="58"/>
      <x:c r="L461" s="58"/>
      <x:c r="M461" s="58"/>
      <x:c r="N461" s="58"/>
      <x:c r="O461" s="58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58"/>
      <x:c r="B462" s="58"/>
      <x:c r="C462" s="58"/>
      <x:c r="D462" s="58"/>
      <x:c r="E462" s="58"/>
      <x:c r="F462" s="58"/>
      <x:c r="G462" s="58"/>
      <x:c r="H462" s="58"/>
      <x:c r="I462" s="58"/>
      <x:c r="J462" s="58"/>
      <x:c r="K462" s="58"/>
      <x:c r="L462" s="58"/>
      <x:c r="M462" s="58"/>
      <x:c r="N462" s="58"/>
      <x:c r="O462" s="58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58"/>
      <x:c r="B463" s="58"/>
      <x:c r="C463" s="58"/>
      <x:c r="D463" s="58"/>
      <x:c r="E463" s="58"/>
      <x:c r="F463" s="58"/>
      <x:c r="G463" s="58"/>
      <x:c r="H463" s="58"/>
      <x:c r="I463" s="58"/>
      <x:c r="J463" s="58"/>
      <x:c r="K463" s="58"/>
      <x:c r="L463" s="58"/>
      <x:c r="M463" s="58"/>
      <x:c r="N463" s="58"/>
      <x:c r="O463" s="58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58"/>
      <x:c r="B464" s="58"/>
      <x:c r="C464" s="58"/>
      <x:c r="D464" s="58"/>
      <x:c r="E464" s="58"/>
      <x:c r="F464" s="58"/>
      <x:c r="G464" s="58"/>
      <x:c r="H464" s="58"/>
      <x:c r="I464" s="58"/>
      <x:c r="J464" s="58"/>
      <x:c r="K464" s="58"/>
      <x:c r="L464" s="58"/>
      <x:c r="M464" s="58"/>
      <x:c r="N464" s="58"/>
      <x:c r="O464" s="58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58"/>
      <x:c r="B465" s="58"/>
      <x:c r="C465" s="58"/>
      <x:c r="D465" s="58"/>
      <x:c r="E465" s="58"/>
      <x:c r="F465" s="58"/>
      <x:c r="G465" s="58"/>
      <x:c r="H465" s="58"/>
      <x:c r="I465" s="58"/>
      <x:c r="J465" s="58"/>
      <x:c r="K465" s="58"/>
      <x:c r="L465" s="58"/>
      <x:c r="M465" s="58"/>
      <x:c r="N465" s="58"/>
      <x:c r="O465" s="58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58"/>
      <x:c r="B466" s="58"/>
      <x:c r="C466" s="58"/>
      <x:c r="D466" s="58"/>
      <x:c r="E466" s="58"/>
      <x:c r="F466" s="58"/>
      <x:c r="G466" s="58"/>
      <x:c r="H466" s="58"/>
      <x:c r="I466" s="58"/>
      <x:c r="J466" s="58"/>
      <x:c r="K466" s="58"/>
      <x:c r="L466" s="58"/>
      <x:c r="M466" s="58"/>
      <x:c r="N466" s="58"/>
      <x:c r="O466" s="58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58"/>
      <x:c r="B467" s="58"/>
      <x:c r="C467" s="58"/>
      <x:c r="D467" s="58"/>
      <x:c r="E467" s="58"/>
      <x:c r="F467" s="58"/>
      <x:c r="G467" s="58"/>
      <x:c r="H467" s="58"/>
      <x:c r="I467" s="58"/>
      <x:c r="J467" s="58"/>
      <x:c r="K467" s="58"/>
      <x:c r="L467" s="58"/>
      <x:c r="M467" s="58"/>
      <x:c r="N467" s="58"/>
      <x:c r="O467" s="58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58"/>
      <x:c r="B468" s="58"/>
      <x:c r="C468" s="58"/>
      <x:c r="D468" s="58"/>
      <x:c r="E468" s="58"/>
      <x:c r="F468" s="58"/>
      <x:c r="G468" s="58"/>
      <x:c r="H468" s="58"/>
      <x:c r="I468" s="58"/>
      <x:c r="J468" s="58"/>
      <x:c r="K468" s="58"/>
      <x:c r="L468" s="58"/>
      <x:c r="M468" s="58"/>
      <x:c r="N468" s="58"/>
      <x:c r="O468" s="58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58"/>
      <x:c r="B469" s="58"/>
      <x:c r="C469" s="58"/>
      <x:c r="D469" s="58"/>
      <x:c r="E469" s="58"/>
      <x:c r="F469" s="58"/>
      <x:c r="G469" s="58"/>
      <x:c r="H469" s="58"/>
      <x:c r="I469" s="58"/>
      <x:c r="J469" s="58"/>
      <x:c r="K469" s="58"/>
      <x:c r="L469" s="58"/>
      <x:c r="M469" s="58"/>
      <x:c r="N469" s="58"/>
      <x:c r="O469" s="58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58"/>
      <x:c r="B470" s="58"/>
      <x:c r="C470" s="58"/>
      <x:c r="D470" s="58"/>
      <x:c r="E470" s="58"/>
      <x:c r="F470" s="58"/>
      <x:c r="G470" s="58"/>
      <x:c r="H470" s="58"/>
      <x:c r="I470" s="58"/>
      <x:c r="J470" s="58"/>
      <x:c r="K470" s="58"/>
      <x:c r="L470" s="58"/>
      <x:c r="M470" s="58"/>
      <x:c r="N470" s="58"/>
      <x:c r="O470" s="58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58"/>
      <x:c r="B471" s="58"/>
      <x:c r="C471" s="58"/>
      <x:c r="D471" s="58"/>
      <x:c r="E471" s="58"/>
      <x:c r="F471" s="58"/>
      <x:c r="G471" s="58"/>
      <x:c r="H471" s="58"/>
      <x:c r="I471" s="58"/>
      <x:c r="J471" s="58"/>
      <x:c r="K471" s="58"/>
      <x:c r="L471" s="58"/>
      <x:c r="M471" s="58"/>
      <x:c r="N471" s="58"/>
      <x:c r="O471" s="58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58"/>
      <x:c r="B472" s="58"/>
      <x:c r="C472" s="58"/>
      <x:c r="D472" s="58"/>
      <x:c r="E472" s="58"/>
      <x:c r="F472" s="58"/>
      <x:c r="G472" s="58"/>
      <x:c r="H472" s="58"/>
      <x:c r="I472" s="58"/>
      <x:c r="J472" s="58"/>
      <x:c r="K472" s="58"/>
      <x:c r="L472" s="58"/>
      <x:c r="M472" s="58"/>
      <x:c r="N472" s="58"/>
      <x:c r="O472" s="58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58"/>
      <x:c r="B473" s="58"/>
      <x:c r="C473" s="58"/>
      <x:c r="D473" s="58"/>
      <x:c r="E473" s="58"/>
      <x:c r="F473" s="58"/>
      <x:c r="G473" s="58"/>
      <x:c r="H473" s="58"/>
      <x:c r="I473" s="58"/>
      <x:c r="J473" s="58"/>
      <x:c r="K473" s="58"/>
      <x:c r="L473" s="58"/>
      <x:c r="M473" s="58"/>
      <x:c r="N473" s="58"/>
      <x:c r="O473" s="58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58"/>
      <x:c r="B474" s="58"/>
      <x:c r="C474" s="58"/>
      <x:c r="D474" s="58"/>
      <x:c r="E474" s="58"/>
      <x:c r="F474" s="58"/>
      <x:c r="G474" s="58"/>
      <x:c r="H474" s="58"/>
      <x:c r="I474" s="58"/>
      <x:c r="J474" s="58"/>
      <x:c r="K474" s="58"/>
      <x:c r="L474" s="58"/>
      <x:c r="M474" s="58"/>
      <x:c r="N474" s="58"/>
      <x:c r="O474" s="58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58"/>
      <x:c r="B475" s="58"/>
      <x:c r="C475" s="58"/>
      <x:c r="D475" s="58"/>
      <x:c r="E475" s="58"/>
      <x:c r="F475" s="58"/>
      <x:c r="G475" s="58"/>
      <x:c r="H475" s="58"/>
      <x:c r="I475" s="58"/>
      <x:c r="J475" s="58"/>
      <x:c r="K475" s="58"/>
      <x:c r="L475" s="58"/>
      <x:c r="M475" s="58"/>
      <x:c r="N475" s="58"/>
      <x:c r="O475" s="58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58"/>
      <x:c r="B476" s="58"/>
      <x:c r="C476" s="58"/>
      <x:c r="D476" s="58"/>
      <x:c r="E476" s="58"/>
      <x:c r="F476" s="58"/>
      <x:c r="G476" s="58"/>
      <x:c r="H476" s="58"/>
      <x:c r="I476" s="58"/>
      <x:c r="J476" s="58"/>
      <x:c r="K476" s="58"/>
      <x:c r="L476" s="58"/>
      <x:c r="M476" s="58"/>
      <x:c r="N476" s="58"/>
      <x:c r="O476" s="58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58"/>
      <x:c r="B477" s="58"/>
      <x:c r="C477" s="58"/>
      <x:c r="D477" s="58"/>
      <x:c r="E477" s="58"/>
      <x:c r="F477" s="58"/>
      <x:c r="G477" s="58"/>
      <x:c r="H477" s="58"/>
      <x:c r="I477" s="58"/>
      <x:c r="J477" s="58"/>
      <x:c r="K477" s="58"/>
      <x:c r="L477" s="58"/>
      <x:c r="M477" s="58"/>
      <x:c r="N477" s="58"/>
      <x:c r="O477" s="58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58"/>
      <x:c r="B478" s="58"/>
      <x:c r="C478" s="58"/>
      <x:c r="D478" s="58"/>
      <x:c r="E478" s="58"/>
      <x:c r="F478" s="58"/>
      <x:c r="G478" s="58"/>
      <x:c r="H478" s="58"/>
      <x:c r="I478" s="58"/>
      <x:c r="J478" s="58"/>
      <x:c r="K478" s="58"/>
      <x:c r="L478" s="58"/>
      <x:c r="M478" s="58"/>
      <x:c r="N478" s="58"/>
      <x:c r="O478" s="58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58"/>
      <x:c r="B479" s="58"/>
      <x:c r="C479" s="58"/>
      <x:c r="D479" s="58"/>
      <x:c r="E479" s="58"/>
      <x:c r="F479" s="58"/>
      <x:c r="G479" s="58"/>
      <x:c r="H479" s="58"/>
      <x:c r="I479" s="58"/>
      <x:c r="J479" s="58"/>
      <x:c r="K479" s="58"/>
      <x:c r="L479" s="58"/>
      <x:c r="M479" s="58"/>
      <x:c r="N479" s="58"/>
      <x:c r="O479" s="58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58"/>
      <x:c r="B480" s="58"/>
      <x:c r="C480" s="58"/>
      <x:c r="D480" s="58"/>
      <x:c r="E480" s="58"/>
      <x:c r="F480" s="58"/>
      <x:c r="G480" s="58"/>
      <x:c r="H480" s="58"/>
      <x:c r="I480" s="58"/>
      <x:c r="J480" s="58"/>
      <x:c r="K480" s="58"/>
      <x:c r="L480" s="58"/>
      <x:c r="M480" s="58"/>
      <x:c r="N480" s="58"/>
      <x:c r="O480" s="58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58"/>
      <x:c r="B481" s="58"/>
      <x:c r="C481" s="58"/>
      <x:c r="D481" s="58"/>
      <x:c r="E481" s="58"/>
      <x:c r="F481" s="58"/>
      <x:c r="G481" s="58"/>
      <x:c r="H481" s="58"/>
      <x:c r="I481" s="58"/>
      <x:c r="J481" s="58"/>
      <x:c r="K481" s="58"/>
      <x:c r="L481" s="58"/>
      <x:c r="M481" s="58"/>
      <x:c r="N481" s="58"/>
      <x:c r="O481" s="58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58"/>
      <x:c r="B482" s="58"/>
      <x:c r="C482" s="58"/>
      <x:c r="D482" s="58"/>
      <x:c r="E482" s="58"/>
      <x:c r="F482" s="58"/>
      <x:c r="G482" s="58"/>
      <x:c r="H482" s="58"/>
      <x:c r="I482" s="58"/>
      <x:c r="J482" s="58"/>
      <x:c r="K482" s="58"/>
      <x:c r="L482" s="58"/>
      <x:c r="M482" s="58"/>
      <x:c r="N482" s="58"/>
      <x:c r="O482" s="58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58"/>
      <x:c r="B483" s="58"/>
      <x:c r="C483" s="58"/>
      <x:c r="D483" s="58"/>
      <x:c r="E483" s="58"/>
      <x:c r="F483" s="58"/>
      <x:c r="G483" s="58"/>
      <x:c r="H483" s="58"/>
      <x:c r="I483" s="58"/>
      <x:c r="J483" s="58"/>
      <x:c r="K483" s="58"/>
      <x:c r="L483" s="58"/>
      <x:c r="M483" s="58"/>
      <x:c r="N483" s="58"/>
      <x:c r="O483" s="58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58"/>
      <x:c r="B484" s="58"/>
      <x:c r="C484" s="58"/>
      <x:c r="D484" s="58"/>
      <x:c r="E484" s="58"/>
      <x:c r="F484" s="58"/>
      <x:c r="G484" s="58"/>
      <x:c r="H484" s="58"/>
      <x:c r="I484" s="58"/>
      <x:c r="J484" s="58"/>
      <x:c r="K484" s="58"/>
      <x:c r="L484" s="58"/>
      <x:c r="M484" s="58"/>
      <x:c r="N484" s="58"/>
      <x:c r="O484" s="58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58"/>
      <x:c r="B485" s="58"/>
      <x:c r="C485" s="58"/>
      <x:c r="D485" s="58"/>
      <x:c r="E485" s="58"/>
      <x:c r="F485" s="58"/>
      <x:c r="G485" s="58"/>
      <x:c r="H485" s="58"/>
      <x:c r="I485" s="58"/>
      <x:c r="J485" s="58"/>
      <x:c r="K485" s="58"/>
      <x:c r="L485" s="58"/>
      <x:c r="M485" s="58"/>
      <x:c r="N485" s="58"/>
      <x:c r="O485" s="58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58"/>
      <x:c r="B486" s="58"/>
      <x:c r="C486" s="58"/>
      <x:c r="D486" s="58"/>
      <x:c r="E486" s="58"/>
      <x:c r="F486" s="58"/>
      <x:c r="G486" s="58"/>
      <x:c r="H486" s="58"/>
      <x:c r="I486" s="58"/>
      <x:c r="J486" s="58"/>
      <x:c r="K486" s="58"/>
      <x:c r="L486" s="58"/>
      <x:c r="M486" s="58"/>
      <x:c r="N486" s="58"/>
      <x:c r="O486" s="58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58"/>
      <x:c r="B487" s="58"/>
      <x:c r="C487" s="58"/>
      <x:c r="D487" s="58"/>
      <x:c r="E487" s="58"/>
      <x:c r="F487" s="58"/>
      <x:c r="G487" s="58"/>
      <x:c r="H487" s="58"/>
      <x:c r="I487" s="58"/>
      <x:c r="J487" s="58"/>
      <x:c r="K487" s="58"/>
      <x:c r="L487" s="58"/>
      <x:c r="M487" s="58"/>
      <x:c r="N487" s="58"/>
      <x:c r="O487" s="58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58"/>
      <x:c r="B488" s="58"/>
      <x:c r="C488" s="58"/>
      <x:c r="D488" s="58"/>
      <x:c r="E488" s="58"/>
      <x:c r="F488" s="58"/>
      <x:c r="G488" s="58"/>
      <x:c r="H488" s="58"/>
      <x:c r="I488" s="58"/>
      <x:c r="J488" s="58"/>
      <x:c r="K488" s="58"/>
      <x:c r="L488" s="58"/>
      <x:c r="M488" s="58"/>
      <x:c r="N488" s="58"/>
      <x:c r="O488" s="58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58"/>
      <x:c r="B489" s="58"/>
      <x:c r="C489" s="58"/>
      <x:c r="D489" s="58"/>
      <x:c r="E489" s="58"/>
      <x:c r="F489" s="58"/>
      <x:c r="G489" s="58"/>
      <x:c r="H489" s="58"/>
      <x:c r="I489" s="58"/>
      <x:c r="J489" s="58"/>
      <x:c r="K489" s="58"/>
      <x:c r="L489" s="58"/>
      <x:c r="M489" s="58"/>
      <x:c r="N489" s="58"/>
      <x:c r="O489" s="58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58"/>
      <x:c r="B490" s="58"/>
      <x:c r="C490" s="58"/>
      <x:c r="D490" s="58"/>
      <x:c r="E490" s="58"/>
      <x:c r="F490" s="58"/>
      <x:c r="G490" s="58"/>
      <x:c r="H490" s="58"/>
      <x:c r="I490" s="58"/>
      <x:c r="J490" s="58"/>
      <x:c r="K490" s="58"/>
      <x:c r="L490" s="58"/>
      <x:c r="M490" s="58"/>
      <x:c r="N490" s="58"/>
      <x:c r="O490" s="58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58"/>
      <x:c r="B491" s="58"/>
      <x:c r="C491" s="58"/>
      <x:c r="D491" s="58"/>
      <x:c r="E491" s="58"/>
      <x:c r="F491" s="58"/>
      <x:c r="G491" s="58"/>
      <x:c r="H491" s="58"/>
      <x:c r="I491" s="58"/>
      <x:c r="J491" s="58"/>
      <x:c r="K491" s="58"/>
      <x:c r="L491" s="58"/>
      <x:c r="M491" s="58"/>
      <x:c r="N491" s="58"/>
      <x:c r="O491" s="58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58"/>
      <x:c r="B492" s="58"/>
      <x:c r="C492" s="58"/>
      <x:c r="D492" s="58"/>
      <x:c r="E492" s="58"/>
      <x:c r="F492" s="58"/>
      <x:c r="G492" s="58"/>
      <x:c r="H492" s="58"/>
      <x:c r="I492" s="58"/>
      <x:c r="J492" s="58"/>
      <x:c r="K492" s="58"/>
      <x:c r="L492" s="58"/>
      <x:c r="M492" s="58"/>
      <x:c r="N492" s="58"/>
      <x:c r="O492" s="58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58"/>
      <x:c r="B493" s="58"/>
      <x:c r="C493" s="58"/>
      <x:c r="D493" s="58"/>
      <x:c r="E493" s="58"/>
      <x:c r="F493" s="58"/>
      <x:c r="G493" s="58"/>
      <x:c r="H493" s="58"/>
      <x:c r="I493" s="58"/>
      <x:c r="J493" s="58"/>
      <x:c r="K493" s="58"/>
      <x:c r="L493" s="58"/>
      <x:c r="M493" s="58"/>
      <x:c r="N493" s="58"/>
      <x:c r="O493" s="58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58"/>
      <x:c r="B494" s="58"/>
      <x:c r="C494" s="58"/>
      <x:c r="D494" s="58"/>
      <x:c r="E494" s="58"/>
      <x:c r="F494" s="58"/>
      <x:c r="G494" s="58"/>
      <x:c r="H494" s="58"/>
      <x:c r="I494" s="58"/>
      <x:c r="J494" s="58"/>
      <x:c r="K494" s="58"/>
      <x:c r="L494" s="58"/>
      <x:c r="M494" s="58"/>
      <x:c r="N494" s="58"/>
      <x:c r="O494" s="58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58"/>
      <x:c r="B495" s="58"/>
      <x:c r="C495" s="58"/>
      <x:c r="D495" s="58"/>
      <x:c r="E495" s="58"/>
      <x:c r="F495" s="58"/>
      <x:c r="G495" s="58"/>
      <x:c r="H495" s="58"/>
      <x:c r="I495" s="58"/>
      <x:c r="J495" s="58"/>
      <x:c r="K495" s="58"/>
      <x:c r="L495" s="58"/>
      <x:c r="M495" s="58"/>
      <x:c r="N495" s="58"/>
      <x:c r="O495" s="58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58"/>
      <x:c r="B496" s="58"/>
      <x:c r="C496" s="58"/>
      <x:c r="D496" s="58"/>
      <x:c r="E496" s="58"/>
      <x:c r="F496" s="58"/>
      <x:c r="G496" s="58"/>
      <x:c r="H496" s="58"/>
      <x:c r="I496" s="58"/>
      <x:c r="J496" s="58"/>
      <x:c r="K496" s="58"/>
      <x:c r="L496" s="58"/>
      <x:c r="M496" s="58"/>
      <x:c r="N496" s="58"/>
      <x:c r="O496" s="58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58"/>
      <x:c r="B497" s="58"/>
      <x:c r="C497" s="58"/>
      <x:c r="D497" s="58"/>
      <x:c r="E497" s="58"/>
      <x:c r="F497" s="58"/>
      <x:c r="G497" s="58"/>
      <x:c r="H497" s="58"/>
      <x:c r="I497" s="58"/>
      <x:c r="J497" s="58"/>
      <x:c r="K497" s="58"/>
      <x:c r="L497" s="58"/>
      <x:c r="M497" s="58"/>
      <x:c r="N497" s="58"/>
      <x:c r="O497" s="58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58"/>
      <x:c r="B498" s="58"/>
      <x:c r="C498" s="58"/>
      <x:c r="D498" s="58"/>
      <x:c r="E498" s="58"/>
      <x:c r="F498" s="58"/>
      <x:c r="G498" s="58"/>
      <x:c r="H498" s="58"/>
      <x:c r="I498" s="58"/>
      <x:c r="J498" s="58"/>
      <x:c r="K498" s="58"/>
      <x:c r="L498" s="58"/>
      <x:c r="M498" s="58"/>
      <x:c r="N498" s="58"/>
      <x:c r="O498" s="58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58"/>
      <x:c r="B499" s="58"/>
      <x:c r="C499" s="58"/>
      <x:c r="D499" s="58"/>
      <x:c r="E499" s="58"/>
      <x:c r="F499" s="58"/>
      <x:c r="G499" s="58"/>
      <x:c r="H499" s="58"/>
      <x:c r="I499" s="58"/>
      <x:c r="J499" s="58"/>
      <x:c r="K499" s="58"/>
      <x:c r="L499" s="58"/>
      <x:c r="M499" s="58"/>
      <x:c r="N499" s="58"/>
      <x:c r="O499" s="58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58"/>
      <x:c r="B500" s="58"/>
      <x:c r="C500" s="58"/>
      <x:c r="D500" s="58"/>
      <x:c r="E500" s="58"/>
      <x:c r="F500" s="58"/>
      <x:c r="G500" s="58"/>
      <x:c r="H500" s="58"/>
      <x:c r="I500" s="58"/>
      <x:c r="J500" s="58"/>
      <x:c r="K500" s="58"/>
      <x:c r="L500" s="58"/>
      <x:c r="M500" s="58"/>
      <x:c r="N500" s="58"/>
      <x:c r="O500" s="58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58"/>
      <x:c r="B501" s="58"/>
      <x:c r="C501" s="58"/>
      <x:c r="D501" s="58"/>
      <x:c r="E501" s="58"/>
      <x:c r="F501" s="58"/>
      <x:c r="G501" s="58"/>
      <x:c r="H501" s="58"/>
      <x:c r="I501" s="58"/>
      <x:c r="J501" s="58"/>
      <x:c r="K501" s="58"/>
      <x:c r="L501" s="58"/>
      <x:c r="M501" s="58"/>
      <x:c r="N501" s="58"/>
      <x:c r="O501" s="58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58"/>
      <x:c r="B502" s="58"/>
      <x:c r="C502" s="58"/>
      <x:c r="D502" s="58"/>
      <x:c r="E502" s="58"/>
      <x:c r="F502" s="58"/>
      <x:c r="G502" s="58"/>
      <x:c r="H502" s="58"/>
      <x:c r="I502" s="58"/>
      <x:c r="J502" s="58"/>
      <x:c r="K502" s="58"/>
      <x:c r="L502" s="58"/>
      <x:c r="M502" s="58"/>
      <x:c r="N502" s="58"/>
      <x:c r="O502" s="58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58"/>
      <x:c r="B503" s="58"/>
      <x:c r="C503" s="58"/>
      <x:c r="D503" s="58"/>
      <x:c r="E503" s="58"/>
      <x:c r="F503" s="58"/>
      <x:c r="G503" s="58"/>
      <x:c r="H503" s="58"/>
      <x:c r="I503" s="58"/>
      <x:c r="J503" s="58"/>
      <x:c r="K503" s="58"/>
      <x:c r="L503" s="58"/>
      <x:c r="M503" s="58"/>
      <x:c r="N503" s="58"/>
      <x:c r="O503" s="58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58"/>
      <x:c r="B504" s="58"/>
      <x:c r="C504" s="58"/>
      <x:c r="D504" s="58"/>
      <x:c r="E504" s="58"/>
      <x:c r="F504" s="58"/>
      <x:c r="G504" s="58"/>
      <x:c r="H504" s="58"/>
      <x:c r="I504" s="58"/>
      <x:c r="J504" s="58"/>
      <x:c r="K504" s="58"/>
      <x:c r="L504" s="58"/>
      <x:c r="M504" s="58"/>
      <x:c r="N504" s="58"/>
      <x:c r="O504" s="58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58"/>
      <x:c r="B505" s="58"/>
      <x:c r="C505" s="58"/>
      <x:c r="D505" s="58"/>
      <x:c r="E505" s="58"/>
      <x:c r="F505" s="58"/>
      <x:c r="G505" s="58"/>
      <x:c r="H505" s="58"/>
      <x:c r="I505" s="58"/>
      <x:c r="J505" s="58"/>
      <x:c r="K505" s="58"/>
      <x:c r="L505" s="58"/>
      <x:c r="M505" s="58"/>
      <x:c r="N505" s="58"/>
      <x:c r="O505" s="58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58"/>
      <x:c r="B506" s="58"/>
      <x:c r="C506" s="58"/>
      <x:c r="D506" s="58"/>
      <x:c r="E506" s="58"/>
      <x:c r="F506" s="58"/>
      <x:c r="G506" s="58"/>
      <x:c r="H506" s="58"/>
      <x:c r="I506" s="58"/>
      <x:c r="J506" s="58"/>
      <x:c r="K506" s="58"/>
      <x:c r="L506" s="58"/>
      <x:c r="M506" s="58"/>
      <x:c r="N506" s="58"/>
      <x:c r="O506" s="58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K4"/>
  </x:mergeCells>
  <x:dataValidations count="3">
    <x:dataValidation type="list" errorStyle="stop" operator="between" allowBlank="1" showDropDown="0" showInputMessage="0" showErrorMessage="0" sqref="H7:H506">
      <x:formula1>"Placeholder,Subsidy end,Subsidy continues,Subsidy note,Lease end,Mortgage end,Unit hint,Assumption,Occupancy start,Service note,To confirm"</x:formula1>
      <x:formula2>0</x:formula2>
    </x:dataValidation>
    <x:dataValidation type="list" errorStyle="stop" operator="between" allowBlank="1" showDropDown="0" showInputMessage="0" showErrorMessage="0" sqref="L7:L506">
      <x:formula1>"Manual,AI-Assisted,System-Extracted,Customer Template Import"</x:formula1>
      <x:formula2>0</x:formula2>
    </x:dataValidation>
    <x:dataValidation type="list" errorStyle="stop" operator="between" allowBlank="1" showDropDown="0" showInputMessage="0" showErrorMessage="0" sqref="M7:M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2" style="1" hidden="0" customWidth="1"/>
    <x:col min="2" max="2" width="18" style="1" hidden="0" customWidth="1"/>
    <x:col min="3" max="3" width="10" style="1" hidden="0" customWidth="1"/>
    <x:col min="4" max="4" width="16" style="1" hidden="0" customWidth="1"/>
    <x:col min="5" max="5" width="56" style="1" hidden="0" customWidth="1"/>
    <x:col min="6" max="7" width="16" style="1" hidden="0" customWidth="1"/>
    <x:col min="8" max="8" width="18" style="1" hidden="0" customWidth="1"/>
    <x:col min="9" max="9" width="26" style="1" hidden="0" customWidth="1"/>
    <x:col min="10" max="10" width="14" style="1" hidden="0" customWidth="1"/>
    <x:col min="11" max="11" width="12" style="1" hidden="0" customWidth="1"/>
    <x:col min="12" max="12" width="14" style="1" hidden="0" customWidth="1"/>
    <x:col min="13" max="13" width="40" style="1" hidden="0" customWidth="1"/>
    <x:col min="14" max="14" width="42" style="1" hidden="0" customWidth="1"/>
    <x:col min="15" max="15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1494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566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1496</x:v>
      </x:c>
      <x:c r="B6" s="298" t="s">
        <x:v>1057</x:v>
      </x:c>
      <x:c r="C6" s="298" t="s">
        <x:v>1259</x:v>
      </x:c>
      <x:c r="D6" s="298" t="s">
        <x:v>1497</x:v>
      </x:c>
      <x:c r="E6" s="298" t="s">
        <x:v>1498</x:v>
      </x:c>
      <x:c r="F6" s="298" t="s">
        <x:v>539</x:v>
      </x:c>
      <x:c r="G6" s="298" t="s">
        <x:v>1499</x:v>
      </x:c>
      <x:c r="H6" s="298" t="s">
        <x:v>1500</x:v>
      </x:c>
      <x:c r="I6" s="298" t="s">
        <x:v>582</x:v>
      </x:c>
      <x:c r="J6" s="298" t="s">
        <x:v>584</x:v>
      </x:c>
      <x:c r="K6" s="298" t="s">
        <x:v>1076</x:v>
      </x:c>
      <x:c r="L6" s="298" t="s">
        <x:v>1493</x:v>
      </x:c>
      <x:c r="M6" s="298" t="s">
        <x:v>448</x:v>
      </x:c>
      <x:c r="N6" s="299"/>
      <x:c r="O6" s="298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9"/>
      <x:c r="O13" s="79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9"/>
      <x:c r="O14" s="79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9"/>
      <x:c r="O15" s="79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9"/>
      <x:c r="O16" s="79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9"/>
      <x:c r="O17" s="79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9"/>
      <x:c r="O18" s="79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9"/>
      <x:c r="O19" s="79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80"/>
      <x:c r="O20" s="80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81"/>
      <x:c r="O21" s="81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3">
    <x:dataValidation type="list" errorStyle="stop" operator="between" allowBlank="1" showDropDown="0" showInputMessage="0" showErrorMessage="0" sqref="G7:G506">
      <x:formula1>"Shortfall,Development,Subsidy end,Lease end,Mortgage end,Renewal,Peak payments,Other"</x:formula1>
      <x:formula2>0</x:formula2>
    </x:dataValidation>
    <x:dataValidation type="list" errorStyle="stop" operator="between" allowBlank="1" showDropDown="0" showInputMessage="0" showErrorMessage="0" sqref="H7:H506">
      <x:formula1>"Confirmed,Projected,Placeholder,No data available,To confirm"</x:formula1>
      <x:formula2>0</x:formula2>
    </x:dataValidation>
    <x:dataValidation type="list" errorStyle="stop" operator="between" allowBlank="1" showDropDown="0" showInputMessage="0" showErrorMessage="0" sqref="K7:K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0" style="1" hidden="0" customWidth="1"/>
    <x:col min="4" max="4" width="18" style="1" hidden="0" customWidth="1"/>
    <x:col min="5" max="5" width="24" style="1" hidden="0" customWidth="1"/>
    <x:col min="6" max="7" width="28" style="1" hidden="0" customWidth="1"/>
    <x:col min="8" max="8" width="22" style="1" hidden="0" customWidth="1"/>
    <x:col min="9" max="9" width="18" style="1" hidden="0" customWidth="1"/>
    <x:col min="10" max="10" width="20" style="1" hidden="0" customWidth="1"/>
    <x:col min="11" max="11" width="18" style="1" hidden="0" customWidth="1"/>
    <x:col min="12" max="12" width="22" style="1" hidden="0" customWidth="1"/>
    <x:col min="13" max="13" width="16" style="1" hidden="0" customWidth="1"/>
    <x:col min="14" max="14" width="18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1501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1502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1503</x:v>
      </x:c>
      <x:c r="B6" s="298" t="s">
        <x:v>1057</x:v>
      </x:c>
      <x:c r="C6" s="298" t="s">
        <x:v>1474</x:v>
      </x:c>
      <x:c r="D6" s="298" t="s">
        <x:v>1460</x:v>
      </x:c>
      <x:c r="E6" s="298" t="s">
        <x:v>1504</x:v>
      </x:c>
      <x:c r="F6" s="298" t="s">
        <x:v>1505</x:v>
      </x:c>
      <x:c r="G6" s="299" t="s">
        <x:v>1506</x:v>
      </x:c>
      <x:c r="H6" s="299" t="s">
        <x:v>1507</x:v>
      </x:c>
      <x:c r="I6" s="299" t="s">
        <x:v>1508</x:v>
      </x:c>
      <x:c r="J6" s="298" t="s">
        <x:v>1509</x:v>
      </x:c>
      <x:c r="K6" s="299" t="s">
        <x:v>1510</x:v>
      </x:c>
      <x:c r="L6" s="299" t="s">
        <x:v>673</x:v>
      </x:c>
      <x:c r="M6" s="299" t="s">
        <x:v>674</x:v>
      </x:c>
      <x:c r="N6" s="299" t="s">
        <x:v>1511</x:v>
      </x:c>
      <x:c r="O6" s="299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18" hidden="0" customHeight="1">
      <x:c r="A7" s="340" t="str">
        <x:v>MAP-TEST-0001</x:v>
      </x:c>
      <x:c r="B7" s="340" t="str">
        <x:v>ASM-NGOB-V42-TEST</x:v>
      </x:c>
      <x:c r="C7" s="340" t="str">
        <x:v>RAW-TEST-0001</x:v>
      </x:c>
      <x:c r="D7" s="340" t="str">
        <x:v>SRC-NGOB-V18</x:v>
      </x:c>
      <x:c r="E7" s="340" t="str">
        <x:v>Financial</x:v>
      </x:c>
      <x:c r="F7" s="340" t="str">
        <x:v>REVENUE</x:v>
      </x:c>
      <x:c r="G7" s="340"/>
      <x:c r="H7" s="341" t="n">
        <x:f>'11_RAW_STAGING'!I7</x:f>
        <x:v>9333926.19</x:v>
      </x:c>
      <x:c r="I7" s="342"/>
      <x:c r="J7" s="340" t="str">
        <x:v>Proposed</x:v>
      </x:c>
      <x:c r="K7" s="340" t="str">
        <x:v>High</x:v>
      </x:c>
      <x:c r="L7" s="340" t="str">
        <x:v>AI-assisted analyst</x:v>
      </x:c>
      <x:c r="M7" s="342" t="d">
        <x:v>2026-10-04T00:00:00.000Z</x:v>
      </x:c>
      <x:c r="N7" s="340"/>
      <x:c r="O7" s="340" t="str">
        <x:v>Exact source cell: 'CASH FLOW W ALL BUILDINGS JULY '!C33; requires analyst confirmation.</x:v>
      </x:c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18" hidden="0" customHeight="1">
      <x:c r="A8" s="340" t="str">
        <x:v>MAP-TEST-0002</x:v>
      </x:c>
      <x:c r="B8" s="340" t="str">
        <x:v>ASM-NGOB-V42-TEST</x:v>
      </x:c>
      <x:c r="C8" s="340" t="str">
        <x:v>RAW-TEST-0002</x:v>
      </x:c>
      <x:c r="D8" s="340" t="str">
        <x:v>SRC-NGOB-V18</x:v>
      </x:c>
      <x:c r="E8" s="340" t="str">
        <x:v>Financial</x:v>
      </x:c>
      <x:c r="F8" s="340" t="str">
        <x:v>OPEX</x:v>
      </x:c>
      <x:c r="G8" s="340"/>
      <x:c r="H8" s="341" t="n">
        <x:f>'11_RAW_STAGING'!I8</x:f>
        <x:v>1151729.71</x:v>
      </x:c>
      <x:c r="I8" s="342"/>
      <x:c r="J8" s="340" t="str">
        <x:v>Proposed</x:v>
      </x:c>
      <x:c r="K8" s="340" t="str">
        <x:v>High</x:v>
      </x:c>
      <x:c r="L8" s="340" t="str">
        <x:v>AI-assisted analyst</x:v>
      </x:c>
      <x:c r="M8" s="342" t="d">
        <x:v>2026-10-04T00:00:00.000Z</x:v>
      </x:c>
      <x:c r="N8" s="340"/>
      <x:c r="O8" s="340" t="str">
        <x:v>Exact source cell: 'CASH FLOW W ALL BUILDINGS JULY '!C76; requires analyst confirmation.</x:v>
      </x:c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18" hidden="0" customHeight="1">
      <x:c r="A9" s="340" t="str">
        <x:v>MAP-TEST-0003</x:v>
      </x:c>
      <x:c r="B9" s="340" t="str">
        <x:v>ASM-NGOB-V42-TEST</x:v>
      </x:c>
      <x:c r="C9" s="340" t="str">
        <x:v>RAW-TEST-0003</x:v>
      </x:c>
      <x:c r="D9" s="340" t="str">
        <x:v>SRC-NGOB-V18</x:v>
      </x:c>
      <x:c r="E9" s="340" t="str">
        <x:v>Financial</x:v>
      </x:c>
      <x:c r="F9" s="340" t="str">
        <x:v>OPEX</x:v>
      </x:c>
      <x:c r="G9" s="340"/>
      <x:c r="H9" s="341" t="n">
        <x:f>'11_RAW_STAGING'!I9</x:f>
        <x:v>5172702.42</x:v>
      </x:c>
      <x:c r="I9" s="342"/>
      <x:c r="J9" s="340" t="str">
        <x:v>Proposed</x:v>
      </x:c>
      <x:c r="K9" s="340" t="str">
        <x:v>High</x:v>
      </x:c>
      <x:c r="L9" s="340" t="str">
        <x:v>AI-assisted analyst</x:v>
      </x:c>
      <x:c r="M9" s="342" t="d">
        <x:v>2026-10-04T00:00:00.000Z</x:v>
      </x:c>
      <x:c r="N9" s="340"/>
      <x:c r="O9" s="340" t="str">
        <x:v>Exact source cell: 'CASH FLOW W ALL BUILDINGS JULY '!C77; requires analyst confirmation.</x:v>
      </x:c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8" hidden="0" customHeight="1">
      <x:c r="A10" s="340" t="str">
        <x:v>MAP-TEST-0004</x:v>
      </x:c>
      <x:c r="B10" s="340" t="str">
        <x:v>ASM-NGOB-V42-TEST</x:v>
      </x:c>
      <x:c r="C10" s="340" t="str">
        <x:v>RAW-TEST-0004</x:v>
      </x:c>
      <x:c r="D10" s="340" t="str">
        <x:v>SRC-NGOB-V18</x:v>
      </x:c>
      <x:c r="E10" s="340" t="str">
        <x:v>Financial</x:v>
      </x:c>
      <x:c r="F10" s="340" t="str">
        <x:v>REVENUE</x:v>
      </x:c>
      <x:c r="G10" s="340"/>
      <x:c r="H10" s="341" t="n">
        <x:f>'11_RAW_STAGING'!I10</x:f>
        <x:v>9352051.4994</x:v>
      </x:c>
      <x:c r="I10" s="342"/>
      <x:c r="J10" s="340" t="str">
        <x:v>Proposed</x:v>
      </x:c>
      <x:c r="K10" s="340" t="str">
        <x:v>High</x:v>
      </x:c>
      <x:c r="L10" s="340" t="str">
        <x:v>AI-assisted analyst</x:v>
      </x:c>
      <x:c r="M10" s="342" t="d">
        <x:v>2026-10-04T00:00:00.000Z</x:v>
      </x:c>
      <x:c r="N10" s="340"/>
      <x:c r="O10" s="340" t="str">
        <x:v>Exact source cell: 'CASH FLOW W ALL BUILDINGS JULY '!D33; requires analyst confirmation.</x:v>
      </x:c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8" hidden="0" customHeight="1">
      <x:c r="A11" s="340" t="str">
        <x:v>MAP-TEST-0005</x:v>
      </x:c>
      <x:c r="B11" s="340" t="str">
        <x:v>ASM-NGOB-V42-TEST</x:v>
      </x:c>
      <x:c r="C11" s="340" t="str">
        <x:v>RAW-TEST-0005</x:v>
      </x:c>
      <x:c r="D11" s="340" t="str">
        <x:v>SRC-NGOB-V18</x:v>
      </x:c>
      <x:c r="E11" s="340" t="str">
        <x:v>Financial</x:v>
      </x:c>
      <x:c r="F11" s="340" t="str">
        <x:v>OPEX</x:v>
      </x:c>
      <x:c r="G11" s="340"/>
      <x:c r="H11" s="341" t="n">
        <x:f>'11_RAW_STAGING'!I11</x:f>
        <x:v>1953890.4982788004</x:v>
      </x:c>
      <x:c r="I11" s="342"/>
      <x:c r="J11" s="340" t="str">
        <x:v>Proposed</x:v>
      </x:c>
      <x:c r="K11" s="340" t="str">
        <x:v>High</x:v>
      </x:c>
      <x:c r="L11" s="340" t="str">
        <x:v>AI-assisted analyst</x:v>
      </x:c>
      <x:c r="M11" s="342" t="d">
        <x:v>2026-10-04T00:00:00.000Z</x:v>
      </x:c>
      <x:c r="N11" s="340"/>
      <x:c r="O11" s="340" t="str">
        <x:v>Exact source cell: 'CASH FLOW W ALL BUILDINGS JULY '!D76; requires analyst confirmation.</x:v>
      </x:c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8" hidden="0" customHeight="1">
      <x:c r="A12" s="340" t="str">
        <x:v>MAP-TEST-0006</x:v>
      </x:c>
      <x:c r="B12" s="340" t="str">
        <x:v>ASM-NGOB-V42-TEST</x:v>
      </x:c>
      <x:c r="C12" s="340" t="str">
        <x:v>RAW-TEST-0006</x:v>
      </x:c>
      <x:c r="D12" s="340" t="str">
        <x:v>SRC-NGOB-V18</x:v>
      </x:c>
      <x:c r="E12" s="340" t="str">
        <x:v>Financial</x:v>
      </x:c>
      <x:c r="F12" s="340" t="str">
        <x:v>OPEX</x:v>
      </x:c>
      <x:c r="G12" s="340"/>
      <x:c r="H12" s="341" t="n">
        <x:f>'11_RAW_STAGING'!I12</x:f>
        <x:v>5317264.8284</x:v>
      </x:c>
      <x:c r="I12" s="342"/>
      <x:c r="J12" s="340" t="str">
        <x:v>Proposed</x:v>
      </x:c>
      <x:c r="K12" s="340" t="str">
        <x:v>High</x:v>
      </x:c>
      <x:c r="L12" s="340" t="str">
        <x:v>AI-assisted analyst</x:v>
      </x:c>
      <x:c r="M12" s="342" t="d">
        <x:v>2026-10-04T00:00:00.000Z</x:v>
      </x:c>
      <x:c r="N12" s="340"/>
      <x:c r="O12" s="340" t="str">
        <x:v>Exact source cell: 'CASH FLOW W ALL BUILDINGS JULY '!D77; requires analyst confirmation.</x:v>
      </x:c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18" hidden="0" customHeight="1">
      <x:c r="A13" s="340" t="str">
        <x:v>MAP-TEST-0007</x:v>
      </x:c>
      <x:c r="B13" s="340" t="str">
        <x:v>ASM-NGOB-V42-TEST</x:v>
      </x:c>
      <x:c r="C13" s="340" t="str">
        <x:v>RAW-TEST-0007</x:v>
      </x:c>
      <x:c r="D13" s="340" t="str">
        <x:v>SRC-NGOB-V18</x:v>
      </x:c>
      <x:c r="E13" s="340" t="str">
        <x:v>Financial</x:v>
      </x:c>
      <x:c r="F13" s="340" t="str">
        <x:v>RESERVE_CONTRIBUTION</x:v>
      </x:c>
      <x:c r="G13" s="340"/>
      <x:c r="H13" s="341" t="n">
        <x:f>'11_RAW_STAGING'!I13</x:f>
        <x:v>221551.86000000002</x:v>
      </x:c>
      <x:c r="I13" s="342"/>
      <x:c r="J13" s="340" t="str">
        <x:v>Proposed</x:v>
      </x:c>
      <x:c r="K13" s="340" t="str">
        <x:v>High</x:v>
      </x:c>
      <x:c r="L13" s="340" t="str">
        <x:v>AI-assisted analyst</x:v>
      </x:c>
      <x:c r="M13" s="342" t="d">
        <x:v>2026-10-04T00:00:00.000Z</x:v>
      </x:c>
      <x:c r="N13" s="340"/>
      <x:c r="O13" s="340" t="str">
        <x:v>Exact source cell: 'CASH FLOW W ALL BUILDINGS JULY '!D90; requires analyst confirmation.</x:v>
      </x:c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8" hidden="0" customHeight="1">
      <x:c r="A14" s="340" t="str">
        <x:v>MAP-TEST-0008</x:v>
      </x:c>
      <x:c r="B14" s="340" t="str">
        <x:v>ASM-NGOB-V42-TEST</x:v>
      </x:c>
      <x:c r="C14" s="340" t="str">
        <x:v>RAW-TEST-0008</x:v>
      </x:c>
      <x:c r="D14" s="340" t="str">
        <x:v>SRC-NGOB-V18</x:v>
      </x:c>
      <x:c r="E14" s="340" t="str">
        <x:v>Financial</x:v>
      </x:c>
      <x:c r="F14" s="340" t="str">
        <x:v>REVENUE</x:v>
      </x:c>
      <x:c r="G14" s="340"/>
      <x:c r="H14" s="341" t="n">
        <x:f>'11_RAW_STAGING'!I14</x:f>
        <x:v>12696486.415908122</x:v>
      </x:c>
      <x:c r="I14" s="342"/>
      <x:c r="J14" s="340" t="str">
        <x:v>Proposed</x:v>
      </x:c>
      <x:c r="K14" s="340" t="str">
        <x:v>High</x:v>
      </x:c>
      <x:c r="L14" s="340" t="str">
        <x:v>AI-assisted analyst</x:v>
      </x:c>
      <x:c r="M14" s="342" t="d">
        <x:v>2026-10-04T00:00:00.000Z</x:v>
      </x:c>
      <x:c r="N14" s="340"/>
      <x:c r="O14" s="340" t="str">
        <x:v>Exact source cell: 'CASH FLOW W ALL BUILDINGS JULY '!E33; requires analyst confirmation.</x:v>
      </x:c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8" hidden="0" customHeight="1">
      <x:c r="A15" s="340" t="str">
        <x:v>MAP-TEST-0009</x:v>
      </x:c>
      <x:c r="B15" s="340" t="str">
        <x:v>ASM-NGOB-V42-TEST</x:v>
      </x:c>
      <x:c r="C15" s="340" t="str">
        <x:v>RAW-TEST-0009</x:v>
      </x:c>
      <x:c r="D15" s="340" t="str">
        <x:v>SRC-NGOB-V18</x:v>
      </x:c>
      <x:c r="E15" s="340" t="str">
        <x:v>Financial</x:v>
      </x:c>
      <x:c r="F15" s="340" t="str">
        <x:v>OPEX</x:v>
      </x:c>
      <x:c r="G15" s="340"/>
      <x:c r="H15" s="341" t="n">
        <x:f>'11_RAW_STAGING'!I15</x:f>
        <x:v>1967979.9313462442</x:v>
      </x:c>
      <x:c r="I15" s="342"/>
      <x:c r="J15" s="340" t="str">
        <x:v>Proposed</x:v>
      </x:c>
      <x:c r="K15" s="340" t="str">
        <x:v>High</x:v>
      </x:c>
      <x:c r="L15" s="340" t="str">
        <x:v>AI-assisted analyst</x:v>
      </x:c>
      <x:c r="M15" s="342" t="d">
        <x:v>2026-10-04T00:00:00.000Z</x:v>
      </x:c>
      <x:c r="N15" s="340"/>
      <x:c r="O15" s="340" t="str">
        <x:v>Exact source cell: 'CASH FLOW W ALL BUILDINGS JULY '!E76; requires analyst confirmation.</x:v>
      </x:c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8" hidden="0" customHeight="1">
      <x:c r="A16" s="340" t="str">
        <x:v>MAP-TEST-0010</x:v>
      </x:c>
      <x:c r="B16" s="340" t="str">
        <x:v>ASM-NGOB-V42-TEST</x:v>
      </x:c>
      <x:c r="C16" s="340" t="str">
        <x:v>RAW-TEST-0010</x:v>
      </x:c>
      <x:c r="D16" s="340" t="str">
        <x:v>SRC-NGOB-V18</x:v>
      </x:c>
      <x:c r="E16" s="340" t="str">
        <x:v>Financial</x:v>
      </x:c>
      <x:c r="F16" s="340" t="str">
        <x:v>OPEX</x:v>
      </x:c>
      <x:c r="G16" s="340"/>
      <x:c r="H16" s="341" t="n">
        <x:f>'11_RAW_STAGING'!I16</x:f>
        <x:v>6646130.9014035575</x:v>
      </x:c>
      <x:c r="I16" s="342"/>
      <x:c r="J16" s="340" t="str">
        <x:v>Proposed</x:v>
      </x:c>
      <x:c r="K16" s="340" t="str">
        <x:v>High</x:v>
      </x:c>
      <x:c r="L16" s="340" t="str">
        <x:v>AI-assisted analyst</x:v>
      </x:c>
      <x:c r="M16" s="342" t="d">
        <x:v>2026-10-04T00:00:00.000Z</x:v>
      </x:c>
      <x:c r="N16" s="340"/>
      <x:c r="O16" s="340" t="str">
        <x:v>Exact source cell: 'CASH FLOW W ALL BUILDINGS JULY '!E77; requires analyst confirmation.</x:v>
      </x:c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8" hidden="0" customHeight="1">
      <x:c r="A17" s="340" t="str">
        <x:v>MAP-TEST-0011</x:v>
      </x:c>
      <x:c r="B17" s="340" t="str">
        <x:v>ASM-NGOB-V42-TEST</x:v>
      </x:c>
      <x:c r="C17" s="340" t="str">
        <x:v>RAW-TEST-0011</x:v>
      </x:c>
      <x:c r="D17" s="340" t="str">
        <x:v>SRC-NGOB-V18</x:v>
      </x:c>
      <x:c r="E17" s="340" t="str">
        <x:v>Financial</x:v>
      </x:c>
      <x:c r="F17" s="340" t="str">
        <x:v>RESERVE_CONTRIBUTION</x:v>
      </x:c>
      <x:c r="G17" s="340"/>
      <x:c r="H17" s="341" t="n">
        <x:f>'11_RAW_STAGING'!I17</x:f>
        <x:v>221245.804525</x:v>
      </x:c>
      <x:c r="I17" s="342"/>
      <x:c r="J17" s="340" t="str">
        <x:v>Proposed</x:v>
      </x:c>
      <x:c r="K17" s="340" t="str">
        <x:v>High</x:v>
      </x:c>
      <x:c r="L17" s="340" t="str">
        <x:v>AI-assisted analyst</x:v>
      </x:c>
      <x:c r="M17" s="342" t="d">
        <x:v>2026-10-04T00:00:00.000Z</x:v>
      </x:c>
      <x:c r="N17" s="340"/>
      <x:c r="O17" s="340" t="str">
        <x:v>Exact source cell: 'CASH FLOW W ALL BUILDINGS JULY '!E90; requires analyst confirmation.</x:v>
      </x:c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8" hidden="0" customHeight="1">
      <x:c r="A18" s="340" t="str">
        <x:v>MAP-TEST-0012</x:v>
      </x:c>
      <x:c r="B18" s="340" t="str">
        <x:v>ASM-NGOB-V42-TEST</x:v>
      </x:c>
      <x:c r="C18" s="340" t="str">
        <x:v>RAW-TEST-0012</x:v>
      </x:c>
      <x:c r="D18" s="340" t="str">
        <x:v>SRC-NGOB-V18</x:v>
      </x:c>
      <x:c r="E18" s="340" t="str">
        <x:v>Financial</x:v>
      </x:c>
      <x:c r="F18" s="340" t="str">
        <x:v>REVENUE</x:v>
      </x:c>
      <x:c r="G18" s="340"/>
      <x:c r="H18" s="341" t="n">
        <x:f>'11_RAW_STAGING'!I18</x:f>
        <x:v>20486839.677352883</x:v>
      </x:c>
      <x:c r="I18" s="342"/>
      <x:c r="J18" s="340" t="str">
        <x:v>Proposed</x:v>
      </x:c>
      <x:c r="K18" s="340" t="str">
        <x:v>High</x:v>
      </x:c>
      <x:c r="L18" s="340" t="str">
        <x:v>AI-assisted analyst</x:v>
      </x:c>
      <x:c r="M18" s="342" t="d">
        <x:v>2026-10-04T00:00:00.000Z</x:v>
      </x:c>
      <x:c r="N18" s="340"/>
      <x:c r="O18" s="340" t="str">
        <x:v>Exact source cell: 'CASH FLOW W ALL BUILDINGS JULY '!F33; requires analyst confirmation.</x:v>
      </x:c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8" hidden="0" customHeight="1">
      <x:c r="A19" s="340" t="str">
        <x:v>MAP-TEST-0013</x:v>
      </x:c>
      <x:c r="B19" s="340" t="str">
        <x:v>ASM-NGOB-V42-TEST</x:v>
      </x:c>
      <x:c r="C19" s="340" t="str">
        <x:v>RAW-TEST-0013</x:v>
      </x:c>
      <x:c r="D19" s="340" t="str">
        <x:v>SRC-NGOB-V18</x:v>
      </x:c>
      <x:c r="E19" s="340" t="str">
        <x:v>Financial</x:v>
      </x:c>
      <x:c r="F19" s="340" t="str">
        <x:v>OPEX</x:v>
      </x:c>
      <x:c r="G19" s="340"/>
      <x:c r="H19" s="341" t="n">
        <x:f>'11_RAW_STAGING'!I19</x:f>
        <x:v>2190514.971973169</x:v>
      </x:c>
      <x:c r="I19" s="342"/>
      <x:c r="J19" s="340" t="str">
        <x:v>Proposed</x:v>
      </x:c>
      <x:c r="K19" s="340" t="str">
        <x:v>High</x:v>
      </x:c>
      <x:c r="L19" s="340" t="str">
        <x:v>AI-assisted analyst</x:v>
      </x:c>
      <x:c r="M19" s="342" t="d">
        <x:v>2026-10-04T00:00:00.000Z</x:v>
      </x:c>
      <x:c r="N19" s="340"/>
      <x:c r="O19" s="340" t="str">
        <x:v>Exact source cell: 'CASH FLOW W ALL BUILDINGS JULY '!F76; requires analyst confirmation.</x:v>
      </x:c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8" hidden="0" customHeight="1">
      <x:c r="A20" s="340" t="str">
        <x:v>MAP-TEST-0014</x:v>
      </x:c>
      <x:c r="B20" s="340" t="str">
        <x:v>ASM-NGOB-V42-TEST</x:v>
      </x:c>
      <x:c r="C20" s="340" t="str">
        <x:v>RAW-TEST-0014</x:v>
      </x:c>
      <x:c r="D20" s="340" t="str">
        <x:v>SRC-NGOB-V18</x:v>
      </x:c>
      <x:c r="E20" s="340" t="str">
        <x:v>Financial</x:v>
      </x:c>
      <x:c r="F20" s="340" t="str">
        <x:v>OPEX</x:v>
      </x:c>
      <x:c r="G20" s="340"/>
      <x:c r="H20" s="341" t="n">
        <x:f>'11_RAW_STAGING'!I20</x:f>
        <x:v>8915970.279079298</x:v>
      </x:c>
      <x:c r="I20" s="342"/>
      <x:c r="J20" s="340" t="str">
        <x:v>Proposed</x:v>
      </x:c>
      <x:c r="K20" s="340" t="str">
        <x:v>High</x:v>
      </x:c>
      <x:c r="L20" s="340" t="str">
        <x:v>AI-assisted analyst</x:v>
      </x:c>
      <x:c r="M20" s="342" t="d">
        <x:v>2026-10-04T00:00:00.000Z</x:v>
      </x:c>
      <x:c r="N20" s="340"/>
      <x:c r="O20" s="340" t="str">
        <x:v>Exact source cell: 'CASH FLOW W ALL BUILDINGS JULY '!F77; requires analyst confirmation.</x:v>
      </x:c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8" hidden="0" customHeight="1">
      <x:c r="A21" s="340" t="str">
        <x:v>MAP-TEST-0015</x:v>
      </x:c>
      <x:c r="B21" s="340" t="str">
        <x:v>ASM-NGOB-V42-TEST</x:v>
      </x:c>
      <x:c r="C21" s="340" t="str">
        <x:v>RAW-TEST-0015</x:v>
      </x:c>
      <x:c r="D21" s="340" t="str">
        <x:v>SRC-NGOB-V18</x:v>
      </x:c>
      <x:c r="E21" s="340" t="str">
        <x:v>Financial</x:v>
      </x:c>
      <x:c r="F21" s="340" t="str">
        <x:v>RESERVE_CONTRIBUTION</x:v>
      </x:c>
      <x:c r="G21" s="340"/>
      <x:c r="H21" s="341" t="n">
        <x:f>'11_RAW_STAGING'!I21</x:f>
        <x:v>226959.749638125</x:v>
      </x:c>
      <x:c r="I21" s="342"/>
      <x:c r="J21" s="340" t="str">
        <x:v>Proposed</x:v>
      </x:c>
      <x:c r="K21" s="340" t="str">
        <x:v>High</x:v>
      </x:c>
      <x:c r="L21" s="340" t="str">
        <x:v>AI-assisted analyst</x:v>
      </x:c>
      <x:c r="M21" s="342" t="d">
        <x:v>2026-10-04T00:00:00.000Z</x:v>
      </x:c>
      <x:c r="N21" s="340"/>
      <x:c r="O21" s="340" t="str">
        <x:v>Exact source cell: 'CASH FLOW W ALL BUILDINGS JULY '!F90; requires analyst confirmation.</x:v>
      </x:c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8" hidden="0" customHeight="1">
      <x:c r="A22" s="343" t="str">
        <x:v>MAP-TEST-0016</x:v>
      </x:c>
      <x:c r="B22" s="343" t="str">
        <x:v>ASM-NGOB-V42-TEST</x:v>
      </x:c>
      <x:c r="C22" s="343" t="str">
        <x:v>RAW-TEST-0016</x:v>
      </x:c>
      <x:c r="D22" s="343" t="str">
        <x:v>SRC-NGOB-V18</x:v>
      </x:c>
      <x:c r="E22" s="343" t="str">
        <x:v>Financial</x:v>
      </x:c>
      <x:c r="F22" s="343" t="str">
        <x:v>REVENUE</x:v>
      </x:c>
      <x:c r="G22" s="343"/>
      <x:c r="H22" s="344" t="n">
        <x:f>'11_RAW_STAGING'!I22</x:f>
        <x:v>23804779.906901665</x:v>
      </x:c>
      <x:c r="I22" s="345"/>
      <x:c r="J22" s="343" t="str">
        <x:v>Proposed</x:v>
      </x:c>
      <x:c r="K22" s="343" t="str">
        <x:v>High</x:v>
      </x:c>
      <x:c r="L22" s="343" t="str">
        <x:v>AI-assisted analyst</x:v>
      </x:c>
      <x:c r="M22" s="345" t="d">
        <x:v>2026-10-04T00:00:00.000Z</x:v>
      </x:c>
      <x:c r="N22" s="343"/>
      <x:c r="O22" s="343" t="str">
        <x:v>Exact source cell: 'CASH FLOW W ALL BUILDINGS JULY '!G33; requires analyst confirmation.</x:v>
      </x:c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8" hidden="0" customHeight="1">
      <x:c r="A23" s="340" t="str">
        <x:v>MAP-TEST-0017</x:v>
      </x:c>
      <x:c r="B23" s="340" t="str">
        <x:v>ASM-NGOB-V42-TEST</x:v>
      </x:c>
      <x:c r="C23" s="340" t="str">
        <x:v>RAW-TEST-0017</x:v>
      </x:c>
      <x:c r="D23" s="340" t="str">
        <x:v>SRC-NGOB-V18</x:v>
      </x:c>
      <x:c r="E23" s="340" t="str">
        <x:v>Financial</x:v>
      </x:c>
      <x:c r="F23" s="340" t="str">
        <x:v>OPEX</x:v>
      </x:c>
      <x:c r="G23" s="340"/>
      <x:c r="H23" s="341" t="n">
        <x:f>'11_RAW_STAGING'!I23</x:f>
        <x:v>2232872.7196726324</x:v>
      </x:c>
      <x:c r="I23" s="342"/>
      <x:c r="J23" s="340" t="str">
        <x:v>Proposed</x:v>
      </x:c>
      <x:c r="K23" s="340" t="str">
        <x:v>High</x:v>
      </x:c>
      <x:c r="L23" s="340" t="str">
        <x:v>AI-assisted analyst</x:v>
      </x:c>
      <x:c r="M23" s="342" t="d">
        <x:v>2026-10-04T00:00:00.000Z</x:v>
      </x:c>
      <x:c r="N23" s="340"/>
      <x:c r="O23" s="340" t="str">
        <x:v>Exact source cell: 'CASH FLOW W ALL BUILDINGS JULY '!G76; requires analyst confirmation.</x:v>
      </x:c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8" hidden="0" customHeight="1">
      <x:c r="A24" s="340" t="str">
        <x:v>MAP-TEST-0018</x:v>
      </x:c>
      <x:c r="B24" s="340" t="str">
        <x:v>ASM-NGOB-V42-TEST</x:v>
      </x:c>
      <x:c r="C24" s="340" t="str">
        <x:v>RAW-TEST-0018</x:v>
      </x:c>
      <x:c r="D24" s="340" t="str">
        <x:v>SRC-NGOB-V18</x:v>
      </x:c>
      <x:c r="E24" s="340" t="str">
        <x:v>Financial</x:v>
      </x:c>
      <x:c r="F24" s="340" t="str">
        <x:v>OPEX</x:v>
      </x:c>
      <x:c r="G24" s="340"/>
      <x:c r="H24" s="341" t="n">
        <x:f>'11_RAW_STAGING'!I24</x:f>
        <x:v>9900146.044585694</x:v>
      </x:c>
      <x:c r="I24" s="342"/>
      <x:c r="J24" s="340" t="str">
        <x:v>Proposed</x:v>
      </x:c>
      <x:c r="K24" s="340" t="str">
        <x:v>High</x:v>
      </x:c>
      <x:c r="L24" s="340" t="str">
        <x:v>AI-assisted analyst</x:v>
      </x:c>
      <x:c r="M24" s="342" t="d">
        <x:v>2026-10-04T00:00:00.000Z</x:v>
      </x:c>
      <x:c r="N24" s="340"/>
      <x:c r="O24" s="340" t="str">
        <x:v>Exact source cell: 'CASH FLOW W ALL BUILDINGS JULY '!G77; requires analyst confirmation.</x:v>
      </x:c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8" hidden="0" customHeight="1">
      <x:c r="A25" s="340" t="str">
        <x:v>MAP-TEST-0019</x:v>
      </x:c>
      <x:c r="B25" s="340" t="str">
        <x:v>ASM-NGOB-V42-TEST</x:v>
      </x:c>
      <x:c r="C25" s="340" t="str">
        <x:v>RAW-TEST-0019</x:v>
      </x:c>
      <x:c r="D25" s="340" t="str">
        <x:v>SRC-NGOB-V18</x:v>
      </x:c>
      <x:c r="E25" s="340" t="str">
        <x:v>Financial</x:v>
      </x:c>
      <x:c r="F25" s="340" t="str">
        <x:v>RESERVE_CONTRIBUTION</x:v>
      </x:c>
      <x:c r="G25" s="340"/>
      <x:c r="H25" s="341" t="n">
        <x:f>'11_RAW_STAGING'!I25</x:f>
        <x:v>235102.56617907807</x:v>
      </x:c>
      <x:c r="I25" s="342"/>
      <x:c r="J25" s="340" t="str">
        <x:v>Proposed</x:v>
      </x:c>
      <x:c r="K25" s="340" t="str">
        <x:v>High</x:v>
      </x:c>
      <x:c r="L25" s="340" t="str">
        <x:v>AI-assisted analyst</x:v>
      </x:c>
      <x:c r="M25" s="342" t="d">
        <x:v>2026-10-04T00:00:00.000Z</x:v>
      </x:c>
      <x:c r="N25" s="340"/>
      <x:c r="O25" s="340" t="str">
        <x:v>Exact source cell: 'CASH FLOW W ALL BUILDINGS JULY '!G90; requires analyst confirmation.</x:v>
      </x:c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8" hidden="0" customHeight="1">
      <x:c r="A26" s="340" t="str">
        <x:v>MAP-TEST-0020</x:v>
      </x:c>
      <x:c r="B26" s="340" t="str">
        <x:v>ASM-NGOB-V42-TEST</x:v>
      </x:c>
      <x:c r="C26" s="340" t="str">
        <x:v>RAW-TEST-0020</x:v>
      </x:c>
      <x:c r="D26" s="340" t="str">
        <x:v>SRC-NGOB-V18</x:v>
      </x:c>
      <x:c r="E26" s="340" t="str">
        <x:v>Financial</x:v>
      </x:c>
      <x:c r="F26" s="340" t="str">
        <x:v>REVENUE</x:v>
      </x:c>
      <x:c r="G26" s="340"/>
      <x:c r="H26" s="341" t="n">
        <x:f>'11_RAW_STAGING'!I26</x:f>
        <x:v>26628295.394337088</x:v>
      </x:c>
      <x:c r="I26" s="342"/>
      <x:c r="J26" s="340" t="str">
        <x:v>Proposed</x:v>
      </x:c>
      <x:c r="K26" s="340" t="str">
        <x:v>High</x:v>
      </x:c>
      <x:c r="L26" s="340" t="str">
        <x:v>AI-assisted analyst</x:v>
      </x:c>
      <x:c r="M26" s="342" t="d">
        <x:v>2026-10-04T00:00:00.000Z</x:v>
      </x:c>
      <x:c r="N26" s="340"/>
      <x:c r="O26" s="340" t="str">
        <x:v>Exact source cell: 'CASH FLOW W ALL BUILDINGS JULY '!H33; requires analyst confirmation.</x:v>
      </x:c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8" hidden="0" customHeight="1">
      <x:c r="A27" s="340" t="str">
        <x:v>MAP-TEST-0021</x:v>
      </x:c>
      <x:c r="B27" s="340" t="str">
        <x:v>ASM-NGOB-V42-TEST</x:v>
      </x:c>
      <x:c r="C27" s="340" t="str">
        <x:v>RAW-TEST-0021</x:v>
      </x:c>
      <x:c r="D27" s="340" t="str">
        <x:v>SRC-NGOB-V18</x:v>
      </x:c>
      <x:c r="E27" s="340" t="str">
        <x:v>Financial</x:v>
      </x:c>
      <x:c r="F27" s="340" t="str">
        <x:v>OPEX</x:v>
      </x:c>
      <x:c r="G27" s="340"/>
      <x:c r="H27" s="341" t="n">
        <x:f>'11_RAW_STAGING'!I27</x:f>
        <x:v>2276142.137239885</x:v>
      </x:c>
      <x:c r="I27" s="342"/>
      <x:c r="J27" s="340" t="str">
        <x:v>Proposed</x:v>
      </x:c>
      <x:c r="K27" s="340" t="str">
        <x:v>High</x:v>
      </x:c>
      <x:c r="L27" s="340" t="str">
        <x:v>AI-assisted analyst</x:v>
      </x:c>
      <x:c r="M27" s="342" t="d">
        <x:v>2026-10-04T00:00:00.000Z</x:v>
      </x:c>
      <x:c r="N27" s="340"/>
      <x:c r="O27" s="340" t="str">
        <x:v>Exact source cell: 'CASH FLOW W ALL BUILDINGS JULY '!H76; requires analyst confirmation.</x:v>
      </x:c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8" hidden="0" customHeight="1">
      <x:c r="A28" s="340" t="str">
        <x:v>MAP-TEST-0022</x:v>
      </x:c>
      <x:c r="B28" s="340" t="str">
        <x:v>ASM-NGOB-V42-TEST</x:v>
      </x:c>
      <x:c r="C28" s="340" t="str">
        <x:v>RAW-TEST-0022</x:v>
      </x:c>
      <x:c r="D28" s="340" t="str">
        <x:v>SRC-NGOB-V18</x:v>
      </x:c>
      <x:c r="E28" s="340" t="str">
        <x:v>Financial</x:v>
      </x:c>
      <x:c r="F28" s="340" t="str">
        <x:v>OPEX</x:v>
      </x:c>
      <x:c r="G28" s="340"/>
      <x:c r="H28" s="341" t="n">
        <x:f>'11_RAW_STAGING'!I28</x:f>
        <x:v>10677710.228663055</x:v>
      </x:c>
      <x:c r="I28" s="342"/>
      <x:c r="J28" s="340" t="str">
        <x:v>Proposed</x:v>
      </x:c>
      <x:c r="K28" s="340" t="str">
        <x:v>High</x:v>
      </x:c>
      <x:c r="L28" s="340" t="str">
        <x:v>AI-assisted analyst</x:v>
      </x:c>
      <x:c r="M28" s="342" t="d">
        <x:v>2026-10-04T00:00:00.000Z</x:v>
      </x:c>
      <x:c r="N28" s="340"/>
      <x:c r="O28" s="340" t="str">
        <x:v>Exact source cell: 'CASH FLOW W ALL BUILDINGS JULY '!H77; requires analyst confirmation.</x:v>
      </x:c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8" hidden="0" customHeight="1">
      <x:c r="A29" s="340" t="str">
        <x:v>MAP-TEST-0023</x:v>
      </x:c>
      <x:c r="B29" s="340" t="str">
        <x:v>ASM-NGOB-V42-TEST</x:v>
      </x:c>
      <x:c r="C29" s="340" t="str">
        <x:v>RAW-TEST-0023</x:v>
      </x:c>
      <x:c r="D29" s="340" t="str">
        <x:v>SRC-NGOB-V18</x:v>
      </x:c>
      <x:c r="E29" s="340" t="str">
        <x:v>Financial</x:v>
      </x:c>
      <x:c r="F29" s="340" t="str">
        <x:v>RESERVE_CONTRIBUTION</x:v>
      </x:c>
      <x:c r="G29" s="340"/>
      <x:c r="H29" s="341" t="n">
        <x:f>'11_RAW_STAGING'!I29</x:f>
        <x:v>244010.32272955508</x:v>
      </x:c>
      <x:c r="I29" s="342"/>
      <x:c r="J29" s="340" t="str">
        <x:v>Proposed</x:v>
      </x:c>
      <x:c r="K29" s="340" t="str">
        <x:v>High</x:v>
      </x:c>
      <x:c r="L29" s="340" t="str">
        <x:v>AI-assisted analyst</x:v>
      </x:c>
      <x:c r="M29" s="342" t="d">
        <x:v>2026-10-04T00:00:00.000Z</x:v>
      </x:c>
      <x:c r="N29" s="340"/>
      <x:c r="O29" s="340" t="str">
        <x:v>Exact source cell: 'CASH FLOW W ALL BUILDINGS JULY '!H90; requires analyst confirmation.</x:v>
      </x:c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8" hidden="0" customHeight="1">
      <x:c r="A30" s="340" t="str">
        <x:v>MAP-TEST-0024</x:v>
      </x:c>
      <x:c r="B30" s="340" t="str">
        <x:v>ASM-NGOB-V42-TEST</x:v>
      </x:c>
      <x:c r="C30" s="340" t="str">
        <x:v>RAW-TEST-0024</x:v>
      </x:c>
      <x:c r="D30" s="340" t="str">
        <x:v>SRC-NGOB-V18</x:v>
      </x:c>
      <x:c r="E30" s="340" t="str">
        <x:v>Financial</x:v>
      </x:c>
      <x:c r="F30" s="340" t="str">
        <x:v>REVENUE</x:v>
      </x:c>
      <x:c r="G30" s="340"/>
      <x:c r="H30" s="341" t="n">
        <x:f>'11_RAW_STAGING'!I30</x:f>
        <x:v>27221516.866271142</x:v>
      </x:c>
      <x:c r="I30" s="342"/>
      <x:c r="J30" s="340" t="str">
        <x:v>Proposed</x:v>
      </x:c>
      <x:c r="K30" s="340" t="str">
        <x:v>High</x:v>
      </x:c>
      <x:c r="L30" s="340" t="str">
        <x:v>AI-assisted analyst</x:v>
      </x:c>
      <x:c r="M30" s="342" t="d">
        <x:v>2026-10-04T00:00:00.000Z</x:v>
      </x:c>
      <x:c r="N30" s="340"/>
      <x:c r="O30" s="340" t="str">
        <x:v>Exact source cell: 'CASH FLOW W ALL BUILDINGS JULY '!I33; requires analyst confirmation.</x:v>
      </x:c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8" hidden="0" customHeight="1">
      <x:c r="A31" s="340" t="str">
        <x:v>MAP-TEST-0025</x:v>
      </x:c>
      <x:c r="B31" s="340" t="str">
        <x:v>ASM-NGOB-V42-TEST</x:v>
      </x:c>
      <x:c r="C31" s="340" t="str">
        <x:v>RAW-TEST-0025</x:v>
      </x:c>
      <x:c r="D31" s="340" t="str">
        <x:v>SRC-NGOB-V18</x:v>
      </x:c>
      <x:c r="E31" s="340" t="str">
        <x:v>Financial</x:v>
      </x:c>
      <x:c r="F31" s="340" t="str">
        <x:v>OPEX</x:v>
      </x:c>
      <x:c r="G31" s="340"/>
      <x:c r="H31" s="341" t="n">
        <x:f>'11_RAW_STAGING'!I31</x:f>
        <x:v>2337414.0690016365</x:v>
      </x:c>
      <x:c r="I31" s="342"/>
      <x:c r="J31" s="340" t="str">
        <x:v>Proposed</x:v>
      </x:c>
      <x:c r="K31" s="340" t="str">
        <x:v>High</x:v>
      </x:c>
      <x:c r="L31" s="340" t="str">
        <x:v>AI-assisted analyst</x:v>
      </x:c>
      <x:c r="M31" s="342" t="d">
        <x:v>2026-10-04T00:00:00.000Z</x:v>
      </x:c>
      <x:c r="N31" s="340"/>
      <x:c r="O31" s="340" t="str">
        <x:v>Exact source cell: 'CASH FLOW W ALL BUILDINGS JULY '!I76; requires analyst confirmation.</x:v>
      </x:c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8" hidden="0" customHeight="1">
      <x:c r="A32" s="340" t="str">
        <x:v>MAP-TEST-0026</x:v>
      </x:c>
      <x:c r="B32" s="340" t="str">
        <x:v>ASM-NGOB-V42-TEST</x:v>
      </x:c>
      <x:c r="C32" s="340" t="str">
        <x:v>RAW-TEST-0026</x:v>
      </x:c>
      <x:c r="D32" s="340" t="str">
        <x:v>SRC-NGOB-V18</x:v>
      </x:c>
      <x:c r="E32" s="340" t="str">
        <x:v>Financial</x:v>
      </x:c>
      <x:c r="F32" s="340" t="str">
        <x:v>OPEX</x:v>
      </x:c>
      <x:c r="G32" s="340"/>
      <x:c r="H32" s="341" t="n">
        <x:f>'11_RAW_STAGING'!I32</x:f>
        <x:v>10931422.055899896</x:v>
      </x:c>
      <x:c r="I32" s="342"/>
      <x:c r="J32" s="340" t="str">
        <x:v>Proposed</x:v>
      </x:c>
      <x:c r="K32" s="340" t="str">
        <x:v>High</x:v>
      </x:c>
      <x:c r="L32" s="340" t="str">
        <x:v>AI-assisted analyst</x:v>
      </x:c>
      <x:c r="M32" s="342" t="d">
        <x:v>2026-10-04T00:00:00.000Z</x:v>
      </x:c>
      <x:c r="N32" s="340"/>
      <x:c r="O32" s="340" t="str">
        <x:v>Exact source cell: 'CASH FLOW W ALL BUILDINGS JULY '!I77; requires analyst confirmation.</x:v>
      </x:c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8" hidden="0" customHeight="1">
      <x:c r="A33" s="340" t="str">
        <x:v>MAP-TEST-0027</x:v>
      </x:c>
      <x:c r="B33" s="340" t="str">
        <x:v>ASM-NGOB-V42-TEST</x:v>
      </x:c>
      <x:c r="C33" s="340" t="str">
        <x:v>RAW-TEST-0027</x:v>
      </x:c>
      <x:c r="D33" s="340" t="str">
        <x:v>SRC-NGOB-V18</x:v>
      </x:c>
      <x:c r="E33" s="340" t="str">
        <x:v>Financial</x:v>
      </x:c>
      <x:c r="F33" s="340" t="str">
        <x:v>RESERVE_CONTRIBUTION</x:v>
      </x:c>
      <x:c r="G33" s="340"/>
      <x:c r="H33" s="341" t="n">
        <x:f>'11_RAW_STAGING'!I33</x:f>
        <x:v>252466.36983871393</x:v>
      </x:c>
      <x:c r="I33" s="342"/>
      <x:c r="J33" s="340" t="str">
        <x:v>Proposed</x:v>
      </x:c>
      <x:c r="K33" s="340" t="str">
        <x:v>High</x:v>
      </x:c>
      <x:c r="L33" s="340" t="str">
        <x:v>AI-assisted analyst</x:v>
      </x:c>
      <x:c r="M33" s="342" t="d">
        <x:v>2026-10-04T00:00:00.000Z</x:v>
      </x:c>
      <x:c r="N33" s="340"/>
      <x:c r="O33" s="340" t="str">
        <x:v>Exact source cell: 'CASH FLOW W ALL BUILDINGS JULY '!I90; requires analyst confirmation.</x:v>
      </x:c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8" hidden="0" customHeight="1">
      <x:c r="A34" s="340" t="str">
        <x:v>MAP-TEST-0028</x:v>
      </x:c>
      <x:c r="B34" s="340" t="str">
        <x:v>ASM-NGOB-V42-TEST</x:v>
      </x:c>
      <x:c r="C34" s="340" t="str">
        <x:v>RAW-TEST-0028</x:v>
      </x:c>
      <x:c r="D34" s="340" t="str">
        <x:v>SRC-NGOB-V18</x:v>
      </x:c>
      <x:c r="E34" s="340" t="str">
        <x:v>Financial</x:v>
      </x:c>
      <x:c r="F34" s="340" t="str">
        <x:v>REVENUE</x:v>
      </x:c>
      <x:c r="G34" s="340"/>
      <x:c r="H34" s="341" t="n">
        <x:f>'11_RAW_STAGING'!I34</x:f>
        <x:v>27905966.86367594</x:v>
      </x:c>
      <x:c r="I34" s="342"/>
      <x:c r="J34" s="340" t="str">
        <x:v>Proposed</x:v>
      </x:c>
      <x:c r="K34" s="340" t="str">
        <x:v>High</x:v>
      </x:c>
      <x:c r="L34" s="340" t="str">
        <x:v>AI-assisted analyst</x:v>
      </x:c>
      <x:c r="M34" s="342" t="d">
        <x:v>2026-10-04T00:00:00.000Z</x:v>
      </x:c>
      <x:c r="N34" s="340"/>
      <x:c r="O34" s="340" t="str">
        <x:v>Exact source cell: 'CASH FLOW W ALL BUILDINGS JULY '!J33; requires analyst confirmation.</x:v>
      </x:c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8" hidden="0" customHeight="1">
      <x:c r="A35" s="340" t="str">
        <x:v>MAP-TEST-0029</x:v>
      </x:c>
      <x:c r="B35" s="340" t="str">
        <x:v>ASM-NGOB-V42-TEST</x:v>
      </x:c>
      <x:c r="C35" s="340" t="str">
        <x:v>RAW-TEST-0029</x:v>
      </x:c>
      <x:c r="D35" s="340" t="str">
        <x:v>SRC-NGOB-V18</x:v>
      </x:c>
      <x:c r="E35" s="340" t="str">
        <x:v>Financial</x:v>
      </x:c>
      <x:c r="F35" s="340" t="str">
        <x:v>OPEX</x:v>
      </x:c>
      <x:c r="G35" s="340"/>
      <x:c r="H35" s="341" t="n">
        <x:f>'11_RAW_STAGING'!I35</x:f>
        <x:v>2389368.4353409754</x:v>
      </x:c>
      <x:c r="I35" s="342"/>
      <x:c r="J35" s="340" t="str">
        <x:v>Proposed</x:v>
      </x:c>
      <x:c r="K35" s="340" t="str">
        <x:v>High</x:v>
      </x:c>
      <x:c r="L35" s="340" t="str">
        <x:v>AI-assisted analyst</x:v>
      </x:c>
      <x:c r="M35" s="342" t="d">
        <x:v>2026-10-04T00:00:00.000Z</x:v>
      </x:c>
      <x:c r="N35" s="340"/>
      <x:c r="O35" s="340" t="str">
        <x:v>Exact source cell: 'CASH FLOW W ALL BUILDINGS JULY '!J76; requires analyst confirmation.</x:v>
      </x:c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8" hidden="0" customHeight="1">
      <x:c r="A36" s="340" t="str">
        <x:v>MAP-TEST-0030</x:v>
      </x:c>
      <x:c r="B36" s="340" t="str">
        <x:v>ASM-NGOB-V42-TEST</x:v>
      </x:c>
      <x:c r="C36" s="340" t="str">
        <x:v>RAW-TEST-0030</x:v>
      </x:c>
      <x:c r="D36" s="340" t="str">
        <x:v>SRC-NGOB-V18</x:v>
      </x:c>
      <x:c r="E36" s="340" t="str">
        <x:v>Financial</x:v>
      </x:c>
      <x:c r="F36" s="340" t="str">
        <x:v>OPEX</x:v>
      </x:c>
      <x:c r="G36" s="340"/>
      <x:c r="H36" s="341" t="n">
        <x:f>'11_RAW_STAGING'!I36</x:f>
        <x:v>11191439.097471047</x:v>
      </x:c>
      <x:c r="I36" s="342"/>
      <x:c r="J36" s="340" t="str">
        <x:v>Proposed</x:v>
      </x:c>
      <x:c r="K36" s="340" t="str">
        <x:v>High</x:v>
      </x:c>
      <x:c r="L36" s="340" t="str">
        <x:v>AI-assisted analyst</x:v>
      </x:c>
      <x:c r="M36" s="342" t="d">
        <x:v>2026-10-04T00:00:00.000Z</x:v>
      </x:c>
      <x:c r="N36" s="340"/>
      <x:c r="O36" s="340" t="str">
        <x:v>Exact source cell: 'CASH FLOW W ALL BUILDINGS JULY '!J77; requires analyst confirmation.</x:v>
      </x:c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8" hidden="0" customHeight="1">
      <x:c r="A37" s="340" t="str">
        <x:v>MAP-TEST-0031</x:v>
      </x:c>
      <x:c r="B37" s="340" t="str">
        <x:v>ASM-NGOB-V42-TEST</x:v>
      </x:c>
      <x:c r="C37" s="340" t="str">
        <x:v>RAW-TEST-0031</x:v>
      </x:c>
      <x:c r="D37" s="340" t="str">
        <x:v>SRC-NGOB-V18</x:v>
      </x:c>
      <x:c r="E37" s="340" t="str">
        <x:v>Financial</x:v>
      </x:c>
      <x:c r="F37" s="340" t="str">
        <x:v>RESERVE_CONTRIBUTION</x:v>
      </x:c>
      <x:c r="G37" s="340"/>
      <x:c r="H37" s="341" t="n">
        <x:f>'11_RAW_STAGING'!I37</x:f>
        <x:v>261259.33614327013</x:v>
      </x:c>
      <x:c r="I37" s="342"/>
      <x:c r="J37" s="340" t="str">
        <x:v>Proposed</x:v>
      </x:c>
      <x:c r="K37" s="340" t="str">
        <x:v>High</x:v>
      </x:c>
      <x:c r="L37" s="340" t="str">
        <x:v>AI-assisted analyst</x:v>
      </x:c>
      <x:c r="M37" s="342" t="d">
        <x:v>2026-10-04T00:00:00.000Z</x:v>
      </x:c>
      <x:c r="N37" s="340"/>
      <x:c r="O37" s="340" t="str">
        <x:v>Exact source cell: 'CASH FLOW W ALL BUILDINGS JULY '!J90; requires analyst confirmation.</x:v>
      </x:c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8" hidden="0" customHeight="1">
      <x:c r="A38" s="340" t="str">
        <x:v>MAP-TEST-0032</x:v>
      </x:c>
      <x:c r="B38" s="340" t="str">
        <x:v>ASM-NGOB-V42-TEST</x:v>
      </x:c>
      <x:c r="C38" s="340" t="str">
        <x:v>RAW-TEST-0032</x:v>
      </x:c>
      <x:c r="D38" s="340" t="str">
        <x:v>SRC-NGOB-V18</x:v>
      </x:c>
      <x:c r="E38" s="340" t="str">
        <x:v>Financial</x:v>
      </x:c>
      <x:c r="F38" s="340" t="str">
        <x:v>REVENUE</x:v>
      </x:c>
      <x:c r="G38" s="340"/>
      <x:c r="H38" s="341" t="n">
        <x:f>'11_RAW_STAGING'!I38</x:f>
        <x:v>28145780.057912</x:v>
      </x:c>
      <x:c r="I38" s="342"/>
      <x:c r="J38" s="340" t="str">
        <x:v>Proposed</x:v>
      </x:c>
      <x:c r="K38" s="340" t="str">
        <x:v>High</x:v>
      </x:c>
      <x:c r="L38" s="340" t="str">
        <x:v>AI-assisted analyst</x:v>
      </x:c>
      <x:c r="M38" s="342" t="d">
        <x:v>2026-10-04T00:00:00.000Z</x:v>
      </x:c>
      <x:c r="N38" s="340"/>
      <x:c r="O38" s="340" t="str">
        <x:v>Exact source cell: 'CASH FLOW W ALL BUILDINGS JULY '!K33; requires analyst confirmation.</x:v>
      </x:c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8" hidden="0" customHeight="1">
      <x:c r="A39" s="340" t="str">
        <x:v>MAP-TEST-0033</x:v>
      </x:c>
      <x:c r="B39" s="340" t="str">
        <x:v>ASM-NGOB-V42-TEST</x:v>
      </x:c>
      <x:c r="C39" s="340" t="str">
        <x:v>RAW-TEST-0033</x:v>
      </x:c>
      <x:c r="D39" s="340" t="str">
        <x:v>SRC-NGOB-V18</x:v>
      </x:c>
      <x:c r="E39" s="340" t="str">
        <x:v>Financial</x:v>
      </x:c>
      <x:c r="F39" s="340" t="str">
        <x:v>OPEX</x:v>
      </x:c>
      <x:c r="G39" s="340"/>
      <x:c r="H39" s="341" t="n">
        <x:f>'11_RAW_STAGING'!I39</x:f>
        <x:v>2417325.3039090442</x:v>
      </x:c>
      <x:c r="I39" s="342"/>
      <x:c r="J39" s="340" t="str">
        <x:v>Proposed</x:v>
      </x:c>
      <x:c r="K39" s="340" t="str">
        <x:v>High</x:v>
      </x:c>
      <x:c r="L39" s="340" t="str">
        <x:v>AI-assisted analyst</x:v>
      </x:c>
      <x:c r="M39" s="342" t="d">
        <x:v>2026-10-04T00:00:00.000Z</x:v>
      </x:c>
      <x:c r="N39" s="340"/>
      <x:c r="O39" s="340" t="str">
        <x:v>Exact source cell: 'CASH FLOW W ALL BUILDINGS JULY '!K76; requires analyst confirmation.</x:v>
      </x:c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8" hidden="0" customHeight="1">
      <x:c r="A40" s="340" t="str">
        <x:v>MAP-TEST-0034</x:v>
      </x:c>
      <x:c r="B40" s="340" t="str">
        <x:v>ASM-NGOB-V42-TEST</x:v>
      </x:c>
      <x:c r="C40" s="340" t="str">
        <x:v>RAW-TEST-0034</x:v>
      </x:c>
      <x:c r="D40" s="340" t="str">
        <x:v>SRC-NGOB-V18</x:v>
      </x:c>
      <x:c r="E40" s="340" t="str">
        <x:v>Financial</x:v>
      </x:c>
      <x:c r="F40" s="340" t="str">
        <x:v>OPEX</x:v>
      </x:c>
      <x:c r="G40" s="340"/>
      <x:c r="H40" s="341" t="n">
        <x:f>'11_RAW_STAGING'!I40</x:f>
        <x:v>11163628.206078136</x:v>
      </x:c>
      <x:c r="I40" s="342"/>
      <x:c r="J40" s="340" t="str">
        <x:v>Proposed</x:v>
      </x:c>
      <x:c r="K40" s="340" t="str">
        <x:v>High</x:v>
      </x:c>
      <x:c r="L40" s="340" t="str">
        <x:v>AI-assisted analyst</x:v>
      </x:c>
      <x:c r="M40" s="342" t="d">
        <x:v>2026-10-04T00:00:00.000Z</x:v>
      </x:c>
      <x:c r="N40" s="340"/>
      <x:c r="O40" s="340" t="str">
        <x:v>Exact source cell: 'CASH FLOW W ALL BUILDINGS JULY '!K77; requires analyst confirmation.</x:v>
      </x:c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8" hidden="0" customHeight="1">
      <x:c r="A41" s="340" t="str">
        <x:v>MAP-TEST-0035</x:v>
      </x:c>
      <x:c r="B41" s="340" t="str">
        <x:v>ASM-NGOB-V42-TEST</x:v>
      </x:c>
      <x:c r="C41" s="340" t="str">
        <x:v>RAW-TEST-0035</x:v>
      </x:c>
      <x:c r="D41" s="340" t="str">
        <x:v>SRC-NGOB-V18</x:v>
      </x:c>
      <x:c r="E41" s="340" t="str">
        <x:v>Financial</x:v>
      </x:c>
      <x:c r="F41" s="340" t="str">
        <x:v>RESERVE_CONTRIBUTION</x:v>
      </x:c>
      <x:c r="G41" s="340"/>
      <x:c r="H41" s="341" t="n">
        <x:f>'11_RAW_STAGING'!I41</x:f>
        <x:v>252698.157402239</x:v>
      </x:c>
      <x:c r="I41" s="342"/>
      <x:c r="J41" s="340" t="str">
        <x:v>Proposed</x:v>
      </x:c>
      <x:c r="K41" s="340" t="str">
        <x:v>High</x:v>
      </x:c>
      <x:c r="L41" s="340" t="str">
        <x:v>AI-assisted analyst</x:v>
      </x:c>
      <x:c r="M41" s="342" t="d">
        <x:v>2026-10-04T00:00:00.000Z</x:v>
      </x:c>
      <x:c r="N41" s="340"/>
      <x:c r="O41" s="340" t="str">
        <x:v>Exact source cell: 'CASH FLOW W ALL BUILDINGS JULY '!K90; requires analyst confirmation.</x:v>
      </x:c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8" hidden="0" customHeight="1">
      <x:c r="A42" s="340" t="str">
        <x:v>MAP-TEST-0036</x:v>
      </x:c>
      <x:c r="B42" s="340" t="str">
        <x:v>ASM-NGOB-V42-TEST</x:v>
      </x:c>
      <x:c r="C42" s="340" t="str">
        <x:v>RAW-TEST-0036</x:v>
      </x:c>
      <x:c r="D42" s="340" t="str">
        <x:v>SRC-NGOB-V18</x:v>
      </x:c>
      <x:c r="E42" s="340" t="str">
        <x:v>Financial</x:v>
      </x:c>
      <x:c r="F42" s="340" t="str">
        <x:v>REVENUE</x:v>
      </x:c>
      <x:c r="G42" s="340"/>
      <x:c r="H42" s="341" t="n">
        <x:f>'11_RAW_STAGING'!I42</x:f>
        <x:v>28785954.116249535</x:v>
      </x:c>
      <x:c r="I42" s="342"/>
      <x:c r="J42" s="340" t="str">
        <x:v>Proposed</x:v>
      </x:c>
      <x:c r="K42" s="340" t="str">
        <x:v>High</x:v>
      </x:c>
      <x:c r="L42" s="340" t="str">
        <x:v>AI-assisted analyst</x:v>
      </x:c>
      <x:c r="M42" s="342" t="d">
        <x:v>2026-10-04T00:00:00.000Z</x:v>
      </x:c>
      <x:c r="N42" s="340"/>
      <x:c r="O42" s="340" t="str">
        <x:v>Exact source cell: 'CASH FLOW W ALL BUILDINGS JULY '!L33; requires analyst confirmation.</x:v>
      </x:c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8" hidden="0" customHeight="1">
      <x:c r="A43" s="340" t="str">
        <x:v>MAP-TEST-0037</x:v>
      </x:c>
      <x:c r="B43" s="340" t="str">
        <x:v>ASM-NGOB-V42-TEST</x:v>
      </x:c>
      <x:c r="C43" s="340" t="str">
        <x:v>RAW-TEST-0037</x:v>
      </x:c>
      <x:c r="D43" s="340" t="str">
        <x:v>SRC-NGOB-V18</x:v>
      </x:c>
      <x:c r="E43" s="340" t="str">
        <x:v>Financial</x:v>
      </x:c>
      <x:c r="F43" s="340" t="str">
        <x:v>OPEX</x:v>
      </x:c>
      <x:c r="G43" s="340"/>
      <x:c r="H43" s="341" t="n">
        <x:f>'11_RAW_STAGING'!I43</x:f>
        <x:v>2463543.1389006376</x:v>
      </x:c>
      <x:c r="I43" s="342"/>
      <x:c r="J43" s="340" t="str">
        <x:v>Proposed</x:v>
      </x:c>
      <x:c r="K43" s="340" t="str">
        <x:v>High</x:v>
      </x:c>
      <x:c r="L43" s="340" t="str">
        <x:v>AI-assisted analyst</x:v>
      </x:c>
      <x:c r="M43" s="342" t="d">
        <x:v>2026-10-04T00:00:00.000Z</x:v>
      </x:c>
      <x:c r="N43" s="340"/>
      <x:c r="O43" s="340" t="str">
        <x:v>Exact source cell: 'CASH FLOW W ALL BUILDINGS JULY '!L76; requires analyst confirmation.</x:v>
      </x:c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8" hidden="0" customHeight="1">
      <x:c r="A44" s="340" t="str">
        <x:v>MAP-TEST-0038</x:v>
      </x:c>
      <x:c r="B44" s="340" t="str">
        <x:v>ASM-NGOB-V42-TEST</x:v>
      </x:c>
      <x:c r="C44" s="340" t="str">
        <x:v>RAW-TEST-0038</x:v>
      </x:c>
      <x:c r="D44" s="340" t="str">
        <x:v>SRC-NGOB-V18</x:v>
      </x:c>
      <x:c r="E44" s="340" t="str">
        <x:v>Financial</x:v>
      </x:c>
      <x:c r="F44" s="340" t="str">
        <x:v>OPEX</x:v>
      </x:c>
      <x:c r="G44" s="340"/>
      <x:c r="H44" s="341" t="n">
        <x:f>'11_RAW_STAGING'!I44</x:f>
        <x:v>11430853.169996008</x:v>
      </x:c>
      <x:c r="I44" s="342"/>
      <x:c r="J44" s="340" t="str">
        <x:v>Proposed</x:v>
      </x:c>
      <x:c r="K44" s="340" t="str">
        <x:v>High</x:v>
      </x:c>
      <x:c r="L44" s="340" t="str">
        <x:v>AI-assisted analyst</x:v>
      </x:c>
      <x:c r="M44" s="342" t="d">
        <x:v>2026-10-04T00:00:00.000Z</x:v>
      </x:c>
      <x:c r="N44" s="340"/>
      <x:c r="O44" s="340" t="str">
        <x:v>Exact source cell: 'CASH FLOW W ALL BUILDINGS JULY '!L77; requires analyst confirmation.</x:v>
      </x:c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8" hidden="0" customHeight="1">
      <x:c r="A45" s="340" t="str">
        <x:v>MAP-TEST-0039</x:v>
      </x:c>
      <x:c r="B45" s="340" t="str">
        <x:v>ASM-NGOB-V42-TEST</x:v>
      </x:c>
      <x:c r="C45" s="340" t="str">
        <x:v>RAW-TEST-0039</x:v>
      </x:c>
      <x:c r="D45" s="340" t="str">
        <x:v>SRC-NGOB-V18</x:v>
      </x:c>
      <x:c r="E45" s="340" t="str">
        <x:v>Financial</x:v>
      </x:c>
      <x:c r="F45" s="340" t="str">
        <x:v>RESERVE_CONTRIBUTION</x:v>
      </x:c>
      <x:c r="G45" s="340"/>
      <x:c r="H45" s="341" t="n">
        <x:f>'11_RAW_STAGING'!I45</x:f>
        <x:v>258742.2241483944</x:v>
      </x:c>
      <x:c r="I45" s="342"/>
      <x:c r="J45" s="340" t="str">
        <x:v>Proposed</x:v>
      </x:c>
      <x:c r="K45" s="340" t="str">
        <x:v>High</x:v>
      </x:c>
      <x:c r="L45" s="340" t="str">
        <x:v>AI-assisted analyst</x:v>
      </x:c>
      <x:c r="M45" s="342" t="d">
        <x:v>2026-10-04T00:00:00.000Z</x:v>
      </x:c>
      <x:c r="N45" s="340"/>
      <x:c r="O45" s="340" t="str">
        <x:v>Exact source cell: 'CASH FLOW W ALL BUILDINGS JULY '!L90; requires analyst confirmation.</x:v>
      </x:c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8" hidden="0" customHeight="1">
      <x:c r="A46" s="340" t="str">
        <x:v>MAP-TEST-0040</x:v>
      </x:c>
      <x:c r="B46" s="340" t="str">
        <x:v>ASM-NGOB-V42-TEST</x:v>
      </x:c>
      <x:c r="C46" s="340" t="str">
        <x:v>RAW-TEST-0040</x:v>
      </x:c>
      <x:c r="D46" s="340" t="str">
        <x:v>SRC-NGOB-V18</x:v>
      </x:c>
      <x:c r="E46" s="340" t="str">
        <x:v>Financial</x:v>
      </x:c>
      <x:c r="F46" s="340" t="str">
        <x:v>REVENUE</x:v>
      </x:c>
      <x:c r="G46" s="340"/>
      <x:c r="H46" s="341" t="n">
        <x:f>'11_RAW_STAGING'!I46</x:f>
        <x:v>29414896.142274756</x:v>
      </x:c>
      <x:c r="I46" s="342"/>
      <x:c r="J46" s="340" t="str">
        <x:v>Proposed</x:v>
      </x:c>
      <x:c r="K46" s="340" t="str">
        <x:v>High</x:v>
      </x:c>
      <x:c r="L46" s="340" t="str">
        <x:v>AI-assisted analyst</x:v>
      </x:c>
      <x:c r="M46" s="342" t="d">
        <x:v>2026-10-04T00:00:00.000Z</x:v>
      </x:c>
      <x:c r="N46" s="340"/>
      <x:c r="O46" s="340" t="str">
        <x:v>Exact source cell: 'CASH FLOW W ALL BUILDINGS JULY '!M33; requires analyst confirmation.</x:v>
      </x:c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8" hidden="0" customHeight="1">
      <x:c r="A47" s="340" t="str">
        <x:v>MAP-TEST-0041</x:v>
      </x:c>
      <x:c r="B47" s="340" t="str">
        <x:v>ASM-NGOB-V42-TEST</x:v>
      </x:c>
      <x:c r="C47" s="340" t="str">
        <x:v>RAW-TEST-0041</x:v>
      </x:c>
      <x:c r="D47" s="340" t="str">
        <x:v>SRC-NGOB-V18</x:v>
      </x:c>
      <x:c r="E47" s="340" t="str">
        <x:v>Financial</x:v>
      </x:c>
      <x:c r="F47" s="340" t="str">
        <x:v>OPEX</x:v>
      </x:c>
      <x:c r="G47" s="340"/>
      <x:c r="H47" s="341" t="n">
        <x:f>'11_RAW_STAGING'!I47</x:f>
        <x:v>2510743.451755862</x:v>
      </x:c>
      <x:c r="I47" s="342"/>
      <x:c r="J47" s="340" t="str">
        <x:v>Proposed</x:v>
      </x:c>
      <x:c r="K47" s="340" t="str">
        <x:v>High</x:v>
      </x:c>
      <x:c r="L47" s="340" t="str">
        <x:v>AI-assisted analyst</x:v>
      </x:c>
      <x:c r="M47" s="342" t="d">
        <x:v>2026-10-04T00:00:00.000Z</x:v>
      </x:c>
      <x:c r="N47" s="340"/>
      <x:c r="O47" s="340" t="str">
        <x:v>Exact source cell: 'CASH FLOW W ALL BUILDINGS JULY '!M76; requires analyst confirmation.</x:v>
      </x:c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8" hidden="0" customHeight="1">
      <x:c r="A48" s="340" t="str">
        <x:v>MAP-TEST-0042</x:v>
      </x:c>
      <x:c r="B48" s="340" t="str">
        <x:v>ASM-NGOB-V42-TEST</x:v>
      </x:c>
      <x:c r="C48" s="340" t="str">
        <x:v>RAW-TEST-0042</x:v>
      </x:c>
      <x:c r="D48" s="340" t="str">
        <x:v>SRC-NGOB-V18</x:v>
      </x:c>
      <x:c r="E48" s="340" t="str">
        <x:v>Financial</x:v>
      </x:c>
      <x:c r="F48" s="340" t="str">
        <x:v>OPEX</x:v>
      </x:c>
      <x:c r="G48" s="340"/>
      <x:c r="H48" s="341" t="n">
        <x:f>'11_RAW_STAGING'!I48</x:f>
        <x:v>11704768.439361578</x:v>
      </x:c>
      <x:c r="I48" s="342"/>
      <x:c r="J48" s="340" t="str">
        <x:v>Proposed</x:v>
      </x:c>
      <x:c r="K48" s="340" t="str">
        <x:v>High</x:v>
      </x:c>
      <x:c r="L48" s="340" t="str">
        <x:v>AI-assisted analyst</x:v>
      </x:c>
      <x:c r="M48" s="342" t="d">
        <x:v>2026-10-04T00:00:00.000Z</x:v>
      </x:c>
      <x:c r="N48" s="340"/>
      <x:c r="O48" s="340" t="str">
        <x:v>Exact source cell: 'CASH FLOW W ALL BUILDINGS JULY '!M77; requires analyst confirmation.</x:v>
      </x:c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8" hidden="0" customHeight="1">
      <x:c r="A49" s="340" t="str">
        <x:v>MAP-TEST-0043</x:v>
      </x:c>
      <x:c r="B49" s="340" t="str">
        <x:v>ASM-NGOB-V42-TEST</x:v>
      </x:c>
      <x:c r="C49" s="340" t="str">
        <x:v>RAW-TEST-0043</x:v>
      </x:c>
      <x:c r="D49" s="340" t="str">
        <x:v>SRC-NGOB-V18</x:v>
      </x:c>
      <x:c r="E49" s="340" t="str">
        <x:v>Financial</x:v>
      </x:c>
      <x:c r="F49" s="340" t="str">
        <x:v>RESERVE_CONTRIBUTION</x:v>
      </x:c>
      <x:c r="G49" s="340"/>
      <x:c r="H49" s="341" t="n">
        <x:f>'11_RAW_STAGING'!I49</x:f>
        <x:v>264931.92481942574</x:v>
      </x:c>
      <x:c r="I49" s="342"/>
      <x:c r="J49" s="340" t="str">
        <x:v>Proposed</x:v>
      </x:c>
      <x:c r="K49" s="340" t="str">
        <x:v>High</x:v>
      </x:c>
      <x:c r="L49" s="340" t="str">
        <x:v>AI-assisted analyst</x:v>
      </x:c>
      <x:c r="M49" s="342" t="d">
        <x:v>2026-10-04T00:00:00.000Z</x:v>
      </x:c>
      <x:c r="N49" s="340"/>
      <x:c r="O49" s="340" t="str">
        <x:v>Exact source cell: 'CASH FLOW W ALL BUILDINGS JULY '!M90; requires analyst confirmation.</x:v>
      </x:c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8" hidden="0" customHeight="1">
      <x:c r="A50" s="340" t="str">
        <x:v>MAP-TEST-0044</x:v>
      </x:c>
      <x:c r="B50" s="340" t="str">
        <x:v>ASM-NGOB-V42-TEST</x:v>
      </x:c>
      <x:c r="C50" s="340" t="str">
        <x:v>RAW-TEST-0044</x:v>
      </x:c>
      <x:c r="D50" s="340" t="str">
        <x:v>SRC-NGOB-V18</x:v>
      </x:c>
      <x:c r="E50" s="340" t="str">
        <x:v>Financial</x:v>
      </x:c>
      <x:c r="F50" s="340" t="str">
        <x:v>REVENUE</x:v>
      </x:c>
      <x:c r="G50" s="340"/>
      <x:c r="H50" s="341" t="n">
        <x:f>'11_RAW_STAGING'!I50</x:f>
        <x:v>911307.7899999999</x:v>
      </x:c>
      <x:c r="I50" s="342"/>
      <x:c r="J50" s="340" t="str">
        <x:v>Proposed</x:v>
      </x:c>
      <x:c r="K50" s="340" t="str">
        <x:v>High</x:v>
      </x:c>
      <x:c r="L50" s="340" t="str">
        <x:v>AI-assisted analyst</x:v>
      </x:c>
      <x:c r="M50" s="342" t="d">
        <x:v>2026-10-04T00:00:00.000Z</x:v>
      </x:c>
      <x:c r="N50" s="340"/>
      <x:c r="O50" s="340" t="str">
        <x:v>Exact source cell: 'Murray Manor'!C16; requires analyst confirmation.</x:v>
      </x:c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8" hidden="0" customHeight="1">
      <x:c r="A51" s="340" t="str">
        <x:v>MAP-TEST-0045</x:v>
      </x:c>
      <x:c r="B51" s="340" t="str">
        <x:v>ASM-NGOB-V42-TEST</x:v>
      </x:c>
      <x:c r="C51" s="340" t="str">
        <x:v>RAW-TEST-0045</x:v>
      </x:c>
      <x:c r="D51" s="340" t="str">
        <x:v>SRC-NGOB-V18</x:v>
      </x:c>
      <x:c r="E51" s="340" t="str">
        <x:v>Financial</x:v>
      </x:c>
      <x:c r="F51" s="340" t="str">
        <x:v>OPEX</x:v>
      </x:c>
      <x:c r="G51" s="340"/>
      <x:c r="H51" s="341" t="n">
        <x:f>'11_RAW_STAGING'!I51</x:f>
        <x:v>541492</x:v>
      </x:c>
      <x:c r="I51" s="342"/>
      <x:c r="J51" s="340" t="str">
        <x:v>Proposed</x:v>
      </x:c>
      <x:c r="K51" s="340" t="str">
        <x:v>High</x:v>
      </x:c>
      <x:c r="L51" s="340" t="str">
        <x:v>AI-assisted analyst</x:v>
      </x:c>
      <x:c r="M51" s="342" t="d">
        <x:v>2026-10-04T00:00:00.000Z</x:v>
      </x:c>
      <x:c r="N51" s="340"/>
      <x:c r="O51" s="340" t="str">
        <x:v>Exact source cell: 'Murray Manor'!C87; requires analyst confirmation.</x:v>
      </x:c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8" hidden="0" customHeight="1">
      <x:c r="A52" s="340" t="str">
        <x:v>MAP-TEST-0046</x:v>
      </x:c>
      <x:c r="B52" s="340" t="str">
        <x:v>ASM-NGOB-V42-TEST</x:v>
      </x:c>
      <x:c r="C52" s="340" t="str">
        <x:v>RAW-TEST-0046</x:v>
      </x:c>
      <x:c r="D52" s="340" t="str">
        <x:v>SRC-NGOB-V18</x:v>
      </x:c>
      <x:c r="E52" s="340" t="str">
        <x:v>Financial</x:v>
      </x:c>
      <x:c r="F52" s="340" t="str">
        <x:v>REVENUE</x:v>
      </x:c>
      <x:c r="G52" s="340"/>
      <x:c r="H52" s="341" t="n">
        <x:f>'11_RAW_STAGING'!I52</x:f>
        <x:v>725530.2448999999</x:v>
      </x:c>
      <x:c r="I52" s="342"/>
      <x:c r="J52" s="340" t="str">
        <x:v>Proposed</x:v>
      </x:c>
      <x:c r="K52" s="340" t="str">
        <x:v>High</x:v>
      </x:c>
      <x:c r="L52" s="340" t="str">
        <x:v>AI-assisted analyst</x:v>
      </x:c>
      <x:c r="M52" s="342" t="d">
        <x:v>2026-10-04T00:00:00.000Z</x:v>
      </x:c>
      <x:c r="N52" s="340"/>
      <x:c r="O52" s="340" t="str">
        <x:v>Exact source cell: 'Murray Manor'!D16; requires analyst confirmation.</x:v>
      </x:c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8" hidden="0" customHeight="1">
      <x:c r="A53" s="340" t="str">
        <x:v>MAP-TEST-0047</x:v>
      </x:c>
      <x:c r="B53" s="340" t="str">
        <x:v>ASM-NGOB-V42-TEST</x:v>
      </x:c>
      <x:c r="C53" s="340" t="str">
        <x:v>RAW-TEST-0047</x:v>
      </x:c>
      <x:c r="D53" s="340" t="str">
        <x:v>SRC-NGOB-V18</x:v>
      </x:c>
      <x:c r="E53" s="340" t="str">
        <x:v>Financial</x:v>
      </x:c>
      <x:c r="F53" s="340" t="str">
        <x:v>OPEX</x:v>
      </x:c>
      <x:c r="G53" s="340"/>
      <x:c r="H53" s="341" t="n">
        <x:f>'11_RAW_STAGING'!I53</x:f>
        <x:v>292022.14</x:v>
      </x:c>
      <x:c r="I53" s="342"/>
      <x:c r="J53" s="340" t="str">
        <x:v>Proposed</x:v>
      </x:c>
      <x:c r="K53" s="340" t="str">
        <x:v>High</x:v>
      </x:c>
      <x:c r="L53" s="340" t="str">
        <x:v>AI-assisted analyst</x:v>
      </x:c>
      <x:c r="M53" s="342" t="d">
        <x:v>2026-10-04T00:00:00.000Z</x:v>
      </x:c>
      <x:c r="N53" s="340"/>
      <x:c r="O53" s="340" t="str">
        <x:v>Exact source cell: 'Murray Manor'!D87; requires analyst confirmation.</x:v>
      </x:c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8" hidden="0" customHeight="1">
      <x:c r="A54" s="340" t="str">
        <x:v>MAP-TEST-0048</x:v>
      </x:c>
      <x:c r="B54" s="340" t="str">
        <x:v>ASM-NGOB-V42-TEST</x:v>
      </x:c>
      <x:c r="C54" s="340" t="str">
        <x:v>RAW-TEST-0048</x:v>
      </x:c>
      <x:c r="D54" s="340" t="str">
        <x:v>SRC-NGOB-V18</x:v>
      </x:c>
      <x:c r="E54" s="340" t="str">
        <x:v>Financial</x:v>
      </x:c>
      <x:c r="F54" s="340" t="str">
        <x:v>REVENUE</x:v>
      </x:c>
      <x:c r="G54" s="340"/>
      <x:c r="H54" s="341" t="n">
        <x:f>'11_RAW_STAGING'!I54</x:f>
        <x:v>749787.047988</x:v>
      </x:c>
      <x:c r="I54" s="342"/>
      <x:c r="J54" s="340" t="str">
        <x:v>Proposed</x:v>
      </x:c>
      <x:c r="K54" s="340" t="str">
        <x:v>High</x:v>
      </x:c>
      <x:c r="L54" s="340" t="str">
        <x:v>AI-assisted analyst</x:v>
      </x:c>
      <x:c r="M54" s="342" t="d">
        <x:v>2026-10-04T00:00:00.000Z</x:v>
      </x:c>
      <x:c r="N54" s="340"/>
      <x:c r="O54" s="340" t="str">
        <x:v>Exact source cell: 'Murray Manor'!E16; requires analyst confirmation.</x:v>
      </x:c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8" hidden="0" customHeight="1">
      <x:c r="A55" s="340" t="str">
        <x:v>MAP-TEST-0049</x:v>
      </x:c>
      <x:c r="B55" s="340" t="str">
        <x:v>ASM-NGOB-V42-TEST</x:v>
      </x:c>
      <x:c r="C55" s="340" t="str">
        <x:v>RAW-TEST-0049</x:v>
      </x:c>
      <x:c r="D55" s="340" t="str">
        <x:v>SRC-NGOB-V18</x:v>
      </x:c>
      <x:c r="E55" s="340" t="str">
        <x:v>Financial</x:v>
      </x:c>
      <x:c r="F55" s="340" t="str">
        <x:v>OPEX</x:v>
      </x:c>
      <x:c r="G55" s="340"/>
      <x:c r="H55" s="341" t="n">
        <x:f>'11_RAW_STAGING'!I55</x:f>
        <x:v>272866.65900000004</x:v>
      </x:c>
      <x:c r="I55" s="342"/>
      <x:c r="J55" s="340" t="str">
        <x:v>Proposed</x:v>
      </x:c>
      <x:c r="K55" s="340" t="str">
        <x:v>High</x:v>
      </x:c>
      <x:c r="L55" s="340" t="str">
        <x:v>AI-assisted analyst</x:v>
      </x:c>
      <x:c r="M55" s="342" t="d">
        <x:v>2026-10-04T00:00:00.000Z</x:v>
      </x:c>
      <x:c r="N55" s="340"/>
      <x:c r="O55" s="340" t="str">
        <x:v>Exact source cell: 'Murray Manor'!E87; requires analyst confirmation.</x:v>
      </x:c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8" hidden="0" customHeight="1">
      <x:c r="A56" s="340" t="str">
        <x:v>MAP-TEST-0050</x:v>
      </x:c>
      <x:c r="B56" s="340" t="str">
        <x:v>ASM-NGOB-V42-TEST</x:v>
      </x:c>
      <x:c r="C56" s="340" t="str">
        <x:v>RAW-TEST-0050</x:v>
      </x:c>
      <x:c r="D56" s="340" t="str">
        <x:v>SRC-NGOB-V18</x:v>
      </x:c>
      <x:c r="E56" s="340" t="str">
        <x:v>Financial</x:v>
      </x:c>
      <x:c r="F56" s="340" t="str">
        <x:v>REVENUE</x:v>
      </x:c>
      <x:c r="G56" s="340"/>
      <x:c r="H56" s="341" t="n">
        <x:f>'11_RAW_STAGING'!I56</x:f>
        <x:v>785751.5889477599</x:v>
      </x:c>
      <x:c r="I56" s="342"/>
      <x:c r="J56" s="340" t="str">
        <x:v>Proposed</x:v>
      </x:c>
      <x:c r="K56" s="340" t="str">
        <x:v>High</x:v>
      </x:c>
      <x:c r="L56" s="340" t="str">
        <x:v>AI-assisted analyst</x:v>
      </x:c>
      <x:c r="M56" s="342" t="d">
        <x:v>2026-10-04T00:00:00.000Z</x:v>
      </x:c>
      <x:c r="N56" s="340"/>
      <x:c r="O56" s="340" t="str">
        <x:v>Exact source cell: 'Murray Manor'!F16; requires analyst confirmation.</x:v>
      </x:c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8" hidden="0" customHeight="1">
      <x:c r="A57" s="340" t="str">
        <x:v>MAP-TEST-0051</x:v>
      </x:c>
      <x:c r="B57" s="340" t="str">
        <x:v>ASM-NGOB-V42-TEST</x:v>
      </x:c>
      <x:c r="C57" s="340" t="str">
        <x:v>RAW-TEST-0051</x:v>
      </x:c>
      <x:c r="D57" s="340" t="str">
        <x:v>SRC-NGOB-V18</x:v>
      </x:c>
      <x:c r="E57" s="340" t="str">
        <x:v>Financial</x:v>
      </x:c>
      <x:c r="F57" s="340" t="str">
        <x:v>OPEX</x:v>
      </x:c>
      <x:c r="G57" s="340"/>
      <x:c r="H57" s="341" t="n">
        <x:f>'11_RAW_STAGING'!I57</x:f>
        <x:v>278685.960436</x:v>
      </x:c>
      <x:c r="I57" s="342"/>
      <x:c r="J57" s="340" t="str">
        <x:v>Proposed</x:v>
      </x:c>
      <x:c r="K57" s="340" t="str">
        <x:v>High</x:v>
      </x:c>
      <x:c r="L57" s="340" t="str">
        <x:v>AI-assisted analyst</x:v>
      </x:c>
      <x:c r="M57" s="342" t="d">
        <x:v>2026-10-04T00:00:00.000Z</x:v>
      </x:c>
      <x:c r="N57" s="340"/>
      <x:c r="O57" s="340" t="str">
        <x:v>Exact source cell: 'Murray Manor'!F87; requires analyst confirmation.</x:v>
      </x:c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8" hidden="0" customHeight="1">
      <x:c r="A58" s="340" t="str">
        <x:v>MAP-TEST-0052</x:v>
      </x:c>
      <x:c r="B58" s="340" t="str">
        <x:v>ASM-NGOB-V42-TEST</x:v>
      </x:c>
      <x:c r="C58" s="340" t="str">
        <x:v>RAW-TEST-0052</x:v>
      </x:c>
      <x:c r="D58" s="340" t="str">
        <x:v>SRC-NGOB-V18</x:v>
      </x:c>
      <x:c r="E58" s="340" t="str">
        <x:v>Financial</x:v>
      </x:c>
      <x:c r="F58" s="340" t="str">
        <x:v>REVENUE</x:v>
      </x:c>
      <x:c r="G58" s="340"/>
      <x:c r="H58" s="341" t="n">
        <x:f>'11_RAW_STAGING'!I58</x:f>
        <x:v>823493.8207267151</x:v>
      </x:c>
      <x:c r="I58" s="342"/>
      <x:c r="J58" s="340" t="str">
        <x:v>Proposed</x:v>
      </x:c>
      <x:c r="K58" s="340" t="str">
        <x:v>High</x:v>
      </x:c>
      <x:c r="L58" s="340" t="str">
        <x:v>AI-assisted analyst</x:v>
      </x:c>
      <x:c r="M58" s="342" t="d">
        <x:v>2026-10-04T00:00:00.000Z</x:v>
      </x:c>
      <x:c r="N58" s="340"/>
      <x:c r="O58" s="340" t="str">
        <x:v>Exact source cell: 'Murray Manor'!G16; requires analyst confirmation.</x:v>
      </x:c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8" hidden="0" customHeight="1">
      <x:c r="A59" s="340" t="str">
        <x:v>MAP-TEST-0053</x:v>
      </x:c>
      <x:c r="B59" s="340" t="str">
        <x:v>ASM-NGOB-V42-TEST</x:v>
      </x:c>
      <x:c r="C59" s="340" t="str">
        <x:v>RAW-TEST-0053</x:v>
      </x:c>
      <x:c r="D59" s="340" t="str">
        <x:v>SRC-NGOB-V18</x:v>
      </x:c>
      <x:c r="E59" s="340" t="str">
        <x:v>Financial</x:v>
      </x:c>
      <x:c r="F59" s="340" t="str">
        <x:v>OPEX</x:v>
      </x:c>
      <x:c r="G59" s="340"/>
      <x:c r="H59" s="341" t="n">
        <x:f>'11_RAW_STAGING'!I59</x:f>
        <x:v>284636.12663096003</x:v>
      </x:c>
      <x:c r="I59" s="342"/>
      <x:c r="J59" s="340" t="str">
        <x:v>Proposed</x:v>
      </x:c>
      <x:c r="K59" s="340" t="str">
        <x:v>High</x:v>
      </x:c>
      <x:c r="L59" s="340" t="str">
        <x:v>AI-assisted analyst</x:v>
      </x:c>
      <x:c r="M59" s="342" t="d">
        <x:v>2026-10-04T00:00:00.000Z</x:v>
      </x:c>
      <x:c r="N59" s="340"/>
      <x:c r="O59" s="340" t="str">
        <x:v>Exact source cell: 'Murray Manor'!G87; requires analyst confirmation.</x:v>
      </x:c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8" hidden="0" customHeight="1">
      <x:c r="A60" s="340" t="str">
        <x:v>MAP-TEST-0054</x:v>
      </x:c>
      <x:c r="B60" s="340" t="str">
        <x:v>ASM-NGOB-V42-TEST</x:v>
      </x:c>
      <x:c r="C60" s="340" t="str">
        <x:v>RAW-TEST-0054</x:v>
      </x:c>
      <x:c r="D60" s="340" t="str">
        <x:v>SRC-NGOB-V18</x:v>
      </x:c>
      <x:c r="E60" s="340" t="str">
        <x:v>Financial</x:v>
      </x:c>
      <x:c r="F60" s="340" t="str">
        <x:v>REVENUE</x:v>
      </x:c>
      <x:c r="G60" s="340"/>
      <x:c r="H60" s="341" t="n">
        <x:f>'11_RAW_STAGING'!I60</x:f>
        <x:v>863102.2171412494</x:v>
      </x:c>
      <x:c r="I60" s="342"/>
      <x:c r="J60" s="340" t="str">
        <x:v>Proposed</x:v>
      </x:c>
      <x:c r="K60" s="340" t="str">
        <x:v>High</x:v>
      </x:c>
      <x:c r="L60" s="340" t="str">
        <x:v>AI-assisted analyst</x:v>
      </x:c>
      <x:c r="M60" s="342" t="d">
        <x:v>2026-10-04T00:00:00.000Z</x:v>
      </x:c>
      <x:c r="N60" s="340"/>
      <x:c r="O60" s="340" t="str">
        <x:v>Exact source cell: 'Murray Manor'!H16; requires analyst confirmation.</x:v>
      </x:c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8" hidden="0" customHeight="1">
      <x:c r="A61" s="340" t="str">
        <x:v>MAP-TEST-0055</x:v>
      </x:c>
      <x:c r="B61" s="340" t="str">
        <x:v>ASM-NGOB-V42-TEST</x:v>
      </x:c>
      <x:c r="C61" s="340" t="str">
        <x:v>RAW-TEST-0055</x:v>
      </x:c>
      <x:c r="D61" s="340" t="str">
        <x:v>SRC-NGOB-V18</x:v>
      </x:c>
      <x:c r="E61" s="340" t="str">
        <x:v>Financial</x:v>
      </x:c>
      <x:c r="F61" s="340" t="str">
        <x:v>OPEX</x:v>
      </x:c>
      <x:c r="G61" s="340"/>
      <x:c r="H61" s="341" t="n">
        <x:f>'11_RAW_STAGING'!I61</x:f>
        <x:v>290720.35402926884</x:v>
      </x:c>
      <x:c r="I61" s="342"/>
      <x:c r="J61" s="340" t="str">
        <x:v>Proposed</x:v>
      </x:c>
      <x:c r="K61" s="340" t="str">
        <x:v>High</x:v>
      </x:c>
      <x:c r="L61" s="340" t="str">
        <x:v>AI-assisted analyst</x:v>
      </x:c>
      <x:c r="M61" s="342" t="d">
        <x:v>2026-10-04T00:00:00.000Z</x:v>
      </x:c>
      <x:c r="N61" s="340"/>
      <x:c r="O61" s="340" t="str">
        <x:v>Exact source cell: 'Murray Manor'!H87; requires analyst confirmation.</x:v>
      </x:c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8" hidden="0" customHeight="1">
      <x:c r="A62" s="340" t="str">
        <x:v>MAP-TEST-0056</x:v>
      </x:c>
      <x:c r="B62" s="340" t="str">
        <x:v>ASM-NGOB-V42-TEST</x:v>
      </x:c>
      <x:c r="C62" s="340" t="str">
        <x:v>RAW-TEST-0056</x:v>
      </x:c>
      <x:c r="D62" s="340" t="str">
        <x:v>SRC-NGOB-V18</x:v>
      </x:c>
      <x:c r="E62" s="340" t="str">
        <x:v>Financial</x:v>
      </x:c>
      <x:c r="F62" s="340" t="str">
        <x:v>REVENUE</x:v>
      </x:c>
      <x:c r="G62" s="340"/>
      <x:c r="H62" s="341" t="n">
        <x:f>'11_RAW_STAGING'!I62</x:f>
        <x:v>905921.1492587558</x:v>
      </x:c>
      <x:c r="I62" s="342"/>
      <x:c r="J62" s="340" t="str">
        <x:v>Proposed</x:v>
      </x:c>
      <x:c r="K62" s="340" t="str">
        <x:v>High</x:v>
      </x:c>
      <x:c r="L62" s="340" t="str">
        <x:v>AI-assisted analyst</x:v>
      </x:c>
      <x:c r="M62" s="342" t="d">
        <x:v>2026-10-04T00:00:00.000Z</x:v>
      </x:c>
      <x:c r="N62" s="340"/>
      <x:c r="O62" s="340" t="str">
        <x:v>Exact source cell: 'Murray Manor'!J16; requires analyst confirmation.</x:v>
      </x:c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8" hidden="0" customHeight="1">
      <x:c r="A63" s="340" t="str">
        <x:v>MAP-TEST-0057</x:v>
      </x:c>
      <x:c r="B63" s="340" t="str">
        <x:v>ASM-NGOB-V42-TEST</x:v>
      </x:c>
      <x:c r="C63" s="340" t="str">
        <x:v>RAW-TEST-0057</x:v>
      </x:c>
      <x:c r="D63" s="340" t="str">
        <x:v>SRC-NGOB-V18</x:v>
      </x:c>
      <x:c r="E63" s="340" t="str">
        <x:v>Financial</x:v>
      </x:c>
      <x:c r="F63" s="340" t="str">
        <x:v>OPEX</x:v>
      </x:c>
      <x:c r="G63" s="340"/>
      <x:c r="H63" s="341" t="n">
        <x:f>'11_RAW_STAGING'!I63</x:f>
        <x:v>303304.2163563047</x:v>
      </x:c>
      <x:c r="I63" s="342"/>
      <x:c r="J63" s="340" t="str">
        <x:v>Proposed</x:v>
      </x:c>
      <x:c r="K63" s="340" t="str">
        <x:v>High</x:v>
      </x:c>
      <x:c r="L63" s="340" t="str">
        <x:v>AI-assisted analyst</x:v>
      </x:c>
      <x:c r="M63" s="342" t="d">
        <x:v>2026-10-04T00:00:00.000Z</x:v>
      </x:c>
      <x:c r="N63" s="340"/>
      <x:c r="O63" s="340" t="str">
        <x:v>Exact source cell: 'Murray Manor'!J87; requires analyst confirmation.</x:v>
      </x:c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8" hidden="0" customHeight="1">
      <x:c r="A64" s="340" t="str">
        <x:v>MAP-TEST-0058</x:v>
      </x:c>
      <x:c r="B64" s="340" t="str">
        <x:v>ASM-NGOB-V42-TEST</x:v>
      </x:c>
      <x:c r="C64" s="340" t="str">
        <x:v>RAW-TEST-0058</x:v>
      </x:c>
      <x:c r="D64" s="340" t="str">
        <x:v>SRC-NGOB-V18</x:v>
      </x:c>
      <x:c r="E64" s="340" t="str">
        <x:v>Financial</x:v>
      </x:c>
      <x:c r="F64" s="340" t="str">
        <x:v>REVENUE</x:v>
      </x:c>
      <x:c r="G64" s="340"/>
      <x:c r="H64" s="341" t="n">
        <x:f>'11_RAW_STAGING'!I64</x:f>
        <x:v>928131.2308570559</x:v>
      </x:c>
      <x:c r="I64" s="342"/>
      <x:c r="J64" s="340" t="str">
        <x:v>Proposed</x:v>
      </x:c>
      <x:c r="K64" s="340" t="str">
        <x:v>High</x:v>
      </x:c>
      <x:c r="L64" s="340" t="str">
        <x:v>AI-assisted analyst</x:v>
      </x:c>
      <x:c r="M64" s="342" t="d">
        <x:v>2026-10-04T00:00:00.000Z</x:v>
      </x:c>
      <x:c r="N64" s="340"/>
      <x:c r="O64" s="340" t="str">
        <x:v>Exact source cell: 'Murray Manor'!K16; requires analyst confirmation.</x:v>
      </x:c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8" hidden="0" customHeight="1">
      <x:c r="A65" s="340" t="str">
        <x:v>MAP-TEST-0059</x:v>
      </x:c>
      <x:c r="B65" s="340" t="str">
        <x:v>ASM-NGOB-V42-TEST</x:v>
      </x:c>
      <x:c r="C65" s="340" t="str">
        <x:v>RAW-TEST-0059</x:v>
      </x:c>
      <x:c r="D65" s="340" t="str">
        <x:v>SRC-NGOB-V18</x:v>
      </x:c>
      <x:c r="E65" s="340" t="str">
        <x:v>Financial</x:v>
      </x:c>
      <x:c r="F65" s="340" t="str">
        <x:v>OPEX</x:v>
      </x:c>
      <x:c r="G65" s="340"/>
      <x:c r="H65" s="341" t="n">
        <x:f>'11_RAW_STAGING'!I65</x:f>
        <x:v>309810.69041266985</x:v>
      </x:c>
      <x:c r="I65" s="342"/>
      <x:c r="J65" s="340" t="str">
        <x:v>Proposed</x:v>
      </x:c>
      <x:c r="K65" s="340" t="str">
        <x:v>High</x:v>
      </x:c>
      <x:c r="L65" s="340" t="str">
        <x:v>AI-assisted analyst</x:v>
      </x:c>
      <x:c r="M65" s="342" t="d">
        <x:v>2026-10-04T00:00:00.000Z</x:v>
      </x:c>
      <x:c r="N65" s="340"/>
      <x:c r="O65" s="340" t="str">
        <x:v>Exact source cell: 'Murray Manor'!K87; requires analyst confirmation.</x:v>
      </x:c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8" hidden="0" customHeight="1">
      <x:c r="A66" s="340" t="str">
        <x:v>MAP-TEST-0060</x:v>
      </x:c>
      <x:c r="B66" s="340" t="str">
        <x:v>ASM-NGOB-V42-TEST</x:v>
      </x:c>
      <x:c r="C66" s="340" t="str">
        <x:v>RAW-TEST-0060</x:v>
      </x:c>
      <x:c r="D66" s="340" t="str">
        <x:v>SRC-NGOB-V18</x:v>
      </x:c>
      <x:c r="E66" s="340" t="str">
        <x:v>Financial</x:v>
      </x:c>
      <x:c r="F66" s="340" t="str">
        <x:v>REVENUE</x:v>
      </x:c>
      <x:c r="G66" s="340"/>
      <x:c r="H66" s="341" t="n">
        <x:f>'11_RAW_STAGING'!I66</x:f>
        <x:v>950892.78555265</x:v>
      </x:c>
      <x:c r="I66" s="342"/>
      <x:c r="J66" s="340" t="str">
        <x:v>Proposed</x:v>
      </x:c>
      <x:c r="K66" s="340" t="str">
        <x:v>High</x:v>
      </x:c>
      <x:c r="L66" s="340" t="str">
        <x:v>AI-assisted analyst</x:v>
      </x:c>
      <x:c r="M66" s="342" t="d">
        <x:v>2026-10-04T00:00:00.000Z</x:v>
      </x:c>
      <x:c r="N66" s="340"/>
      <x:c r="O66" s="340" t="str">
        <x:v>Exact source cell: 'Murray Manor'!L16; requires analyst confirmation.</x:v>
      </x:c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8" hidden="0" customHeight="1">
      <x:c r="A67" s="340" t="str">
        <x:v>MAP-TEST-0061</x:v>
      </x:c>
      <x:c r="B67" s="340" t="str">
        <x:v>ASM-NGOB-V42-TEST</x:v>
      </x:c>
      <x:c r="C67" s="340" t="str">
        <x:v>RAW-TEST-0061</x:v>
      </x:c>
      <x:c r="D67" s="340" t="str">
        <x:v>SRC-NGOB-V18</x:v>
      </x:c>
      <x:c r="E67" s="340" t="str">
        <x:v>Financial</x:v>
      </x:c>
      <x:c r="F67" s="340" t="str">
        <x:v>OPEX</x:v>
      </x:c>
      <x:c r="G67" s="340"/>
      <x:c r="H67" s="341" t="n">
        <x:f>'11_RAW_STAGING'!I67</x:f>
        <x:v>316464.9095393319</x:v>
      </x:c>
      <x:c r="I67" s="342"/>
      <x:c r="J67" s="340" t="str">
        <x:v>Proposed</x:v>
      </x:c>
      <x:c r="K67" s="340" t="str">
        <x:v>High</x:v>
      </x:c>
      <x:c r="L67" s="340" t="str">
        <x:v>AI-assisted analyst</x:v>
      </x:c>
      <x:c r="M67" s="342" t="d">
        <x:v>2026-10-04T00:00:00.000Z</x:v>
      </x:c>
      <x:c r="N67" s="340"/>
      <x:c r="O67" s="340" t="str">
        <x:v>Exact source cell: 'Murray Manor'!L87; requires analyst confirmation.</x:v>
      </x:c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8" hidden="0" customHeight="1">
      <x:c r="A68" s="340" t="str">
        <x:v>MAP-TEST-0062</x:v>
      </x:c>
      <x:c r="B68" s="340" t="str">
        <x:v>ASM-NGOB-V42-TEST</x:v>
      </x:c>
      <x:c r="C68" s="340" t="str">
        <x:v>RAW-TEST-0062</x:v>
      </x:c>
      <x:c r="D68" s="340" t="str">
        <x:v>SRC-NGOB-V18</x:v>
      </x:c>
      <x:c r="E68" s="340" t="str">
        <x:v>Financial</x:v>
      </x:c>
      <x:c r="F68" s="340" t="str">
        <x:v>REVENUE</x:v>
      </x:c>
      <x:c r="G68" s="340"/>
      <x:c r="H68" s="341" t="n">
        <x:f>'11_RAW_STAGING'!I68</x:f>
        <x:v>974219.5245941175</x:v>
      </x:c>
      <x:c r="I68" s="342"/>
      <x:c r="J68" s="340" t="str">
        <x:v>Proposed</x:v>
      </x:c>
      <x:c r="K68" s="340" t="str">
        <x:v>High</x:v>
      </x:c>
      <x:c r="L68" s="340" t="str">
        <x:v>AI-assisted analyst</x:v>
      </x:c>
      <x:c r="M68" s="342" t="d">
        <x:v>2026-10-04T00:00:00.000Z</x:v>
      </x:c>
      <x:c r="N68" s="340"/>
      <x:c r="O68" s="340" t="str">
        <x:v>Exact source cell: 'Murray Manor'!M16; requires analyst confirmation.</x:v>
      </x:c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8" hidden="0" customHeight="1">
      <x:c r="A69" s="340" t="str">
        <x:v>MAP-TEST-0063</x:v>
      </x:c>
      <x:c r="B69" s="340" t="str">
        <x:v>ASM-NGOB-V42-TEST</x:v>
      </x:c>
      <x:c r="C69" s="340" t="str">
        <x:v>RAW-TEST-0063</x:v>
      </x:c>
      <x:c r="D69" s="340" t="str">
        <x:v>SRC-NGOB-V18</x:v>
      </x:c>
      <x:c r="E69" s="340" t="str">
        <x:v>Financial</x:v>
      </x:c>
      <x:c r="F69" s="340" t="str">
        <x:v>OPEX</x:v>
      </x:c>
      <x:c r="G69" s="340"/>
      <x:c r="H69" s="341" t="n">
        <x:f>'11_RAW_STAGING'!I69</x:f>
        <x:v>323270.5332612635</x:v>
      </x:c>
      <x:c r="I69" s="342"/>
      <x:c r="J69" s="340" t="str">
        <x:v>Proposed</x:v>
      </x:c>
      <x:c r="K69" s="340" t="str">
        <x:v>High</x:v>
      </x:c>
      <x:c r="L69" s="340" t="str">
        <x:v>AI-assisted analyst</x:v>
      </x:c>
      <x:c r="M69" s="342" t="d">
        <x:v>2026-10-04T00:00:00.000Z</x:v>
      </x:c>
      <x:c r="N69" s="340"/>
      <x:c r="O69" s="340" t="str">
        <x:v>Exact source cell: 'Murray Manor'!M87; requires analyst confirmation.</x:v>
      </x:c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8" hidden="0" customHeight="1">
      <x:c r="A70" s="340" t="str">
        <x:v>MAP-TEST-0064</x:v>
      </x:c>
      <x:c r="B70" s="340" t="str">
        <x:v>ASM-NGOB-V42-TEST</x:v>
      </x:c>
      <x:c r="C70" s="340" t="str">
        <x:v>RAW-TEST-0064</x:v>
      </x:c>
      <x:c r="D70" s="340" t="str">
        <x:v>SRC-NGOB-V18</x:v>
      </x:c>
      <x:c r="E70" s="340" t="str">
        <x:v>Financial</x:v>
      </x:c>
      <x:c r="F70" s="340" t="str">
        <x:v>REVENUE</x:v>
      </x:c>
      <x:c r="G70" s="340"/>
      <x:c r="H70" s="341" t="n">
        <x:f>'11_RAW_STAGING'!I70</x:f>
        <x:v>1194848.5499999998</x:v>
      </x:c>
      <x:c r="I70" s="342"/>
      <x:c r="J70" s="340" t="str">
        <x:v>Proposed</x:v>
      </x:c>
      <x:c r="K70" s="340" t="str">
        <x:v>High</x:v>
      </x:c>
      <x:c r="L70" s="340" t="str">
        <x:v>AI-assisted analyst</x:v>
      </x:c>
      <x:c r="M70" s="342" t="d">
        <x:v>2026-10-04T00:00:00.000Z</x:v>
      </x:c>
      <x:c r="N70" s="340"/>
      <x:c r="O70" s="340" t="str">
        <x:v>Exact source cell: 'Evergreen Apartments'!C16; requires analyst confirmation.</x:v>
      </x:c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8" hidden="0" customHeight="1">
      <x:c r="A71" s="340" t="str">
        <x:v>MAP-TEST-0065</x:v>
      </x:c>
      <x:c r="B71" s="340" t="str">
        <x:v>ASM-NGOB-V42-TEST</x:v>
      </x:c>
      <x:c r="C71" s="340" t="str">
        <x:v>RAW-TEST-0065</x:v>
      </x:c>
      <x:c r="D71" s="340" t="str">
        <x:v>SRC-NGOB-V18</x:v>
      </x:c>
      <x:c r="E71" s="340" t="str">
        <x:v>Financial</x:v>
      </x:c>
      <x:c r="F71" s="340" t="str">
        <x:v>OPEX</x:v>
      </x:c>
      <x:c r="G71" s="340"/>
      <x:c r="H71" s="341" t="n">
        <x:f>'11_RAW_STAGING'!I71</x:f>
        <x:v>813444</x:v>
      </x:c>
      <x:c r="I71" s="342"/>
      <x:c r="J71" s="340" t="str">
        <x:v>Proposed</x:v>
      </x:c>
      <x:c r="K71" s="340" t="str">
        <x:v>High</x:v>
      </x:c>
      <x:c r="L71" s="340" t="str">
        <x:v>AI-assisted analyst</x:v>
      </x:c>
      <x:c r="M71" s="342" t="d">
        <x:v>2026-10-04T00:00:00.000Z</x:v>
      </x:c>
      <x:c r="N71" s="340"/>
      <x:c r="O71" s="340" t="str">
        <x:v>Exact source cell: 'Evergreen Apartments'!C87; requires analyst confirmation.</x:v>
      </x:c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8" hidden="0" customHeight="1">
      <x:c r="A72" s="340" t="str">
        <x:v>MAP-TEST-0066</x:v>
      </x:c>
      <x:c r="B72" s="340" t="str">
        <x:v>ASM-NGOB-V42-TEST</x:v>
      </x:c>
      <x:c r="C72" s="340" t="str">
        <x:v>RAW-TEST-0066</x:v>
      </x:c>
      <x:c r="D72" s="340" t="str">
        <x:v>SRC-NGOB-V18</x:v>
      </x:c>
      <x:c r="E72" s="340" t="str">
        <x:v>Financial</x:v>
      </x:c>
      <x:c r="F72" s="340" t="str">
        <x:v>REVENUE</x:v>
      </x:c>
      <x:c r="G72" s="340"/>
      <x:c r="H72" s="341" t="n">
        <x:f>'11_RAW_STAGING'!I72</x:f>
        <x:v>986126.2544999999</x:v>
      </x:c>
      <x:c r="I72" s="342"/>
      <x:c r="J72" s="340" t="str">
        <x:v>Proposed</x:v>
      </x:c>
      <x:c r="K72" s="340" t="str">
        <x:v>High</x:v>
      </x:c>
      <x:c r="L72" s="340" t="str">
        <x:v>AI-assisted analyst</x:v>
      </x:c>
      <x:c r="M72" s="342" t="d">
        <x:v>2026-10-04T00:00:00.000Z</x:v>
      </x:c>
      <x:c r="N72" s="340"/>
      <x:c r="O72" s="340" t="str">
        <x:v>Exact source cell: 'Evergreen Apartments'!D16; requires analyst confirmation.</x:v>
      </x:c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8" hidden="0" customHeight="1">
      <x:c r="A73" s="340" t="str">
        <x:v>MAP-TEST-0067</x:v>
      </x:c>
      <x:c r="B73" s="340" t="str">
        <x:v>ASM-NGOB-V42-TEST</x:v>
      </x:c>
      <x:c r="C73" s="340" t="str">
        <x:v>RAW-TEST-0067</x:v>
      </x:c>
      <x:c r="D73" s="340" t="str">
        <x:v>SRC-NGOB-V18</x:v>
      </x:c>
      <x:c r="E73" s="340" t="str">
        <x:v>Financial</x:v>
      </x:c>
      <x:c r="F73" s="340" t="str">
        <x:v>OPEX</x:v>
      </x:c>
      <x:c r="G73" s="340"/>
      <x:c r="H73" s="341" t="n">
        <x:f>'11_RAW_STAGING'!I73</x:f>
        <x:v>823173.4100000001</x:v>
      </x:c>
      <x:c r="I73" s="342"/>
      <x:c r="J73" s="340" t="str">
        <x:v>Proposed</x:v>
      </x:c>
      <x:c r="K73" s="340" t="str">
        <x:v>High</x:v>
      </x:c>
      <x:c r="L73" s="340" t="str">
        <x:v>AI-assisted analyst</x:v>
      </x:c>
      <x:c r="M73" s="342" t="d">
        <x:v>2026-10-04T00:00:00.000Z</x:v>
      </x:c>
      <x:c r="N73" s="340"/>
      <x:c r="O73" s="340" t="str">
        <x:v>Exact source cell: 'Evergreen Apartments'!D87; requires analyst confirmation.</x:v>
      </x:c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8" hidden="0" customHeight="1">
      <x:c r="A74" s="340" t="str">
        <x:v>MAP-TEST-0068</x:v>
      </x:c>
      <x:c r="B74" s="340" t="str">
        <x:v>ASM-NGOB-V42-TEST</x:v>
      </x:c>
      <x:c r="C74" s="340" t="str">
        <x:v>RAW-TEST-0068</x:v>
      </x:c>
      <x:c r="D74" s="340" t="str">
        <x:v>SRC-NGOB-V18</x:v>
      </x:c>
      <x:c r="E74" s="340" t="str">
        <x:v>Financial</x:v>
      </x:c>
      <x:c r="F74" s="340" t="str">
        <x:v>REVENUE</x:v>
      </x:c>
      <x:c r="G74" s="340"/>
      <x:c r="H74" s="341" t="n">
        <x:f>'11_RAW_STAGING'!I74</x:f>
        <x:v>968432.1722624998</x:v>
      </x:c>
      <x:c r="I74" s="342"/>
      <x:c r="J74" s="340" t="str">
        <x:v>Proposed</x:v>
      </x:c>
      <x:c r="K74" s="340" t="str">
        <x:v>High</x:v>
      </x:c>
      <x:c r="L74" s="340" t="str">
        <x:v>AI-assisted analyst</x:v>
      </x:c>
      <x:c r="M74" s="342" t="d">
        <x:v>2026-10-04T00:00:00.000Z</x:v>
      </x:c>
      <x:c r="N74" s="340"/>
      <x:c r="O74" s="340" t="str">
        <x:v>Exact source cell: 'Evergreen Apartments'!E16; requires analyst confirmation.</x:v>
      </x:c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8" hidden="0" customHeight="1">
      <x:c r="A75" s="340" t="str">
        <x:v>MAP-TEST-0069</x:v>
      </x:c>
      <x:c r="B75" s="340" t="str">
        <x:v>ASM-NGOB-V42-TEST</x:v>
      </x:c>
      <x:c r="C75" s="340" t="str">
        <x:v>RAW-TEST-0069</x:v>
      </x:c>
      <x:c r="D75" s="340" t="str">
        <x:v>SRC-NGOB-V18</x:v>
      </x:c>
      <x:c r="E75" s="340" t="str">
        <x:v>Financial</x:v>
      </x:c>
      <x:c r="F75" s="340" t="str">
        <x:v>OPEX</x:v>
      </x:c>
      <x:c r="G75" s="340"/>
      <x:c r="H75" s="341" t="n">
        <x:f>'11_RAW_STAGING'!I75</x:f>
        <x:v>798836.8782</x:v>
      </x:c>
      <x:c r="I75" s="342"/>
      <x:c r="J75" s="340" t="str">
        <x:v>Proposed</x:v>
      </x:c>
      <x:c r="K75" s="340" t="str">
        <x:v>High</x:v>
      </x:c>
      <x:c r="L75" s="340" t="str">
        <x:v>AI-assisted analyst</x:v>
      </x:c>
      <x:c r="M75" s="342" t="d">
        <x:v>2026-10-04T00:00:00.000Z</x:v>
      </x:c>
      <x:c r="N75" s="340"/>
      <x:c r="O75" s="340" t="str">
        <x:v>Exact source cell: 'Evergreen Apartments'!E87; requires analyst confirmation.</x:v>
      </x:c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8" hidden="0" customHeight="1">
      <x:c r="A76" s="340" t="str">
        <x:v>MAP-TEST-0070</x:v>
      </x:c>
      <x:c r="B76" s="340" t="str">
        <x:v>ASM-NGOB-V42-TEST</x:v>
      </x:c>
      <x:c r="C76" s="340" t="str">
        <x:v>RAW-TEST-0070</x:v>
      </x:c>
      <x:c r="D76" s="340" t="str">
        <x:v>SRC-NGOB-V18</x:v>
      </x:c>
      <x:c r="E76" s="340" t="str">
        <x:v>Financial</x:v>
      </x:c>
      <x:c r="F76" s="340" t="str">
        <x:v>REVENUE</x:v>
      </x:c>
      <x:c r="G76" s="340"/>
      <x:c r="H76" s="341" t="n">
        <x:f>'11_RAW_STAGING'!I76</x:f>
        <x:v>992153.7627620623</x:v>
      </x:c>
      <x:c r="I76" s="342"/>
      <x:c r="J76" s="340" t="str">
        <x:v>Proposed</x:v>
      </x:c>
      <x:c r="K76" s="340" t="str">
        <x:v>High</x:v>
      </x:c>
      <x:c r="L76" s="340" t="str">
        <x:v>AI-assisted analyst</x:v>
      </x:c>
      <x:c r="M76" s="342" t="d">
        <x:v>2026-10-04T00:00:00.000Z</x:v>
      </x:c>
      <x:c r="N76" s="340"/>
      <x:c r="O76" s="340" t="str">
        <x:v>Exact source cell: 'Evergreen Apartments'!F16; requires analyst confirmation.</x:v>
      </x:c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8" hidden="0" customHeight="1">
      <x:c r="A77" s="340" t="str">
        <x:v>MAP-TEST-0071</x:v>
      </x:c>
      <x:c r="B77" s="340" t="str">
        <x:v>ASM-NGOB-V42-TEST</x:v>
      </x:c>
      <x:c r="C77" s="340" t="str">
        <x:v>RAW-TEST-0071</x:v>
      </x:c>
      <x:c r="D77" s="340" t="str">
        <x:v>SRC-NGOB-V18</x:v>
      </x:c>
      <x:c r="E77" s="340" t="str">
        <x:v>Financial</x:v>
      </x:c>
      <x:c r="F77" s="340" t="str">
        <x:v>OPEX</x:v>
      </x:c>
      <x:c r="G77" s="340"/>
      <x:c r="H77" s="341" t="n">
        <x:f>'11_RAW_STAGING'!I77</x:f>
        <x:v>821560.601148</x:v>
      </x:c>
      <x:c r="I77" s="342"/>
      <x:c r="J77" s="340" t="str">
        <x:v>Proposed</x:v>
      </x:c>
      <x:c r="K77" s="340" t="str">
        <x:v>High</x:v>
      </x:c>
      <x:c r="L77" s="340" t="str">
        <x:v>AI-assisted analyst</x:v>
      </x:c>
      <x:c r="M77" s="342" t="d">
        <x:v>2026-10-04T00:00:00.000Z</x:v>
      </x:c>
      <x:c r="N77" s="340"/>
      <x:c r="O77" s="340" t="str">
        <x:v>Exact source cell: 'Evergreen Apartments'!F87; requires analyst confirmation.</x:v>
      </x:c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8" hidden="0" customHeight="1">
      <x:c r="A78" s="340" t="str">
        <x:v>MAP-TEST-0072</x:v>
      </x:c>
      <x:c r="B78" s="340" t="str">
        <x:v>ASM-NGOB-V42-TEST</x:v>
      </x:c>
      <x:c r="C78" s="340" t="str">
        <x:v>RAW-TEST-0072</x:v>
      </x:c>
      <x:c r="D78" s="340" t="str">
        <x:v>SRC-NGOB-V18</x:v>
      </x:c>
      <x:c r="E78" s="340" t="str">
        <x:v>Financial</x:v>
      </x:c>
      <x:c r="F78" s="340" t="str">
        <x:v>REVENUE</x:v>
      </x:c>
      <x:c r="G78" s="340"/>
      <x:c r="H78" s="341" t="n">
        <x:f>'11_RAW_STAGING'!I78</x:f>
        <x:v>1016464.9087479736</x:v>
      </x:c>
      <x:c r="I78" s="342"/>
      <x:c r="J78" s="340" t="str">
        <x:v>Proposed</x:v>
      </x:c>
      <x:c r="K78" s="340" t="str">
        <x:v>High</x:v>
      </x:c>
      <x:c r="L78" s="340" t="str">
        <x:v>AI-assisted analyst</x:v>
      </x:c>
      <x:c r="M78" s="342" t="d">
        <x:v>2026-10-04T00:00:00.000Z</x:v>
      </x:c>
      <x:c r="N78" s="340"/>
      <x:c r="O78" s="340" t="str">
        <x:v>Exact source cell: 'Evergreen Apartments'!G16; requires analyst confirmation.</x:v>
      </x:c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8" hidden="0" customHeight="1">
      <x:c r="A79" s="340" t="str">
        <x:v>MAP-TEST-0073</x:v>
      </x:c>
      <x:c r="B79" s="340" t="str">
        <x:v>ASM-NGOB-V42-TEST</x:v>
      </x:c>
      <x:c r="C79" s="340" t="str">
        <x:v>RAW-TEST-0073</x:v>
      </x:c>
      <x:c r="D79" s="340" t="str">
        <x:v>SRC-NGOB-V18</x:v>
      </x:c>
      <x:c r="E79" s="340" t="str">
        <x:v>Financial</x:v>
      </x:c>
      <x:c r="F79" s="340" t="str">
        <x:v>OPEX</x:v>
      </x:c>
      <x:c r="G79" s="340"/>
      <x:c r="H79" s="341" t="n">
        <x:f>'11_RAW_STAGING'!I79</x:f>
        <x:v>837991.81317096</x:v>
      </x:c>
      <x:c r="I79" s="342"/>
      <x:c r="J79" s="340" t="str">
        <x:v>Proposed</x:v>
      </x:c>
      <x:c r="K79" s="340" t="str">
        <x:v>High</x:v>
      </x:c>
      <x:c r="L79" s="340" t="str">
        <x:v>AI-assisted analyst</x:v>
      </x:c>
      <x:c r="M79" s="342" t="d">
        <x:v>2026-10-04T00:00:00.000Z</x:v>
      </x:c>
      <x:c r="N79" s="340"/>
      <x:c r="O79" s="340" t="str">
        <x:v>Exact source cell: 'Evergreen Apartments'!G87; requires analyst confirmation.</x:v>
      </x:c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8" hidden="0" customHeight="1">
      <x:c r="A80" s="340" t="str">
        <x:v>MAP-TEST-0074</x:v>
      </x:c>
      <x:c r="B80" s="340" t="str">
        <x:v>ASM-NGOB-V42-TEST</x:v>
      </x:c>
      <x:c r="C80" s="340" t="str">
        <x:v>RAW-TEST-0074</x:v>
      </x:c>
      <x:c r="D80" s="340" t="str">
        <x:v>SRC-NGOB-V18</x:v>
      </x:c>
      <x:c r="E80" s="340" t="str">
        <x:v>Financial</x:v>
      </x:c>
      <x:c r="F80" s="340" t="str">
        <x:v>REVENUE</x:v>
      </x:c>
      <x:c r="G80" s="340"/>
      <x:c r="H80" s="341" t="n">
        <x:f>'11_RAW_STAGING'!I80</x:f>
        <x:v>1041380.2794218701</x:v>
      </x:c>
      <x:c r="I80" s="342"/>
      <x:c r="J80" s="340" t="str">
        <x:v>Proposed</x:v>
      </x:c>
      <x:c r="K80" s="340" t="str">
        <x:v>High</x:v>
      </x:c>
      <x:c r="L80" s="340" t="str">
        <x:v>AI-assisted analyst</x:v>
      </x:c>
      <x:c r="M80" s="342" t="d">
        <x:v>2026-10-04T00:00:00.000Z</x:v>
      </x:c>
      <x:c r="N80" s="340"/>
      <x:c r="O80" s="340" t="str">
        <x:v>Exact source cell: 'Evergreen Apartments'!H16; requires analyst confirmation.</x:v>
      </x:c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8" hidden="0" customHeight="1">
      <x:c r="A81" s="340" t="str">
        <x:v>MAP-TEST-0075</x:v>
      </x:c>
      <x:c r="B81" s="340" t="str">
        <x:v>ASM-NGOB-V42-TEST</x:v>
      </x:c>
      <x:c r="C81" s="340" t="str">
        <x:v>RAW-TEST-0075</x:v>
      </x:c>
      <x:c r="D81" s="340" t="str">
        <x:v>SRC-NGOB-V18</x:v>
      </x:c>
      <x:c r="E81" s="340" t="str">
        <x:v>Financial</x:v>
      </x:c>
      <x:c r="F81" s="340" t="str">
        <x:v>OPEX</x:v>
      </x:c>
      <x:c r="G81" s="340"/>
      <x:c r="H81" s="341" t="n">
        <x:f>'11_RAW_STAGING'!I81</x:f>
        <x:v>854751.6494343793</x:v>
      </x:c>
      <x:c r="I81" s="342"/>
      <x:c r="J81" s="340" t="str">
        <x:v>Proposed</x:v>
      </x:c>
      <x:c r="K81" s="340" t="str">
        <x:v>High</x:v>
      </x:c>
      <x:c r="L81" s="340" t="str">
        <x:v>AI-assisted analyst</x:v>
      </x:c>
      <x:c r="M81" s="342" t="d">
        <x:v>2026-10-04T00:00:00.000Z</x:v>
      </x:c>
      <x:c r="N81" s="340"/>
      <x:c r="O81" s="340" t="str">
        <x:v>Exact source cell: 'Evergreen Apartments'!H87; requires analyst confirmation.</x:v>
      </x:c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8" hidden="0" customHeight="1">
      <x:c r="A82" s="340" t="str">
        <x:v>MAP-TEST-0076</x:v>
      </x:c>
      <x:c r="B82" s="340" t="str">
        <x:v>ASM-NGOB-V42-TEST</x:v>
      </x:c>
      <x:c r="C82" s="340" t="str">
        <x:v>RAW-TEST-0076</x:v>
      </x:c>
      <x:c r="D82" s="340" t="str">
        <x:v>SRC-NGOB-V18</x:v>
      </x:c>
      <x:c r="E82" s="340" t="str">
        <x:v>Financial</x:v>
      </x:c>
      <x:c r="F82" s="340" t="str">
        <x:v>REVENUE</x:v>
      </x:c>
      <x:c r="G82" s="340"/>
      <x:c r="H82" s="341" t="n">
        <x:f>'11_RAW_STAGING'!I82</x:f>
        <x:v>1093084.207427348</x:v>
      </x:c>
      <x:c r="I82" s="342"/>
      <x:c r="J82" s="340" t="str">
        <x:v>Proposed</x:v>
      </x:c>
      <x:c r="K82" s="340" t="str">
        <x:v>High</x:v>
      </x:c>
      <x:c r="L82" s="340" t="str">
        <x:v>AI-assisted analyst</x:v>
      </x:c>
      <x:c r="M82" s="342" t="d">
        <x:v>2026-10-04T00:00:00.000Z</x:v>
      </x:c>
      <x:c r="N82" s="340"/>
      <x:c r="O82" s="340" t="str">
        <x:v>Exact source cell: 'Evergreen Apartments'!J16; requires analyst confirmation.</x:v>
      </x:c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8" hidden="0" customHeight="1">
      <x:c r="A83" s="340" t="str">
        <x:v>MAP-TEST-0077</x:v>
      </x:c>
      <x:c r="B83" s="340" t="str">
        <x:v>ASM-NGOB-V42-TEST</x:v>
      </x:c>
      <x:c r="C83" s="340" t="str">
        <x:v>RAW-TEST-0077</x:v>
      </x:c>
      <x:c r="D83" s="340" t="str">
        <x:v>SRC-NGOB-V18</x:v>
      </x:c>
      <x:c r="E83" s="340" t="str">
        <x:v>Financial</x:v>
      </x:c>
      <x:c r="F83" s="340" t="str">
        <x:v>OPEX</x:v>
      </x:c>
      <x:c r="G83" s="340"/>
      <x:c r="H83" s="341" t="n">
        <x:f>'11_RAW_STAGING'!I83</x:f>
        <x:v>889283.616071528</x:v>
      </x:c>
      <x:c r="I83" s="342"/>
      <x:c r="J83" s="340" t="str">
        <x:v>Proposed</x:v>
      </x:c>
      <x:c r="K83" s="340" t="str">
        <x:v>High</x:v>
      </x:c>
      <x:c r="L83" s="340" t="str">
        <x:v>AI-assisted analyst</x:v>
      </x:c>
      <x:c r="M83" s="342" t="d">
        <x:v>2026-10-04T00:00:00.000Z</x:v>
      </x:c>
      <x:c r="N83" s="340"/>
      <x:c r="O83" s="340" t="str">
        <x:v>Exact source cell: 'Evergreen Apartments'!J87; requires analyst confirmation.</x:v>
      </x:c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8" hidden="0" customHeight="1">
      <x:c r="A84" s="340" t="str">
        <x:v>MAP-TEST-0078</x:v>
      </x:c>
      <x:c r="B84" s="340" t="str">
        <x:v>ASM-NGOB-V42-TEST</x:v>
      </x:c>
      <x:c r="C84" s="340" t="str">
        <x:v>RAW-TEST-0078</x:v>
      </x:c>
      <x:c r="D84" s="340" t="str">
        <x:v>SRC-NGOB-V18</x:v>
      </x:c>
      <x:c r="E84" s="340" t="str">
        <x:v>Financial</x:v>
      </x:c>
      <x:c r="F84" s="340" t="str">
        <x:v>REVENUE</x:v>
      </x:c>
      <x:c r="G84" s="340"/>
      <x:c r="H84" s="341" t="n">
        <x:f>'11_RAW_STAGING'!I84</x:f>
        <x:v>1119903.9664930708</x:v>
      </x:c>
      <x:c r="I84" s="342"/>
      <x:c r="J84" s="340" t="str">
        <x:v>Proposed</x:v>
      </x:c>
      <x:c r="K84" s="340" t="str">
        <x:v>High</x:v>
      </x:c>
      <x:c r="L84" s="340" t="str">
        <x:v>AI-assisted analyst</x:v>
      </x:c>
      <x:c r="M84" s="342" t="d">
        <x:v>2026-10-04T00:00:00.000Z</x:v>
      </x:c>
      <x:c r="N84" s="340"/>
      <x:c r="O84" s="340" t="str">
        <x:v>Exact source cell: 'Evergreen Apartments'!K16; requires analyst confirmation.</x:v>
      </x:c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8" hidden="0" customHeight="1">
      <x:c r="A85" s="340" t="str">
        <x:v>MAP-TEST-0079</x:v>
      </x:c>
      <x:c r="B85" s="340" t="str">
        <x:v>ASM-NGOB-V42-TEST</x:v>
      </x:c>
      <x:c r="C85" s="340" t="str">
        <x:v>RAW-TEST-0079</x:v>
      </x:c>
      <x:c r="D85" s="340" t="str">
        <x:v>SRC-NGOB-V18</x:v>
      </x:c>
      <x:c r="E85" s="340" t="str">
        <x:v>Financial</x:v>
      </x:c>
      <x:c r="F85" s="340" t="str">
        <x:v>OPEX</x:v>
      </x:c>
      <x:c r="G85" s="340"/>
      <x:c r="H85" s="341" t="n">
        <x:f>'11_RAW_STAGING'!I85</x:f>
        <x:v>907069.2883929587</x:v>
      </x:c>
      <x:c r="I85" s="342"/>
      <x:c r="J85" s="340" t="str">
        <x:v>Proposed</x:v>
      </x:c>
      <x:c r="K85" s="340" t="str">
        <x:v>High</x:v>
      </x:c>
      <x:c r="L85" s="340" t="str">
        <x:v>AI-assisted analyst</x:v>
      </x:c>
      <x:c r="M85" s="342" t="d">
        <x:v>2026-10-04T00:00:00.000Z</x:v>
      </x:c>
      <x:c r="N85" s="340"/>
      <x:c r="O85" s="340" t="str">
        <x:v>Exact source cell: 'Evergreen Apartments'!K87; requires analyst confirmation.</x:v>
      </x:c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8" hidden="0" customHeight="1">
      <x:c r="A86" s="340" t="str">
        <x:v>MAP-TEST-0080</x:v>
      </x:c>
      <x:c r="B86" s="340" t="str">
        <x:v>ASM-NGOB-V42-TEST</x:v>
      </x:c>
      <x:c r="C86" s="340" t="str">
        <x:v>RAW-TEST-0080</x:v>
      </x:c>
      <x:c r="D86" s="340" t="str">
        <x:v>SRC-NGOB-V18</x:v>
      </x:c>
      <x:c r="E86" s="340" t="str">
        <x:v>Financial</x:v>
      </x:c>
      <x:c r="F86" s="340" t="str">
        <x:v>REVENUE</x:v>
      </x:c>
      <x:c r="G86" s="340"/>
      <x:c r="H86" s="341" t="n">
        <x:f>'11_RAW_STAGING'!I86</x:f>
        <x:v>1147390.372613037</x:v>
      </x:c>
      <x:c r="I86" s="342"/>
      <x:c r="J86" s="340" t="str">
        <x:v>Proposed</x:v>
      </x:c>
      <x:c r="K86" s="340" t="str">
        <x:v>High</x:v>
      </x:c>
      <x:c r="L86" s="340" t="str">
        <x:v>AI-assisted analyst</x:v>
      </x:c>
      <x:c r="M86" s="342" t="d">
        <x:v>2026-10-04T00:00:00.000Z</x:v>
      </x:c>
      <x:c r="N86" s="340"/>
      <x:c r="O86" s="340" t="str">
        <x:v>Exact source cell: 'Evergreen Apartments'!L16; requires analyst confirmation.</x:v>
      </x:c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8" hidden="0" customHeight="1">
      <x:c r="A87" s="340" t="str">
        <x:v>MAP-TEST-0081</x:v>
      </x:c>
      <x:c r="B87" s="340" t="str">
        <x:v>ASM-NGOB-V42-TEST</x:v>
      </x:c>
      <x:c r="C87" s="340" t="str">
        <x:v>RAW-TEST-0081</x:v>
      </x:c>
      <x:c r="D87" s="340" t="str">
        <x:v>SRC-NGOB-V18</x:v>
      </x:c>
      <x:c r="E87" s="340" t="str">
        <x:v>Financial</x:v>
      </x:c>
      <x:c r="F87" s="340" t="str">
        <x:v>OPEX</x:v>
      </x:c>
      <x:c r="G87" s="340"/>
      <x:c r="H87" s="341" t="n">
        <x:f>'11_RAW_STAGING'!I87</x:f>
        <x:v>925210.674160818</x:v>
      </x:c>
      <x:c r="I87" s="342"/>
      <x:c r="J87" s="340" t="str">
        <x:v>Proposed</x:v>
      </x:c>
      <x:c r="K87" s="340" t="str">
        <x:v>High</x:v>
      </x:c>
      <x:c r="L87" s="340" t="str">
        <x:v>AI-assisted analyst</x:v>
      </x:c>
      <x:c r="M87" s="342" t="d">
        <x:v>2026-10-04T00:00:00.000Z</x:v>
      </x:c>
      <x:c r="N87" s="340"/>
      <x:c r="O87" s="340" t="str">
        <x:v>Exact source cell: 'Evergreen Apartments'!L87; requires analyst confirmation.</x:v>
      </x:c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8" hidden="0" customHeight="1">
      <x:c r="A88" s="340" t="str">
        <x:v>MAP-TEST-0082</x:v>
      </x:c>
      <x:c r="B88" s="340" t="str">
        <x:v>ASM-NGOB-V42-TEST</x:v>
      </x:c>
      <x:c r="C88" s="340" t="str">
        <x:v>RAW-TEST-0082</x:v>
      </x:c>
      <x:c r="D88" s="340" t="str">
        <x:v>SRC-NGOB-V18</x:v>
      </x:c>
      <x:c r="E88" s="340" t="str">
        <x:v>Financial</x:v>
      </x:c>
      <x:c r="F88" s="340" t="str">
        <x:v>REVENUE</x:v>
      </x:c>
      <x:c r="G88" s="340"/>
      <x:c r="H88" s="341" t="n">
        <x:f>'11_RAW_STAGING'!I88</x:f>
        <x:v>1175560.0150251556</x:v>
      </x:c>
      <x:c r="I88" s="342"/>
      <x:c r="J88" s="340" t="str">
        <x:v>Proposed</x:v>
      </x:c>
      <x:c r="K88" s="340" t="str">
        <x:v>High</x:v>
      </x:c>
      <x:c r="L88" s="340" t="str">
        <x:v>AI-assisted analyst</x:v>
      </x:c>
      <x:c r="M88" s="342" t="d">
        <x:v>2026-10-04T00:00:00.000Z</x:v>
      </x:c>
      <x:c r="N88" s="340"/>
      <x:c r="O88" s="340" t="str">
        <x:v>Exact source cell: 'Evergreen Apartments'!M16; requires analyst confirmation.</x:v>
      </x:c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8" hidden="0" customHeight="1">
      <x:c r="A89" s="340" t="str">
        <x:v>MAP-TEST-0083</x:v>
      </x:c>
      <x:c r="B89" s="340" t="str">
        <x:v>ASM-NGOB-V42-TEST</x:v>
      </x:c>
      <x:c r="C89" s="340" t="str">
        <x:v>RAW-TEST-0083</x:v>
      </x:c>
      <x:c r="D89" s="340" t="str">
        <x:v>SRC-NGOB-V18</x:v>
      </x:c>
      <x:c r="E89" s="340" t="str">
        <x:v>Financial</x:v>
      </x:c>
      <x:c r="F89" s="340" t="str">
        <x:v>OPEX</x:v>
      </x:c>
      <x:c r="G89" s="340"/>
      <x:c r="H89" s="341" t="n">
        <x:f>'11_RAW_STAGING'!I89</x:f>
        <x:v>943714.8876440342</x:v>
      </x:c>
      <x:c r="I89" s="342"/>
      <x:c r="J89" s="340" t="str">
        <x:v>Proposed</x:v>
      </x:c>
      <x:c r="K89" s="340" t="str">
        <x:v>High</x:v>
      </x:c>
      <x:c r="L89" s="340" t="str">
        <x:v>AI-assisted analyst</x:v>
      </x:c>
      <x:c r="M89" s="342" t="d">
        <x:v>2026-10-04T00:00:00.000Z</x:v>
      </x:c>
      <x:c r="N89" s="340"/>
      <x:c r="O89" s="340" t="str">
        <x:v>Exact source cell: 'Evergreen Apartments'!M87; requires analyst confirmation.</x:v>
      </x:c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8" hidden="0" customHeight="1">
      <x:c r="A90" s="340" t="str">
        <x:v>MAP-TEST-0084</x:v>
      </x:c>
      <x:c r="B90" s="340" t="str">
        <x:v>ASM-NGOB-V42-TEST</x:v>
      </x:c>
      <x:c r="C90" s="340" t="str">
        <x:v>RAW-TEST-0084</x:v>
      </x:c>
      <x:c r="D90" s="340" t="str">
        <x:v>SRC-NGOB-V18</x:v>
      </x:c>
      <x:c r="E90" s="340" t="str">
        <x:v>Financial</x:v>
      </x:c>
      <x:c r="F90" s="340" t="str">
        <x:v>REVENUE</x:v>
      </x:c>
      <x:c r="G90" s="340"/>
      <x:c r="H90" s="341" t="n">
        <x:f>'11_RAW_STAGING'!I90</x:f>
        <x:v>0</x:v>
      </x:c>
      <x:c r="I90" s="342"/>
      <x:c r="J90" s="340" t="str">
        <x:v>Proposed</x:v>
      </x:c>
      <x:c r="K90" s="340" t="str">
        <x:v>High</x:v>
      </x:c>
      <x:c r="L90" s="340" t="str">
        <x:v>AI-assisted analyst</x:v>
      </x:c>
      <x:c r="M90" s="342" t="d">
        <x:v>2026-10-04T00:00:00.000Z</x:v>
      </x:c>
      <x:c r="N90" s="340"/>
      <x:c r="O90" s="340" t="str">
        <x:v>Exact source cell: 'Port Moody'!C16; requires analyst confirmation.</x:v>
      </x:c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8" hidden="0" customHeight="1">
      <x:c r="A91" s="340" t="str">
        <x:v>MAP-TEST-0085</x:v>
      </x:c>
      <x:c r="B91" s="340" t="str">
        <x:v>ASM-NGOB-V42-TEST</x:v>
      </x:c>
      <x:c r="C91" s="340" t="str">
        <x:v>RAW-TEST-0085</x:v>
      </x:c>
      <x:c r="D91" s="340" t="str">
        <x:v>SRC-NGOB-V18</x:v>
      </x:c>
      <x:c r="E91" s="340" t="str">
        <x:v>Financial</x:v>
      </x:c>
      <x:c r="F91" s="340" t="str">
        <x:v>OPEX</x:v>
      </x:c>
      <x:c r="G91" s="340"/>
      <x:c r="H91" s="341" t="n">
        <x:f>'11_RAW_STAGING'!I91</x:f>
        <x:v>0</x:v>
      </x:c>
      <x:c r="I91" s="342"/>
      <x:c r="J91" s="340" t="str">
        <x:v>Proposed</x:v>
      </x:c>
      <x:c r="K91" s="340" t="str">
        <x:v>High</x:v>
      </x:c>
      <x:c r="L91" s="340" t="str">
        <x:v>AI-assisted analyst</x:v>
      </x:c>
      <x:c r="M91" s="342" t="d">
        <x:v>2026-10-04T00:00:00.000Z</x:v>
      </x:c>
      <x:c r="N91" s="340"/>
      <x:c r="O91" s="340" t="str">
        <x:v>Exact source cell: 'Port Moody'!C87; requires analyst confirmation.</x:v>
      </x:c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8" hidden="0" customHeight="1">
      <x:c r="A92" s="340" t="str">
        <x:v>MAP-TEST-0086</x:v>
      </x:c>
      <x:c r="B92" s="340" t="str">
        <x:v>ASM-NGOB-V42-TEST</x:v>
      </x:c>
      <x:c r="C92" s="340" t="str">
        <x:v>RAW-TEST-0086</x:v>
      </x:c>
      <x:c r="D92" s="340" t="str">
        <x:v>SRC-NGOB-V18</x:v>
      </x:c>
      <x:c r="E92" s="340" t="str">
        <x:v>Financial</x:v>
      </x:c>
      <x:c r="F92" s="340" t="str">
        <x:v>REVENUE</x:v>
      </x:c>
      <x:c r="G92" s="340"/>
      <x:c r="H92" s="341" t="n">
        <x:f>'11_RAW_STAGING'!I92</x:f>
        <x:v>0</x:v>
      </x:c>
      <x:c r="I92" s="342"/>
      <x:c r="J92" s="340" t="str">
        <x:v>Proposed</x:v>
      </x:c>
      <x:c r="K92" s="340" t="str">
        <x:v>High</x:v>
      </x:c>
      <x:c r="L92" s="340" t="str">
        <x:v>AI-assisted analyst</x:v>
      </x:c>
      <x:c r="M92" s="342" t="d">
        <x:v>2026-10-04T00:00:00.000Z</x:v>
      </x:c>
      <x:c r="N92" s="340"/>
      <x:c r="O92" s="340" t="str">
        <x:v>Exact source cell: 'Port Moody'!D16; requires analyst confirmation.</x:v>
      </x:c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8" hidden="0" customHeight="1">
      <x:c r="A93" s="340" t="str">
        <x:v>MAP-TEST-0087</x:v>
      </x:c>
      <x:c r="B93" s="340" t="str">
        <x:v>ASM-NGOB-V42-TEST</x:v>
      </x:c>
      <x:c r="C93" s="340" t="str">
        <x:v>RAW-TEST-0087</x:v>
      </x:c>
      <x:c r="D93" s="340" t="str">
        <x:v>SRC-NGOB-V18</x:v>
      </x:c>
      <x:c r="E93" s="340" t="str">
        <x:v>Financial</x:v>
      </x:c>
      <x:c r="F93" s="340" t="str">
        <x:v>OPEX</x:v>
      </x:c>
      <x:c r="G93" s="340"/>
      <x:c r="H93" s="341" t="n">
        <x:f>'11_RAW_STAGING'!I93</x:f>
        <x:v>0</x:v>
      </x:c>
      <x:c r="I93" s="342"/>
      <x:c r="J93" s="340" t="str">
        <x:v>Proposed</x:v>
      </x:c>
      <x:c r="K93" s="340" t="str">
        <x:v>High</x:v>
      </x:c>
      <x:c r="L93" s="340" t="str">
        <x:v>AI-assisted analyst</x:v>
      </x:c>
      <x:c r="M93" s="342" t="d">
        <x:v>2026-10-04T00:00:00.000Z</x:v>
      </x:c>
      <x:c r="N93" s="340"/>
      <x:c r="O93" s="340" t="str">
        <x:v>Exact source cell: 'Port Moody'!D87; requires analyst confirmation.</x:v>
      </x:c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8" hidden="0" customHeight="1">
      <x:c r="A94" s="340" t="str">
        <x:v>MAP-TEST-0088</x:v>
      </x:c>
      <x:c r="B94" s="340" t="str">
        <x:v>ASM-NGOB-V42-TEST</x:v>
      </x:c>
      <x:c r="C94" s="340" t="str">
        <x:v>RAW-TEST-0088</x:v>
      </x:c>
      <x:c r="D94" s="340" t="str">
        <x:v>SRC-NGOB-V18</x:v>
      </x:c>
      <x:c r="E94" s="340" t="str">
        <x:v>Financial</x:v>
      </x:c>
      <x:c r="F94" s="340" t="str">
        <x:v>REVENUE</x:v>
      </x:c>
      <x:c r="G94" s="340"/>
      <x:c r="H94" s="341" t="n">
        <x:f>'11_RAW_STAGING'!I94</x:f>
        <x:v>4354265.392195122</x:v>
      </x:c>
      <x:c r="I94" s="342"/>
      <x:c r="J94" s="340" t="str">
        <x:v>Proposed</x:v>
      </x:c>
      <x:c r="K94" s="340" t="str">
        <x:v>High</x:v>
      </x:c>
      <x:c r="L94" s="340" t="str">
        <x:v>AI-assisted analyst</x:v>
      </x:c>
      <x:c r="M94" s="342" t="d">
        <x:v>2026-10-04T00:00:00.000Z</x:v>
      </x:c>
      <x:c r="N94" s="340"/>
      <x:c r="O94" s="340" t="str">
        <x:v>Exact source cell: 'Port Moody'!E16; requires analyst confirmation.</x:v>
      </x:c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8" hidden="0" customHeight="1">
      <x:c r="A95" s="340" t="str">
        <x:v>MAP-TEST-0089</x:v>
      </x:c>
      <x:c r="B95" s="340" t="str">
        <x:v>ASM-NGOB-V42-TEST</x:v>
      </x:c>
      <x:c r="C95" s="340" t="str">
        <x:v>RAW-TEST-0089</x:v>
      </x:c>
      <x:c r="D95" s="340" t="str">
        <x:v>SRC-NGOB-V18</x:v>
      </x:c>
      <x:c r="E95" s="340" t="str">
        <x:v>Financial</x:v>
      </x:c>
      <x:c r="F95" s="340" t="str">
        <x:v>OPEX</x:v>
      </x:c>
      <x:c r="G95" s="340"/>
      <x:c r="H95" s="341" t="n">
        <x:f>'11_RAW_STAGING'!I95</x:f>
        <x:v>1122865.1875</x:v>
      </x:c>
      <x:c r="I95" s="342"/>
      <x:c r="J95" s="340" t="str">
        <x:v>Proposed</x:v>
      </x:c>
      <x:c r="K95" s="340" t="str">
        <x:v>High</x:v>
      </x:c>
      <x:c r="L95" s="340" t="str">
        <x:v>AI-assisted analyst</x:v>
      </x:c>
      <x:c r="M95" s="342" t="d">
        <x:v>2026-10-04T00:00:00.000Z</x:v>
      </x:c>
      <x:c r="N95" s="340"/>
      <x:c r="O95" s="340" t="str">
        <x:v>Exact source cell: 'Port Moody'!E87; requires analyst confirmation.</x:v>
      </x:c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8" hidden="0" customHeight="1">
      <x:c r="A96" s="340" t="str">
        <x:v>MAP-TEST-0090</x:v>
      </x:c>
      <x:c r="B96" s="340" t="str">
        <x:v>ASM-NGOB-V42-TEST</x:v>
      </x:c>
      <x:c r="C96" s="340" t="str">
        <x:v>RAW-TEST-0090</x:v>
      </x:c>
      <x:c r="D96" s="340" t="str">
        <x:v>SRC-NGOB-V18</x:v>
      </x:c>
      <x:c r="E96" s="340" t="str">
        <x:v>Financial</x:v>
      </x:c>
      <x:c r="F96" s="340" t="str">
        <x:v>REVENUE</x:v>
      </x:c>
      <x:c r="G96" s="340"/>
      <x:c r="H96" s="341" t="n">
        <x:f>'11_RAW_STAGING'!I96</x:f>
        <x:v>7643118.431999999</x:v>
      </x:c>
      <x:c r="I96" s="342"/>
      <x:c r="J96" s="340" t="str">
        <x:v>Proposed</x:v>
      </x:c>
      <x:c r="K96" s="340" t="str">
        <x:v>High</x:v>
      </x:c>
      <x:c r="L96" s="340" t="str">
        <x:v>AI-assisted analyst</x:v>
      </x:c>
      <x:c r="M96" s="342" t="d">
        <x:v>2026-10-04T00:00:00.000Z</x:v>
      </x:c>
      <x:c r="N96" s="340"/>
      <x:c r="O96" s="340" t="str">
        <x:v>Exact source cell: 'Port Moody'!F16; requires analyst confirmation.</x:v>
      </x:c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8" hidden="0" customHeight="1">
      <x:c r="A97" s="340" t="str">
        <x:v>MAP-TEST-0091</x:v>
      </x:c>
      <x:c r="B97" s="340" t="str">
        <x:v>ASM-NGOB-V42-TEST</x:v>
      </x:c>
      <x:c r="C97" s="340" t="str">
        <x:v>RAW-TEST-0091</x:v>
      </x:c>
      <x:c r="D97" s="340" t="str">
        <x:v>SRC-NGOB-V18</x:v>
      </x:c>
      <x:c r="E97" s="340" t="str">
        <x:v>Financial</x:v>
      </x:c>
      <x:c r="F97" s="340" t="str">
        <x:v>OPEX</x:v>
      </x:c>
      <x:c r="G97" s="340"/>
      <x:c r="H97" s="341" t="n">
        <x:f>'11_RAW_STAGING'!I97</x:f>
        <x:v>1963409.985</x:v>
      </x:c>
      <x:c r="I97" s="342"/>
      <x:c r="J97" s="340" t="str">
        <x:v>Proposed</x:v>
      </x:c>
      <x:c r="K97" s="340" t="str">
        <x:v>High</x:v>
      </x:c>
      <x:c r="L97" s="340" t="str">
        <x:v>AI-assisted analyst</x:v>
      </x:c>
      <x:c r="M97" s="342" t="d">
        <x:v>2026-10-04T00:00:00.000Z</x:v>
      </x:c>
      <x:c r="N97" s="340"/>
      <x:c r="O97" s="340" t="str">
        <x:v>Exact source cell: 'Port Moody'!F87; requires analyst confirmation.</x:v>
      </x:c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8" hidden="0" customHeight="1">
      <x:c r="A98" s="340" t="str">
        <x:v>MAP-TEST-0092</x:v>
      </x:c>
      <x:c r="B98" s="340" t="str">
        <x:v>ASM-NGOB-V42-TEST</x:v>
      </x:c>
      <x:c r="C98" s="340" t="str">
        <x:v>RAW-TEST-0092</x:v>
      </x:c>
      <x:c r="D98" s="340" t="str">
        <x:v>SRC-NGOB-V18</x:v>
      </x:c>
      <x:c r="E98" s="340" t="str">
        <x:v>Financial</x:v>
      </x:c>
      <x:c r="F98" s="340" t="str">
        <x:v>REVENUE</x:v>
      </x:c>
      <x:c r="G98" s="340"/>
      <x:c r="H98" s="341" t="n">
        <x:f>'11_RAW_STAGING'!I98</x:f>
        <x:v>7832851.455299999</x:v>
      </x:c>
      <x:c r="I98" s="342"/>
      <x:c r="J98" s="340" t="str">
        <x:v>Proposed</x:v>
      </x:c>
      <x:c r="K98" s="340" t="str">
        <x:v>High</x:v>
      </x:c>
      <x:c r="L98" s="340" t="str">
        <x:v>AI-assisted analyst</x:v>
      </x:c>
      <x:c r="M98" s="342" t="d">
        <x:v>2026-10-04T00:00:00.000Z</x:v>
      </x:c>
      <x:c r="N98" s="340"/>
      <x:c r="O98" s="340" t="str">
        <x:v>Exact source cell: 'Port Moody'!G16; requires analyst confirmation.</x:v>
      </x:c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8" hidden="0" customHeight="1">
      <x:c r="A99" s="340" t="str">
        <x:v>MAP-TEST-0093</x:v>
      </x:c>
      <x:c r="B99" s="340" t="str">
        <x:v>ASM-NGOB-V42-TEST</x:v>
      </x:c>
      <x:c r="C99" s="340" t="str">
        <x:v>RAW-TEST-0093</x:v>
      </x:c>
      <x:c r="D99" s="340" t="str">
        <x:v>SRC-NGOB-V18</x:v>
      </x:c>
      <x:c r="E99" s="340" t="str">
        <x:v>Financial</x:v>
      </x:c>
      <x:c r="F99" s="340" t="str">
        <x:v>OPEX</x:v>
      </x:c>
      <x:c r="G99" s="340"/>
      <x:c r="H99" s="341" t="n">
        <x:f>'11_RAW_STAGING'!I99</x:f>
        <x:v>2002678.1847</x:v>
      </x:c>
      <x:c r="I99" s="342"/>
      <x:c r="J99" s="340" t="str">
        <x:v>Proposed</x:v>
      </x:c>
      <x:c r="K99" s="340" t="str">
        <x:v>High</x:v>
      </x:c>
      <x:c r="L99" s="340" t="str">
        <x:v>AI-assisted analyst</x:v>
      </x:c>
      <x:c r="M99" s="342" t="d">
        <x:v>2026-10-04T00:00:00.000Z</x:v>
      </x:c>
      <x:c r="N99" s="340"/>
      <x:c r="O99" s="340" t="str">
        <x:v>Exact source cell: 'Port Moody'!G87; requires analyst confirmation.</x:v>
      </x:c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8" hidden="0" customHeight="1">
      <x:c r="A100" s="340" t="str">
        <x:v>MAP-TEST-0094</x:v>
      </x:c>
      <x:c r="B100" s="340" t="str">
        <x:v>ASM-NGOB-V42-TEST</x:v>
      </x:c>
      <x:c r="C100" s="340" t="str">
        <x:v>RAW-TEST-0094</x:v>
      </x:c>
      <x:c r="D100" s="340" t="str">
        <x:v>SRC-NGOB-V18</x:v>
      </x:c>
      <x:c r="E100" s="340" t="str">
        <x:v>Financial</x:v>
      </x:c>
      <x:c r="F100" s="340" t="str">
        <x:v>REVENUE</x:v>
      </x:c>
      <x:c r="G100" s="340"/>
      <x:c r="H100" s="341" t="n">
        <x:f>'11_RAW_STAGING'!I100</x:f>
        <x:v>8027300.905432498</x:v>
      </x:c>
      <x:c r="I100" s="342"/>
      <x:c r="J100" s="340" t="str">
        <x:v>Proposed</x:v>
      </x:c>
      <x:c r="K100" s="340" t="str">
        <x:v>High</x:v>
      </x:c>
      <x:c r="L100" s="340" t="str">
        <x:v>AI-assisted analyst</x:v>
      </x:c>
      <x:c r="M100" s="342" t="d">
        <x:v>2026-10-04T00:00:00.000Z</x:v>
      </x:c>
      <x:c r="N100" s="340"/>
      <x:c r="O100" s="340" t="str">
        <x:v>Exact source cell: 'Port Moody'!H16; requires analyst confirmation.</x:v>
      </x:c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8" hidden="0" customHeight="1">
      <x:c r="A101" s="340" t="str">
        <x:v>MAP-TEST-0095</x:v>
      </x:c>
      <x:c r="B101" s="340" t="str">
        <x:v>ASM-NGOB-V42-TEST</x:v>
      </x:c>
      <x:c r="C101" s="340" t="str">
        <x:v>RAW-TEST-0095</x:v>
      </x:c>
      <x:c r="D101" s="340" t="str">
        <x:v>SRC-NGOB-V18</x:v>
      </x:c>
      <x:c r="E101" s="340" t="str">
        <x:v>Financial</x:v>
      </x:c>
      <x:c r="F101" s="340" t="str">
        <x:v>OPEX</x:v>
      </x:c>
      <x:c r="G101" s="340"/>
      <x:c r="H101" s="341" t="n">
        <x:f>'11_RAW_STAGING'!I101</x:f>
        <x:v>2042731.7483940003</x:v>
      </x:c>
      <x:c r="I101" s="342"/>
      <x:c r="J101" s="340" t="str">
        <x:v>Proposed</x:v>
      </x:c>
      <x:c r="K101" s="340" t="str">
        <x:v>High</x:v>
      </x:c>
      <x:c r="L101" s="340" t="str">
        <x:v>AI-assisted analyst</x:v>
      </x:c>
      <x:c r="M101" s="342" t="d">
        <x:v>2026-10-04T00:00:00.000Z</x:v>
      </x:c>
      <x:c r="N101" s="340"/>
      <x:c r="O101" s="340" t="str">
        <x:v>Exact source cell: 'Port Moody'!H87; requires analyst confirmation.</x:v>
      </x:c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8" hidden="0" customHeight="1">
      <x:c r="A102" s="340" t="str">
        <x:v>MAP-TEST-0096</x:v>
      </x:c>
      <x:c r="B102" s="340" t="str">
        <x:v>ASM-NGOB-V42-TEST</x:v>
      </x:c>
      <x:c r="C102" s="340" t="str">
        <x:v>RAW-TEST-0096</x:v>
      </x:c>
      <x:c r="D102" s="340" t="str">
        <x:v>SRC-NGOB-V18</x:v>
      </x:c>
      <x:c r="E102" s="340" t="str">
        <x:v>Financial</x:v>
      </x:c>
      <x:c r="F102" s="340" t="str">
        <x:v>REVENUE</x:v>
      </x:c>
      <x:c r="G102" s="340"/>
      <x:c r="H102" s="341" t="n">
        <x:f>'11_RAW_STAGING'!I102</x:f>
        <x:v>8430821.500536142</x:v>
      </x:c>
      <x:c r="I102" s="342"/>
      <x:c r="J102" s="340" t="str">
        <x:v>Proposed</x:v>
      </x:c>
      <x:c r="K102" s="340" t="str">
        <x:v>High</x:v>
      </x:c>
      <x:c r="L102" s="340" t="str">
        <x:v>AI-assisted analyst</x:v>
      </x:c>
      <x:c r="M102" s="342" t="d">
        <x:v>2026-10-04T00:00:00.000Z</x:v>
      </x:c>
      <x:c r="N102" s="340"/>
      <x:c r="O102" s="340" t="str">
        <x:v>Exact source cell: 'Port Moody'!J16; requires analyst confirmation.</x:v>
      </x:c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8" hidden="0" customHeight="1">
      <x:c r="A103" s="340" t="str">
        <x:v>MAP-TEST-0097</x:v>
      </x:c>
      <x:c r="B103" s="340" t="str">
        <x:v>ASM-NGOB-V42-TEST</x:v>
      </x:c>
      <x:c r="C103" s="340" t="str">
        <x:v>RAW-TEST-0097</x:v>
      </x:c>
      <x:c r="D103" s="340" t="str">
        <x:v>SRC-NGOB-V18</x:v>
      </x:c>
      <x:c r="E103" s="340" t="str">
        <x:v>Financial</x:v>
      </x:c>
      <x:c r="F103" s="340" t="str">
        <x:v>OPEX</x:v>
      </x:c>
      <x:c r="G103" s="340"/>
      <x:c r="H103" s="341" t="n">
        <x:f>'11_RAW_STAGING'!I103</x:f>
        <x:v>2125258.111029118</x:v>
      </x:c>
      <x:c r="I103" s="342"/>
      <x:c r="J103" s="340" t="str">
        <x:v>Proposed</x:v>
      </x:c>
      <x:c r="K103" s="340" t="str">
        <x:v>High</x:v>
      </x:c>
      <x:c r="L103" s="340" t="str">
        <x:v>AI-assisted analyst</x:v>
      </x:c>
      <x:c r="M103" s="342" t="d">
        <x:v>2026-10-04T00:00:00.000Z</x:v>
      </x:c>
      <x:c r="N103" s="340"/>
      <x:c r="O103" s="340" t="str">
        <x:v>Exact source cell: 'Port Moody'!J87; requires analyst confirmation.</x:v>
      </x:c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8" hidden="0" customHeight="1">
      <x:c r="A104" s="340" t="str">
        <x:v>MAP-TEST-0098</x:v>
      </x:c>
      <x:c r="B104" s="340" t="str">
        <x:v>ASM-NGOB-V42-TEST</x:v>
      </x:c>
      <x:c r="C104" s="340" t="str">
        <x:v>RAW-TEST-0098</x:v>
      </x:c>
      <x:c r="D104" s="340" t="str">
        <x:v>SRC-NGOB-V18</x:v>
      </x:c>
      <x:c r="E104" s="340" t="str">
        <x:v>Financial</x:v>
      </x:c>
      <x:c r="F104" s="340" t="str">
        <x:v>REVENUE</x:v>
      </x:c>
      <x:c r="G104" s="340"/>
      <x:c r="H104" s="341" t="n">
        <x:f>'11_RAW_STAGING'!I104</x:f>
        <x:v>8640136.234446354</x:v>
      </x:c>
      <x:c r="I104" s="342"/>
      <x:c r="J104" s="340" t="str">
        <x:v>Proposed</x:v>
      </x:c>
      <x:c r="K104" s="340" t="str">
        <x:v>High</x:v>
      </x:c>
      <x:c r="L104" s="340" t="str">
        <x:v>AI-assisted analyst</x:v>
      </x:c>
      <x:c r="M104" s="342" t="d">
        <x:v>2026-10-04T00:00:00.000Z</x:v>
      </x:c>
      <x:c r="N104" s="340"/>
      <x:c r="O104" s="340" t="str">
        <x:v>Exact source cell: 'Port Moody'!K16; requires analyst confirmation.</x:v>
      </x:c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8" hidden="0" customHeight="1">
      <x:c r="A105" s="340" t="str">
        <x:v>MAP-TEST-0099</x:v>
      </x:c>
      <x:c r="B105" s="340" t="str">
        <x:v>ASM-NGOB-V42-TEST</x:v>
      </x:c>
      <x:c r="C105" s="340" t="str">
        <x:v>RAW-TEST-0099</x:v>
      </x:c>
      <x:c r="D105" s="340" t="str">
        <x:v>SRC-NGOB-V18</x:v>
      </x:c>
      <x:c r="E105" s="340" t="str">
        <x:v>Financial</x:v>
      </x:c>
      <x:c r="F105" s="340" t="str">
        <x:v>OPEX</x:v>
      </x:c>
      <x:c r="G105" s="340"/>
      <x:c r="H105" s="341" t="n">
        <x:f>'11_RAW_STAGING'!I105</x:f>
        <x:v>2167763.2732497</x:v>
      </x:c>
      <x:c r="I105" s="342"/>
      <x:c r="J105" s="340" t="str">
        <x:v>Proposed</x:v>
      </x:c>
      <x:c r="K105" s="340" t="str">
        <x:v>High</x:v>
      </x:c>
      <x:c r="L105" s="340" t="str">
        <x:v>AI-assisted analyst</x:v>
      </x:c>
      <x:c r="M105" s="342" t="d">
        <x:v>2026-10-04T00:00:00.000Z</x:v>
      </x:c>
      <x:c r="N105" s="340"/>
      <x:c r="O105" s="340" t="str">
        <x:v>Exact source cell: 'Port Moody'!K87; requires analyst confirmation.</x:v>
      </x:c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8" hidden="0" customHeight="1">
      <x:c r="A106" s="340" t="str">
        <x:v>MAP-TEST-0100</x:v>
      </x:c>
      <x:c r="B106" s="340" t="str">
        <x:v>ASM-NGOB-V42-TEST</x:v>
      </x:c>
      <x:c r="C106" s="340" t="str">
        <x:v>RAW-TEST-0100</x:v>
      </x:c>
      <x:c r="D106" s="340" t="str">
        <x:v>SRC-NGOB-V18</x:v>
      </x:c>
      <x:c r="E106" s="340" t="str">
        <x:v>Financial</x:v>
      </x:c>
      <x:c r="F106" s="340" t="str">
        <x:v>REVENUE</x:v>
      </x:c>
      <x:c r="G106" s="340"/>
      <x:c r="H106" s="341" t="n">
        <x:f>'11_RAW_STAGING'!I106</x:f>
        <x:v>8854654.720632257</x:v>
      </x:c>
      <x:c r="I106" s="342"/>
      <x:c r="J106" s="340" t="str">
        <x:v>Proposed</x:v>
      </x:c>
      <x:c r="K106" s="340" t="str">
        <x:v>High</x:v>
      </x:c>
      <x:c r="L106" s="340" t="str">
        <x:v>AI-assisted analyst</x:v>
      </x:c>
      <x:c r="M106" s="342" t="d">
        <x:v>2026-10-04T00:00:00.000Z</x:v>
      </x:c>
      <x:c r="N106" s="340"/>
      <x:c r="O106" s="340" t="str">
        <x:v>Exact source cell: 'Port Moody'!L16; requires analyst confirmation.</x:v>
      </x:c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8" hidden="0" customHeight="1">
      <x:c r="A107" s="340" t="str">
        <x:v>MAP-TEST-0101</x:v>
      </x:c>
      <x:c r="B107" s="340" t="str">
        <x:v>ASM-NGOB-V42-TEST</x:v>
      </x:c>
      <x:c r="C107" s="340" t="str">
        <x:v>RAW-TEST-0101</x:v>
      </x:c>
      <x:c r="D107" s="340" t="str">
        <x:v>SRC-NGOB-V18</x:v>
      </x:c>
      <x:c r="E107" s="340" t="str">
        <x:v>Financial</x:v>
      </x:c>
      <x:c r="F107" s="340" t="str">
        <x:v>OPEX</x:v>
      </x:c>
      <x:c r="G107" s="340"/>
      <x:c r="H107" s="341" t="n">
        <x:f>'11_RAW_STAGING'!I107</x:f>
        <x:v>2211118.5387146943</x:v>
      </x:c>
      <x:c r="I107" s="342"/>
      <x:c r="J107" s="340" t="str">
        <x:v>Proposed</x:v>
      </x:c>
      <x:c r="K107" s="340" t="str">
        <x:v>High</x:v>
      </x:c>
      <x:c r="L107" s="340" t="str">
        <x:v>AI-assisted analyst</x:v>
      </x:c>
      <x:c r="M107" s="342" t="d">
        <x:v>2026-10-04T00:00:00.000Z</x:v>
      </x:c>
      <x:c r="N107" s="340"/>
      <x:c r="O107" s="340" t="str">
        <x:v>Exact source cell: 'Port Moody'!L87; requires analyst confirmation.</x:v>
      </x:c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8" hidden="0" customHeight="1">
      <x:c r="A108" s="340" t="str">
        <x:v>MAP-TEST-0102</x:v>
      </x:c>
      <x:c r="B108" s="340" t="str">
        <x:v>ASM-NGOB-V42-TEST</x:v>
      </x:c>
      <x:c r="C108" s="340" t="str">
        <x:v>RAW-TEST-0102</x:v>
      </x:c>
      <x:c r="D108" s="340" t="str">
        <x:v>SRC-NGOB-V18</x:v>
      </x:c>
      <x:c r="E108" s="340" t="str">
        <x:v>Financial</x:v>
      </x:c>
      <x:c r="F108" s="340" t="str">
        <x:v>REVENUE</x:v>
      </x:c>
      <x:c r="G108" s="340"/>
      <x:c r="H108" s="341" t="n">
        <x:f>'11_RAW_STAGING'!I108</x:f>
        <x:v>9074506.470579304</x:v>
      </x:c>
      <x:c r="I108" s="342"/>
      <x:c r="J108" s="340" t="str">
        <x:v>Proposed</x:v>
      </x:c>
      <x:c r="K108" s="340" t="str">
        <x:v>High</x:v>
      </x:c>
      <x:c r="L108" s="340" t="str">
        <x:v>AI-assisted analyst</x:v>
      </x:c>
      <x:c r="M108" s="342" t="d">
        <x:v>2026-10-04T00:00:00.000Z</x:v>
      </x:c>
      <x:c r="N108" s="340"/>
      <x:c r="O108" s="340" t="str">
        <x:v>Exact source cell: 'Port Moody'!M16; requires analyst confirmation.</x:v>
      </x:c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8" hidden="0" customHeight="1">
      <x:c r="A109" s="340" t="str">
        <x:v>MAP-TEST-0103</x:v>
      </x:c>
      <x:c r="B109" s="340" t="str">
        <x:v>ASM-NGOB-V42-TEST</x:v>
      </x:c>
      <x:c r="C109" s="340" t="str">
        <x:v>RAW-TEST-0103</x:v>
      </x:c>
      <x:c r="D109" s="340" t="str">
        <x:v>SRC-NGOB-V18</x:v>
      </x:c>
      <x:c r="E109" s="340" t="str">
        <x:v>Financial</x:v>
      </x:c>
      <x:c r="F109" s="340" t="str">
        <x:v>OPEX</x:v>
      </x:c>
      <x:c r="G109" s="340"/>
      <x:c r="H109" s="341" t="n">
        <x:f>'11_RAW_STAGING'!I109</x:f>
        <x:v>2255340.909488988</x:v>
      </x:c>
      <x:c r="I109" s="342"/>
      <x:c r="J109" s="340" t="str">
        <x:v>Proposed</x:v>
      </x:c>
      <x:c r="K109" s="340" t="str">
        <x:v>High</x:v>
      </x:c>
      <x:c r="L109" s="340" t="str">
        <x:v>AI-assisted analyst</x:v>
      </x:c>
      <x:c r="M109" s="342" t="d">
        <x:v>2026-10-04T00:00:00.000Z</x:v>
      </x:c>
      <x:c r="N109" s="340"/>
      <x:c r="O109" s="340" t="str">
        <x:v>Exact source cell: 'Port Moody'!M87; requires analyst confirmation.</x:v>
      </x:c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8" hidden="0" customHeight="1">
      <x:c r="A110" s="340" t="str">
        <x:v>MAP-TEST-0104</x:v>
      </x:c>
      <x:c r="B110" s="340" t="str">
        <x:v>ASM-NGOB-V42-TEST</x:v>
      </x:c>
      <x:c r="C110" s="340" t="str">
        <x:v>RAW-TEST-0104</x:v>
      </x:c>
      <x:c r="D110" s="340" t="str">
        <x:v>SRC-NGOB-V18</x:v>
      </x:c>
      <x:c r="E110" s="340" t="str">
        <x:v>Financial</x:v>
      </x:c>
      <x:c r="F110" s="340" t="str">
        <x:v>REVENUE</x:v>
      </x:c>
      <x:c r="G110" s="340"/>
      <x:c r="H110" s="341" t="n">
        <x:f>'11_RAW_STAGING'!I110</x:f>
        <x:v>0</x:v>
      </x:c>
      <x:c r="I110" s="342"/>
      <x:c r="J110" s="340" t="str">
        <x:v>Proposed</x:v>
      </x:c>
      <x:c r="K110" s="340" t="str">
        <x:v>High</x:v>
      </x:c>
      <x:c r="L110" s="340" t="str">
        <x:v>AI-assisted analyst</x:v>
      </x:c>
      <x:c r="M110" s="342" t="d">
        <x:v>2026-10-04T00:00:00.000Z</x:v>
      </x:c>
      <x:c r="N110" s="340"/>
      <x:c r="O110" s="340" t="str">
        <x:v>Exact source cell: '1656 ADANAC'!C16; requires analyst confirmation.</x:v>
      </x:c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8" hidden="0" customHeight="1">
      <x:c r="A111" s="340" t="str">
        <x:v>MAP-TEST-0105</x:v>
      </x:c>
      <x:c r="B111" s="340" t="str">
        <x:v>ASM-NGOB-V42-TEST</x:v>
      </x:c>
      <x:c r="C111" s="340" t="str">
        <x:v>RAW-TEST-0105</x:v>
      </x:c>
      <x:c r="D111" s="340" t="str">
        <x:v>SRC-NGOB-V18</x:v>
      </x:c>
      <x:c r="E111" s="340" t="str">
        <x:v>Financial</x:v>
      </x:c>
      <x:c r="F111" s="340" t="str">
        <x:v>OPEX</x:v>
      </x:c>
      <x:c r="G111" s="340"/>
      <x:c r="H111" s="341" t="n">
        <x:f>'11_RAW_STAGING'!I111</x:f>
        <x:v>0</x:v>
      </x:c>
      <x:c r="I111" s="342"/>
      <x:c r="J111" s="340" t="str">
        <x:v>Proposed</x:v>
      </x:c>
      <x:c r="K111" s="340" t="str">
        <x:v>High</x:v>
      </x:c>
      <x:c r="L111" s="340" t="str">
        <x:v>AI-assisted analyst</x:v>
      </x:c>
      <x:c r="M111" s="342" t="d">
        <x:v>2026-10-04T00:00:00.000Z</x:v>
      </x:c>
      <x:c r="N111" s="340"/>
      <x:c r="O111" s="340" t="str">
        <x:v>Exact source cell: '1656 ADANAC'!C87; requires analyst confirmation.</x:v>
      </x:c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8" hidden="0" customHeight="1">
      <x:c r="A112" s="340" t="str">
        <x:v>MAP-TEST-0106</x:v>
      </x:c>
      <x:c r="B112" s="340" t="str">
        <x:v>ASM-NGOB-V42-TEST</x:v>
      </x:c>
      <x:c r="C112" s="340" t="str">
        <x:v>RAW-TEST-0106</x:v>
      </x:c>
      <x:c r="D112" s="340" t="str">
        <x:v>SRC-NGOB-V18</x:v>
      </x:c>
      <x:c r="E112" s="340" t="str">
        <x:v>Financial</x:v>
      </x:c>
      <x:c r="F112" s="340" t="str">
        <x:v>REVENUE</x:v>
      </x:c>
      <x:c r="G112" s="340"/>
      <x:c r="H112" s="341" t="n">
        <x:f>'11_RAW_STAGING'!I112</x:f>
        <x:v>0</x:v>
      </x:c>
      <x:c r="I112" s="342"/>
      <x:c r="J112" s="340" t="str">
        <x:v>Proposed</x:v>
      </x:c>
      <x:c r="K112" s="340" t="str">
        <x:v>High</x:v>
      </x:c>
      <x:c r="L112" s="340" t="str">
        <x:v>AI-assisted analyst</x:v>
      </x:c>
      <x:c r="M112" s="342" t="d">
        <x:v>2026-10-04T00:00:00.000Z</x:v>
      </x:c>
      <x:c r="N112" s="340"/>
      <x:c r="O112" s="340" t="str">
        <x:v>Exact source cell: '1656 ADANAC'!D16; requires analyst confirmation.</x:v>
      </x:c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8" hidden="0" customHeight="1">
      <x:c r="A113" s="340" t="str">
        <x:v>MAP-TEST-0107</x:v>
      </x:c>
      <x:c r="B113" s="340" t="str">
        <x:v>ASM-NGOB-V42-TEST</x:v>
      </x:c>
      <x:c r="C113" s="340" t="str">
        <x:v>RAW-TEST-0107</x:v>
      </x:c>
      <x:c r="D113" s="340" t="str">
        <x:v>SRC-NGOB-V18</x:v>
      </x:c>
      <x:c r="E113" s="340" t="str">
        <x:v>Financial</x:v>
      </x:c>
      <x:c r="F113" s="340" t="str">
        <x:v>OPEX</x:v>
      </x:c>
      <x:c r="G113" s="340"/>
      <x:c r="H113" s="341" t="n">
        <x:f>'11_RAW_STAGING'!I113</x:f>
        <x:v>0</x:v>
      </x:c>
      <x:c r="I113" s="342"/>
      <x:c r="J113" s="340" t="str">
        <x:v>Proposed</x:v>
      </x:c>
      <x:c r="K113" s="340" t="str">
        <x:v>High</x:v>
      </x:c>
      <x:c r="L113" s="340" t="str">
        <x:v>AI-assisted analyst</x:v>
      </x:c>
      <x:c r="M113" s="342" t="d">
        <x:v>2026-10-04T00:00:00.000Z</x:v>
      </x:c>
      <x:c r="N113" s="340"/>
      <x:c r="O113" s="340" t="str">
        <x:v>Exact source cell: '1656 ADANAC'!D87; requires analyst confirmation.</x:v>
      </x:c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8" hidden="0" customHeight="1">
      <x:c r="A114" s="340" t="str">
        <x:v>MAP-TEST-0108</x:v>
      </x:c>
      <x:c r="B114" s="340" t="str">
        <x:v>ASM-NGOB-V42-TEST</x:v>
      </x:c>
      <x:c r="C114" s="340" t="str">
        <x:v>RAW-TEST-0108</x:v>
      </x:c>
      <x:c r="D114" s="340" t="str">
        <x:v>SRC-NGOB-V18</x:v>
      </x:c>
      <x:c r="E114" s="340" t="str">
        <x:v>Financial</x:v>
      </x:c>
      <x:c r="F114" s="340" t="str">
        <x:v>REVENUE</x:v>
      </x:c>
      <x:c r="G114" s="340"/>
      <x:c r="H114" s="341" t="n">
        <x:f>'11_RAW_STAGING'!I114</x:f>
        <x:v>0</x:v>
      </x:c>
      <x:c r="I114" s="342"/>
      <x:c r="J114" s="340" t="str">
        <x:v>Proposed</x:v>
      </x:c>
      <x:c r="K114" s="340" t="str">
        <x:v>High</x:v>
      </x:c>
      <x:c r="L114" s="340" t="str">
        <x:v>AI-assisted analyst</x:v>
      </x:c>
      <x:c r="M114" s="342" t="d">
        <x:v>2026-10-04T00:00:00.000Z</x:v>
      </x:c>
      <x:c r="N114" s="340"/>
      <x:c r="O114" s="340" t="str">
        <x:v>Exact source cell: '1656 ADANAC'!E16; requires analyst confirmation.</x:v>
      </x:c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8" hidden="0" customHeight="1">
      <x:c r="A115" s="340" t="str">
        <x:v>MAP-TEST-0109</x:v>
      </x:c>
      <x:c r="B115" s="340" t="str">
        <x:v>ASM-NGOB-V42-TEST</x:v>
      </x:c>
      <x:c r="C115" s="340" t="str">
        <x:v>RAW-TEST-0109</x:v>
      </x:c>
      <x:c r="D115" s="340" t="str">
        <x:v>SRC-NGOB-V18</x:v>
      </x:c>
      <x:c r="E115" s="340" t="str">
        <x:v>Financial</x:v>
      </x:c>
      <x:c r="F115" s="340" t="str">
        <x:v>OPEX</x:v>
      </x:c>
      <x:c r="G115" s="340"/>
      <x:c r="H115" s="341" t="n">
        <x:f>'11_RAW_STAGING'!I115</x:f>
        <x:v>0</x:v>
      </x:c>
      <x:c r="I115" s="342"/>
      <x:c r="J115" s="340" t="str">
        <x:v>Proposed</x:v>
      </x:c>
      <x:c r="K115" s="340" t="str">
        <x:v>High</x:v>
      </x:c>
      <x:c r="L115" s="340" t="str">
        <x:v>AI-assisted analyst</x:v>
      </x:c>
      <x:c r="M115" s="342" t="d">
        <x:v>2026-10-04T00:00:00.000Z</x:v>
      </x:c>
      <x:c r="N115" s="340"/>
      <x:c r="O115" s="340" t="str">
        <x:v>Exact source cell: '1656 ADANAC'!E87; requires analyst confirmation.</x:v>
      </x:c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8" hidden="0" customHeight="1">
      <x:c r="A116" s="340" t="str">
        <x:v>MAP-TEST-0110</x:v>
      </x:c>
      <x:c r="B116" s="340" t="str">
        <x:v>ASM-NGOB-V42-TEST</x:v>
      </x:c>
      <x:c r="C116" s="340" t="str">
        <x:v>RAW-TEST-0110</x:v>
      </x:c>
      <x:c r="D116" s="340" t="str">
        <x:v>SRC-NGOB-V18</x:v>
      </x:c>
      <x:c r="E116" s="340" t="str">
        <x:v>Financial</x:v>
      </x:c>
      <x:c r="F116" s="340" t="str">
        <x:v>REVENUE</x:v>
      </x:c>
      <x:c r="G116" s="340"/>
      <x:c r="H116" s="341" t="n">
        <x:f>'11_RAW_STAGING'!I116</x:f>
        <x:v>2503990.6399999997</x:v>
      </x:c>
      <x:c r="I116" s="342"/>
      <x:c r="J116" s="340" t="str">
        <x:v>Proposed</x:v>
      </x:c>
      <x:c r="K116" s="340" t="str">
        <x:v>High</x:v>
      </x:c>
      <x:c r="L116" s="340" t="str">
        <x:v>AI-assisted analyst</x:v>
      </x:c>
      <x:c r="M116" s="342" t="d">
        <x:v>2026-10-04T00:00:00.000Z</x:v>
      </x:c>
      <x:c r="N116" s="340"/>
      <x:c r="O116" s="340" t="str">
        <x:v>Exact source cell: '1656 ADANAC'!F16; requires analyst confirmation.</x:v>
      </x:c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8" hidden="0" customHeight="1">
      <x:c r="A117" s="340" t="str">
        <x:v>MAP-TEST-0111</x:v>
      </x:c>
      <x:c r="B117" s="340" t="str">
        <x:v>ASM-NGOB-V42-TEST</x:v>
      </x:c>
      <x:c r="C117" s="340" t="str">
        <x:v>RAW-TEST-0111</x:v>
      </x:c>
      <x:c r="D117" s="340" t="str">
        <x:v>SRC-NGOB-V18</x:v>
      </x:c>
      <x:c r="E117" s="340" t="str">
        <x:v>Financial</x:v>
      </x:c>
      <x:c r="F117" s="340" t="str">
        <x:v>OPEX</x:v>
      </x:c>
      <x:c r="G117" s="340"/>
      <x:c r="H117" s="341" t="n">
        <x:f>'11_RAW_STAGING'!I117</x:f>
        <x:v>801689.6</x:v>
      </x:c>
      <x:c r="I117" s="342"/>
      <x:c r="J117" s="340" t="str">
        <x:v>Proposed</x:v>
      </x:c>
      <x:c r="K117" s="340" t="str">
        <x:v>High</x:v>
      </x:c>
      <x:c r="L117" s="340" t="str">
        <x:v>AI-assisted analyst</x:v>
      </x:c>
      <x:c r="M117" s="342" t="d">
        <x:v>2026-10-04T00:00:00.000Z</x:v>
      </x:c>
      <x:c r="N117" s="340"/>
      <x:c r="O117" s="340" t="str">
        <x:v>Exact source cell: '1656 ADANAC'!F87; requires analyst confirmation.</x:v>
      </x:c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8" hidden="0" customHeight="1">
      <x:c r="A118" s="340" t="str">
        <x:v>MAP-TEST-0112</x:v>
      </x:c>
      <x:c r="B118" s="340" t="str">
        <x:v>ASM-NGOB-V42-TEST</x:v>
      </x:c>
      <x:c r="C118" s="340" t="str">
        <x:v>RAW-TEST-0112</x:v>
      </x:c>
      <x:c r="D118" s="340" t="str">
        <x:v>SRC-NGOB-V18</x:v>
      </x:c>
      <x:c r="E118" s="340" t="str">
        <x:v>Financial</x:v>
      </x:c>
      <x:c r="F118" s="340" t="str">
        <x:v>REVENUE</x:v>
      </x:c>
      <x:c r="G118" s="340"/>
      <x:c r="H118" s="341" t="n">
        <x:f>'11_RAW_STAGING'!I118</x:f>
        <x:v>2536656.6728</x:v>
      </x:c>
      <x:c r="I118" s="342"/>
      <x:c r="J118" s="340" t="str">
        <x:v>Proposed</x:v>
      </x:c>
      <x:c r="K118" s="340" t="str">
        <x:v>High</x:v>
      </x:c>
      <x:c r="L118" s="340" t="str">
        <x:v>AI-assisted analyst</x:v>
      </x:c>
      <x:c r="M118" s="342" t="d">
        <x:v>2026-10-04T00:00:00.000Z</x:v>
      </x:c>
      <x:c r="N118" s="340"/>
      <x:c r="O118" s="340" t="str">
        <x:v>Exact source cell: '1656 ADANAC'!G16; requires analyst confirmation.</x:v>
      </x:c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8" hidden="0" customHeight="1">
      <x:c r="A119" s="340" t="str">
        <x:v>MAP-TEST-0113</x:v>
      </x:c>
      <x:c r="B119" s="340" t="str">
        <x:v>ASM-NGOB-V42-TEST</x:v>
      </x:c>
      <x:c r="C119" s="340" t="str">
        <x:v>RAW-TEST-0113</x:v>
      </x:c>
      <x:c r="D119" s="340" t="str">
        <x:v>SRC-NGOB-V18</x:v>
      </x:c>
      <x:c r="E119" s="340" t="str">
        <x:v>Financial</x:v>
      </x:c>
      <x:c r="F119" s="340" t="str">
        <x:v>OPEX</x:v>
      </x:c>
      <x:c r="G119" s="340"/>
      <x:c r="H119" s="341" t="n">
        <x:f>'11_RAW_STAGING'!I119</x:f>
        <x:v>821706.888</x:v>
      </x:c>
      <x:c r="I119" s="342"/>
      <x:c r="J119" s="340" t="str">
        <x:v>Proposed</x:v>
      </x:c>
      <x:c r="K119" s="340" t="str">
        <x:v>High</x:v>
      </x:c>
      <x:c r="L119" s="340" t="str">
        <x:v>AI-assisted analyst</x:v>
      </x:c>
      <x:c r="M119" s="342" t="d">
        <x:v>2026-10-04T00:00:00.000Z</x:v>
      </x:c>
      <x:c r="N119" s="340"/>
      <x:c r="O119" s="340" t="str">
        <x:v>Exact source cell: '1656 ADANAC'!G87; requires analyst confirmation.</x:v>
      </x:c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8" hidden="0" customHeight="1">
      <x:c r="A120" s="340" t="str">
        <x:v>MAP-TEST-0114</x:v>
      </x:c>
      <x:c r="B120" s="340" t="str">
        <x:v>ASM-NGOB-V42-TEST</x:v>
      </x:c>
      <x:c r="C120" s="340" t="str">
        <x:v>RAW-TEST-0114</x:v>
      </x:c>
      <x:c r="D120" s="340" t="str">
        <x:v>SRC-NGOB-V18</x:v>
      </x:c>
      <x:c r="E120" s="340" t="str">
        <x:v>Financial</x:v>
      </x:c>
      <x:c r="F120" s="340" t="str">
        <x:v>REVENUE</x:v>
      </x:c>
      <x:c r="G120" s="340"/>
      <x:c r="H120" s="341" t="n">
        <x:f>'11_RAW_STAGING'!I120</x:f>
        <x:v>2569976.0262559997</x:v>
      </x:c>
      <x:c r="I120" s="342"/>
      <x:c r="J120" s="340" t="str">
        <x:v>Proposed</x:v>
      </x:c>
      <x:c r="K120" s="340" t="str">
        <x:v>High</x:v>
      </x:c>
      <x:c r="L120" s="340" t="str">
        <x:v>AI-assisted analyst</x:v>
      </x:c>
      <x:c r="M120" s="342" t="d">
        <x:v>2026-10-04T00:00:00.000Z</x:v>
      </x:c>
      <x:c r="N120" s="340"/>
      <x:c r="O120" s="340" t="str">
        <x:v>Exact source cell: '1656 ADANAC'!H16; requires analyst confirmation.</x:v>
      </x:c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8" hidden="0" customHeight="1">
      <x:c r="A121" s="340" t="str">
        <x:v>MAP-TEST-0115</x:v>
      </x:c>
      <x:c r="B121" s="340" t="str">
        <x:v>ASM-NGOB-V42-TEST</x:v>
      </x:c>
      <x:c r="C121" s="340" t="str">
        <x:v>RAW-TEST-0115</x:v>
      </x:c>
      <x:c r="D121" s="340" t="str">
        <x:v>SRC-NGOB-V18</x:v>
      </x:c>
      <x:c r="E121" s="340" t="str">
        <x:v>Financial</x:v>
      </x:c>
      <x:c r="F121" s="340" t="str">
        <x:v>OPEX</x:v>
      </x:c>
      <x:c r="G121" s="340"/>
      <x:c r="H121" s="341" t="n">
        <x:f>'11_RAW_STAGING'!I121</x:f>
        <x:v>843852.97464</x:v>
      </x:c>
      <x:c r="I121" s="342"/>
      <x:c r="J121" s="340" t="str">
        <x:v>Proposed</x:v>
      </x:c>
      <x:c r="K121" s="340" t="str">
        <x:v>High</x:v>
      </x:c>
      <x:c r="L121" s="340" t="str">
        <x:v>AI-assisted analyst</x:v>
      </x:c>
      <x:c r="M121" s="342" t="d">
        <x:v>2026-10-04T00:00:00.000Z</x:v>
      </x:c>
      <x:c r="N121" s="340"/>
      <x:c r="O121" s="340" t="str">
        <x:v>Exact source cell: '1656 ADANAC'!H87; requires analyst confirmation.</x:v>
      </x:c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8" hidden="0" customHeight="1">
      <x:c r="A122" s="340" t="str">
        <x:v>MAP-TEST-0116</x:v>
      </x:c>
      <x:c r="B122" s="340" t="str">
        <x:v>ASM-NGOB-V42-TEST</x:v>
      </x:c>
      <x:c r="C122" s="340" t="str">
        <x:v>RAW-TEST-0116</x:v>
      </x:c>
      <x:c r="D122" s="340" t="str">
        <x:v>SRC-NGOB-V18</x:v>
      </x:c>
      <x:c r="E122" s="340" t="str">
        <x:v>Financial</x:v>
      </x:c>
      <x:c r="F122" s="340" t="str">
        <x:v>REVENUE</x:v>
      </x:c>
      <x:c r="G122" s="340"/>
      <x:c r="H122" s="341" t="n">
        <x:f>'11_RAW_STAGING'!I122</x:f>
        <x:v>2638627.2221167423</x:v>
      </x:c>
      <x:c r="I122" s="342"/>
      <x:c r="J122" s="340" t="str">
        <x:v>Proposed</x:v>
      </x:c>
      <x:c r="K122" s="340" t="str">
        <x:v>High</x:v>
      </x:c>
      <x:c r="L122" s="340" t="str">
        <x:v>AI-assisted analyst</x:v>
      </x:c>
      <x:c r="M122" s="342" t="d">
        <x:v>2026-10-04T00:00:00.000Z</x:v>
      </x:c>
      <x:c r="N122" s="340"/>
      <x:c r="O122" s="340" t="str">
        <x:v>Exact source cell: '1656 ADANAC'!J16; requires analyst confirmation.</x:v>
      </x:c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8" hidden="0" customHeight="1">
      <x:c r="A123" s="340" t="str">
        <x:v>MAP-TEST-0117</x:v>
      </x:c>
      <x:c r="B123" s="340" t="str">
        <x:v>ASM-NGOB-V42-TEST</x:v>
      </x:c>
      <x:c r="C123" s="340" t="str">
        <x:v>RAW-TEST-0117</x:v>
      </x:c>
      <x:c r="D123" s="340" t="str">
        <x:v>SRC-NGOB-V18</x:v>
      </x:c>
      <x:c r="E123" s="340" t="str">
        <x:v>Financial</x:v>
      </x:c>
      <x:c r="F123" s="340" t="str">
        <x:v>OPEX</x:v>
      </x:c>
      <x:c r="G123" s="340"/>
      <x:c r="H123" s="341" t="n">
        <x:f>'11_RAW_STAGING'!I123</x:f>
        <x:v>890005.414875576</x:v>
      </x:c>
      <x:c r="I123" s="342"/>
      <x:c r="J123" s="340" t="str">
        <x:v>Proposed</x:v>
      </x:c>
      <x:c r="K123" s="340" t="str">
        <x:v>High</x:v>
      </x:c>
      <x:c r="L123" s="340" t="str">
        <x:v>AI-assisted analyst</x:v>
      </x:c>
      <x:c r="M123" s="342" t="d">
        <x:v>2026-10-04T00:00:00.000Z</x:v>
      </x:c>
      <x:c r="N123" s="340"/>
      <x:c r="O123" s="340" t="str">
        <x:v>Exact source cell: '1656 ADANAC'!J87; requires analyst confirmation.</x:v>
      </x:c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8" hidden="0" customHeight="1">
      <x:c r="A124" s="340" t="str">
        <x:v>MAP-TEST-0118</x:v>
      </x:c>
      <x:c r="B124" s="340" t="str">
        <x:v>ASM-NGOB-V42-TEST</x:v>
      </x:c>
      <x:c r="C124" s="340" t="str">
        <x:v>RAW-TEST-0118</x:v>
      </x:c>
      <x:c r="D124" s="340" t="str">
        <x:v>SRC-NGOB-V18</x:v>
      </x:c>
      <x:c r="E124" s="340" t="str">
        <x:v>Financial</x:v>
      </x:c>
      <x:c r="F124" s="340" t="str">
        <x:v>REVENUE</x:v>
      </x:c>
      <x:c r="G124" s="340"/>
      <x:c r="H124" s="341" t="n">
        <x:f>'11_RAW_STAGING'!I124</x:f>
        <x:v>2673985.986559077</x:v>
      </x:c>
      <x:c r="I124" s="342"/>
      <x:c r="J124" s="340" t="str">
        <x:v>Proposed</x:v>
      </x:c>
      <x:c r="K124" s="340" t="str">
        <x:v>High</x:v>
      </x:c>
      <x:c r="L124" s="340" t="str">
        <x:v>AI-assisted analyst</x:v>
      </x:c>
      <x:c r="M124" s="342" t="d">
        <x:v>2026-10-04T00:00:00.000Z</x:v>
      </x:c>
      <x:c r="N124" s="340"/>
      <x:c r="O124" s="340" t="str">
        <x:v>Exact source cell: '1656 ADANAC'!K16; requires analyst confirmation.</x:v>
      </x:c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8" hidden="0" customHeight="1">
      <x:c r="A125" s="340" t="str">
        <x:v>MAP-TEST-0119</x:v>
      </x:c>
      <x:c r="B125" s="340" t="str">
        <x:v>ASM-NGOB-V42-TEST</x:v>
      </x:c>
      <x:c r="C125" s="340" t="str">
        <x:v>RAW-TEST-0119</x:v>
      </x:c>
      <x:c r="D125" s="340" t="str">
        <x:v>SRC-NGOB-V18</x:v>
      </x:c>
      <x:c r="E125" s="340" t="str">
        <x:v>Financial</x:v>
      </x:c>
      <x:c r="F125" s="340" t="str">
        <x:v>OPEX</x:v>
      </x:c>
      <x:c r="G125" s="340"/>
      <x:c r="H125" s="341" t="n">
        <x:f>'11_RAW_STAGING'!I125</x:f>
        <x:v>914047.1239368834</x:v>
      </x:c>
      <x:c r="I125" s="342"/>
      <x:c r="J125" s="340" t="str">
        <x:v>Proposed</x:v>
      </x:c>
      <x:c r="K125" s="340" t="str">
        <x:v>High</x:v>
      </x:c>
      <x:c r="L125" s="340" t="str">
        <x:v>AI-assisted analyst</x:v>
      </x:c>
      <x:c r="M125" s="342" t="d">
        <x:v>2026-10-04T00:00:00.000Z</x:v>
      </x:c>
      <x:c r="N125" s="340"/>
      <x:c r="O125" s="340" t="str">
        <x:v>Exact source cell: '1656 ADANAC'!K87; requires analyst confirmation.</x:v>
      </x:c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8" hidden="0" customHeight="1">
      <x:c r="A126" s="340" t="str">
        <x:v>MAP-TEST-0120</x:v>
      </x:c>
      <x:c r="B126" s="340" t="str">
        <x:v>ASM-NGOB-V42-TEST</x:v>
      </x:c>
      <x:c r="C126" s="340" t="str">
        <x:v>RAW-TEST-0120</x:v>
      </x:c>
      <x:c r="D126" s="340" t="str">
        <x:v>SRC-NGOB-V18</x:v>
      </x:c>
      <x:c r="E126" s="340" t="str">
        <x:v>Financial</x:v>
      </x:c>
      <x:c r="F126" s="340" t="str">
        <x:v>REVENUE</x:v>
      </x:c>
      <x:c r="G126" s="340"/>
      <x:c r="H126" s="341" t="n">
        <x:f>'11_RAW_STAGING'!I126</x:f>
        <x:v>2710051.9262902588</x:v>
      </x:c>
      <x:c r="I126" s="342"/>
      <x:c r="J126" s="340" t="str">
        <x:v>Proposed</x:v>
      </x:c>
      <x:c r="K126" s="340" t="str">
        <x:v>High</x:v>
      </x:c>
      <x:c r="L126" s="340" t="str">
        <x:v>AI-assisted analyst</x:v>
      </x:c>
      <x:c r="M126" s="342" t="d">
        <x:v>2026-10-04T00:00:00.000Z</x:v>
      </x:c>
      <x:c r="N126" s="340"/>
      <x:c r="O126" s="340" t="str">
        <x:v>Exact source cell: '1656 ADANAC'!L16; requires analyst confirmation.</x:v>
      </x:c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8" hidden="0" customHeight="1">
      <x:c r="A127" s="340" t="str">
        <x:v>MAP-TEST-0121</x:v>
      </x:c>
      <x:c r="B127" s="340" t="str">
        <x:v>ASM-NGOB-V42-TEST</x:v>
      </x:c>
      <x:c r="C127" s="340" t="str">
        <x:v>RAW-TEST-0121</x:v>
      </x:c>
      <x:c r="D127" s="340" t="str">
        <x:v>SRC-NGOB-V18</x:v>
      </x:c>
      <x:c r="E127" s="340" t="str">
        <x:v>Financial</x:v>
      </x:c>
      <x:c r="F127" s="340" t="str">
        <x:v>OPEX</x:v>
      </x:c>
      <x:c r="G127" s="340"/>
      <x:c r="H127" s="341" t="n">
        <x:f>'11_RAW_STAGING'!I127</x:f>
        <x:v>938756.9152023307</x:v>
      </x:c>
      <x:c r="I127" s="342"/>
      <x:c r="J127" s="340" t="str">
        <x:v>Proposed</x:v>
      </x:c>
      <x:c r="K127" s="340" t="str">
        <x:v>High</x:v>
      </x:c>
      <x:c r="L127" s="340" t="str">
        <x:v>AI-assisted analyst</x:v>
      </x:c>
      <x:c r="M127" s="342" t="d">
        <x:v>2026-10-04T00:00:00.000Z</x:v>
      </x:c>
      <x:c r="N127" s="340"/>
      <x:c r="O127" s="340" t="str">
        <x:v>Exact source cell: '1656 ADANAC'!L87; requires analyst confirmation.</x:v>
      </x:c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8" hidden="0" customHeight="1">
      <x:c r="A128" s="340" t="str">
        <x:v>MAP-TEST-0122</x:v>
      </x:c>
      <x:c r="B128" s="340" t="str">
        <x:v>ASM-NGOB-V42-TEST</x:v>
      </x:c>
      <x:c r="C128" s="340" t="str">
        <x:v>RAW-TEST-0122</x:v>
      </x:c>
      <x:c r="D128" s="340" t="str">
        <x:v>SRC-NGOB-V18</x:v>
      </x:c>
      <x:c r="E128" s="340" t="str">
        <x:v>Financial</x:v>
      </x:c>
      <x:c r="F128" s="340" t="str">
        <x:v>REVENUE</x:v>
      </x:c>
      <x:c r="G128" s="340"/>
      <x:c r="H128" s="341" t="n">
        <x:f>'11_RAW_STAGING'!I128</x:f>
        <x:v>2746839.184816064</x:v>
      </x:c>
      <x:c r="I128" s="342"/>
      <x:c r="J128" s="340" t="str">
        <x:v>Proposed</x:v>
      </x:c>
      <x:c r="K128" s="340" t="str">
        <x:v>High</x:v>
      </x:c>
      <x:c r="L128" s="340" t="str">
        <x:v>AI-assisted analyst</x:v>
      </x:c>
      <x:c r="M128" s="342" t="d">
        <x:v>2026-10-04T00:00:00.000Z</x:v>
      </x:c>
      <x:c r="N128" s="340"/>
      <x:c r="O128" s="340" t="str">
        <x:v>Exact source cell: '1656 ADANAC'!M16; requires analyst confirmation.</x:v>
      </x:c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8" hidden="0" customHeight="1">
      <x:c r="A129" s="340" t="str">
        <x:v>MAP-TEST-0123</x:v>
      </x:c>
      <x:c r="B129" s="340" t="str">
        <x:v>ASM-NGOB-V42-TEST</x:v>
      </x:c>
      <x:c r="C129" s="340" t="str">
        <x:v>RAW-TEST-0123</x:v>
      </x:c>
      <x:c r="D129" s="340" t="str">
        <x:v>SRC-NGOB-V18</x:v>
      </x:c>
      <x:c r="E129" s="340" t="str">
        <x:v>Financial</x:v>
      </x:c>
      <x:c r="F129" s="340" t="str">
        <x:v>OPEX</x:v>
      </x:c>
      <x:c r="G129" s="340"/>
      <x:c r="H129" s="341" t="n">
        <x:f>'11_RAW_STAGING'!I129</x:f>
        <x:v>964153.7677566883</x:v>
      </x:c>
      <x:c r="I129" s="342"/>
      <x:c r="J129" s="340" t="str">
        <x:v>Proposed</x:v>
      </x:c>
      <x:c r="K129" s="340" t="str">
        <x:v>High</x:v>
      </x:c>
      <x:c r="L129" s="340" t="str">
        <x:v>AI-assisted analyst</x:v>
      </x:c>
      <x:c r="M129" s="342" t="d">
        <x:v>2026-10-04T00:00:00.000Z</x:v>
      </x:c>
      <x:c r="N129" s="340"/>
      <x:c r="O129" s="340" t="str">
        <x:v>Exact source cell: '1656 ADANAC'!M87; requires analyst confirmation.</x:v>
      </x:c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8" hidden="0" customHeight="1">
      <x:c r="A130" s="340" t="str">
        <x:v>MAP-TEST-0124</x:v>
      </x:c>
      <x:c r="B130" s="340" t="str">
        <x:v>ASM-NGOB-V42-TEST</x:v>
      </x:c>
      <x:c r="C130" s="340" t="str">
        <x:v>RAW-TEST-0124</x:v>
      </x:c>
      <x:c r="D130" s="340" t="str">
        <x:v>SRC-NGOB-V18</x:v>
      </x:c>
      <x:c r="E130" s="340" t="str">
        <x:v>Financial</x:v>
      </x:c>
      <x:c r="F130" s="340" t="str">
        <x:v>REVENUE</x:v>
      </x:c>
      <x:c r="G130" s="340"/>
      <x:c r="H130" s="341" t="n">
        <x:f>'11_RAW_STAGING'!I130</x:f>
        <x:v>0</x:v>
      </x:c>
      <x:c r="I130" s="342"/>
      <x:c r="J130" s="340" t="str">
        <x:v>Proposed</x:v>
      </x:c>
      <x:c r="K130" s="340" t="str">
        <x:v>High</x:v>
      </x:c>
      <x:c r="L130" s="340" t="str">
        <x:v>AI-assisted analyst</x:v>
      </x:c>
      <x:c r="M130" s="342" t="d">
        <x:v>2026-10-04T00:00:00.000Z</x:v>
      </x:c>
      <x:c r="N130" s="340"/>
      <x:c r="O130" s="340" t="str">
        <x:v>Exact source cell: '450 Pacific'!C16; requires analyst confirmation.</x:v>
      </x:c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8" hidden="0" customHeight="1">
      <x:c r="A131" s="340" t="str">
        <x:v>MAP-TEST-0125</x:v>
      </x:c>
      <x:c r="B131" s="340" t="str">
        <x:v>ASM-NGOB-V42-TEST</x:v>
      </x:c>
      <x:c r="C131" s="340" t="str">
        <x:v>RAW-TEST-0125</x:v>
      </x:c>
      <x:c r="D131" s="340" t="str">
        <x:v>SRC-NGOB-V18</x:v>
      </x:c>
      <x:c r="E131" s="340" t="str">
        <x:v>Financial</x:v>
      </x:c>
      <x:c r="F131" s="340" t="str">
        <x:v>OPEX</x:v>
      </x:c>
      <x:c r="G131" s="340"/>
      <x:c r="H131" s="341" t="n">
        <x:f>'11_RAW_STAGING'!I131</x:f>
        <x:v>0</x:v>
      </x:c>
      <x:c r="I131" s="342"/>
      <x:c r="J131" s="340" t="str">
        <x:v>Proposed</x:v>
      </x:c>
      <x:c r="K131" s="340" t="str">
        <x:v>High</x:v>
      </x:c>
      <x:c r="L131" s="340" t="str">
        <x:v>AI-assisted analyst</x:v>
      </x:c>
      <x:c r="M131" s="342" t="d">
        <x:v>2026-10-04T00:00:00.000Z</x:v>
      </x:c>
      <x:c r="N131" s="340"/>
      <x:c r="O131" s="340" t="str">
        <x:v>Exact source cell: '450 Pacific'!C87; requires analyst confirmation.</x:v>
      </x:c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8" hidden="0" customHeight="1">
      <x:c r="A132" s="340" t="str">
        <x:v>MAP-TEST-0126</x:v>
      </x:c>
      <x:c r="B132" s="340" t="str">
        <x:v>ASM-NGOB-V42-TEST</x:v>
      </x:c>
      <x:c r="C132" s="340" t="str">
        <x:v>RAW-TEST-0126</x:v>
      </x:c>
      <x:c r="D132" s="340" t="str">
        <x:v>SRC-NGOB-V18</x:v>
      </x:c>
      <x:c r="E132" s="340" t="str">
        <x:v>Financial</x:v>
      </x:c>
      <x:c r="F132" s="340" t="str">
        <x:v>REVENUE</x:v>
      </x:c>
      <x:c r="G132" s="340"/>
      <x:c r="H132" s="341" t="n">
        <x:f>'11_RAW_STAGING'!I132</x:f>
        <x:v>0</x:v>
      </x:c>
      <x:c r="I132" s="342"/>
      <x:c r="J132" s="340" t="str">
        <x:v>Proposed</x:v>
      </x:c>
      <x:c r="K132" s="340" t="str">
        <x:v>High</x:v>
      </x:c>
      <x:c r="L132" s="340" t="str">
        <x:v>AI-assisted analyst</x:v>
      </x:c>
      <x:c r="M132" s="342" t="d">
        <x:v>2026-10-04T00:00:00.000Z</x:v>
      </x:c>
      <x:c r="N132" s="340"/>
      <x:c r="O132" s="340" t="str">
        <x:v>Exact source cell: '450 Pacific'!D16; requires analyst confirmation.</x:v>
      </x:c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8" hidden="0" customHeight="1">
      <x:c r="A133" s="340" t="str">
        <x:v>MAP-TEST-0127</x:v>
      </x:c>
      <x:c r="B133" s="340" t="str">
        <x:v>ASM-NGOB-V42-TEST</x:v>
      </x:c>
      <x:c r="C133" s="340" t="str">
        <x:v>RAW-TEST-0127</x:v>
      </x:c>
      <x:c r="D133" s="340" t="str">
        <x:v>SRC-NGOB-V18</x:v>
      </x:c>
      <x:c r="E133" s="340" t="str">
        <x:v>Financial</x:v>
      </x:c>
      <x:c r="F133" s="340" t="str">
        <x:v>OPEX</x:v>
      </x:c>
      <x:c r="G133" s="340"/>
      <x:c r="H133" s="341" t="n">
        <x:f>'11_RAW_STAGING'!I133</x:f>
        <x:v>0</x:v>
      </x:c>
      <x:c r="I133" s="342"/>
      <x:c r="J133" s="340" t="str">
        <x:v>Proposed</x:v>
      </x:c>
      <x:c r="K133" s="340" t="str">
        <x:v>High</x:v>
      </x:c>
      <x:c r="L133" s="340" t="str">
        <x:v>AI-assisted analyst</x:v>
      </x:c>
      <x:c r="M133" s="342" t="d">
        <x:v>2026-10-04T00:00:00.000Z</x:v>
      </x:c>
      <x:c r="N133" s="340"/>
      <x:c r="O133" s="340" t="str">
        <x:v>Exact source cell: '450 Pacific'!D87; requires analyst confirmation.</x:v>
      </x:c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8" hidden="0" customHeight="1">
      <x:c r="A134" s="340" t="str">
        <x:v>MAP-TEST-0128</x:v>
      </x:c>
      <x:c r="B134" s="340" t="str">
        <x:v>ASM-NGOB-V42-TEST</x:v>
      </x:c>
      <x:c r="C134" s="340" t="str">
        <x:v>RAW-TEST-0128</x:v>
      </x:c>
      <x:c r="D134" s="340" t="str">
        <x:v>SRC-NGOB-V18</x:v>
      </x:c>
      <x:c r="E134" s="340" t="str">
        <x:v>Financial</x:v>
      </x:c>
      <x:c r="F134" s="340" t="str">
        <x:v>REVENUE</x:v>
      </x:c>
      <x:c r="G134" s="340"/>
      <x:c r="H134" s="341" t="n">
        <x:f>'11_RAW_STAGING'!I134</x:f>
        <x:v>0</x:v>
      </x:c>
      <x:c r="I134" s="342"/>
      <x:c r="J134" s="340" t="str">
        <x:v>Proposed</x:v>
      </x:c>
      <x:c r="K134" s="340" t="str">
        <x:v>High</x:v>
      </x:c>
      <x:c r="L134" s="340" t="str">
        <x:v>AI-assisted analyst</x:v>
      </x:c>
      <x:c r="M134" s="342" t="d">
        <x:v>2026-10-04T00:00:00.000Z</x:v>
      </x:c>
      <x:c r="N134" s="340"/>
      <x:c r="O134" s="340" t="str">
        <x:v>Exact source cell: '450 Pacific'!E16; requires analyst confirmation.</x:v>
      </x:c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8" hidden="0" customHeight="1">
      <x:c r="A135" s="340" t="str">
        <x:v>MAP-TEST-0129</x:v>
      </x:c>
      <x:c r="B135" s="340" t="str">
        <x:v>ASM-NGOB-V42-TEST</x:v>
      </x:c>
      <x:c r="C135" s="340" t="str">
        <x:v>RAW-TEST-0129</x:v>
      </x:c>
      <x:c r="D135" s="340" t="str">
        <x:v>SRC-NGOB-V18</x:v>
      </x:c>
      <x:c r="E135" s="340" t="str">
        <x:v>Financial</x:v>
      </x:c>
      <x:c r="F135" s="340" t="str">
        <x:v>OPEX</x:v>
      </x:c>
      <x:c r="G135" s="340"/>
      <x:c r="H135" s="341" t="n">
        <x:f>'11_RAW_STAGING'!I135</x:f>
        <x:v>0</x:v>
      </x:c>
      <x:c r="I135" s="342"/>
      <x:c r="J135" s="340" t="str">
        <x:v>Proposed</x:v>
      </x:c>
      <x:c r="K135" s="340" t="str">
        <x:v>High</x:v>
      </x:c>
      <x:c r="L135" s="340" t="str">
        <x:v>AI-assisted analyst</x:v>
      </x:c>
      <x:c r="M135" s="342" t="d">
        <x:v>2026-10-04T00:00:00.000Z</x:v>
      </x:c>
      <x:c r="N135" s="340"/>
      <x:c r="O135" s="340" t="str">
        <x:v>Exact source cell: '450 Pacific'!E87; requires analyst confirmation.</x:v>
      </x:c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8" hidden="0" customHeight="1">
      <x:c r="A136" s="340" t="str">
        <x:v>MAP-TEST-0130</x:v>
      </x:c>
      <x:c r="B136" s="340" t="str">
        <x:v>ASM-NGOB-V42-TEST</x:v>
      </x:c>
      <x:c r="C136" s="340" t="str">
        <x:v>RAW-TEST-0130</x:v>
      </x:c>
      <x:c r="D136" s="340" t="str">
        <x:v>SRC-NGOB-V18</x:v>
      </x:c>
      <x:c r="E136" s="340" t="str">
        <x:v>Financial</x:v>
      </x:c>
      <x:c r="F136" s="340" t="str">
        <x:v>REVENUE</x:v>
      </x:c>
      <x:c r="G136" s="340"/>
      <x:c r="H136" s="341" t="n">
        <x:f>'11_RAW_STAGING'!I136</x:f>
        <x:v>1873760.1400000001</x:v>
      </x:c>
      <x:c r="I136" s="342"/>
      <x:c r="J136" s="340" t="str">
        <x:v>Proposed</x:v>
      </x:c>
      <x:c r="K136" s="340" t="str">
        <x:v>High</x:v>
      </x:c>
      <x:c r="L136" s="340" t="str">
        <x:v>AI-assisted analyst</x:v>
      </x:c>
      <x:c r="M136" s="342" t="d">
        <x:v>2026-10-04T00:00:00.000Z</x:v>
      </x:c>
      <x:c r="N136" s="340"/>
      <x:c r="O136" s="340" t="str">
        <x:v>Exact source cell: '450 Pacific'!F16; requires analyst confirmation.</x:v>
      </x:c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8" hidden="0" customHeight="1">
      <x:c r="A137" s="340" t="str">
        <x:v>MAP-TEST-0131</x:v>
      </x:c>
      <x:c r="B137" s="340" t="str">
        <x:v>ASM-NGOB-V42-TEST</x:v>
      </x:c>
      <x:c r="C137" s="340" t="str">
        <x:v>RAW-TEST-0131</x:v>
      </x:c>
      <x:c r="D137" s="340" t="str">
        <x:v>SRC-NGOB-V18</x:v>
      </x:c>
      <x:c r="E137" s="340" t="str">
        <x:v>Financial</x:v>
      </x:c>
      <x:c r="F137" s="340" t="str">
        <x:v>OPEX</x:v>
      </x:c>
      <x:c r="G137" s="340"/>
      <x:c r="H137" s="341" t="n">
        <x:f>'11_RAW_STAGING'!I137</x:f>
        <x:v>608308.1666666667</x:v>
      </x:c>
      <x:c r="I137" s="342"/>
      <x:c r="J137" s="340" t="str">
        <x:v>Proposed</x:v>
      </x:c>
      <x:c r="K137" s="340" t="str">
        <x:v>High</x:v>
      </x:c>
      <x:c r="L137" s="340" t="str">
        <x:v>AI-assisted analyst</x:v>
      </x:c>
      <x:c r="M137" s="342" t="d">
        <x:v>2026-10-04T00:00:00.000Z</x:v>
      </x:c>
      <x:c r="N137" s="340"/>
      <x:c r="O137" s="340" t="str">
        <x:v>Exact source cell: '450 Pacific'!F87; requires analyst confirmation.</x:v>
      </x:c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8" hidden="0" customHeight="1">
      <x:c r="A138" s="340" t="str">
        <x:v>MAP-TEST-0132</x:v>
      </x:c>
      <x:c r="B138" s="340" t="str">
        <x:v>ASM-NGOB-V42-TEST</x:v>
      </x:c>
      <x:c r="C138" s="340" t="str">
        <x:v>RAW-TEST-0132</x:v>
      </x:c>
      <x:c r="D138" s="340" t="str">
        <x:v>SRC-NGOB-V18</x:v>
      </x:c>
      <x:c r="E138" s="340" t="str">
        <x:v>Financial</x:v>
      </x:c>
      <x:c r="F138" s="340" t="str">
        <x:v>REVENUE</x:v>
      </x:c>
      <x:c r="G138" s="340"/>
      <x:c r="H138" s="341" t="n">
        <x:f>'11_RAW_STAGING'!I138</x:f>
        <x:v>3239454.9648</x:v>
      </x:c>
      <x:c r="I138" s="342"/>
      <x:c r="J138" s="340" t="str">
        <x:v>Proposed</x:v>
      </x:c>
      <x:c r="K138" s="340" t="str">
        <x:v>High</x:v>
      </x:c>
      <x:c r="L138" s="340" t="str">
        <x:v>AI-assisted analyst</x:v>
      </x:c>
      <x:c r="M138" s="342" t="d">
        <x:v>2026-10-04T00:00:00.000Z</x:v>
      </x:c>
      <x:c r="N138" s="340"/>
      <x:c r="O138" s="340" t="str">
        <x:v>Exact source cell: '450 Pacific'!G16; requires analyst confirmation.</x:v>
      </x:c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8" hidden="0" customHeight="1">
      <x:c r="A139" s="340" t="str">
        <x:v>MAP-TEST-0133</x:v>
      </x:c>
      <x:c r="B139" s="340" t="str">
        <x:v>ASM-NGOB-V42-TEST</x:v>
      </x:c>
      <x:c r="C139" s="340" t="str">
        <x:v>RAW-TEST-0133</x:v>
      </x:c>
      <x:c r="D139" s="340" t="str">
        <x:v>SRC-NGOB-V18</x:v>
      </x:c>
      <x:c r="E139" s="340" t="str">
        <x:v>Financial</x:v>
      </x:c>
      <x:c r="F139" s="340" t="str">
        <x:v>OPEX</x:v>
      </x:c>
      <x:c r="G139" s="340"/>
      <x:c r="H139" s="341" t="n">
        <x:f>'11_RAW_STAGING'!I139</x:f>
        <x:v>1047732.78</x:v>
      </x:c>
      <x:c r="I139" s="342"/>
      <x:c r="J139" s="340" t="str">
        <x:v>Proposed</x:v>
      </x:c>
      <x:c r="K139" s="340" t="str">
        <x:v>High</x:v>
      </x:c>
      <x:c r="L139" s="340" t="str">
        <x:v>AI-assisted analyst</x:v>
      </x:c>
      <x:c r="M139" s="342" t="d">
        <x:v>2026-10-04T00:00:00.000Z</x:v>
      </x:c>
      <x:c r="N139" s="340"/>
      <x:c r="O139" s="340" t="str">
        <x:v>Exact source cell: '450 Pacific'!G87; requires analyst confirmation.</x:v>
      </x:c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8" hidden="0" customHeight="1">
      <x:c r="A140" s="340" t="str">
        <x:v>MAP-TEST-0134</x:v>
      </x:c>
      <x:c r="B140" s="340" t="str">
        <x:v>ASM-NGOB-V42-TEST</x:v>
      </x:c>
      <x:c r="C140" s="340" t="str">
        <x:v>RAW-TEST-0134</x:v>
      </x:c>
      <x:c r="D140" s="340" t="str">
        <x:v>SRC-NGOB-V18</x:v>
      </x:c>
      <x:c r="E140" s="340" t="str">
        <x:v>Financial</x:v>
      </x:c>
      <x:c r="F140" s="340" t="str">
        <x:v>REVENUE</x:v>
      </x:c>
      <x:c r="G140" s="340"/>
      <x:c r="H140" s="341" t="n">
        <x:f>'11_RAW_STAGING'!I140</x:f>
        <x:v>3268283.184096</x:v>
      </x:c>
      <x:c r="I140" s="342"/>
      <x:c r="J140" s="340" t="str">
        <x:v>Proposed</x:v>
      </x:c>
      <x:c r="K140" s="340" t="str">
        <x:v>High</x:v>
      </x:c>
      <x:c r="L140" s="340" t="str">
        <x:v>AI-assisted analyst</x:v>
      </x:c>
      <x:c r="M140" s="342" t="d">
        <x:v>2026-10-04T00:00:00.000Z</x:v>
      </x:c>
      <x:c r="N140" s="340"/>
      <x:c r="O140" s="340" t="str">
        <x:v>Exact source cell: '450 Pacific'!H16; requires analyst confirmation.</x:v>
      </x:c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8" hidden="0" customHeight="1">
      <x:c r="A141" s="340" t="str">
        <x:v>MAP-TEST-0135</x:v>
      </x:c>
      <x:c r="B141" s="340" t="str">
        <x:v>ASM-NGOB-V42-TEST</x:v>
      </x:c>
      <x:c r="C141" s="340" t="str">
        <x:v>RAW-TEST-0135</x:v>
      </x:c>
      <x:c r="D141" s="340" t="str">
        <x:v>SRC-NGOB-V18</x:v>
      </x:c>
      <x:c r="E141" s="340" t="str">
        <x:v>Financial</x:v>
      </x:c>
      <x:c r="F141" s="340" t="str">
        <x:v>OPEX</x:v>
      </x:c>
      <x:c r="G141" s="340"/>
      <x:c r="H141" s="341" t="n">
        <x:f>'11_RAW_STAGING'!I141</x:f>
        <x:v>1070160.0606</x:v>
      </x:c>
      <x:c r="I141" s="342"/>
      <x:c r="J141" s="340" t="str">
        <x:v>Proposed</x:v>
      </x:c>
      <x:c r="K141" s="340" t="str">
        <x:v>High</x:v>
      </x:c>
      <x:c r="L141" s="340" t="str">
        <x:v>AI-assisted analyst</x:v>
      </x:c>
      <x:c r="M141" s="342" t="d">
        <x:v>2026-10-04T00:00:00.000Z</x:v>
      </x:c>
      <x:c r="N141" s="340"/>
      <x:c r="O141" s="340" t="str">
        <x:v>Exact source cell: '450 Pacific'!H87; requires analyst confirmation.</x:v>
      </x:c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8" hidden="0" customHeight="1">
      <x:c r="A142" s="340" t="str">
        <x:v>MAP-TEST-0136</x:v>
      </x:c>
      <x:c r="B142" s="340" t="str">
        <x:v>ASM-NGOB-V42-TEST</x:v>
      </x:c>
      <x:c r="C142" s="340" t="str">
        <x:v>RAW-TEST-0136</x:v>
      </x:c>
      <x:c r="D142" s="340" t="str">
        <x:v>SRC-NGOB-V18</x:v>
      </x:c>
      <x:c r="E142" s="340" t="str">
        <x:v>Financial</x:v>
      </x:c>
      <x:c r="F142" s="340" t="str">
        <x:v>REVENUE</x:v>
      </x:c>
      <x:c r="G142" s="340"/>
      <x:c r="H142" s="341" t="n">
        <x:f>'11_RAW_STAGING'!I142</x:f>
        <x:v>3327680.8471334786</x:v>
      </x:c>
      <x:c r="I142" s="342"/>
      <x:c r="J142" s="340" t="str">
        <x:v>Proposed</x:v>
      </x:c>
      <x:c r="K142" s="340" t="str">
        <x:v>High</x:v>
      </x:c>
      <x:c r="L142" s="340" t="str">
        <x:v>AI-assisted analyst</x:v>
      </x:c>
      <x:c r="M142" s="342" t="d">
        <x:v>2026-10-04T00:00:00.000Z</x:v>
      </x:c>
      <x:c r="N142" s="340"/>
      <x:c r="O142" s="340" t="str">
        <x:v>Exact source cell: '450 Pacific'!J16; requires analyst confirmation.</x:v>
      </x:c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8" hidden="0" customHeight="1">
      <x:c r="A143" s="340" t="str">
        <x:v>MAP-TEST-0137</x:v>
      </x:c>
      <x:c r="B143" s="340" t="str">
        <x:v>ASM-NGOB-V42-TEST</x:v>
      </x:c>
      <x:c r="C143" s="340" t="str">
        <x:v>RAW-TEST-0137</x:v>
      </x:c>
      <x:c r="D143" s="340" t="str">
        <x:v>SRC-NGOB-V18</x:v>
      </x:c>
      <x:c r="E143" s="340" t="str">
        <x:v>Financial</x:v>
      </x:c>
      <x:c r="F143" s="340" t="str">
        <x:v>OPEX</x:v>
      </x:c>
      <x:c r="G143" s="340"/>
      <x:c r="H143" s="341" t="n">
        <x:f>'11_RAW_STAGING'!I143</x:f>
        <x:v>1116503.97473574</x:v>
      </x:c>
      <x:c r="I143" s="342"/>
      <x:c r="J143" s="340" t="str">
        <x:v>Proposed</x:v>
      </x:c>
      <x:c r="K143" s="340" t="str">
        <x:v>High</x:v>
      </x:c>
      <x:c r="L143" s="340" t="str">
        <x:v>AI-assisted analyst</x:v>
      </x:c>
      <x:c r="M143" s="342" t="d">
        <x:v>2026-10-04T00:00:00.000Z</x:v>
      </x:c>
      <x:c r="N143" s="340"/>
      <x:c r="O143" s="340" t="str">
        <x:v>Exact source cell: '450 Pacific'!J87; requires analyst confirmation.</x:v>
      </x:c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8" hidden="0" customHeight="1">
      <x:c r="A144" s="340" t="str">
        <x:v>MAP-TEST-0138</x:v>
      </x:c>
      <x:c r="B144" s="340" t="str">
        <x:v>ASM-NGOB-V42-TEST</x:v>
      </x:c>
      <x:c r="C144" s="340" t="str">
        <x:v>RAW-TEST-0138</x:v>
      </x:c>
      <x:c r="D144" s="340" t="str">
        <x:v>SRC-NGOB-V18</x:v>
      </x:c>
      <x:c r="E144" s="340" t="str">
        <x:v>Financial</x:v>
      </x:c>
      <x:c r="F144" s="340" t="str">
        <x:v>REVENUE</x:v>
      </x:c>
      <x:c r="G144" s="340"/>
      <x:c r="H144" s="341" t="n">
        <x:f>'11_RAW_STAGING'!I144</x:f>
        <x:v>3358273.5840761485</x:v>
      </x:c>
      <x:c r="I144" s="342"/>
      <x:c r="J144" s="340" t="str">
        <x:v>Proposed</x:v>
      </x:c>
      <x:c r="K144" s="340" t="str">
        <x:v>High</x:v>
      </x:c>
      <x:c r="L144" s="340" t="str">
        <x:v>AI-assisted analyst</x:v>
      </x:c>
      <x:c r="M144" s="342" t="d">
        <x:v>2026-10-04T00:00:00.000Z</x:v>
      </x:c>
      <x:c r="N144" s="340"/>
      <x:c r="O144" s="340" t="str">
        <x:v>Exact source cell: '450 Pacific'!K16; requires analyst confirmation.</x:v>
      </x:c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8" hidden="0" customHeight="1">
      <x:c r="A145" s="340" t="str">
        <x:v>MAP-TEST-0139</x:v>
      </x:c>
      <x:c r="B145" s="340" t="str">
        <x:v>ASM-NGOB-V42-TEST</x:v>
      </x:c>
      <x:c r="C145" s="340" t="str">
        <x:v>RAW-TEST-0139</x:v>
      </x:c>
      <x:c r="D145" s="340" t="str">
        <x:v>SRC-NGOB-V18</x:v>
      </x:c>
      <x:c r="E145" s="340" t="str">
        <x:v>Financial</x:v>
      </x:c>
      <x:c r="F145" s="340" t="str">
        <x:v>OPEX</x:v>
      </x:c>
      <x:c r="G145" s="340"/>
      <x:c r="H145" s="341" t="n">
        <x:f>'11_RAW_STAGING'!I145</x:f>
        <x:v>1140443.2313288297</x:v>
      </x:c>
      <x:c r="I145" s="342"/>
      <x:c r="J145" s="340" t="str">
        <x:v>Proposed</x:v>
      </x:c>
      <x:c r="K145" s="340" t="str">
        <x:v>High</x:v>
      </x:c>
      <x:c r="L145" s="340" t="str">
        <x:v>AI-assisted analyst</x:v>
      </x:c>
      <x:c r="M145" s="342" t="d">
        <x:v>2026-10-04T00:00:00.000Z</x:v>
      </x:c>
      <x:c r="N145" s="340"/>
      <x:c r="O145" s="340" t="str">
        <x:v>Exact source cell: '450 Pacific'!K87; requires analyst confirmation.</x:v>
      </x:c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8" hidden="0" customHeight="1">
      <x:c r="A146" s="340" t="str">
        <x:v>MAP-TEST-0140</x:v>
      </x:c>
      <x:c r="B146" s="340" t="str">
        <x:v>ASM-NGOB-V42-TEST</x:v>
      </x:c>
      <x:c r="C146" s="340" t="str">
        <x:v>RAW-TEST-0140</x:v>
      </x:c>
      <x:c r="D146" s="340" t="str">
        <x:v>SRC-NGOB-V18</x:v>
      </x:c>
      <x:c r="E146" s="340" t="str">
        <x:v>Financial</x:v>
      </x:c>
      <x:c r="F146" s="340" t="str">
        <x:v>REVENUE</x:v>
      </x:c>
      <x:c r="G146" s="340"/>
      <x:c r="H146" s="341" t="n">
        <x:f>'11_RAW_STAGING'!I146</x:f>
        <x:v>3389478.175757671</x:v>
      </x:c>
      <x:c r="I146" s="342"/>
      <x:c r="J146" s="340" t="str">
        <x:v>Proposed</x:v>
      </x:c>
      <x:c r="K146" s="340" t="str">
        <x:v>High</x:v>
      </x:c>
      <x:c r="L146" s="340" t="str">
        <x:v>AI-assisted analyst</x:v>
      </x:c>
      <x:c r="M146" s="342" t="d">
        <x:v>2026-10-04T00:00:00.000Z</x:v>
      </x:c>
      <x:c r="N146" s="340"/>
      <x:c r="O146" s="340" t="str">
        <x:v>Exact source cell: '450 Pacific'!L16; requires analyst confirmation.</x:v>
      </x:c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8" hidden="0" customHeight="1">
      <x:c r="A147" s="340" t="str">
        <x:v>MAP-TEST-0141</x:v>
      </x:c>
      <x:c r="B147" s="340" t="str">
        <x:v>ASM-NGOB-V42-TEST</x:v>
      </x:c>
      <x:c r="C147" s="340" t="str">
        <x:v>RAW-TEST-0141</x:v>
      </x:c>
      <x:c r="D147" s="340" t="str">
        <x:v>SRC-NGOB-V18</x:v>
      </x:c>
      <x:c r="E147" s="340" t="str">
        <x:v>Financial</x:v>
      </x:c>
      <x:c r="F147" s="340" t="str">
        <x:v>OPEX</x:v>
      </x:c>
      <x:c r="G147" s="340"/>
      <x:c r="H147" s="341" t="n">
        <x:f>'11_RAW_STAGING'!I147</x:f>
        <x:v>1164909.5483667327</x:v>
      </x:c>
      <x:c r="I147" s="342"/>
      <x:c r="J147" s="340" t="str">
        <x:v>Proposed</x:v>
      </x:c>
      <x:c r="K147" s="340" t="str">
        <x:v>High</x:v>
      </x:c>
      <x:c r="L147" s="340" t="str">
        <x:v>AI-assisted analyst</x:v>
      </x:c>
      <x:c r="M147" s="342" t="d">
        <x:v>2026-10-04T00:00:00.000Z</x:v>
      </x:c>
      <x:c r="N147" s="340"/>
      <x:c r="O147" s="340" t="str">
        <x:v>Exact source cell: '450 Pacific'!L87; requires analyst confirmation.</x:v>
      </x:c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8" hidden="0" customHeight="1">
      <x:c r="A148" s="340" t="str">
        <x:v>MAP-TEST-0142</x:v>
      </x:c>
      <x:c r="B148" s="340" t="str">
        <x:v>ASM-NGOB-V42-TEST</x:v>
      </x:c>
      <x:c r="C148" s="340" t="str">
        <x:v>RAW-TEST-0142</x:v>
      </x:c>
      <x:c r="D148" s="340" t="str">
        <x:v>SRC-NGOB-V18</x:v>
      </x:c>
      <x:c r="E148" s="340" t="str">
        <x:v>Financial</x:v>
      </x:c>
      <x:c r="F148" s="340" t="str">
        <x:v>REVENUE</x:v>
      </x:c>
      <x:c r="G148" s="340"/>
      <x:c r="H148" s="341" t="n">
        <x:f>'11_RAW_STAGING'!I148</x:f>
        <x:v>3421306.8592728246</x:v>
      </x:c>
      <x:c r="I148" s="342"/>
      <x:c r="J148" s="340" t="str">
        <x:v>Proposed</x:v>
      </x:c>
      <x:c r="K148" s="340" t="str">
        <x:v>High</x:v>
      </x:c>
      <x:c r="L148" s="340" t="str">
        <x:v>AI-assisted analyst</x:v>
      </x:c>
      <x:c r="M148" s="342" t="d">
        <x:v>2026-10-04T00:00:00.000Z</x:v>
      </x:c>
      <x:c r="N148" s="340"/>
      <x:c r="O148" s="340" t="str">
        <x:v>Exact source cell: '450 Pacific'!M16; requires analyst confirmation.</x:v>
      </x:c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8" hidden="0" customHeight="1">
      <x:c r="A149" s="340" t="str">
        <x:v>MAP-TEST-0143</x:v>
      </x:c>
      <x:c r="B149" s="340" t="str">
        <x:v>ASM-NGOB-V42-TEST</x:v>
      </x:c>
      <x:c r="C149" s="340" t="str">
        <x:v>RAW-TEST-0143</x:v>
      </x:c>
      <x:c r="D149" s="340" t="str">
        <x:v>SRC-NGOB-V18</x:v>
      </x:c>
      <x:c r="E149" s="340" t="str">
        <x:v>Financial</x:v>
      </x:c>
      <x:c r="F149" s="340" t="str">
        <x:v>OPEX</x:v>
      </x:c>
      <x:c r="G149" s="340"/>
      <x:c r="H149" s="341" t="n">
        <x:f>'11_RAW_STAGING'!I149</x:f>
        <x:v>1189914.9153177333</x:v>
      </x:c>
      <x:c r="I149" s="342"/>
      <x:c r="J149" s="340" t="str">
        <x:v>Proposed</x:v>
      </x:c>
      <x:c r="K149" s="340" t="str">
        <x:v>High</x:v>
      </x:c>
      <x:c r="L149" s="340" t="str">
        <x:v>AI-assisted analyst</x:v>
      </x:c>
      <x:c r="M149" s="342" t="d">
        <x:v>2026-10-04T00:00:00.000Z</x:v>
      </x:c>
      <x:c r="N149" s="340"/>
      <x:c r="O149" s="340" t="str">
        <x:v>Exact source cell: '450 Pacific'!M87; requires analyst confirmation.</x:v>
      </x:c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8" hidden="0" customHeight="1">
      <x:c r="A150" s="340" t="str">
        <x:v>MAP-TEST-0144</x:v>
      </x:c>
      <x:c r="B150" s="340" t="str">
        <x:v>ASM-NGOB-V42-TEST</x:v>
      </x:c>
      <x:c r="C150" s="340" t="str">
        <x:v>RAW-TEST-0144</x:v>
      </x:c>
      <x:c r="D150" s="340" t="str">
        <x:v>SRC-NGOB-V18</x:v>
      </x:c>
      <x:c r="E150" s="340" t="str">
        <x:v>Financial</x:v>
      </x:c>
      <x:c r="F150" s="340" t="str">
        <x:v>REVENUE</x:v>
      </x:c>
      <x:c r="G150" s="340"/>
      <x:c r="H150" s="341" t="n">
        <x:f>'11_RAW_STAGING'!I150</x:f>
        <x:v>0</x:v>
      </x:c>
      <x:c r="I150" s="342"/>
      <x:c r="J150" s="340" t="str">
        <x:v>Proposed</x:v>
      </x:c>
      <x:c r="K150" s="340" t="str">
        <x:v>High</x:v>
      </x:c>
      <x:c r="L150" s="340" t="str">
        <x:v>AI-assisted analyst</x:v>
      </x:c>
      <x:c r="M150" s="342" t="d">
        <x:v>2026-10-04T00:00:00.000Z</x:v>
      </x:c>
      <x:c r="N150" s="340"/>
      <x:c r="O150" s="340" t="str">
        <x:v>Exact source cell: '800 Commercial'!C16; requires analyst confirmation.</x:v>
      </x:c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8" hidden="0" customHeight="1">
      <x:c r="A151" s="340" t="str">
        <x:v>MAP-TEST-0145</x:v>
      </x:c>
      <x:c r="B151" s="340" t="str">
        <x:v>ASM-NGOB-V42-TEST</x:v>
      </x:c>
      <x:c r="C151" s="340" t="str">
        <x:v>RAW-TEST-0145</x:v>
      </x:c>
      <x:c r="D151" s="340" t="str">
        <x:v>SRC-NGOB-V18</x:v>
      </x:c>
      <x:c r="E151" s="340" t="str">
        <x:v>Financial</x:v>
      </x:c>
      <x:c r="F151" s="340" t="str">
        <x:v>OPEX</x:v>
      </x:c>
      <x:c r="G151" s="340"/>
      <x:c r="H151" s="341" t="n">
        <x:f>'11_RAW_STAGING'!I151</x:f>
        <x:v>0</x:v>
      </x:c>
      <x:c r="I151" s="342"/>
      <x:c r="J151" s="340" t="str">
        <x:v>Proposed</x:v>
      </x:c>
      <x:c r="K151" s="340" t="str">
        <x:v>High</x:v>
      </x:c>
      <x:c r="L151" s="340" t="str">
        <x:v>AI-assisted analyst</x:v>
      </x:c>
      <x:c r="M151" s="342" t="d">
        <x:v>2026-10-04T00:00:00.000Z</x:v>
      </x:c>
      <x:c r="N151" s="340"/>
      <x:c r="O151" s="340" t="str">
        <x:v>Exact source cell: '800 Commercial'!C87; requires analyst confirmation.</x:v>
      </x:c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8" hidden="0" customHeight="1">
      <x:c r="A152" s="340" t="str">
        <x:v>MAP-TEST-0146</x:v>
      </x:c>
      <x:c r="B152" s="340" t="str">
        <x:v>ASM-NGOB-V42-TEST</x:v>
      </x:c>
      <x:c r="C152" s="340" t="str">
        <x:v>RAW-TEST-0146</x:v>
      </x:c>
      <x:c r="D152" s="340" t="str">
        <x:v>SRC-NGOB-V18</x:v>
      </x:c>
      <x:c r="E152" s="340" t="str">
        <x:v>Financial</x:v>
      </x:c>
      <x:c r="F152" s="340" t="str">
        <x:v>REVENUE</x:v>
      </x:c>
      <x:c r="G152" s="340"/>
      <x:c r="H152" s="341" t="n">
        <x:f>'11_RAW_STAGING'!I152</x:f>
        <x:v>0</x:v>
      </x:c>
      <x:c r="I152" s="342"/>
      <x:c r="J152" s="340" t="str">
        <x:v>Proposed</x:v>
      </x:c>
      <x:c r="K152" s="340" t="str">
        <x:v>High</x:v>
      </x:c>
      <x:c r="L152" s="340" t="str">
        <x:v>AI-assisted analyst</x:v>
      </x:c>
      <x:c r="M152" s="342" t="d">
        <x:v>2026-10-04T00:00:00.000Z</x:v>
      </x:c>
      <x:c r="N152" s="340"/>
      <x:c r="O152" s="340" t="str">
        <x:v>Exact source cell: '800 Commercial'!D16; requires analyst confirmation.</x:v>
      </x:c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8" hidden="0" customHeight="1">
      <x:c r="A153" s="340" t="str">
        <x:v>MAP-TEST-0147</x:v>
      </x:c>
      <x:c r="B153" s="340" t="str">
        <x:v>ASM-NGOB-V42-TEST</x:v>
      </x:c>
      <x:c r="C153" s="340" t="str">
        <x:v>RAW-TEST-0147</x:v>
      </x:c>
      <x:c r="D153" s="340" t="str">
        <x:v>SRC-NGOB-V18</x:v>
      </x:c>
      <x:c r="E153" s="340" t="str">
        <x:v>Financial</x:v>
      </x:c>
      <x:c r="F153" s="340" t="str">
        <x:v>OPEX</x:v>
      </x:c>
      <x:c r="G153" s="340"/>
      <x:c r="H153" s="341" t="n">
        <x:f>'11_RAW_STAGING'!I153</x:f>
        <x:v>0</x:v>
      </x:c>
      <x:c r="I153" s="342"/>
      <x:c r="J153" s="340" t="str">
        <x:v>Proposed</x:v>
      </x:c>
      <x:c r="K153" s="340" t="str">
        <x:v>High</x:v>
      </x:c>
      <x:c r="L153" s="340" t="str">
        <x:v>AI-assisted analyst</x:v>
      </x:c>
      <x:c r="M153" s="342" t="d">
        <x:v>2026-10-04T00:00:00.000Z</x:v>
      </x:c>
      <x:c r="N153" s="340"/>
      <x:c r="O153" s="340" t="str">
        <x:v>Exact source cell: '800 Commercial'!D87; requires analyst confirmation.</x:v>
      </x:c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8" hidden="0" customHeight="1">
      <x:c r="A154" s="340" t="str">
        <x:v>MAP-TEST-0148</x:v>
      </x:c>
      <x:c r="B154" s="340" t="str">
        <x:v>ASM-NGOB-V42-TEST</x:v>
      </x:c>
      <x:c r="C154" s="340" t="str">
        <x:v>RAW-TEST-0148</x:v>
      </x:c>
      <x:c r="D154" s="340" t="str">
        <x:v>SRC-NGOB-V18</x:v>
      </x:c>
      <x:c r="E154" s="340" t="str">
        <x:v>Financial</x:v>
      </x:c>
      <x:c r="F154" s="340" t="str">
        <x:v>REVENUE</x:v>
      </x:c>
      <x:c r="G154" s="340"/>
      <x:c r="H154" s="341" t="n">
        <x:f>'11_RAW_STAGING'!I154</x:f>
        <x:v>0</x:v>
      </x:c>
      <x:c r="I154" s="342"/>
      <x:c r="J154" s="340" t="str">
        <x:v>Proposed</x:v>
      </x:c>
      <x:c r="K154" s="340" t="str">
        <x:v>High</x:v>
      </x:c>
      <x:c r="L154" s="340" t="str">
        <x:v>AI-assisted analyst</x:v>
      </x:c>
      <x:c r="M154" s="342" t="d">
        <x:v>2026-10-04T00:00:00.000Z</x:v>
      </x:c>
      <x:c r="N154" s="340"/>
      <x:c r="O154" s="340" t="str">
        <x:v>Exact source cell: '800 Commercial'!E16; requires analyst confirmation.</x:v>
      </x:c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8" hidden="0" customHeight="1">
      <x:c r="A155" s="340" t="str">
        <x:v>MAP-TEST-0149</x:v>
      </x:c>
      <x:c r="B155" s="340" t="str">
        <x:v>ASM-NGOB-V42-TEST</x:v>
      </x:c>
      <x:c r="C155" s="340" t="str">
        <x:v>RAW-TEST-0149</x:v>
      </x:c>
      <x:c r="D155" s="340" t="str">
        <x:v>SRC-NGOB-V18</x:v>
      </x:c>
      <x:c r="E155" s="340" t="str">
        <x:v>Financial</x:v>
      </x:c>
      <x:c r="F155" s="340" t="str">
        <x:v>OPEX</x:v>
      </x:c>
      <x:c r="G155" s="340"/>
      <x:c r="H155" s="341" t="n">
        <x:f>'11_RAW_STAGING'!I155</x:f>
        <x:v>0</x:v>
      </x:c>
      <x:c r="I155" s="342"/>
      <x:c r="J155" s="340" t="str">
        <x:v>Proposed</x:v>
      </x:c>
      <x:c r="K155" s="340" t="str">
        <x:v>High</x:v>
      </x:c>
      <x:c r="L155" s="340" t="str">
        <x:v>AI-assisted analyst</x:v>
      </x:c>
      <x:c r="M155" s="342" t="d">
        <x:v>2026-10-04T00:00:00.000Z</x:v>
      </x:c>
      <x:c r="N155" s="340"/>
      <x:c r="O155" s="340" t="str">
        <x:v>Exact source cell: '800 Commercial'!E87; requires analyst confirmation.</x:v>
      </x:c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8" hidden="0" customHeight="1">
      <x:c r="A156" s="340" t="str">
        <x:v>MAP-TEST-0150</x:v>
      </x:c>
      <x:c r="B156" s="340" t="str">
        <x:v>ASM-NGOB-V42-TEST</x:v>
      </x:c>
      <x:c r="C156" s="340" t="str">
        <x:v>RAW-TEST-0150</x:v>
      </x:c>
      <x:c r="D156" s="340" t="str">
        <x:v>SRC-NGOB-V18</x:v>
      </x:c>
      <x:c r="E156" s="340" t="str">
        <x:v>Financial</x:v>
      </x:c>
      <x:c r="F156" s="340" t="str">
        <x:v>REVENUE</x:v>
      </x:c>
      <x:c r="G156" s="340"/>
      <x:c r="H156" s="341" t="n">
        <x:f>'11_RAW_STAGING'!I156</x:f>
        <x:v>0</x:v>
      </x:c>
      <x:c r="I156" s="342"/>
      <x:c r="J156" s="340" t="str">
        <x:v>Proposed</x:v>
      </x:c>
      <x:c r="K156" s="340" t="str">
        <x:v>High</x:v>
      </x:c>
      <x:c r="L156" s="340" t="str">
        <x:v>AI-assisted analyst</x:v>
      </x:c>
      <x:c r="M156" s="342" t="d">
        <x:v>2026-10-04T00:00:00.000Z</x:v>
      </x:c>
      <x:c r="N156" s="340"/>
      <x:c r="O156" s="340" t="str">
        <x:v>Exact source cell: '800 Commercial'!F16; requires analyst confirmation.</x:v>
      </x:c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8" hidden="0" customHeight="1">
      <x:c r="A157" s="340" t="str">
        <x:v>MAP-TEST-0151</x:v>
      </x:c>
      <x:c r="B157" s="340" t="str">
        <x:v>ASM-NGOB-V42-TEST</x:v>
      </x:c>
      <x:c r="C157" s="340" t="str">
        <x:v>RAW-TEST-0151</x:v>
      </x:c>
      <x:c r="D157" s="340" t="str">
        <x:v>SRC-NGOB-V18</x:v>
      </x:c>
      <x:c r="E157" s="340" t="str">
        <x:v>Financial</x:v>
      </x:c>
      <x:c r="F157" s="340" t="str">
        <x:v>OPEX</x:v>
      </x:c>
      <x:c r="G157" s="340"/>
      <x:c r="H157" s="341" t="n">
        <x:f>'11_RAW_STAGING'!I157</x:f>
        <x:v>0</x:v>
      </x:c>
      <x:c r="I157" s="342"/>
      <x:c r="J157" s="340" t="str">
        <x:v>Proposed</x:v>
      </x:c>
      <x:c r="K157" s="340" t="str">
        <x:v>High</x:v>
      </x:c>
      <x:c r="L157" s="340" t="str">
        <x:v>AI-assisted analyst</x:v>
      </x:c>
      <x:c r="M157" s="342" t="d">
        <x:v>2026-10-04T00:00:00.000Z</x:v>
      </x:c>
      <x:c r="N157" s="340"/>
      <x:c r="O157" s="340" t="str">
        <x:v>Exact source cell: '800 Commercial'!F87; requires analyst confirmation.</x:v>
      </x:c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8" hidden="0" customHeight="1">
      <x:c r="A158" s="340" t="str">
        <x:v>MAP-TEST-0152</x:v>
      </x:c>
      <x:c r="B158" s="340" t="str">
        <x:v>ASM-NGOB-V42-TEST</x:v>
      </x:c>
      <x:c r="C158" s="340" t="str">
        <x:v>RAW-TEST-0152</x:v>
      </x:c>
      <x:c r="D158" s="340" t="str">
        <x:v>SRC-NGOB-V18</x:v>
      </x:c>
      <x:c r="E158" s="340" t="str">
        <x:v>Financial</x:v>
      </x:c>
      <x:c r="F158" s="340" t="str">
        <x:v>REVENUE</x:v>
      </x:c>
      <x:c r="G158" s="340"/>
      <x:c r="H158" s="341" t="n">
        <x:f>'11_RAW_STAGING'!I158</x:f>
        <x:v>2135817.2800000003</x:v>
      </x:c>
      <x:c r="I158" s="342"/>
      <x:c r="J158" s="340" t="str">
        <x:v>Proposed</x:v>
      </x:c>
      <x:c r="K158" s="340" t="str">
        <x:v>High</x:v>
      </x:c>
      <x:c r="L158" s="340" t="str">
        <x:v>AI-assisted analyst</x:v>
      </x:c>
      <x:c r="M158" s="342" t="d">
        <x:v>2026-10-04T00:00:00.000Z</x:v>
      </x:c>
      <x:c r="N158" s="340"/>
      <x:c r="O158" s="340" t="str">
        <x:v>Exact source cell: '800 Commercial'!G16; requires analyst confirmation.</x:v>
      </x:c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8" hidden="0" customHeight="1">
      <x:c r="A159" s="340" t="str">
        <x:v>MAP-TEST-0153</x:v>
      </x:c>
      <x:c r="B159" s="340" t="str">
        <x:v>ASM-NGOB-V42-TEST</x:v>
      </x:c>
      <x:c r="C159" s="340" t="str">
        <x:v>RAW-TEST-0153</x:v>
      </x:c>
      <x:c r="D159" s="340" t="str">
        <x:v>SRC-NGOB-V18</x:v>
      </x:c>
      <x:c r="E159" s="340" t="str">
        <x:v>Financial</x:v>
      </x:c>
      <x:c r="F159" s="340" t="str">
        <x:v>OPEX</x:v>
      </x:c>
      <x:c r="G159" s="340"/>
      <x:c r="H159" s="341" t="n">
        <x:f>'11_RAW_STAGING'!I159</x:f>
        <x:v>529398.5</x:v>
      </x:c>
      <x:c r="I159" s="342"/>
      <x:c r="J159" s="340" t="str">
        <x:v>Proposed</x:v>
      </x:c>
      <x:c r="K159" s="340" t="str">
        <x:v>High</x:v>
      </x:c>
      <x:c r="L159" s="340" t="str">
        <x:v>AI-assisted analyst</x:v>
      </x:c>
      <x:c r="M159" s="342" t="d">
        <x:v>2026-10-04T00:00:00.000Z</x:v>
      </x:c>
      <x:c r="N159" s="340"/>
      <x:c r="O159" s="340" t="str">
        <x:v>Exact source cell: '800 Commercial'!G87; requires analyst confirmation.</x:v>
      </x:c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8" hidden="0" customHeight="1">
      <x:c r="A160" s="340" t="str">
        <x:v>MAP-TEST-0154</x:v>
      </x:c>
      <x:c r="B160" s="340" t="str">
        <x:v>ASM-NGOB-V42-TEST</x:v>
      </x:c>
      <x:c r="C160" s="340" t="str">
        <x:v>RAW-TEST-0154</x:v>
      </x:c>
      <x:c r="D160" s="340" t="str">
        <x:v>SRC-NGOB-V18</x:v>
      </x:c>
      <x:c r="E160" s="340" t="str">
        <x:v>Financial</x:v>
      </x:c>
      <x:c r="F160" s="340" t="str">
        <x:v>REVENUE</x:v>
      </x:c>
      <x:c r="G160" s="340"/>
      <x:c r="H160" s="341" t="n">
        <x:f>'11_RAW_STAGING'!I160</x:f>
        <x:v>4364750.7024</x:v>
      </x:c>
      <x:c r="I160" s="342"/>
      <x:c r="J160" s="340" t="str">
        <x:v>Proposed</x:v>
      </x:c>
      <x:c r="K160" s="340" t="str">
        <x:v>High</x:v>
      </x:c>
      <x:c r="L160" s="340" t="str">
        <x:v>AI-assisted analyst</x:v>
      </x:c>
      <x:c r="M160" s="342" t="d">
        <x:v>2026-10-04T00:00:00.000Z</x:v>
      </x:c>
      <x:c r="N160" s="340"/>
      <x:c r="O160" s="340" t="str">
        <x:v>Exact source cell: '800 Commercial'!H16; requires analyst confirmation.</x:v>
      </x:c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8" hidden="0" customHeight="1">
      <x:c r="A161" s="340" t="str">
        <x:v>MAP-TEST-0155</x:v>
      </x:c>
      <x:c r="B161" s="340" t="str">
        <x:v>ASM-NGOB-V42-TEST</x:v>
      </x:c>
      <x:c r="C161" s="340" t="str">
        <x:v>RAW-TEST-0155</x:v>
      </x:c>
      <x:c r="D161" s="340" t="str">
        <x:v>SRC-NGOB-V18</x:v>
      </x:c>
      <x:c r="E161" s="340" t="str">
        <x:v>Financial</x:v>
      </x:c>
      <x:c r="F161" s="340" t="str">
        <x:v>OPEX</x:v>
      </x:c>
      <x:c r="G161" s="340"/>
      <x:c r="H161" s="341" t="n">
        <x:f>'11_RAW_STAGING'!I161</x:f>
        <x:v>1082817.33</x:v>
      </x:c>
      <x:c r="I161" s="342"/>
      <x:c r="J161" s="340" t="str">
        <x:v>Proposed</x:v>
      </x:c>
      <x:c r="K161" s="340" t="str">
        <x:v>High</x:v>
      </x:c>
      <x:c r="L161" s="340" t="str">
        <x:v>AI-assisted analyst</x:v>
      </x:c>
      <x:c r="M161" s="342" t="d">
        <x:v>2026-10-04T00:00:00.000Z</x:v>
      </x:c>
      <x:c r="N161" s="340"/>
      <x:c r="O161" s="340" t="str">
        <x:v>Exact source cell: '800 Commercial'!H87; requires analyst confirmation.</x:v>
      </x:c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8" hidden="0" customHeight="1">
      <x:c r="A162" s="340" t="str">
        <x:v>MAP-TEST-0156</x:v>
      </x:c>
      <x:c r="B162" s="340" t="str">
        <x:v>ASM-NGOB-V42-TEST</x:v>
      </x:c>
      <x:c r="C162" s="340" t="str">
        <x:v>RAW-TEST-0156</x:v>
      </x:c>
      <x:c r="D162" s="340" t="str">
        <x:v>SRC-NGOB-V18</x:v>
      </x:c>
      <x:c r="E162" s="340" t="str">
        <x:v>Financial</x:v>
      </x:c>
      <x:c r="F162" s="340" t="str">
        <x:v>REVENUE</x:v>
      </x:c>
      <x:c r="G162" s="340"/>
      <x:c r="H162" s="341" t="n">
        <x:f>'11_RAW_STAGING'!I162</x:f>
        <x:v>4597778.55317696</x:v>
      </x:c>
      <x:c r="I162" s="342"/>
      <x:c r="J162" s="340" t="str">
        <x:v>Proposed</x:v>
      </x:c>
      <x:c r="K162" s="340" t="str">
        <x:v>High</x:v>
      </x:c>
      <x:c r="L162" s="340" t="str">
        <x:v>AI-assisted analyst</x:v>
      </x:c>
      <x:c r="M162" s="342" t="d">
        <x:v>2026-10-04T00:00:00.000Z</x:v>
      </x:c>
      <x:c r="N162" s="340"/>
      <x:c r="O162" s="340" t="str">
        <x:v>Exact source cell: '800 Commercial'!J16; requires analyst confirmation.</x:v>
      </x:c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8" hidden="0" customHeight="1">
      <x:c r="A163" s="340" t="str">
        <x:v>MAP-TEST-0157</x:v>
      </x:c>
      <x:c r="B163" s="340" t="str">
        <x:v>ASM-NGOB-V42-TEST</x:v>
      </x:c>
      <x:c r="C163" s="340" t="str">
        <x:v>RAW-TEST-0157</x:v>
      </x:c>
      <x:c r="D163" s="340" t="str">
        <x:v>SRC-NGOB-V18</x:v>
      </x:c>
      <x:c r="E163" s="340" t="str">
        <x:v>Financial</x:v>
      </x:c>
      <x:c r="F163" s="340" t="str">
        <x:v>OPEX</x:v>
      </x:c>
      <x:c r="G163" s="340"/>
      <x:c r="H163" s="341" t="n">
        <x:f>'11_RAW_STAGING'!I163</x:f>
        <x:v>1131332.839617</x:v>
      </x:c>
      <x:c r="I163" s="342"/>
      <x:c r="J163" s="340" t="str">
        <x:v>Proposed</x:v>
      </x:c>
      <x:c r="K163" s="340" t="str">
        <x:v>High</x:v>
      </x:c>
      <x:c r="L163" s="340" t="str">
        <x:v>AI-assisted analyst</x:v>
      </x:c>
      <x:c r="M163" s="342" t="d">
        <x:v>2026-10-04T00:00:00.000Z</x:v>
      </x:c>
      <x:c r="N163" s="340"/>
      <x:c r="O163" s="340" t="str">
        <x:v>Exact source cell: '800 Commercial'!J87; requires analyst confirmation.</x:v>
      </x:c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8" hidden="0" customHeight="1">
      <x:c r="A164" s="340" t="str">
        <x:v>MAP-TEST-0158</x:v>
      </x:c>
      <x:c r="B164" s="340" t="str">
        <x:v>ASM-NGOB-V42-TEST</x:v>
      </x:c>
      <x:c r="C164" s="340" t="str">
        <x:v>RAW-TEST-0158</x:v>
      </x:c>
      <x:c r="D164" s="340" t="str">
        <x:v>SRC-NGOB-V18</x:v>
      </x:c>
      <x:c r="E164" s="340" t="str">
        <x:v>Financial</x:v>
      </x:c>
      <x:c r="F164" s="340" t="str">
        <x:v>REVENUE</x:v>
      </x:c>
      <x:c r="G164" s="340"/>
      <x:c r="H164" s="341" t="n">
        <x:f>'11_RAW_STAGING'!I164</x:f>
        <x:v>4717002.1842404995</x:v>
      </x:c>
      <x:c r="I164" s="342"/>
      <x:c r="J164" s="340" t="str">
        <x:v>Proposed</x:v>
      </x:c>
      <x:c r="K164" s="340" t="str">
        <x:v>High</x:v>
      </x:c>
      <x:c r="L164" s="340" t="str">
        <x:v>AI-assisted analyst</x:v>
      </x:c>
      <x:c r="M164" s="342" t="d">
        <x:v>2026-10-04T00:00:00.000Z</x:v>
      </x:c>
      <x:c r="N164" s="340"/>
      <x:c r="O164" s="340" t="str">
        <x:v>Exact source cell: '800 Commercial'!K16; requires analyst confirmation.</x:v>
      </x:c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8" hidden="0" customHeight="1">
      <x:c r="A165" s="340" t="str">
        <x:v>MAP-TEST-0159</x:v>
      </x:c>
      <x:c r="B165" s="340" t="str">
        <x:v>ASM-NGOB-V42-TEST</x:v>
      </x:c>
      <x:c r="C165" s="340" t="str">
        <x:v>RAW-TEST-0159</x:v>
      </x:c>
      <x:c r="D165" s="340" t="str">
        <x:v>SRC-NGOB-V18</x:v>
      </x:c>
      <x:c r="E165" s="340" t="str">
        <x:v>Financial</x:v>
      </x:c>
      <x:c r="F165" s="340" t="str">
        <x:v>OPEX</x:v>
      </x:c>
      <x:c r="G165" s="340"/>
      <x:c r="H165" s="341" t="n">
        <x:f>'11_RAW_STAGING'!I165</x:f>
        <x:v>1156455.63816087</x:v>
      </x:c>
      <x:c r="I165" s="342"/>
      <x:c r="J165" s="340" t="str">
        <x:v>Proposed</x:v>
      </x:c>
      <x:c r="K165" s="340" t="str">
        <x:v>High</x:v>
      </x:c>
      <x:c r="L165" s="340" t="str">
        <x:v>AI-assisted analyst</x:v>
      </x:c>
      <x:c r="M165" s="342" t="d">
        <x:v>2026-10-04T00:00:00.000Z</x:v>
      </x:c>
      <x:c r="N165" s="340"/>
      <x:c r="O165" s="340" t="str">
        <x:v>Exact source cell: '800 Commercial'!K87; requires analyst confirmation.</x:v>
      </x:c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8" hidden="0" customHeight="1">
      <x:c r="A166" s="340" t="str">
        <x:v>MAP-TEST-0160</x:v>
      </x:c>
      <x:c r="B166" s="340" t="str">
        <x:v>ASM-NGOB-V42-TEST</x:v>
      </x:c>
      <x:c r="C166" s="340" t="str">
        <x:v>RAW-TEST-0160</x:v>
      </x:c>
      <x:c r="D166" s="340" t="str">
        <x:v>SRC-NGOB-V18</x:v>
      </x:c>
      <x:c r="E166" s="340" t="str">
        <x:v>Financial</x:v>
      </x:c>
      <x:c r="F166" s="340" t="str">
        <x:v>REVENUE</x:v>
      </x:c>
      <x:c r="G166" s="340"/>
      <x:c r="H166" s="341" t="n">
        <x:f>'11_RAW_STAGING'!I166</x:f>
        <x:v>4839050.36792531</x:v>
      </x:c>
      <x:c r="I166" s="342"/>
      <x:c r="J166" s="340" t="str">
        <x:v>Proposed</x:v>
      </x:c>
      <x:c r="K166" s="340" t="str">
        <x:v>High</x:v>
      </x:c>
      <x:c r="L166" s="340" t="str">
        <x:v>AI-assisted analyst</x:v>
      </x:c>
      <x:c r="M166" s="342" t="d">
        <x:v>2026-10-04T00:00:00.000Z</x:v>
      </x:c>
      <x:c r="N166" s="340"/>
      <x:c r="O166" s="340" t="str">
        <x:v>Exact source cell: '800 Commercial'!L16; requires analyst confirmation.</x:v>
      </x:c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8" hidden="0" customHeight="1">
      <x:c r="A167" s="340" t="str">
        <x:v>MAP-TEST-0161</x:v>
      </x:c>
      <x:c r="B167" s="340" t="str">
        <x:v>ASM-NGOB-V42-TEST</x:v>
      </x:c>
      <x:c r="C167" s="340" t="str">
        <x:v>RAW-TEST-0161</x:v>
      </x:c>
      <x:c r="D167" s="340" t="str">
        <x:v>SRC-NGOB-V18</x:v>
      </x:c>
      <x:c r="E167" s="340" t="str">
        <x:v>Financial</x:v>
      </x:c>
      <x:c r="F167" s="340" t="str">
        <x:v>OPEX</x:v>
      </x:c>
      <x:c r="G167" s="340"/>
      <x:c r="H167" s="341" t="n">
        <x:f>'11_RAW_STAGING'!I167</x:f>
        <x:v>1182174.1369281635</x:v>
      </x:c>
      <x:c r="I167" s="342"/>
      <x:c r="J167" s="340" t="str">
        <x:v>Proposed</x:v>
      </x:c>
      <x:c r="K167" s="340" t="str">
        <x:v>High</x:v>
      </x:c>
      <x:c r="L167" s="340" t="str">
        <x:v>AI-assisted analyst</x:v>
      </x:c>
      <x:c r="M167" s="342" t="d">
        <x:v>2026-10-04T00:00:00.000Z</x:v>
      </x:c>
      <x:c r="N167" s="340"/>
      <x:c r="O167" s="340" t="str">
        <x:v>Exact source cell: '800 Commercial'!L87; requires analyst confirmation.</x:v>
      </x:c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8" hidden="0" customHeight="1">
      <x:c r="A168" s="340" t="str">
        <x:v>MAP-TEST-0162</x:v>
      </x:c>
      <x:c r="B168" s="340" t="str">
        <x:v>ASM-NGOB-V42-TEST</x:v>
      </x:c>
      <x:c r="C168" s="340" t="str">
        <x:v>RAW-TEST-0162</x:v>
      </x:c>
      <x:c r="D168" s="340" t="str">
        <x:v>SRC-NGOB-V18</x:v>
      </x:c>
      <x:c r="E168" s="340" t="str">
        <x:v>Financial</x:v>
      </x:c>
      <x:c r="F168" s="340" t="str">
        <x:v>REVENUE</x:v>
      </x:c>
      <x:c r="G168" s="340"/>
      <x:c r="H168" s="341" t="n">
        <x:f>'11_RAW_STAGING'!I168</x:f>
        <x:v>4935831.375283815</x:v>
      </x:c>
      <x:c r="I168" s="342"/>
      <x:c r="J168" s="340" t="str">
        <x:v>Proposed</x:v>
      </x:c>
      <x:c r="K168" s="340" t="str">
        <x:v>High</x:v>
      </x:c>
      <x:c r="L168" s="340" t="str">
        <x:v>AI-assisted analyst</x:v>
      </x:c>
      <x:c r="M168" s="342" t="d">
        <x:v>2026-10-04T00:00:00.000Z</x:v>
      </x:c>
      <x:c r="N168" s="340"/>
      <x:c r="O168" s="340" t="str">
        <x:v>Exact source cell: '800 Commercial'!M16; requires analyst confirmation.</x:v>
      </x:c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8" hidden="0" customHeight="1">
      <x:c r="A169" s="340" t="str">
        <x:v>MAP-TEST-0163</x:v>
      </x:c>
      <x:c r="B169" s="340" t="str">
        <x:v>ASM-NGOB-V42-TEST</x:v>
      </x:c>
      <x:c r="C169" s="340" t="str">
        <x:v>RAW-TEST-0163</x:v>
      </x:c>
      <x:c r="D169" s="340" t="str">
        <x:v>SRC-NGOB-V18</x:v>
      </x:c>
      <x:c r="E169" s="340" t="str">
        <x:v>Financial</x:v>
      </x:c>
      <x:c r="F169" s="340" t="str">
        <x:v>OPEX</x:v>
      </x:c>
      <x:c r="G169" s="340"/>
      <x:c r="H169" s="341" t="n">
        <x:f>'11_RAW_STAGING'!I169</x:f>
        <x:v>1208503.0472509249</x:v>
      </x:c>
      <x:c r="I169" s="342"/>
      <x:c r="J169" s="340" t="str">
        <x:v>Proposed</x:v>
      </x:c>
      <x:c r="K169" s="340" t="str">
        <x:v>High</x:v>
      </x:c>
      <x:c r="L169" s="340" t="str">
        <x:v>AI-assisted analyst</x:v>
      </x:c>
      <x:c r="M169" s="342" t="d">
        <x:v>2026-10-04T00:00:00.000Z</x:v>
      </x:c>
      <x:c r="N169" s="340"/>
      <x:c r="O169" s="340" t="str">
        <x:v>Exact source cell: '800 Commercial'!M87; requires analyst confirmation.</x:v>
      </x:c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8" hidden="0" customHeight="1">
      <x:c r="A170" s="340" t="str">
        <x:v>MAP-TEST-0164</x:v>
      </x:c>
      <x:c r="B170" s="340" t="str">
        <x:v>ASM-NGOB-V42-TEST</x:v>
      </x:c>
      <x:c r="C170" s="340" t="str">
        <x:v>RAW-TEST-0164</x:v>
      </x:c>
      <x:c r="D170" s="340" t="str">
        <x:v>SRC-NGOB-V18</x:v>
      </x:c>
      <x:c r="E170" s="340" t="str">
        <x:v>Financial</x:v>
      </x:c>
      <x:c r="F170" s="340" t="str">
        <x:v>REVENUE</x:v>
      </x:c>
      <x:c r="G170" s="340"/>
      <x:c r="H170" s="341" t="n">
        <x:f>'11_RAW_STAGING'!I170</x:f>
        <x:v>481963.16000000003</x:v>
      </x:c>
      <x:c r="I170" s="342"/>
      <x:c r="J170" s="340" t="str">
        <x:v>Proposed</x:v>
      </x:c>
      <x:c r="K170" s="340" t="str">
        <x:v>High</x:v>
      </x:c>
      <x:c r="L170" s="340" t="str">
        <x:v>AI-assisted analyst</x:v>
      </x:c>
      <x:c r="M170" s="342" t="d">
        <x:v>2026-10-04T00:00:00.000Z</x:v>
      </x:c>
      <x:c r="N170" s="340"/>
      <x:c r="O170" s="340" t="str">
        <x:v>Exact source cell: 'AC -'!C16; requires analyst confirmation.</x:v>
      </x:c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8" hidden="0" customHeight="1">
      <x:c r="A171" s="340" t="str">
        <x:v>MAP-TEST-0165</x:v>
      </x:c>
      <x:c r="B171" s="340" t="str">
        <x:v>ASM-NGOB-V42-TEST</x:v>
      </x:c>
      <x:c r="C171" s="340" t="str">
        <x:v>RAW-TEST-0165</x:v>
      </x:c>
      <x:c r="D171" s="340" t="str">
        <x:v>SRC-NGOB-V18</x:v>
      </x:c>
      <x:c r="E171" s="340" t="str">
        <x:v>Financial</x:v>
      </x:c>
      <x:c r="F171" s="340" t="str">
        <x:v>OPEX</x:v>
      </x:c>
      <x:c r="G171" s="340"/>
      <x:c r="H171" s="341" t="n">
        <x:f>'11_RAW_STAGING'!I171</x:f>
        <x:v>352654.42</x:v>
      </x:c>
      <x:c r="I171" s="342"/>
      <x:c r="J171" s="340" t="str">
        <x:v>Proposed</x:v>
      </x:c>
      <x:c r="K171" s="340" t="str">
        <x:v>High</x:v>
      </x:c>
      <x:c r="L171" s="340" t="str">
        <x:v>AI-assisted analyst</x:v>
      </x:c>
      <x:c r="M171" s="342" t="d">
        <x:v>2026-10-04T00:00:00.000Z</x:v>
      </x:c>
      <x:c r="N171" s="340"/>
      <x:c r="O171" s="340" t="str">
        <x:v>Exact source cell: 'AC -'!C87; requires analyst confirmation.</x:v>
      </x:c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8" hidden="0" customHeight="1">
      <x:c r="A172" s="340" t="str">
        <x:v>MAP-TEST-0166</x:v>
      </x:c>
      <x:c r="B172" s="340" t="str">
        <x:v>ASM-NGOB-V42-TEST</x:v>
      </x:c>
      <x:c r="C172" s="340" t="str">
        <x:v>RAW-TEST-0166</x:v>
      </x:c>
      <x:c r="D172" s="340" t="str">
        <x:v>SRC-NGOB-V18</x:v>
      </x:c>
      <x:c r="E172" s="340" t="str">
        <x:v>Financial</x:v>
      </x:c>
      <x:c r="F172" s="340" t="str">
        <x:v>REVENUE</x:v>
      </x:c>
      <x:c r="G172" s="340"/>
      <x:c r="H172" s="341" t="n">
        <x:f>'11_RAW_STAGING'!I172</x:f>
        <x:v>353344.14</x:v>
      </x:c>
      <x:c r="I172" s="342"/>
      <x:c r="J172" s="340" t="str">
        <x:v>Proposed</x:v>
      </x:c>
      <x:c r="K172" s="340" t="str">
        <x:v>High</x:v>
      </x:c>
      <x:c r="L172" s="340" t="str">
        <x:v>AI-assisted analyst</x:v>
      </x:c>
      <x:c r="M172" s="342" t="d">
        <x:v>2026-10-04T00:00:00.000Z</x:v>
      </x:c>
      <x:c r="N172" s="340"/>
      <x:c r="O172" s="340" t="str">
        <x:v>Exact source cell: 'AC -'!D16; requires analyst confirmation.</x:v>
      </x:c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8" hidden="0" customHeight="1">
      <x:c r="A173" s="340" t="str">
        <x:v>MAP-TEST-0167</x:v>
      </x:c>
      <x:c r="B173" s="340" t="str">
        <x:v>ASM-NGOB-V42-TEST</x:v>
      </x:c>
      <x:c r="C173" s="340" t="str">
        <x:v>RAW-TEST-0167</x:v>
      </x:c>
      <x:c r="D173" s="340" t="str">
        <x:v>SRC-NGOB-V18</x:v>
      </x:c>
      <x:c r="E173" s="340" t="str">
        <x:v>Financial</x:v>
      </x:c>
      <x:c r="F173" s="340" t="str">
        <x:v>OPEX</x:v>
      </x:c>
      <x:c r="G173" s="340"/>
      <x:c r="H173" s="341" t="n">
        <x:f>'11_RAW_STAGING'!I173</x:f>
        <x:v>217808.0084</x:v>
      </x:c>
      <x:c r="I173" s="342"/>
      <x:c r="J173" s="340" t="str">
        <x:v>Proposed</x:v>
      </x:c>
      <x:c r="K173" s="340" t="str">
        <x:v>High</x:v>
      </x:c>
      <x:c r="L173" s="340" t="str">
        <x:v>AI-assisted analyst</x:v>
      </x:c>
      <x:c r="M173" s="342" t="d">
        <x:v>2026-10-04T00:00:00.000Z</x:v>
      </x:c>
      <x:c r="N173" s="340"/>
      <x:c r="O173" s="340" t="str">
        <x:v>Exact source cell: 'AC -'!D87; requires analyst confirmation.</x:v>
      </x:c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8" hidden="0" customHeight="1">
      <x:c r="A174" s="340" t="str">
        <x:v>MAP-TEST-0168</x:v>
      </x:c>
      <x:c r="B174" s="340" t="str">
        <x:v>ASM-NGOB-V42-TEST</x:v>
      </x:c>
      <x:c r="C174" s="340" t="str">
        <x:v>RAW-TEST-0168</x:v>
      </x:c>
      <x:c r="D174" s="340" t="str">
        <x:v>SRC-NGOB-V18</x:v>
      </x:c>
      <x:c r="E174" s="340" t="str">
        <x:v>Financial</x:v>
      </x:c>
      <x:c r="F174" s="340" t="str">
        <x:v>REVENUE</x:v>
      </x:c>
      <x:c r="G174" s="340"/>
      <x:c r="H174" s="341" t="n">
        <x:f>'11_RAW_STAGING'!I174</x:f>
        <x:v>327460.0228</x:v>
      </x:c>
      <x:c r="I174" s="342"/>
      <x:c r="J174" s="340" t="str">
        <x:v>Proposed</x:v>
      </x:c>
      <x:c r="K174" s="340" t="str">
        <x:v>High</x:v>
      </x:c>
      <x:c r="L174" s="340" t="str">
        <x:v>AI-assisted analyst</x:v>
      </x:c>
      <x:c r="M174" s="342" t="d">
        <x:v>2026-10-04T00:00:00.000Z</x:v>
      </x:c>
      <x:c r="N174" s="340"/>
      <x:c r="O174" s="340" t="str">
        <x:v>Exact source cell: 'AC -'!E16; requires analyst confirmation.</x:v>
      </x:c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8" hidden="0" customHeight="1">
      <x:c r="A175" s="340" t="str">
        <x:v>MAP-TEST-0169</x:v>
      </x:c>
      <x:c r="B175" s="340" t="str">
        <x:v>ASM-NGOB-V42-TEST</x:v>
      </x:c>
      <x:c r="C175" s="340" t="str">
        <x:v>RAW-TEST-0169</x:v>
      </x:c>
      <x:c r="D175" s="340" t="str">
        <x:v>SRC-NGOB-V18</x:v>
      </x:c>
      <x:c r="E175" s="340" t="str">
        <x:v>Financial</x:v>
      </x:c>
      <x:c r="F175" s="340" t="str">
        <x:v>OPEX</x:v>
      </x:c>
      <x:c r="G175" s="340"/>
      <x:c r="H175" s="341" t="n">
        <x:f>'11_RAW_STAGING'!I175</x:f>
        <x:v>212140.133736</x:v>
      </x:c>
      <x:c r="I175" s="342"/>
      <x:c r="J175" s="340" t="str">
        <x:v>Proposed</x:v>
      </x:c>
      <x:c r="K175" s="340" t="str">
        <x:v>High</x:v>
      </x:c>
      <x:c r="L175" s="340" t="str">
        <x:v>AI-assisted analyst</x:v>
      </x:c>
      <x:c r="M175" s="342" t="d">
        <x:v>2026-10-04T00:00:00.000Z</x:v>
      </x:c>
      <x:c r="N175" s="340"/>
      <x:c r="O175" s="340" t="str">
        <x:v>Exact source cell: 'AC -'!E87; requires analyst confirmation.</x:v>
      </x:c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8" hidden="0" customHeight="1">
      <x:c r="A176" s="340" t="str">
        <x:v>MAP-TEST-0170</x:v>
      </x:c>
      <x:c r="B176" s="340" t="str">
        <x:v>ASM-NGOB-V42-TEST</x:v>
      </x:c>
      <x:c r="C176" s="340" t="str">
        <x:v>RAW-TEST-0170</x:v>
      </x:c>
      <x:c r="D176" s="340" t="str">
        <x:v>SRC-NGOB-V18</x:v>
      </x:c>
      <x:c r="E176" s="340" t="str">
        <x:v>Financial</x:v>
      </x:c>
      <x:c r="F176" s="340" t="str">
        <x:v>REVENUE</x:v>
      </x:c>
      <x:c r="G176" s="340"/>
      <x:c r="H176" s="341" t="n">
        <x:f>'11_RAW_STAGING'!I176</x:f>
        <x:v>340757.54325600003</x:v>
      </x:c>
      <x:c r="I176" s="342"/>
      <x:c r="J176" s="340" t="str">
        <x:v>Proposed</x:v>
      </x:c>
      <x:c r="K176" s="340" t="str">
        <x:v>High</x:v>
      </x:c>
      <x:c r="L176" s="340" t="str">
        <x:v>AI-assisted analyst</x:v>
      </x:c>
      <x:c r="M176" s="342" t="d">
        <x:v>2026-10-04T00:00:00.000Z</x:v>
      </x:c>
      <x:c r="N176" s="340"/>
      <x:c r="O176" s="340" t="str">
        <x:v>Exact source cell: 'AC -'!F16; requires analyst confirmation.</x:v>
      </x:c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8" hidden="0" customHeight="1">
      <x:c r="A177" s="340" t="str">
        <x:v>MAP-TEST-0171</x:v>
      </x:c>
      <x:c r="B177" s="340" t="str">
        <x:v>ASM-NGOB-V42-TEST</x:v>
      </x:c>
      <x:c r="C177" s="340" t="str">
        <x:v>RAW-TEST-0171</x:v>
      </x:c>
      <x:c r="D177" s="340" t="str">
        <x:v>SRC-NGOB-V18</x:v>
      </x:c>
      <x:c r="E177" s="340" t="str">
        <x:v>Financial</x:v>
      </x:c>
      <x:c r="F177" s="340" t="str">
        <x:v>OPEX</x:v>
      </x:c>
      <x:c r="G177" s="340"/>
      <x:c r="H177" s="341" t="n">
        <x:f>'11_RAW_STAGING'!I177</x:f>
        <x:v>208105.43373672</x:v>
      </x:c>
      <x:c r="I177" s="342"/>
      <x:c r="J177" s="340" t="str">
        <x:v>Proposed</x:v>
      </x:c>
      <x:c r="K177" s="340" t="str">
        <x:v>High</x:v>
      </x:c>
      <x:c r="L177" s="340" t="str">
        <x:v>AI-assisted analyst</x:v>
      </x:c>
      <x:c r="M177" s="342" t="d">
        <x:v>2026-10-04T00:00:00.000Z</x:v>
      </x:c>
      <x:c r="N177" s="340"/>
      <x:c r="O177" s="340" t="str">
        <x:v>Exact source cell: 'AC -'!F87; requires analyst confirmation.</x:v>
      </x:c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8" hidden="0" customHeight="1">
      <x:c r="A178" s="340" t="str">
        <x:v>MAP-TEST-0172</x:v>
      </x:c>
      <x:c r="B178" s="340" t="str">
        <x:v>ASM-NGOB-V42-TEST</x:v>
      </x:c>
      <x:c r="C178" s="340" t="str">
        <x:v>RAW-TEST-0172</x:v>
      </x:c>
      <x:c r="D178" s="340" t="str">
        <x:v>SRC-NGOB-V18</x:v>
      </x:c>
      <x:c r="E178" s="340" t="str">
        <x:v>Financial</x:v>
      </x:c>
      <x:c r="F178" s="340" t="str">
        <x:v>REVENUE</x:v>
      </x:c>
      <x:c r="G178" s="340"/>
      <x:c r="H178" s="341" t="n">
        <x:f>'11_RAW_STAGING'!I178</x:f>
        <x:v>354714.68012112</x:v>
      </x:c>
      <x:c r="I178" s="342"/>
      <x:c r="J178" s="340" t="str">
        <x:v>Proposed</x:v>
      </x:c>
      <x:c r="K178" s="340" t="str">
        <x:v>High</x:v>
      </x:c>
      <x:c r="L178" s="340" t="str">
        <x:v>AI-assisted analyst</x:v>
      </x:c>
      <x:c r="M178" s="342" t="d">
        <x:v>2026-10-04T00:00:00.000Z</x:v>
      </x:c>
      <x:c r="N178" s="340"/>
      <x:c r="O178" s="340" t="str">
        <x:v>Exact source cell: 'AC -'!G16; requires analyst confirmation.</x:v>
      </x:c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8" hidden="0" customHeight="1">
      <x:c r="A179" s="340" t="str">
        <x:v>MAP-TEST-0173</x:v>
      </x:c>
      <x:c r="B179" s="340" t="str">
        <x:v>ASM-NGOB-V42-TEST</x:v>
      </x:c>
      <x:c r="C179" s="340" t="str">
        <x:v>RAW-TEST-0173</x:v>
      </x:c>
      <x:c r="D179" s="340" t="str">
        <x:v>SRC-NGOB-V18</x:v>
      </x:c>
      <x:c r="E179" s="340" t="str">
        <x:v>Financial</x:v>
      </x:c>
      <x:c r="F179" s="340" t="str">
        <x:v>OPEX</x:v>
      </x:c>
      <x:c r="G179" s="340"/>
      <x:c r="H179" s="341" t="n">
        <x:f>'11_RAW_STAGING'!I179</x:f>
        <x:v>212339.60064907442</x:v>
      </x:c>
      <x:c r="I179" s="342"/>
      <x:c r="J179" s="340" t="str">
        <x:v>Proposed</x:v>
      </x:c>
      <x:c r="K179" s="340" t="str">
        <x:v>High</x:v>
      </x:c>
      <x:c r="L179" s="340" t="str">
        <x:v>AI-assisted analyst</x:v>
      </x:c>
      <x:c r="M179" s="342" t="d">
        <x:v>2026-10-04T00:00:00.000Z</x:v>
      </x:c>
      <x:c r="N179" s="340"/>
      <x:c r="O179" s="340" t="str">
        <x:v>Exact source cell: 'AC -'!G87; requires analyst confirmation.</x:v>
      </x:c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8" hidden="0" customHeight="1">
      <x:c r="A180" s="340" t="str">
        <x:v>MAP-TEST-0174</x:v>
      </x:c>
      <x:c r="B180" s="340" t="str">
        <x:v>ASM-NGOB-V42-TEST</x:v>
      </x:c>
      <x:c r="C180" s="340" t="str">
        <x:v>RAW-TEST-0174</x:v>
      </x:c>
      <x:c r="D180" s="340" t="str">
        <x:v>SRC-NGOB-V18</x:v>
      </x:c>
      <x:c r="E180" s="340" t="str">
        <x:v>Financial</x:v>
      </x:c>
      <x:c r="F180" s="340" t="str">
        <x:v>REVENUE</x:v>
      </x:c>
      <x:c r="G180" s="340"/>
      <x:c r="H180" s="341" t="n">
        <x:f>'11_RAW_STAGING'!I180</x:f>
        <x:v>369364.3090235424</x:v>
      </x:c>
      <x:c r="I180" s="342"/>
      <x:c r="J180" s="340" t="str">
        <x:v>Proposed</x:v>
      </x:c>
      <x:c r="K180" s="340" t="str">
        <x:v>High</x:v>
      </x:c>
      <x:c r="L180" s="340" t="str">
        <x:v>AI-assisted analyst</x:v>
      </x:c>
      <x:c r="M180" s="342" t="d">
        <x:v>2026-10-04T00:00:00.000Z</x:v>
      </x:c>
      <x:c r="N180" s="340"/>
      <x:c r="O180" s="340" t="str">
        <x:v>Exact source cell: 'AC -'!H16; requires analyst confirmation.</x:v>
      </x:c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8" hidden="0" customHeight="1">
      <x:c r="A181" s="340" t="str">
        <x:v>MAP-TEST-0175</x:v>
      </x:c>
      <x:c r="B181" s="340" t="str">
        <x:v>ASM-NGOB-V42-TEST</x:v>
      </x:c>
      <x:c r="C181" s="340" t="str">
        <x:v>RAW-TEST-0175</x:v>
      </x:c>
      <x:c r="D181" s="340" t="str">
        <x:v>SRC-NGOB-V18</x:v>
      </x:c>
      <x:c r="E181" s="340" t="str">
        <x:v>Financial</x:v>
      </x:c>
      <x:c r="F181" s="340" t="str">
        <x:v>OPEX</x:v>
      </x:c>
      <x:c r="G181" s="340"/>
      <x:c r="H181" s="341" t="n">
        <x:f>'11_RAW_STAGING'!I181</x:f>
        <x:v>216660.6126468045</x:v>
      </x:c>
      <x:c r="I181" s="342"/>
      <x:c r="J181" s="340" t="str">
        <x:v>Proposed</x:v>
      </x:c>
      <x:c r="K181" s="340" t="str">
        <x:v>High</x:v>
      </x:c>
      <x:c r="L181" s="340" t="str">
        <x:v>AI-assisted analyst</x:v>
      </x:c>
      <x:c r="M181" s="342" t="d">
        <x:v>2026-10-04T00:00:00.000Z</x:v>
      </x:c>
      <x:c r="N181" s="340"/>
      <x:c r="O181" s="340" t="str">
        <x:v>Exact source cell: 'AC -'!H87; requires analyst confirmation.</x:v>
      </x:c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8" hidden="0" customHeight="1">
      <x:c r="A182" s="340" t="str">
        <x:v>MAP-TEST-0176</x:v>
      </x:c>
      <x:c r="B182" s="340" t="str">
        <x:v>ASM-NGOB-V42-TEST</x:v>
      </x:c>
      <x:c r="C182" s="340" t="str">
        <x:v>RAW-TEST-0176</x:v>
      </x:c>
      <x:c r="D182" s="340" t="str">
        <x:v>SRC-NGOB-V18</x:v>
      </x:c>
      <x:c r="E182" s="340" t="str">
        <x:v>Financial</x:v>
      </x:c>
      <x:c r="F182" s="340" t="str">
        <x:v>REVENUE</x:v>
      </x:c>
      <x:c r="G182" s="340"/>
      <x:c r="H182" s="341" t="n">
        <x:f>'11_RAW_STAGING'!I182</x:f>
        <x:v>400880.8358826436</x:v>
      </x:c>
      <x:c r="I182" s="342"/>
      <x:c r="J182" s="340" t="str">
        <x:v>Proposed</x:v>
      </x:c>
      <x:c r="K182" s="340" t="str">
        <x:v>High</x:v>
      </x:c>
      <x:c r="L182" s="340" t="str">
        <x:v>AI-assisted analyst</x:v>
      </x:c>
      <x:c r="M182" s="342" t="d">
        <x:v>2026-10-04T00:00:00.000Z</x:v>
      </x:c>
      <x:c r="N182" s="340"/>
      <x:c r="O182" s="340" t="str">
        <x:v>Exact source cell: 'AC -'!J16; requires analyst confirmation.</x:v>
      </x:c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8" hidden="0" customHeight="1">
      <x:c r="A183" s="340" t="str">
        <x:v>MAP-TEST-0177</x:v>
      </x:c>
      <x:c r="B183" s="340" t="str">
        <x:v>ASM-NGOB-V42-TEST</x:v>
      </x:c>
      <x:c r="C183" s="340" t="str">
        <x:v>RAW-TEST-0177</x:v>
      </x:c>
      <x:c r="D183" s="340" t="str">
        <x:v>SRC-NGOB-V18</x:v>
      </x:c>
      <x:c r="E183" s="340" t="str">
        <x:v>Financial</x:v>
      </x:c>
      <x:c r="F183" s="340" t="str">
        <x:v>OPEX</x:v>
      </x:c>
      <x:c r="G183" s="340"/>
      <x:c r="H183" s="341" t="n">
        <x:f>'11_RAW_STAGING'!I183</x:f>
        <x:v>225570.4168955321</x:v>
      </x:c>
      <x:c r="I183" s="342"/>
      <x:c r="J183" s="340" t="str">
        <x:v>Proposed</x:v>
      </x:c>
      <x:c r="K183" s="340" t="str">
        <x:v>High</x:v>
      </x:c>
      <x:c r="L183" s="340" t="str">
        <x:v>AI-assisted analyst</x:v>
      </x:c>
      <x:c r="M183" s="342" t="d">
        <x:v>2026-10-04T00:00:00.000Z</x:v>
      </x:c>
      <x:c r="N183" s="340"/>
      <x:c r="O183" s="340" t="str">
        <x:v>Exact source cell: 'AC -'!J87; requires analyst confirmation.</x:v>
      </x:c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8" hidden="0" customHeight="1">
      <x:c r="A184" s="340" t="str">
        <x:v>MAP-TEST-0178</x:v>
      </x:c>
      <x:c r="B184" s="340" t="str">
        <x:v>ASM-NGOB-V42-TEST</x:v>
      </x:c>
      <x:c r="C184" s="340" t="str">
        <x:v>RAW-TEST-0178</x:v>
      </x:c>
      <x:c r="D184" s="340" t="str">
        <x:v>SRC-NGOB-V18</x:v>
      </x:c>
      <x:c r="E184" s="340" t="str">
        <x:v>Financial</x:v>
      </x:c>
      <x:c r="F184" s="340" t="str">
        <x:v>REVENUE</x:v>
      </x:c>
      <x:c r="G184" s="340"/>
      <x:c r="H184" s="341" t="n">
        <x:f>'11_RAW_STAGING'!I184</x:f>
        <x:v>409448.2147922402</x:v>
      </x:c>
      <x:c r="I184" s="342"/>
      <x:c r="J184" s="340" t="str">
        <x:v>Proposed</x:v>
      </x:c>
      <x:c r="K184" s="340" t="str">
        <x:v>High</x:v>
      </x:c>
      <x:c r="L184" s="340" t="str">
        <x:v>AI-assisted analyst</x:v>
      </x:c>
      <x:c r="M184" s="342" t="d">
        <x:v>2026-10-04T00:00:00.000Z</x:v>
      </x:c>
      <x:c r="N184" s="340"/>
      <x:c r="O184" s="340" t="str">
        <x:v>Exact source cell: 'AC -'!K16; requires analyst confirmation.</x:v>
      </x:c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8" hidden="0" customHeight="1">
      <x:c r="A185" s="340" t="str">
        <x:v>MAP-TEST-0179</x:v>
      </x:c>
      <x:c r="B185" s="340" t="str">
        <x:v>ASM-NGOB-V42-TEST</x:v>
      </x:c>
      <x:c r="C185" s="340" t="str">
        <x:v>RAW-TEST-0179</x:v>
      </x:c>
      <x:c r="D185" s="340" t="str">
        <x:v>SRC-NGOB-V18</x:v>
      </x:c>
      <x:c r="E185" s="340" t="str">
        <x:v>Financial</x:v>
      </x:c>
      <x:c r="F185" s="340" t="str">
        <x:v>OPEX</x:v>
      </x:c>
      <x:c r="G185" s="340"/>
      <x:c r="H185" s="341" t="n">
        <x:f>'11_RAW_STAGING'!I185</x:f>
        <x:v>230162.9274147171</x:v>
      </x:c>
      <x:c r="I185" s="342"/>
      <x:c r="J185" s="340" t="str">
        <x:v>Proposed</x:v>
      </x:c>
      <x:c r="K185" s="340" t="str">
        <x:v>High</x:v>
      </x:c>
      <x:c r="L185" s="340" t="str">
        <x:v>AI-assisted analyst</x:v>
      </x:c>
      <x:c r="M185" s="342" t="d">
        <x:v>2026-10-04T00:00:00.000Z</x:v>
      </x:c>
      <x:c r="N185" s="340"/>
      <x:c r="O185" s="340" t="str">
        <x:v>Exact source cell: 'AC -'!K87; requires analyst confirmation.</x:v>
      </x:c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8" hidden="0" customHeight="1">
      <x:c r="A186" s="340" t="str">
        <x:v>MAP-TEST-0180</x:v>
      </x:c>
      <x:c r="B186" s="340" t="str">
        <x:v>ASM-NGOB-V42-TEST</x:v>
      </x:c>
      <x:c r="C186" s="340" t="str">
        <x:v>RAW-TEST-0180</x:v>
      </x:c>
      <x:c r="D186" s="340" t="str">
        <x:v>SRC-NGOB-V18</x:v>
      </x:c>
      <x:c r="E186" s="340" t="str">
        <x:v>Financial</x:v>
      </x:c>
      <x:c r="F186" s="340" t="str">
        <x:v>REVENUE</x:v>
      </x:c>
      <x:c r="G186" s="340"/>
      <x:c r="H186" s="341" t="n">
        <x:f>'11_RAW_STAGING'!I186</x:f>
        <x:v>418228.81033482734</x:v>
      </x:c>
      <x:c r="I186" s="342"/>
      <x:c r="J186" s="340" t="str">
        <x:v>Proposed</x:v>
      </x:c>
      <x:c r="K186" s="340" t="str">
        <x:v>High</x:v>
      </x:c>
      <x:c r="L186" s="340" t="str">
        <x:v>AI-assisted analyst</x:v>
      </x:c>
      <x:c r="M186" s="342" t="d">
        <x:v>2026-10-04T00:00:00.000Z</x:v>
      </x:c>
      <x:c r="N186" s="340"/>
      <x:c r="O186" s="340" t="str">
        <x:v>Exact source cell: 'AC -'!L16; requires analyst confirmation.</x:v>
      </x:c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8" hidden="0" customHeight="1">
      <x:c r="A187" s="340" t="str">
        <x:v>MAP-TEST-0181</x:v>
      </x:c>
      <x:c r="B187" s="340" t="str">
        <x:v>ASM-NGOB-V42-TEST</x:v>
      </x:c>
      <x:c r="C187" s="340" t="str">
        <x:v>RAW-TEST-0181</x:v>
      </x:c>
      <x:c r="D187" s="340" t="str">
        <x:v>SRC-NGOB-V18</x:v>
      </x:c>
      <x:c r="E187" s="340" t="str">
        <x:v>Financial</x:v>
      </x:c>
      <x:c r="F187" s="340" t="str">
        <x:v>OPEX</x:v>
      </x:c>
      <x:c r="G187" s="340"/>
      <x:c r="H187" s="341" t="n">
        <x:f>'11_RAW_STAGING'!I187</x:f>
        <x:v>234849.72120972408</x:v>
      </x:c>
      <x:c r="I187" s="342"/>
      <x:c r="J187" s="340" t="str">
        <x:v>Proposed</x:v>
      </x:c>
      <x:c r="K187" s="340" t="str">
        <x:v>High</x:v>
      </x:c>
      <x:c r="L187" s="340" t="str">
        <x:v>AI-assisted analyst</x:v>
      </x:c>
      <x:c r="M187" s="342" t="d">
        <x:v>2026-10-04T00:00:00.000Z</x:v>
      </x:c>
      <x:c r="N187" s="340"/>
      <x:c r="O187" s="340" t="str">
        <x:v>Exact source cell: 'AC -'!L87; requires analyst confirmation.</x:v>
      </x:c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8" hidden="0" customHeight="1">
      <x:c r="A188" s="340" t="str">
        <x:v>MAP-TEST-0182</x:v>
      </x:c>
      <x:c r="B188" s="340" t="str">
        <x:v>ASM-NGOB-V42-TEST</x:v>
      </x:c>
      <x:c r="C188" s="340" t="str">
        <x:v>RAW-TEST-0182</x:v>
      </x:c>
      <x:c r="D188" s="340" t="str">
        <x:v>SRC-NGOB-V18</x:v>
      </x:c>
      <x:c r="E188" s="340" t="str">
        <x:v>Financial</x:v>
      </x:c>
      <x:c r="F188" s="340" t="str">
        <x:v>REVENUE</x:v>
      </x:c>
      <x:c r="G188" s="340"/>
      <x:c r="H188" s="341" t="n">
        <x:f>'11_RAW_STAGING'!I188</x:f>
        <x:v>427227.9335694348</x:v>
      </x:c>
      <x:c r="I188" s="342"/>
      <x:c r="J188" s="340" t="str">
        <x:v>Proposed</x:v>
      </x:c>
      <x:c r="K188" s="340" t="str">
        <x:v>High</x:v>
      </x:c>
      <x:c r="L188" s="340" t="str">
        <x:v>AI-assisted analyst</x:v>
      </x:c>
      <x:c r="M188" s="342" t="d">
        <x:v>2026-10-04T00:00:00.000Z</x:v>
      </x:c>
      <x:c r="N188" s="340"/>
      <x:c r="O188" s="340" t="str">
        <x:v>Exact source cell: 'AC -'!M16; requires analyst confirmation.</x:v>
      </x:c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8" hidden="0" customHeight="1">
      <x:c r="A189" s="340" t="str">
        <x:v>MAP-TEST-0183</x:v>
      </x:c>
      <x:c r="B189" s="340" t="str">
        <x:v>ASM-NGOB-V42-TEST</x:v>
      </x:c>
      <x:c r="C189" s="340" t="str">
        <x:v>RAW-TEST-0183</x:v>
      </x:c>
      <x:c r="D189" s="340" t="str">
        <x:v>SRC-NGOB-V18</x:v>
      </x:c>
      <x:c r="E189" s="340" t="str">
        <x:v>Financial</x:v>
      </x:c>
      <x:c r="F189" s="340" t="str">
        <x:v>OPEX</x:v>
      </x:c>
      <x:c r="G189" s="340"/>
      <x:c r="H189" s="341" t="n">
        <x:f>'11_RAW_STAGING'!I189</x:f>
        <x:v>239632.75693803257</x:v>
      </x:c>
      <x:c r="I189" s="342"/>
      <x:c r="J189" s="340" t="str">
        <x:v>Proposed</x:v>
      </x:c>
      <x:c r="K189" s="340" t="str">
        <x:v>High</x:v>
      </x:c>
      <x:c r="L189" s="340" t="str">
        <x:v>AI-assisted analyst</x:v>
      </x:c>
      <x:c r="M189" s="342" t="d">
        <x:v>2026-10-04T00:00:00.000Z</x:v>
      </x:c>
      <x:c r="N189" s="340"/>
      <x:c r="O189" s="340" t="str">
        <x:v>Exact source cell: 'AC -'!M87; requires analyst confirmation.</x:v>
      </x:c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8" hidden="0" customHeight="1">
      <x:c r="A190" s="340" t="str">
        <x:v>MAP-TEST-0184</x:v>
      </x:c>
      <x:c r="B190" s="340" t="str">
        <x:v>ASM-NGOB-V42-TEST</x:v>
      </x:c>
      <x:c r="C190" s="340" t="str">
        <x:v>RAW-TEST-0184</x:v>
      </x:c>
      <x:c r="D190" s="340" t="str">
        <x:v>SRC-NGOB-V18</x:v>
      </x:c>
      <x:c r="E190" s="340" t="str">
        <x:v>Financial</x:v>
      </x:c>
      <x:c r="F190" s="340" t="str">
        <x:v>REVENUE</x:v>
      </x:c>
      <x:c r="G190" s="340"/>
      <x:c r="H190" s="341" t="n">
        <x:f>'11_RAW_STAGING'!I190</x:f>
        <x:v>476707.36</x:v>
      </x:c>
      <x:c r="I190" s="342"/>
      <x:c r="J190" s="340" t="str">
        <x:v>Proposed</x:v>
      </x:c>
      <x:c r="K190" s="340" t="str">
        <x:v>High</x:v>
      </x:c>
      <x:c r="L190" s="340" t="str">
        <x:v>AI-assisted analyst</x:v>
      </x:c>
      <x:c r="M190" s="342" t="d">
        <x:v>2026-10-04T00:00:00.000Z</x:v>
      </x:c>
      <x:c r="N190" s="340"/>
      <x:c r="O190" s="340" t="str">
        <x:v>Exact source cell: 'BT+'!C16; requires analyst confirmation.</x:v>
      </x:c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8" hidden="0" customHeight="1">
      <x:c r="A191" s="340" t="str">
        <x:v>MAP-TEST-0185</x:v>
      </x:c>
      <x:c r="B191" s="340" t="str">
        <x:v>ASM-NGOB-V42-TEST</x:v>
      </x:c>
      <x:c r="C191" s="340" t="str">
        <x:v>RAW-TEST-0185</x:v>
      </x:c>
      <x:c r="D191" s="340" t="str">
        <x:v>SRC-NGOB-V18</x:v>
      </x:c>
      <x:c r="E191" s="340" t="str">
        <x:v>Financial</x:v>
      </x:c>
      <x:c r="F191" s="340" t="str">
        <x:v>OPEX</x:v>
      </x:c>
      <x:c r="G191" s="340"/>
      <x:c r="H191" s="341" t="n">
        <x:f>'11_RAW_STAGING'!I191</x:f>
        <x:v>281092</x:v>
      </x:c>
      <x:c r="I191" s="342"/>
      <x:c r="J191" s="340" t="str">
        <x:v>Proposed</x:v>
      </x:c>
      <x:c r="K191" s="340" t="str">
        <x:v>High</x:v>
      </x:c>
      <x:c r="L191" s="340" t="str">
        <x:v>AI-assisted analyst</x:v>
      </x:c>
      <x:c r="M191" s="342" t="d">
        <x:v>2026-10-04T00:00:00.000Z</x:v>
      </x:c>
      <x:c r="N191" s="340"/>
      <x:c r="O191" s="340" t="str">
        <x:v>Exact source cell: 'BT+'!C87; requires analyst confirmation.</x:v>
      </x:c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8" hidden="0" customHeight="1">
      <x:c r="A192" s="340" t="str">
        <x:v>MAP-TEST-0186</x:v>
      </x:c>
      <x:c r="B192" s="340" t="str">
        <x:v>ASM-NGOB-V42-TEST</x:v>
      </x:c>
      <x:c r="C192" s="340" t="str">
        <x:v>RAW-TEST-0186</x:v>
      </x:c>
      <x:c r="D192" s="340" t="str">
        <x:v>SRC-NGOB-V18</x:v>
      </x:c>
      <x:c r="E192" s="340" t="str">
        <x:v>Financial</x:v>
      </x:c>
      <x:c r="F192" s="340" t="str">
        <x:v>REVENUE</x:v>
      </x:c>
      <x:c r="G192" s="340"/>
      <x:c r="H192" s="341" t="n">
        <x:f>'11_RAW_STAGING'!I192</x:f>
        <x:v>387384.7</x:v>
      </x:c>
      <x:c r="I192" s="342"/>
      <x:c r="J192" s="340" t="str">
        <x:v>Proposed</x:v>
      </x:c>
      <x:c r="K192" s="340" t="str">
        <x:v>High</x:v>
      </x:c>
      <x:c r="L192" s="340" t="str">
        <x:v>AI-assisted analyst</x:v>
      </x:c>
      <x:c r="M192" s="342" t="d">
        <x:v>2026-10-04T00:00:00.000Z</x:v>
      </x:c>
      <x:c r="N192" s="340"/>
      <x:c r="O192" s="340" t="str">
        <x:v>Exact source cell: 'BT+'!D16; requires analyst confirmation.</x:v>
      </x:c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8" hidden="0" customHeight="1">
      <x:c r="A193" s="340" t="str">
        <x:v>MAP-TEST-0187</x:v>
      </x:c>
      <x:c r="B193" s="340" t="str">
        <x:v>ASM-NGOB-V42-TEST</x:v>
      </x:c>
      <x:c r="C193" s="340" t="str">
        <x:v>RAW-TEST-0187</x:v>
      </x:c>
      <x:c r="D193" s="340" t="str">
        <x:v>SRC-NGOB-V18</x:v>
      </x:c>
      <x:c r="E193" s="340" t="str">
        <x:v>Financial</x:v>
      </x:c>
      <x:c r="F193" s="340" t="str">
        <x:v>OPEX</x:v>
      </x:c>
      <x:c r="G193" s="340"/>
      <x:c r="H193" s="341" t="n">
        <x:f>'11_RAW_STAGING'!I193</x:f>
        <x:v>178827.45</x:v>
      </x:c>
      <x:c r="I193" s="342"/>
      <x:c r="J193" s="340" t="str">
        <x:v>Proposed</x:v>
      </x:c>
      <x:c r="K193" s="340" t="str">
        <x:v>High</x:v>
      </x:c>
      <x:c r="L193" s="340" t="str">
        <x:v>AI-assisted analyst</x:v>
      </x:c>
      <x:c r="M193" s="342" t="d">
        <x:v>2026-10-04T00:00:00.000Z</x:v>
      </x:c>
      <x:c r="N193" s="340"/>
      <x:c r="O193" s="340" t="str">
        <x:v>Exact source cell: 'BT+'!D87; requires analyst confirmation.</x:v>
      </x:c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8" hidden="0" customHeight="1">
      <x:c r="A194" s="340" t="str">
        <x:v>MAP-TEST-0188</x:v>
      </x:c>
      <x:c r="B194" s="340" t="str">
        <x:v>ASM-NGOB-V42-TEST</x:v>
      </x:c>
      <x:c r="C194" s="340" t="str">
        <x:v>RAW-TEST-0188</x:v>
      </x:c>
      <x:c r="D194" s="340" t="str">
        <x:v>SRC-NGOB-V18</x:v>
      </x:c>
      <x:c r="E194" s="340" t="str">
        <x:v>Financial</x:v>
      </x:c>
      <x:c r="F194" s="340" t="str">
        <x:v>REVENUE</x:v>
      </x:c>
      <x:c r="G194" s="340"/>
      <x:c r="H194" s="341" t="n">
        <x:f>'11_RAW_STAGING'!I194</x:f>
        <x:v>391069.854</x:v>
      </x:c>
      <x:c r="I194" s="342"/>
      <x:c r="J194" s="340" t="str">
        <x:v>Proposed</x:v>
      </x:c>
      <x:c r="K194" s="340" t="str">
        <x:v>High</x:v>
      </x:c>
      <x:c r="L194" s="340" t="str">
        <x:v>AI-assisted analyst</x:v>
      </x:c>
      <x:c r="M194" s="342" t="d">
        <x:v>2026-10-04T00:00:00.000Z</x:v>
      </x:c>
      <x:c r="N194" s="340"/>
      <x:c r="O194" s="340" t="str">
        <x:v>Exact source cell: 'BT+'!E16; requires analyst confirmation.</x:v>
      </x:c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8" hidden="0" customHeight="1">
      <x:c r="A195" s="340" t="str">
        <x:v>MAP-TEST-0189</x:v>
      </x:c>
      <x:c r="B195" s="340" t="str">
        <x:v>ASM-NGOB-V42-TEST</x:v>
      </x:c>
      <x:c r="C195" s="340" t="str">
        <x:v>RAW-TEST-0189</x:v>
      </x:c>
      <x:c r="D195" s="340" t="str">
        <x:v>SRC-NGOB-V18</x:v>
      </x:c>
      <x:c r="E195" s="340" t="str">
        <x:v>Financial</x:v>
      </x:c>
      <x:c r="F195" s="340" t="str">
        <x:v>OPEX</x:v>
      </x:c>
      <x:c r="G195" s="340"/>
      <x:c r="H195" s="341" t="n">
        <x:f>'11_RAW_STAGING'!I195</x:f>
        <x:v>179098.002</x:v>
      </x:c>
      <x:c r="I195" s="342"/>
      <x:c r="J195" s="340" t="str">
        <x:v>Proposed</x:v>
      </x:c>
      <x:c r="K195" s="340" t="str">
        <x:v>High</x:v>
      </x:c>
      <x:c r="L195" s="340" t="str">
        <x:v>AI-assisted analyst</x:v>
      </x:c>
      <x:c r="M195" s="342" t="d">
        <x:v>2026-10-04T00:00:00.000Z</x:v>
      </x:c>
      <x:c r="N195" s="340"/>
      <x:c r="O195" s="340" t="str">
        <x:v>Exact source cell: 'BT+'!E87; requires analyst confirmation.</x:v>
      </x:c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8" hidden="0" customHeight="1">
      <x:c r="A196" s="340" t="str">
        <x:v>MAP-TEST-0190</x:v>
      </x:c>
      <x:c r="B196" s="340" t="str">
        <x:v>ASM-NGOB-V42-TEST</x:v>
      </x:c>
      <x:c r="C196" s="340" t="str">
        <x:v>RAW-TEST-0190</x:v>
      </x:c>
      <x:c r="D196" s="340" t="str">
        <x:v>SRC-NGOB-V18</x:v>
      </x:c>
      <x:c r="E196" s="340" t="str">
        <x:v>Financial</x:v>
      </x:c>
      <x:c r="F196" s="340" t="str">
        <x:v>REVENUE</x:v>
      </x:c>
      <x:c r="G196" s="340"/>
      <x:c r="H196" s="341" t="n">
        <x:f>'11_RAW_STAGING'!I196</x:f>
        <x:v>404553.29108</x:v>
      </x:c>
      <x:c r="I196" s="342"/>
      <x:c r="J196" s="340" t="str">
        <x:v>Proposed</x:v>
      </x:c>
      <x:c r="K196" s="340" t="str">
        <x:v>High</x:v>
      </x:c>
      <x:c r="L196" s="340" t="str">
        <x:v>AI-assisted analyst</x:v>
      </x:c>
      <x:c r="M196" s="342" t="d">
        <x:v>2026-10-04T00:00:00.000Z</x:v>
      </x:c>
      <x:c r="N196" s="340"/>
      <x:c r="O196" s="340" t="str">
        <x:v>Exact source cell: 'BT+'!F16; requires analyst confirmation.</x:v>
      </x:c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8" hidden="0" customHeight="1">
      <x:c r="A197" s="340" t="str">
        <x:v>MAP-TEST-0191</x:v>
      </x:c>
      <x:c r="B197" s="340" t="str">
        <x:v>ASM-NGOB-V42-TEST</x:v>
      </x:c>
      <x:c r="C197" s="340" t="str">
        <x:v>RAW-TEST-0191</x:v>
      </x:c>
      <x:c r="D197" s="340" t="str">
        <x:v>SRC-NGOB-V18</x:v>
      </x:c>
      <x:c r="E197" s="340" t="str">
        <x:v>Financial</x:v>
      </x:c>
      <x:c r="F197" s="340" t="str">
        <x:v>OPEX</x:v>
      </x:c>
      <x:c r="G197" s="340"/>
      <x:c r="H197" s="341" t="n">
        <x:f>'11_RAW_STAGING'!I197</x:f>
        <x:v>178489.35218400002</x:v>
      </x:c>
      <x:c r="I197" s="342"/>
      <x:c r="J197" s="340" t="str">
        <x:v>Proposed</x:v>
      </x:c>
      <x:c r="K197" s="340" t="str">
        <x:v>High</x:v>
      </x:c>
      <x:c r="L197" s="340" t="str">
        <x:v>AI-assisted analyst</x:v>
      </x:c>
      <x:c r="M197" s="342" t="d">
        <x:v>2026-10-04T00:00:00.000Z</x:v>
      </x:c>
      <x:c r="N197" s="340"/>
      <x:c r="O197" s="340" t="str">
        <x:v>Exact source cell: 'BT+'!F87; requires analyst confirmation.</x:v>
      </x:c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8" hidden="0" customHeight="1">
      <x:c r="A198" s="340" t="str">
        <x:v>MAP-TEST-0192</x:v>
      </x:c>
      <x:c r="B198" s="340" t="str">
        <x:v>ASM-NGOB-V42-TEST</x:v>
      </x:c>
      <x:c r="C198" s="340" t="str">
        <x:v>RAW-TEST-0192</x:v>
      </x:c>
      <x:c r="D198" s="340" t="str">
        <x:v>SRC-NGOB-V18</x:v>
      </x:c>
      <x:c r="E198" s="340" t="str">
        <x:v>Financial</x:v>
      </x:c>
      <x:c r="F198" s="340" t="str">
        <x:v>REVENUE</x:v>
      </x:c>
      <x:c r="G198" s="340"/>
      <x:c r="H198" s="341" t="n">
        <x:f>'11_RAW_STAGING'!I198</x:f>
        <x:v>418700.06290160003</x:v>
      </x:c>
      <x:c r="I198" s="342"/>
      <x:c r="J198" s="340" t="str">
        <x:v>Proposed</x:v>
      </x:c>
      <x:c r="K198" s="340" t="str">
        <x:v>High</x:v>
      </x:c>
      <x:c r="L198" s="340" t="str">
        <x:v>AI-assisted analyst</x:v>
      </x:c>
      <x:c r="M198" s="342" t="d">
        <x:v>2026-10-04T00:00:00.000Z</x:v>
      </x:c>
      <x:c r="N198" s="340"/>
      <x:c r="O198" s="340" t="str">
        <x:v>Exact source cell: 'BT+'!G16; requires analyst confirmation.</x:v>
      </x:c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8" hidden="0" customHeight="1">
      <x:c r="A199" s="340" t="str">
        <x:v>MAP-TEST-0193</x:v>
      </x:c>
      <x:c r="B199" s="340" t="str">
        <x:v>ASM-NGOB-V42-TEST</x:v>
      </x:c>
      <x:c r="C199" s="340" t="str">
        <x:v>RAW-TEST-0193</x:v>
      </x:c>
      <x:c r="D199" s="340" t="str">
        <x:v>SRC-NGOB-V18</x:v>
      </x:c>
      <x:c r="E199" s="340" t="str">
        <x:v>Financial</x:v>
      </x:c>
      <x:c r="F199" s="340" t="str">
        <x:v>OPEX</x:v>
      </x:c>
      <x:c r="G199" s="340"/>
      <x:c r="H199" s="341" t="n">
        <x:f>'11_RAW_STAGING'!I199</x:f>
        <x:v>182254.98342768004</x:v>
      </x:c>
      <x:c r="I199" s="342"/>
      <x:c r="J199" s="340" t="str">
        <x:v>Proposed</x:v>
      </x:c>
      <x:c r="K199" s="340" t="str">
        <x:v>High</x:v>
      </x:c>
      <x:c r="L199" s="340" t="str">
        <x:v>AI-assisted analyst</x:v>
      </x:c>
      <x:c r="M199" s="342" t="d">
        <x:v>2026-10-04T00:00:00.000Z</x:v>
      </x:c>
      <x:c r="N199" s="340"/>
      <x:c r="O199" s="340" t="str">
        <x:v>Exact source cell: 'BT+'!G87; requires analyst confirmation.</x:v>
      </x:c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8" hidden="0" customHeight="1">
      <x:c r="A200" s="340" t="str">
        <x:v>MAP-TEST-0194</x:v>
      </x:c>
      <x:c r="B200" s="340" t="str">
        <x:v>ASM-NGOB-V42-TEST</x:v>
      </x:c>
      <x:c r="C200" s="340" t="str">
        <x:v>RAW-TEST-0194</x:v>
      </x:c>
      <x:c r="D200" s="340" t="str">
        <x:v>SRC-NGOB-V18</x:v>
      </x:c>
      <x:c r="E200" s="340" t="str">
        <x:v>Financial</x:v>
      </x:c>
      <x:c r="F200" s="340" t="str">
        <x:v>REVENUE</x:v>
      </x:c>
      <x:c r="G200" s="340"/>
      <x:c r="H200" s="341" t="n">
        <x:f>'11_RAW_STAGING'!I200</x:f>
        <x:v>433543.11945963197</x:v>
      </x:c>
      <x:c r="I200" s="342"/>
      <x:c r="J200" s="340" t="str">
        <x:v>Proposed</x:v>
      </x:c>
      <x:c r="K200" s="340" t="str">
        <x:v>High</x:v>
      </x:c>
      <x:c r="L200" s="340" t="str">
        <x:v>AI-assisted analyst</x:v>
      </x:c>
      <x:c r="M200" s="342" t="d">
        <x:v>2026-10-04T00:00:00.000Z</x:v>
      </x:c>
      <x:c r="N200" s="340"/>
      <x:c r="O200" s="340" t="str">
        <x:v>Exact source cell: 'BT+'!H16; requires analyst confirmation.</x:v>
      </x:c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8" hidden="0" customHeight="1">
      <x:c r="A201" s="340" t="str">
        <x:v>MAP-TEST-0195</x:v>
      </x:c>
      <x:c r="B201" s="340" t="str">
        <x:v>ASM-NGOB-V42-TEST</x:v>
      </x:c>
      <x:c r="C201" s="340" t="str">
        <x:v>RAW-TEST-0195</x:v>
      </x:c>
      <x:c r="D201" s="340" t="str">
        <x:v>SRC-NGOB-V18</x:v>
      </x:c>
      <x:c r="E201" s="340" t="str">
        <x:v>Financial</x:v>
      </x:c>
      <x:c r="F201" s="340" t="str">
        <x:v>OPEX</x:v>
      </x:c>
      <x:c r="G201" s="340"/>
      <x:c r="H201" s="341" t="n">
        <x:f>'11_RAW_STAGING'!I201</x:f>
        <x:v>186101.80262223363</x:v>
      </x:c>
      <x:c r="I201" s="342"/>
      <x:c r="J201" s="340" t="str">
        <x:v>Proposed</x:v>
      </x:c>
      <x:c r="K201" s="340" t="str">
        <x:v>High</x:v>
      </x:c>
      <x:c r="L201" s="340" t="str">
        <x:v>AI-assisted analyst</x:v>
      </x:c>
      <x:c r="M201" s="342" t="d">
        <x:v>2026-10-04T00:00:00.000Z</x:v>
      </x:c>
      <x:c r="N201" s="340"/>
      <x:c r="O201" s="340" t="str">
        <x:v>Exact source cell: 'BT+'!H87; requires analyst confirmation.</x:v>
      </x:c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8" hidden="0" customHeight="1">
      <x:c r="A202" s="340" t="str">
        <x:v>MAP-TEST-0196</x:v>
      </x:c>
      <x:c r="B202" s="340" t="str">
        <x:v>ASM-NGOB-V42-TEST</x:v>
      </x:c>
      <x:c r="C202" s="340" t="str">
        <x:v>RAW-TEST-0196</x:v>
      </x:c>
      <x:c r="D202" s="340" t="str">
        <x:v>SRC-NGOB-V18</x:v>
      </x:c>
      <x:c r="E202" s="340" t="str">
        <x:v>Financial</x:v>
      </x:c>
      <x:c r="F202" s="340" t="str">
        <x:v>REVENUE</x:v>
      </x:c>
      <x:c r="G202" s="340"/>
      <x:c r="H202" s="341" t="n">
        <x:f>'11_RAW_STAGING'!I202</x:f>
        <x:v>465458.18466035125</x:v>
      </x:c>
      <x:c r="I202" s="342"/>
      <x:c r="J202" s="340" t="str">
        <x:v>Proposed</x:v>
      </x:c>
      <x:c r="K202" s="340" t="str">
        <x:v>High</x:v>
      </x:c>
      <x:c r="L202" s="340" t="str">
        <x:v>AI-assisted analyst</x:v>
      </x:c>
      <x:c r="M202" s="342" t="d">
        <x:v>2026-10-04T00:00:00.000Z</x:v>
      </x:c>
      <x:c r="N202" s="340"/>
      <x:c r="O202" s="340" t="str">
        <x:v>Exact source cell: 'BT+'!J16; requires analyst confirmation.</x:v>
      </x:c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8" hidden="0" customHeight="1">
      <x:c r="A203" s="340" t="str">
        <x:v>MAP-TEST-0197</x:v>
      </x:c>
      <x:c r="B203" s="340" t="str">
        <x:v>ASM-NGOB-V42-TEST</x:v>
      </x:c>
      <x:c r="C203" s="340" t="str">
        <x:v>RAW-TEST-0197</x:v>
      </x:c>
      <x:c r="D203" s="340" t="str">
        <x:v>SRC-NGOB-V18</x:v>
      </x:c>
      <x:c r="E203" s="340" t="str">
        <x:v>Financial</x:v>
      </x:c>
      <x:c r="F203" s="340" t="str">
        <x:v>OPEX</x:v>
      </x:c>
      <x:c r="G203" s="340"/>
      <x:c r="H203" s="341" t="n">
        <x:f>'11_RAW_STAGING'!I203</x:f>
        <x:v>194046.24622732087</x:v>
      </x:c>
      <x:c r="I203" s="342"/>
      <x:c r="J203" s="340" t="str">
        <x:v>Proposed</x:v>
      </x:c>
      <x:c r="K203" s="340" t="str">
        <x:v>High</x:v>
      </x:c>
      <x:c r="L203" s="340" t="str">
        <x:v>AI-assisted analyst</x:v>
      </x:c>
      <x:c r="M203" s="342" t="d">
        <x:v>2026-10-04T00:00:00.000Z</x:v>
      </x:c>
      <x:c r="N203" s="340"/>
      <x:c r="O203" s="340" t="str">
        <x:v>Exact source cell: 'BT+'!J87; requires analyst confirmation.</x:v>
      </x:c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8" hidden="0" customHeight="1">
      <x:c r="A204" s="340" t="str">
        <x:v>MAP-TEST-0198</x:v>
      </x:c>
      <x:c r="B204" s="340" t="str">
        <x:v>ASM-NGOB-V42-TEST</x:v>
      </x:c>
      <x:c r="C204" s="340" t="str">
        <x:v>RAW-TEST-0198</x:v>
      </x:c>
      <x:c r="D204" s="340" t="str">
        <x:v>SRC-NGOB-V18</x:v>
      </x:c>
      <x:c r="E204" s="340" t="str">
        <x:v>Financial</x:v>
      </x:c>
      <x:c r="F204" s="340" t="str">
        <x:v>REVENUE</x:v>
      </x:c>
      <x:c r="G204" s="340"/>
      <x:c r="H204" s="341" t="n">
        <x:f>'11_RAW_STAGING'!I204</x:f>
        <x:v>474230.83054550196</x:v>
      </x:c>
      <x:c r="I204" s="342"/>
      <x:c r="J204" s="340" t="str">
        <x:v>Proposed</x:v>
      </x:c>
      <x:c r="K204" s="340" t="str">
        <x:v>High</x:v>
      </x:c>
      <x:c r="L204" s="340" t="str">
        <x:v>AI-assisted analyst</x:v>
      </x:c>
      <x:c r="M204" s="342" t="d">
        <x:v>2026-10-04T00:00:00.000Z</x:v>
      </x:c>
      <x:c r="N204" s="340"/>
      <x:c r="O204" s="340" t="str">
        <x:v>Exact source cell: 'BT+'!K16; requires analyst confirmation.</x:v>
      </x:c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8" hidden="0" customHeight="1">
      <x:c r="A205" s="340" t="str">
        <x:v>MAP-TEST-0199</x:v>
      </x:c>
      <x:c r="B205" s="340" t="str">
        <x:v>ASM-NGOB-V42-TEST</x:v>
      </x:c>
      <x:c r="C205" s="340" t="str">
        <x:v>RAW-TEST-0199</x:v>
      </x:c>
      <x:c r="D205" s="340" t="str">
        <x:v>SRC-NGOB-V18</x:v>
      </x:c>
      <x:c r="E205" s="340" t="str">
        <x:v>Financial</x:v>
      </x:c>
      <x:c r="F205" s="340" t="str">
        <x:v>OPEX</x:v>
      </x:c>
      <x:c r="G205" s="340"/>
      <x:c r="H205" s="341" t="n">
        <x:f>'11_RAW_STAGING'!I205</x:f>
        <x:v>198147.5955243547</x:v>
      </x:c>
      <x:c r="I205" s="342"/>
      <x:c r="J205" s="340" t="str">
        <x:v>Proposed</x:v>
      </x:c>
      <x:c r="K205" s="340" t="str">
        <x:v>High</x:v>
      </x:c>
      <x:c r="L205" s="340" t="str">
        <x:v>AI-assisted analyst</x:v>
      </x:c>
      <x:c r="M205" s="342" t="d">
        <x:v>2026-10-04T00:00:00.000Z</x:v>
      </x:c>
      <x:c r="N205" s="340"/>
      <x:c r="O205" s="340" t="str">
        <x:v>Exact source cell: 'BT+'!K87; requires analyst confirmation.</x:v>
      </x:c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8" hidden="0" customHeight="1">
      <x:c r="A206" s="340" t="str">
        <x:v>MAP-TEST-0200</x:v>
      </x:c>
      <x:c r="B206" s="340" t="str">
        <x:v>ASM-NGOB-V42-TEST</x:v>
      </x:c>
      <x:c r="C206" s="340" t="str">
        <x:v>RAW-TEST-0200</x:v>
      </x:c>
      <x:c r="D206" s="340" t="str">
        <x:v>SRC-NGOB-V18</x:v>
      </x:c>
      <x:c r="E206" s="340" t="str">
        <x:v>Financial</x:v>
      </x:c>
      <x:c r="F206" s="340" t="str">
        <x:v>REVENUE</x:v>
      </x:c>
      <x:c r="G206" s="340"/>
      <x:c r="H206" s="341" t="n">
        <x:f>'11_RAW_STAGING'!I206</x:f>
        <x:v>483220.79840315436</x:v>
      </x:c>
      <x:c r="I206" s="342"/>
      <x:c r="J206" s="340" t="str">
        <x:v>Proposed</x:v>
      </x:c>
      <x:c r="K206" s="340" t="str">
        <x:v>High</x:v>
      </x:c>
      <x:c r="L206" s="340" t="str">
        <x:v>AI-assisted analyst</x:v>
      </x:c>
      <x:c r="M206" s="342" t="d">
        <x:v>2026-10-04T00:00:00.000Z</x:v>
      </x:c>
      <x:c r="N206" s="340"/>
      <x:c r="O206" s="340" t="str">
        <x:v>Exact source cell: 'BT+'!L16; requires analyst confirmation.</x:v>
      </x:c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8" hidden="0" customHeight="1">
      <x:c r="A207" s="340" t="str">
        <x:v>MAP-TEST-0201</x:v>
      </x:c>
      <x:c r="B207" s="340" t="str">
        <x:v>ASM-NGOB-V42-TEST</x:v>
      </x:c>
      <x:c r="C207" s="340" t="str">
        <x:v>RAW-TEST-0201</x:v>
      </x:c>
      <x:c r="D207" s="340" t="str">
        <x:v>SRC-NGOB-V18</x:v>
      </x:c>
      <x:c r="E207" s="340" t="str">
        <x:v>Financial</x:v>
      </x:c>
      <x:c r="F207" s="340" t="str">
        <x:v>OPEX</x:v>
      </x:c>
      <x:c r="G207" s="340"/>
      <x:c r="H207" s="341" t="n">
        <x:f>'11_RAW_STAGING'!I207</x:f>
        <x:v>202337.5845385038</x:v>
      </x:c>
      <x:c r="I207" s="342"/>
      <x:c r="J207" s="340" t="str">
        <x:v>Proposed</x:v>
      </x:c>
      <x:c r="K207" s="340" t="str">
        <x:v>High</x:v>
      </x:c>
      <x:c r="L207" s="340" t="str">
        <x:v>AI-assisted analyst</x:v>
      </x:c>
      <x:c r="M207" s="342" t="d">
        <x:v>2026-10-04T00:00:00.000Z</x:v>
      </x:c>
      <x:c r="N207" s="340"/>
      <x:c r="O207" s="340" t="str">
        <x:v>Exact source cell: 'BT+'!L87; requires analyst confirmation.</x:v>
      </x:c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8" hidden="0" customHeight="1">
      <x:c r="A208" s="340" t="str">
        <x:v>MAP-TEST-0202</x:v>
      </x:c>
      <x:c r="B208" s="340" t="str">
        <x:v>ASM-NGOB-V42-TEST</x:v>
      </x:c>
      <x:c r="C208" s="340" t="str">
        <x:v>RAW-TEST-0202</x:v>
      </x:c>
      <x:c r="D208" s="340" t="str">
        <x:v>SRC-NGOB-V18</x:v>
      </x:c>
      <x:c r="E208" s="340" t="str">
        <x:v>Financial</x:v>
      </x:c>
      <x:c r="F208" s="340" t="str">
        <x:v>REVENUE</x:v>
      </x:c>
      <x:c r="G208" s="340"/>
      <x:c r="H208" s="341" t="n">
        <x:f>'11_RAW_STAGING'!I208</x:f>
        <x:v>492433.4813991283</x:v>
      </x:c>
      <x:c r="I208" s="342"/>
      <x:c r="J208" s="340" t="str">
        <x:v>Proposed</x:v>
      </x:c>
      <x:c r="K208" s="340" t="str">
        <x:v>High</x:v>
      </x:c>
      <x:c r="L208" s="340" t="str">
        <x:v>AI-assisted analyst</x:v>
      </x:c>
      <x:c r="M208" s="342" t="d">
        <x:v>2026-10-04T00:00:00.000Z</x:v>
      </x:c>
      <x:c r="N208" s="340"/>
      <x:c r="O208" s="340" t="str">
        <x:v>Exact source cell: 'BT+'!M16; requires analyst confirmation.</x:v>
      </x:c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8" hidden="0" customHeight="1">
      <x:c r="A209" s="340" t="str">
        <x:v>MAP-TEST-0203</x:v>
      </x:c>
      <x:c r="B209" s="340" t="str">
        <x:v>ASM-NGOB-V42-TEST</x:v>
      </x:c>
      <x:c r="C209" s="340" t="str">
        <x:v>RAW-TEST-0203</x:v>
      </x:c>
      <x:c r="D209" s="340" t="str">
        <x:v>SRC-NGOB-V18</x:v>
      </x:c>
      <x:c r="E209" s="340" t="str">
        <x:v>Financial</x:v>
      </x:c>
      <x:c r="F209" s="340" t="str">
        <x:v>OPEX</x:v>
      </x:c>
      <x:c r="G209" s="340"/>
      <x:c r="H209" s="341" t="n">
        <x:f>'11_RAW_STAGING'!I209</x:f>
        <x:v>206618.18444604578</x:v>
      </x:c>
      <x:c r="I209" s="342"/>
      <x:c r="J209" s="340" t="str">
        <x:v>Proposed</x:v>
      </x:c>
      <x:c r="K209" s="340" t="str">
        <x:v>High</x:v>
      </x:c>
      <x:c r="L209" s="340" t="str">
        <x:v>AI-assisted analyst</x:v>
      </x:c>
      <x:c r="M209" s="342" t="d">
        <x:v>2026-10-04T00:00:00.000Z</x:v>
      </x:c>
      <x:c r="N209" s="340"/>
      <x:c r="O209" s="340" t="str">
        <x:v>Exact source cell: 'BT+'!M87; requires analyst confirmation.</x:v>
      </x:c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8" hidden="0" customHeight="1">
      <x:c r="A210" s="340" t="str">
        <x:v>MAP-TEST-0204</x:v>
      </x:c>
      <x:c r="B210" s="340" t="str">
        <x:v>ASM-NGOB-V42-TEST</x:v>
      </x:c>
      <x:c r="C210" s="340" t="str">
        <x:v>RAW-TEST-0204</x:v>
      </x:c>
      <x:c r="D210" s="340" t="str">
        <x:v>SRC-NGOB-V18</x:v>
      </x:c>
      <x:c r="E210" s="340" t="str">
        <x:v>Financial</x:v>
      </x:c>
      <x:c r="F210" s="340" t="str">
        <x:v>REVENUE</x:v>
      </x:c>
      <x:c r="G210" s="340"/>
      <x:c r="H210" s="341" t="n">
        <x:f>'11_RAW_STAGING'!I210</x:f>
        <x:v>637774.94</x:v>
      </x:c>
      <x:c r="I210" s="342"/>
      <x:c r="J210" s="340" t="str">
        <x:v>Proposed</x:v>
      </x:c>
      <x:c r="K210" s="340" t="str">
        <x:v>High</x:v>
      </x:c>
      <x:c r="L210" s="340" t="str">
        <x:v>AI-assisted analyst</x:v>
      </x:c>
      <x:c r="M210" s="342" t="d">
        <x:v>2026-10-04T00:00:00.000Z</x:v>
      </x:c>
      <x:c r="N210" s="340"/>
      <x:c r="O210" s="340" t="str">
        <x:v>Exact source cell: 'CH-'!C16; requires analyst confirmation.</x:v>
      </x:c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8" hidden="0" customHeight="1">
      <x:c r="A211" s="340" t="str">
        <x:v>MAP-TEST-0205</x:v>
      </x:c>
      <x:c r="B211" s="340" t="str">
        <x:v>ASM-NGOB-V42-TEST</x:v>
      </x:c>
      <x:c r="C211" s="340" t="str">
        <x:v>RAW-TEST-0205</x:v>
      </x:c>
      <x:c r="D211" s="340" t="str">
        <x:v>SRC-NGOB-V18</x:v>
      </x:c>
      <x:c r="E211" s="340" t="str">
        <x:v>Financial</x:v>
      </x:c>
      <x:c r="F211" s="340" t="str">
        <x:v>OPEX</x:v>
      </x:c>
      <x:c r="G211" s="340"/>
      <x:c r="H211" s="341" t="n">
        <x:f>'11_RAW_STAGING'!I211</x:f>
        <x:v>522527</x:v>
      </x:c>
      <x:c r="I211" s="342"/>
      <x:c r="J211" s="340" t="str">
        <x:v>Proposed</x:v>
      </x:c>
      <x:c r="K211" s="340" t="str">
        <x:v>High</x:v>
      </x:c>
      <x:c r="L211" s="340" t="str">
        <x:v>AI-assisted analyst</x:v>
      </x:c>
      <x:c r="M211" s="342" t="d">
        <x:v>2026-10-04T00:00:00.000Z</x:v>
      </x:c>
      <x:c r="N211" s="340"/>
      <x:c r="O211" s="340" t="str">
        <x:v>Exact source cell: 'CH-'!C87; requires analyst confirmation.</x:v>
      </x:c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8" hidden="0" customHeight="1">
      <x:c r="A212" s="340" t="str">
        <x:v>MAP-TEST-0206</x:v>
      </x:c>
      <x:c r="B212" s="340" t="str">
        <x:v>ASM-NGOB-V42-TEST</x:v>
      </x:c>
      <x:c r="C212" s="340" t="str">
        <x:v>RAW-TEST-0206</x:v>
      </x:c>
      <x:c r="D212" s="340" t="str">
        <x:v>SRC-NGOB-V18</x:v>
      </x:c>
      <x:c r="E212" s="340" t="str">
        <x:v>Financial</x:v>
      </x:c>
      <x:c r="F212" s="340" t="str">
        <x:v>REVENUE</x:v>
      </x:c>
      <x:c r="G212" s="340"/>
      <x:c r="H212" s="341" t="n">
        <x:f>'11_RAW_STAGING'!I212</x:f>
        <x:v>600213.7000000001</x:v>
      </x:c>
      <x:c r="I212" s="342"/>
      <x:c r="J212" s="340" t="str">
        <x:v>Proposed</x:v>
      </x:c>
      <x:c r="K212" s="340" t="str">
        <x:v>High</x:v>
      </x:c>
      <x:c r="L212" s="340" t="str">
        <x:v>AI-assisted analyst</x:v>
      </x:c>
      <x:c r="M212" s="342" t="d">
        <x:v>2026-10-04T00:00:00.000Z</x:v>
      </x:c>
      <x:c r="N212" s="340"/>
      <x:c r="O212" s="340" t="str">
        <x:v>Exact source cell: 'CH-'!D16; requires analyst confirmation.</x:v>
      </x:c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8" hidden="0" customHeight="1">
      <x:c r="A213" s="340" t="str">
        <x:v>MAP-TEST-0207</x:v>
      </x:c>
      <x:c r="B213" s="340" t="str">
        <x:v>ASM-NGOB-V42-TEST</x:v>
      </x:c>
      <x:c r="C213" s="340" t="str">
        <x:v>RAW-TEST-0207</x:v>
      </x:c>
      <x:c r="D213" s="340" t="str">
        <x:v>SRC-NGOB-V18</x:v>
      </x:c>
      <x:c r="E213" s="340" t="str">
        <x:v>Financial</x:v>
      </x:c>
      <x:c r="F213" s="340" t="str">
        <x:v>OPEX</x:v>
      </x:c>
      <x:c r="G213" s="340"/>
      <x:c r="H213" s="341" t="n">
        <x:f>'11_RAW_STAGING'!I213</x:f>
        <x:v>274429.27</x:v>
      </x:c>
      <x:c r="I213" s="342"/>
      <x:c r="J213" s="340" t="str">
        <x:v>Proposed</x:v>
      </x:c>
      <x:c r="K213" s="340" t="str">
        <x:v>High</x:v>
      </x:c>
      <x:c r="L213" s="340" t="str">
        <x:v>AI-assisted analyst</x:v>
      </x:c>
      <x:c r="M213" s="342" t="d">
        <x:v>2026-10-04T00:00:00.000Z</x:v>
      </x:c>
      <x:c r="N213" s="340"/>
      <x:c r="O213" s="340" t="str">
        <x:v>Exact source cell: 'CH-'!D87; requires analyst confirmation.</x:v>
      </x:c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8" hidden="0" customHeight="1">
      <x:c r="A214" s="340" t="str">
        <x:v>MAP-TEST-0208</x:v>
      </x:c>
      <x:c r="B214" s="340" t="str">
        <x:v>ASM-NGOB-V42-TEST</x:v>
      </x:c>
      <x:c r="C214" s="340" t="str">
        <x:v>RAW-TEST-0208</x:v>
      </x:c>
      <x:c r="D214" s="340" t="str">
        <x:v>SRC-NGOB-V18</x:v>
      </x:c>
      <x:c r="E214" s="340" t="str">
        <x:v>Financial</x:v>
      </x:c>
      <x:c r="F214" s="340" t="str">
        <x:v>REVENUE</x:v>
      </x:c>
      <x:c r="G214" s="340"/>
      <x:c r="H214" s="341" t="n">
        <x:f>'11_RAW_STAGING'!I214</x:f>
        <x:v>628085.074</x:v>
      </x:c>
      <x:c r="I214" s="342"/>
      <x:c r="J214" s="340" t="str">
        <x:v>Proposed</x:v>
      </x:c>
      <x:c r="K214" s="340" t="str">
        <x:v>High</x:v>
      </x:c>
      <x:c r="L214" s="340" t="str">
        <x:v>AI-assisted analyst</x:v>
      </x:c>
      <x:c r="M214" s="342" t="d">
        <x:v>2026-10-04T00:00:00.000Z</x:v>
      </x:c>
      <x:c r="N214" s="340"/>
      <x:c r="O214" s="340" t="str">
        <x:v>Exact source cell: 'CH-'!E16; requires analyst confirmation.</x:v>
      </x:c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8" hidden="0" customHeight="1">
      <x:c r="A215" s="340" t="str">
        <x:v>MAP-TEST-0209</x:v>
      </x:c>
      <x:c r="B215" s="340" t="str">
        <x:v>ASM-NGOB-V42-TEST</x:v>
      </x:c>
      <x:c r="C215" s="340" t="str">
        <x:v>RAW-TEST-0209</x:v>
      </x:c>
      <x:c r="D215" s="340" t="str">
        <x:v>SRC-NGOB-V18</x:v>
      </x:c>
      <x:c r="E215" s="340" t="str">
        <x:v>Financial</x:v>
      </x:c>
      <x:c r="F215" s="340" t="str">
        <x:v>OPEX</x:v>
      </x:c>
      <x:c r="G215" s="340"/>
      <x:c r="H215" s="341" t="n">
        <x:f>'11_RAW_STAGING'!I215</x:f>
        <x:v>484320.59459999995</x:v>
      </x:c>
      <x:c r="I215" s="342"/>
      <x:c r="J215" s="340" t="str">
        <x:v>Proposed</x:v>
      </x:c>
      <x:c r="K215" s="340" t="str">
        <x:v>High</x:v>
      </x:c>
      <x:c r="L215" s="340" t="str">
        <x:v>AI-assisted analyst</x:v>
      </x:c>
      <x:c r="M215" s="342" t="d">
        <x:v>2026-10-04T00:00:00.000Z</x:v>
      </x:c>
      <x:c r="N215" s="340"/>
      <x:c r="O215" s="340" t="str">
        <x:v>Exact source cell: 'CH-'!E87; requires analyst confirmation.</x:v>
      </x:c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8" hidden="0" customHeight="1">
      <x:c r="A216" s="340" t="str">
        <x:v>MAP-TEST-0210</x:v>
      </x:c>
      <x:c r="B216" s="340" t="str">
        <x:v>ASM-NGOB-V42-TEST</x:v>
      </x:c>
      <x:c r="C216" s="340" t="str">
        <x:v>RAW-TEST-0210</x:v>
      </x:c>
      <x:c r="D216" s="340" t="str">
        <x:v>SRC-NGOB-V18</x:v>
      </x:c>
      <x:c r="E216" s="340" t="str">
        <x:v>Financial</x:v>
      </x:c>
      <x:c r="F216" s="340" t="str">
        <x:v>REVENUE</x:v>
      </x:c>
      <x:c r="G216" s="340"/>
      <x:c r="H216" s="341" t="n">
        <x:f>'11_RAW_STAGING'!I216</x:f>
        <x:v>657307.6754800001</x:v>
      </x:c>
      <x:c r="I216" s="342"/>
      <x:c r="J216" s="340" t="str">
        <x:v>Proposed</x:v>
      </x:c>
      <x:c r="K216" s="340" t="str">
        <x:v>High</x:v>
      </x:c>
      <x:c r="L216" s="340" t="str">
        <x:v>AI-assisted analyst</x:v>
      </x:c>
      <x:c r="M216" s="342" t="d">
        <x:v>2026-10-04T00:00:00.000Z</x:v>
      </x:c>
      <x:c r="N216" s="340"/>
      <x:c r="O216" s="340" t="str">
        <x:v>Exact source cell: 'CH-'!F16; requires analyst confirmation.</x:v>
      </x:c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8" hidden="0" customHeight="1">
      <x:c r="A217" s="340" t="str">
        <x:v>MAP-TEST-0211</x:v>
      </x:c>
      <x:c r="B217" s="340" t="str">
        <x:v>ASM-NGOB-V42-TEST</x:v>
      </x:c>
      <x:c r="C217" s="340" t="str">
        <x:v>RAW-TEST-0211</x:v>
      </x:c>
      <x:c r="D217" s="340" t="str">
        <x:v>SRC-NGOB-V18</x:v>
      </x:c>
      <x:c r="E217" s="340" t="str">
        <x:v>Financial</x:v>
      </x:c>
      <x:c r="F217" s="340" t="str">
        <x:v>OPEX</x:v>
      </x:c>
      <x:c r="G217" s="340"/>
      <x:c r="H217" s="341" t="n">
        <x:f>'11_RAW_STAGING'!I217</x:f>
        <x:v>494495.136492</x:v>
      </x:c>
      <x:c r="I217" s="342"/>
      <x:c r="J217" s="340" t="str">
        <x:v>Proposed</x:v>
      </x:c>
      <x:c r="K217" s="340" t="str">
        <x:v>High</x:v>
      </x:c>
      <x:c r="L217" s="340" t="str">
        <x:v>AI-assisted analyst</x:v>
      </x:c>
      <x:c r="M217" s="342" t="d">
        <x:v>2026-10-04T00:00:00.000Z</x:v>
      </x:c>
      <x:c r="N217" s="340"/>
      <x:c r="O217" s="340" t="str">
        <x:v>Exact source cell: 'CH-'!F87; requires analyst confirmation.</x:v>
      </x:c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8" hidden="0" customHeight="1">
      <x:c r="A218" s="340" t="str">
        <x:v>MAP-TEST-0212</x:v>
      </x:c>
      <x:c r="B218" s="340" t="str">
        <x:v>ASM-NGOB-V42-TEST</x:v>
      </x:c>
      <x:c r="C218" s="340" t="str">
        <x:v>RAW-TEST-0212</x:v>
      </x:c>
      <x:c r="D218" s="340" t="str">
        <x:v>SRC-NGOB-V18</x:v>
      </x:c>
      <x:c r="E218" s="340" t="str">
        <x:v>Financial</x:v>
      </x:c>
      <x:c r="F218" s="340" t="str">
        <x:v>REVENUE</x:v>
      </x:c>
      <x:c r="G218" s="340"/>
      <x:c r="H218" s="341" t="n">
        <x:f>'11_RAW_STAGING'!I218</x:f>
        <x:v>626418.44528656</x:v>
      </x:c>
      <x:c r="I218" s="342"/>
      <x:c r="J218" s="340" t="str">
        <x:v>Proposed</x:v>
      </x:c>
      <x:c r="K218" s="340" t="str">
        <x:v>High</x:v>
      </x:c>
      <x:c r="L218" s="340" t="str">
        <x:v>AI-assisted analyst</x:v>
      </x:c>
      <x:c r="M218" s="342" t="d">
        <x:v>2026-10-04T00:00:00.000Z</x:v>
      </x:c>
      <x:c r="N218" s="340"/>
      <x:c r="O218" s="340" t="str">
        <x:v>Exact source cell: 'CH-'!G16; requires analyst confirmation.</x:v>
      </x:c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8" hidden="0" customHeight="1">
      <x:c r="A219" s="340" t="str">
        <x:v>MAP-TEST-0213</x:v>
      </x:c>
      <x:c r="B219" s="340" t="str">
        <x:v>ASM-NGOB-V42-TEST</x:v>
      </x:c>
      <x:c r="C219" s="340" t="str">
        <x:v>RAW-TEST-0213</x:v>
      </x:c>
      <x:c r="D219" s="340" t="str">
        <x:v>SRC-NGOB-V18</x:v>
      </x:c>
      <x:c r="E219" s="340" t="str">
        <x:v>Financial</x:v>
      </x:c>
      <x:c r="F219" s="340" t="str">
        <x:v>OPEX</x:v>
      </x:c>
      <x:c r="G219" s="340"/>
      <x:c r="H219" s="341" t="n">
        <x:f>'11_RAW_STAGING'!I219</x:f>
        <x:v>504887.81312184</x:v>
      </x:c>
      <x:c r="I219" s="342"/>
      <x:c r="J219" s="340" t="str">
        <x:v>Proposed</x:v>
      </x:c>
      <x:c r="K219" s="340" t="str">
        <x:v>High</x:v>
      </x:c>
      <x:c r="L219" s="340" t="str">
        <x:v>AI-assisted analyst</x:v>
      </x:c>
      <x:c r="M219" s="342" t="d">
        <x:v>2026-10-04T00:00:00.000Z</x:v>
      </x:c>
      <x:c r="N219" s="340"/>
      <x:c r="O219" s="340" t="str">
        <x:v>Exact source cell: 'CH-'!G87; requires analyst confirmation.</x:v>
      </x:c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8" hidden="0" customHeight="1">
      <x:c r="A220" s="340" t="str">
        <x:v>MAP-TEST-0214</x:v>
      </x:c>
      <x:c r="B220" s="340" t="str">
        <x:v>ASM-NGOB-V42-TEST</x:v>
      </x:c>
      <x:c r="C220" s="340" t="str">
        <x:v>RAW-TEST-0214</x:v>
      </x:c>
      <x:c r="D220" s="340" t="str">
        <x:v>SRC-NGOB-V18</x:v>
      </x:c>
      <x:c r="E220" s="340" t="str">
        <x:v>Financial</x:v>
      </x:c>
      <x:c r="F220" s="340" t="str">
        <x:v>REVENUE</x:v>
      </x:c>
      <x:c r="G220" s="340"/>
      <x:c r="H220" s="341" t="n">
        <x:f>'11_RAW_STAGING'!I220</x:f>
        <x:v>657316.3686922912</x:v>
      </x:c>
      <x:c r="I220" s="342"/>
      <x:c r="J220" s="340" t="str">
        <x:v>Proposed</x:v>
      </x:c>
      <x:c r="K220" s="340" t="str">
        <x:v>High</x:v>
      </x:c>
      <x:c r="L220" s="340" t="str">
        <x:v>AI-assisted analyst</x:v>
      </x:c>
      <x:c r="M220" s="342" t="d">
        <x:v>2026-10-04T00:00:00.000Z</x:v>
      </x:c>
      <x:c r="N220" s="340"/>
      <x:c r="O220" s="340" t="str">
        <x:v>Exact source cell: 'CH-'!H16; requires analyst confirmation.</x:v>
      </x:c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8" hidden="0" customHeight="1">
      <x:c r="A221" s="340" t="str">
        <x:v>MAP-TEST-0215</x:v>
      </x:c>
      <x:c r="B221" s="340" t="str">
        <x:v>ASM-NGOB-V42-TEST</x:v>
      </x:c>
      <x:c r="C221" s="340" t="str">
        <x:v>RAW-TEST-0215</x:v>
      </x:c>
      <x:c r="D221" s="340" t="str">
        <x:v>SRC-NGOB-V18</x:v>
      </x:c>
      <x:c r="E221" s="340" t="str">
        <x:v>Financial</x:v>
      </x:c>
      <x:c r="F221" s="340" t="str">
        <x:v>OPEX</x:v>
      </x:c>
      <x:c r="G221" s="340"/>
      <x:c r="H221" s="341" t="n">
        <x:f>'11_RAW_STAGING'!I221</x:f>
        <x:v>515503.42650127684</x:v>
      </x:c>
      <x:c r="I221" s="342"/>
      <x:c r="J221" s="340" t="str">
        <x:v>Proposed</x:v>
      </x:c>
      <x:c r="K221" s="340" t="str">
        <x:v>High</x:v>
      </x:c>
      <x:c r="L221" s="340" t="str">
        <x:v>AI-assisted analyst</x:v>
      </x:c>
      <x:c r="M221" s="342" t="d">
        <x:v>2026-10-04T00:00:00.000Z</x:v>
      </x:c>
      <x:c r="N221" s="340"/>
      <x:c r="O221" s="340" t="str">
        <x:v>Exact source cell: 'CH-'!H87; requires analyst confirmation.</x:v>
      </x:c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8" hidden="0" customHeight="1">
      <x:c r="A222" s="340" t="str">
        <x:v>MAP-TEST-0216</x:v>
      </x:c>
      <x:c r="B222" s="340" t="str">
        <x:v>ASM-NGOB-V42-TEST</x:v>
      </x:c>
      <x:c r="C222" s="340" t="str">
        <x:v>RAW-TEST-0216</x:v>
      </x:c>
      <x:c r="D222" s="340" t="str">
        <x:v>SRC-NGOB-V18</x:v>
      </x:c>
      <x:c r="E222" s="340" t="str">
        <x:v>Financial</x:v>
      </x:c>
      <x:c r="F222" s="340" t="str">
        <x:v>REVENUE</x:v>
      </x:c>
      <x:c r="G222" s="340"/>
      <x:c r="H222" s="341" t="n">
        <x:f>'11_RAW_STAGING'!I222</x:f>
        <x:v>723799.5428432099</x:v>
      </x:c>
      <x:c r="I222" s="342"/>
      <x:c r="J222" s="340" t="str">
        <x:v>Proposed</x:v>
      </x:c>
      <x:c r="K222" s="340" t="str">
        <x:v>High</x:v>
      </x:c>
      <x:c r="L222" s="340" t="str">
        <x:v>AI-assisted analyst</x:v>
      </x:c>
      <x:c r="M222" s="342" t="d">
        <x:v>2026-10-04T00:00:00.000Z</x:v>
      </x:c>
      <x:c r="N222" s="340"/>
      <x:c r="O222" s="340" t="str">
        <x:v>Exact source cell: 'CH-'!J16; requires analyst confirmation.</x:v>
      </x:c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8" hidden="0" customHeight="1">
      <x:c r="A223" s="340" t="str">
        <x:v>MAP-TEST-0217</x:v>
      </x:c>
      <x:c r="B223" s="340" t="str">
        <x:v>ASM-NGOB-V42-TEST</x:v>
      </x:c>
      <x:c r="C223" s="340" t="str">
        <x:v>RAW-TEST-0217</x:v>
      </x:c>
      <x:c r="D223" s="340" t="str">
        <x:v>SRC-NGOB-V18</x:v>
      </x:c>
      <x:c r="E223" s="340" t="str">
        <x:v>Financial</x:v>
      </x:c>
      <x:c r="F223" s="340" t="str">
        <x:v>OPEX</x:v>
      </x:c>
      <x:c r="G223" s="340"/>
      <x:c r="H223" s="341" t="n">
        <x:f>'11_RAW_STAGING'!I223</x:f>
        <x:v>537423.2202344739</x:v>
      </x:c>
      <x:c r="I223" s="342"/>
      <x:c r="J223" s="340" t="str">
        <x:v>Proposed</x:v>
      </x:c>
      <x:c r="K223" s="340" t="str">
        <x:v>High</x:v>
      </x:c>
      <x:c r="L223" s="340" t="str">
        <x:v>AI-assisted analyst</x:v>
      </x:c>
      <x:c r="M223" s="342" t="d">
        <x:v>2026-10-04T00:00:00.000Z</x:v>
      </x:c>
      <x:c r="N223" s="340"/>
      <x:c r="O223" s="340" t="str">
        <x:v>Exact source cell: 'CH-'!J87; requires analyst confirmation.</x:v>
      </x:c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8" hidden="0" customHeight="1">
      <x:c r="A224" s="340" t="str">
        <x:v>MAP-TEST-0218</x:v>
      </x:c>
      <x:c r="B224" s="340" t="str">
        <x:v>ASM-NGOB-V42-TEST</x:v>
      </x:c>
      <x:c r="C224" s="340" t="str">
        <x:v>RAW-TEST-0218</x:v>
      </x:c>
      <x:c r="D224" s="340" t="str">
        <x:v>SRC-NGOB-V18</x:v>
      </x:c>
      <x:c r="E224" s="340" t="str">
        <x:v>Financial</x:v>
      </x:c>
      <x:c r="F224" s="340" t="str">
        <x:v>REVENUE</x:v>
      </x:c>
      <x:c r="G224" s="340"/>
      <x:c r="H224" s="341" t="n">
        <x:f>'11_RAW_STAGING'!I224</x:f>
        <x:v>741812.5267651677</x:v>
      </x:c>
      <x:c r="I224" s="342"/>
      <x:c r="J224" s="340" t="str">
        <x:v>Proposed</x:v>
      </x:c>
      <x:c r="K224" s="340" t="str">
        <x:v>High</x:v>
      </x:c>
      <x:c r="L224" s="340" t="str">
        <x:v>AI-assisted analyst</x:v>
      </x:c>
      <x:c r="M224" s="342" t="d">
        <x:v>2026-10-04T00:00:00.000Z</x:v>
      </x:c>
      <x:c r="N224" s="340"/>
      <x:c r="O224" s="340" t="str">
        <x:v>Exact source cell: 'CH-'!K16; requires analyst confirmation.</x:v>
      </x:c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8" hidden="0" customHeight="1">
      <x:c r="A225" s="340" t="str">
        <x:v>MAP-TEST-0219</x:v>
      </x:c>
      <x:c r="B225" s="340" t="str">
        <x:v>ASM-NGOB-V42-TEST</x:v>
      </x:c>
      <x:c r="C225" s="340" t="str">
        <x:v>RAW-TEST-0219</x:v>
      </x:c>
      <x:c r="D225" s="340" t="str">
        <x:v>SRC-NGOB-V18</x:v>
      </x:c>
      <x:c r="E225" s="340" t="str">
        <x:v>Financial</x:v>
      </x:c>
      <x:c r="F225" s="340" t="str">
        <x:v>OPEX</x:v>
      </x:c>
      <x:c r="G225" s="340"/>
      <x:c r="H225" s="341" t="n">
        <x:f>'11_RAW_STAGING'!I225</x:f>
        <x:v>548737.5610930515</x:v>
      </x:c>
      <x:c r="I225" s="342"/>
      <x:c r="J225" s="340" t="str">
        <x:v>Proposed</x:v>
      </x:c>
      <x:c r="K225" s="340" t="str">
        <x:v>High</x:v>
      </x:c>
      <x:c r="L225" s="340" t="str">
        <x:v>AI-assisted analyst</x:v>
      </x:c>
      <x:c r="M225" s="342" t="d">
        <x:v>2026-10-04T00:00:00.000Z</x:v>
      </x:c>
      <x:c r="N225" s="340"/>
      <x:c r="O225" s="340" t="str">
        <x:v>Exact source cell: 'CH-'!K87; requires analyst confirmation.</x:v>
      </x:c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8" hidden="0" customHeight="1">
      <x:c r="A226" s="340" t="str">
        <x:v>MAP-TEST-0220</x:v>
      </x:c>
      <x:c r="B226" s="340" t="str">
        <x:v>ASM-NGOB-V42-TEST</x:v>
      </x:c>
      <x:c r="C226" s="340" t="str">
        <x:v>RAW-TEST-0220</x:v>
      </x:c>
      <x:c r="D226" s="340" t="str">
        <x:v>SRC-NGOB-V18</x:v>
      </x:c>
      <x:c r="E226" s="340" t="str">
        <x:v>Financial</x:v>
      </x:c>
      <x:c r="F226" s="340" t="str">
        <x:v>REVENUE</x:v>
      </x:c>
      <x:c r="G226" s="340"/>
      <x:c r="H226" s="341" t="n">
        <x:f>'11_RAW_STAGING'!I226</x:f>
        <x:v>760274.4176921921</x:v>
      </x:c>
      <x:c r="I226" s="342"/>
      <x:c r="J226" s="340" t="str">
        <x:v>Proposed</x:v>
      </x:c>
      <x:c r="K226" s="340" t="str">
        <x:v>High</x:v>
      </x:c>
      <x:c r="L226" s="340" t="str">
        <x:v>AI-assisted analyst</x:v>
      </x:c>
      <x:c r="M226" s="342" t="d">
        <x:v>2026-10-04T00:00:00.000Z</x:v>
      </x:c>
      <x:c r="N226" s="340"/>
      <x:c r="O226" s="340" t="str">
        <x:v>Exact source cell: 'CH-'!L16; requires analyst confirmation.</x:v>
      </x:c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8" hidden="0" customHeight="1">
      <x:c r="A227" s="340" t="str">
        <x:v>MAP-TEST-0221</x:v>
      </x:c>
      <x:c r="B227" s="340" t="str">
        <x:v>ASM-NGOB-V42-TEST</x:v>
      </x:c>
      <x:c r="C227" s="340" t="str">
        <x:v>RAW-TEST-0221</x:v>
      </x:c>
      <x:c r="D227" s="340" t="str">
        <x:v>SRC-NGOB-V18</x:v>
      </x:c>
      <x:c r="E227" s="340" t="str">
        <x:v>Financial</x:v>
      </x:c>
      <x:c r="F227" s="340" t="str">
        <x:v>OPEX</x:v>
      </x:c>
      <x:c r="G227" s="340"/>
      <x:c r="H227" s="341" t="n">
        <x:f>'11_RAW_STAGING'!I227</x:f>
        <x:v>560295.1650624173</x:v>
      </x:c>
      <x:c r="I227" s="342"/>
      <x:c r="J227" s="340" t="str">
        <x:v>Proposed</x:v>
      </x:c>
      <x:c r="K227" s="340" t="str">
        <x:v>High</x:v>
      </x:c>
      <x:c r="L227" s="340" t="str">
        <x:v>AI-assisted analyst</x:v>
      </x:c>
      <x:c r="M227" s="342" t="d">
        <x:v>2026-10-04T00:00:00.000Z</x:v>
      </x:c>
      <x:c r="N227" s="340"/>
      <x:c r="O227" s="340" t="str">
        <x:v>Exact source cell: 'CH-'!L87; requires analyst confirmation.</x:v>
      </x:c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8" hidden="0" customHeight="1">
      <x:c r="A228" s="340" t="str">
        <x:v>MAP-TEST-0222</x:v>
      </x:c>
      <x:c r="B228" s="340" t="str">
        <x:v>ASM-NGOB-V42-TEST</x:v>
      </x:c>
      <x:c r="C228" s="340" t="str">
        <x:v>RAW-TEST-0222</x:v>
      </x:c>
      <x:c r="D228" s="340" t="str">
        <x:v>SRC-NGOB-V18</x:v>
      </x:c>
      <x:c r="E228" s="340" t="str">
        <x:v>Financial</x:v>
      </x:c>
      <x:c r="F228" s="340" t="str">
        <x:v>REVENUE</x:v>
      </x:c>
      <x:c r="G228" s="340"/>
      <x:c r="H228" s="341" t="n">
        <x:f>'11_RAW_STAGING'!I228</x:f>
        <x:v>779196.4099475502</x:v>
      </x:c>
      <x:c r="I228" s="342"/>
      <x:c r="J228" s="340" t="str">
        <x:v>Proposed</x:v>
      </x:c>
      <x:c r="K228" s="340" t="str">
        <x:v>High</x:v>
      </x:c>
      <x:c r="L228" s="340" t="str">
        <x:v>AI-assisted analyst</x:v>
      </x:c>
      <x:c r="M228" s="342" t="d">
        <x:v>2026-10-04T00:00:00.000Z</x:v>
      </x:c>
      <x:c r="N228" s="340"/>
      <x:c r="O228" s="340" t="str">
        <x:v>Exact source cell: 'CH-'!M16; requires analyst confirmation.</x:v>
      </x:c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8" hidden="0" customHeight="1">
      <x:c r="A229" s="340" t="str">
        <x:v>MAP-TEST-0223</x:v>
      </x:c>
      <x:c r="B229" s="340" t="str">
        <x:v>ASM-NGOB-V42-TEST</x:v>
      </x:c>
      <x:c r="C229" s="340" t="str">
        <x:v>RAW-TEST-0223</x:v>
      </x:c>
      <x:c r="D229" s="340" t="str">
        <x:v>SRC-NGOB-V18</x:v>
      </x:c>
      <x:c r="E229" s="340" t="str">
        <x:v>Financial</x:v>
      </x:c>
      <x:c r="F229" s="340" t="str">
        <x:v>OPEX</x:v>
      </x:c>
      <x:c r="G229" s="340"/>
      <x:c r="H229" s="341" t="n">
        <x:f>'11_RAW_STAGING'!I229</x:f>
        <x:v>572101.4066935955</x:v>
      </x:c>
      <x:c r="I229" s="342"/>
      <x:c r="J229" s="340" t="str">
        <x:v>Proposed</x:v>
      </x:c>
      <x:c r="K229" s="340" t="str">
        <x:v>High</x:v>
      </x:c>
      <x:c r="L229" s="340" t="str">
        <x:v>AI-assisted analyst</x:v>
      </x:c>
      <x:c r="M229" s="342" t="d">
        <x:v>2026-10-04T00:00:00.000Z</x:v>
      </x:c>
      <x:c r="N229" s="340"/>
      <x:c r="O229" s="340" t="str">
        <x:v>Exact source cell: 'CH-'!M87; requires analyst confirmation.</x:v>
      </x:c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8" hidden="0" customHeight="1">
      <x:c r="A230" s="340" t="str">
        <x:v>MAP-TEST-0224</x:v>
      </x:c>
      <x:c r="B230" s="340" t="str">
        <x:v>ASM-NGOB-V42-TEST</x:v>
      </x:c>
      <x:c r="C230" s="340" t="str">
        <x:v>RAW-TEST-0224</x:v>
      </x:c>
      <x:c r="D230" s="340" t="str">
        <x:v>SRC-NGOB-V18</x:v>
      </x:c>
      <x:c r="E230" s="340" t="str">
        <x:v>Financial</x:v>
      </x:c>
      <x:c r="F230" s="340" t="str">
        <x:v>REVENUE</x:v>
      </x:c>
      <x:c r="G230" s="340"/>
      <x:c r="H230" s="341" t="n">
        <x:f>'11_RAW_STAGING'!I230</x:f>
        <x:v>484494.1</x:v>
      </x:c>
      <x:c r="I230" s="342"/>
      <x:c r="J230" s="340" t="str">
        <x:v>Proposed</x:v>
      </x:c>
      <x:c r="K230" s="340" t="str">
        <x:v>High</x:v>
      </x:c>
      <x:c r="L230" s="340" t="str">
        <x:v>AI-assisted analyst</x:v>
      </x:c>
      <x:c r="M230" s="342" t="d">
        <x:v>2026-10-04T00:00:00.000Z</x:v>
      </x:c>
      <x:c r="N230" s="340"/>
      <x:c r="O230" s="340" t="str">
        <x:v>Exact source cell: 'CC-'!C16; requires analyst confirmation.</x:v>
      </x:c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8" hidden="0" customHeight="1">
      <x:c r="A231" s="340" t="str">
        <x:v>MAP-TEST-0225</x:v>
      </x:c>
      <x:c r="B231" s="340" t="str">
        <x:v>ASM-NGOB-V42-TEST</x:v>
      </x:c>
      <x:c r="C231" s="340" t="str">
        <x:v>RAW-TEST-0225</x:v>
      </x:c>
      <x:c r="D231" s="340" t="str">
        <x:v>SRC-NGOB-V18</x:v>
      </x:c>
      <x:c r="E231" s="340" t="str">
        <x:v>Financial</x:v>
      </x:c>
      <x:c r="F231" s="340" t="str">
        <x:v>OPEX</x:v>
      </x:c>
      <x:c r="G231" s="340"/>
      <x:c r="H231" s="341" t="n">
        <x:f>'11_RAW_STAGING'!I231</x:f>
        <x:v>258988</x:v>
      </x:c>
      <x:c r="I231" s="342"/>
      <x:c r="J231" s="340" t="str">
        <x:v>Proposed</x:v>
      </x:c>
      <x:c r="K231" s="340" t="str">
        <x:v>High</x:v>
      </x:c>
      <x:c r="L231" s="340" t="str">
        <x:v>AI-assisted analyst</x:v>
      </x:c>
      <x:c r="M231" s="342" t="d">
        <x:v>2026-10-04T00:00:00.000Z</x:v>
      </x:c>
      <x:c r="N231" s="340"/>
      <x:c r="O231" s="340" t="str">
        <x:v>Exact source cell: 'CC-'!C87; requires analyst confirmation.</x:v>
      </x:c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8" hidden="0" customHeight="1">
      <x:c r="A232" s="340" t="str">
        <x:v>MAP-TEST-0226</x:v>
      </x:c>
      <x:c r="B232" s="340" t="str">
        <x:v>ASM-NGOB-V42-TEST</x:v>
      </x:c>
      <x:c r="C232" s="340" t="str">
        <x:v>RAW-TEST-0226</x:v>
      </x:c>
      <x:c r="D232" s="340" t="str">
        <x:v>SRC-NGOB-V18</x:v>
      </x:c>
      <x:c r="E232" s="340" t="str">
        <x:v>Financial</x:v>
      </x:c>
      <x:c r="F232" s="340" t="str">
        <x:v>REVENUE</x:v>
      </x:c>
      <x:c r="G232" s="340"/>
      <x:c r="H232" s="341" t="n">
        <x:f>'11_RAW_STAGING'!I232</x:f>
        <x:v>511156.36</x:v>
      </x:c>
      <x:c r="I232" s="342"/>
      <x:c r="J232" s="340" t="str">
        <x:v>Proposed</x:v>
      </x:c>
      <x:c r="K232" s="340" t="str">
        <x:v>High</x:v>
      </x:c>
      <x:c r="L232" s="340" t="str">
        <x:v>AI-assisted analyst</x:v>
      </x:c>
      <x:c r="M232" s="342" t="d">
        <x:v>2026-10-04T00:00:00.000Z</x:v>
      </x:c>
      <x:c r="N232" s="340"/>
      <x:c r="O232" s="340" t="str">
        <x:v>Exact source cell: 'CC-'!D16; requires analyst confirmation.</x:v>
      </x:c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8" hidden="0" customHeight="1">
      <x:c r="A233" s="340" t="str">
        <x:v>MAP-TEST-0227</x:v>
      </x:c>
      <x:c r="B233" s="340" t="str">
        <x:v>ASM-NGOB-V42-TEST</x:v>
      </x:c>
      <x:c r="C233" s="340" t="str">
        <x:v>RAW-TEST-0227</x:v>
      </x:c>
      <x:c r="D233" s="340" t="str">
        <x:v>SRC-NGOB-V18</x:v>
      </x:c>
      <x:c r="E233" s="340" t="str">
        <x:v>Financial</x:v>
      </x:c>
      <x:c r="F233" s="340" t="str">
        <x:v>OPEX</x:v>
      </x:c>
      <x:c r="G233" s="340"/>
      <x:c r="H233" s="341" t="n">
        <x:f>'11_RAW_STAGING'!I233</x:f>
        <x:v>266917.33999999997</x:v>
      </x:c>
      <x:c r="I233" s="342"/>
      <x:c r="J233" s="340" t="str">
        <x:v>Proposed</x:v>
      </x:c>
      <x:c r="K233" s="340" t="str">
        <x:v>High</x:v>
      </x:c>
      <x:c r="L233" s="340" t="str">
        <x:v>AI-assisted analyst</x:v>
      </x:c>
      <x:c r="M233" s="342" t="d">
        <x:v>2026-10-04T00:00:00.000Z</x:v>
      </x:c>
      <x:c r="N233" s="340"/>
      <x:c r="O233" s="340" t="str">
        <x:v>Exact source cell: 'CC-'!D87; requires analyst confirmation.</x:v>
      </x:c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8" hidden="0" customHeight="1">
      <x:c r="A234" s="340" t="str">
        <x:v>MAP-TEST-0228</x:v>
      </x:c>
      <x:c r="B234" s="340" t="str">
        <x:v>ASM-NGOB-V42-TEST</x:v>
      </x:c>
      <x:c r="C234" s="340" t="str">
        <x:v>RAW-TEST-0228</x:v>
      </x:c>
      <x:c r="D234" s="340" t="str">
        <x:v>SRC-NGOB-V18</x:v>
      </x:c>
      <x:c r="E234" s="340" t="str">
        <x:v>Financial</x:v>
      </x:c>
      <x:c r="F234" s="340" t="str">
        <x:v>REVENUE</x:v>
      </x:c>
      <x:c r="G234" s="340"/>
      <x:c r="H234" s="341" t="n">
        <x:f>'11_RAW_STAGING'!I234</x:f>
        <x:v>519215.4272</x:v>
      </x:c>
      <x:c r="I234" s="342"/>
      <x:c r="J234" s="340" t="str">
        <x:v>Proposed</x:v>
      </x:c>
      <x:c r="K234" s="340" t="str">
        <x:v>High</x:v>
      </x:c>
      <x:c r="L234" s="340" t="str">
        <x:v>AI-assisted analyst</x:v>
      </x:c>
      <x:c r="M234" s="342" t="d">
        <x:v>2026-10-04T00:00:00.000Z</x:v>
      </x:c>
      <x:c r="N234" s="340"/>
      <x:c r="O234" s="340" t="str">
        <x:v>Exact source cell: 'CC-'!E16; requires analyst confirmation.</x:v>
      </x:c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8" hidden="0" customHeight="1">
      <x:c r="A235" s="340" t="str">
        <x:v>MAP-TEST-0229</x:v>
      </x:c>
      <x:c r="B235" s="340" t="str">
        <x:v>ASM-NGOB-V42-TEST</x:v>
      </x:c>
      <x:c r="C235" s="340" t="str">
        <x:v>RAW-TEST-0229</x:v>
      </x:c>
      <x:c r="D235" s="340" t="str">
        <x:v>SRC-NGOB-V18</x:v>
      </x:c>
      <x:c r="E235" s="340" t="str">
        <x:v>Financial</x:v>
      </x:c>
      <x:c r="F235" s="340" t="str">
        <x:v>OPEX</x:v>
      </x:c>
      <x:c r="G235" s="340"/>
      <x:c r="H235" s="341" t="n">
        <x:f>'11_RAW_STAGING'!I235</x:f>
        <x:v>261271.2254</x:v>
      </x:c>
      <x:c r="I235" s="342"/>
      <x:c r="J235" s="340" t="str">
        <x:v>Proposed</x:v>
      </x:c>
      <x:c r="K235" s="340" t="str">
        <x:v>High</x:v>
      </x:c>
      <x:c r="L235" s="340" t="str">
        <x:v>AI-assisted analyst</x:v>
      </x:c>
      <x:c r="M235" s="342" t="d">
        <x:v>2026-10-04T00:00:00.000Z</x:v>
      </x:c>
      <x:c r="N235" s="340"/>
      <x:c r="O235" s="340" t="str">
        <x:v>Exact source cell: 'CC-'!E87; requires analyst confirmation.</x:v>
      </x:c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8" hidden="0" customHeight="1">
      <x:c r="A236" s="340" t="str">
        <x:v>MAP-TEST-0230</x:v>
      </x:c>
      <x:c r="B236" s="340" t="str">
        <x:v>ASM-NGOB-V42-TEST</x:v>
      </x:c>
      <x:c r="C236" s="340" t="str">
        <x:v>RAW-TEST-0230</x:v>
      </x:c>
      <x:c r="D236" s="340" t="str">
        <x:v>SRC-NGOB-V18</x:v>
      </x:c>
      <x:c r="E236" s="340" t="str">
        <x:v>Financial</x:v>
      </x:c>
      <x:c r="F236" s="340" t="str">
        <x:v>REVENUE</x:v>
      </x:c>
      <x:c r="G236" s="340"/>
      <x:c r="H236" s="341" t="n">
        <x:f>'11_RAW_STAGING'!I236</x:f>
        <x:v>527474.8757439998</x:v>
      </x:c>
      <x:c r="I236" s="342"/>
      <x:c r="J236" s="340" t="str">
        <x:v>Proposed</x:v>
      </x:c>
      <x:c r="K236" s="340" t="str">
        <x:v>High</x:v>
      </x:c>
      <x:c r="L236" s="340" t="str">
        <x:v>AI-assisted analyst</x:v>
      </x:c>
      <x:c r="M236" s="342" t="d">
        <x:v>2026-10-04T00:00:00.000Z</x:v>
      </x:c>
      <x:c r="N236" s="340"/>
      <x:c r="O236" s="340" t="str">
        <x:v>Exact source cell: 'CC-'!F16; requires analyst confirmation.</x:v>
      </x:c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8" hidden="0" customHeight="1">
      <x:c r="A237" s="340" t="str">
        <x:v>MAP-TEST-0231</x:v>
      </x:c>
      <x:c r="B237" s="340" t="str">
        <x:v>ASM-NGOB-V42-TEST</x:v>
      </x:c>
      <x:c r="C237" s="340" t="str">
        <x:v>RAW-TEST-0231</x:v>
      </x:c>
      <x:c r="D237" s="340" t="str">
        <x:v>SRC-NGOB-V18</x:v>
      </x:c>
      <x:c r="E237" s="340" t="str">
        <x:v>Financial</x:v>
      </x:c>
      <x:c r="F237" s="340" t="str">
        <x:v>OPEX</x:v>
      </x:c>
      <x:c r="G237" s="340"/>
      <x:c r="H237" s="341" t="n">
        <x:f>'11_RAW_STAGING'!I237</x:f>
        <x:v>266505.879738</x:v>
      </x:c>
      <x:c r="I237" s="342"/>
      <x:c r="J237" s="340" t="str">
        <x:v>Proposed</x:v>
      </x:c>
      <x:c r="K237" s="340" t="str">
        <x:v>High</x:v>
      </x:c>
      <x:c r="L237" s="340" t="str">
        <x:v>AI-assisted analyst</x:v>
      </x:c>
      <x:c r="M237" s="342" t="d">
        <x:v>2026-10-04T00:00:00.000Z</x:v>
      </x:c>
      <x:c r="N237" s="340"/>
      <x:c r="O237" s="340" t="str">
        <x:v>Exact source cell: 'CC-'!F87; requires analyst confirmation.</x:v>
      </x:c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8" hidden="0" customHeight="1">
      <x:c r="A238" s="340" t="str">
        <x:v>MAP-TEST-0232</x:v>
      </x:c>
      <x:c r="B238" s="340" t="str">
        <x:v>ASM-NGOB-V42-TEST</x:v>
      </x:c>
      <x:c r="C238" s="340" t="str">
        <x:v>RAW-TEST-0232</x:v>
      </x:c>
      <x:c r="D238" s="340" t="str">
        <x:v>SRC-NGOB-V18</x:v>
      </x:c>
      <x:c r="E238" s="340" t="str">
        <x:v>Financial</x:v>
      </x:c>
      <x:c r="F238" s="340" t="str">
        <x:v>REVENUE</x:v>
      </x:c>
      <x:c r="G238" s="340"/>
      <x:c r="H238" s="341" t="n">
        <x:f>'11_RAW_STAGING'!I238</x:f>
        <x:v>349336.6932588799</x:v>
      </x:c>
      <x:c r="I238" s="342"/>
      <x:c r="J238" s="340" t="str">
        <x:v>Proposed</x:v>
      </x:c>
      <x:c r="K238" s="340" t="str">
        <x:v>High</x:v>
      </x:c>
      <x:c r="L238" s="340" t="str">
        <x:v>AI-assisted analyst</x:v>
      </x:c>
      <x:c r="M238" s="342" t="d">
        <x:v>2026-10-04T00:00:00.000Z</x:v>
      </x:c>
      <x:c r="N238" s="340"/>
      <x:c r="O238" s="340" t="str">
        <x:v>Exact source cell: 'CC-'!G16; requires analyst confirmation.</x:v>
      </x:c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8" hidden="0" customHeight="1">
      <x:c r="A239" s="340" t="str">
        <x:v>MAP-TEST-0233</x:v>
      </x:c>
      <x:c r="B239" s="340" t="str">
        <x:v>ASM-NGOB-V42-TEST</x:v>
      </x:c>
      <x:c r="C239" s="340" t="str">
        <x:v>RAW-TEST-0233</x:v>
      </x:c>
      <x:c r="D239" s="340" t="str">
        <x:v>SRC-NGOB-V18</x:v>
      </x:c>
      <x:c r="E239" s="340" t="str">
        <x:v>Financial</x:v>
      </x:c>
      <x:c r="F239" s="340" t="str">
        <x:v>OPEX</x:v>
      </x:c>
      <x:c r="G239" s="340"/>
      <x:c r="H239" s="341" t="n">
        <x:f>'11_RAW_STAGING'!I239</x:f>
        <x:v>271845.50405766</x:v>
      </x:c>
      <x:c r="I239" s="342"/>
      <x:c r="J239" s="340" t="str">
        <x:v>Proposed</x:v>
      </x:c>
      <x:c r="K239" s="340" t="str">
        <x:v>High</x:v>
      </x:c>
      <x:c r="L239" s="340" t="str">
        <x:v>AI-assisted analyst</x:v>
      </x:c>
      <x:c r="M239" s="342" t="d">
        <x:v>2026-10-04T00:00:00.000Z</x:v>
      </x:c>
      <x:c r="N239" s="340"/>
      <x:c r="O239" s="340" t="str">
        <x:v>Exact source cell: 'CC-'!G87; requires analyst confirmation.</x:v>
      </x:c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8" hidden="0" customHeight="1">
      <x:c r="A240" s="340" t="str">
        <x:v>MAP-TEST-0234</x:v>
      </x:c>
      <x:c r="B240" s="340" t="str">
        <x:v>ASM-NGOB-V42-TEST</x:v>
      </x:c>
      <x:c r="C240" s="340" t="str">
        <x:v>RAW-TEST-0234</x:v>
      </x:c>
      <x:c r="D240" s="340" t="str">
        <x:v>SRC-NGOB-V18</x:v>
      </x:c>
      <x:c r="E240" s="340" t="str">
        <x:v>Financial</x:v>
      </x:c>
      <x:c r="F240" s="340" t="str">
        <x:v>REVENUE</x:v>
      </x:c>
      <x:c r="G240" s="340"/>
      <x:c r="H240" s="341" t="n">
        <x:f>'11_RAW_STAGING'!I240</x:f>
        <x:v>358011.9916240574</x:v>
      </x:c>
      <x:c r="I240" s="342"/>
      <x:c r="J240" s="340" t="str">
        <x:v>Proposed</x:v>
      </x:c>
      <x:c r="K240" s="340" t="str">
        <x:v>High</x:v>
      </x:c>
      <x:c r="L240" s="340" t="str">
        <x:v>AI-assisted analyst</x:v>
      </x:c>
      <x:c r="M240" s="342" t="d">
        <x:v>2026-10-04T00:00:00.000Z</x:v>
      </x:c>
      <x:c r="N240" s="340"/>
      <x:c r="O240" s="340" t="str">
        <x:v>Exact source cell: 'CC-'!H16; requires analyst confirmation.</x:v>
      </x:c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8" hidden="0" customHeight="1">
      <x:c r="A241" s="340" t="str">
        <x:v>MAP-TEST-0235</x:v>
      </x:c>
      <x:c r="B241" s="340" t="str">
        <x:v>ASM-NGOB-V42-TEST</x:v>
      </x:c>
      <x:c r="C241" s="340" t="str">
        <x:v>RAW-TEST-0235</x:v>
      </x:c>
      <x:c r="D241" s="340" t="str">
        <x:v>SRC-NGOB-V18</x:v>
      </x:c>
      <x:c r="E241" s="340" t="str">
        <x:v>Financial</x:v>
      </x:c>
      <x:c r="F241" s="340" t="str">
        <x:v>OPEX</x:v>
      </x:c>
      <x:c r="G241" s="340"/>
      <x:c r="H241" s="341" t="n">
        <x:f>'11_RAW_STAGING'!I241</x:f>
        <x:v>277292.2060654602</x:v>
      </x:c>
      <x:c r="I241" s="342"/>
      <x:c r="J241" s="340" t="str">
        <x:v>Proposed</x:v>
      </x:c>
      <x:c r="K241" s="340" t="str">
        <x:v>High</x:v>
      </x:c>
      <x:c r="L241" s="340" t="str">
        <x:v>AI-assisted analyst</x:v>
      </x:c>
      <x:c r="M241" s="342" t="d">
        <x:v>2026-10-04T00:00:00.000Z</x:v>
      </x:c>
      <x:c r="N241" s="340"/>
      <x:c r="O241" s="340" t="str">
        <x:v>Exact source cell: 'CC-'!H87; requires analyst confirmation.</x:v>
      </x:c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8" hidden="0" customHeight="1">
      <x:c r="A242" s="340" t="str">
        <x:v>MAP-TEST-0236</x:v>
      </x:c>
      <x:c r="B242" s="340" t="str">
        <x:v>ASM-NGOB-V42-TEST</x:v>
      </x:c>
      <x:c r="C242" s="340" t="str">
        <x:v>RAW-TEST-0236</x:v>
      </x:c>
      <x:c r="D242" s="340" t="str">
        <x:v>SRC-NGOB-V18</x:v>
      </x:c>
      <x:c r="E242" s="340" t="str">
        <x:v>Financial</x:v>
      </x:c>
      <x:c r="F242" s="340" t="str">
        <x:v>REVENUE</x:v>
      </x:c>
      <x:c r="G242" s="340"/>
      <x:c r="H242" s="341" t="n">
        <x:f>'11_RAW_STAGING'!I242</x:f>
        <x:v>376015.11834823183</x:v>
      </x:c>
      <x:c r="I242" s="342"/>
      <x:c r="J242" s="340" t="str">
        <x:v>Proposed</x:v>
      </x:c>
      <x:c r="K242" s="340" t="str">
        <x:v>High</x:v>
      </x:c>
      <x:c r="L242" s="340" t="str">
        <x:v>AI-assisted analyst</x:v>
      </x:c>
      <x:c r="M242" s="342" t="d">
        <x:v>2026-10-04T00:00:00.000Z</x:v>
      </x:c>
      <x:c r="N242" s="340"/>
      <x:c r="O242" s="340" t="str">
        <x:v>Exact source cell: 'CC-'!J16; requires analyst confirmation.</x:v>
      </x:c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8" hidden="0" customHeight="1">
      <x:c r="A243" s="340" t="str">
        <x:v>MAP-TEST-0237</x:v>
      </x:c>
      <x:c r="B243" s="340" t="str">
        <x:v>ASM-NGOB-V42-TEST</x:v>
      </x:c>
      <x:c r="C243" s="340" t="str">
        <x:v>RAW-TEST-0237</x:v>
      </x:c>
      <x:c r="D243" s="340" t="str">
        <x:v>SRC-NGOB-V18</x:v>
      </x:c>
      <x:c r="E243" s="340" t="str">
        <x:v>Financial</x:v>
      </x:c>
      <x:c r="F243" s="340" t="str">
        <x:v>OPEX</x:v>
      </x:c>
      <x:c r="G243" s="340"/>
      <x:c r="H243" s="341" t="n">
        <x:f>'11_RAW_STAGING'!I243</x:f>
        <x:v>288515.48684362</x:v>
      </x:c>
      <x:c r="I243" s="342"/>
      <x:c r="J243" s="340" t="str">
        <x:v>Proposed</x:v>
      </x:c>
      <x:c r="K243" s="340" t="str">
        <x:v>High</x:v>
      </x:c>
      <x:c r="L243" s="340" t="str">
        <x:v>AI-assisted analyst</x:v>
      </x:c>
      <x:c r="M243" s="342" t="d">
        <x:v>2026-10-04T00:00:00.000Z</x:v>
      </x:c>
      <x:c r="N243" s="340"/>
      <x:c r="O243" s="340" t="str">
        <x:v>Exact source cell: 'CC-'!J87; requires analyst confirmation.</x:v>
      </x:c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8" hidden="0" customHeight="1">
      <x:c r="A244" s="340" t="str">
        <x:v>MAP-TEST-0238</x:v>
      </x:c>
      <x:c r="B244" s="340" t="str">
        <x:v>ASM-NGOB-V42-TEST</x:v>
      </x:c>
      <x:c r="C244" s="340" t="str">
        <x:v>RAW-TEST-0238</x:v>
      </x:c>
      <x:c r="D244" s="340" t="str">
        <x:v>SRC-NGOB-V18</x:v>
      </x:c>
      <x:c r="E244" s="340" t="str">
        <x:v>Financial</x:v>
      </x:c>
      <x:c r="F244" s="340" t="str">
        <x:v>REVENUE</x:v>
      </x:c>
      <x:c r="G244" s="340"/>
      <x:c r="H244" s="341" t="n">
        <x:f>'11_RAW_STAGING'!I244</x:f>
        <x:v>650931.1799999999</x:v>
      </x:c>
      <x:c r="I244" s="342"/>
      <x:c r="J244" s="340" t="str">
        <x:v>Proposed</x:v>
      </x:c>
      <x:c r="K244" s="340" t="str">
        <x:v>High</x:v>
      </x:c>
      <x:c r="L244" s="340" t="str">
        <x:v>AI-assisted analyst</x:v>
      </x:c>
      <x:c r="M244" s="342" t="d">
        <x:v>2026-10-04T00:00:00.000Z</x:v>
      </x:c>
      <x:c r="N244" s="340"/>
      <x:c r="O244" s="340" t="str">
        <x:v>Exact source cell: 'EE-'!C16; requires analyst confirmation.</x:v>
      </x:c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8" hidden="0" customHeight="1">
      <x:c r="A245" s="340" t="str">
        <x:v>MAP-TEST-0239</x:v>
      </x:c>
      <x:c r="B245" s="340" t="str">
        <x:v>ASM-NGOB-V42-TEST</x:v>
      </x:c>
      <x:c r="C245" s="340" t="str">
        <x:v>RAW-TEST-0239</x:v>
      </x:c>
      <x:c r="D245" s="340" t="str">
        <x:v>SRC-NGOB-V18</x:v>
      </x:c>
      <x:c r="E245" s="340" t="str">
        <x:v>Financial</x:v>
      </x:c>
      <x:c r="F245" s="340" t="str">
        <x:v>OPEX</x:v>
      </x:c>
      <x:c r="G245" s="340"/>
      <x:c r="H245" s="341" t="n">
        <x:f>'11_RAW_STAGING'!I245</x:f>
        <x:v>308002</x:v>
      </x:c>
      <x:c r="I245" s="342"/>
      <x:c r="J245" s="340" t="str">
        <x:v>Proposed</x:v>
      </x:c>
      <x:c r="K245" s="340" t="str">
        <x:v>High</x:v>
      </x:c>
      <x:c r="L245" s="340" t="str">
        <x:v>AI-assisted analyst</x:v>
      </x:c>
      <x:c r="M245" s="342" t="d">
        <x:v>2026-10-04T00:00:00.000Z</x:v>
      </x:c>
      <x:c r="N245" s="340"/>
      <x:c r="O245" s="340" t="str">
        <x:v>Exact source cell: 'EE-'!C87; requires analyst confirmation.</x:v>
      </x:c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8" hidden="0" customHeight="1">
      <x:c r="A246" s="340" t="str">
        <x:v>MAP-TEST-0240</x:v>
      </x:c>
      <x:c r="B246" s="340" t="str">
        <x:v>ASM-NGOB-V42-TEST</x:v>
      </x:c>
      <x:c r="C246" s="340" t="str">
        <x:v>RAW-TEST-0240</x:v>
      </x:c>
      <x:c r="D246" s="340" t="str">
        <x:v>SRC-NGOB-V18</x:v>
      </x:c>
      <x:c r="E246" s="340" t="str">
        <x:v>Financial</x:v>
      </x:c>
      <x:c r="F246" s="340" t="str">
        <x:v>REVENUE</x:v>
      </x:c>
      <x:c r="G246" s="340"/>
      <x:c r="H246" s="341" t="n">
        <x:f>'11_RAW_STAGING'!I246</x:f>
        <x:v>604684</x:v>
      </x:c>
      <x:c r="I246" s="342"/>
      <x:c r="J246" s="340" t="str">
        <x:v>Proposed</x:v>
      </x:c>
      <x:c r="K246" s="340" t="str">
        <x:v>High</x:v>
      </x:c>
      <x:c r="L246" s="340" t="str">
        <x:v>AI-assisted analyst</x:v>
      </x:c>
      <x:c r="M246" s="342" t="d">
        <x:v>2026-10-04T00:00:00.000Z</x:v>
      </x:c>
      <x:c r="N246" s="340"/>
      <x:c r="O246" s="340" t="str">
        <x:v>Exact source cell: 'EE-'!D16; requires analyst confirmation.</x:v>
      </x:c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8" hidden="0" customHeight="1">
      <x:c r="A247" s="340" t="str">
        <x:v>MAP-TEST-0241</x:v>
      </x:c>
      <x:c r="B247" s="340" t="str">
        <x:v>ASM-NGOB-V42-TEST</x:v>
      </x:c>
      <x:c r="C247" s="340" t="str">
        <x:v>RAW-TEST-0241</x:v>
      </x:c>
      <x:c r="D247" s="340" t="str">
        <x:v>SRC-NGOB-V18</x:v>
      </x:c>
      <x:c r="E247" s="340" t="str">
        <x:v>Financial</x:v>
      </x:c>
      <x:c r="F247" s="340" t="str">
        <x:v>OPEX</x:v>
      </x:c>
      <x:c r="G247" s="340"/>
      <x:c r="H247" s="341" t="n">
        <x:f>'11_RAW_STAGING'!I247</x:f>
        <x:v>316521.46</x:v>
      </x:c>
      <x:c r="I247" s="342"/>
      <x:c r="J247" s="340" t="str">
        <x:v>Proposed</x:v>
      </x:c>
      <x:c r="K247" s="340" t="str">
        <x:v>High</x:v>
      </x:c>
      <x:c r="L247" s="340" t="str">
        <x:v>AI-assisted analyst</x:v>
      </x:c>
      <x:c r="M247" s="342" t="d">
        <x:v>2026-10-04T00:00:00.000Z</x:v>
      </x:c>
      <x:c r="N247" s="340"/>
      <x:c r="O247" s="340" t="str">
        <x:v>Exact source cell: 'EE-'!D87; requires analyst confirmation.</x:v>
      </x:c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8" hidden="0" customHeight="1">
      <x:c r="A248" s="340" t="str">
        <x:v>MAP-TEST-0242</x:v>
      </x:c>
      <x:c r="B248" s="340" t="str">
        <x:v>ASM-NGOB-V42-TEST</x:v>
      </x:c>
      <x:c r="C248" s="340" t="str">
        <x:v>RAW-TEST-0242</x:v>
      </x:c>
      <x:c r="D248" s="340" t="str">
        <x:v>SRC-NGOB-V18</x:v>
      </x:c>
      <x:c r="E248" s="340" t="str">
        <x:v>Financial</x:v>
      </x:c>
      <x:c r="F248" s="340" t="str">
        <x:v>REVENUE</x:v>
      </x:c>
      <x:c r="G248" s="340"/>
      <x:c r="H248" s="341" t="n">
        <x:f>'11_RAW_STAGING'!I248</x:f>
        <x:v>611710.8</x:v>
      </x:c>
      <x:c r="I248" s="342"/>
      <x:c r="J248" s="340" t="str">
        <x:v>Proposed</x:v>
      </x:c>
      <x:c r="K248" s="340" t="str">
        <x:v>High</x:v>
      </x:c>
      <x:c r="L248" s="340" t="str">
        <x:v>AI-assisted analyst</x:v>
      </x:c>
      <x:c r="M248" s="342" t="d">
        <x:v>2026-10-04T00:00:00.000Z</x:v>
      </x:c>
      <x:c r="N248" s="340"/>
      <x:c r="O248" s="340" t="str">
        <x:v>Exact source cell: 'EE-'!E16; requires analyst confirmation.</x:v>
      </x:c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8" hidden="0" customHeight="1">
      <x:c r="A249" s="340" t="str">
        <x:v>MAP-TEST-0243</x:v>
      </x:c>
      <x:c r="B249" s="340" t="str">
        <x:v>ASM-NGOB-V42-TEST</x:v>
      </x:c>
      <x:c r="C249" s="340" t="str">
        <x:v>RAW-TEST-0243</x:v>
      </x:c>
      <x:c r="D249" s="340" t="str">
        <x:v>SRC-NGOB-V18</x:v>
      </x:c>
      <x:c r="E249" s="340" t="str">
        <x:v>Financial</x:v>
      </x:c>
      <x:c r="F249" s="340" t="str">
        <x:v>OPEX</x:v>
      </x:c>
      <x:c r="G249" s="340"/>
      <x:c r="H249" s="341" t="n">
        <x:f>'11_RAW_STAGING'!I249</x:f>
        <x:v>325282.09180000005</x:v>
      </x:c>
      <x:c r="I249" s="342"/>
      <x:c r="J249" s="340" t="str">
        <x:v>Proposed</x:v>
      </x:c>
      <x:c r="K249" s="340" t="str">
        <x:v>High</x:v>
      </x:c>
      <x:c r="L249" s="340" t="str">
        <x:v>AI-assisted analyst</x:v>
      </x:c>
      <x:c r="M249" s="342" t="d">
        <x:v>2026-10-04T00:00:00.000Z</x:v>
      </x:c>
      <x:c r="N249" s="340"/>
      <x:c r="O249" s="340" t="str">
        <x:v>Exact source cell: 'EE-'!E87; requires analyst confirmation.</x:v>
      </x:c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8" hidden="0" customHeight="1">
      <x:c r="A250" s="340" t="str">
        <x:v>MAP-TEST-0244</x:v>
      </x:c>
      <x:c r="B250" s="340" t="str">
        <x:v>ASM-NGOB-V42-TEST</x:v>
      </x:c>
      <x:c r="C250" s="340" t="str">
        <x:v>RAW-TEST-0244</x:v>
      </x:c>
      <x:c r="D250" s="340" t="str">
        <x:v>SRC-NGOB-V18</x:v>
      </x:c>
      <x:c r="E250" s="340" t="str">
        <x:v>Financial</x:v>
      </x:c>
      <x:c r="F250" s="340" t="str">
        <x:v>REVENUE</x:v>
      </x:c>
      <x:c r="G250" s="340"/>
      <x:c r="H250" s="341" t="n">
        <x:f>'11_RAW_STAGING'!I250</x:f>
        <x:v>629313.96</x:v>
      </x:c>
      <x:c r="I250" s="342"/>
      <x:c r="J250" s="340" t="str">
        <x:v>Proposed</x:v>
      </x:c>
      <x:c r="K250" s="340" t="str">
        <x:v>High</x:v>
      </x:c>
      <x:c r="L250" s="340" t="str">
        <x:v>AI-assisted analyst</x:v>
      </x:c>
      <x:c r="M250" s="342" t="d">
        <x:v>2026-10-04T00:00:00.000Z</x:v>
      </x:c>
      <x:c r="N250" s="340"/>
      <x:c r="O250" s="340" t="str">
        <x:v>Exact source cell: 'EE-'!F16; requires analyst confirmation.</x:v>
      </x:c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8" hidden="0" customHeight="1">
      <x:c r="A251" s="340" t="str">
        <x:v>MAP-TEST-0245</x:v>
      </x:c>
      <x:c r="B251" s="340" t="str">
        <x:v>ASM-NGOB-V42-TEST</x:v>
      </x:c>
      <x:c r="C251" s="340" t="str">
        <x:v>RAW-TEST-0245</x:v>
      </x:c>
      <x:c r="D251" s="340" t="str">
        <x:v>SRC-NGOB-V18</x:v>
      </x:c>
      <x:c r="E251" s="340" t="str">
        <x:v>Financial</x:v>
      </x:c>
      <x:c r="F251" s="340" t="str">
        <x:v>OPEX</x:v>
      </x:c>
      <x:c r="G251" s="340"/>
      <x:c r="H251" s="341" t="n">
        <x:f>'11_RAW_STAGING'!I251</x:f>
        <x:v>334290.842314</x:v>
      </x:c>
      <x:c r="I251" s="342"/>
      <x:c r="J251" s="340" t="str">
        <x:v>Proposed</x:v>
      </x:c>
      <x:c r="K251" s="340" t="str">
        <x:v>High</x:v>
      </x:c>
      <x:c r="L251" s="340" t="str">
        <x:v>AI-assisted analyst</x:v>
      </x:c>
      <x:c r="M251" s="342" t="d">
        <x:v>2026-10-04T00:00:00.000Z</x:v>
      </x:c>
      <x:c r="N251" s="340"/>
      <x:c r="O251" s="340" t="str">
        <x:v>Exact source cell: 'EE-'!F87; requires analyst confirmation.</x:v>
      </x:c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8" hidden="0" customHeight="1">
      <x:c r="A252" s="340" t="str">
        <x:v>MAP-TEST-0246</x:v>
      </x:c>
      <x:c r="B252" s="340" t="str">
        <x:v>ASM-NGOB-V42-TEST</x:v>
      </x:c>
      <x:c r="C252" s="340" t="str">
        <x:v>RAW-TEST-0246</x:v>
      </x:c>
      <x:c r="D252" s="340" t="str">
        <x:v>SRC-NGOB-V18</x:v>
      </x:c>
      <x:c r="E252" s="340" t="str">
        <x:v>Financial</x:v>
      </x:c>
      <x:c r="F252" s="340" t="str">
        <x:v>REVENUE</x:v>
      </x:c>
      <x:c r="G252" s="340"/>
      <x:c r="H252" s="341" t="n">
        <x:f>'11_RAW_STAGING'!I252</x:f>
        <x:v>422886.9744</x:v>
      </x:c>
      <x:c r="I252" s="342"/>
      <x:c r="J252" s="340" t="str">
        <x:v>Proposed</x:v>
      </x:c>
      <x:c r="K252" s="340" t="str">
        <x:v>High</x:v>
      </x:c>
      <x:c r="L252" s="340" t="str">
        <x:v>AI-assisted analyst</x:v>
      </x:c>
      <x:c r="M252" s="342" t="d">
        <x:v>2026-10-04T00:00:00.000Z</x:v>
      </x:c>
      <x:c r="N252" s="340"/>
      <x:c r="O252" s="340" t="str">
        <x:v>Exact source cell: 'EE-'!G16; requires analyst confirmation.</x:v>
      </x:c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8" hidden="0" customHeight="1">
      <x:c r="A253" s="340" t="str">
        <x:v>MAP-TEST-0247</x:v>
      </x:c>
      <x:c r="B253" s="340" t="str">
        <x:v>ASM-NGOB-V42-TEST</x:v>
      </x:c>
      <x:c r="C253" s="340" t="str">
        <x:v>RAW-TEST-0247</x:v>
      </x:c>
      <x:c r="D253" s="340" t="str">
        <x:v>SRC-NGOB-V18</x:v>
      </x:c>
      <x:c r="E253" s="340" t="str">
        <x:v>Financial</x:v>
      </x:c>
      <x:c r="F253" s="340" t="str">
        <x:v>OPEX</x:v>
      </x:c>
      <x:c r="G253" s="340"/>
      <x:c r="H253" s="341" t="n">
        <x:f>'11_RAW_STAGING'!I253</x:f>
        <x:v>343554.86109862005</x:v>
      </x:c>
      <x:c r="I253" s="342"/>
      <x:c r="J253" s="340" t="str">
        <x:v>Proposed</x:v>
      </x:c>
      <x:c r="K253" s="340" t="str">
        <x:v>High</x:v>
      </x:c>
      <x:c r="L253" s="340" t="str">
        <x:v>AI-assisted analyst</x:v>
      </x:c>
      <x:c r="M253" s="342" t="d">
        <x:v>2026-10-04T00:00:00.000Z</x:v>
      </x:c>
      <x:c r="N253" s="340"/>
      <x:c r="O253" s="340" t="str">
        <x:v>Exact source cell: 'EE-'!G87; requires analyst confirmation.</x:v>
      </x:c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8" hidden="0" customHeight="1">
      <x:c r="A254" s="340" t="str">
        <x:v>MAP-TEST-0248</x:v>
      </x:c>
      <x:c r="B254" s="340" t="str">
        <x:v>ASM-NGOB-V42-TEST</x:v>
      </x:c>
      <x:c r="C254" s="340" t="str">
        <x:v>RAW-TEST-0248</x:v>
      </x:c>
      <x:c r="D254" s="340" t="str">
        <x:v>SRC-NGOB-V18</x:v>
      </x:c>
      <x:c r="E254" s="340" t="str">
        <x:v>Financial</x:v>
      </x:c>
      <x:c r="F254" s="340" t="str">
        <x:v>REVENUE</x:v>
      </x:c>
      <x:c r="G254" s="340"/>
      <x:c r="H254" s="341" t="n">
        <x:f>'11_RAW_STAGING'!I254</x:f>
        <x:v>442281.40984800004</x:v>
      </x:c>
      <x:c r="I254" s="342"/>
      <x:c r="J254" s="340" t="str">
        <x:v>Proposed</x:v>
      </x:c>
      <x:c r="K254" s="340" t="str">
        <x:v>High</x:v>
      </x:c>
      <x:c r="L254" s="340" t="str">
        <x:v>AI-assisted analyst</x:v>
      </x:c>
      <x:c r="M254" s="342" t="d">
        <x:v>2026-10-04T00:00:00.000Z</x:v>
      </x:c>
      <x:c r="N254" s="340"/>
      <x:c r="O254" s="340" t="str">
        <x:v>Exact source cell: 'EE-'!H16; requires analyst confirmation.</x:v>
      </x:c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8" hidden="0" customHeight="1">
      <x:c r="A255" s="340" t="str">
        <x:v>MAP-TEST-0249</x:v>
      </x:c>
      <x:c r="B255" s="340" t="str">
        <x:v>ASM-NGOB-V42-TEST</x:v>
      </x:c>
      <x:c r="C255" s="340" t="str">
        <x:v>RAW-TEST-0249</x:v>
      </x:c>
      <x:c r="D255" s="340" t="str">
        <x:v>SRC-NGOB-V18</x:v>
      </x:c>
      <x:c r="E255" s="340" t="str">
        <x:v>Financial</x:v>
      </x:c>
      <x:c r="F255" s="340" t="str">
        <x:v>OPEX</x:v>
      </x:c>
      <x:c r="G255" s="340"/>
      <x:c r="H255" s="341" t="n">
        <x:f>'11_RAW_STAGING'!I255</x:f>
        <x:v>353081.5063170827</x:v>
      </x:c>
      <x:c r="I255" s="342"/>
      <x:c r="J255" s="340" t="str">
        <x:v>Proposed</x:v>
      </x:c>
      <x:c r="K255" s="340" t="str">
        <x:v>High</x:v>
      </x:c>
      <x:c r="L255" s="340" t="str">
        <x:v>AI-assisted analyst</x:v>
      </x:c>
      <x:c r="M255" s="342" t="d">
        <x:v>2026-10-04T00:00:00.000Z</x:v>
      </x:c>
      <x:c r="N255" s="340"/>
      <x:c r="O255" s="340" t="str">
        <x:v>Exact source cell: 'EE-'!H87; requires analyst confirmation.</x:v>
      </x:c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8" hidden="0" customHeight="1">
      <x:c r="A256" s="340" t="str">
        <x:v>MAP-TEST-0250</x:v>
      </x:c>
      <x:c r="B256" s="340" t="str">
        <x:v>ASM-NGOB-V42-TEST</x:v>
      </x:c>
      <x:c r="C256" s="340" t="str">
        <x:v>RAW-TEST-0250</x:v>
      </x:c>
      <x:c r="D256" s="340" t="str">
        <x:v>SRC-NGOB-V18</x:v>
      </x:c>
      <x:c r="E256" s="340" t="str">
        <x:v>Financial</x:v>
      </x:c>
      <x:c r="F256" s="340" t="str">
        <x:v>REVENUE</x:v>
      </x:c>
      <x:c r="G256" s="340"/>
      <x:c r="H256" s="341" t="n">
        <x:f>'11_RAW_STAGING'!I256</x:f>
        <x:v>484007.7982749193</x:v>
      </x:c>
      <x:c r="I256" s="342"/>
      <x:c r="J256" s="340" t="str">
        <x:v>Proposed</x:v>
      </x:c>
      <x:c r="K256" s="340" t="str">
        <x:v>High</x:v>
      </x:c>
      <x:c r="L256" s="340" t="str">
        <x:v>AI-assisted analyst</x:v>
      </x:c>
      <x:c r="M256" s="342" t="d">
        <x:v>2026-10-04T00:00:00.000Z</x:v>
      </x:c>
      <x:c r="N256" s="340"/>
      <x:c r="O256" s="340" t="str">
        <x:v>Exact source cell: 'EE-'!J16; requires analyst confirmation.</x:v>
      </x:c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8" hidden="0" customHeight="1">
      <x:c r="A257" s="340" t="str">
        <x:v>MAP-TEST-0251</x:v>
      </x:c>
      <x:c r="B257" s="340" t="str">
        <x:v>ASM-NGOB-V42-TEST</x:v>
      </x:c>
      <x:c r="C257" s="340" t="str">
        <x:v>RAW-TEST-0251</x:v>
      </x:c>
      <x:c r="D257" s="340" t="str">
        <x:v>SRC-NGOB-V18</x:v>
      </x:c>
      <x:c r="E257" s="340" t="str">
        <x:v>Financial</x:v>
      </x:c>
      <x:c r="F257" s="340" t="str">
        <x:v>OPEX</x:v>
      </x:c>
      <x:c r="G257" s="340"/>
      <x:c r="H257" s="341" t="n">
        <x:f>'11_RAW_STAGING'!I257</x:f>
        <x:v>372953.1887668819</x:v>
      </x:c>
      <x:c r="I257" s="342"/>
      <x:c r="J257" s="340" t="str">
        <x:v>Proposed</x:v>
      </x:c>
      <x:c r="K257" s="340" t="str">
        <x:v>High</x:v>
      </x:c>
      <x:c r="L257" s="340" t="str">
        <x:v>AI-assisted analyst</x:v>
      </x:c>
      <x:c r="M257" s="342" t="d">
        <x:v>2026-10-04T00:00:00.000Z</x:v>
      </x:c>
      <x:c r="N257" s="340"/>
      <x:c r="O257" s="340" t="str">
        <x:v>Exact source cell: 'EE-'!J87; requires analyst confirmation.</x:v>
      </x:c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8" hidden="0" customHeight="1">
      <x:c r="A258" s="340" t="str">
        <x:v>MAP-TEST-0252</x:v>
      </x:c>
      <x:c r="B258" s="340" t="str">
        <x:v>ASM-NGOB-V42-TEST</x:v>
      </x:c>
      <x:c r="C258" s="340" t="str">
        <x:v>RAW-TEST-0252</x:v>
      </x:c>
      <x:c r="D258" s="340" t="str">
        <x:v>SRC-NGOB-V18</x:v>
      </x:c>
      <x:c r="E258" s="340" t="str">
        <x:v>Financial</x:v>
      </x:c>
      <x:c r="F258" s="340" t="str">
        <x:v>REVENUE</x:v>
      </x:c>
      <x:c r="G258" s="340"/>
      <x:c r="H258" s="341" t="n">
        <x:f>'11_RAW_STAGING'!I258</x:f>
        <x:v>495338.9958672001</x:v>
      </x:c>
      <x:c r="I258" s="342"/>
      <x:c r="J258" s="340" t="str">
        <x:v>Proposed</x:v>
      </x:c>
      <x:c r="K258" s="340" t="str">
        <x:v>High</x:v>
      </x:c>
      <x:c r="L258" s="340" t="str">
        <x:v>AI-assisted analyst</x:v>
      </x:c>
      <x:c r="M258" s="342" t="d">
        <x:v>2026-10-04T00:00:00.000Z</x:v>
      </x:c>
      <x:c r="N258" s="340"/>
      <x:c r="O258" s="340" t="str">
        <x:v>Exact source cell: 'EE-'!K16; requires analyst confirmation.</x:v>
      </x:c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8" hidden="0" customHeight="1">
      <x:c r="A259" s="340" t="str">
        <x:v>MAP-TEST-0253</x:v>
      </x:c>
      <x:c r="B259" s="340" t="str">
        <x:v>ASM-NGOB-V42-TEST</x:v>
      </x:c>
      <x:c r="C259" s="340" t="str">
        <x:v>RAW-TEST-0253</x:v>
      </x:c>
      <x:c r="D259" s="340" t="str">
        <x:v>SRC-NGOB-V18</x:v>
      </x:c>
      <x:c r="E259" s="340" t="str">
        <x:v>Financial</x:v>
      </x:c>
      <x:c r="F259" s="340" t="str">
        <x:v>OPEX</x:v>
      </x:c>
      <x:c r="G259" s="340"/>
      <x:c r="H259" s="341" t="n">
        <x:f>'11_RAW_STAGING'!I259</x:f>
        <x:v>383314.0415377803</x:v>
      </x:c>
      <x:c r="I259" s="342"/>
      <x:c r="J259" s="340" t="str">
        <x:v>Proposed</x:v>
      </x:c>
      <x:c r="K259" s="340" t="str">
        <x:v>High</x:v>
      </x:c>
      <x:c r="L259" s="340" t="str">
        <x:v>AI-assisted analyst</x:v>
      </x:c>
      <x:c r="M259" s="342" t="d">
        <x:v>2026-10-04T00:00:00.000Z</x:v>
      </x:c>
      <x:c r="N259" s="340"/>
      <x:c r="O259" s="340" t="str">
        <x:v>Exact source cell: 'EE-'!K87; requires analyst confirmation.</x:v>
      </x:c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8" hidden="0" customHeight="1">
      <x:c r="A260" s="340" t="str">
        <x:v>MAP-TEST-0254</x:v>
      </x:c>
      <x:c r="B260" s="340" t="str">
        <x:v>ASM-NGOB-V42-TEST</x:v>
      </x:c>
      <x:c r="C260" s="340" t="str">
        <x:v>RAW-TEST-0254</x:v>
      </x:c>
      <x:c r="D260" s="340" t="str">
        <x:v>SRC-NGOB-V18</x:v>
      </x:c>
      <x:c r="E260" s="340" t="str">
        <x:v>Financial</x:v>
      </x:c>
      <x:c r="F260" s="340" t="str">
        <x:v>REVENUE</x:v>
      </x:c>
      <x:c r="G260" s="340"/>
      <x:c r="H260" s="341" t="n">
        <x:f>'11_RAW_STAGING'!I260</x:f>
        <x:v>506952.31345199613</x:v>
      </x:c>
      <x:c r="I260" s="342"/>
      <x:c r="J260" s="340" t="str">
        <x:v>Proposed</x:v>
      </x:c>
      <x:c r="K260" s="340" t="str">
        <x:v>High</x:v>
      </x:c>
      <x:c r="L260" s="340" t="str">
        <x:v>AI-assisted analyst</x:v>
      </x:c>
      <x:c r="M260" s="342" t="d">
        <x:v>2026-10-04T00:00:00.000Z</x:v>
      </x:c>
      <x:c r="N260" s="340"/>
      <x:c r="O260" s="340" t="str">
        <x:v>Exact source cell: 'EE-'!L16; requires analyst confirmation.</x:v>
      </x:c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8" hidden="0" customHeight="1">
      <x:c r="A261" s="340" t="str">
        <x:v>MAP-TEST-0255</x:v>
      </x:c>
      <x:c r="B261" s="340" t="str">
        <x:v>ASM-NGOB-V42-TEST</x:v>
      </x:c>
      <x:c r="C261" s="340" t="str">
        <x:v>RAW-TEST-0255</x:v>
      </x:c>
      <x:c r="D261" s="340" t="str">
        <x:v>SRC-NGOB-V18</x:v>
      </x:c>
      <x:c r="E261" s="340" t="str">
        <x:v>Financial</x:v>
      </x:c>
      <x:c r="F261" s="340" t="str">
        <x:v>OPEX</x:v>
      </x:c>
      <x:c r="G261" s="340"/>
      <x:c r="H261" s="341" t="n">
        <x:f>'11_RAW_STAGING'!I261</x:f>
        <x:v>393969.16503396345</x:v>
      </x:c>
      <x:c r="I261" s="342"/>
      <x:c r="J261" s="340" t="str">
        <x:v>Proposed</x:v>
      </x:c>
      <x:c r="K261" s="340" t="str">
        <x:v>High</x:v>
      </x:c>
      <x:c r="L261" s="340" t="str">
        <x:v>AI-assisted analyst</x:v>
      </x:c>
      <x:c r="M261" s="342" t="d">
        <x:v>2026-10-04T00:00:00.000Z</x:v>
      </x:c>
      <x:c r="N261" s="340"/>
      <x:c r="O261" s="340" t="str">
        <x:v>Exact source cell: 'EE-'!L87; requires analyst confirmation.</x:v>
      </x:c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8" hidden="0" customHeight="1">
      <x:c r="A262" s="340" t="str">
        <x:v>MAP-TEST-0256</x:v>
      </x:c>
      <x:c r="B262" s="340" t="str">
        <x:v>ASM-NGOB-V42-TEST</x:v>
      </x:c>
      <x:c r="C262" s="340" t="str">
        <x:v>RAW-TEST-0256</x:v>
      </x:c>
      <x:c r="D262" s="340" t="str">
        <x:v>SRC-NGOB-V18</x:v>
      </x:c>
      <x:c r="E262" s="340" t="str">
        <x:v>Financial</x:v>
      </x:c>
      <x:c r="F262" s="340" t="str">
        <x:v>REVENUE</x:v>
      </x:c>
      <x:c r="G262" s="340"/>
      <x:c r="H262" s="341" t="n">
        <x:f>'11_RAW_STAGING'!I262</x:f>
        <x:v>518854.7808301744</x:v>
      </x:c>
      <x:c r="I262" s="342"/>
      <x:c r="J262" s="340" t="str">
        <x:v>Proposed</x:v>
      </x:c>
      <x:c r="K262" s="340" t="str">
        <x:v>High</x:v>
      </x:c>
      <x:c r="L262" s="340" t="str">
        <x:v>AI-assisted analyst</x:v>
      </x:c>
      <x:c r="M262" s="342" t="d">
        <x:v>2026-10-04T00:00:00.000Z</x:v>
      </x:c>
      <x:c r="N262" s="340"/>
      <x:c r="O262" s="340" t="str">
        <x:v>Exact source cell: 'EE-'!M16; requires analyst confirmation.</x:v>
      </x:c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8" hidden="0" customHeight="1">
      <x:c r="A263" s="340" t="str">
        <x:v>MAP-TEST-0257</x:v>
      </x:c>
      <x:c r="B263" s="340" t="str">
        <x:v>ASM-NGOB-V42-TEST</x:v>
      </x:c>
      <x:c r="C263" s="340" t="str">
        <x:v>RAW-TEST-0257</x:v>
      </x:c>
      <x:c r="D263" s="340" t="str">
        <x:v>SRC-NGOB-V18</x:v>
      </x:c>
      <x:c r="E263" s="340" t="str">
        <x:v>Financial</x:v>
      </x:c>
      <x:c r="F263" s="340" t="str">
        <x:v>OPEX</x:v>
      </x:c>
      <x:c r="G263" s="340"/>
      <x:c r="H263" s="341" t="n">
        <x:f>'11_RAW_STAGING'!I263</x:f>
        <x:v>404927.0562800331</x:v>
      </x:c>
      <x:c r="I263" s="342"/>
      <x:c r="J263" s="340" t="str">
        <x:v>Proposed</x:v>
      </x:c>
      <x:c r="K263" s="340" t="str">
        <x:v>High</x:v>
      </x:c>
      <x:c r="L263" s="340" t="str">
        <x:v>AI-assisted analyst</x:v>
      </x:c>
      <x:c r="M263" s="342" t="d">
        <x:v>2026-10-04T00:00:00.000Z</x:v>
      </x:c>
      <x:c r="N263" s="340"/>
      <x:c r="O263" s="340" t="str">
        <x:v>Exact source cell: 'EE-'!M87; requires analyst confirmation.</x:v>
      </x:c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8" hidden="0" customHeight="1">
      <x:c r="A264" s="340" t="str">
        <x:v>MAP-TEST-0258</x:v>
      </x:c>
      <x:c r="B264" s="340" t="str">
        <x:v>ASM-NGOB-V42-TEST</x:v>
      </x:c>
      <x:c r="C264" s="340" t="str">
        <x:v>RAW-TEST-0258</x:v>
      </x:c>
      <x:c r="D264" s="340" t="str">
        <x:v>SRC-NGOB-V18</x:v>
      </x:c>
      <x:c r="E264" s="340" t="str">
        <x:v>Financial</x:v>
      </x:c>
      <x:c r="F264" s="340" t="str">
        <x:v>REVENUE</x:v>
      </x:c>
      <x:c r="G264" s="340"/>
      <x:c r="H264" s="341" t="n">
        <x:f>'11_RAW_STAGING'!I264</x:f>
        <x:v>369495.8</x:v>
      </x:c>
      <x:c r="I264" s="342"/>
      <x:c r="J264" s="340" t="str">
        <x:v>Proposed</x:v>
      </x:c>
      <x:c r="K264" s="340" t="str">
        <x:v>High</x:v>
      </x:c>
      <x:c r="L264" s="340" t="str">
        <x:v>AI-assisted analyst</x:v>
      </x:c>
      <x:c r="M264" s="342" t="d">
        <x:v>2026-10-04T00:00:00.000Z</x:v>
      </x:c>
      <x:c r="N264" s="340"/>
      <x:c r="O264" s="340" t="str">
        <x:v>Exact source cell: 'MH+'!C16; requires analyst confirmation.</x:v>
      </x:c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8" hidden="0" customHeight="1">
      <x:c r="A265" s="340" t="str">
        <x:v>MAP-TEST-0259</x:v>
      </x:c>
      <x:c r="B265" s="340" t="str">
        <x:v>ASM-NGOB-V42-TEST</x:v>
      </x:c>
      <x:c r="C265" s="340" t="str">
        <x:v>RAW-TEST-0259</x:v>
      </x:c>
      <x:c r="D265" s="340" t="str">
        <x:v>SRC-NGOB-V18</x:v>
      </x:c>
      <x:c r="E265" s="340" t="str">
        <x:v>Financial</x:v>
      </x:c>
      <x:c r="F265" s="340" t="str">
        <x:v>OPEX</x:v>
      </x:c>
      <x:c r="G265" s="340"/>
      <x:c r="H265" s="341" t="n">
        <x:f>'11_RAW_STAGING'!I265</x:f>
        <x:v>181640</x:v>
      </x:c>
      <x:c r="I265" s="342"/>
      <x:c r="J265" s="340" t="str">
        <x:v>Proposed</x:v>
      </x:c>
      <x:c r="K265" s="340" t="str">
        <x:v>High</x:v>
      </x:c>
      <x:c r="L265" s="340" t="str">
        <x:v>AI-assisted analyst</x:v>
      </x:c>
      <x:c r="M265" s="342" t="d">
        <x:v>2026-10-04T00:00:00.000Z</x:v>
      </x:c>
      <x:c r="N265" s="340"/>
      <x:c r="O265" s="340" t="str">
        <x:v>Exact source cell: 'MH+'!C87; requires analyst confirmation.</x:v>
      </x:c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8" hidden="0" customHeight="1">
      <x:c r="A266" s="340" t="str">
        <x:v>MAP-TEST-0260</x:v>
      </x:c>
      <x:c r="B266" s="340" t="str">
        <x:v>ASM-NGOB-V42-TEST</x:v>
      </x:c>
      <x:c r="C266" s="340" t="str">
        <x:v>RAW-TEST-0260</x:v>
      </x:c>
      <x:c r="D266" s="340" t="str">
        <x:v>SRC-NGOB-V18</x:v>
      </x:c>
      <x:c r="E266" s="340" t="str">
        <x:v>Financial</x:v>
      </x:c>
      <x:c r="F266" s="340" t="str">
        <x:v>REVENUE</x:v>
      </x:c>
      <x:c r="G266" s="340"/>
      <x:c r="H266" s="341" t="n">
        <x:f>'11_RAW_STAGING'!I266</x:f>
        <x:v>299686.94</x:v>
      </x:c>
      <x:c r="I266" s="342"/>
      <x:c r="J266" s="340" t="str">
        <x:v>Proposed</x:v>
      </x:c>
      <x:c r="K266" s="340" t="str">
        <x:v>High</x:v>
      </x:c>
      <x:c r="L266" s="340" t="str">
        <x:v>AI-assisted analyst</x:v>
      </x:c>
      <x:c r="M266" s="342" t="d">
        <x:v>2026-10-04T00:00:00.000Z</x:v>
      </x:c>
      <x:c r="N266" s="340"/>
      <x:c r="O266" s="340" t="str">
        <x:v>Exact source cell: 'MH+'!D16; requires analyst confirmation.</x:v>
      </x:c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8" hidden="0" customHeight="1">
      <x:c r="A267" s="340" t="str">
        <x:v>MAP-TEST-0261</x:v>
      </x:c>
      <x:c r="B267" s="340" t="str">
        <x:v>ASM-NGOB-V42-TEST</x:v>
      </x:c>
      <x:c r="C267" s="340" t="str">
        <x:v>RAW-TEST-0261</x:v>
      </x:c>
      <x:c r="D267" s="340" t="str">
        <x:v>SRC-NGOB-V18</x:v>
      </x:c>
      <x:c r="E267" s="340" t="str">
        <x:v>Financial</x:v>
      </x:c>
      <x:c r="F267" s="340" t="str">
        <x:v>OPEX</x:v>
      </x:c>
      <x:c r="G267" s="340"/>
      <x:c r="H267" s="341" t="n">
        <x:f>'11_RAW_STAGING'!I267</x:f>
        <x:v>187089.2</x:v>
      </x:c>
      <x:c r="I267" s="342"/>
      <x:c r="J267" s="340" t="str">
        <x:v>Proposed</x:v>
      </x:c>
      <x:c r="K267" s="340" t="str">
        <x:v>High</x:v>
      </x:c>
      <x:c r="L267" s="340" t="str">
        <x:v>AI-assisted analyst</x:v>
      </x:c>
      <x:c r="M267" s="342" t="d">
        <x:v>2026-10-04T00:00:00.000Z</x:v>
      </x:c>
      <x:c r="N267" s="340"/>
      <x:c r="O267" s="340" t="str">
        <x:v>Exact source cell: 'MH+'!D87; requires analyst confirmation.</x:v>
      </x:c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8" hidden="0" customHeight="1">
      <x:c r="A268" s="340" t="str">
        <x:v>MAP-TEST-0262</x:v>
      </x:c>
      <x:c r="B268" s="340" t="str">
        <x:v>ASM-NGOB-V42-TEST</x:v>
      </x:c>
      <x:c r="C268" s="340" t="str">
        <x:v>RAW-TEST-0262</x:v>
      </x:c>
      <x:c r="D268" s="340" t="str">
        <x:v>SRC-NGOB-V18</x:v>
      </x:c>
      <x:c r="E268" s="340" t="str">
        <x:v>Financial</x:v>
      </x:c>
      <x:c r="F268" s="340" t="str">
        <x:v>REVENUE</x:v>
      </x:c>
      <x:c r="G268" s="340"/>
      <x:c r="H268" s="341" t="n">
        <x:f>'11_RAW_STAGING'!I268</x:f>
        <x:v>321987.8788</x:v>
      </x:c>
      <x:c r="I268" s="342"/>
      <x:c r="J268" s="340" t="str">
        <x:v>Proposed</x:v>
      </x:c>
      <x:c r="K268" s="340" t="str">
        <x:v>High</x:v>
      </x:c>
      <x:c r="L268" s="340" t="str">
        <x:v>AI-assisted analyst</x:v>
      </x:c>
      <x:c r="M268" s="342" t="d">
        <x:v>2026-10-04T00:00:00.000Z</x:v>
      </x:c>
      <x:c r="N268" s="340"/>
      <x:c r="O268" s="340" t="str">
        <x:v>Exact source cell: 'MH+'!E16; requires analyst confirmation.</x:v>
      </x:c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8" hidden="0" customHeight="1">
      <x:c r="A269" s="340" t="str">
        <x:v>MAP-TEST-0263</x:v>
      </x:c>
      <x:c r="B269" s="340" t="str">
        <x:v>ASM-NGOB-V42-TEST</x:v>
      </x:c>
      <x:c r="C269" s="340" t="str">
        <x:v>RAW-TEST-0263</x:v>
      </x:c>
      <x:c r="D269" s="340" t="str">
        <x:v>SRC-NGOB-V18</x:v>
      </x:c>
      <x:c r="E269" s="340" t="str">
        <x:v>Financial</x:v>
      </x:c>
      <x:c r="F269" s="340" t="str">
        <x:v>OPEX</x:v>
      </x:c>
      <x:c r="G269" s="340"/>
      <x:c r="H269" s="341" t="n">
        <x:f>'11_RAW_STAGING'!I269</x:f>
        <x:v>192701.876</x:v>
      </x:c>
      <x:c r="I269" s="342"/>
      <x:c r="J269" s="340" t="str">
        <x:v>Proposed</x:v>
      </x:c>
      <x:c r="K269" s="340" t="str">
        <x:v>High</x:v>
      </x:c>
      <x:c r="L269" s="340" t="str">
        <x:v>AI-assisted analyst</x:v>
      </x:c>
      <x:c r="M269" s="342" t="d">
        <x:v>2026-10-04T00:00:00.000Z</x:v>
      </x:c>
      <x:c r="N269" s="340"/>
      <x:c r="O269" s="340" t="str">
        <x:v>Exact source cell: 'MH+'!E87; requires analyst confirmation.</x:v>
      </x:c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8" hidden="0" customHeight="1">
      <x:c r="A270" s="340" t="str">
        <x:v>MAP-TEST-0264</x:v>
      </x:c>
      <x:c r="B270" s="340" t="str">
        <x:v>ASM-NGOB-V42-TEST</x:v>
      </x:c>
      <x:c r="C270" s="340" t="str">
        <x:v>RAW-TEST-0264</x:v>
      </x:c>
      <x:c r="D270" s="340" t="str">
        <x:v>SRC-NGOB-V18</x:v>
      </x:c>
      <x:c r="E270" s="340" t="str">
        <x:v>Financial</x:v>
      </x:c>
      <x:c r="F270" s="340" t="str">
        <x:v>REVENUE</x:v>
      </x:c>
      <x:c r="G270" s="340"/>
      <x:c r="H270" s="341" t="n">
        <x:f>'11_RAW_STAGING'!I270</x:f>
        <x:v>338753.876376</x:v>
      </x:c>
      <x:c r="I270" s="342"/>
      <x:c r="J270" s="340" t="str">
        <x:v>Proposed</x:v>
      </x:c>
      <x:c r="K270" s="340" t="str">
        <x:v>High</x:v>
      </x:c>
      <x:c r="L270" s="340" t="str">
        <x:v>AI-assisted analyst</x:v>
      </x:c>
      <x:c r="M270" s="342" t="d">
        <x:v>2026-10-04T00:00:00.000Z</x:v>
      </x:c>
      <x:c r="N270" s="340"/>
      <x:c r="O270" s="340" t="str">
        <x:v>Exact source cell: 'MH+'!F16; requires analyst confirmation.</x:v>
      </x:c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8" hidden="0" customHeight="1">
      <x:c r="A271" s="340" t="str">
        <x:v>MAP-TEST-0265</x:v>
      </x:c>
      <x:c r="B271" s="340" t="str">
        <x:v>ASM-NGOB-V42-TEST</x:v>
      </x:c>
      <x:c r="C271" s="340" t="str">
        <x:v>RAW-TEST-0265</x:v>
      </x:c>
      <x:c r="D271" s="340" t="str">
        <x:v>SRC-NGOB-V18</x:v>
      </x:c>
      <x:c r="E271" s="340" t="str">
        <x:v>Financial</x:v>
      </x:c>
      <x:c r="F271" s="340" t="str">
        <x:v>OPEX</x:v>
      </x:c>
      <x:c r="G271" s="340"/>
      <x:c r="H271" s="341" t="n">
        <x:f>'11_RAW_STAGING'!I271</x:f>
        <x:v>198482.93228</x:v>
      </x:c>
      <x:c r="I271" s="342"/>
      <x:c r="J271" s="340" t="str">
        <x:v>Proposed</x:v>
      </x:c>
      <x:c r="K271" s="340" t="str">
        <x:v>High</x:v>
      </x:c>
      <x:c r="L271" s="340" t="str">
        <x:v>AI-assisted analyst</x:v>
      </x:c>
      <x:c r="M271" s="342" t="d">
        <x:v>2026-10-04T00:00:00.000Z</x:v>
      </x:c>
      <x:c r="N271" s="340"/>
      <x:c r="O271" s="340" t="str">
        <x:v>Exact source cell: 'MH+'!F87; requires analyst confirmation.</x:v>
      </x:c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8" hidden="0" customHeight="1">
      <x:c r="A272" s="340" t="str">
        <x:v>MAP-TEST-0266</x:v>
      </x:c>
      <x:c r="B272" s="340" t="str">
        <x:v>ASM-NGOB-V42-TEST</x:v>
      </x:c>
      <x:c r="C272" s="340" t="str">
        <x:v>RAW-TEST-0266</x:v>
      </x:c>
      <x:c r="D272" s="340" t="str">
        <x:v>SRC-NGOB-V18</x:v>
      </x:c>
      <x:c r="E272" s="340" t="str">
        <x:v>Financial</x:v>
      </x:c>
      <x:c r="F272" s="340" t="str">
        <x:v>REVENUE</x:v>
      </x:c>
      <x:c r="G272" s="340"/>
      <x:c r="H272" s="341" t="n">
        <x:f>'11_RAW_STAGING'!I272</x:f>
        <x:v>356233.49390352</x:v>
      </x:c>
      <x:c r="I272" s="342"/>
      <x:c r="J272" s="340" t="str">
        <x:v>Proposed</x:v>
      </x:c>
      <x:c r="K272" s="340" t="str">
        <x:v>High</x:v>
      </x:c>
      <x:c r="L272" s="340" t="str">
        <x:v>AI-assisted analyst</x:v>
      </x:c>
      <x:c r="M272" s="342" t="d">
        <x:v>2026-10-04T00:00:00.000Z</x:v>
      </x:c>
      <x:c r="N272" s="340"/>
      <x:c r="O272" s="340" t="str">
        <x:v>Exact source cell: 'MH+'!G16; requires analyst confirmation.</x:v>
      </x:c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8" hidden="0" customHeight="1">
      <x:c r="A273" s="340" t="str">
        <x:v>MAP-TEST-0267</x:v>
      </x:c>
      <x:c r="B273" s="340" t="str">
        <x:v>ASM-NGOB-V42-TEST</x:v>
      </x:c>
      <x:c r="C273" s="340" t="str">
        <x:v>RAW-TEST-0267</x:v>
      </x:c>
      <x:c r="D273" s="340" t="str">
        <x:v>SRC-NGOB-V18</x:v>
      </x:c>
      <x:c r="E273" s="340" t="str">
        <x:v>Financial</x:v>
      </x:c>
      <x:c r="F273" s="340" t="str">
        <x:v>OPEX</x:v>
      </x:c>
      <x:c r="G273" s="340"/>
      <x:c r="H273" s="341" t="n">
        <x:f>'11_RAW_STAGING'!I273</x:f>
        <x:v>204437.4202484</x:v>
      </x:c>
      <x:c r="I273" s="342"/>
      <x:c r="J273" s="340" t="str">
        <x:v>Proposed</x:v>
      </x:c>
      <x:c r="K273" s="340" t="str">
        <x:v>High</x:v>
      </x:c>
      <x:c r="L273" s="340" t="str">
        <x:v>AI-assisted analyst</x:v>
      </x:c>
      <x:c r="M273" s="342" t="d">
        <x:v>2026-10-04T00:00:00.000Z</x:v>
      </x:c>
      <x:c r="N273" s="340"/>
      <x:c r="O273" s="340" t="str">
        <x:v>Exact source cell: 'MH+'!G87; requires analyst confirmation.</x:v>
      </x:c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8" hidden="0" customHeight="1">
      <x:c r="A274" s="340" t="str">
        <x:v>MAP-TEST-0268</x:v>
      </x:c>
      <x:c r="B274" s="340" t="str">
        <x:v>ASM-NGOB-V42-TEST</x:v>
      </x:c>
      <x:c r="C274" s="340" t="str">
        <x:v>RAW-TEST-0268</x:v>
      </x:c>
      <x:c r="D274" s="340" t="str">
        <x:v>SRC-NGOB-V18</x:v>
      </x:c>
      <x:c r="E274" s="340" t="str">
        <x:v>Financial</x:v>
      </x:c>
      <x:c r="F274" s="340" t="str">
        <x:v>REVENUE</x:v>
      </x:c>
      <x:c r="G274" s="340"/>
      <x:c r="H274" s="341" t="n">
        <x:f>'11_RAW_STAGING'!I274</x:f>
        <x:v>374462.31878159044</x:v>
      </x:c>
      <x:c r="I274" s="342"/>
      <x:c r="J274" s="340" t="str">
        <x:v>Proposed</x:v>
      </x:c>
      <x:c r="K274" s="340" t="str">
        <x:v>High</x:v>
      </x:c>
      <x:c r="L274" s="340" t="str">
        <x:v>AI-assisted analyst</x:v>
      </x:c>
      <x:c r="M274" s="342" t="d">
        <x:v>2026-10-04T00:00:00.000Z</x:v>
      </x:c>
      <x:c r="N274" s="340"/>
      <x:c r="O274" s="340" t="str">
        <x:v>Exact source cell: 'MH+'!H16; requires analyst confirmation.</x:v>
      </x:c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8" hidden="0" customHeight="1">
      <x:c r="A275" s="340" t="str">
        <x:v>MAP-TEST-0269</x:v>
      </x:c>
      <x:c r="B275" s="340" t="str">
        <x:v>ASM-NGOB-V42-TEST</x:v>
      </x:c>
      <x:c r="C275" s="340" t="str">
        <x:v>RAW-TEST-0269</x:v>
      </x:c>
      <x:c r="D275" s="340" t="str">
        <x:v>SRC-NGOB-V18</x:v>
      </x:c>
      <x:c r="E275" s="340" t="str">
        <x:v>Financial</x:v>
      </x:c>
      <x:c r="F275" s="340" t="str">
        <x:v>OPEX</x:v>
      </x:c>
      <x:c r="G275" s="340"/>
      <x:c r="H275" s="341" t="n">
        <x:f>'11_RAW_STAGING'!I275</x:f>
        <x:v>210570.54285585202</x:v>
      </x:c>
      <x:c r="I275" s="342"/>
      <x:c r="J275" s="340" t="str">
        <x:v>Proposed</x:v>
      </x:c>
      <x:c r="K275" s="340" t="str">
        <x:v>High</x:v>
      </x:c>
      <x:c r="L275" s="340" t="str">
        <x:v>AI-assisted analyst</x:v>
      </x:c>
      <x:c r="M275" s="342" t="d">
        <x:v>2026-10-04T00:00:00.000Z</x:v>
      </x:c>
      <x:c r="N275" s="340"/>
      <x:c r="O275" s="340" t="str">
        <x:v>Exact source cell: 'MH+'!H87; requires analyst confirmation.</x:v>
      </x:c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8" hidden="0" customHeight="1">
      <x:c r="A276" s="340" t="str">
        <x:v>MAP-TEST-0270</x:v>
      </x:c>
      <x:c r="B276" s="340" t="str">
        <x:v>ASM-NGOB-V42-TEST</x:v>
      </x:c>
      <x:c r="C276" s="340" t="str">
        <x:v>RAW-TEST-0270</x:v>
      </x:c>
      <x:c r="D276" s="340" t="str">
        <x:v>SRC-NGOB-V18</x:v>
      </x:c>
      <x:c r="E276" s="340" t="str">
        <x:v>Financial</x:v>
      </x:c>
      <x:c r="F276" s="340" t="str">
        <x:v>REVENUE</x:v>
      </x:c>
      <x:c r="G276" s="340"/>
      <x:c r="H276" s="341" t="n">
        <x:f>'11_RAW_STAGING'!I276</x:f>
        <x:v>413318.9165128666</x:v>
      </x:c>
      <x:c r="I276" s="342"/>
      <x:c r="J276" s="340" t="str">
        <x:v>Proposed</x:v>
      </x:c>
      <x:c r="K276" s="340" t="str">
        <x:v>High</x:v>
      </x:c>
      <x:c r="L276" s="340" t="str">
        <x:v>AI-assisted analyst</x:v>
      </x:c>
      <x:c r="M276" s="342" t="d">
        <x:v>2026-10-04T00:00:00.000Z</x:v>
      </x:c>
      <x:c r="N276" s="340"/>
      <x:c r="O276" s="340" t="str">
        <x:v>Exact source cell: 'MH+'!J16; requires analyst confirmation.</x:v>
      </x:c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8" hidden="0" customHeight="1">
      <x:c r="A277" s="340" t="str">
        <x:v>MAP-TEST-0271</x:v>
      </x:c>
      <x:c r="B277" s="340" t="str">
        <x:v>ASM-NGOB-V42-TEST</x:v>
      </x:c>
      <x:c r="C277" s="340" t="str">
        <x:v>RAW-TEST-0271</x:v>
      </x:c>
      <x:c r="D277" s="340" t="str">
        <x:v>SRC-NGOB-V18</x:v>
      </x:c>
      <x:c r="E277" s="340" t="str">
        <x:v>Financial</x:v>
      </x:c>
      <x:c r="F277" s="340" t="str">
        <x:v>OPEX</x:v>
      </x:c>
      <x:c r="G277" s="340"/>
      <x:c r="H277" s="341" t="n">
        <x:f>'11_RAW_STAGING'!I277</x:f>
        <x:v>223394.28891577345</x:v>
      </x:c>
      <x:c r="I277" s="342"/>
      <x:c r="J277" s="340" t="str">
        <x:v>Proposed</x:v>
      </x:c>
      <x:c r="K277" s="340" t="str">
        <x:v>High</x:v>
      </x:c>
      <x:c r="L277" s="340" t="str">
        <x:v>AI-assisted analyst</x:v>
      </x:c>
      <x:c r="M277" s="342" t="d">
        <x:v>2026-10-04T00:00:00.000Z</x:v>
      </x:c>
      <x:c r="N277" s="340"/>
      <x:c r="O277" s="340" t="str">
        <x:v>Exact source cell: 'MH+'!J87; requires analyst confirmation.</x:v>
      </x:c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8" hidden="0" customHeight="1">
      <x:c r="A278" s="340" t="str">
        <x:v>MAP-TEST-0272</x:v>
      </x:c>
      <x:c r="B278" s="340" t="str">
        <x:v>ASM-NGOB-V42-TEST</x:v>
      </x:c>
      <x:c r="C278" s="340" t="str">
        <x:v>RAW-TEST-0272</x:v>
      </x:c>
      <x:c r="D278" s="340" t="str">
        <x:v>SRC-NGOB-V18</x:v>
      </x:c>
      <x:c r="E278" s="340" t="str">
        <x:v>Financial</x:v>
      </x:c>
      <x:c r="F278" s="340" t="str">
        <x:v>REVENUE</x:v>
      </x:c>
      <x:c r="G278" s="340"/>
      <x:c r="H278" s="341" t="n">
        <x:f>'11_RAW_STAGING'!I278</x:f>
        <x:v>424959.1309434365</x:v>
      </x:c>
      <x:c r="I278" s="342"/>
      <x:c r="J278" s="340" t="str">
        <x:v>Proposed</x:v>
      </x:c>
      <x:c r="K278" s="340" t="str">
        <x:v>High</x:v>
      </x:c>
      <x:c r="L278" s="340" t="str">
        <x:v>AI-assisted analyst</x:v>
      </x:c>
      <x:c r="M278" s="342" t="d">
        <x:v>2026-10-04T00:00:00.000Z</x:v>
      </x:c>
      <x:c r="N278" s="340"/>
      <x:c r="O278" s="340" t="str">
        <x:v>Exact source cell: 'MH+'!K16; requires analyst confirmation.</x:v>
      </x:c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8" hidden="0" customHeight="1">
      <x:c r="A279" s="340" t="str">
        <x:v>MAP-TEST-0273</x:v>
      </x:c>
      <x:c r="B279" s="340" t="str">
        <x:v>ASM-NGOB-V42-TEST</x:v>
      </x:c>
      <x:c r="C279" s="340" t="str">
        <x:v>RAW-TEST-0273</x:v>
      </x:c>
      <x:c r="D279" s="340" t="str">
        <x:v>SRC-NGOB-V18</x:v>
      </x:c>
      <x:c r="E279" s="340" t="str">
        <x:v>Financial</x:v>
      </x:c>
      <x:c r="F279" s="340" t="str">
        <x:v>OPEX</x:v>
      </x:c>
      <x:c r="G279" s="340"/>
      <x:c r="H279" s="341" t="n">
        <x:f>'11_RAW_STAGING'!I279</x:f>
        <x:v>230096.11758324664</x:v>
      </x:c>
      <x:c r="I279" s="342"/>
      <x:c r="J279" s="340" t="str">
        <x:v>Proposed</x:v>
      </x:c>
      <x:c r="K279" s="340" t="str">
        <x:v>High</x:v>
      </x:c>
      <x:c r="L279" s="340" t="str">
        <x:v>AI-assisted analyst</x:v>
      </x:c>
      <x:c r="M279" s="342" t="d">
        <x:v>2026-10-04T00:00:00.000Z</x:v>
      </x:c>
      <x:c r="N279" s="340"/>
      <x:c r="O279" s="340" t="str">
        <x:v>Exact source cell: 'MH+'!K87; requires analyst confirmation.</x:v>
      </x:c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8" hidden="0" customHeight="1">
      <x:c r="A280" s="340" t="str">
        <x:v>MAP-TEST-0274</x:v>
      </x:c>
      <x:c r="B280" s="340" t="str">
        <x:v>ASM-NGOB-V42-TEST</x:v>
      </x:c>
      <x:c r="C280" s="340" t="str">
        <x:v>RAW-TEST-0274</x:v>
      </x:c>
      <x:c r="D280" s="340" t="str">
        <x:v>SRC-NGOB-V18</x:v>
      </x:c>
      <x:c r="E280" s="340" t="str">
        <x:v>Financial</x:v>
      </x:c>
      <x:c r="F280" s="340" t="str">
        <x:v>REVENUE</x:v>
      </x:c>
      <x:c r="G280" s="340"/>
      <x:c r="H280" s="341" t="n">
        <x:f>'11_RAW_STAGING'!I280</x:f>
        <x:v>436829.48956512555</x:v>
      </x:c>
      <x:c r="I280" s="342"/>
      <x:c r="J280" s="340" t="str">
        <x:v>Proposed</x:v>
      </x:c>
      <x:c r="K280" s="340" t="str">
        <x:v>High</x:v>
      </x:c>
      <x:c r="L280" s="340" t="str">
        <x:v>AI-assisted analyst</x:v>
      </x:c>
      <x:c r="M280" s="342" t="d">
        <x:v>2026-10-04T00:00:00.000Z</x:v>
      </x:c>
      <x:c r="N280" s="340"/>
      <x:c r="O280" s="340" t="str">
        <x:v>Exact source cell: 'MH+'!L16; requires analyst confirmation.</x:v>
      </x:c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8" hidden="0" customHeight="1">
      <x:c r="A281" s="340" t="str">
        <x:v>MAP-TEST-0275</x:v>
      </x:c>
      <x:c r="B281" s="340" t="str">
        <x:v>ASM-NGOB-V42-TEST</x:v>
      </x:c>
      <x:c r="C281" s="340" t="str">
        <x:v>RAW-TEST-0275</x:v>
      </x:c>
      <x:c r="D281" s="340" t="str">
        <x:v>SRC-NGOB-V18</x:v>
      </x:c>
      <x:c r="E281" s="340" t="str">
        <x:v>Financial</x:v>
      </x:c>
      <x:c r="F281" s="340" t="str">
        <x:v>OPEX</x:v>
      </x:c>
      <x:c r="G281" s="340"/>
      <x:c r="H281" s="341" t="n">
        <x:f>'11_RAW_STAGING'!I281</x:f>
        <x:v>236999.00111074405</x:v>
      </x:c>
      <x:c r="I281" s="342"/>
      <x:c r="J281" s="340" t="str">
        <x:v>Proposed</x:v>
      </x:c>
      <x:c r="K281" s="340" t="str">
        <x:v>High</x:v>
      </x:c>
      <x:c r="L281" s="340" t="str">
        <x:v>AI-assisted analyst</x:v>
      </x:c>
      <x:c r="M281" s="342" t="d">
        <x:v>2026-10-04T00:00:00.000Z</x:v>
      </x:c>
      <x:c r="N281" s="340"/>
      <x:c r="O281" s="340" t="str">
        <x:v>Exact source cell: 'MH+'!L87; requires analyst confirmation.</x:v>
      </x:c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8" hidden="0" customHeight="1">
      <x:c r="A282" s="340" t="str">
        <x:v>MAP-TEST-0276</x:v>
      </x:c>
      <x:c r="B282" s="340" t="str">
        <x:v>ASM-NGOB-V42-TEST</x:v>
      </x:c>
      <x:c r="C282" s="340" t="str">
        <x:v>RAW-TEST-0276</x:v>
      </x:c>
      <x:c r="D282" s="340" t="str">
        <x:v>SRC-NGOB-V18</x:v>
      </x:c>
      <x:c r="E282" s="340" t="str">
        <x:v>Financial</x:v>
      </x:c>
      <x:c r="F282" s="340" t="str">
        <x:v>REVENUE</x:v>
      </x:c>
      <x:c r="G282" s="340"/>
      <x:c r="H282" s="341" t="n">
        <x:f>'11_RAW_STAGING'!I282</x:f>
        <x:v>448935.7287593188</x:v>
      </x:c>
      <x:c r="I282" s="342"/>
      <x:c r="J282" s="340" t="str">
        <x:v>Proposed</x:v>
      </x:c>
      <x:c r="K282" s="340" t="str">
        <x:v>High</x:v>
      </x:c>
      <x:c r="L282" s="340" t="str">
        <x:v>AI-assisted analyst</x:v>
      </x:c>
      <x:c r="M282" s="342" t="d">
        <x:v>2026-10-04T00:00:00.000Z</x:v>
      </x:c>
      <x:c r="N282" s="340"/>
      <x:c r="O282" s="340" t="str">
        <x:v>Exact source cell: 'MH+'!M16; requires analyst confirmation.</x:v>
      </x:c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8" hidden="0" customHeight="1">
      <x:c r="A283" s="340" t="str">
        <x:v>MAP-TEST-0277</x:v>
      </x:c>
      <x:c r="B283" s="340" t="str">
        <x:v>ASM-NGOB-V42-TEST</x:v>
      </x:c>
      <x:c r="C283" s="340" t="str">
        <x:v>RAW-TEST-0277</x:v>
      </x:c>
      <x:c r="D283" s="340" t="str">
        <x:v>SRC-NGOB-V18</x:v>
      </x:c>
      <x:c r="E283" s="340" t="str">
        <x:v>Financial</x:v>
      </x:c>
      <x:c r="F283" s="340" t="str">
        <x:v>OPEX</x:v>
      </x:c>
      <x:c r="G283" s="340"/>
      <x:c r="H283" s="341" t="n">
        <x:f>'11_RAW_STAGING'!I283</x:f>
        <x:v>244108.97114406637</x:v>
      </x:c>
      <x:c r="I283" s="342"/>
      <x:c r="J283" s="340" t="str">
        <x:v>Proposed</x:v>
      </x:c>
      <x:c r="K283" s="340" t="str">
        <x:v>High</x:v>
      </x:c>
      <x:c r="L283" s="340" t="str">
        <x:v>AI-assisted analyst</x:v>
      </x:c>
      <x:c r="M283" s="342" t="d">
        <x:v>2026-10-04T00:00:00.000Z</x:v>
      </x:c>
      <x:c r="N283" s="340"/>
      <x:c r="O283" s="340" t="str">
        <x:v>Exact source cell: 'MH+'!M87; requires analyst confirmation.</x:v>
      </x:c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8" hidden="0" customHeight="1">
      <x:c r="A284" s="340" t="str">
        <x:v>MAP-TEST-0278</x:v>
      </x:c>
      <x:c r="B284" s="340" t="str">
        <x:v>ASM-NGOB-V42-TEST</x:v>
      </x:c>
      <x:c r="C284" s="340" t="str">
        <x:v>RAW-TEST-0278</x:v>
      </x:c>
      <x:c r="D284" s="340" t="str">
        <x:v>SRC-NGOB-V18</x:v>
      </x:c>
      <x:c r="E284" s="340" t="str">
        <x:v>Financial</x:v>
      </x:c>
      <x:c r="F284" s="340" t="str">
        <x:v>REVENUE</x:v>
      </x:c>
      <x:c r="G284" s="340"/>
      <x:c r="H284" s="341" t="n">
        <x:f>'11_RAW_STAGING'!I284</x:f>
        <x:v>747266.48</x:v>
      </x:c>
      <x:c r="I284" s="342"/>
      <x:c r="J284" s="340" t="str">
        <x:v>Proposed</x:v>
      </x:c>
      <x:c r="K284" s="340" t="str">
        <x:v>High</x:v>
      </x:c>
      <x:c r="L284" s="340" t="str">
        <x:v>AI-assisted analyst</x:v>
      </x:c>
      <x:c r="M284" s="342" t="d">
        <x:v>2026-10-04T00:00:00.000Z</x:v>
      </x:c>
      <x:c r="N284" s="340"/>
      <x:c r="O284" s="340" t="str">
        <x:v>Exact source cell: 'NT+'!C16; requires analyst confirmation.</x:v>
      </x:c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8" hidden="0" customHeight="1">
      <x:c r="A285" s="340" t="str">
        <x:v>MAP-TEST-0279</x:v>
      </x:c>
      <x:c r="B285" s="340" t="str">
        <x:v>ASM-NGOB-V42-TEST</x:v>
      </x:c>
      <x:c r="C285" s="340" t="str">
        <x:v>RAW-TEST-0279</x:v>
      </x:c>
      <x:c r="D285" s="340" t="str">
        <x:v>SRC-NGOB-V18</x:v>
      </x:c>
      <x:c r="E285" s="340" t="str">
        <x:v>Financial</x:v>
      </x:c>
      <x:c r="F285" s="340" t="str">
        <x:v>OPEX</x:v>
      </x:c>
      <x:c r="G285" s="340"/>
      <x:c r="H285" s="341" t="n">
        <x:f>'11_RAW_STAGING'!I285</x:f>
        <x:v>380183</x:v>
      </x:c>
      <x:c r="I285" s="342"/>
      <x:c r="J285" s="340" t="str">
        <x:v>Proposed</x:v>
      </x:c>
      <x:c r="K285" s="340" t="str">
        <x:v>High</x:v>
      </x:c>
      <x:c r="L285" s="340" t="str">
        <x:v>AI-assisted analyst</x:v>
      </x:c>
      <x:c r="M285" s="342" t="d">
        <x:v>2026-10-04T00:00:00.000Z</x:v>
      </x:c>
      <x:c r="N285" s="340"/>
      <x:c r="O285" s="340" t="str">
        <x:v>Exact source cell: 'NT+'!C87; requires analyst confirmation.</x:v>
      </x:c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8" hidden="0" customHeight="1">
      <x:c r="A286" s="340" t="str">
        <x:v>MAP-TEST-0280</x:v>
      </x:c>
      <x:c r="B286" s="340" t="str">
        <x:v>ASM-NGOB-V42-TEST</x:v>
      </x:c>
      <x:c r="C286" s="340" t="str">
        <x:v>RAW-TEST-0280</x:v>
      </x:c>
      <x:c r="D286" s="340" t="str">
        <x:v>SRC-NGOB-V18</x:v>
      </x:c>
      <x:c r="E286" s="340" t="str">
        <x:v>Financial</x:v>
      </x:c>
      <x:c r="F286" s="340" t="str">
        <x:v>REVENUE</x:v>
      </x:c>
      <x:c r="G286" s="340"/>
      <x:c r="H286" s="341" t="n">
        <x:f>'11_RAW_STAGING'!I286</x:f>
        <x:v>660977.64</x:v>
      </x:c>
      <x:c r="I286" s="342"/>
      <x:c r="J286" s="340" t="str">
        <x:v>Proposed</x:v>
      </x:c>
      <x:c r="K286" s="340" t="str">
        <x:v>High</x:v>
      </x:c>
      <x:c r="L286" s="340" t="str">
        <x:v>AI-assisted analyst</x:v>
      </x:c>
      <x:c r="M286" s="342" t="d">
        <x:v>2026-10-04T00:00:00.000Z</x:v>
      </x:c>
      <x:c r="N286" s="340"/>
      <x:c r="O286" s="340" t="str">
        <x:v>Exact source cell: 'NT+'!D16; requires analyst confirmation.</x:v>
      </x:c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8" hidden="0" customHeight="1">
      <x:c r="A287" s="340" t="str">
        <x:v>MAP-TEST-0281</x:v>
      </x:c>
      <x:c r="B287" s="340" t="str">
        <x:v>ASM-NGOB-V42-TEST</x:v>
      </x:c>
      <x:c r="C287" s="340" t="str">
        <x:v>RAW-TEST-0281</x:v>
      </x:c>
      <x:c r="D287" s="340" t="str">
        <x:v>SRC-NGOB-V18</x:v>
      </x:c>
      <x:c r="E287" s="340" t="str">
        <x:v>Financial</x:v>
      </x:c>
      <x:c r="F287" s="340" t="str">
        <x:v>OPEX</x:v>
      </x:c>
      <x:c r="G287" s="340"/>
      <x:c r="H287" s="341" t="n">
        <x:f>'11_RAW_STAGING'!I287</x:f>
        <x:v>391588.49</x:v>
      </x:c>
      <x:c r="I287" s="342"/>
      <x:c r="J287" s="340" t="str">
        <x:v>Proposed</x:v>
      </x:c>
      <x:c r="K287" s="340" t="str">
        <x:v>High</x:v>
      </x:c>
      <x:c r="L287" s="340" t="str">
        <x:v>AI-assisted analyst</x:v>
      </x:c>
      <x:c r="M287" s="342" t="d">
        <x:v>2026-10-04T00:00:00.000Z</x:v>
      </x:c>
      <x:c r="N287" s="340"/>
      <x:c r="O287" s="340" t="str">
        <x:v>Exact source cell: 'NT+'!D87; requires analyst confirmation.</x:v>
      </x:c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8" hidden="0" customHeight="1">
      <x:c r="A288" s="340" t="str">
        <x:v>MAP-TEST-0282</x:v>
      </x:c>
      <x:c r="B288" s="340" t="str">
        <x:v>ASM-NGOB-V42-TEST</x:v>
      </x:c>
      <x:c r="C288" s="340" t="str">
        <x:v>RAW-TEST-0282</x:v>
      </x:c>
      <x:c r="D288" s="340" t="str">
        <x:v>SRC-NGOB-V18</x:v>
      </x:c>
      <x:c r="E288" s="340" t="str">
        <x:v>Financial</x:v>
      </x:c>
      <x:c r="F288" s="340" t="str">
        <x:v>REVENUE</x:v>
      </x:c>
      <x:c r="G288" s="340"/>
      <x:c r="H288" s="341" t="n">
        <x:f>'11_RAW_STAGING'!I288</x:f>
        <x:v>670954.1728000001</x:v>
      </x:c>
      <x:c r="I288" s="342"/>
      <x:c r="J288" s="340" t="str">
        <x:v>Proposed</x:v>
      </x:c>
      <x:c r="K288" s="340" t="str">
        <x:v>High</x:v>
      </x:c>
      <x:c r="L288" s="340" t="str">
        <x:v>AI-assisted analyst</x:v>
      </x:c>
      <x:c r="M288" s="342" t="d">
        <x:v>2026-10-04T00:00:00.000Z</x:v>
      </x:c>
      <x:c r="N288" s="340"/>
      <x:c r="O288" s="340" t="str">
        <x:v>Exact source cell: 'NT+'!E16; requires analyst confirmation.</x:v>
      </x:c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8" hidden="0" customHeight="1">
      <x:c r="A289" s="340" t="str">
        <x:v>MAP-TEST-0283</x:v>
      </x:c>
      <x:c r="B289" s="340" t="str">
        <x:v>ASM-NGOB-V42-TEST</x:v>
      </x:c>
      <x:c r="C289" s="340" t="str">
        <x:v>RAW-TEST-0283</x:v>
      </x:c>
      <x:c r="D289" s="340" t="str">
        <x:v>SRC-NGOB-V18</x:v>
      </x:c>
      <x:c r="E289" s="340" t="str">
        <x:v>Financial</x:v>
      </x:c>
      <x:c r="F289" s="340" t="str">
        <x:v>OPEX</x:v>
      </x:c>
      <x:c r="G289" s="340"/>
      <x:c r="H289" s="341" t="n">
        <x:f>'11_RAW_STAGING'!I289</x:f>
        <x:v>403336.14470000006</x:v>
      </x:c>
      <x:c r="I289" s="342"/>
      <x:c r="J289" s="340" t="str">
        <x:v>Proposed</x:v>
      </x:c>
      <x:c r="K289" s="340" t="str">
        <x:v>High</x:v>
      </x:c>
      <x:c r="L289" s="340" t="str">
        <x:v>AI-assisted analyst</x:v>
      </x:c>
      <x:c r="M289" s="342" t="d">
        <x:v>2026-10-04T00:00:00.000Z</x:v>
      </x:c>
      <x:c r="N289" s="340"/>
      <x:c r="O289" s="340" t="str">
        <x:v>Exact source cell: 'NT+'!E87; requires analyst confirmation.</x:v>
      </x:c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8" hidden="0" customHeight="1">
      <x:c r="A290" s="340" t="str">
        <x:v>MAP-TEST-0284</x:v>
      </x:c>
      <x:c r="B290" s="340" t="str">
        <x:v>ASM-NGOB-V42-TEST</x:v>
      </x:c>
      <x:c r="C290" s="340" t="str">
        <x:v>RAW-TEST-0284</x:v>
      </x:c>
      <x:c r="D290" s="340" t="str">
        <x:v>SRC-NGOB-V18</x:v>
      </x:c>
      <x:c r="E290" s="340" t="str">
        <x:v>Financial</x:v>
      </x:c>
      <x:c r="F290" s="340" t="str">
        <x:v>REVENUE</x:v>
      </x:c>
      <x:c r="G290" s="340"/>
      <x:c r="H290" s="341" t="n">
        <x:f>'11_RAW_STAGING'!I290</x:f>
        <x:v>615563.736256</x:v>
      </x:c>
      <x:c r="I290" s="342"/>
      <x:c r="J290" s="340" t="str">
        <x:v>Proposed</x:v>
      </x:c>
      <x:c r="K290" s="340" t="str">
        <x:v>High</x:v>
      </x:c>
      <x:c r="L290" s="340" t="str">
        <x:v>AI-assisted analyst</x:v>
      </x:c>
      <x:c r="M290" s="342" t="d">
        <x:v>2026-10-04T00:00:00.000Z</x:v>
      </x:c>
      <x:c r="N290" s="340"/>
      <x:c r="O290" s="340" t="str">
        <x:v>Exact source cell: 'NT+'!F16; requires analyst confirmation.</x:v>
      </x:c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8" hidden="0" customHeight="1">
      <x:c r="A291" s="340" t="str">
        <x:v>MAP-TEST-0285</x:v>
      </x:c>
      <x:c r="B291" s="340" t="str">
        <x:v>ASM-NGOB-V42-TEST</x:v>
      </x:c>
      <x:c r="C291" s="340" t="str">
        <x:v>RAW-TEST-0285</x:v>
      </x:c>
      <x:c r="D291" s="340" t="str">
        <x:v>SRC-NGOB-V18</x:v>
      </x:c>
      <x:c r="E291" s="340" t="str">
        <x:v>Financial</x:v>
      </x:c>
      <x:c r="F291" s="340" t="str">
        <x:v>OPEX</x:v>
      </x:c>
      <x:c r="G291" s="340"/>
      <x:c r="H291" s="341" t="n">
        <x:f>'11_RAW_STAGING'!I291</x:f>
        <x:v>415436.229041</x:v>
      </x:c>
      <x:c r="I291" s="342"/>
      <x:c r="J291" s="340" t="str">
        <x:v>Proposed</x:v>
      </x:c>
      <x:c r="K291" s="340" t="str">
        <x:v>High</x:v>
      </x:c>
      <x:c r="L291" s="340" t="str">
        <x:v>AI-assisted analyst</x:v>
      </x:c>
      <x:c r="M291" s="342" t="d">
        <x:v>2026-10-04T00:00:00.000Z</x:v>
      </x:c>
      <x:c r="N291" s="340"/>
      <x:c r="O291" s="340" t="str">
        <x:v>Exact source cell: 'NT+'!F87; requires analyst confirmation.</x:v>
      </x:c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8" hidden="0" customHeight="1">
      <x:c r="A292" s="340" t="str">
        <x:v>MAP-TEST-0286</x:v>
      </x:c>
      <x:c r="B292" s="340" t="str">
        <x:v>ASM-NGOB-V42-TEST</x:v>
      </x:c>
      <x:c r="C292" s="340" t="str">
        <x:v>RAW-TEST-0286</x:v>
      </x:c>
      <x:c r="D292" s="340" t="str">
        <x:v>SRC-NGOB-V18</x:v>
      </x:c>
      <x:c r="E292" s="340" t="str">
        <x:v>Financial</x:v>
      </x:c>
      <x:c r="F292" s="340" t="str">
        <x:v>REVENUE</x:v>
      </x:c>
      <x:c r="G292" s="340"/>
      <x:c r="H292" s="341" t="n">
        <x:f>'11_RAW_STAGING'!I292</x:f>
        <x:v>561426.4009811201</x:v>
      </x:c>
      <x:c r="I292" s="342"/>
      <x:c r="J292" s="340" t="str">
        <x:v>Proposed</x:v>
      </x:c>
      <x:c r="K292" s="340" t="str">
        <x:v>High</x:v>
      </x:c>
      <x:c r="L292" s="340" t="str">
        <x:v>AI-assisted analyst</x:v>
      </x:c>
      <x:c r="M292" s="342" t="d">
        <x:v>2026-10-04T00:00:00.000Z</x:v>
      </x:c>
      <x:c r="N292" s="340"/>
      <x:c r="O292" s="340" t="str">
        <x:v>Exact source cell: 'NT+'!G16; requires analyst confirmation.</x:v>
      </x:c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8" hidden="0" customHeight="1">
      <x:c r="A293" s="340" t="str">
        <x:v>MAP-TEST-0287</x:v>
      </x:c>
      <x:c r="B293" s="340" t="str">
        <x:v>ASM-NGOB-V42-TEST</x:v>
      </x:c>
      <x:c r="C293" s="340" t="str">
        <x:v>RAW-TEST-0287</x:v>
      </x:c>
      <x:c r="D293" s="340" t="str">
        <x:v>SRC-NGOB-V18</x:v>
      </x:c>
      <x:c r="E293" s="340" t="str">
        <x:v>Financial</x:v>
      </x:c>
      <x:c r="F293" s="340" t="str">
        <x:v>OPEX</x:v>
      </x:c>
      <x:c r="G293" s="340"/>
      <x:c r="H293" s="341" t="n">
        <x:f>'11_RAW_STAGING'!I293</x:f>
        <x:v>427899.31591223006</x:v>
      </x:c>
      <x:c r="I293" s="342"/>
      <x:c r="J293" s="340" t="str">
        <x:v>Proposed</x:v>
      </x:c>
      <x:c r="K293" s="340" t="str">
        <x:v>High</x:v>
      </x:c>
      <x:c r="L293" s="340" t="str">
        <x:v>AI-assisted analyst</x:v>
      </x:c>
      <x:c r="M293" s="342" t="d">
        <x:v>2026-10-04T00:00:00.000Z</x:v>
      </x:c>
      <x:c r="N293" s="340"/>
      <x:c r="O293" s="340" t="str">
        <x:v>Exact source cell: 'NT+'!G87; requires analyst confirmation.</x:v>
      </x:c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8" hidden="0" customHeight="1">
      <x:c r="A294" s="340" t="str">
        <x:v>MAP-TEST-0288</x:v>
      </x:c>
      <x:c r="B294" s="340" t="str">
        <x:v>ASM-NGOB-V42-TEST</x:v>
      </x:c>
      <x:c r="C294" s="340" t="str">
        <x:v>RAW-TEST-0288</x:v>
      </x:c>
      <x:c r="D294" s="340" t="str">
        <x:v>SRC-NGOB-V18</x:v>
      </x:c>
      <x:c r="E294" s="340" t="str">
        <x:v>Financial</x:v>
      </x:c>
      <x:c r="F294" s="340" t="str">
        <x:v>REVENUE</x:v>
      </x:c>
      <x:c r="G294" s="340"/>
      <x:c r="H294" s="341" t="n">
        <x:f>'11_RAW_STAGING'!I294</x:f>
        <x:v>589165.2140007424</x:v>
      </x:c>
      <x:c r="I294" s="342"/>
      <x:c r="J294" s="340" t="str">
        <x:v>Proposed</x:v>
      </x:c>
      <x:c r="K294" s="340" t="str">
        <x:v>High</x:v>
      </x:c>
      <x:c r="L294" s="340" t="str">
        <x:v>AI-assisted analyst</x:v>
      </x:c>
      <x:c r="M294" s="342" t="d">
        <x:v>2026-10-04T00:00:00.000Z</x:v>
      </x:c>
      <x:c r="N294" s="340"/>
      <x:c r="O294" s="340" t="str">
        <x:v>Exact source cell: 'NT+'!H16; requires analyst confirmation.</x:v>
      </x:c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8" hidden="0" customHeight="1">
      <x:c r="A295" s="340" t="str">
        <x:v>MAP-TEST-0289</x:v>
      </x:c>
      <x:c r="B295" s="340" t="str">
        <x:v>ASM-NGOB-V42-TEST</x:v>
      </x:c>
      <x:c r="C295" s="340" t="str">
        <x:v>RAW-TEST-0289</x:v>
      </x:c>
      <x:c r="D295" s="340" t="str">
        <x:v>SRC-NGOB-V18</x:v>
      </x:c>
      <x:c r="E295" s="340" t="str">
        <x:v>Financial</x:v>
      </x:c>
      <x:c r="F295" s="340" t="str">
        <x:v>OPEX</x:v>
      </x:c>
      <x:c r="G295" s="340"/>
      <x:c r="H295" s="341" t="n">
        <x:f>'11_RAW_STAGING'!I295</x:f>
        <x:v>440736.29538959695</x:v>
      </x:c>
      <x:c r="I295" s="342"/>
      <x:c r="J295" s="340" t="str">
        <x:v>Proposed</x:v>
      </x:c>
      <x:c r="K295" s="340" t="str">
        <x:v>High</x:v>
      </x:c>
      <x:c r="L295" s="340" t="str">
        <x:v>AI-assisted analyst</x:v>
      </x:c>
      <x:c r="M295" s="342" t="d">
        <x:v>2026-10-04T00:00:00.000Z</x:v>
      </x:c>
      <x:c r="N295" s="340"/>
      <x:c r="O295" s="340" t="str">
        <x:v>Exact source cell: 'NT+'!H87; requires analyst confirmation.</x:v>
      </x:c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8" hidden="0" customHeight="1">
      <x:c r="A296" s="340" t="str">
        <x:v>MAP-TEST-0290</x:v>
      </x:c>
      <x:c r="B296" s="340" t="str">
        <x:v>ASM-NGOB-V42-TEST</x:v>
      </x:c>
      <x:c r="C296" s="340" t="str">
        <x:v>RAW-TEST-0290</x:v>
      </x:c>
      <x:c r="D296" s="340" t="str">
        <x:v>SRC-NGOB-V18</x:v>
      </x:c>
      <x:c r="E296" s="340" t="str">
        <x:v>Financial</x:v>
      </x:c>
      <x:c r="F296" s="340" t="str">
        <x:v>REVENUE</x:v>
      </x:c>
      <x:c r="G296" s="340"/>
      <x:c r="H296" s="341" t="n">
        <x:f>'11_RAW_STAGING'!I296</x:f>
        <x:v>648855.7551938724</x:v>
      </x:c>
      <x:c r="I296" s="342"/>
      <x:c r="J296" s="340" t="str">
        <x:v>Proposed</x:v>
      </x:c>
      <x:c r="K296" s="340" t="str">
        <x:v>High</x:v>
      </x:c>
      <x:c r="L296" s="340" t="str">
        <x:v>AI-assisted analyst</x:v>
      </x:c>
      <x:c r="M296" s="342" t="d">
        <x:v>2026-10-04T00:00:00.000Z</x:v>
      </x:c>
      <x:c r="N296" s="340"/>
      <x:c r="O296" s="340" t="str">
        <x:v>Exact source cell: 'NT+'!J16; requires analyst confirmation.</x:v>
      </x:c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8" hidden="0" customHeight="1">
      <x:c r="A297" s="340" t="str">
        <x:v>MAP-TEST-0291</x:v>
      </x:c>
      <x:c r="B297" s="340" t="str">
        <x:v>ASM-NGOB-V42-TEST</x:v>
      </x:c>
      <x:c r="C297" s="340" t="str">
        <x:v>RAW-TEST-0291</x:v>
      </x:c>
      <x:c r="D297" s="340" t="str">
        <x:v>SRC-NGOB-V18</x:v>
      </x:c>
      <x:c r="E297" s="340" t="str">
        <x:v>Financial</x:v>
      </x:c>
      <x:c r="F297" s="340" t="str">
        <x:v>OPEX</x:v>
      </x:c>
      <x:c r="G297" s="340"/>
      <x:c r="H297" s="341" t="n">
        <x:f>'11_RAW_STAGING'!I297</x:f>
        <x:v>467577.13577882346</x:v>
      </x:c>
      <x:c r="I297" s="342"/>
      <x:c r="J297" s="340" t="str">
        <x:v>Proposed</x:v>
      </x:c>
      <x:c r="K297" s="340" t="str">
        <x:v>High</x:v>
      </x:c>
      <x:c r="L297" s="340" t="str">
        <x:v>AI-assisted analyst</x:v>
      </x:c>
      <x:c r="M297" s="342" t="d">
        <x:v>2026-10-04T00:00:00.000Z</x:v>
      </x:c>
      <x:c r="N297" s="340"/>
      <x:c r="O297" s="340" t="str">
        <x:v>Exact source cell: 'NT+'!J87; requires analyst confirmation.</x:v>
      </x:c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8" hidden="0" customHeight="1">
      <x:c r="A298" s="340" t="str">
        <x:v>MAP-TEST-0292</x:v>
      </x:c>
      <x:c r="B298" s="340" t="str">
        <x:v>ASM-NGOB-V42-TEST</x:v>
      </x:c>
      <x:c r="C298" s="340" t="str">
        <x:v>RAW-TEST-0292</x:v>
      </x:c>
      <x:c r="D298" s="340" t="str">
        <x:v>SRC-NGOB-V18</x:v>
      </x:c>
      <x:c r="E298" s="340" t="str">
        <x:v>Financial</x:v>
      </x:c>
      <x:c r="F298" s="340" t="str">
        <x:v>REVENUE</x:v>
      </x:c>
      <x:c r="G298" s="340"/>
      <x:c r="H298" s="341" t="n">
        <x:f>'11_RAW_STAGING'!I298</x:f>
        <x:v>674569.9807965</x:v>
      </x:c>
      <x:c r="I298" s="342"/>
      <x:c r="J298" s="340" t="str">
        <x:v>Proposed</x:v>
      </x:c>
      <x:c r="K298" s="340" t="str">
        <x:v>High</x:v>
      </x:c>
      <x:c r="L298" s="340" t="str">
        <x:v>AI-assisted analyst</x:v>
      </x:c>
      <x:c r="M298" s="342" t="d">
        <x:v>2026-10-04T00:00:00.000Z</x:v>
      </x:c>
      <x:c r="N298" s="340"/>
      <x:c r="O298" s="340" t="str">
        <x:v>Exact source cell: 'NT+'!K16; requires analyst confirmation.</x:v>
      </x:c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8" hidden="0" customHeight="1">
      <x:c r="A299" s="340" t="str">
        <x:v>MAP-TEST-0293</x:v>
      </x:c>
      <x:c r="B299" s="340" t="str">
        <x:v>ASM-NGOB-V42-TEST</x:v>
      </x:c>
      <x:c r="C299" s="340" t="str">
        <x:v>RAW-TEST-0293</x:v>
      </x:c>
      <x:c r="D299" s="340" t="str">
        <x:v>SRC-NGOB-V18</x:v>
      </x:c>
      <x:c r="E299" s="340" t="str">
        <x:v>Financial</x:v>
      </x:c>
      <x:c r="F299" s="340" t="str">
        <x:v>OPEX</x:v>
      </x:c>
      <x:c r="G299" s="340"/>
      <x:c r="H299" s="341" t="n">
        <x:f>'11_RAW_STAGING'!I299</x:f>
        <x:v>481604.4498521882</x:v>
      </x:c>
      <x:c r="I299" s="342"/>
      <x:c r="J299" s="340" t="str">
        <x:v>Proposed</x:v>
      </x:c>
      <x:c r="K299" s="340" t="str">
        <x:v>High</x:v>
      </x:c>
      <x:c r="L299" s="340" t="str">
        <x:v>AI-assisted analyst</x:v>
      </x:c>
      <x:c r="M299" s="342" t="d">
        <x:v>2026-10-04T00:00:00.000Z</x:v>
      </x:c>
      <x:c r="N299" s="340"/>
      <x:c r="O299" s="340" t="str">
        <x:v>Exact source cell: 'NT+'!K87; requires analyst confirmation.</x:v>
      </x:c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8" hidden="0" customHeight="1">
      <x:c r="A300" s="340" t="str">
        <x:v>MAP-TEST-0294</x:v>
      </x:c>
      <x:c r="B300" s="340" t="str">
        <x:v>ASM-NGOB-V42-TEST</x:v>
      </x:c>
      <x:c r="C300" s="340" t="str">
        <x:v>RAW-TEST-0294</x:v>
      </x:c>
      <x:c r="D300" s="340" t="str">
        <x:v>SRC-NGOB-V18</x:v>
      </x:c>
      <x:c r="E300" s="340" t="str">
        <x:v>Financial</x:v>
      </x:c>
      <x:c r="F300" s="340" t="str">
        <x:v>REVENUE</x:v>
      </x:c>
      <x:c r="G300" s="340"/>
      <x:c r="H300" s="341" t="n">
        <x:f>'11_RAW_STAGING'!I300</x:f>
        <x:v>691357.785142105</x:v>
      </x:c>
      <x:c r="I300" s="342"/>
      <x:c r="J300" s="340" t="str">
        <x:v>Proposed</x:v>
      </x:c>
      <x:c r="K300" s="340" t="str">
        <x:v>High</x:v>
      </x:c>
      <x:c r="L300" s="340" t="str">
        <x:v>AI-assisted analyst</x:v>
      </x:c>
      <x:c r="M300" s="342" t="d">
        <x:v>2026-10-04T00:00:00.000Z</x:v>
      </x:c>
      <x:c r="N300" s="340"/>
      <x:c r="O300" s="340" t="str">
        <x:v>Exact source cell: 'NT+'!L16; requires analyst confirmation.</x:v>
      </x:c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8" hidden="0" customHeight="1">
      <x:c r="A301" s="340" t="str">
        <x:v>MAP-TEST-0295</x:v>
      </x:c>
      <x:c r="B301" s="340" t="str">
        <x:v>ASM-NGOB-V42-TEST</x:v>
      </x:c>
      <x:c r="C301" s="340" t="str">
        <x:v>RAW-TEST-0295</x:v>
      </x:c>
      <x:c r="D301" s="340" t="str">
        <x:v>SRC-NGOB-V18</x:v>
      </x:c>
      <x:c r="E301" s="340" t="str">
        <x:v>Financial</x:v>
      </x:c>
      <x:c r="F301" s="340" t="str">
        <x:v>OPEX</x:v>
      </x:c>
      <x:c r="G301" s="340"/>
      <x:c r="H301" s="341" t="n">
        <x:f>'11_RAW_STAGING'!I301</x:f>
        <x:v>496052.58334775385</x:v>
      </x:c>
      <x:c r="I301" s="342"/>
      <x:c r="J301" s="340" t="str">
        <x:v>Proposed</x:v>
      </x:c>
      <x:c r="K301" s="340" t="str">
        <x:v>High</x:v>
      </x:c>
      <x:c r="L301" s="340" t="str">
        <x:v>AI-assisted analyst</x:v>
      </x:c>
      <x:c r="M301" s="342" t="d">
        <x:v>2026-10-04T00:00:00.000Z</x:v>
      </x:c>
      <x:c r="N301" s="340"/>
      <x:c r="O301" s="340" t="str">
        <x:v>Exact source cell: 'NT+'!L87; requires analyst confirmation.</x:v>
      </x:c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8" hidden="0" customHeight="1">
      <x:c r="A302" s="340" t="str">
        <x:v>MAP-TEST-0296</x:v>
      </x:c>
      <x:c r="B302" s="340" t="str">
        <x:v>ASM-NGOB-V42-TEST</x:v>
      </x:c>
      <x:c r="C302" s="340" t="str">
        <x:v>RAW-TEST-0296</x:v>
      </x:c>
      <x:c r="D302" s="340" t="str">
        <x:v>SRC-NGOB-V18</x:v>
      </x:c>
      <x:c r="E302" s="340" t="str">
        <x:v>Financial</x:v>
      </x:c>
      <x:c r="F302" s="340" t="str">
        <x:v>REVENUE</x:v>
      </x:c>
      <x:c r="G302" s="340"/>
      <x:c r="H302" s="341" t="n">
        <x:f>'11_RAW_STAGING'!I302</x:f>
        <x:v>708564.2706928639</x:v>
      </x:c>
      <x:c r="I302" s="342"/>
      <x:c r="J302" s="340" t="str">
        <x:v>Proposed</x:v>
      </x:c>
      <x:c r="K302" s="340" t="str">
        <x:v>High</x:v>
      </x:c>
      <x:c r="L302" s="340" t="str">
        <x:v>AI-assisted analyst</x:v>
      </x:c>
      <x:c r="M302" s="342" t="d">
        <x:v>2026-10-04T00:00:00.000Z</x:v>
      </x:c>
      <x:c r="N302" s="340"/>
      <x:c r="O302" s="340" t="str">
        <x:v>Exact source cell: 'NT+'!M16; requires analyst confirmation.</x:v>
      </x:c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8" hidden="0" customHeight="1">
      <x:c r="A303" s="340" t="str">
        <x:v>MAP-TEST-0297</x:v>
      </x:c>
      <x:c r="B303" s="340" t="str">
        <x:v>ASM-NGOB-V42-TEST</x:v>
      </x:c>
      <x:c r="C303" s="340" t="str">
        <x:v>RAW-TEST-0297</x:v>
      </x:c>
      <x:c r="D303" s="340" t="str">
        <x:v>SRC-NGOB-V18</x:v>
      </x:c>
      <x:c r="E303" s="340" t="str">
        <x:v>Financial</x:v>
      </x:c>
      <x:c r="F303" s="340" t="str">
        <x:v>OPEX</x:v>
      </x:c>
      <x:c r="G303" s="340"/>
      <x:c r="H303" s="341" t="n">
        <x:f>'11_RAW_STAGING'!I303</x:f>
        <x:v>510934.16084818647</x:v>
      </x:c>
      <x:c r="I303" s="342"/>
      <x:c r="J303" s="340" t="str">
        <x:v>Proposed</x:v>
      </x:c>
      <x:c r="K303" s="340" t="str">
        <x:v>High</x:v>
      </x:c>
      <x:c r="L303" s="340" t="str">
        <x:v>AI-assisted analyst</x:v>
      </x:c>
      <x:c r="M303" s="342" t="d">
        <x:v>2026-10-04T00:00:00.000Z</x:v>
      </x:c>
      <x:c r="N303" s="340"/>
      <x:c r="O303" s="340" t="str">
        <x:v>Exact source cell: 'NT+'!M87; requires analyst confirmation.</x:v>
      </x:c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8" hidden="0" customHeight="1">
      <x:c r="A304" s="340" t="str">
        <x:v>MAP-TEST-0298</x:v>
      </x:c>
      <x:c r="B304" s="340" t="str">
        <x:v>ASM-NGOB-V42-TEST</x:v>
      </x:c>
      <x:c r="C304" s="340" t="str">
        <x:v>RAW-TEST-0298</x:v>
      </x:c>
      <x:c r="D304" s="340" t="str">
        <x:v>SRC-NGOB-V18</x:v>
      </x:c>
      <x:c r="E304" s="340" t="str">
        <x:v>Financial</x:v>
      </x:c>
      <x:c r="F304" s="340" t="str">
        <x:v>REVENUE</x:v>
      </x:c>
      <x:c r="G304" s="340"/>
      <x:c r="H304" s="341" t="n">
        <x:f>'11_RAW_STAGING'!I304</x:f>
        <x:v>685172.8400000001</x:v>
      </x:c>
      <x:c r="I304" s="342"/>
      <x:c r="J304" s="340" t="str">
        <x:v>Proposed</x:v>
      </x:c>
      <x:c r="K304" s="340" t="str">
        <x:v>High</x:v>
      </x:c>
      <x:c r="L304" s="340" t="str">
        <x:v>AI-assisted analyst</x:v>
      </x:c>
      <x:c r="M304" s="342" t="d">
        <x:v>2026-10-04T00:00:00.000Z</x:v>
      </x:c>
      <x:c r="N304" s="340"/>
      <x:c r="O304" s="340" t="str">
        <x:v>Exact source cell: 'JP'!C17; requires analyst confirmation.</x:v>
      </x:c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8" hidden="0" customHeight="1">
      <x:c r="A305" s="340" t="str">
        <x:v>MAP-TEST-0299</x:v>
      </x:c>
      <x:c r="B305" s="340" t="str">
        <x:v>ASM-NGOB-V42-TEST</x:v>
      </x:c>
      <x:c r="C305" s="340" t="str">
        <x:v>RAW-TEST-0299</x:v>
      </x:c>
      <x:c r="D305" s="340" t="str">
        <x:v>SRC-NGOB-V18</x:v>
      </x:c>
      <x:c r="E305" s="340" t="str">
        <x:v>Financial</x:v>
      </x:c>
      <x:c r="F305" s="340" t="str">
        <x:v>OPEX</x:v>
      </x:c>
      <x:c r="G305" s="340"/>
      <x:c r="H305" s="341" t="n">
        <x:f>'11_RAW_STAGING'!I305</x:f>
        <x:v>303551</x:v>
      </x:c>
      <x:c r="I305" s="342"/>
      <x:c r="J305" s="340" t="str">
        <x:v>Proposed</x:v>
      </x:c>
      <x:c r="K305" s="340" t="str">
        <x:v>High</x:v>
      </x:c>
      <x:c r="L305" s="340" t="str">
        <x:v>AI-assisted analyst</x:v>
      </x:c>
      <x:c r="M305" s="342" t="d">
        <x:v>2026-10-04T00:00:00.000Z</x:v>
      </x:c>
      <x:c r="N305" s="340"/>
      <x:c r="O305" s="340" t="str">
        <x:v>Exact source cell: 'JP'!C87; requires analyst confirmation.</x:v>
      </x:c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8" hidden="0" customHeight="1">
      <x:c r="A306" s="340" t="str">
        <x:v>MAP-TEST-0300</x:v>
      </x:c>
      <x:c r="B306" s="340" t="str">
        <x:v>ASM-NGOB-V42-TEST</x:v>
      </x:c>
      <x:c r="C306" s="340" t="str">
        <x:v>RAW-TEST-0300</x:v>
      </x:c>
      <x:c r="D306" s="340" t="str">
        <x:v>SRC-NGOB-V18</x:v>
      </x:c>
      <x:c r="E306" s="340" t="str">
        <x:v>Financial</x:v>
      </x:c>
      <x:c r="F306" s="340" t="str">
        <x:v>REVENUE</x:v>
      </x:c>
      <x:c r="G306" s="340"/>
      <x:c r="H306" s="341" t="n">
        <x:f>'11_RAW_STAGING'!I306</x:f>
        <x:v>462143.42000000004</x:v>
      </x:c>
      <x:c r="I306" s="342"/>
      <x:c r="J306" s="340" t="str">
        <x:v>Proposed</x:v>
      </x:c>
      <x:c r="K306" s="340" t="str">
        <x:v>High</x:v>
      </x:c>
      <x:c r="L306" s="340" t="str">
        <x:v>AI-assisted analyst</x:v>
      </x:c>
      <x:c r="M306" s="342" t="d">
        <x:v>2026-10-04T00:00:00.000Z</x:v>
      </x:c>
      <x:c r="N306" s="340"/>
      <x:c r="O306" s="340" t="str">
        <x:v>Exact source cell: 'JP'!D17; requires analyst confirmation.</x:v>
      </x:c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8" hidden="0" customHeight="1">
      <x:c r="A307" s="340" t="str">
        <x:v>MAP-TEST-0301</x:v>
      </x:c>
      <x:c r="B307" s="340" t="str">
        <x:v>ASM-NGOB-V42-TEST</x:v>
      </x:c>
      <x:c r="C307" s="340" t="str">
        <x:v>RAW-TEST-0301</x:v>
      </x:c>
      <x:c r="D307" s="340" t="str">
        <x:v>SRC-NGOB-V18</x:v>
      </x:c>
      <x:c r="E307" s="340" t="str">
        <x:v>Financial</x:v>
      </x:c>
      <x:c r="F307" s="340" t="str">
        <x:v>OPEX</x:v>
      </x:c>
      <x:c r="G307" s="340"/>
      <x:c r="H307" s="341" t="n">
        <x:f>'11_RAW_STAGING'!I307</x:f>
        <x:v>299915.76</x:v>
      </x:c>
      <x:c r="I307" s="342"/>
      <x:c r="J307" s="340" t="str">
        <x:v>Proposed</x:v>
      </x:c>
      <x:c r="K307" s="340" t="str">
        <x:v>High</x:v>
      </x:c>
      <x:c r="L307" s="340" t="str">
        <x:v>AI-assisted analyst</x:v>
      </x:c>
      <x:c r="M307" s="342" t="d">
        <x:v>2026-10-04T00:00:00.000Z</x:v>
      </x:c>
      <x:c r="N307" s="340"/>
      <x:c r="O307" s="340" t="str">
        <x:v>Exact source cell: 'JP'!D87; requires analyst confirmation.</x:v>
      </x:c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8" hidden="0" customHeight="1">
      <x:c r="A308" s="340" t="str">
        <x:v>MAP-TEST-0302</x:v>
      </x:c>
      <x:c r="B308" s="340" t="str">
        <x:v>ASM-NGOB-V42-TEST</x:v>
      </x:c>
      <x:c r="C308" s="340" t="str">
        <x:v>RAW-TEST-0302</x:v>
      </x:c>
      <x:c r="D308" s="340" t="str">
        <x:v>SRC-NGOB-V18</x:v>
      </x:c>
      <x:c r="E308" s="340" t="str">
        <x:v>Financial</x:v>
      </x:c>
      <x:c r="F308" s="340" t="str">
        <x:v>REVENUE</x:v>
      </x:c>
      <x:c r="G308" s="340"/>
      <x:c r="H308" s="341" t="n">
        <x:f>'11_RAW_STAGING'!I308</x:f>
        <x:v>181271.71000000002</x:v>
      </x:c>
      <x:c r="I308" s="342"/>
      <x:c r="J308" s="340" t="str">
        <x:v>Proposed</x:v>
      </x:c>
      <x:c r="K308" s="340" t="str">
        <x:v>High</x:v>
      </x:c>
      <x:c r="L308" s="340" t="str">
        <x:v>AI-assisted analyst</x:v>
      </x:c>
      <x:c r="M308" s="342" t="d">
        <x:v>2026-10-04T00:00:00.000Z</x:v>
      </x:c>
      <x:c r="N308" s="340"/>
      <x:c r="O308" s="340" t="str">
        <x:v>Exact source cell: 'JP'!E17; requires analyst confirmation.</x:v>
      </x:c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8" hidden="0" customHeight="1">
      <x:c r="A309" s="340" t="str">
        <x:v>MAP-TEST-0303</x:v>
      </x:c>
      <x:c r="B309" s="340" t="str">
        <x:v>ASM-NGOB-V42-TEST</x:v>
      </x:c>
      <x:c r="C309" s="340" t="str">
        <x:v>RAW-TEST-0303</x:v>
      </x:c>
      <x:c r="D309" s="340" t="str">
        <x:v>SRC-NGOB-V18</x:v>
      </x:c>
      <x:c r="E309" s="340" t="str">
        <x:v>Financial</x:v>
      </x:c>
      <x:c r="F309" s="340" t="str">
        <x:v>OPEX</x:v>
      </x:c>
      <x:c r="G309" s="340"/>
      <x:c r="H309" s="341" t="n">
        <x:f>'11_RAW_STAGING'!I309</x:f>
        <x:v>287145.4352</x:v>
      </x:c>
      <x:c r="I309" s="342"/>
      <x:c r="J309" s="340" t="str">
        <x:v>Proposed</x:v>
      </x:c>
      <x:c r="K309" s="340" t="str">
        <x:v>High</x:v>
      </x:c>
      <x:c r="L309" s="340" t="str">
        <x:v>AI-assisted analyst</x:v>
      </x:c>
      <x:c r="M309" s="342" t="d">
        <x:v>2026-10-04T00:00:00.000Z</x:v>
      </x:c>
      <x:c r="N309" s="340"/>
      <x:c r="O309" s="340" t="str">
        <x:v>Exact source cell: 'JP'!E87; requires analyst confirmation.</x:v>
      </x:c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8" hidden="0" customHeight="1">
      <x:c r="A310" s="340" t="str">
        <x:v>MAP-TEST-0304</x:v>
      </x:c>
      <x:c r="B310" s="340" t="str">
        <x:v>ASM-NGOB-V42-TEST</x:v>
      </x:c>
      <x:c r="C310" s="340" t="str">
        <x:v>RAW-TEST-0304</x:v>
      </x:c>
      <x:c r="D310" s="340" t="str">
        <x:v>SRC-NGOB-V18</x:v>
      </x:c>
      <x:c r="E310" s="340" t="str">
        <x:v>Financial</x:v>
      </x:c>
      <x:c r="F310" s="340" t="str">
        <x:v>REVENUE</x:v>
      </x:c>
      <x:c r="G310" s="340"/>
      <x:c r="H310" s="341" t="n">
        <x:f>'11_RAW_STAGING'!I310</x:f>
        <x:v>52437.104999999996</x:v>
      </x:c>
      <x:c r="I310" s="342"/>
      <x:c r="J310" s="340" t="str">
        <x:v>Proposed</x:v>
      </x:c>
      <x:c r="K310" s="340" t="str">
        <x:v>High</x:v>
      </x:c>
      <x:c r="L310" s="340" t="str">
        <x:v>AI-assisted analyst</x:v>
      </x:c>
      <x:c r="M310" s="342" t="d">
        <x:v>2026-10-04T00:00:00.000Z</x:v>
      </x:c>
      <x:c r="N310" s="340"/>
      <x:c r="O310" s="340" t="str">
        <x:v>Exact source cell: 'JP'!F17; requires analyst confirmation.</x:v>
      </x:c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8" hidden="0" customHeight="1">
      <x:c r="A311" s="340" t="str">
        <x:v>MAP-TEST-0305</x:v>
      </x:c>
      <x:c r="B311" s="340" t="str">
        <x:v>ASM-NGOB-V42-TEST</x:v>
      </x:c>
      <x:c r="C311" s="340" t="str">
        <x:v>RAW-TEST-0305</x:v>
      </x:c>
      <x:c r="D311" s="340" t="str">
        <x:v>SRC-NGOB-V18</x:v>
      </x:c>
      <x:c r="E311" s="340" t="str">
        <x:v>Financial</x:v>
      </x:c>
      <x:c r="F311" s="340" t="str">
        <x:v>OPEX</x:v>
      </x:c>
      <x:c r="G311" s="340"/>
      <x:c r="H311" s="341" t="n">
        <x:f>'11_RAW_STAGING'!I311</x:f>
        <x:v>179864.97624</x:v>
      </x:c>
      <x:c r="I311" s="342"/>
      <x:c r="J311" s="340" t="str">
        <x:v>Proposed</x:v>
      </x:c>
      <x:c r="K311" s="340" t="str">
        <x:v>High</x:v>
      </x:c>
      <x:c r="L311" s="340" t="str">
        <x:v>AI-assisted analyst</x:v>
      </x:c>
      <x:c r="M311" s="342" t="d">
        <x:v>2026-10-04T00:00:00.000Z</x:v>
      </x:c>
      <x:c r="N311" s="340"/>
      <x:c r="O311" s="340" t="str">
        <x:v>Exact source cell: 'JP'!F87; requires analyst confirmation.</x:v>
      </x:c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8" hidden="0" customHeight="1">
      <x:c r="A312" s="340" t="str">
        <x:v>MAP-TEST-0306</x:v>
      </x:c>
      <x:c r="B312" s="340" t="str">
        <x:v>ASM-NGOB-V42-TEST</x:v>
      </x:c>
      <x:c r="C312" s="340" t="str">
        <x:v>RAW-TEST-0306</x:v>
      </x:c>
      <x:c r="D312" s="340" t="str">
        <x:v>SRC-NGOB-V18</x:v>
      </x:c>
      <x:c r="E312" s="340" t="str">
        <x:v>Financial</x:v>
      </x:c>
      <x:c r="F312" s="340" t="str">
        <x:v>REVENUE</x:v>
      </x:c>
      <x:c r="G312" s="340"/>
      <x:c r="H312" s="341" t="n">
        <x:f>'11_RAW_STAGING'!I312</x:f>
        <x:v>1413776.6400000001</x:v>
      </x:c>
      <x:c r="I312" s="342"/>
      <x:c r="J312" s="340" t="str">
        <x:v>Proposed</x:v>
      </x:c>
      <x:c r="K312" s="340" t="str">
        <x:v>High</x:v>
      </x:c>
      <x:c r="L312" s="340" t="str">
        <x:v>AI-assisted analyst</x:v>
      </x:c>
      <x:c r="M312" s="342" t="d">
        <x:v>2026-10-04T00:00:00.000Z</x:v>
      </x:c>
      <x:c r="N312" s="340"/>
      <x:c r="O312" s="340" t="str">
        <x:v>Exact source cell: 'Newton Green'!C16; requires analyst confirmation.</x:v>
      </x:c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8" hidden="0" customHeight="1">
      <x:c r="A313" s="340" t="str">
        <x:v>MAP-TEST-0307</x:v>
      </x:c>
      <x:c r="B313" s="340" t="str">
        <x:v>ASM-NGOB-V42-TEST</x:v>
      </x:c>
      <x:c r="C313" s="340" t="str">
        <x:v>RAW-TEST-0307</x:v>
      </x:c>
      <x:c r="D313" s="340" t="str">
        <x:v>SRC-NGOB-V18</x:v>
      </x:c>
      <x:c r="E313" s="340" t="str">
        <x:v>Financial</x:v>
      </x:c>
      <x:c r="F313" s="340" t="str">
        <x:v>OPEX</x:v>
      </x:c>
      <x:c r="G313" s="340"/>
      <x:c r="H313" s="341" t="n">
        <x:f>'11_RAW_STAGING'!I313</x:f>
        <x:v>925662</x:v>
      </x:c>
      <x:c r="I313" s="342"/>
      <x:c r="J313" s="340" t="str">
        <x:v>Proposed</x:v>
      </x:c>
      <x:c r="K313" s="340" t="str">
        <x:v>High</x:v>
      </x:c>
      <x:c r="L313" s="340" t="str">
        <x:v>AI-assisted analyst</x:v>
      </x:c>
      <x:c r="M313" s="342" t="d">
        <x:v>2026-10-04T00:00:00.000Z</x:v>
      </x:c>
      <x:c r="N313" s="340"/>
      <x:c r="O313" s="340" t="str">
        <x:v>Exact source cell: 'Newton Green'!C87; requires analyst confirmation.</x:v>
      </x:c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8" hidden="0" customHeight="1">
      <x:c r="A314" s="340" t="str">
        <x:v>MAP-TEST-0308</x:v>
      </x:c>
      <x:c r="B314" s="340" t="str">
        <x:v>ASM-NGOB-V42-TEST</x:v>
      </x:c>
      <x:c r="C314" s="340" t="str">
        <x:v>RAW-TEST-0308</x:v>
      </x:c>
      <x:c r="D314" s="340" t="str">
        <x:v>SRC-NGOB-V18</x:v>
      </x:c>
      <x:c r="E314" s="340" t="str">
        <x:v>Financial</x:v>
      </x:c>
      <x:c r="F314" s="340" t="str">
        <x:v>REVENUE</x:v>
      </x:c>
      <x:c r="G314" s="340"/>
      <x:c r="H314" s="341" t="n">
        <x:f>'11_RAW_STAGING'!I314</x:f>
        <x:v>2270161</x:v>
      </x:c>
      <x:c r="I314" s="342"/>
      <x:c r="J314" s="340" t="str">
        <x:v>Proposed</x:v>
      </x:c>
      <x:c r="K314" s="340" t="str">
        <x:v>High</x:v>
      </x:c>
      <x:c r="L314" s="340" t="str">
        <x:v>AI-assisted analyst</x:v>
      </x:c>
      <x:c r="M314" s="342" t="d">
        <x:v>2026-10-04T00:00:00.000Z</x:v>
      </x:c>
      <x:c r="N314" s="340"/>
      <x:c r="O314" s="340" t="str">
        <x:v>Exact source cell: 'Newton Green'!D16; requires analyst confirmation.</x:v>
      </x:c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8" hidden="0" customHeight="1">
      <x:c r="A315" s="340" t="str">
        <x:v>MAP-TEST-0309</x:v>
      </x:c>
      <x:c r="B315" s="340" t="str">
        <x:v>ASM-NGOB-V42-TEST</x:v>
      </x:c>
      <x:c r="C315" s="340" t="str">
        <x:v>RAW-TEST-0309</x:v>
      </x:c>
      <x:c r="D315" s="340" t="str">
        <x:v>SRC-NGOB-V18</x:v>
      </x:c>
      <x:c r="E315" s="340" t="str">
        <x:v>Financial</x:v>
      </x:c>
      <x:c r="F315" s="340" t="str">
        <x:v>OPEX</x:v>
      </x:c>
      <x:c r="G315" s="340"/>
      <x:c r="H315" s="341" t="n">
        <x:f>'11_RAW_STAGING'!I315</x:f>
        <x:v>1766547.64</x:v>
      </x:c>
      <x:c r="I315" s="342"/>
      <x:c r="J315" s="340" t="str">
        <x:v>Proposed</x:v>
      </x:c>
      <x:c r="K315" s="340" t="str">
        <x:v>High</x:v>
      </x:c>
      <x:c r="L315" s="340" t="str">
        <x:v>AI-assisted analyst</x:v>
      </x:c>
      <x:c r="M315" s="342" t="d">
        <x:v>2026-10-04T00:00:00.000Z</x:v>
      </x:c>
      <x:c r="N315" s="340"/>
      <x:c r="O315" s="340" t="str">
        <x:v>Exact source cell: 'Newton Green'!D87; requires analyst confirmation.</x:v>
      </x:c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8" hidden="0" customHeight="1">
      <x:c r="A316" s="340" t="str">
        <x:v>MAP-TEST-0310</x:v>
      </x:c>
      <x:c r="B316" s="340" t="str">
        <x:v>ASM-NGOB-V42-TEST</x:v>
      </x:c>
      <x:c r="C316" s="340" t="str">
        <x:v>RAW-TEST-0310</x:v>
      </x:c>
      <x:c r="D316" s="340" t="str">
        <x:v>SRC-NGOB-V18</x:v>
      </x:c>
      <x:c r="E316" s="340" t="str">
        <x:v>Financial</x:v>
      </x:c>
      <x:c r="F316" s="340" t="str">
        <x:v>REVENUE</x:v>
      </x:c>
      <x:c r="G316" s="340"/>
      <x:c r="H316" s="341" t="n">
        <x:f>'11_RAW_STAGING'!I316</x:f>
        <x:v>1746128</x:v>
      </x:c>
      <x:c r="I316" s="342"/>
      <x:c r="J316" s="340" t="str">
        <x:v>Proposed</x:v>
      </x:c>
      <x:c r="K316" s="340" t="str">
        <x:v>High</x:v>
      </x:c>
      <x:c r="L316" s="340" t="str">
        <x:v>AI-assisted analyst</x:v>
      </x:c>
      <x:c r="M316" s="342" t="d">
        <x:v>2026-10-04T00:00:00.000Z</x:v>
      </x:c>
      <x:c r="N316" s="340"/>
      <x:c r="O316" s="340" t="str">
        <x:v>Exact source cell: 'Newton Green'!E16; requires analyst confirmation.</x:v>
      </x:c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8" hidden="0" customHeight="1">
      <x:c r="A317" s="340" t="str">
        <x:v>MAP-TEST-0311</x:v>
      </x:c>
      <x:c r="B317" s="340" t="str">
        <x:v>ASM-NGOB-V42-TEST</x:v>
      </x:c>
      <x:c r="C317" s="340" t="str">
        <x:v>RAW-TEST-0311</x:v>
      </x:c>
      <x:c r="D317" s="340" t="str">
        <x:v>SRC-NGOB-V18</x:v>
      </x:c>
      <x:c r="E317" s="340" t="str">
        <x:v>Financial</x:v>
      </x:c>
      <x:c r="F317" s="340" t="str">
        <x:v>OPEX</x:v>
      </x:c>
      <x:c r="G317" s="340"/>
      <x:c r="H317" s="341" t="n">
        <x:f>'11_RAW_STAGING'!I317</x:f>
        <x:v>1819270.6378</x:v>
      </x:c>
      <x:c r="I317" s="342"/>
      <x:c r="J317" s="340" t="str">
        <x:v>Proposed</x:v>
      </x:c>
      <x:c r="K317" s="340" t="str">
        <x:v>High</x:v>
      </x:c>
      <x:c r="L317" s="340" t="str">
        <x:v>AI-assisted analyst</x:v>
      </x:c>
      <x:c r="M317" s="342" t="d">
        <x:v>2026-10-04T00:00:00.000Z</x:v>
      </x:c>
      <x:c r="N317" s="340"/>
      <x:c r="O317" s="340" t="str">
        <x:v>Exact source cell: 'Newton Green'!E87; requires analyst confirmation.</x:v>
      </x:c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8" hidden="0" customHeight="1">
      <x:c r="A318" s="340" t="str">
        <x:v>MAP-TEST-0312</x:v>
      </x:c>
      <x:c r="B318" s="340" t="str">
        <x:v>ASM-NGOB-V42-TEST</x:v>
      </x:c>
      <x:c r="C318" s="340" t="str">
        <x:v>RAW-TEST-0312</x:v>
      </x:c>
      <x:c r="D318" s="340" t="str">
        <x:v>SRC-NGOB-V18</x:v>
      </x:c>
      <x:c r="E318" s="340" t="str">
        <x:v>Financial</x:v>
      </x:c>
      <x:c r="F318" s="340" t="str">
        <x:v>REVENUE</x:v>
      </x:c>
      <x:c r="G318" s="340"/>
      <x:c r="H318" s="341" t="n">
        <x:f>'11_RAW_STAGING'!I318</x:f>
        <x:v>1811450.84</x:v>
      </x:c>
      <x:c r="I318" s="342"/>
      <x:c r="J318" s="340" t="str">
        <x:v>Proposed</x:v>
      </x:c>
      <x:c r="K318" s="340" t="str">
        <x:v>High</x:v>
      </x:c>
      <x:c r="L318" s="340" t="str">
        <x:v>AI-assisted analyst</x:v>
      </x:c>
      <x:c r="M318" s="342" t="d">
        <x:v>2026-10-04T00:00:00.000Z</x:v>
      </x:c>
      <x:c r="N318" s="340"/>
      <x:c r="O318" s="340" t="str">
        <x:v>Exact source cell: 'Newton Green'!F16; requires analyst confirmation.</x:v>
      </x:c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8" hidden="0" customHeight="1">
      <x:c r="A319" s="340" t="str">
        <x:v>MAP-TEST-0313</x:v>
      </x:c>
      <x:c r="B319" s="340" t="str">
        <x:v>ASM-NGOB-V42-TEST</x:v>
      </x:c>
      <x:c r="C319" s="340" t="str">
        <x:v>RAW-TEST-0313</x:v>
      </x:c>
      <x:c r="D319" s="340" t="str">
        <x:v>SRC-NGOB-V18</x:v>
      </x:c>
      <x:c r="E319" s="340" t="str">
        <x:v>Financial</x:v>
      </x:c>
      <x:c r="F319" s="340" t="str">
        <x:v>OPEX</x:v>
      </x:c>
      <x:c r="G319" s="340"/>
      <x:c r="H319" s="341" t="n">
        <x:f>'11_RAW_STAGING'!I319</x:f>
        <x:v>1873569.856906</x:v>
      </x:c>
      <x:c r="I319" s="342"/>
      <x:c r="J319" s="340" t="str">
        <x:v>Proposed</x:v>
      </x:c>
      <x:c r="K319" s="340" t="str">
        <x:v>High</x:v>
      </x:c>
      <x:c r="L319" s="340" t="str">
        <x:v>AI-assisted analyst</x:v>
      </x:c>
      <x:c r="M319" s="342" t="d">
        <x:v>2026-10-04T00:00:00.000Z</x:v>
      </x:c>
      <x:c r="N319" s="340"/>
      <x:c r="O319" s="340" t="str">
        <x:v>Exact source cell: 'Newton Green'!F87; requires analyst confirmation.</x:v>
      </x:c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8" hidden="0" customHeight="1">
      <x:c r="A320" s="340" t="str">
        <x:v>MAP-TEST-0314</x:v>
      </x:c>
      <x:c r="B320" s="340" t="str">
        <x:v>ASM-NGOB-V42-TEST</x:v>
      </x:c>
      <x:c r="C320" s="340" t="str">
        <x:v>RAW-TEST-0314</x:v>
      </x:c>
      <x:c r="D320" s="340" t="str">
        <x:v>SRC-NGOB-V18</x:v>
      </x:c>
      <x:c r="E320" s="340" t="str">
        <x:v>Financial</x:v>
      </x:c>
      <x:c r="F320" s="340" t="str">
        <x:v>REVENUE</x:v>
      </x:c>
      <x:c r="G320" s="340"/>
      <x:c r="H320" s="341" t="n">
        <x:f>'11_RAW_STAGING'!I320</x:f>
        <x:v>1879600.6508</x:v>
      </x:c>
      <x:c r="I320" s="342"/>
      <x:c r="J320" s="340" t="str">
        <x:v>Proposed</x:v>
      </x:c>
      <x:c r="K320" s="340" t="str">
        <x:v>High</x:v>
      </x:c>
      <x:c r="L320" s="340" t="str">
        <x:v>AI-assisted analyst</x:v>
      </x:c>
      <x:c r="M320" s="342" t="d">
        <x:v>2026-10-04T00:00:00.000Z</x:v>
      </x:c>
      <x:c r="N320" s="340"/>
      <x:c r="O320" s="340" t="str">
        <x:v>Exact source cell: 'Newton Green'!G16; requires analyst confirmation.</x:v>
      </x:c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8" hidden="0" customHeight="1">
      <x:c r="A321" s="340" t="str">
        <x:v>MAP-TEST-0315</x:v>
      </x:c>
      <x:c r="B321" s="340" t="str">
        <x:v>ASM-NGOB-V42-TEST</x:v>
      </x:c>
      <x:c r="C321" s="340" t="str">
        <x:v>RAW-TEST-0315</x:v>
      </x:c>
      <x:c r="D321" s="340" t="str">
        <x:v>SRC-NGOB-V18</x:v>
      </x:c>
      <x:c r="E321" s="340" t="str">
        <x:v>Financial</x:v>
      </x:c>
      <x:c r="F321" s="340" t="str">
        <x:v>OPEX</x:v>
      </x:c>
      <x:c r="G321" s="340"/>
      <x:c r="H321" s="341" t="n">
        <x:f>'11_RAW_STAGING'!I321</x:f>
        <x:v>1929492.47458462</x:v>
      </x:c>
      <x:c r="I321" s="342"/>
      <x:c r="J321" s="340" t="str">
        <x:v>Proposed</x:v>
      </x:c>
      <x:c r="K321" s="340" t="str">
        <x:v>High</x:v>
      </x:c>
      <x:c r="L321" s="340" t="str">
        <x:v>AI-assisted analyst</x:v>
      </x:c>
      <x:c r="M321" s="342" t="d">
        <x:v>2026-10-04T00:00:00.000Z</x:v>
      </x:c>
      <x:c r="N321" s="340"/>
      <x:c r="O321" s="340" t="str">
        <x:v>Exact source cell: 'Newton Green'!G87; requires analyst confirmation.</x:v>
      </x:c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8" hidden="0" customHeight="1">
      <x:c r="A322" s="340" t="str">
        <x:v>MAP-TEST-0316</x:v>
      </x:c>
      <x:c r="B322" s="340" t="str">
        <x:v>ASM-NGOB-V42-TEST</x:v>
      </x:c>
      <x:c r="C322" s="340" t="str">
        <x:v>RAW-TEST-0316</x:v>
      </x:c>
      <x:c r="D322" s="340" t="str">
        <x:v>SRC-NGOB-V18</x:v>
      </x:c>
      <x:c r="E322" s="340" t="str">
        <x:v>Financial</x:v>
      </x:c>
      <x:c r="F322" s="340" t="str">
        <x:v>REVENUE</x:v>
      </x:c>
      <x:c r="G322" s="340"/>
      <x:c r="H322" s="341" t="n">
        <x:f>'11_RAW_STAGING'!I322</x:f>
        <x:v>1950709.9975160002</x:v>
      </x:c>
      <x:c r="I322" s="342"/>
      <x:c r="J322" s="340" t="str">
        <x:v>Proposed</x:v>
      </x:c>
      <x:c r="K322" s="340" t="str">
        <x:v>High</x:v>
      </x:c>
      <x:c r="L322" s="340" t="str">
        <x:v>AI-assisted analyst</x:v>
      </x:c>
      <x:c r="M322" s="342" t="d">
        <x:v>2026-10-04T00:00:00.000Z</x:v>
      </x:c>
      <x:c r="N322" s="340"/>
      <x:c r="O322" s="340" t="str">
        <x:v>Exact source cell: 'Newton Green'!H16; requires analyst confirmation.</x:v>
      </x:c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8" hidden="0" customHeight="1">
      <x:c r="A323" s="340" t="str">
        <x:v>MAP-TEST-0317</x:v>
      </x:c>
      <x:c r="B323" s="340" t="str">
        <x:v>ASM-NGOB-V42-TEST</x:v>
      </x:c>
      <x:c r="C323" s="340" t="str">
        <x:v>RAW-TEST-0317</x:v>
      </x:c>
      <x:c r="D323" s="340" t="str">
        <x:v>SRC-NGOB-V18</x:v>
      </x:c>
      <x:c r="E323" s="340" t="str">
        <x:v>Financial</x:v>
      </x:c>
      <x:c r="F323" s="340" t="str">
        <x:v>OPEX</x:v>
      </x:c>
      <x:c r="G323" s="340"/>
      <x:c r="H323" s="341" t="n">
        <x:f>'11_RAW_STAGING'!I323</x:f>
        <x:v>1987087.0812330274</x:v>
      </x:c>
      <x:c r="I323" s="342"/>
      <x:c r="J323" s="340" t="str">
        <x:v>Proposed</x:v>
      </x:c>
      <x:c r="K323" s="340" t="str">
        <x:v>High</x:v>
      </x:c>
      <x:c r="L323" s="340" t="str">
        <x:v>AI-assisted analyst</x:v>
      </x:c>
      <x:c r="M323" s="342" t="d">
        <x:v>2026-10-04T00:00:00.000Z</x:v>
      </x:c>
      <x:c r="N323" s="340"/>
      <x:c r="O323" s="340" t="str">
        <x:v>Exact source cell: 'Newton Green'!H87; requires analyst confirmation.</x:v>
      </x:c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8" hidden="0" customHeight="1">
      <x:c r="A324" s="340" t="str">
        <x:v>MAP-TEST-0318</x:v>
      </x:c>
      <x:c r="B324" s="340" t="str">
        <x:v>ASM-NGOB-V42-TEST</x:v>
      </x:c>
      <x:c r="C324" s="340" t="str">
        <x:v>RAW-TEST-0318</x:v>
      </x:c>
      <x:c r="D324" s="340" t="str">
        <x:v>SRC-NGOB-V18</x:v>
      </x:c>
      <x:c r="E324" s="340" t="str">
        <x:v>Financial</x:v>
      </x:c>
      <x:c r="F324" s="340" t="str">
        <x:v>REVENUE</x:v>
      </x:c>
      <x:c r="G324" s="340"/>
      <x:c r="H324" s="341" t="n">
        <x:f>'11_RAW_STAGING'!I324</x:f>
        <x:v>2102370.1412125966</x:v>
      </x:c>
      <x:c r="I324" s="342"/>
      <x:c r="J324" s="340" t="str">
        <x:v>Proposed</x:v>
      </x:c>
      <x:c r="K324" s="340" t="str">
        <x:v>High</x:v>
      </x:c>
      <x:c r="L324" s="340" t="str">
        <x:v>AI-assisted analyst</x:v>
      </x:c>
      <x:c r="M324" s="342" t="d">
        <x:v>2026-10-04T00:00:00.000Z</x:v>
      </x:c>
      <x:c r="N324" s="340"/>
      <x:c r="O324" s="340" t="str">
        <x:v>Exact source cell: 'Newton Green'!J16; requires analyst confirmation.</x:v>
      </x:c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8" hidden="0" customHeight="1">
      <x:c r="A325" s="340" t="str">
        <x:v>MAP-TEST-0319</x:v>
      </x:c>
      <x:c r="B325" s="340" t="str">
        <x:v>ASM-NGOB-V42-TEST</x:v>
      </x:c>
      <x:c r="C325" s="340" t="str">
        <x:v>RAW-TEST-0319</x:v>
      </x:c>
      <x:c r="D325" s="340" t="str">
        <x:v>SRC-NGOB-V18</x:v>
      </x:c>
      <x:c r="E325" s="340" t="str">
        <x:v>Financial</x:v>
      </x:c>
      <x:c r="F325" s="340" t="str">
        <x:v>OPEX</x:v>
      </x:c>
      <x:c r="G325" s="340"/>
      <x:c r="H325" s="341" t="n">
        <x:f>'11_RAW_STAGING'!I325</x:f>
        <x:v>2107493.944051245</x:v>
      </x:c>
      <x:c r="I325" s="342"/>
      <x:c r="J325" s="340" t="str">
        <x:v>Proposed</x:v>
      </x:c>
      <x:c r="K325" s="340" t="str">
        <x:v>High</x:v>
      </x:c>
      <x:c r="L325" s="340" t="str">
        <x:v>AI-assisted analyst</x:v>
      </x:c>
      <x:c r="M325" s="342" t="d">
        <x:v>2026-10-04T00:00:00.000Z</x:v>
      </x:c>
      <x:c r="N325" s="340"/>
      <x:c r="O325" s="340" t="str">
        <x:v>Exact source cell: 'Newton Green'!J87; requires analyst confirmation.</x:v>
      </x:c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8" hidden="0" customHeight="1">
      <x:c r="A326" s="340" t="str">
        <x:v>MAP-TEST-0320</x:v>
      </x:c>
      <x:c r="B326" s="340" t="str">
        <x:v>ASM-NGOB-V42-TEST</x:v>
      </x:c>
      <x:c r="C326" s="340" t="str">
        <x:v>RAW-TEST-0320</x:v>
      </x:c>
      <x:c r="D326" s="340" t="str">
        <x:v>SRC-NGOB-V18</x:v>
      </x:c>
      <x:c r="E326" s="340" t="str">
        <x:v>Financial</x:v>
      </x:c>
      <x:c r="F326" s="340" t="str">
        <x:v>REVENUE</x:v>
      </x:c>
      <x:c r="G326" s="340"/>
      <x:c r="H326" s="341" t="n">
        <x:f>'11_RAW_STAGING'!I326</x:f>
        <x:v>2183219.6237113113</x:v>
      </x:c>
      <x:c r="I326" s="342"/>
      <x:c r="J326" s="340" t="str">
        <x:v>Proposed</x:v>
      </x:c>
      <x:c r="K326" s="340" t="str">
        <x:v>High</x:v>
      </x:c>
      <x:c r="L326" s="340" t="str">
        <x:v>AI-assisted analyst</x:v>
      </x:c>
      <x:c r="M326" s="342" t="d">
        <x:v>2026-10-04T00:00:00.000Z</x:v>
      </x:c>
      <x:c r="N326" s="340"/>
      <x:c r="O326" s="340" t="str">
        <x:v>Exact source cell: 'Newton Green'!K16; requires analyst confirmation.</x:v>
      </x:c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8" hidden="0" customHeight="1">
      <x:c r="A327" s="340" t="str">
        <x:v>MAP-TEST-0321</x:v>
      </x:c>
      <x:c r="B327" s="340" t="str">
        <x:v>ASM-NGOB-V42-TEST</x:v>
      </x:c>
      <x:c r="C327" s="340" t="str">
        <x:v>RAW-TEST-0321</x:v>
      </x:c>
      <x:c r="D327" s="340" t="str">
        <x:v>SRC-NGOB-V18</x:v>
      </x:c>
      <x:c r="E327" s="340" t="str">
        <x:v>Financial</x:v>
      </x:c>
      <x:c r="F327" s="340" t="str">
        <x:v>OPEX</x:v>
      </x:c>
      <x:c r="G327" s="340"/>
      <x:c r="H327" s="341" t="n">
        <x:f>'11_RAW_STAGING'!I327</x:f>
        <x:v>2170410.834205856</x:v>
      </x:c>
      <x:c r="I327" s="342"/>
      <x:c r="J327" s="340" t="str">
        <x:v>Proposed</x:v>
      </x:c>
      <x:c r="K327" s="340" t="str">
        <x:v>High</x:v>
      </x:c>
      <x:c r="L327" s="340" t="str">
        <x:v>AI-assisted analyst</x:v>
      </x:c>
      <x:c r="M327" s="342" t="d">
        <x:v>2026-10-04T00:00:00.000Z</x:v>
      </x:c>
      <x:c r="N327" s="340"/>
      <x:c r="O327" s="340" t="str">
        <x:v>Exact source cell: 'Newton Green'!K87; requires analyst confirmation.</x:v>
      </x:c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8" hidden="0" customHeight="1">
      <x:c r="A328" s="340" t="str">
        <x:v>MAP-TEST-0322</x:v>
      </x:c>
      <x:c r="B328" s="340" t="str">
        <x:v>ASM-NGOB-V42-TEST</x:v>
      </x:c>
      <x:c r="C328" s="340" t="str">
        <x:v>RAW-TEST-0322</x:v>
      </x:c>
      <x:c r="D328" s="340" t="str">
        <x:v>SRC-NGOB-V18</x:v>
      </x:c>
      <x:c r="E328" s="340" t="str">
        <x:v>Financial</x:v>
      </x:c>
      <x:c r="F328" s="340" t="str">
        <x:v>REVENUE</x:v>
      </x:c>
      <x:c r="G328" s="340"/>
      <x:c r="H328" s="341" t="n">
        <x:f>'11_RAW_STAGING'!I328</x:f>
        <x:v>2267626.699843723</x:v>
      </x:c>
      <x:c r="I328" s="342"/>
      <x:c r="J328" s="340" t="str">
        <x:v>Proposed</x:v>
      </x:c>
      <x:c r="K328" s="340" t="str">
        <x:v>High</x:v>
      </x:c>
      <x:c r="L328" s="340" t="str">
        <x:v>AI-assisted analyst</x:v>
      </x:c>
      <x:c r="M328" s="342" t="d">
        <x:v>2026-10-04T00:00:00.000Z</x:v>
      </x:c>
      <x:c r="N328" s="340"/>
      <x:c r="O328" s="340" t="str">
        <x:v>Exact source cell: 'Newton Green'!L16; requires analyst confirmation.</x:v>
      </x:c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8" hidden="0" customHeight="1">
      <x:c r="A329" s="340" t="str">
        <x:v>MAP-TEST-0323</x:v>
      </x:c>
      <x:c r="B329" s="340" t="str">
        <x:v>ASM-NGOB-V42-TEST</x:v>
      </x:c>
      <x:c r="C329" s="340" t="str">
        <x:v>RAW-TEST-0323</x:v>
      </x:c>
      <x:c r="D329" s="340" t="str">
        <x:v>SRC-NGOB-V18</x:v>
      </x:c>
      <x:c r="E329" s="340" t="str">
        <x:v>Financial</x:v>
      </x:c>
      <x:c r="F329" s="340" t="str">
        <x:v>OPEX</x:v>
      </x:c>
      <x:c r="G329" s="340"/>
      <x:c r="H329" s="341" t="n">
        <x:f>'11_RAW_STAGING'!I329</x:f>
        <x:v>2235209.0725017665</x:v>
      </x:c>
      <x:c r="I329" s="342"/>
      <x:c r="J329" s="340" t="str">
        <x:v>Proposed</x:v>
      </x:c>
      <x:c r="K329" s="340" t="str">
        <x:v>High</x:v>
      </x:c>
      <x:c r="L329" s="340" t="str">
        <x:v>AI-assisted analyst</x:v>
      </x:c>
      <x:c r="M329" s="342" t="d">
        <x:v>2026-10-04T00:00:00.000Z</x:v>
      </x:c>
      <x:c r="N329" s="340"/>
      <x:c r="O329" s="340" t="str">
        <x:v>Exact source cell: 'Newton Green'!L87; requires analyst confirmation.</x:v>
      </x:c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8" hidden="0" customHeight="1">
      <x:c r="A330" s="340" t="str">
        <x:v>MAP-TEST-0324</x:v>
      </x:c>
      <x:c r="B330" s="340" t="str">
        <x:v>ASM-NGOB-V42-TEST</x:v>
      </x:c>
      <x:c r="C330" s="340" t="str">
        <x:v>RAW-TEST-0324</x:v>
      </x:c>
      <x:c r="D330" s="340" t="str">
        <x:v>SRC-NGOB-V18</x:v>
      </x:c>
      <x:c r="E330" s="340" t="str">
        <x:v>Financial</x:v>
      </x:c>
      <x:c r="F330" s="340" t="str">
        <x:v>REVENUE</x:v>
      </x:c>
      <x:c r="G330" s="340"/>
      <x:c r="H330" s="341" t="n">
        <x:f>'11_RAW_STAGING'!I330</x:f>
        <x:v>2355759.5516816927</x:v>
      </x:c>
      <x:c r="I330" s="342"/>
      <x:c r="J330" s="340" t="str">
        <x:v>Proposed</x:v>
      </x:c>
      <x:c r="K330" s="340" t="str">
        <x:v>High</x:v>
      </x:c>
      <x:c r="L330" s="340" t="str">
        <x:v>AI-assisted analyst</x:v>
      </x:c>
      <x:c r="M330" s="342" t="d">
        <x:v>2026-10-04T00:00:00.000Z</x:v>
      </x:c>
      <x:c r="N330" s="340"/>
      <x:c r="O330" s="340" t="str">
        <x:v>Exact source cell: 'Newton Green'!M16; requires analyst confirmation.</x:v>
      </x:c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8" hidden="0" customHeight="1">
      <x:c r="A331" s="340" t="str">
        <x:v>MAP-TEST-0325</x:v>
      </x:c>
      <x:c r="B331" s="340" t="str">
        <x:v>ASM-NGOB-V42-TEST</x:v>
      </x:c>
      <x:c r="C331" s="340" t="str">
        <x:v>RAW-TEST-0325</x:v>
      </x:c>
      <x:c r="D331" s="340" t="str">
        <x:v>SRC-NGOB-V18</x:v>
      </x:c>
      <x:c r="E331" s="340" t="str">
        <x:v>Financial</x:v>
      </x:c>
      <x:c r="F331" s="340" t="str">
        <x:v>OPEX</x:v>
      </x:c>
      <x:c r="G331" s="340"/>
      <x:c r="H331" s="341" t="n">
        <x:f>'11_RAW_STAGING'!I331</x:f>
        <x:v>2301944.976211949</x:v>
      </x:c>
      <x:c r="I331" s="342"/>
      <x:c r="J331" s="340" t="str">
        <x:v>Proposed</x:v>
      </x:c>
      <x:c r="K331" s="340" t="str">
        <x:v>High</x:v>
      </x:c>
      <x:c r="L331" s="340" t="str">
        <x:v>AI-assisted analyst</x:v>
      </x:c>
      <x:c r="M331" s="342" t="d">
        <x:v>2026-10-04T00:00:00.000Z</x:v>
      </x:c>
      <x:c r="N331" s="340"/>
      <x:c r="O331" s="340" t="str">
        <x:v>Exact source cell: 'Newton Green'!M87; requires analyst confirmation.</x:v>
      </x:c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8" hidden="0" customHeight="1">
      <x:c r="A332" s="340" t="str">
        <x:v>MAP-TEST-0326</x:v>
      </x:c>
      <x:c r="B332" s="340" t="str">
        <x:v>ASM-NGOB-V42-TEST</x:v>
      </x:c>
      <x:c r="C332" s="340" t="str">
        <x:v>RAW-TEST-0326</x:v>
      </x:c>
      <x:c r="D332" s="340" t="str">
        <x:v>SRC-NGOB-V18</x:v>
      </x:c>
      <x:c r="E332" s="340" t="str">
        <x:v>Financial</x:v>
      </x:c>
      <x:c r="F332" s="340" t="str">
        <x:v>REVENUE</x:v>
      </x:c>
      <x:c r="G332" s="340"/>
      <x:c r="H332" s="341" t="n">
        <x:f>'11_RAW_STAGING'!I332</x:f>
        <x:v>620980.1599999999</x:v>
      </x:c>
      <x:c r="I332" s="342"/>
      <x:c r="J332" s="340" t="str">
        <x:v>Proposed</x:v>
      </x:c>
      <x:c r="K332" s="340" t="str">
        <x:v>High</x:v>
      </x:c>
      <x:c r="L332" s="340" t="str">
        <x:v>AI-assisted analyst</x:v>
      </x:c>
      <x:c r="M332" s="342" t="d">
        <x:v>2026-10-04T00:00:00.000Z</x:v>
      </x:c>
      <x:c r="N332" s="340"/>
      <x:c r="O332" s="340" t="str">
        <x:v>Exact source cell: 'Rosemary Green'!C16; requires analyst confirmation.</x:v>
      </x:c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8" hidden="0" customHeight="1">
      <x:c r="A333" s="340" t="str">
        <x:v>MAP-TEST-0327</x:v>
      </x:c>
      <x:c r="B333" s="340" t="str">
        <x:v>ASM-NGOB-V42-TEST</x:v>
      </x:c>
      <x:c r="C333" s="340" t="str">
        <x:v>RAW-TEST-0327</x:v>
      </x:c>
      <x:c r="D333" s="340" t="str">
        <x:v>SRC-NGOB-V18</x:v>
      </x:c>
      <x:c r="E333" s="340" t="str">
        <x:v>Financial</x:v>
      </x:c>
      <x:c r="F333" s="340" t="str">
        <x:v>OPEX</x:v>
      </x:c>
      <x:c r="G333" s="340"/>
      <x:c r="H333" s="341" t="n">
        <x:f>'11_RAW_STAGING'!I333</x:f>
        <x:v>303467</x:v>
      </x:c>
      <x:c r="I333" s="342"/>
      <x:c r="J333" s="340" t="str">
        <x:v>Proposed</x:v>
      </x:c>
      <x:c r="K333" s="340" t="str">
        <x:v>High</x:v>
      </x:c>
      <x:c r="L333" s="340" t="str">
        <x:v>AI-assisted analyst</x:v>
      </x:c>
      <x:c r="M333" s="342" t="d">
        <x:v>2026-10-04T00:00:00.000Z</x:v>
      </x:c>
      <x:c r="N333" s="340"/>
      <x:c r="O333" s="340" t="str">
        <x:v>Exact source cell: 'Rosemary Green'!C87; requires analyst confirmation.</x:v>
      </x:c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8" hidden="0" customHeight="1">
      <x:c r="A334" s="340" t="str">
        <x:v>MAP-TEST-0328</x:v>
      </x:c>
      <x:c r="B334" s="340" t="str">
        <x:v>ASM-NGOB-V42-TEST</x:v>
      </x:c>
      <x:c r="C334" s="340" t="str">
        <x:v>RAW-TEST-0328</x:v>
      </x:c>
      <x:c r="D334" s="340" t="str">
        <x:v>SRC-NGOB-V18</x:v>
      </x:c>
      <x:c r="E334" s="340" t="str">
        <x:v>Financial</x:v>
      </x:c>
      <x:c r="F334" s="340" t="str">
        <x:v>REVENUE</x:v>
      </x:c>
      <x:c r="G334" s="340"/>
      <x:c r="H334" s="341" t="n">
        <x:f>'11_RAW_STAGING'!I334</x:f>
        <x:v>555398.5800000001</x:v>
      </x:c>
      <x:c r="I334" s="342"/>
      <x:c r="J334" s="340" t="str">
        <x:v>Proposed</x:v>
      </x:c>
      <x:c r="K334" s="340" t="str">
        <x:v>High</x:v>
      </x:c>
      <x:c r="L334" s="340" t="str">
        <x:v>AI-assisted analyst</x:v>
      </x:c>
      <x:c r="M334" s="342" t="d">
        <x:v>2026-10-04T00:00:00.000Z</x:v>
      </x:c>
      <x:c r="N334" s="340"/>
      <x:c r="O334" s="340" t="str">
        <x:v>Exact source cell: 'Rosemary Green'!D16; requires analyst confirmation.</x:v>
      </x:c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8" hidden="0" customHeight="1">
      <x:c r="A335" s="340" t="str">
        <x:v>MAP-TEST-0329</x:v>
      </x:c>
      <x:c r="B335" s="340" t="str">
        <x:v>ASM-NGOB-V42-TEST</x:v>
      </x:c>
      <x:c r="C335" s="340" t="str">
        <x:v>RAW-TEST-0329</x:v>
      </x:c>
      <x:c r="D335" s="340" t="str">
        <x:v>SRC-NGOB-V18</x:v>
      </x:c>
      <x:c r="E335" s="340" t="str">
        <x:v>Financial</x:v>
      </x:c>
      <x:c r="F335" s="340" t="str">
        <x:v>OPEX</x:v>
      </x:c>
      <x:c r="G335" s="340"/>
      <x:c r="H335" s="341" t="n">
        <x:f>'11_RAW_STAGING'!I335</x:f>
        <x:v>302424.66000000003</x:v>
      </x:c>
      <x:c r="I335" s="342"/>
      <x:c r="J335" s="340" t="str">
        <x:v>Proposed</x:v>
      </x:c>
      <x:c r="K335" s="340" t="str">
        <x:v>High</x:v>
      </x:c>
      <x:c r="L335" s="340" t="str">
        <x:v>AI-assisted analyst</x:v>
      </x:c>
      <x:c r="M335" s="342" t="d">
        <x:v>2026-10-04T00:00:00.000Z</x:v>
      </x:c>
      <x:c r="N335" s="340"/>
      <x:c r="O335" s="340" t="str">
        <x:v>Exact source cell: 'Rosemary Green'!D87; requires analyst confirmation.</x:v>
      </x:c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8" hidden="0" customHeight="1">
      <x:c r="A336" s="340" t="str">
        <x:v>MAP-TEST-0330</x:v>
      </x:c>
      <x:c r="B336" s="340" t="str">
        <x:v>ASM-NGOB-V42-TEST</x:v>
      </x:c>
      <x:c r="C336" s="340" t="str">
        <x:v>RAW-TEST-0330</x:v>
      </x:c>
      <x:c r="D336" s="340" t="str">
        <x:v>SRC-NGOB-V18</x:v>
      </x:c>
      <x:c r="E336" s="340" t="str">
        <x:v>Financial</x:v>
      </x:c>
      <x:c r="F336" s="340" t="str">
        <x:v>REVENUE</x:v>
      </x:c>
      <x:c r="G336" s="340"/>
      <x:c r="H336" s="341" t="n">
        <x:f>'11_RAW_STAGING'!I336</x:f>
        <x:v>566503.0516</x:v>
      </x:c>
      <x:c r="I336" s="342"/>
      <x:c r="J336" s="340" t="str">
        <x:v>Proposed</x:v>
      </x:c>
      <x:c r="K336" s="340" t="str">
        <x:v>High</x:v>
      </x:c>
      <x:c r="L336" s="340" t="str">
        <x:v>AI-assisted analyst</x:v>
      </x:c>
      <x:c r="M336" s="342" t="d">
        <x:v>2026-10-04T00:00:00.000Z</x:v>
      </x:c>
      <x:c r="N336" s="340"/>
      <x:c r="O336" s="340" t="str">
        <x:v>Exact source cell: 'Rosemary Green'!E16; requires analyst confirmation.</x:v>
      </x:c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8" hidden="0" customHeight="1">
      <x:c r="A337" s="340" t="str">
        <x:v>MAP-TEST-0331</x:v>
      </x:c>
      <x:c r="B337" s="340" t="str">
        <x:v>ASM-NGOB-V42-TEST</x:v>
      </x:c>
      <x:c r="C337" s="340" t="str">
        <x:v>RAW-TEST-0331</x:v>
      </x:c>
      <x:c r="D337" s="340" t="str">
        <x:v>SRC-NGOB-V18</x:v>
      </x:c>
      <x:c r="E337" s="340" t="str">
        <x:v>Financial</x:v>
      </x:c>
      <x:c r="F337" s="340" t="str">
        <x:v>OPEX</x:v>
      </x:c>
      <x:c r="G337" s="340"/>
      <x:c r="H337" s="341" t="n">
        <x:f>'11_RAW_STAGING'!I337</x:f>
        <x:v>286996.0354675581</x:v>
      </x:c>
      <x:c r="I337" s="342"/>
      <x:c r="J337" s="340" t="str">
        <x:v>Proposed</x:v>
      </x:c>
      <x:c r="K337" s="340" t="str">
        <x:v>High</x:v>
      </x:c>
      <x:c r="L337" s="340" t="str">
        <x:v>AI-assisted analyst</x:v>
      </x:c>
      <x:c r="M337" s="342" t="d">
        <x:v>2026-10-04T00:00:00.000Z</x:v>
      </x:c>
      <x:c r="N337" s="340"/>
      <x:c r="O337" s="340" t="str">
        <x:v>Exact source cell: 'Rosemary Green'!E87; requires analyst confirmation.</x:v>
      </x:c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8" hidden="0" customHeight="1">
      <x:c r="A338" s="340" t="str">
        <x:v>MAP-TEST-0332</x:v>
      </x:c>
      <x:c r="B338" s="340" t="str">
        <x:v>ASM-NGOB-V42-TEST</x:v>
      </x:c>
      <x:c r="C338" s="340" t="str">
        <x:v>RAW-TEST-0332</x:v>
      </x:c>
      <x:c r="D338" s="340" t="str">
        <x:v>SRC-NGOB-V18</x:v>
      </x:c>
      <x:c r="E338" s="340" t="str">
        <x:v>Financial</x:v>
      </x:c>
      <x:c r="F338" s="340" t="str">
        <x:v>REVENUE</x:v>
      </x:c>
      <x:c r="G338" s="340"/>
      <x:c r="H338" s="341" t="n">
        <x:f>'11_RAW_STAGING'!I338</x:f>
        <x:v>577829.612632</x:v>
      </x:c>
      <x:c r="I338" s="342"/>
      <x:c r="J338" s="340" t="str">
        <x:v>Proposed</x:v>
      </x:c>
      <x:c r="K338" s="340" t="str">
        <x:v>High</x:v>
      </x:c>
      <x:c r="L338" s="340" t="str">
        <x:v>AI-assisted analyst</x:v>
      </x:c>
      <x:c r="M338" s="342" t="d">
        <x:v>2026-10-04T00:00:00.000Z</x:v>
      </x:c>
      <x:c r="N338" s="340"/>
      <x:c r="O338" s="340" t="str">
        <x:v>Exact source cell: 'Rosemary Green'!F16; requires analyst confirmation.</x:v>
      </x:c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8" hidden="0" customHeight="1">
      <x:c r="A339" s="340" t="str">
        <x:v>MAP-TEST-0333</x:v>
      </x:c>
      <x:c r="B339" s="340" t="str">
        <x:v>ASM-NGOB-V42-TEST</x:v>
      </x:c>
      <x:c r="C339" s="340" t="str">
        <x:v>RAW-TEST-0333</x:v>
      </x:c>
      <x:c r="D339" s="340" t="str">
        <x:v>SRC-NGOB-V18</x:v>
      </x:c>
      <x:c r="E339" s="340" t="str">
        <x:v>Financial</x:v>
      </x:c>
      <x:c r="F339" s="340" t="str">
        <x:v>OPEX</x:v>
      </x:c>
      <x:c r="G339" s="340"/>
      <x:c r="H339" s="341" t="n">
        <x:f>'11_RAW_STAGING'!I339</x:f>
        <x:v>293075.3268969092</x:v>
      </x:c>
      <x:c r="I339" s="342"/>
      <x:c r="J339" s="340" t="str">
        <x:v>Proposed</x:v>
      </x:c>
      <x:c r="K339" s="340" t="str">
        <x:v>High</x:v>
      </x:c>
      <x:c r="L339" s="340" t="str">
        <x:v>AI-assisted analyst</x:v>
      </x:c>
      <x:c r="M339" s="342" t="d">
        <x:v>2026-10-04T00:00:00.000Z</x:v>
      </x:c>
      <x:c r="N339" s="340"/>
      <x:c r="O339" s="340" t="str">
        <x:v>Exact source cell: 'Rosemary Green'!F87; requires analyst confirmation.</x:v>
      </x:c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8" hidden="0" customHeight="1">
      <x:c r="A340" s="340" t="str">
        <x:v>MAP-TEST-0334</x:v>
      </x:c>
      <x:c r="B340" s="340" t="str">
        <x:v>ASM-NGOB-V42-TEST</x:v>
      </x:c>
      <x:c r="C340" s="340" t="str">
        <x:v>RAW-TEST-0334</x:v>
      </x:c>
      <x:c r="D340" s="340" t="str">
        <x:v>SRC-NGOB-V18</x:v>
      </x:c>
      <x:c r="E340" s="340" t="str">
        <x:v>Financial</x:v>
      </x:c>
      <x:c r="F340" s="340" t="str">
        <x:v>REVENUE</x:v>
      </x:c>
      <x:c r="G340" s="340"/>
      <x:c r="H340" s="341" t="n">
        <x:f>'11_RAW_STAGING'!I340</x:f>
        <x:v>589382.7048846399</x:v>
      </x:c>
      <x:c r="I340" s="342"/>
      <x:c r="J340" s="340" t="str">
        <x:v>Proposed</x:v>
      </x:c>
      <x:c r="K340" s="340" t="str">
        <x:v>High</x:v>
      </x:c>
      <x:c r="L340" s="340" t="str">
        <x:v>AI-assisted analyst</x:v>
      </x:c>
      <x:c r="M340" s="342" t="d">
        <x:v>2026-10-04T00:00:00.000Z</x:v>
      </x:c>
      <x:c r="N340" s="340"/>
      <x:c r="O340" s="340" t="str">
        <x:v>Exact source cell: 'Rosemary Green'!G16; requires analyst confirmation.</x:v>
      </x:c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8" hidden="0" customHeight="1">
      <x:c r="A341" s="340" t="str">
        <x:v>MAP-TEST-0335</x:v>
      </x:c>
      <x:c r="B341" s="340" t="str">
        <x:v>ASM-NGOB-V42-TEST</x:v>
      </x:c>
      <x:c r="C341" s="340" t="str">
        <x:v>RAW-TEST-0335</x:v>
      </x:c>
      <x:c r="D341" s="340" t="str">
        <x:v>SRC-NGOB-V18</x:v>
      </x:c>
      <x:c r="E341" s="340" t="str">
        <x:v>Financial</x:v>
      </x:c>
      <x:c r="F341" s="340" t="str">
        <x:v>OPEX</x:v>
      </x:c>
      <x:c r="G341" s="340"/>
      <x:c r="H341" s="341" t="n">
        <x:f>'11_RAW_STAGING'!I341</x:f>
        <x:v>299289.7789836474</x:v>
      </x:c>
      <x:c r="I341" s="342"/>
      <x:c r="J341" s="340" t="str">
        <x:v>Proposed</x:v>
      </x:c>
      <x:c r="K341" s="340" t="str">
        <x:v>High</x:v>
      </x:c>
      <x:c r="L341" s="340" t="str">
        <x:v>AI-assisted analyst</x:v>
      </x:c>
      <x:c r="M341" s="342" t="d">
        <x:v>2026-10-04T00:00:00.000Z</x:v>
      </x:c>
      <x:c r="N341" s="340"/>
      <x:c r="O341" s="340" t="str">
        <x:v>Exact source cell: 'Rosemary Green'!G87; requires analyst confirmation.</x:v>
      </x:c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8" hidden="0" customHeight="1">
      <x:c r="A342" s="340" t="str">
        <x:v>MAP-TEST-0336</x:v>
      </x:c>
      <x:c r="B342" s="340" t="str">
        <x:v>ASM-NGOB-V42-TEST</x:v>
      </x:c>
      <x:c r="C342" s="340" t="str">
        <x:v>RAW-TEST-0336</x:v>
      </x:c>
      <x:c r="D342" s="340" t="str">
        <x:v>SRC-NGOB-V18</x:v>
      </x:c>
      <x:c r="E342" s="340" t="str">
        <x:v>Financial</x:v>
      </x:c>
      <x:c r="F342" s="340" t="str">
        <x:v>REVENUE</x:v>
      </x:c>
      <x:c r="G342" s="340"/>
      <x:c r="H342" s="341" t="n">
        <x:f>'11_RAW_STAGING'!I342</x:f>
        <x:v>601166.8589823327</x:v>
      </x:c>
      <x:c r="I342" s="342"/>
      <x:c r="J342" s="340" t="str">
        <x:v>Proposed</x:v>
      </x:c>
      <x:c r="K342" s="340" t="str">
        <x:v>High</x:v>
      </x:c>
      <x:c r="L342" s="340" t="str">
        <x:v>AI-assisted analyst</x:v>
      </x:c>
      <x:c r="M342" s="342" t="d">
        <x:v>2026-10-04T00:00:00.000Z</x:v>
      </x:c>
      <x:c r="N342" s="340"/>
      <x:c r="O342" s="340" t="str">
        <x:v>Exact source cell: 'Rosemary Green'!H16; requires analyst confirmation.</x:v>
      </x:c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8" hidden="0" customHeight="1">
      <x:c r="A343" s="340" t="str">
        <x:v>MAP-TEST-0337</x:v>
      </x:c>
      <x:c r="B343" s="340" t="str">
        <x:v>ASM-NGOB-V42-TEST</x:v>
      </x:c>
      <x:c r="C343" s="340" t="str">
        <x:v>RAW-TEST-0337</x:v>
      </x:c>
      <x:c r="D343" s="340" t="str">
        <x:v>SRC-NGOB-V18</x:v>
      </x:c>
      <x:c r="E343" s="340" t="str">
        <x:v>Financial</x:v>
      </x:c>
      <x:c r="F343" s="340" t="str">
        <x:v>OPEX</x:v>
      </x:c>
      <x:c r="G343" s="340"/>
      <x:c r="H343" s="341" t="n">
        <x:f>'11_RAW_STAGING'!I343</x:f>
        <x:v>305642.63793407235</x:v>
      </x:c>
      <x:c r="I343" s="342"/>
      <x:c r="J343" s="340" t="str">
        <x:v>Proposed</x:v>
      </x:c>
      <x:c r="K343" s="340" t="str">
        <x:v>High</x:v>
      </x:c>
      <x:c r="L343" s="340" t="str">
        <x:v>AI-assisted analyst</x:v>
      </x:c>
      <x:c r="M343" s="342" t="d">
        <x:v>2026-10-04T00:00:00.000Z</x:v>
      </x:c>
      <x:c r="N343" s="340"/>
      <x:c r="O343" s="340" t="str">
        <x:v>Exact source cell: 'Rosemary Green'!H87; requires analyst confirmation.</x:v>
      </x:c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8" hidden="0" customHeight="1">
      <x:c r="A344" s="340" t="str">
        <x:v>MAP-TEST-0338</x:v>
      </x:c>
      <x:c r="B344" s="340" t="str">
        <x:v>ASM-NGOB-V42-TEST</x:v>
      </x:c>
      <x:c r="C344" s="340" t="str">
        <x:v>RAW-TEST-0338</x:v>
      </x:c>
      <x:c r="D344" s="340" t="str">
        <x:v>SRC-NGOB-V18</x:v>
      </x:c>
      <x:c r="E344" s="340" t="str">
        <x:v>Financial</x:v>
      </x:c>
      <x:c r="F344" s="340" t="str">
        <x:v>REVENUE</x:v>
      </x:c>
      <x:c r="G344" s="340"/>
      <x:c r="H344" s="341" t="n">
        <x:f>'11_RAW_STAGING'!I344</x:f>
        <x:v>625446.930085219</x:v>
      </x:c>
      <x:c r="I344" s="342"/>
      <x:c r="J344" s="340" t="str">
        <x:v>Proposed</x:v>
      </x:c>
      <x:c r="K344" s="340" t="str">
        <x:v>High</x:v>
      </x:c>
      <x:c r="L344" s="340" t="str">
        <x:v>AI-assisted analyst</x:v>
      </x:c>
      <x:c r="M344" s="342" t="d">
        <x:v>2026-10-04T00:00:00.000Z</x:v>
      </x:c>
      <x:c r="N344" s="340"/>
      <x:c r="O344" s="340" t="str">
        <x:v>Exact source cell: 'Rosemary Green'!J16; requires analyst confirmation.</x:v>
      </x:c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8" hidden="0" customHeight="1">
      <x:c r="A345" s="340" t="str">
        <x:v>MAP-TEST-0339</x:v>
      </x:c>
      <x:c r="B345" s="340" t="str">
        <x:v>ASM-NGOB-V42-TEST</x:v>
      </x:c>
      <x:c r="C345" s="340" t="str">
        <x:v>RAW-TEST-0339</x:v>
      </x:c>
      <x:c r="D345" s="340" t="str">
        <x:v>SRC-NGOB-V18</x:v>
      </x:c>
      <x:c r="E345" s="340" t="str">
        <x:v>Financial</x:v>
      </x:c>
      <x:c r="F345" s="340" t="str">
        <x:v>OPEX</x:v>
      </x:c>
      <x:c r="G345" s="340"/>
      <x:c r="H345" s="341" t="n">
        <x:f>'11_RAW_STAGING'!I345</x:f>
        <x:v>318776.997072108</x:v>
      </x:c>
      <x:c r="I345" s="342"/>
      <x:c r="J345" s="340" t="str">
        <x:v>Proposed</x:v>
      </x:c>
      <x:c r="K345" s="340" t="str">
        <x:v>High</x:v>
      </x:c>
      <x:c r="L345" s="340" t="str">
        <x:v>AI-assisted analyst</x:v>
      </x:c>
      <x:c r="M345" s="342" t="d">
        <x:v>2026-10-04T00:00:00.000Z</x:v>
      </x:c>
      <x:c r="N345" s="340"/>
      <x:c r="O345" s="340" t="str">
        <x:v>Exact source cell: 'Rosemary Green'!J87; requires analyst confirmation.</x:v>
      </x:c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8" hidden="0" customHeight="1">
      <x:c r="A346" s="340" t="str">
        <x:v>MAP-TEST-0340</x:v>
      </x:c>
      <x:c r="B346" s="340" t="str">
        <x:v>ASM-NGOB-V42-TEST</x:v>
      </x:c>
      <x:c r="C346" s="340" t="str">
        <x:v>RAW-TEST-0340</x:v>
      </x:c>
      <x:c r="D346" s="340" t="str">
        <x:v>SRC-NGOB-V18</x:v>
      </x:c>
      <x:c r="E346" s="340" t="str">
        <x:v>Financial</x:v>
      </x:c>
      <x:c r="F346" s="340" t="str">
        <x:v>REVENUE</x:v>
      </x:c>
      <x:c r="G346" s="340"/>
      <x:c r="H346" s="341" t="n">
        <x:f>'11_RAW_STAGING'!I346</x:f>
        <x:v>637952.3686869234</x:v>
      </x:c>
      <x:c r="I346" s="342"/>
      <x:c r="J346" s="340" t="str">
        <x:v>Proposed</x:v>
      </x:c>
      <x:c r="K346" s="340" t="str">
        <x:v>High</x:v>
      </x:c>
      <x:c r="L346" s="340" t="str">
        <x:v>AI-assisted analyst</x:v>
      </x:c>
      <x:c r="M346" s="342" t="d">
        <x:v>2026-10-04T00:00:00.000Z</x:v>
      </x:c>
      <x:c r="N346" s="340"/>
      <x:c r="O346" s="340" t="str">
        <x:v>Exact source cell: 'Rosemary Green'!K16; requires analyst confirmation.</x:v>
      </x:c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8" hidden="0" customHeight="1">
      <x:c r="A347" s="340" t="str">
        <x:v>MAP-TEST-0341</x:v>
      </x:c>
      <x:c r="B347" s="340" t="str">
        <x:v>ASM-NGOB-V42-TEST</x:v>
      </x:c>
      <x:c r="C347" s="340" t="str">
        <x:v>RAW-TEST-0341</x:v>
      </x:c>
      <x:c r="D347" s="340" t="str">
        <x:v>SRC-NGOB-V18</x:v>
      </x:c>
      <x:c r="E347" s="340" t="str">
        <x:v>Financial</x:v>
      </x:c>
      <x:c r="F347" s="340" t="str">
        <x:v>OPEX</x:v>
      </x:c>
      <x:c r="G347" s="340"/>
      <x:c r="H347" s="341" t="n">
        <x:f>'11_RAW_STAGING'!I347</x:f>
        <x:v>325565.4333850277</x:v>
      </x:c>
      <x:c r="I347" s="342"/>
      <x:c r="J347" s="340" t="str">
        <x:v>Proposed</x:v>
      </x:c>
      <x:c r="K347" s="340" t="str">
        <x:v>High</x:v>
      </x:c>
      <x:c r="L347" s="340" t="str">
        <x:v>AI-assisted analyst</x:v>
      </x:c>
      <x:c r="M347" s="342" t="d">
        <x:v>2026-10-04T00:00:00.000Z</x:v>
      </x:c>
      <x:c r="N347" s="340"/>
      <x:c r="O347" s="340" t="str">
        <x:v>Exact source cell: 'Rosemary Green'!K87; requires analyst confirmation.</x:v>
      </x:c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8" hidden="0" customHeight="1">
      <x:c r="A348" s="340" t="str">
        <x:v>MAP-TEST-0342</x:v>
      </x:c>
      <x:c r="B348" s="340" t="str">
        <x:v>ASM-NGOB-V42-TEST</x:v>
      </x:c>
      <x:c r="C348" s="340" t="str">
        <x:v>RAW-TEST-0342</x:v>
      </x:c>
      <x:c r="D348" s="340" t="str">
        <x:v>SRC-NGOB-V18</x:v>
      </x:c>
      <x:c r="E348" s="340" t="str">
        <x:v>Financial</x:v>
      </x:c>
      <x:c r="F348" s="340" t="str">
        <x:v>REVENUE</x:v>
      </x:c>
      <x:c r="G348" s="340"/>
      <x:c r="H348" s="341" t="n">
        <x:f>'11_RAW_STAGING'!I348</x:f>
        <x:v>650707.9160606619</x:v>
      </x:c>
      <x:c r="I348" s="342"/>
      <x:c r="J348" s="340" t="str">
        <x:v>Proposed</x:v>
      </x:c>
      <x:c r="K348" s="340" t="str">
        <x:v>High</x:v>
      </x:c>
      <x:c r="L348" s="340" t="str">
        <x:v>AI-assisted analyst</x:v>
      </x:c>
      <x:c r="M348" s="342" t="d">
        <x:v>2026-10-04T00:00:00.000Z</x:v>
      </x:c>
      <x:c r="N348" s="340"/>
      <x:c r="O348" s="340" t="str">
        <x:v>Exact source cell: 'Rosemary Green'!L16; requires analyst confirmation.</x:v>
      </x:c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8" hidden="0" customHeight="1">
      <x:c r="A349" s="340" t="str">
        <x:v>MAP-TEST-0343</x:v>
      </x:c>
      <x:c r="B349" s="340" t="str">
        <x:v>ASM-NGOB-V42-TEST</x:v>
      </x:c>
      <x:c r="C349" s="340" t="str">
        <x:v>RAW-TEST-0343</x:v>
      </x:c>
      <x:c r="D349" s="340" t="str">
        <x:v>SRC-NGOB-V18</x:v>
      </x:c>
      <x:c r="E349" s="340" t="str">
        <x:v>Financial</x:v>
      </x:c>
      <x:c r="F349" s="340" t="str">
        <x:v>OPEX</x:v>
      </x:c>
      <x:c r="G349" s="340"/>
      <x:c r="H349" s="341" t="n">
        <x:f>'11_RAW_STAGING'!I349</x:f>
        <x:v>332506.15427906497</x:v>
      </x:c>
      <x:c r="I349" s="342"/>
      <x:c r="J349" s="340" t="str">
        <x:v>Proposed</x:v>
      </x:c>
      <x:c r="K349" s="340" t="str">
        <x:v>High</x:v>
      </x:c>
      <x:c r="L349" s="340" t="str">
        <x:v>AI-assisted analyst</x:v>
      </x:c>
      <x:c r="M349" s="342" t="d">
        <x:v>2026-10-04T00:00:00.000Z</x:v>
      </x:c>
      <x:c r="N349" s="340"/>
      <x:c r="O349" s="340" t="str">
        <x:v>Exact source cell: 'Rosemary Green'!L87; requires analyst confirmation.</x:v>
      </x:c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8" hidden="0" customHeight="1">
      <x:c r="A350" s="340" t="str">
        <x:v>MAP-TEST-0344</x:v>
      </x:c>
      <x:c r="B350" s="340" t="str">
        <x:v>ASM-NGOB-V42-TEST</x:v>
      </x:c>
      <x:c r="C350" s="340" t="str">
        <x:v>RAW-TEST-0344</x:v>
      </x:c>
      <x:c r="D350" s="340" t="str">
        <x:v>SRC-NGOB-V18</x:v>
      </x:c>
      <x:c r="E350" s="340" t="str">
        <x:v>Financial</x:v>
      </x:c>
      <x:c r="F350" s="340" t="str">
        <x:v>REVENUE</x:v>
      </x:c>
      <x:c r="G350" s="340"/>
      <x:c r="H350" s="341" t="n">
        <x:f>'11_RAW_STAGING'!I350</x:f>
        <x:v>663718.5743818751</x:v>
      </x:c>
      <x:c r="I350" s="342"/>
      <x:c r="J350" s="340" t="str">
        <x:v>Proposed</x:v>
      </x:c>
      <x:c r="K350" s="340" t="str">
        <x:v>High</x:v>
      </x:c>
      <x:c r="L350" s="340" t="str">
        <x:v>AI-assisted analyst</x:v>
      </x:c>
      <x:c r="M350" s="342" t="d">
        <x:v>2026-10-04T00:00:00.000Z</x:v>
      </x:c>
      <x:c r="N350" s="340"/>
      <x:c r="O350" s="340" t="str">
        <x:v>Exact source cell: 'Rosemary Green'!M16; requires analyst confirmation.</x:v>
      </x:c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8" hidden="0" customHeight="1">
      <x:c r="A351" s="340" t="str">
        <x:v>MAP-TEST-0345</x:v>
      </x:c>
      <x:c r="B351" s="340" t="str">
        <x:v>ASM-NGOB-V42-TEST</x:v>
      </x:c>
      <x:c r="C351" s="340" t="str">
        <x:v>RAW-TEST-0345</x:v>
      </x:c>
      <x:c r="D351" s="340" t="str">
        <x:v>SRC-NGOB-V18</x:v>
      </x:c>
      <x:c r="E351" s="340" t="str">
        <x:v>Financial</x:v>
      </x:c>
      <x:c r="F351" s="340" t="str">
        <x:v>OPEX</x:v>
      </x:c>
      <x:c r="G351" s="340"/>
      <x:c r="H351" s="341" t="n">
        <x:f>'11_RAW_STAGING'!I351</x:f>
        <x:v>339602.8660800364</x:v>
      </x:c>
      <x:c r="I351" s="342"/>
      <x:c r="J351" s="340" t="str">
        <x:v>Proposed</x:v>
      </x:c>
      <x:c r="K351" s="340" t="str">
        <x:v>High</x:v>
      </x:c>
      <x:c r="L351" s="340" t="str">
        <x:v>AI-assisted analyst</x:v>
      </x:c>
      <x:c r="M351" s="342" t="d">
        <x:v>2026-10-04T00:00:00.000Z</x:v>
      </x:c>
      <x:c r="N351" s="340"/>
      <x:c r="O351" s="340" t="str">
        <x:v>Exact source cell: 'Rosemary Green'!M87; requires analyst confirmation.</x:v>
      </x:c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8" hidden="0" customHeight="1">
      <x:c r="A352" s="340" t="str">
        <x:v>MAP-TEST-0346</x:v>
      </x:c>
      <x:c r="B352" s="340" t="str">
        <x:v>ASM-NGOB-V42-TEST</x:v>
      </x:c>
      <x:c r="C352" s="340" t="str">
        <x:v>RAW-TEST-0346</x:v>
      </x:c>
      <x:c r="D352" s="340" t="str">
        <x:v>SRC-NGOB-V18</x:v>
      </x:c>
      <x:c r="E352" s="340" t="str">
        <x:v>Financial</x:v>
      </x:c>
      <x:c r="F352" s="340" t="str">
        <x:v>REVENUE</x:v>
      </x:c>
      <x:c r="G352" s="340"/>
      <x:c r="H352" s="341" t="n">
        <x:f>'11_RAW_STAGING'!I352</x:f>
        <x:v>884249.1624840745</x:v>
      </x:c>
      <x:c r="I352" s="342"/>
      <x:c r="J352" s="340" t="str">
        <x:v>Proposed</x:v>
      </x:c>
      <x:c r="K352" s="340" t="str">
        <x:v>High</x:v>
      </x:c>
      <x:c r="L352" s="340" t="str">
        <x:v>AI-assisted analyst</x:v>
      </x:c>
      <x:c r="M352" s="342" t="d">
        <x:v>2026-10-04T00:00:00.000Z</x:v>
      </x:c>
      <x:c r="N352" s="340"/>
      <x:c r="O352" s="340" t="str">
        <x:v>Exact source cell: 'Murray Manor'!I16; requires analyst confirmation.</x:v>
      </x:c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8" hidden="0" customHeight="1">
      <x:c r="A353" s="340" t="str">
        <x:v>MAP-TEST-0347</x:v>
      </x:c>
      <x:c r="B353" s="340" t="str">
        <x:v>ASM-NGOB-V42-TEST</x:v>
      </x:c>
      <x:c r="C353" s="340" t="str">
        <x:v>RAW-TEST-0347</x:v>
      </x:c>
      <x:c r="D353" s="340" t="str">
        <x:v>SRC-NGOB-V18</x:v>
      </x:c>
      <x:c r="E353" s="340" t="str">
        <x:v>Financial</x:v>
      </x:c>
      <x:c r="F353" s="340" t="str">
        <x:v>OPEX</x:v>
      </x:c>
      <x:c r="G353" s="340"/>
      <x:c r="H353" s="341" t="n">
        <x:f>'11_RAW_STAGING'!I353</x:f>
        <x:v>296941.9261701714</x:v>
      </x:c>
      <x:c r="I353" s="342"/>
      <x:c r="J353" s="340" t="str">
        <x:v>Proposed</x:v>
      </x:c>
      <x:c r="K353" s="340" t="str">
        <x:v>High</x:v>
      </x:c>
      <x:c r="L353" s="340" t="str">
        <x:v>AI-assisted analyst</x:v>
      </x:c>
      <x:c r="M353" s="342" t="d">
        <x:v>2026-10-04T00:00:00.000Z</x:v>
      </x:c>
      <x:c r="N353" s="340"/>
      <x:c r="O353" s="340" t="str">
        <x:v>Exact source cell: 'Murray Manor'!I87; requires analyst confirmation.</x:v>
      </x:c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8" hidden="0" customHeight="1">
      <x:c r="A354" s="340" t="str">
        <x:v>MAP-TEST-0348</x:v>
      </x:c>
      <x:c r="B354" s="340" t="str">
        <x:v>ASM-NGOB-V42-TEST</x:v>
      </x:c>
      <x:c r="C354" s="340" t="str">
        <x:v>RAW-TEST-0348</x:v>
      </x:c>
      <x:c r="D354" s="340" t="str">
        <x:v>SRC-NGOB-V18</x:v>
      </x:c>
      <x:c r="E354" s="340" t="str">
        <x:v>Financial</x:v>
      </x:c>
      <x:c r="F354" s="340" t="str">
        <x:v>REVENUE</x:v>
      </x:c>
      <x:c r="G354" s="340"/>
      <x:c r="H354" s="341" t="n">
        <x:f>'11_RAW_STAGING'!I354</x:f>
        <x:v>1066914.909321718</x:v>
      </x:c>
      <x:c r="I354" s="342"/>
      <x:c r="J354" s="340" t="str">
        <x:v>Proposed</x:v>
      </x:c>
      <x:c r="K354" s="340" t="str">
        <x:v>High</x:v>
      </x:c>
      <x:c r="L354" s="340" t="str">
        <x:v>AI-assisted analyst</x:v>
      </x:c>
      <x:c r="M354" s="342" t="d">
        <x:v>2026-10-04T00:00:00.000Z</x:v>
      </x:c>
      <x:c r="N354" s="340"/>
      <x:c r="O354" s="340" t="str">
        <x:v>Exact source cell: 'Evergreen Apartments'!I16; requires analyst confirmation.</x:v>
      </x:c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8" hidden="0" customHeight="1">
      <x:c r="A355" s="340" t="str">
        <x:v>MAP-TEST-0349</x:v>
      </x:c>
      <x:c r="B355" s="340" t="str">
        <x:v>ASM-NGOB-V42-TEST</x:v>
      </x:c>
      <x:c r="C355" s="340" t="str">
        <x:v>RAW-TEST-0349</x:v>
      </x:c>
      <x:c r="D355" s="340" t="str">
        <x:v>SRC-NGOB-V18</x:v>
      </x:c>
      <x:c r="E355" s="340" t="str">
        <x:v>Financial</x:v>
      </x:c>
      <x:c r="F355" s="340" t="str">
        <x:v>OPEX</x:v>
      </x:c>
      <x:c r="G355" s="340"/>
      <x:c r="H355" s="341" t="n">
        <x:f>'11_RAW_STAGING'!I355</x:f>
        <x:v>871846.6824230667</x:v>
      </x:c>
      <x:c r="I355" s="342"/>
      <x:c r="J355" s="340" t="str">
        <x:v>Proposed</x:v>
      </x:c>
      <x:c r="K355" s="340" t="str">
        <x:v>High</x:v>
      </x:c>
      <x:c r="L355" s="340" t="str">
        <x:v>AI-assisted analyst</x:v>
      </x:c>
      <x:c r="M355" s="342" t="d">
        <x:v>2026-10-04T00:00:00.000Z</x:v>
      </x:c>
      <x:c r="N355" s="340"/>
      <x:c r="O355" s="340" t="str">
        <x:v>Exact source cell: 'Evergreen Apartments'!I87; requires analyst confirmation.</x:v>
      </x:c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8" hidden="0" customHeight="1">
      <x:c r="A356" s="340" t="str">
        <x:v>MAP-TEST-0350</x:v>
      </x:c>
      <x:c r="B356" s="340" t="str">
        <x:v>ASM-NGOB-V42-TEST</x:v>
      </x:c>
      <x:c r="C356" s="340" t="str">
        <x:v>RAW-TEST-0350</x:v>
      </x:c>
      <x:c r="D356" s="340" t="str">
        <x:v>SRC-NGOB-V18</x:v>
      </x:c>
      <x:c r="E356" s="340" t="str">
        <x:v>Financial</x:v>
      </x:c>
      <x:c r="F356" s="340" t="str">
        <x:v>REVENUE</x:v>
      </x:c>
      <x:c r="G356" s="340"/>
      <x:c r="H356" s="341" t="n">
        <x:f>'11_RAW_STAGING'!I356</x:f>
        <x:v>8226584.1550933095</x:v>
      </x:c>
      <x:c r="I356" s="342"/>
      <x:c r="J356" s="340" t="str">
        <x:v>Proposed</x:v>
      </x:c>
      <x:c r="K356" s="340" t="str">
        <x:v>High</x:v>
      </x:c>
      <x:c r="L356" s="340" t="str">
        <x:v>AI-assisted analyst</x:v>
      </x:c>
      <x:c r="M356" s="342" t="d">
        <x:v>2026-10-04T00:00:00.000Z</x:v>
      </x:c>
      <x:c r="N356" s="340"/>
      <x:c r="O356" s="340" t="str">
        <x:v>Exact source cell: 'Port Moody'!I16; requires analyst confirmation.</x:v>
      </x:c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8" hidden="0" customHeight="1">
      <x:c r="A357" s="340" t="str">
        <x:v>MAP-TEST-0351</x:v>
      </x:c>
      <x:c r="B357" s="340" t="str">
        <x:v>ASM-NGOB-V42-TEST</x:v>
      </x:c>
      <x:c r="C357" s="340" t="str">
        <x:v>RAW-TEST-0351</x:v>
      </x:c>
      <x:c r="D357" s="340" t="str">
        <x:v>SRC-NGOB-V18</x:v>
      </x:c>
      <x:c r="E357" s="340" t="str">
        <x:v>Financial</x:v>
      </x:c>
      <x:c r="F357" s="340" t="str">
        <x:v>OPEX</x:v>
      </x:c>
      <x:c r="G357" s="340"/>
      <x:c r="H357" s="341" t="n">
        <x:f>'11_RAW_STAGING'!I357</x:f>
        <x:v>2083586.3833618804</x:v>
      </x:c>
      <x:c r="I357" s="342"/>
      <x:c r="J357" s="340" t="str">
        <x:v>Proposed</x:v>
      </x:c>
      <x:c r="K357" s="340" t="str">
        <x:v>High</x:v>
      </x:c>
      <x:c r="L357" s="340" t="str">
        <x:v>AI-assisted analyst</x:v>
      </x:c>
      <x:c r="M357" s="342" t="d">
        <x:v>2026-10-04T00:00:00.000Z</x:v>
      </x:c>
      <x:c r="N357" s="340"/>
      <x:c r="O357" s="340" t="str">
        <x:v>Exact source cell: 'Port Moody'!I87; requires analyst confirmation.</x:v>
      </x:c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8" hidden="0" customHeight="1">
      <x:c r="A358" s="340" t="str">
        <x:v>MAP-TEST-0352</x:v>
      </x:c>
      <x:c r="B358" s="340" t="str">
        <x:v>ASM-NGOB-V42-TEST</x:v>
      </x:c>
      <x:c r="C358" s="340" t="str">
        <x:v>RAW-TEST-0352</x:v>
      </x:c>
      <x:c r="D358" s="340" t="str">
        <x:v>SRC-NGOB-V18</x:v>
      </x:c>
      <x:c r="E358" s="340" t="str">
        <x:v>Financial</x:v>
      </x:c>
      <x:c r="F358" s="340" t="str">
        <x:v>REVENUE</x:v>
      </x:c>
      <x:c r="G358" s="340"/>
      <x:c r="H358" s="341" t="n">
        <x:f>'11_RAW_STAGING'!I358</x:f>
        <x:v>2603961.76678112</x:v>
      </x:c>
      <x:c r="I358" s="342"/>
      <x:c r="J358" s="340" t="str">
        <x:v>Proposed</x:v>
      </x:c>
      <x:c r="K358" s="340" t="str">
        <x:v>High</x:v>
      </x:c>
      <x:c r="L358" s="340" t="str">
        <x:v>AI-assisted analyst</x:v>
      </x:c>
      <x:c r="M358" s="342" t="d">
        <x:v>2026-10-04T00:00:00.000Z</x:v>
      </x:c>
      <x:c r="N358" s="340"/>
      <x:c r="O358" s="340" t="str">
        <x:v>Exact source cell: '1656 ADANAC'!I16; requires analyst confirmation.</x:v>
      </x:c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8" hidden="0" customHeight="1">
      <x:c r="A359" s="340" t="str">
        <x:v>MAP-TEST-0353</x:v>
      </x:c>
      <x:c r="B359" s="340" t="str">
        <x:v>ASM-NGOB-V42-TEST</x:v>
      </x:c>
      <x:c r="C359" s="340" t="str">
        <x:v>RAW-TEST-0353</x:v>
      </x:c>
      <x:c r="D359" s="340" t="str">
        <x:v>SRC-NGOB-V18</x:v>
      </x:c>
      <x:c r="E359" s="340" t="str">
        <x:v>Financial</x:v>
      </x:c>
      <x:c r="F359" s="340" t="str">
        <x:v>OPEX</x:v>
      </x:c>
      <x:c r="G359" s="340"/>
      <x:c r="H359" s="341" t="n">
        <x:f>'11_RAW_STAGING'!I359</x:f>
        <x:v>866613.3414791999</x:v>
      </x:c>
      <x:c r="I359" s="342"/>
      <x:c r="J359" s="340" t="str">
        <x:v>Proposed</x:v>
      </x:c>
      <x:c r="K359" s="340" t="str">
        <x:v>High</x:v>
      </x:c>
      <x:c r="L359" s="340" t="str">
        <x:v>AI-assisted analyst</x:v>
      </x:c>
      <x:c r="M359" s="342" t="d">
        <x:v>2026-10-04T00:00:00.000Z</x:v>
      </x:c>
      <x:c r="N359" s="340"/>
      <x:c r="O359" s="340" t="str">
        <x:v>Exact source cell: '1656 ADANAC'!I87; requires analyst confirmation.</x:v>
      </x:c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8" hidden="0" customHeight="1">
      <x:c r="A360" s="340" t="str">
        <x:v>MAP-TEST-0354</x:v>
      </x:c>
      <x:c r="B360" s="340" t="str">
        <x:v>ASM-NGOB-V42-TEST</x:v>
      </x:c>
      <x:c r="C360" s="340" t="str">
        <x:v>RAW-TEST-0354</x:v>
      </x:c>
      <x:c r="D360" s="340" t="str">
        <x:v>SRC-NGOB-V18</x:v>
      </x:c>
      <x:c r="E360" s="340" t="str">
        <x:v>Financial</x:v>
      </x:c>
      <x:c r="F360" s="340" t="str">
        <x:v>REVENUE</x:v>
      </x:c>
      <x:c r="G360" s="340"/>
      <x:c r="H360" s="341" t="n">
        <x:f>'11_RAW_STAGING'!I360</x:f>
        <x:v>3297687.96777792</x:v>
      </x:c>
      <x:c r="I360" s="342"/>
      <x:c r="J360" s="340" t="str">
        <x:v>Proposed</x:v>
      </x:c>
      <x:c r="K360" s="340" t="str">
        <x:v>High</x:v>
      </x:c>
      <x:c r="L360" s="340" t="str">
        <x:v>AI-assisted analyst</x:v>
      </x:c>
      <x:c r="M360" s="342" t="d">
        <x:v>2026-10-04T00:00:00.000Z</x:v>
      </x:c>
      <x:c r="N360" s="340"/>
      <x:c r="O360" s="340" t="str">
        <x:v>Exact source cell: '450 Pacific'!I16; requires analyst confirmation.</x:v>
      </x:c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8" hidden="0" customHeight="1">
      <x:c r="A361" s="340" t="str">
        <x:v>MAP-TEST-0355</x:v>
      </x:c>
      <x:c r="B361" s="340" t="str">
        <x:v>ASM-NGOB-V42-TEST</x:v>
      </x:c>
      <x:c r="C361" s="340" t="str">
        <x:v>RAW-TEST-0355</x:v>
      </x:c>
      <x:c r="D361" s="340" t="str">
        <x:v>SRC-NGOB-V18</x:v>
      </x:c>
      <x:c r="E361" s="340" t="str">
        <x:v>Financial</x:v>
      </x:c>
      <x:c r="F361" s="340" t="str">
        <x:v>OPEX</x:v>
      </x:c>
      <x:c r="G361" s="340"/>
      <x:c r="H361" s="341" t="n">
        <x:f>'11_RAW_STAGING'!I361</x:f>
        <x:v>1093080.0655620003</x:v>
      </x:c>
      <x:c r="I361" s="342"/>
      <x:c r="J361" s="340" t="str">
        <x:v>Proposed</x:v>
      </x:c>
      <x:c r="K361" s="340" t="str">
        <x:v>High</x:v>
      </x:c>
      <x:c r="L361" s="340" t="str">
        <x:v>AI-assisted analyst</x:v>
      </x:c>
      <x:c r="M361" s="342" t="d">
        <x:v>2026-10-04T00:00:00.000Z</x:v>
      </x:c>
      <x:c r="N361" s="340"/>
      <x:c r="O361" s="340" t="str">
        <x:v>Exact source cell: '450 Pacific'!I87; requires analyst confirmation.</x:v>
      </x:c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8" hidden="0" customHeight="1">
      <x:c r="A362" s="340" t="str">
        <x:v>MAP-TEST-0356</x:v>
      </x:c>
      <x:c r="B362" s="340" t="str">
        <x:v>ASM-NGOB-V42-TEST</x:v>
      </x:c>
      <x:c r="C362" s="340" t="str">
        <x:v>RAW-TEST-0356</x:v>
      </x:c>
      <x:c r="D362" s="340" t="str">
        <x:v>SRC-NGOB-V18</x:v>
      </x:c>
      <x:c r="E362" s="340" t="str">
        <x:v>Financial</x:v>
      </x:c>
      <x:c r="F362" s="340" t="str">
        <x:v>REVENUE</x:v>
      </x:c>
      <x:c r="G362" s="340"/>
      <x:c r="H362" s="341" t="n">
        <x:f>'11_RAW_STAGING'!I362</x:f>
        <x:v>4480591.836448</x:v>
      </x:c>
      <x:c r="I362" s="342"/>
      <x:c r="J362" s="340" t="str">
        <x:v>Proposed</x:v>
      </x:c>
      <x:c r="K362" s="340" t="str">
        <x:v>High</x:v>
      </x:c>
      <x:c r="L362" s="340" t="str">
        <x:v>AI-assisted analyst</x:v>
      </x:c>
      <x:c r="M362" s="342" t="d">
        <x:v>2026-10-04T00:00:00.000Z</x:v>
      </x:c>
      <x:c r="N362" s="340"/>
      <x:c r="O362" s="340" t="str">
        <x:v>Exact source cell: '800 Commercial'!I16; requires analyst confirmation.</x:v>
      </x:c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8" hidden="0" customHeight="1">
      <x:c r="A363" s="340" t="str">
        <x:v>MAP-TEST-0357</x:v>
      </x:c>
      <x:c r="B363" s="340" t="str">
        <x:v>ASM-NGOB-V42-TEST</x:v>
      </x:c>
      <x:c r="C363" s="340" t="str">
        <x:v>RAW-TEST-0357</x:v>
      </x:c>
      <x:c r="D363" s="340" t="str">
        <x:v>SRC-NGOB-V18</x:v>
      </x:c>
      <x:c r="E363" s="340" t="str">
        <x:v>Financial</x:v>
      </x:c>
      <x:c r="F363" s="340" t="str">
        <x:v>OPEX</x:v>
      </x:c>
      <x:c r="G363" s="340"/>
      <x:c r="H363" s="341" t="n">
        <x:f>'11_RAW_STAGING'!I363</x:f>
        <x:v>1106791.3983</x:v>
      </x:c>
      <x:c r="I363" s="342"/>
      <x:c r="J363" s="340" t="str">
        <x:v>Proposed</x:v>
      </x:c>
      <x:c r="K363" s="340" t="str">
        <x:v>High</x:v>
      </x:c>
      <x:c r="L363" s="340" t="str">
        <x:v>AI-assisted analyst</x:v>
      </x:c>
      <x:c r="M363" s="342" t="d">
        <x:v>2026-10-04T00:00:00.000Z</x:v>
      </x:c>
      <x:c r="N363" s="340"/>
      <x:c r="O363" s="340" t="str">
        <x:v>Exact source cell: '800 Commercial'!I87; requires analyst confirmation.</x:v>
      </x:c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8" hidden="0" customHeight="1">
      <x:c r="A364" s="340" t="str">
        <x:v>MAP-TEST-0358</x:v>
      </x:c>
      <x:c r="B364" s="340" t="str">
        <x:v>ASM-NGOB-V42-TEST</x:v>
      </x:c>
      <x:c r="C364" s="340" t="str">
        <x:v>RAW-TEST-0358</x:v>
      </x:c>
      <x:c r="D364" s="340" t="str">
        <x:v>SRC-NGOB-V18</x:v>
      </x:c>
      <x:c r="E364" s="340" t="str">
        <x:v>Financial</x:v>
      </x:c>
      <x:c r="F364" s="340" t="str">
        <x:v>REVENUE</x:v>
      </x:c>
      <x:c r="G364" s="340"/>
      <x:c r="H364" s="341" t="n">
        <x:f>'11_RAW_STAGING'!I364</x:f>
        <x:v>384740.9472690133</x:v>
      </x:c>
      <x:c r="I364" s="342"/>
      <x:c r="J364" s="340" t="str">
        <x:v>Proposed</x:v>
      </x:c>
      <x:c r="K364" s="340" t="str">
        <x:v>High</x:v>
      </x:c>
      <x:c r="L364" s="340" t="str">
        <x:v>AI-assisted analyst</x:v>
      </x:c>
      <x:c r="M364" s="342" t="d">
        <x:v>2026-10-04T00:00:00.000Z</x:v>
      </x:c>
      <x:c r="N364" s="340"/>
      <x:c r="O364" s="340" t="str">
        <x:v>Exact source cell: 'AC -'!I16; requires analyst confirmation.</x:v>
      </x:c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8" hidden="0" customHeight="1">
      <x:c r="A365" s="340" t="str">
        <x:v>MAP-TEST-0359</x:v>
      </x:c>
      <x:c r="B365" s="340" t="str">
        <x:v>ASM-NGOB-V42-TEST</x:v>
      </x:c>
      <x:c r="C365" s="340" t="str">
        <x:v>RAW-TEST-0359</x:v>
      </x:c>
      <x:c r="D365" s="340" t="str">
        <x:v>SRC-NGOB-V18</x:v>
      </x:c>
      <x:c r="E365" s="340" t="str">
        <x:v>Financial</x:v>
      </x:c>
      <x:c r="F365" s="340" t="str">
        <x:v>OPEX</x:v>
      </x:c>
      <x:c r="G365" s="340"/>
      <x:c r="H365" s="341" t="n">
        <x:f>'11_RAW_STAGING'!I365</x:f>
        <x:v>221070.2714840317</x:v>
      </x:c>
      <x:c r="I365" s="342"/>
      <x:c r="J365" s="340" t="str">
        <x:v>Proposed</x:v>
      </x:c>
      <x:c r="K365" s="340" t="str">
        <x:v>High</x:v>
      </x:c>
      <x:c r="L365" s="340" t="str">
        <x:v>AI-assisted analyst</x:v>
      </x:c>
      <x:c r="M365" s="342" t="d">
        <x:v>2026-10-04T00:00:00.000Z</x:v>
      </x:c>
      <x:c r="N365" s="340"/>
      <x:c r="O365" s="340" t="str">
        <x:v>Exact source cell: 'AC -'!I87; requires analyst confirmation.</x:v>
      </x:c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8" hidden="0" customHeight="1">
      <x:c r="A366" s="340" t="str">
        <x:v>MAP-TEST-0360</x:v>
      </x:c>
      <x:c r="B366" s="340" t="str">
        <x:v>ASM-NGOB-V42-TEST</x:v>
      </x:c>
      <x:c r="C366" s="340" t="str">
        <x:v>RAW-TEST-0360</x:v>
      </x:c>
      <x:c r="D366" s="340" t="str">
        <x:v>SRC-NGOB-V18</x:v>
      </x:c>
      <x:c r="E366" s="340" t="str">
        <x:v>Financial</x:v>
      </x:c>
      <x:c r="F366" s="340" t="str">
        <x:v>REVENUE</x:v>
      </x:c>
      <x:c r="G366" s="340"/>
      <x:c r="H366" s="341" t="n">
        <x:f>'11_RAW_STAGING'!I366</x:f>
        <x:v>449117.05391382467</x:v>
      </x:c>
      <x:c r="I366" s="342"/>
      <x:c r="J366" s="340" t="str">
        <x:v>Proposed</x:v>
      </x:c>
      <x:c r="K366" s="340" t="str">
        <x:v>High</x:v>
      </x:c>
      <x:c r="L366" s="340" t="str">
        <x:v>AI-assisted analyst</x:v>
      </x:c>
      <x:c r="M366" s="342" t="d">
        <x:v>2026-10-04T00:00:00.000Z</x:v>
      </x:c>
      <x:c r="N366" s="340"/>
      <x:c r="O366" s="340" t="str">
        <x:v>Exact source cell: 'BT+'!I16; requires analyst confirmation.</x:v>
      </x:c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8" hidden="0" customHeight="1">
      <x:c r="A367" s="340" t="str">
        <x:v>MAP-TEST-0361</x:v>
      </x:c>
      <x:c r="B367" s="340" t="str">
        <x:v>ASM-NGOB-V42-TEST</x:v>
      </x:c>
      <x:c r="C367" s="340" t="str">
        <x:v>RAW-TEST-0361</x:v>
      </x:c>
      <x:c r="D367" s="340" t="str">
        <x:v>SRC-NGOB-V18</x:v>
      </x:c>
      <x:c r="E367" s="340" t="str">
        <x:v>Financial</x:v>
      </x:c>
      <x:c r="F367" s="340" t="str">
        <x:v>OPEX</x:v>
      </x:c>
      <x:c r="G367" s="340"/>
      <x:c r="H367" s="341" t="n">
        <x:f>'11_RAW_STAGING'!I367</x:f>
        <x:v>190031.6097864583</x:v>
      </x:c>
      <x:c r="I367" s="342"/>
      <x:c r="J367" s="340" t="str">
        <x:v>Proposed</x:v>
      </x:c>
      <x:c r="K367" s="340" t="str">
        <x:v>High</x:v>
      </x:c>
      <x:c r="L367" s="340" t="str">
        <x:v>AI-assisted analyst</x:v>
      </x:c>
      <x:c r="M367" s="342" t="d">
        <x:v>2026-10-04T00:00:00.000Z</x:v>
      </x:c>
      <x:c r="N367" s="340"/>
      <x:c r="O367" s="340" t="str">
        <x:v>Exact source cell: 'BT+'!I87; requires analyst confirmation.</x:v>
      </x:c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8" hidden="0" customHeight="1">
      <x:c r="A368" s="340" t="str">
        <x:v>MAP-TEST-0362</x:v>
      </x:c>
      <x:c r="B368" s="340" t="str">
        <x:v>ASM-NGOB-V42-TEST</x:v>
      </x:c>
      <x:c r="C368" s="340" t="str">
        <x:v>RAW-TEST-0362</x:v>
      </x:c>
      <x:c r="D368" s="340" t="str">
        <x:v>SRC-NGOB-V18</x:v>
      </x:c>
      <x:c r="E368" s="340" t="str">
        <x:v>Financial</x:v>
      </x:c>
      <x:c r="F368" s="340" t="str">
        <x:v>REVENUE</x:v>
      </x:c>
      <x:c r="G368" s="340"/>
      <x:c r="H368" s="341" t="n">
        <x:f>'11_RAW_STAGING'!I368</x:f>
        <x:v>689751.1732911371</x:v>
      </x:c>
      <x:c r="I368" s="342"/>
      <x:c r="J368" s="340" t="str">
        <x:v>Proposed</x:v>
      </x:c>
      <x:c r="K368" s="340" t="str">
        <x:v>High</x:v>
      </x:c>
      <x:c r="L368" s="340" t="str">
        <x:v>AI-assisted analyst</x:v>
      </x:c>
      <x:c r="M368" s="342" t="d">
        <x:v>2026-10-04T00:00:00.000Z</x:v>
      </x:c>
      <x:c r="N368" s="340"/>
      <x:c r="O368" s="340" t="str">
        <x:v>Exact source cell: 'CH-'!I16; requires analyst confirmation.</x:v>
      </x:c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8" hidden="0" customHeight="1">
      <x:c r="A369" s="340" t="str">
        <x:v>MAP-TEST-0363</x:v>
      </x:c>
      <x:c r="B369" s="340" t="str">
        <x:v>ASM-NGOB-V42-TEST</x:v>
      </x:c>
      <x:c r="C369" s="340" t="str">
        <x:v>RAW-TEST-0363</x:v>
      </x:c>
      <x:c r="D369" s="340" t="str">
        <x:v>SRC-NGOB-V18</x:v>
      </x:c>
      <x:c r="E369" s="340" t="str">
        <x:v>Financial</x:v>
      </x:c>
      <x:c r="F369" s="340" t="str">
        <x:v>OPEX</x:v>
      </x:c>
      <x:c r="G369" s="340"/>
      <x:c r="H369" s="341" t="n">
        <x:f>'11_RAW_STAGING'!I369</x:f>
        <x:v>526346.8878618124</x:v>
      </x:c>
      <x:c r="I369" s="342"/>
      <x:c r="J369" s="340" t="str">
        <x:v>Proposed</x:v>
      </x:c>
      <x:c r="K369" s="340" t="str">
        <x:v>High</x:v>
      </x:c>
      <x:c r="L369" s="340" t="str">
        <x:v>AI-assisted analyst</x:v>
      </x:c>
      <x:c r="M369" s="342" t="d">
        <x:v>2026-10-04T00:00:00.000Z</x:v>
      </x:c>
      <x:c r="N369" s="340"/>
      <x:c r="O369" s="340" t="str">
        <x:v>Exact source cell: 'CH-'!I87; requires analyst confirmation.</x:v>
      </x:c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8" hidden="0" customHeight="1">
      <x:c r="A370" s="340" t="str">
        <x:v>MAP-TEST-0364</x:v>
      </x:c>
      <x:c r="B370" s="340" t="str">
        <x:v>ASM-NGOB-V42-TEST</x:v>
      </x:c>
      <x:c r="C370" s="340" t="str">
        <x:v>RAW-TEST-0364</x:v>
      </x:c>
      <x:c r="D370" s="340" t="str">
        <x:v>SRC-NGOB-V18</x:v>
      </x:c>
      <x:c r="E370" s="340" t="str">
        <x:v>Financial</x:v>
      </x:c>
      <x:c r="F370" s="340" t="str">
        <x:v>REVENUE</x:v>
      </x:c>
      <x:c r="G370" s="340"/>
      <x:c r="H370" s="341" t="n">
        <x:f>'11_RAW_STAGING'!I370</x:f>
        <x:v>366903.01006903854</x:v>
      </x:c>
      <x:c r="I370" s="342"/>
      <x:c r="J370" s="340" t="str">
        <x:v>Proposed</x:v>
      </x:c>
      <x:c r="K370" s="340" t="str">
        <x:v>High</x:v>
      </x:c>
      <x:c r="L370" s="340" t="str">
        <x:v>AI-assisted analyst</x:v>
      </x:c>
      <x:c r="M370" s="342" t="d">
        <x:v>2026-10-04T00:00:00.000Z</x:v>
      </x:c>
      <x:c r="N370" s="340"/>
      <x:c r="O370" s="340" t="str">
        <x:v>Exact source cell: 'CC-'!I16; requires analyst confirmation.</x:v>
      </x:c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8" hidden="0" customHeight="1">
      <x:c r="A371" s="340" t="str">
        <x:v>MAP-TEST-0365</x:v>
      </x:c>
      <x:c r="B371" s="340" t="str">
        <x:v>ASM-NGOB-V42-TEST</x:v>
      </x:c>
      <x:c r="C371" s="340" t="str">
        <x:v>RAW-TEST-0365</x:v>
      </x:c>
      <x:c r="D371" s="340" t="str">
        <x:v>SRC-NGOB-V18</x:v>
      </x:c>
      <x:c r="E371" s="340" t="str">
        <x:v>Financial</x:v>
      </x:c>
      <x:c r="F371" s="340" t="str">
        <x:v>OPEX</x:v>
      </x:c>
      <x:c r="G371" s="340"/>
      <x:c r="H371" s="341" t="n">
        <x:f>'11_RAW_STAGING'!I371</x:f>
        <x:v>282848.13587121584</x:v>
      </x:c>
      <x:c r="I371" s="342"/>
      <x:c r="J371" s="340" t="str">
        <x:v>Proposed</x:v>
      </x:c>
      <x:c r="K371" s="340" t="str">
        <x:v>High</x:v>
      </x:c>
      <x:c r="L371" s="340" t="str">
        <x:v>AI-assisted analyst</x:v>
      </x:c>
      <x:c r="M371" s="342" t="d">
        <x:v>2026-10-04T00:00:00.000Z</x:v>
      </x:c>
      <x:c r="N371" s="340"/>
      <x:c r="O371" s="340" t="str">
        <x:v>Exact source cell: 'CC-'!I87; requires analyst confirmation.</x:v>
      </x:c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8" hidden="0" customHeight="1">
      <x:c r="A372" s="340" t="str">
        <x:v>MAP-TEST-0366</x:v>
      </x:c>
      <x:c r="B372" s="340" t="str">
        <x:v>ASM-NGOB-V42-TEST</x:v>
      </x:c>
      <x:c r="C372" s="340" t="str">
        <x:v>RAW-TEST-0366</x:v>
      </x:c>
      <x:c r="D372" s="340" t="str">
        <x:v>SRC-NGOB-V18</x:v>
      </x:c>
      <x:c r="E372" s="340" t="str">
        <x:v>Financial</x:v>
      </x:c>
      <x:c r="F372" s="340" t="str">
        <x:v>REVENUE</x:v>
      </x:c>
      <x:c r="G372" s="340"/>
      <x:c r="H372" s="341" t="n">
        <x:f>'11_RAW_STAGING'!I372</x:f>
        <x:v>462639.0088029601</x:v>
      </x:c>
      <x:c r="I372" s="342"/>
      <x:c r="J372" s="340" t="str">
        <x:v>Proposed</x:v>
      </x:c>
      <x:c r="K372" s="340" t="str">
        <x:v>High</x:v>
      </x:c>
      <x:c r="L372" s="340" t="str">
        <x:v>AI-assisted analyst</x:v>
      </x:c>
      <x:c r="M372" s="342" t="d">
        <x:v>2026-10-04T00:00:00.000Z</x:v>
      </x:c>
      <x:c r="N372" s="340"/>
      <x:c r="O372" s="340" t="str">
        <x:v>Exact source cell: 'EE-'!I16; requires analyst confirmation.</x:v>
      </x:c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8" hidden="0" customHeight="1">
      <x:c r="A373" s="340" t="str">
        <x:v>MAP-TEST-0367</x:v>
      </x:c>
      <x:c r="B373" s="340" t="str">
        <x:v>ASM-NGOB-V42-TEST</x:v>
      </x:c>
      <x:c r="C373" s="340" t="str">
        <x:v>RAW-TEST-0367</x:v>
      </x:c>
      <x:c r="D373" s="340" t="str">
        <x:v>SRC-NGOB-V18</x:v>
      </x:c>
      <x:c r="E373" s="340" t="str">
        <x:v>Financial</x:v>
      </x:c>
      <x:c r="F373" s="340" t="str">
        <x:v>OPEX</x:v>
      </x:c>
      <x:c r="G373" s="340"/>
      <x:c r="H373" s="341" t="n">
        <x:f>'11_RAW_STAGING'!I373</x:f>
        <x:v>362878.35087980924</x:v>
      </x:c>
      <x:c r="I373" s="342"/>
      <x:c r="J373" s="340" t="str">
        <x:v>Proposed</x:v>
      </x:c>
      <x:c r="K373" s="340" t="str">
        <x:v>High</x:v>
      </x:c>
      <x:c r="L373" s="340" t="str">
        <x:v>AI-assisted analyst</x:v>
      </x:c>
      <x:c r="M373" s="342" t="d">
        <x:v>2026-10-04T00:00:00.000Z</x:v>
      </x:c>
      <x:c r="N373" s="340"/>
      <x:c r="O373" s="340" t="str">
        <x:v>Exact source cell: 'EE-'!I87; requires analyst confirmation.</x:v>
      </x:c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8" hidden="0" customHeight="1">
      <x:c r="A374" s="340" t="str">
        <x:v>MAP-TEST-0368</x:v>
      </x:c>
      <x:c r="B374" s="340" t="str">
        <x:v>ASM-NGOB-V42-TEST</x:v>
      </x:c>
      <x:c r="C374" s="340" t="str">
        <x:v>RAW-TEST-0368</x:v>
      </x:c>
      <x:c r="D374" s="340" t="str">
        <x:v>SRC-NGOB-V18</x:v>
      </x:c>
      <x:c r="E374" s="340" t="str">
        <x:v>Financial</x:v>
      </x:c>
      <x:c r="F374" s="340" t="str">
        <x:v>REVENUE</x:v>
      </x:c>
      <x:c r="G374" s="340"/>
      <x:c r="H374" s="341" t="n">
        <x:f>'11_RAW_STAGING'!I374</x:f>
        <x:v>393477.7159072222</x:v>
      </x:c>
      <x:c r="I374" s="342"/>
      <x:c r="J374" s="340" t="str">
        <x:v>Proposed</x:v>
      </x:c>
      <x:c r="K374" s="340" t="str">
        <x:v>High</x:v>
      </x:c>
      <x:c r="L374" s="340" t="str">
        <x:v>AI-assisted analyst</x:v>
      </x:c>
      <x:c r="M374" s="342" t="d">
        <x:v>2026-10-04T00:00:00.000Z</x:v>
      </x:c>
      <x:c r="N374" s="340"/>
      <x:c r="O374" s="340" t="str">
        <x:v>Exact source cell: 'MH+'!I16; requires analyst confirmation.</x:v>
      </x:c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8" hidden="0" customHeight="1">
      <x:c r="A375" s="340" t="str">
        <x:v>MAP-TEST-0369</x:v>
      </x:c>
      <x:c r="B375" s="340" t="str">
        <x:v>ASM-NGOB-V42-TEST</x:v>
      </x:c>
      <x:c r="C375" s="340" t="str">
        <x:v>RAW-TEST-0369</x:v>
      </x:c>
      <x:c r="D375" s="340" t="str">
        <x:v>SRC-NGOB-V18</x:v>
      </x:c>
      <x:c r="E375" s="340" t="str">
        <x:v>Financial</x:v>
      </x:c>
      <x:c r="F375" s="340" t="str">
        <x:v>OPEX</x:v>
      </x:c>
      <x:c r="G375" s="340"/>
      <x:c r="H375" s="341" t="n">
        <x:f>'11_RAW_STAGING'!I375</x:f>
        <x:v>216887.6591415276</x:v>
      </x:c>
      <x:c r="I375" s="342"/>
      <x:c r="J375" s="340" t="str">
        <x:v>Proposed</x:v>
      </x:c>
      <x:c r="K375" s="340" t="str">
        <x:v>High</x:v>
      </x:c>
      <x:c r="L375" s="340" t="str">
        <x:v>AI-assisted analyst</x:v>
      </x:c>
      <x:c r="M375" s="342" t="d">
        <x:v>2026-10-04T00:00:00.000Z</x:v>
      </x:c>
      <x:c r="N375" s="340"/>
      <x:c r="O375" s="340" t="str">
        <x:v>Exact source cell: 'MH+'!I87; requires analyst confirmation.</x:v>
      </x:c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8" hidden="0" customHeight="1">
      <x:c r="A376" s="340" t="str">
        <x:v>MAP-TEST-0370</x:v>
      </x:c>
      <x:c r="B376" s="340" t="str">
        <x:v>ASM-NGOB-V42-TEST</x:v>
      </x:c>
      <x:c r="C376" s="340" t="str">
        <x:v>RAW-TEST-0370</x:v>
      </x:c>
      <x:c r="D376" s="340" t="str">
        <x:v>SRC-NGOB-V18</x:v>
      </x:c>
      <x:c r="E376" s="340" t="str">
        <x:v>Financial</x:v>
      </x:c>
      <x:c r="F376" s="340" t="str">
        <x:v>REVENUE</x:v>
      </x:c>
      <x:c r="G376" s="340"/>
      <x:c r="H376" s="341" t="n">
        <x:f>'11_RAW_STAGING'!I376</x:f>
        <x:v>618285.3475307573</x:v>
      </x:c>
      <x:c r="I376" s="342"/>
      <x:c r="J376" s="340" t="str">
        <x:v>Proposed</x:v>
      </x:c>
      <x:c r="K376" s="340" t="str">
        <x:v>High</x:v>
      </x:c>
      <x:c r="L376" s="340" t="str">
        <x:v>AI-assisted analyst</x:v>
      </x:c>
      <x:c r="M376" s="342" t="d">
        <x:v>2026-10-04T00:00:00.000Z</x:v>
      </x:c>
      <x:c r="N376" s="340"/>
      <x:c r="O376" s="340" t="str">
        <x:v>Exact source cell: 'NT+'!I16; requires analyst confirmation.</x:v>
      </x:c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8" hidden="0" customHeight="1">
      <x:c r="A377" s="340" t="str">
        <x:v>MAP-TEST-0371</x:v>
      </x:c>
      <x:c r="B377" s="340" t="str">
        <x:v>ASM-NGOB-V42-TEST</x:v>
      </x:c>
      <x:c r="C377" s="340" t="str">
        <x:v>RAW-TEST-0371</x:v>
      </x:c>
      <x:c r="D377" s="340" t="str">
        <x:v>SRC-NGOB-V18</x:v>
      </x:c>
      <x:c r="E377" s="340" t="str">
        <x:v>Financial</x:v>
      </x:c>
      <x:c r="F377" s="340" t="str">
        <x:v>OPEX</x:v>
      </x:c>
      <x:c r="G377" s="340"/>
      <x:c r="H377" s="341" t="n">
        <x:f>'11_RAW_STAGING'!I377</x:f>
        <x:v>453958.3842512849</x:v>
      </x:c>
      <x:c r="I377" s="342"/>
      <x:c r="J377" s="340" t="str">
        <x:v>Proposed</x:v>
      </x:c>
      <x:c r="K377" s="340" t="str">
        <x:v>High</x:v>
      </x:c>
      <x:c r="L377" s="340" t="str">
        <x:v>AI-assisted analyst</x:v>
      </x:c>
      <x:c r="M377" s="342" t="d">
        <x:v>2026-10-04T00:00:00.000Z</x:v>
      </x:c>
      <x:c r="N377" s="340"/>
      <x:c r="O377" s="340" t="str">
        <x:v>Exact source cell: 'NT+'!I87; requires analyst confirmation.</x:v>
      </x:c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8" hidden="0" customHeight="1">
      <x:c r="A378" s="340" t="str">
        <x:v>MAP-TEST-0372</x:v>
      </x:c>
      <x:c r="B378" s="340" t="str">
        <x:v>ASM-NGOB-V42-TEST</x:v>
      </x:c>
      <x:c r="C378" s="340" t="str">
        <x:v>RAW-TEST-0372</x:v>
      </x:c>
      <x:c r="D378" s="340" t="str">
        <x:v>SRC-NGOB-V18</x:v>
      </x:c>
      <x:c r="E378" s="340" t="str">
        <x:v>Financial</x:v>
      </x:c>
      <x:c r="F378" s="340" t="str">
        <x:v>REVENUE</x:v>
      </x:c>
      <x:c r="G378" s="340"/>
      <x:c r="H378" s="341" t="n">
        <x:f>'11_RAW_STAGING'!I378</x:f>
        <x:v>2024917.89785132</x:v>
      </x:c>
      <x:c r="I378" s="342"/>
      <x:c r="J378" s="340" t="str">
        <x:v>Proposed</x:v>
      </x:c>
      <x:c r="K378" s="340" t="str">
        <x:v>High</x:v>
      </x:c>
      <x:c r="L378" s="340" t="str">
        <x:v>AI-assisted analyst</x:v>
      </x:c>
      <x:c r="M378" s="342" t="d">
        <x:v>2026-10-04T00:00:00.000Z</x:v>
      </x:c>
      <x:c r="N378" s="340"/>
      <x:c r="O378" s="340" t="str">
        <x:v>Exact source cell: 'Newton Green'!I16; requires analyst confirmation.</x:v>
      </x:c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8" hidden="0" customHeight="1">
      <x:c r="A379" s="340" t="str">
        <x:v>MAP-TEST-0373</x:v>
      </x:c>
      <x:c r="B379" s="340" t="str">
        <x:v>ASM-NGOB-V42-TEST</x:v>
      </x:c>
      <x:c r="C379" s="340" t="str">
        <x:v>RAW-TEST-0373</x:v>
      </x:c>
      <x:c r="D379" s="340" t="str">
        <x:v>SRC-NGOB-V18</x:v>
      </x:c>
      <x:c r="E379" s="340" t="str">
        <x:v>Financial</x:v>
      </x:c>
      <x:c r="F379" s="340" t="str">
        <x:v>OPEX</x:v>
      </x:c>
      <x:c r="G379" s="340"/>
      <x:c r="H379" s="341" t="n">
        <x:f>'11_RAW_STAGING'!I379</x:f>
        <x:v>2046403.7227291043</x:v>
      </x:c>
      <x:c r="I379" s="342"/>
      <x:c r="J379" s="340" t="str">
        <x:v>Proposed</x:v>
      </x:c>
      <x:c r="K379" s="340" t="str">
        <x:v>High</x:v>
      </x:c>
      <x:c r="L379" s="340" t="str">
        <x:v>AI-assisted analyst</x:v>
      </x:c>
      <x:c r="M379" s="342" t="d">
        <x:v>2026-10-04T00:00:00.000Z</x:v>
      </x:c>
      <x:c r="N379" s="340"/>
      <x:c r="O379" s="340" t="str">
        <x:v>Exact source cell: 'Newton Green'!I87; requires analyst confirmation.</x:v>
      </x:c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8" hidden="0" customHeight="1">
      <x:c r="A380" s="340" t="str">
        <x:v>MAP-TEST-0374</x:v>
      </x:c>
      <x:c r="B380" s="340" t="str">
        <x:v>ASM-NGOB-V42-TEST</x:v>
      </x:c>
      <x:c r="C380" s="340" t="str">
        <x:v>RAW-TEST-0374</x:v>
      </x:c>
      <x:c r="D380" s="340" t="str">
        <x:v>SRC-NGOB-V18</x:v>
      </x:c>
      <x:c r="E380" s="340" t="str">
        <x:v>Financial</x:v>
      </x:c>
      <x:c r="F380" s="340" t="str">
        <x:v>REVENUE</x:v>
      </x:c>
      <x:c r="G380" s="340"/>
      <x:c r="H380" s="341" t="n">
        <x:f>'11_RAW_STAGING'!I380</x:f>
        <x:v>613186.6961619795</x:v>
      </x:c>
      <x:c r="I380" s="342"/>
      <x:c r="J380" s="340" t="str">
        <x:v>Proposed</x:v>
      </x:c>
      <x:c r="K380" s="340" t="str">
        <x:v>High</x:v>
      </x:c>
      <x:c r="L380" s="340" t="str">
        <x:v>AI-assisted analyst</x:v>
      </x:c>
      <x:c r="M380" s="342" t="d">
        <x:v>2026-10-04T00:00:00.000Z</x:v>
      </x:c>
      <x:c r="N380" s="340"/>
      <x:c r="O380" s="340" t="str">
        <x:v>Exact source cell: 'Rosemary Green'!I16; requires analyst confirmation.</x:v>
      </x:c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8" hidden="0" customHeight="1">
      <x:c r="A381" s="340" t="str">
        <x:v>MAP-TEST-0375</x:v>
      </x:c>
      <x:c r="B381" s="340" t="str">
        <x:v>ASM-NGOB-V42-TEST</x:v>
      </x:c>
      <x:c r="C381" s="340" t="str">
        <x:v>RAW-TEST-0375</x:v>
      </x:c>
      <x:c r="D381" s="340" t="str">
        <x:v>SRC-NGOB-V18</x:v>
      </x:c>
      <x:c r="E381" s="340" t="str">
        <x:v>Financial</x:v>
      </x:c>
      <x:c r="F381" s="340" t="str">
        <x:v>OPEX</x:v>
      </x:c>
      <x:c r="G381" s="340"/>
      <x:c r="H381" s="341" t="n">
        <x:f>'11_RAW_STAGING'!I381</x:f>
        <x:v>312137.2365983359</x:v>
      </x:c>
      <x:c r="I381" s="342"/>
      <x:c r="J381" s="340" t="str">
        <x:v>Proposed</x:v>
      </x:c>
      <x:c r="K381" s="340" t="str">
        <x:v>High</x:v>
      </x:c>
      <x:c r="L381" s="340" t="str">
        <x:v>AI-assisted analyst</x:v>
      </x:c>
      <x:c r="M381" s="342" t="d">
        <x:v>2026-10-04T00:00:00.000Z</x:v>
      </x:c>
      <x:c r="N381" s="340"/>
      <x:c r="O381" s="340" t="str">
        <x:v>Exact source cell: 'Rosemary Green'!I87; requires analyst confirmation.</x:v>
      </x:c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8" hidden="0" customHeight="1">
      <x:c r="A382" s="340" t="str">
        <x:v>MAP-TEST-0376</x:v>
      </x:c>
      <x:c r="B382" s="340" t="str">
        <x:v>ASM-NGOB-V42-TEST</x:v>
      </x:c>
      <x:c r="C382" s="340" t="str">
        <x:v>RAW-TEST-0376</x:v>
      </x:c>
      <x:c r="D382" s="340" t="str">
        <x:v>SRC-NGOB-V18</x:v>
      </x:c>
      <x:c r="E382" s="340" t="str">
        <x:v>Financial</x:v>
      </x:c>
      <x:c r="F382" s="340" t="str">
        <x:v>REV_RENT_EXISTING</x:v>
      </x:c>
      <x:c r="G382" s="340"/>
      <x:c r="H382" s="341" t="n">
        <x:f>'11_RAW_STAGING'!I382</x:f>
        <x:v>5436927</x:v>
      </x:c>
      <x:c r="I382" s="342"/>
      <x:c r="J382" s="340" t="str">
        <x:v>Proposed</x:v>
      </x:c>
      <x:c r="K382" s="340" t="str">
        <x:v>High</x:v>
      </x:c>
      <x:c r="L382" s="340" t="str">
        <x:v>AI-assisted analyst</x:v>
      </x:c>
      <x:c r="M382" s="342" t="d">
        <x:v>2026-10-04T00:00:00.000Z</x:v>
      </x:c>
      <x:c r="N382" s="340"/>
      <x:c r="O382" s="340" t="str">
        <x:v>Exact source cell: 'CASH FLOW W ALL BUILDINGS JULY '!C7; requires analyst confirmation.</x:v>
      </x:c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8" hidden="0" customHeight="1">
      <x:c r="A383" s="340" t="str">
        <x:v>MAP-TEST-0377</x:v>
      </x:c>
      <x:c r="B383" s="340" t="str">
        <x:v>ASM-NGOB-V42-TEST</x:v>
      </x:c>
      <x:c r="C383" s="340" t="str">
        <x:v>RAW-TEST-0377</x:v>
      </x:c>
      <x:c r="D383" s="340" t="str">
        <x:v>SRC-NGOB-V18</x:v>
      </x:c>
      <x:c r="E383" s="340" t="str">
        <x:v>Financial</x:v>
      </x:c>
      <x:c r="F383" s="340" t="str">
        <x:v>REV_RENT_NEW</x:v>
      </x:c>
      <x:c r="G383" s="340"/>
      <x:c r="H383" s="341" t="n">
        <x:f>'11_RAW_STAGING'!I383</x:f>
        <x:v>0</x:v>
      </x:c>
      <x:c r="I383" s="342"/>
      <x:c r="J383" s="340" t="str">
        <x:v>Proposed</x:v>
      </x:c>
      <x:c r="K383" s="340" t="str">
        <x:v>High</x:v>
      </x:c>
      <x:c r="L383" s="340" t="str">
        <x:v>AI-assisted analyst</x:v>
      </x:c>
      <x:c r="M383" s="342" t="d">
        <x:v>2026-10-04T00:00:00.000Z</x:v>
      </x:c>
      <x:c r="N383" s="340"/>
      <x:c r="O383" s="340" t="str">
        <x:v>Exact source cell: 'CASH FLOW W ALL BUILDINGS JULY '!C8; requires analyst confirmation.</x:v>
      </x:c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8" hidden="0" customHeight="1">
      <x:c r="A384" s="340" t="str">
        <x:v>MAP-TEST-0378</x:v>
      </x:c>
      <x:c r="B384" s="340" t="str">
        <x:v>ASM-NGOB-V42-TEST</x:v>
      </x:c>
      <x:c r="C384" s="340" t="str">
        <x:v>RAW-TEST-0378</x:v>
      </x:c>
      <x:c r="D384" s="340" t="str">
        <x:v>SRC-NGOB-V18</x:v>
      </x:c>
      <x:c r="E384" s="340" t="str">
        <x:v>Financial</x:v>
      </x:c>
      <x:c r="F384" s="340" t="str">
        <x:v>REV_SUBSIDY</x:v>
      </x:c>
      <x:c r="G384" s="340"/>
      <x:c r="H384" s="341" t="n">
        <x:f>'11_RAW_STAGING'!I384</x:f>
        <x:v>1674030</x:v>
      </x:c>
      <x:c r="I384" s="342"/>
      <x:c r="J384" s="340" t="str">
        <x:v>Proposed</x:v>
      </x:c>
      <x:c r="K384" s="340" t="str">
        <x:v>High</x:v>
      </x:c>
      <x:c r="L384" s="340" t="str">
        <x:v>AI-assisted analyst</x:v>
      </x:c>
      <x:c r="M384" s="342" t="d">
        <x:v>2026-10-04T00:00:00.000Z</x:v>
      </x:c>
      <x:c r="N384" s="340"/>
      <x:c r="O384" s="340" t="str">
        <x:v>Exact source cell: 'CASH FLOW W ALL BUILDINGS JULY '!C9; requires analyst confirmation.</x:v>
      </x:c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8" hidden="0" customHeight="1">
      <x:c r="A385" s="340" t="str">
        <x:v>MAP-TEST-0379</x:v>
      </x:c>
      <x:c r="B385" s="340" t="str">
        <x:v>ASM-NGOB-V42-TEST</x:v>
      </x:c>
      <x:c r="C385" s="340" t="str">
        <x:v>RAW-TEST-0379</x:v>
      </x:c>
      <x:c r="D385" s="340" t="str">
        <x:v>SRC-NGOB-V18</x:v>
      </x:c>
      <x:c r="E385" s="340" t="str">
        <x:v>Financial</x:v>
      </x:c>
      <x:c r="F385" s="340" t="str">
        <x:v>REV_OTHER</x:v>
      </x:c>
      <x:c r="G385" s="340"/>
      <x:c r="H385" s="341" t="n">
        <x:f>'11_RAW_STAGING'!I385</x:f>
        <x:v>2222969.1899999995</x:v>
      </x:c>
      <x:c r="I385" s="342"/>
      <x:c r="J385" s="340" t="str">
        <x:v>Proposed</x:v>
      </x:c>
      <x:c r="K385" s="340" t="str">
        <x:v>High</x:v>
      </x:c>
      <x:c r="L385" s="340" t="str">
        <x:v>AI-assisted analyst</x:v>
      </x:c>
      <x:c r="M385" s="342" t="d">
        <x:v>2026-10-04T00:00:00.000Z</x:v>
      </x:c>
      <x:c r="N385" s="340"/>
      <x:c r="O385" s="340" t="str">
        <x:v>Exact source cell: 'CASH FLOW W ALL BUILDINGS JULY '!C32; requires analyst confirmation.</x:v>
      </x:c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8" hidden="0" customHeight="1">
      <x:c r="A386" s="340" t="str">
        <x:v>MAP-TEST-0380</x:v>
      </x:c>
      <x:c r="B386" s="340" t="str">
        <x:v>ASM-NGOB-V42-TEST</x:v>
      </x:c>
      <x:c r="C386" s="340" t="str">
        <x:v>RAW-TEST-0380</x:v>
      </x:c>
      <x:c r="D386" s="340" t="str">
        <x:v>SRC-NGOB-V18</x:v>
      </x:c>
      <x:c r="E386" s="340" t="str">
        <x:v>Financial</x:v>
      </x:c>
      <x:c r="F386" s="340" t="str">
        <x:v>OPEX_HEAD_OFFICE_STAFF</x:v>
      </x:c>
      <x:c r="G386" s="340"/>
      <x:c r="H386" s="341" t="n">
        <x:f>'11_RAW_STAGING'!I386</x:f>
        <x:v>722485</x:v>
      </x:c>
      <x:c r="I386" s="342"/>
      <x:c r="J386" s="340" t="str">
        <x:v>Proposed</x:v>
      </x:c>
      <x:c r="K386" s="340" t="str">
        <x:v>High</x:v>
      </x:c>
      <x:c r="L386" s="340" t="str">
        <x:v>AI-assisted analyst</x:v>
      </x:c>
      <x:c r="M386" s="342" t="d">
        <x:v>2026-10-04T00:00:00.000Z</x:v>
      </x:c>
      <x:c r="N386" s="340"/>
      <x:c r="O386" s="340" t="str">
        <x:v>Exact source cell: 'CASH FLOW W ALL BUILDINGS JULY '!C73; requires analyst confirmation.</x:v>
      </x:c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8" hidden="0" customHeight="1">
      <x:c r="A387" s="340" t="str">
        <x:v>MAP-TEST-0381</x:v>
      </x:c>
      <x:c r="B387" s="340" t="str">
        <x:v>ASM-NGOB-V42-TEST</x:v>
      </x:c>
      <x:c r="C387" s="340" t="str">
        <x:v>RAW-TEST-0381</x:v>
      </x:c>
      <x:c r="D387" s="340" t="str">
        <x:v>SRC-NGOB-V18</x:v>
      </x:c>
      <x:c r="E387" s="340" t="str">
        <x:v>Financial</x:v>
      </x:c>
      <x:c r="F387" s="340" t="str">
        <x:v>REV_SUBSIDY</x:v>
      </x:c>
      <x:c r="G387" s="340"/>
      <x:c r="H387" s="341" t="n">
        <x:f>'11_RAW_STAGING'!I387</x:f>
        <x:v>0</x:v>
      </x:c>
      <x:c r="I387" s="342"/>
      <x:c r="J387" s="340" t="str">
        <x:v>Proposed</x:v>
      </x:c>
      <x:c r="K387" s="340" t="str">
        <x:v>High</x:v>
      </x:c>
      <x:c r="L387" s="340" t="str">
        <x:v>AI-assisted analyst</x:v>
      </x:c>
      <x:c r="M387" s="342" t="d">
        <x:v>2026-10-04T00:00:00.000Z</x:v>
      </x:c>
      <x:c r="N387" s="340"/>
      <x:c r="O387" s="340" t="str">
        <x:v>Exact source cell: '1656 ADANAC'!C15; requires analyst confirmation.</x:v>
      </x:c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8" hidden="0" customHeight="1">
      <x:c r="A388" s="340" t="str">
        <x:v>MAP-TEST-0382</x:v>
      </x:c>
      <x:c r="B388" s="340" t="str">
        <x:v>ASM-NGOB-V42-TEST</x:v>
      </x:c>
      <x:c r="C388" s="340" t="str">
        <x:v>RAW-TEST-0382</x:v>
      </x:c>
      <x:c r="D388" s="340" t="str">
        <x:v>SRC-NGOB-V18</x:v>
      </x:c>
      <x:c r="E388" s="340" t="str">
        <x:v>Financial</x:v>
      </x:c>
      <x:c r="F388" s="340" t="str">
        <x:v>REV_SUBSIDY</x:v>
      </x:c>
      <x:c r="G388" s="340"/>
      <x:c r="H388" s="341" t="n">
        <x:f>'11_RAW_STAGING'!I388</x:f>
        <x:v>0</x:v>
      </x:c>
      <x:c r="I388" s="342"/>
      <x:c r="J388" s="340" t="str">
        <x:v>Proposed</x:v>
      </x:c>
      <x:c r="K388" s="340" t="str">
        <x:v>High</x:v>
      </x:c>
      <x:c r="L388" s="340" t="str">
        <x:v>AI-assisted analyst</x:v>
      </x:c>
      <x:c r="M388" s="342" t="d">
        <x:v>2026-10-04T00:00:00.000Z</x:v>
      </x:c>
      <x:c r="N388" s="340"/>
      <x:c r="O388" s="340" t="str">
        <x:v>Exact source cell: '800 Commercial'!C15; requires analyst confirmation.</x:v>
      </x:c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8" hidden="0" customHeight="1">
      <x:c r="A389" s="340" t="str">
        <x:v>MAP-TEST-0383</x:v>
      </x:c>
      <x:c r="B389" s="340" t="str">
        <x:v>ASM-NGOB-V42-TEST</x:v>
      </x:c>
      <x:c r="C389" s="340" t="str">
        <x:v>RAW-TEST-0383</x:v>
      </x:c>
      <x:c r="D389" s="340" t="str">
        <x:v>SRC-NGOB-V18</x:v>
      </x:c>
      <x:c r="E389" s="340" t="str">
        <x:v>Financial</x:v>
      </x:c>
      <x:c r="F389" s="340" t="str">
        <x:v>REV_RENT_EXISTING</x:v>
      </x:c>
      <x:c r="G389" s="340"/>
      <x:c r="H389" s="341" t="n">
        <x:f>'11_RAW_STAGING'!I389</x:f>
        <x:v>5538796.5</x:v>
      </x:c>
      <x:c r="I389" s="342"/>
      <x:c r="J389" s="340" t="str">
        <x:v>Proposed</x:v>
      </x:c>
      <x:c r="K389" s="340" t="str">
        <x:v>High</x:v>
      </x:c>
      <x:c r="L389" s="340" t="str">
        <x:v>AI-assisted analyst</x:v>
      </x:c>
      <x:c r="M389" s="342" t="d">
        <x:v>2026-10-04T00:00:00.000Z</x:v>
      </x:c>
      <x:c r="N389" s="340"/>
      <x:c r="O389" s="340" t="str">
        <x:v>Exact source cell: 'CASH FLOW W ALL BUILDINGS JULY '!D7; requires analyst confirmation.</x:v>
      </x:c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8" hidden="0" customHeight="1">
      <x:c r="A390" s="340" t="str">
        <x:v>MAP-TEST-0384</x:v>
      </x:c>
      <x:c r="B390" s="340" t="str">
        <x:v>ASM-NGOB-V42-TEST</x:v>
      </x:c>
      <x:c r="C390" s="340" t="str">
        <x:v>RAW-TEST-0384</x:v>
      </x:c>
      <x:c r="D390" s="340" t="str">
        <x:v>SRC-NGOB-V18</x:v>
      </x:c>
      <x:c r="E390" s="340" t="str">
        <x:v>Financial</x:v>
      </x:c>
      <x:c r="F390" s="340" t="str">
        <x:v>REV_RENT_NEW</x:v>
      </x:c>
      <x:c r="G390" s="340"/>
      <x:c r="H390" s="341" t="n">
        <x:f>'11_RAW_STAGING'!I390</x:f>
        <x:v>0</x:v>
      </x:c>
      <x:c r="I390" s="342"/>
      <x:c r="J390" s="340" t="str">
        <x:v>Proposed</x:v>
      </x:c>
      <x:c r="K390" s="340" t="str">
        <x:v>High</x:v>
      </x:c>
      <x:c r="L390" s="340" t="str">
        <x:v>AI-assisted analyst</x:v>
      </x:c>
      <x:c r="M390" s="342" t="d">
        <x:v>2026-10-04T00:00:00.000Z</x:v>
      </x:c>
      <x:c r="N390" s="340"/>
      <x:c r="O390" s="340" t="str">
        <x:v>Exact source cell: 'CASH FLOW W ALL BUILDINGS JULY '!D8; requires analyst confirmation.</x:v>
      </x:c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8" hidden="0" customHeight="1">
      <x:c r="A391" s="340" t="str">
        <x:v>MAP-TEST-0385</x:v>
      </x:c>
      <x:c r="B391" s="340" t="str">
        <x:v>ASM-NGOB-V42-TEST</x:v>
      </x:c>
      <x:c r="C391" s="340" t="str">
        <x:v>RAW-TEST-0385</x:v>
      </x:c>
      <x:c r="D391" s="340" t="str">
        <x:v>SRC-NGOB-V18</x:v>
      </x:c>
      <x:c r="E391" s="340" t="str">
        <x:v>Financial</x:v>
      </x:c>
      <x:c r="F391" s="340" t="str">
        <x:v>REV_SUBSIDY</x:v>
      </x:c>
      <x:c r="G391" s="340"/>
      <x:c r="H391" s="341" t="n">
        <x:f>'11_RAW_STAGING'!I391</x:f>
        <x:v>1273361.88</x:v>
      </x:c>
      <x:c r="I391" s="342"/>
      <x:c r="J391" s="340" t="str">
        <x:v>Proposed</x:v>
      </x:c>
      <x:c r="K391" s="340" t="str">
        <x:v>High</x:v>
      </x:c>
      <x:c r="L391" s="340" t="str">
        <x:v>AI-assisted analyst</x:v>
      </x:c>
      <x:c r="M391" s="342" t="d">
        <x:v>2026-10-04T00:00:00.000Z</x:v>
      </x:c>
      <x:c r="N391" s="340"/>
      <x:c r="O391" s="340" t="str">
        <x:v>Exact source cell: 'CASH FLOW W ALL BUILDINGS JULY '!D9; requires analyst confirmation.</x:v>
      </x:c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8" hidden="0" customHeight="1">
      <x:c r="A392" s="340" t="str">
        <x:v>MAP-TEST-0386</x:v>
      </x:c>
      <x:c r="B392" s="340" t="str">
        <x:v>ASM-NGOB-V42-TEST</x:v>
      </x:c>
      <x:c r="C392" s="340" t="str">
        <x:v>RAW-TEST-0386</x:v>
      </x:c>
      <x:c r="D392" s="340" t="str">
        <x:v>SRC-NGOB-V18</x:v>
      </x:c>
      <x:c r="E392" s="340" t="str">
        <x:v>Financial</x:v>
      </x:c>
      <x:c r="F392" s="340" t="str">
        <x:v>REV_OTHER</x:v>
      </x:c>
      <x:c r="G392" s="340"/>
      <x:c r="H392" s="341" t="n">
        <x:f>'11_RAW_STAGING'!I392</x:f>
        <x:v>2539893.1193999997</x:v>
      </x:c>
      <x:c r="I392" s="342"/>
      <x:c r="J392" s="340" t="str">
        <x:v>Proposed</x:v>
      </x:c>
      <x:c r="K392" s="340" t="str">
        <x:v>High</x:v>
      </x:c>
      <x:c r="L392" s="340" t="str">
        <x:v>AI-assisted analyst</x:v>
      </x:c>
      <x:c r="M392" s="342" t="d">
        <x:v>2026-10-04T00:00:00.000Z</x:v>
      </x:c>
      <x:c r="N392" s="340"/>
      <x:c r="O392" s="340" t="str">
        <x:v>Exact source cell: 'CASH FLOW W ALL BUILDINGS JULY '!D32; requires analyst confirmation.</x:v>
      </x:c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8" hidden="0" customHeight="1">
      <x:c r="A393" s="340" t="str">
        <x:v>MAP-TEST-0387</x:v>
      </x:c>
      <x:c r="B393" s="340" t="str">
        <x:v>ASM-NGOB-V42-TEST</x:v>
      </x:c>
      <x:c r="C393" s="340" t="str">
        <x:v>RAW-TEST-0387</x:v>
      </x:c>
      <x:c r="D393" s="340" t="str">
        <x:v>SRC-NGOB-V18</x:v>
      </x:c>
      <x:c r="E393" s="340" t="str">
        <x:v>Financial</x:v>
      </x:c>
      <x:c r="F393" s="340" t="str">
        <x:v>OPEX_HEAD_OFFICE_STAFF</x:v>
      </x:c>
      <x:c r="G393" s="340"/>
      <x:c r="H393" s="341" t="n">
        <x:f>'11_RAW_STAGING'!I393</x:f>
        <x:v>779207.467984</x:v>
      </x:c>
      <x:c r="I393" s="342"/>
      <x:c r="J393" s="340" t="str">
        <x:v>Proposed</x:v>
      </x:c>
      <x:c r="K393" s="340" t="str">
        <x:v>High</x:v>
      </x:c>
      <x:c r="L393" s="340" t="str">
        <x:v>AI-assisted analyst</x:v>
      </x:c>
      <x:c r="M393" s="342" t="d">
        <x:v>2026-10-04T00:00:00.000Z</x:v>
      </x:c>
      <x:c r="N393" s="340"/>
      <x:c r="O393" s="340" t="str">
        <x:v>Exact source cell: 'CASH FLOW W ALL BUILDINGS JULY '!D73; requires analyst confirmation.</x:v>
      </x:c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8" hidden="0" customHeight="1">
      <x:c r="A394" s="340" t="str">
        <x:v>MAP-TEST-0388</x:v>
      </x:c>
      <x:c r="B394" s="340" t="str">
        <x:v>ASM-NGOB-V42-TEST</x:v>
      </x:c>
      <x:c r="C394" s="340" t="str">
        <x:v>RAW-TEST-0388</x:v>
      </x:c>
      <x:c r="D394" s="340" t="str">
        <x:v>SRC-NGOB-V18</x:v>
      </x:c>
      <x:c r="E394" s="340" t="str">
        <x:v>Financial</x:v>
      </x:c>
      <x:c r="F394" s="340" t="str">
        <x:v>REV_SUBSIDY</x:v>
      </x:c>
      <x:c r="G394" s="340"/>
      <x:c r="H394" s="341" t="n">
        <x:f>'11_RAW_STAGING'!I394</x:f>
        <x:v>0</x:v>
      </x:c>
      <x:c r="I394" s="342"/>
      <x:c r="J394" s="340" t="str">
        <x:v>Proposed</x:v>
      </x:c>
      <x:c r="K394" s="340" t="str">
        <x:v>High</x:v>
      </x:c>
      <x:c r="L394" s="340" t="str">
        <x:v>AI-assisted analyst</x:v>
      </x:c>
      <x:c r="M394" s="342" t="d">
        <x:v>2026-10-04T00:00:00.000Z</x:v>
      </x:c>
      <x:c r="N394" s="340"/>
      <x:c r="O394" s="340" t="str">
        <x:v>Exact source cell: '1656 ADANAC'!D15; requires analyst confirmation.</x:v>
      </x:c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8" hidden="0" customHeight="1">
      <x:c r="A395" s="340" t="str">
        <x:v>MAP-TEST-0389</x:v>
      </x:c>
      <x:c r="B395" s="340" t="str">
        <x:v>ASM-NGOB-V42-TEST</x:v>
      </x:c>
      <x:c r="C395" s="340" t="str">
        <x:v>RAW-TEST-0389</x:v>
      </x:c>
      <x:c r="D395" s="340" t="str">
        <x:v>SRC-NGOB-V18</x:v>
      </x:c>
      <x:c r="E395" s="340" t="str">
        <x:v>Financial</x:v>
      </x:c>
      <x:c r="F395" s="340" t="str">
        <x:v>REV_SUBSIDY</x:v>
      </x:c>
      <x:c r="G395" s="340"/>
      <x:c r="H395" s="341" t="n">
        <x:f>'11_RAW_STAGING'!I395</x:f>
        <x:v>0</x:v>
      </x:c>
      <x:c r="I395" s="342"/>
      <x:c r="J395" s="340" t="str">
        <x:v>Proposed</x:v>
      </x:c>
      <x:c r="K395" s="340" t="str">
        <x:v>High</x:v>
      </x:c>
      <x:c r="L395" s="340" t="str">
        <x:v>AI-assisted analyst</x:v>
      </x:c>
      <x:c r="M395" s="342" t="d">
        <x:v>2026-10-04T00:00:00.000Z</x:v>
      </x:c>
      <x:c r="N395" s="340"/>
      <x:c r="O395" s="340" t="str">
        <x:v>Exact source cell: '800 Commercial'!D15; requires analyst confirmation.</x:v>
      </x:c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8" hidden="0" customHeight="1">
      <x:c r="A396" s="340" t="str">
        <x:v>MAP-TEST-0390</x:v>
      </x:c>
      <x:c r="B396" s="340" t="str">
        <x:v>ASM-NGOB-V42-TEST</x:v>
      </x:c>
      <x:c r="C396" s="340" t="str">
        <x:v>RAW-TEST-0390</x:v>
      </x:c>
      <x:c r="D396" s="340" t="str">
        <x:v>SRC-NGOB-V18</x:v>
      </x:c>
      <x:c r="E396" s="340" t="str">
        <x:v>Financial</x:v>
      </x:c>
      <x:c r="F396" s="340" t="str">
        <x:v>REV_RENT_EXISTING</x:v>
      </x:c>
      <x:c r="G396" s="340"/>
      <x:c r="H396" s="341" t="n">
        <x:f>'11_RAW_STAGING'!I396</x:f>
        <x:v>5531145.113125</x:v>
      </x:c>
      <x:c r="I396" s="342"/>
      <x:c r="J396" s="340" t="str">
        <x:v>Proposed</x:v>
      </x:c>
      <x:c r="K396" s="340" t="str">
        <x:v>High</x:v>
      </x:c>
      <x:c r="L396" s="340" t="str">
        <x:v>AI-assisted analyst</x:v>
      </x:c>
      <x:c r="M396" s="342" t="d">
        <x:v>2026-10-04T00:00:00.000Z</x:v>
      </x:c>
      <x:c r="N396" s="340"/>
      <x:c r="O396" s="340" t="str">
        <x:v>Exact source cell: 'CASH FLOW W ALL BUILDINGS JULY '!E7; requires analyst confirmation.</x:v>
      </x:c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8" hidden="0" customHeight="1">
      <x:c r="A397" s="340" t="str">
        <x:v>MAP-TEST-0391</x:v>
      </x:c>
      <x:c r="B397" s="340" t="str">
        <x:v>ASM-NGOB-V42-TEST</x:v>
      </x:c>
      <x:c r="C397" s="340" t="str">
        <x:v>RAW-TEST-0391</x:v>
      </x:c>
      <x:c r="D397" s="340" t="str">
        <x:v>SRC-NGOB-V18</x:v>
      </x:c>
      <x:c r="E397" s="340" t="str">
        <x:v>Financial</x:v>
      </x:c>
      <x:c r="F397" s="340" t="str">
        <x:v>REV_RENT_NEW</x:v>
      </x:c>
      <x:c r="G397" s="340"/>
      <x:c r="H397" s="341" t="n">
        <x:f>'11_RAW_STAGING'!I397</x:f>
        <x:v>4282306</x:v>
      </x:c>
      <x:c r="I397" s="342"/>
      <x:c r="J397" s="340" t="str">
        <x:v>Proposed</x:v>
      </x:c>
      <x:c r="K397" s="340" t="str">
        <x:v>High</x:v>
      </x:c>
      <x:c r="L397" s="340" t="str">
        <x:v>AI-assisted analyst</x:v>
      </x:c>
      <x:c r="M397" s="342" t="d">
        <x:v>2026-10-04T00:00:00.000Z</x:v>
      </x:c>
      <x:c r="N397" s="340"/>
      <x:c r="O397" s="340" t="str">
        <x:v>Exact source cell: 'CASH FLOW W ALL BUILDINGS JULY '!E8; requires analyst confirmation.</x:v>
      </x:c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8" hidden="0" customHeight="1">
      <x:c r="A398" s="340" t="str">
        <x:v>MAP-TEST-0392</x:v>
      </x:c>
      <x:c r="B398" s="340" t="str">
        <x:v>ASM-NGOB-V42-TEST</x:v>
      </x:c>
      <x:c r="C398" s="340" t="str">
        <x:v>RAW-TEST-0392</x:v>
      </x:c>
      <x:c r="D398" s="340" t="str">
        <x:v>SRC-NGOB-V18</x:v>
      </x:c>
      <x:c r="E398" s="340" t="str">
        <x:v>Financial</x:v>
      </x:c>
      <x:c r="F398" s="340" t="str">
        <x:v>REV_SUBSIDY</x:v>
      </x:c>
      <x:c r="G398" s="340"/>
      <x:c r="H398" s="341" t="n">
        <x:f>'11_RAW_STAGING'!I398</x:f>
        <x:v>2042778.6176</x:v>
      </x:c>
      <x:c r="I398" s="342"/>
      <x:c r="J398" s="340" t="str">
        <x:v>Proposed</x:v>
      </x:c>
      <x:c r="K398" s="340" t="str">
        <x:v>High</x:v>
      </x:c>
      <x:c r="L398" s="340" t="str">
        <x:v>AI-assisted analyst</x:v>
      </x:c>
      <x:c r="M398" s="342" t="d">
        <x:v>2026-10-04T00:00:00.000Z</x:v>
      </x:c>
      <x:c r="N398" s="340"/>
      <x:c r="O398" s="340" t="str">
        <x:v>Exact source cell: 'CASH FLOW W ALL BUILDINGS JULY '!E9; requires analyst confirmation.</x:v>
      </x:c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8" hidden="0" customHeight="1">
      <x:c r="A399" s="340" t="str">
        <x:v>MAP-TEST-0393</x:v>
      </x:c>
      <x:c r="B399" s="340" t="str">
        <x:v>ASM-NGOB-V42-TEST</x:v>
      </x:c>
      <x:c r="C399" s="340" t="str">
        <x:v>RAW-TEST-0393</x:v>
      </x:c>
      <x:c r="D399" s="340" t="str">
        <x:v>SRC-NGOB-V18</x:v>
      </x:c>
      <x:c r="E399" s="340" t="str">
        <x:v>Financial</x:v>
      </x:c>
      <x:c r="F399" s="340" t="str">
        <x:v>REV_OTHER</x:v>
      </x:c>
      <x:c r="G399" s="340"/>
      <x:c r="H399" s="341" t="n">
        <x:f>'11_RAW_STAGING'!I399</x:f>
        <x:v>840256.6851831219</x:v>
      </x:c>
      <x:c r="I399" s="342"/>
      <x:c r="J399" s="340" t="str">
        <x:v>Proposed</x:v>
      </x:c>
      <x:c r="K399" s="340" t="str">
        <x:v>High</x:v>
      </x:c>
      <x:c r="L399" s="340" t="str">
        <x:v>AI-assisted analyst</x:v>
      </x:c>
      <x:c r="M399" s="342" t="d">
        <x:v>2026-10-04T00:00:00.000Z</x:v>
      </x:c>
      <x:c r="N399" s="340"/>
      <x:c r="O399" s="340" t="str">
        <x:v>Exact source cell: 'CASH FLOW W ALL BUILDINGS JULY '!E32; requires analyst confirmation.</x:v>
      </x:c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8" hidden="0" customHeight="1">
      <x:c r="A400" s="340" t="str">
        <x:v>MAP-TEST-0394</x:v>
      </x:c>
      <x:c r="B400" s="340" t="str">
        <x:v>ASM-NGOB-V42-TEST</x:v>
      </x:c>
      <x:c r="C400" s="340" t="str">
        <x:v>RAW-TEST-0394</x:v>
      </x:c>
      <x:c r="D400" s="340" t="str">
        <x:v>SRC-NGOB-V18</x:v>
      </x:c>
      <x:c r="E400" s="340" t="str">
        <x:v>Financial</x:v>
      </x:c>
      <x:c r="F400" s="340" t="str">
        <x:v>OPEX_HEAD_OFFICE_STAFF</x:v>
      </x:c>
      <x:c r="G400" s="340"/>
      <x:c r="H400" s="341" t="n">
        <x:f>'11_RAW_STAGING'!I400</x:f>
        <x:v>842376.9240426</x:v>
      </x:c>
      <x:c r="I400" s="342"/>
      <x:c r="J400" s="340" t="str">
        <x:v>Proposed</x:v>
      </x:c>
      <x:c r="K400" s="340" t="str">
        <x:v>High</x:v>
      </x:c>
      <x:c r="L400" s="340" t="str">
        <x:v>AI-assisted analyst</x:v>
      </x:c>
      <x:c r="M400" s="342" t="d">
        <x:v>2026-10-04T00:00:00.000Z</x:v>
      </x:c>
      <x:c r="N400" s="340"/>
      <x:c r="O400" s="340" t="str">
        <x:v>Exact source cell: 'CASH FLOW W ALL BUILDINGS JULY '!E73; requires analyst confirmation.</x:v>
      </x:c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8" hidden="0" customHeight="1">
      <x:c r="A401" s="340" t="str">
        <x:v>MAP-TEST-0395</x:v>
      </x:c>
      <x:c r="B401" s="340" t="str">
        <x:v>ASM-NGOB-V42-TEST</x:v>
      </x:c>
      <x:c r="C401" s="340" t="str">
        <x:v>RAW-TEST-0395</x:v>
      </x:c>
      <x:c r="D401" s="340" t="str">
        <x:v>SRC-NGOB-V18</x:v>
      </x:c>
      <x:c r="E401" s="340" t="str">
        <x:v>Financial</x:v>
      </x:c>
      <x:c r="F401" s="340" t="str">
        <x:v>REV_SUBSIDY</x:v>
      </x:c>
      <x:c r="G401" s="340"/>
      <x:c r="H401" s="341" t="n">
        <x:f>'11_RAW_STAGING'!I401</x:f>
        <x:v>0</x:v>
      </x:c>
      <x:c r="I401" s="342"/>
      <x:c r="J401" s="340" t="str">
        <x:v>Proposed</x:v>
      </x:c>
      <x:c r="K401" s="340" t="str">
        <x:v>High</x:v>
      </x:c>
      <x:c r="L401" s="340" t="str">
        <x:v>AI-assisted analyst</x:v>
      </x:c>
      <x:c r="M401" s="342" t="d">
        <x:v>2026-10-04T00:00:00.000Z</x:v>
      </x:c>
      <x:c r="N401" s="340"/>
      <x:c r="O401" s="340" t="str">
        <x:v>Exact source cell: '1656 ADANAC'!E15; requires analyst confirmation.</x:v>
      </x:c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8" hidden="0" customHeight="1">
      <x:c r="A402" s="340" t="str">
        <x:v>MAP-TEST-0396</x:v>
      </x:c>
      <x:c r="B402" s="340" t="str">
        <x:v>ASM-NGOB-V42-TEST</x:v>
      </x:c>
      <x:c r="C402" s="340" t="str">
        <x:v>RAW-TEST-0396</x:v>
      </x:c>
      <x:c r="D402" s="340" t="str">
        <x:v>SRC-NGOB-V18</x:v>
      </x:c>
      <x:c r="E402" s="340" t="str">
        <x:v>Financial</x:v>
      </x:c>
      <x:c r="F402" s="340" t="str">
        <x:v>REV_SUBSIDY</x:v>
      </x:c>
      <x:c r="G402" s="340"/>
      <x:c r="H402" s="341" t="n">
        <x:f>'11_RAW_STAGING'!I402</x:f>
        <x:v>0</x:v>
      </x:c>
      <x:c r="I402" s="342"/>
      <x:c r="J402" s="340" t="str">
        <x:v>Proposed</x:v>
      </x:c>
      <x:c r="K402" s="340" t="str">
        <x:v>High</x:v>
      </x:c>
      <x:c r="L402" s="340" t="str">
        <x:v>AI-assisted analyst</x:v>
      </x:c>
      <x:c r="M402" s="342" t="d">
        <x:v>2026-10-04T00:00:00.000Z</x:v>
      </x:c>
      <x:c r="N402" s="340"/>
      <x:c r="O402" s="340" t="str">
        <x:v>Exact source cell: '800 Commercial'!E15; requires analyst confirmation.</x:v>
      </x:c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8" hidden="0" customHeight="1">
      <x:c r="A403" s="340" t="str">
        <x:v>MAP-TEST-0397</x:v>
      </x:c>
      <x:c r="B403" s="340" t="str">
        <x:v>ASM-NGOB-V42-TEST</x:v>
      </x:c>
      <x:c r="C403" s="340" t="str">
        <x:v>RAW-TEST-0397</x:v>
      </x:c>
      <x:c r="D403" s="340" t="str">
        <x:v>SRC-NGOB-V18</x:v>
      </x:c>
      <x:c r="E403" s="340" t="str">
        <x:v>Financial</x:v>
      </x:c>
      <x:c r="F403" s="340" t="str">
        <x:v>REV_RENT_EXISTING</x:v>
      </x:c>
      <x:c r="G403" s="340"/>
      <x:c r="H403" s="341" t="n">
        <x:f>'11_RAW_STAGING'!I403</x:f>
        <x:v>5673993.740953125</x:v>
      </x:c>
      <x:c r="I403" s="342"/>
      <x:c r="J403" s="340" t="str">
        <x:v>Proposed</x:v>
      </x:c>
      <x:c r="K403" s="340" t="str">
        <x:v>High</x:v>
      </x:c>
      <x:c r="L403" s="340" t="str">
        <x:v>AI-assisted analyst</x:v>
      </x:c>
      <x:c r="M403" s="342" t="d">
        <x:v>2026-10-04T00:00:00.000Z</x:v>
      </x:c>
      <x:c r="N403" s="340"/>
      <x:c r="O403" s="340" t="str">
        <x:v>Exact source cell: 'CASH FLOW W ALL BUILDINGS JULY '!F7; requires analyst confirmation.</x:v>
      </x:c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8" hidden="0" customHeight="1">
      <x:c r="A404" s="340" t="str">
        <x:v>MAP-TEST-0398</x:v>
      </x:c>
      <x:c r="B404" s="340" t="str">
        <x:v>ASM-NGOB-V42-TEST</x:v>
      </x:c>
      <x:c r="C404" s="340" t="str">
        <x:v>RAW-TEST-0398</x:v>
      </x:c>
      <x:c r="D404" s="340" t="str">
        <x:v>SRC-NGOB-V18</x:v>
      </x:c>
      <x:c r="E404" s="340" t="str">
        <x:v>Financial</x:v>
      </x:c>
      <x:c r="F404" s="340" t="str">
        <x:v>REV_RENT_NEW</x:v>
      </x:c>
      <x:c r="G404" s="340"/>
      <x:c r="H404" s="341" t="n">
        <x:f>'11_RAW_STAGING'!I404</x:f>
        <x:v>9973034.04</x:v>
      </x:c>
      <x:c r="I404" s="342"/>
      <x:c r="J404" s="340" t="str">
        <x:v>Proposed</x:v>
      </x:c>
      <x:c r="K404" s="340" t="str">
        <x:v>High</x:v>
      </x:c>
      <x:c r="L404" s="340" t="str">
        <x:v>AI-assisted analyst</x:v>
      </x:c>
      <x:c r="M404" s="342" t="d">
        <x:v>2026-10-04T00:00:00.000Z</x:v>
      </x:c>
      <x:c r="N404" s="340"/>
      <x:c r="O404" s="340" t="str">
        <x:v>Exact source cell: 'CASH FLOW W ALL BUILDINGS JULY '!F8; requires analyst confirmation.</x:v>
      </x:c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8" hidden="0" customHeight="1">
      <x:c r="A405" s="340" t="str">
        <x:v>MAP-TEST-0399</x:v>
      </x:c>
      <x:c r="B405" s="340" t="str">
        <x:v>ASM-NGOB-V42-TEST</x:v>
      </x:c>
      <x:c r="C405" s="340" t="str">
        <x:v>RAW-TEST-0399</x:v>
      </x:c>
      <x:c r="D405" s="340" t="str">
        <x:v>SRC-NGOB-V18</x:v>
      </x:c>
      <x:c r="E405" s="340" t="str">
        <x:v>Financial</x:v>
      </x:c>
      <x:c r="F405" s="340" t="str">
        <x:v>REV_SUBSIDY</x:v>
      </x:c>
      <x:c r="G405" s="340"/>
      <x:c r="H405" s="341" t="n">
        <x:f>'11_RAW_STAGING'!I405</x:f>
        <x:v>3870634.6799520003</x:v>
      </x:c>
      <x:c r="I405" s="342"/>
      <x:c r="J405" s="340" t="str">
        <x:v>Proposed</x:v>
      </x:c>
      <x:c r="K405" s="340" t="str">
        <x:v>High</x:v>
      </x:c>
      <x:c r="L405" s="340" t="str">
        <x:v>AI-assisted analyst</x:v>
      </x:c>
      <x:c r="M405" s="342" t="d">
        <x:v>2026-10-04T00:00:00.000Z</x:v>
      </x:c>
      <x:c r="N405" s="340"/>
      <x:c r="O405" s="340" t="str">
        <x:v>Exact source cell: 'CASH FLOW W ALL BUILDINGS JULY '!F9; requires analyst confirmation.</x:v>
      </x:c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8" hidden="0" customHeight="1">
      <x:c r="A406" s="340" t="str">
        <x:v>MAP-TEST-0400</x:v>
      </x:c>
      <x:c r="B406" s="340" t="str">
        <x:v>ASM-NGOB-V42-TEST</x:v>
      </x:c>
      <x:c r="C406" s="340" t="str">
        <x:v>RAW-TEST-0400</x:v>
      </x:c>
      <x:c r="D406" s="340" t="str">
        <x:v>SRC-NGOB-V18</x:v>
      </x:c>
      <x:c r="E406" s="340" t="str">
        <x:v>Financial</x:v>
      </x:c>
      <x:c r="F406" s="340" t="str">
        <x:v>REV_OTHER</x:v>
      </x:c>
      <x:c r="G406" s="340"/>
      <x:c r="H406" s="341" t="n">
        <x:f>'11_RAW_STAGING'!I406</x:f>
        <x:v>969177.21644776</x:v>
      </x:c>
      <x:c r="I406" s="342"/>
      <x:c r="J406" s="340" t="str">
        <x:v>Proposed</x:v>
      </x:c>
      <x:c r="K406" s="340" t="str">
        <x:v>High</x:v>
      </x:c>
      <x:c r="L406" s="340" t="str">
        <x:v>AI-assisted analyst</x:v>
      </x:c>
      <x:c r="M406" s="342" t="d">
        <x:v>2026-10-04T00:00:00.000Z</x:v>
      </x:c>
      <x:c r="N406" s="340"/>
      <x:c r="O406" s="340" t="str">
        <x:v>Exact source cell: 'CASH FLOW W ALL BUILDINGS JULY '!F32; requires analyst confirmation.</x:v>
      </x:c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8" hidden="0" customHeight="1">
      <x:c r="A407" s="340" t="str">
        <x:v>MAP-TEST-0401</x:v>
      </x:c>
      <x:c r="B407" s="340" t="str">
        <x:v>ASM-NGOB-V42-TEST</x:v>
      </x:c>
      <x:c r="C407" s="340" t="str">
        <x:v>RAW-TEST-0401</x:v>
      </x:c>
      <x:c r="D407" s="340" t="str">
        <x:v>SRC-NGOB-V18</x:v>
      </x:c>
      <x:c r="E407" s="340" t="str">
        <x:v>Financial</x:v>
      </x:c>
      <x:c r="F407" s="340" t="str">
        <x:v>OPEX_HEAD_OFFICE_STAFF</x:v>
      </x:c>
      <x:c r="G407" s="340"/>
      <x:c r="H407" s="341" t="n">
        <x:f>'11_RAW_STAGING'!I407</x:f>
        <x:v>934224.462523452</x:v>
      </x:c>
      <x:c r="I407" s="342"/>
      <x:c r="J407" s="340" t="str">
        <x:v>Proposed</x:v>
      </x:c>
      <x:c r="K407" s="340" t="str">
        <x:v>High</x:v>
      </x:c>
      <x:c r="L407" s="340" t="str">
        <x:v>AI-assisted analyst</x:v>
      </x:c>
      <x:c r="M407" s="342" t="d">
        <x:v>2026-10-04T00:00:00.000Z</x:v>
      </x:c>
      <x:c r="N407" s="340"/>
      <x:c r="O407" s="340" t="str">
        <x:v>Exact source cell: 'CASH FLOW W ALL BUILDINGS JULY '!F73; requires analyst confirmation.</x:v>
      </x:c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8" hidden="0" customHeight="1">
      <x:c r="A408" s="340" t="str">
        <x:v>MAP-TEST-0402</x:v>
      </x:c>
      <x:c r="B408" s="340" t="str">
        <x:v>ASM-NGOB-V42-TEST</x:v>
      </x:c>
      <x:c r="C408" s="340" t="str">
        <x:v>RAW-TEST-0402</x:v>
      </x:c>
      <x:c r="D408" s="340" t="str">
        <x:v>SRC-NGOB-V18</x:v>
      </x:c>
      <x:c r="E408" s="340" t="str">
        <x:v>Financial</x:v>
      </x:c>
      <x:c r="F408" s="340" t="str">
        <x:v>REV_SUBSIDY</x:v>
      </x:c>
      <x:c r="G408" s="340"/>
      <x:c r="H408" s="341" t="n">
        <x:f>'11_RAW_STAGING'!I408</x:f>
        <x:v>870689</x:v>
      </x:c>
      <x:c r="I408" s="342"/>
      <x:c r="J408" s="340" t="str">
        <x:v>Proposed</x:v>
      </x:c>
      <x:c r="K408" s="340" t="str">
        <x:v>High</x:v>
      </x:c>
      <x:c r="L408" s="340" t="str">
        <x:v>AI-assisted analyst</x:v>
      </x:c>
      <x:c r="M408" s="342" t="d">
        <x:v>2026-10-04T00:00:00.000Z</x:v>
      </x:c>
      <x:c r="N408" s="340"/>
      <x:c r="O408" s="340" t="str">
        <x:v>Exact source cell: '1656 ADANAC'!F15; requires analyst confirmation.</x:v>
      </x:c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8" hidden="0" customHeight="1">
      <x:c r="A409" s="340" t="str">
        <x:v>MAP-TEST-0403</x:v>
      </x:c>
      <x:c r="B409" s="340" t="str">
        <x:v>ASM-NGOB-V42-TEST</x:v>
      </x:c>
      <x:c r="C409" s="340" t="str">
        <x:v>RAW-TEST-0403</x:v>
      </x:c>
      <x:c r="D409" s="340" t="str">
        <x:v>SRC-NGOB-V18</x:v>
      </x:c>
      <x:c r="E409" s="340" t="str">
        <x:v>Financial</x:v>
      </x:c>
      <x:c r="F409" s="340" t="str">
        <x:v>REV_SUBSIDY</x:v>
      </x:c>
      <x:c r="G409" s="340"/>
      <x:c r="H409" s="341" t="n">
        <x:f>'11_RAW_STAGING'!I409</x:f>
        <x:v>0</x:v>
      </x:c>
      <x:c r="I409" s="342"/>
      <x:c r="J409" s="340" t="str">
        <x:v>Proposed</x:v>
      </x:c>
      <x:c r="K409" s="340" t="str">
        <x:v>High</x:v>
      </x:c>
      <x:c r="L409" s="340" t="str">
        <x:v>AI-assisted analyst</x:v>
      </x:c>
      <x:c r="M409" s="342" t="d">
        <x:v>2026-10-04T00:00:00.000Z</x:v>
      </x:c>
      <x:c r="N409" s="340"/>
      <x:c r="O409" s="340" t="str">
        <x:v>Exact source cell: '800 Commercial'!F15; requires analyst confirmation.</x:v>
      </x:c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8" hidden="0" customHeight="1">
      <x:c r="A410" s="340" t="str">
        <x:v>MAP-TEST-0404</x:v>
      </x:c>
      <x:c r="B410" s="340" t="str">
        <x:v>ASM-NGOB-V42-TEST</x:v>
      </x:c>
      <x:c r="C410" s="340" t="str">
        <x:v>RAW-TEST-0404</x:v>
      </x:c>
      <x:c r="D410" s="340" t="str">
        <x:v>SRC-NGOB-V18</x:v>
      </x:c>
      <x:c r="E410" s="340" t="str">
        <x:v>Financial</x:v>
      </x:c>
      <x:c r="F410" s="340" t="str">
        <x:v>REV_RENT_EXISTING</x:v>
      </x:c>
      <x:c r="G410" s="340"/>
      <x:c r="H410" s="341" t="n">
        <x:f>'11_RAW_STAGING'!I410</x:f>
        <x:v>5877564.154476952</x:v>
      </x:c>
      <x:c r="I410" s="342"/>
      <x:c r="J410" s="340" t="str">
        <x:v>Proposed</x:v>
      </x:c>
      <x:c r="K410" s="340" t="str">
        <x:v>High</x:v>
      </x:c>
      <x:c r="L410" s="340" t="str">
        <x:v>AI-assisted analyst</x:v>
      </x:c>
      <x:c r="M410" s="342" t="d">
        <x:v>2026-10-04T00:00:00.000Z</x:v>
      </x:c>
      <x:c r="N410" s="340"/>
      <x:c r="O410" s="340" t="str">
        <x:v>Exact source cell: 'CASH FLOW W ALL BUILDINGS JULY '!G7; requires analyst confirmation.</x:v>
      </x:c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8" hidden="0" customHeight="1">
      <x:c r="A411" s="340" t="str">
        <x:v>MAP-TEST-0405</x:v>
      </x:c>
      <x:c r="B411" s="340" t="str">
        <x:v>ASM-NGOB-V42-TEST</x:v>
      </x:c>
      <x:c r="C411" s="340" t="str">
        <x:v>RAW-TEST-0405</x:v>
      </x:c>
      <x:c r="D411" s="340" t="str">
        <x:v>SRC-NGOB-V18</x:v>
      </x:c>
      <x:c r="E411" s="340" t="str">
        <x:v>Financial</x:v>
      </x:c>
      <x:c r="F411" s="340" t="str">
        <x:v>REV_RENT_NEW</x:v>
      </x:c>
      <x:c r="G411" s="340"/>
      <x:c r="H411" s="341" t="n">
        <x:f>'11_RAW_STAGING'!I411</x:f>
        <x:v>11737889.737799998</x:v>
      </x:c>
      <x:c r="I411" s="342"/>
      <x:c r="J411" s="340" t="str">
        <x:v>Proposed</x:v>
      </x:c>
      <x:c r="K411" s="340" t="str">
        <x:v>High</x:v>
      </x:c>
      <x:c r="L411" s="340" t="str">
        <x:v>AI-assisted analyst</x:v>
      </x:c>
      <x:c r="M411" s="342" t="d">
        <x:v>2026-10-04T00:00:00.000Z</x:v>
      </x:c>
      <x:c r="N411" s="340"/>
      <x:c r="O411" s="340" t="str">
        <x:v>Exact source cell: 'CASH FLOW W ALL BUILDINGS JULY '!G8; requires analyst confirmation.</x:v>
      </x:c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8" hidden="0" customHeight="1">
      <x:c r="A412" s="340" t="str">
        <x:v>MAP-TEST-0406</x:v>
      </x:c>
      <x:c r="B412" s="340" t="str">
        <x:v>ASM-NGOB-V42-TEST</x:v>
      </x:c>
      <x:c r="C412" s="340" t="str">
        <x:v>RAW-TEST-0406</x:v>
      </x:c>
      <x:c r="D412" s="340" t="str">
        <x:v>SRC-NGOB-V18</x:v>
      </x:c>
      <x:c r="E412" s="340" t="str">
        <x:v>Financial</x:v>
      </x:c>
      <x:c r="F412" s="340" t="str">
        <x:v>REV_SUBSIDY</x:v>
      </x:c>
      <x:c r="G412" s="340"/>
      <x:c r="H412" s="341" t="n">
        <x:f>'11_RAW_STAGING'!I412</x:f>
        <x:v>5267033.403848</x:v>
      </x:c>
      <x:c r="I412" s="342"/>
      <x:c r="J412" s="340" t="str">
        <x:v>Proposed</x:v>
      </x:c>
      <x:c r="K412" s="340" t="str">
        <x:v>High</x:v>
      </x:c>
      <x:c r="L412" s="340" t="str">
        <x:v>AI-assisted analyst</x:v>
      </x:c>
      <x:c r="M412" s="342" t="d">
        <x:v>2026-10-04T00:00:00.000Z</x:v>
      </x:c>
      <x:c r="N412" s="340"/>
      <x:c r="O412" s="340" t="str">
        <x:v>Exact source cell: 'CASH FLOW W ALL BUILDINGS JULY '!G9; requires analyst confirmation.</x:v>
      </x:c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8" hidden="0" customHeight="1">
      <x:c r="A413" s="340" t="str">
        <x:v>MAP-TEST-0407</x:v>
      </x:c>
      <x:c r="B413" s="340" t="str">
        <x:v>ASM-NGOB-V42-TEST</x:v>
      </x:c>
      <x:c r="C413" s="340" t="str">
        <x:v>RAW-TEST-0407</x:v>
      </x:c>
      <x:c r="D413" s="340" t="str">
        <x:v>SRC-NGOB-V18</x:v>
      </x:c>
      <x:c r="E413" s="340" t="str">
        <x:v>Financial</x:v>
      </x:c>
      <x:c r="F413" s="340" t="str">
        <x:v>REV_OTHER</x:v>
      </x:c>
      <x:c r="G413" s="340"/>
      <x:c r="H413" s="341" t="n">
        <x:f>'11_RAW_STAGING'!I413</x:f>
        <x:v>922292.6107767152</x:v>
      </x:c>
      <x:c r="I413" s="342"/>
      <x:c r="J413" s="340" t="str">
        <x:v>Proposed</x:v>
      </x:c>
      <x:c r="K413" s="340" t="str">
        <x:v>High</x:v>
      </x:c>
      <x:c r="L413" s="340" t="str">
        <x:v>AI-assisted analyst</x:v>
      </x:c>
      <x:c r="M413" s="342" t="d">
        <x:v>2026-10-04T00:00:00.000Z</x:v>
      </x:c>
      <x:c r="N413" s="340"/>
      <x:c r="O413" s="340" t="str">
        <x:v>Exact source cell: 'CASH FLOW W ALL BUILDINGS JULY '!G32; requires analyst confirmation.</x:v>
      </x:c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8" hidden="0" customHeight="1">
      <x:c r="A414" s="340" t="str">
        <x:v>MAP-TEST-0408</x:v>
      </x:c>
      <x:c r="B414" s="340" t="str">
        <x:v>ASM-NGOB-V42-TEST</x:v>
      </x:c>
      <x:c r="C414" s="340" t="str">
        <x:v>RAW-TEST-0408</x:v>
      </x:c>
      <x:c r="D414" s="340" t="str">
        <x:v>SRC-NGOB-V18</x:v>
      </x:c>
      <x:c r="E414" s="340" t="str">
        <x:v>Financial</x:v>
      </x:c>
      <x:c r="F414" s="340" t="str">
        <x:v>OPEX_HEAD_OFFICE_STAFF</x:v>
      </x:c>
      <x:c r="G414" s="340"/>
      <x:c r="H414" s="341" t="n">
        <x:f>'11_RAW_STAGING'!I414</x:f>
        <x:v>952908.951773921</x:v>
      </x:c>
      <x:c r="I414" s="342"/>
      <x:c r="J414" s="340" t="str">
        <x:v>Proposed</x:v>
      </x:c>
      <x:c r="K414" s="340" t="str">
        <x:v>High</x:v>
      </x:c>
      <x:c r="L414" s="340" t="str">
        <x:v>AI-assisted analyst</x:v>
      </x:c>
      <x:c r="M414" s="342" t="d">
        <x:v>2026-10-04T00:00:00.000Z</x:v>
      </x:c>
      <x:c r="N414" s="340"/>
      <x:c r="O414" s="340" t="str">
        <x:v>Exact source cell: 'CASH FLOW W ALL BUILDINGS JULY '!G73; requires analyst confirmation.</x:v>
      </x:c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8" hidden="0" customHeight="1">
      <x:c r="A415" s="340" t="str">
        <x:v>MAP-TEST-0409</x:v>
      </x:c>
      <x:c r="B415" s="340" t="str">
        <x:v>ASM-NGOB-V42-TEST</x:v>
      </x:c>
      <x:c r="C415" s="340" t="str">
        <x:v>RAW-TEST-0409</x:v>
      </x:c>
      <x:c r="D415" s="340" t="str">
        <x:v>SRC-NGOB-V18</x:v>
      </x:c>
      <x:c r="E415" s="340" t="str">
        <x:v>Financial</x:v>
      </x:c>
      <x:c r="F415" s="340" t="str">
        <x:v>REV_SUBSIDY</x:v>
      </x:c>
      <x:c r="G415" s="340"/>
      <x:c r="H415" s="341" t="n">
        <x:f>'11_RAW_STAGING'!I415</x:f>
        <x:v>870689</x:v>
      </x:c>
      <x:c r="I415" s="342"/>
      <x:c r="J415" s="340" t="str">
        <x:v>Proposed</x:v>
      </x:c>
      <x:c r="K415" s="340" t="str">
        <x:v>High</x:v>
      </x:c>
      <x:c r="L415" s="340" t="str">
        <x:v>AI-assisted analyst</x:v>
      </x:c>
      <x:c r="M415" s="342" t="d">
        <x:v>2026-10-04T00:00:00.000Z</x:v>
      </x:c>
      <x:c r="N415" s="340"/>
      <x:c r="O415" s="340" t="str">
        <x:v>Exact source cell: '1656 ADANAC'!G15; requires analyst confirmation.</x:v>
      </x:c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8" hidden="0" customHeight="1">
      <x:c r="A416" s="340" t="str">
        <x:v>MAP-TEST-0410</x:v>
      </x:c>
      <x:c r="B416" s="340" t="str">
        <x:v>ASM-NGOB-V42-TEST</x:v>
      </x:c>
      <x:c r="C416" s="340" t="str">
        <x:v>RAW-TEST-0410</x:v>
      </x:c>
      <x:c r="D416" s="340" t="str">
        <x:v>SRC-NGOB-V18</x:v>
      </x:c>
      <x:c r="E416" s="340" t="str">
        <x:v>Financial</x:v>
      </x:c>
      <x:c r="F416" s="340" t="str">
        <x:v>REV_SUBSIDY</x:v>
      </x:c>
      <x:c r="G416" s="340"/>
      <x:c r="H416" s="341" t="n">
        <x:f>'11_RAW_STAGING'!I416</x:f>
        <x:v>1187018.5</x:v>
      </x:c>
      <x:c r="I416" s="342"/>
      <x:c r="J416" s="340" t="str">
        <x:v>Proposed</x:v>
      </x:c>
      <x:c r="K416" s="340" t="str">
        <x:v>High</x:v>
      </x:c>
      <x:c r="L416" s="340" t="str">
        <x:v>AI-assisted analyst</x:v>
      </x:c>
      <x:c r="M416" s="342" t="d">
        <x:v>2026-10-04T00:00:00.000Z</x:v>
      </x:c>
      <x:c r="N416" s="340"/>
      <x:c r="O416" s="340" t="str">
        <x:v>Exact source cell: '800 Commercial'!G15; requires analyst confirmation.</x:v>
      </x:c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8" hidden="0" customHeight="1">
      <x:c r="A417" s="340" t="str">
        <x:v>MAP-TEST-0411</x:v>
      </x:c>
      <x:c r="B417" s="340" t="str">
        <x:v>ASM-NGOB-V42-TEST</x:v>
      </x:c>
      <x:c r="C417" s="340" t="str">
        <x:v>RAW-TEST-0411</x:v>
      </x:c>
      <x:c r="D417" s="340" t="str">
        <x:v>SRC-NGOB-V18</x:v>
      </x:c>
      <x:c r="E417" s="340" t="str">
        <x:v>Financial</x:v>
      </x:c>
      <x:c r="F417" s="340" t="str">
        <x:v>REV_RENT_EXISTING</x:v>
      </x:c>
      <x:c r="G417" s="340"/>
      <x:c r="H417" s="341" t="n">
        <x:f>'11_RAW_STAGING'!I417</x:f>
        <x:v>6100258.068238877</x:v>
      </x:c>
      <x:c r="I417" s="342"/>
      <x:c r="J417" s="340" t="str">
        <x:v>Proposed</x:v>
      </x:c>
      <x:c r="K417" s="340" t="str">
        <x:v>High</x:v>
      </x:c>
      <x:c r="L417" s="340" t="str">
        <x:v>AI-assisted analyst</x:v>
      </x:c>
      <x:c r="M417" s="342" t="d">
        <x:v>2026-10-04T00:00:00.000Z</x:v>
      </x:c>
      <x:c r="N417" s="340"/>
      <x:c r="O417" s="340" t="str">
        <x:v>Exact source cell: 'CASH FLOW W ALL BUILDINGS JULY '!H7; requires analyst confirmation.</x:v>
      </x:c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8" hidden="0" customHeight="1">
      <x:c r="A418" s="340" t="str">
        <x:v>MAP-TEST-0412</x:v>
      </x:c>
      <x:c r="B418" s="340" t="str">
        <x:v>ASM-NGOB-V42-TEST</x:v>
      </x:c>
      <x:c r="C418" s="340" t="str">
        <x:v>RAW-TEST-0412</x:v>
      </x:c>
      <x:c r="D418" s="340" t="str">
        <x:v>SRC-NGOB-V18</x:v>
      </x:c>
      <x:c r="E418" s="340" t="str">
        <x:v>Financial</x:v>
      </x:c>
      <x:c r="F418" s="340" t="str">
        <x:v>REV_RENT_NEW</x:v>
      </x:c>
      <x:c r="G418" s="340"/>
      <x:c r="H418" s="341" t="n">
        <x:f>'11_RAW_STAGING'!I418</x:f>
        <x:v>12965851.667480998</x:v>
      </x:c>
      <x:c r="I418" s="342"/>
      <x:c r="J418" s="340" t="str">
        <x:v>Proposed</x:v>
      </x:c>
      <x:c r="K418" s="340" t="str">
        <x:v>High</x:v>
      </x:c>
      <x:c r="L418" s="340" t="str">
        <x:v>AI-assisted analyst</x:v>
      </x:c>
      <x:c r="M418" s="342" t="d">
        <x:v>2026-10-04T00:00:00.000Z</x:v>
      </x:c>
      <x:c r="N418" s="340"/>
      <x:c r="O418" s="340" t="str">
        <x:v>Exact source cell: 'CASH FLOW W ALL BUILDINGS JULY '!H8; requires analyst confirmation.</x:v>
      </x:c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8" hidden="0" customHeight="1">
      <x:c r="A419" s="340" t="str">
        <x:v>MAP-TEST-0413</x:v>
      </x:c>
      <x:c r="B419" s="340" t="str">
        <x:v>ASM-NGOB-V42-TEST</x:v>
      </x:c>
      <x:c r="C419" s="340" t="str">
        <x:v>RAW-TEST-0413</x:v>
      </x:c>
      <x:c r="D419" s="340" t="str">
        <x:v>SRC-NGOB-V18</x:v>
      </x:c>
      <x:c r="E419" s="340" t="str">
        <x:v>Financial</x:v>
      </x:c>
      <x:c r="F419" s="340" t="str">
        <x:v>REV_SUBSIDY</x:v>
      </x:c>
      <x:c r="G419" s="340"/>
      <x:c r="H419" s="341" t="n">
        <x:f>'11_RAW_STAGING'!I419</x:f>
        <x:v>6586195.195624961</x:v>
      </x:c>
      <x:c r="I419" s="342"/>
      <x:c r="J419" s="340" t="str">
        <x:v>Proposed</x:v>
      </x:c>
      <x:c r="K419" s="340" t="str">
        <x:v>High</x:v>
      </x:c>
      <x:c r="L419" s="340" t="str">
        <x:v>AI-assisted analyst</x:v>
      </x:c>
      <x:c r="M419" s="342" t="d">
        <x:v>2026-10-04T00:00:00.000Z</x:v>
      </x:c>
      <x:c r="N419" s="340"/>
      <x:c r="O419" s="340" t="str">
        <x:v>Exact source cell: 'CASH FLOW W ALL BUILDINGS JULY '!H9; requires analyst confirmation.</x:v>
      </x:c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8" hidden="0" customHeight="1">
      <x:c r="A420" s="340" t="str">
        <x:v>MAP-TEST-0414</x:v>
      </x:c>
      <x:c r="B420" s="340" t="str">
        <x:v>ASM-NGOB-V42-TEST</x:v>
      </x:c>
      <x:c r="C420" s="340" t="str">
        <x:v>RAW-TEST-0414</x:v>
      </x:c>
      <x:c r="D420" s="340" t="str">
        <x:v>SRC-NGOB-V18</x:v>
      </x:c>
      <x:c r="E420" s="340" t="str">
        <x:v>Financial</x:v>
      </x:c>
      <x:c r="F420" s="340" t="str">
        <x:v>REV_OTHER</x:v>
      </x:c>
      <x:c r="G420" s="340"/>
      <x:c r="H420" s="341" t="n">
        <x:f>'11_RAW_STAGING'!I420</x:f>
        <x:v>975990.4629922495</x:v>
      </x:c>
      <x:c r="I420" s="342"/>
      <x:c r="J420" s="340" t="str">
        <x:v>Proposed</x:v>
      </x:c>
      <x:c r="K420" s="340" t="str">
        <x:v>High</x:v>
      </x:c>
      <x:c r="L420" s="340" t="str">
        <x:v>AI-assisted analyst</x:v>
      </x:c>
      <x:c r="M420" s="342" t="d">
        <x:v>2026-10-04T00:00:00.000Z</x:v>
      </x:c>
      <x:c r="N420" s="340"/>
      <x:c r="O420" s="340" t="str">
        <x:v>Exact source cell: 'CASH FLOW W ALL BUILDINGS JULY '!H32; requires analyst confirmation.</x:v>
      </x:c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8" hidden="0" customHeight="1">
      <x:c r="A421" s="340" t="str">
        <x:v>MAP-TEST-0415</x:v>
      </x:c>
      <x:c r="B421" s="340" t="str">
        <x:v>ASM-NGOB-V42-TEST</x:v>
      </x:c>
      <x:c r="C421" s="340" t="str">
        <x:v>RAW-TEST-0415</x:v>
      </x:c>
      <x:c r="D421" s="340" t="str">
        <x:v>SRC-NGOB-V18</x:v>
      </x:c>
      <x:c r="E421" s="340" t="str">
        <x:v>Financial</x:v>
      </x:c>
      <x:c r="F421" s="340" t="str">
        <x:v>OPEX_HEAD_OFFICE_STAFF</x:v>
      </x:c>
      <x:c r="G421" s="340"/>
      <x:c r="H421" s="341" t="n">
        <x:f>'11_RAW_STAGING'!I421</x:f>
        <x:v>971967.1308093994</x:v>
      </x:c>
      <x:c r="I421" s="342"/>
      <x:c r="J421" s="340" t="str">
        <x:v>Proposed</x:v>
      </x:c>
      <x:c r="K421" s="340" t="str">
        <x:v>High</x:v>
      </x:c>
      <x:c r="L421" s="340" t="str">
        <x:v>AI-assisted analyst</x:v>
      </x:c>
      <x:c r="M421" s="342" t="d">
        <x:v>2026-10-04T00:00:00.000Z</x:v>
      </x:c>
      <x:c r="N421" s="340"/>
      <x:c r="O421" s="340" t="str">
        <x:v>Exact source cell: 'CASH FLOW W ALL BUILDINGS JULY '!H73; requires analyst confirmation.</x:v>
      </x:c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8" hidden="0" customHeight="1">
      <x:c r="A422" s="340" t="str">
        <x:v>MAP-TEST-0416</x:v>
      </x:c>
      <x:c r="B422" s="340" t="str">
        <x:v>ASM-NGOB-V42-TEST</x:v>
      </x:c>
      <x:c r="C422" s="340" t="str">
        <x:v>RAW-TEST-0416</x:v>
      </x:c>
      <x:c r="D422" s="340" t="str">
        <x:v>SRC-NGOB-V18</x:v>
      </x:c>
      <x:c r="E422" s="340" t="str">
        <x:v>Financial</x:v>
      </x:c>
      <x:c r="F422" s="340" t="str">
        <x:v>REV_SUBSIDY</x:v>
      </x:c>
      <x:c r="G422" s="340"/>
      <x:c r="H422" s="341" t="n">
        <x:f>'11_RAW_STAGING'!I422</x:f>
        <x:v>870689</x:v>
      </x:c>
      <x:c r="I422" s="342"/>
      <x:c r="J422" s="340" t="str">
        <x:v>Proposed</x:v>
      </x:c>
      <x:c r="K422" s="340" t="str">
        <x:v>High</x:v>
      </x:c>
      <x:c r="L422" s="340" t="str">
        <x:v>AI-assisted analyst</x:v>
      </x:c>
      <x:c r="M422" s="342" t="d">
        <x:v>2026-10-04T00:00:00.000Z</x:v>
      </x:c>
      <x:c r="N422" s="340"/>
      <x:c r="O422" s="340" t="str">
        <x:v>Exact source cell: '1656 ADANAC'!H15; requires analyst confirmation.</x:v>
      </x:c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8" hidden="0" customHeight="1">
      <x:c r="A423" s="340" t="str">
        <x:v>MAP-TEST-0417</x:v>
      </x:c>
      <x:c r="B423" s="340" t="str">
        <x:v>ASM-NGOB-V42-TEST</x:v>
      </x:c>
      <x:c r="C423" s="340" t="str">
        <x:v>RAW-TEST-0417</x:v>
      </x:c>
      <x:c r="D423" s="340" t="str">
        <x:v>SRC-NGOB-V18</x:v>
      </x:c>
      <x:c r="E423" s="340" t="str">
        <x:v>Financial</x:v>
      </x:c>
      <x:c r="F423" s="340" t="str">
        <x:v>REV_SUBSIDY</x:v>
      </x:c>
      <x:c r="G423" s="340"/>
      <x:c r="H423" s="341" t="n">
        <x:f>'11_RAW_STAGING'!I423</x:f>
        <x:v>2448294</x:v>
      </x:c>
      <x:c r="I423" s="342"/>
      <x:c r="J423" s="340" t="str">
        <x:v>Proposed</x:v>
      </x:c>
      <x:c r="K423" s="340" t="str">
        <x:v>High</x:v>
      </x:c>
      <x:c r="L423" s="340" t="str">
        <x:v>AI-assisted analyst</x:v>
      </x:c>
      <x:c r="M423" s="342" t="d">
        <x:v>2026-10-04T00:00:00.000Z</x:v>
      </x:c>
      <x:c r="N423" s="340"/>
      <x:c r="O423" s="340" t="str">
        <x:v>Exact source cell: '800 Commercial'!H15; requires analyst confirmation.</x:v>
      </x:c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8" hidden="0" customHeight="1">
      <x:c r="A424" s="340" t="str">
        <x:v>MAP-TEST-0418</x:v>
      </x:c>
      <x:c r="B424" s="340" t="str">
        <x:v>ASM-NGOB-V42-TEST</x:v>
      </x:c>
      <x:c r="C424" s="340" t="str">
        <x:v>RAW-TEST-0418</x:v>
      </x:c>
      <x:c r="D424" s="340" t="str">
        <x:v>SRC-NGOB-V18</x:v>
      </x:c>
      <x:c r="E424" s="340" t="str">
        <x:v>Financial</x:v>
      </x:c>
      <x:c r="F424" s="340" t="str">
        <x:v>REV_RENT_EXISTING</x:v>
      </x:c>
      <x:c r="G424" s="340"/>
      <x:c r="H424" s="341" t="n">
        <x:f>'11_RAW_STAGING'!I424</x:f>
        <x:v>6311659.245967848</x:v>
      </x:c>
      <x:c r="I424" s="342"/>
      <x:c r="J424" s="340" t="str">
        <x:v>Proposed</x:v>
      </x:c>
      <x:c r="K424" s="340" t="str">
        <x:v>High</x:v>
      </x:c>
      <x:c r="L424" s="340" t="str">
        <x:v>AI-assisted analyst</x:v>
      </x:c>
      <x:c r="M424" s="342" t="d">
        <x:v>2026-10-04T00:00:00.000Z</x:v>
      </x:c>
      <x:c r="N424" s="340"/>
      <x:c r="O424" s="340" t="str">
        <x:v>Exact source cell: 'CASH FLOW W ALL BUILDINGS JULY '!I7; requires analyst confirmation.</x:v>
      </x:c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8" hidden="0" customHeight="1">
      <x:c r="A425" s="340" t="str">
        <x:v>MAP-TEST-0419</x:v>
      </x:c>
      <x:c r="B425" s="340" t="str">
        <x:v>ASM-NGOB-V42-TEST</x:v>
      </x:c>
      <x:c r="C425" s="340" t="str">
        <x:v>RAW-TEST-0419</x:v>
      </x:c>
      <x:c r="D425" s="340" t="str">
        <x:v>SRC-NGOB-V18</x:v>
      </x:c>
      <x:c r="E425" s="340" t="str">
        <x:v>Financial</x:v>
      </x:c>
      <x:c r="F425" s="340" t="str">
        <x:v>REV_RENT_NEW</x:v>
      </x:c>
      <x:c r="G425" s="340"/>
      <x:c r="H425" s="341" t="n">
        <x:f>'11_RAW_STAGING'!I425</x:f>
        <x:v>13264696.48812874</x:v>
      </x:c>
      <x:c r="I425" s="342"/>
      <x:c r="J425" s="340" t="str">
        <x:v>Proposed</x:v>
      </x:c>
      <x:c r="K425" s="340" t="str">
        <x:v>High</x:v>
      </x:c>
      <x:c r="L425" s="340" t="str">
        <x:v>AI-assisted analyst</x:v>
      </x:c>
      <x:c r="M425" s="342" t="d">
        <x:v>2026-10-04T00:00:00.000Z</x:v>
      </x:c>
      <x:c r="N425" s="340"/>
      <x:c r="O425" s="340" t="str">
        <x:v>Exact source cell: 'CASH FLOW W ALL BUILDINGS JULY '!I8; requires analyst confirmation.</x:v>
      </x:c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8" hidden="0" customHeight="1">
      <x:c r="A426" s="340" t="str">
        <x:v>MAP-TEST-0420</x:v>
      </x:c>
      <x:c r="B426" s="340" t="str">
        <x:v>ASM-NGOB-V42-TEST</x:v>
      </x:c>
      <x:c r="C426" s="340" t="str">
        <x:v>RAW-TEST-0420</x:v>
      </x:c>
      <x:c r="D426" s="340" t="str">
        <x:v>SRC-NGOB-V18</x:v>
      </x:c>
      <x:c r="E426" s="340" t="str">
        <x:v>Financial</x:v>
      </x:c>
      <x:c r="F426" s="340" t="str">
        <x:v>REV_SUBSIDY</x:v>
      </x:c>
      <x:c r="G426" s="340"/>
      <x:c r="H426" s="341" t="n">
        <x:f>'11_RAW_STAGING'!I426</x:f>
        <x:v>6724427.579922459</x:v>
      </x:c>
      <x:c r="I426" s="342"/>
      <x:c r="J426" s="340" t="str">
        <x:v>Proposed</x:v>
      </x:c>
      <x:c r="K426" s="340" t="str">
        <x:v>High</x:v>
      </x:c>
      <x:c r="L426" s="340" t="str">
        <x:v>AI-assisted analyst</x:v>
      </x:c>
      <x:c r="M426" s="342" t="d">
        <x:v>2026-10-04T00:00:00.000Z</x:v>
      </x:c>
      <x:c r="N426" s="340"/>
      <x:c r="O426" s="340" t="str">
        <x:v>Exact source cell: 'CASH FLOW W ALL BUILDINGS JULY '!I9; requires analyst confirmation.</x:v>
      </x:c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8" hidden="0" customHeight="1">
      <x:c r="A427" s="340" t="str">
        <x:v>MAP-TEST-0421</x:v>
      </x:c>
      <x:c r="B427" s="340" t="str">
        <x:v>ASM-NGOB-V42-TEST</x:v>
      </x:c>
      <x:c r="C427" s="340" t="str">
        <x:v>RAW-TEST-0421</x:v>
      </x:c>
      <x:c r="D427" s="340" t="str">
        <x:v>SRC-NGOB-V18</x:v>
      </x:c>
      <x:c r="E427" s="340" t="str">
        <x:v>Financial</x:v>
      </x:c>
      <x:c r="F427" s="340" t="str">
        <x:v>REV_OTHER</x:v>
      </x:c>
      <x:c r="G427" s="340"/>
      <x:c r="H427" s="341" t="n">
        <x:f>'11_RAW_STAGING'!I427</x:f>
        <x:v>920733.5522520945</x:v>
      </x:c>
      <x:c r="I427" s="342"/>
      <x:c r="J427" s="340" t="str">
        <x:v>Proposed</x:v>
      </x:c>
      <x:c r="K427" s="340" t="str">
        <x:v>High</x:v>
      </x:c>
      <x:c r="L427" s="340" t="str">
        <x:v>AI-assisted analyst</x:v>
      </x:c>
      <x:c r="M427" s="342" t="d">
        <x:v>2026-10-04T00:00:00.000Z</x:v>
      </x:c>
      <x:c r="N427" s="340"/>
      <x:c r="O427" s="340" t="str">
        <x:v>Exact source cell: 'CASH FLOW W ALL BUILDINGS JULY '!I32; requires analyst confirmation.</x:v>
      </x:c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8" hidden="0" customHeight="1">
      <x:c r="A428" s="340" t="str">
        <x:v>MAP-TEST-0422</x:v>
      </x:c>
      <x:c r="B428" s="340" t="str">
        <x:v>ASM-NGOB-V42-TEST</x:v>
      </x:c>
      <x:c r="C428" s="340" t="str">
        <x:v>RAW-TEST-0422</x:v>
      </x:c>
      <x:c r="D428" s="340" t="str">
        <x:v>SRC-NGOB-V18</x:v>
      </x:c>
      <x:c r="E428" s="340" t="str">
        <x:v>Financial</x:v>
      </x:c>
      <x:c r="F428" s="340" t="str">
        <x:v>OPEX_HEAD_OFFICE_STAFF</x:v>
      </x:c>
      <x:c r="G428" s="340"/>
      <x:c r="H428" s="341" t="n">
        <x:f>'11_RAW_STAGING'!I428</x:f>
        <x:v>991406.4734255874</x:v>
      </x:c>
      <x:c r="I428" s="342"/>
      <x:c r="J428" s="340" t="str">
        <x:v>Proposed</x:v>
      </x:c>
      <x:c r="K428" s="340" t="str">
        <x:v>High</x:v>
      </x:c>
      <x:c r="L428" s="340" t="str">
        <x:v>AI-assisted analyst</x:v>
      </x:c>
      <x:c r="M428" s="342" t="d">
        <x:v>2026-10-04T00:00:00.000Z</x:v>
      </x:c>
      <x:c r="N428" s="340"/>
      <x:c r="O428" s="340" t="str">
        <x:v>Exact source cell: 'CASH FLOW W ALL BUILDINGS JULY '!I73; requires analyst confirmation.</x:v>
      </x:c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8" hidden="0" customHeight="1">
      <x:c r="A429" s="340" t="str">
        <x:v>MAP-TEST-0423</x:v>
      </x:c>
      <x:c r="B429" s="340" t="str">
        <x:v>ASM-NGOB-V42-TEST</x:v>
      </x:c>
      <x:c r="C429" s="340" t="str">
        <x:v>RAW-TEST-0423</x:v>
      </x:c>
      <x:c r="D429" s="340" t="str">
        <x:v>SRC-NGOB-V18</x:v>
      </x:c>
      <x:c r="E429" s="340" t="str">
        <x:v>Financial</x:v>
      </x:c>
      <x:c r="F429" s="340" t="str">
        <x:v>REV_SUBSIDY</x:v>
      </x:c>
      <x:c r="G429" s="340"/>
      <x:c r="H429" s="341" t="n">
        <x:f>'11_RAW_STAGING'!I429</x:f>
        <x:v>870689</x:v>
      </x:c>
      <x:c r="I429" s="342"/>
      <x:c r="J429" s="340" t="str">
        <x:v>Proposed</x:v>
      </x:c>
      <x:c r="K429" s="340" t="str">
        <x:v>High</x:v>
      </x:c>
      <x:c r="L429" s="340" t="str">
        <x:v>AI-assisted analyst</x:v>
      </x:c>
      <x:c r="M429" s="342" t="d">
        <x:v>2026-10-04T00:00:00.000Z</x:v>
      </x:c>
      <x:c r="N429" s="340"/>
      <x:c r="O429" s="340" t="str">
        <x:v>Exact source cell: '1656 ADANAC'!I15; requires analyst confirmation.</x:v>
      </x:c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8" hidden="0" customHeight="1">
      <x:c r="A430" s="340" t="str">
        <x:v>MAP-TEST-0424</x:v>
      </x:c>
      <x:c r="B430" s="340" t="str">
        <x:v>ASM-NGOB-V42-TEST</x:v>
      </x:c>
      <x:c r="C430" s="340" t="str">
        <x:v>RAW-TEST-0424</x:v>
      </x:c>
      <x:c r="D430" s="340" t="str">
        <x:v>SRC-NGOB-V18</x:v>
      </x:c>
      <x:c r="E430" s="340" t="str">
        <x:v>Financial</x:v>
      </x:c>
      <x:c r="F430" s="340" t="str">
        <x:v>REV_SUBSIDY</x:v>
      </x:c>
      <x:c r="G430" s="340"/>
      <x:c r="H430" s="341" t="n">
        <x:f>'11_RAW_STAGING'!I430</x:f>
        <x:v>2525806</x:v>
      </x:c>
      <x:c r="I430" s="342"/>
      <x:c r="J430" s="340" t="str">
        <x:v>Proposed</x:v>
      </x:c>
      <x:c r="K430" s="340" t="str">
        <x:v>High</x:v>
      </x:c>
      <x:c r="L430" s="340" t="str">
        <x:v>AI-assisted analyst</x:v>
      </x:c>
      <x:c r="M430" s="342" t="d">
        <x:v>2026-10-04T00:00:00.000Z</x:v>
      </x:c>
      <x:c r="N430" s="340"/>
      <x:c r="O430" s="340" t="str">
        <x:v>Exact source cell: '800 Commercial'!I15; requires analyst confirmation.</x:v>
      </x:c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8" hidden="0" customHeight="1">
      <x:c r="A431" s="340" t="str">
        <x:v>MAP-TEST-0425</x:v>
      </x:c>
      <x:c r="B431" s="340" t="str">
        <x:v>ASM-NGOB-V42-TEST</x:v>
      </x:c>
      <x:c r="C431" s="340" t="str">
        <x:v>RAW-TEST-0425</x:v>
      </x:c>
      <x:c r="D431" s="340" t="str">
        <x:v>SRC-NGOB-V18</x:v>
      </x:c>
      <x:c r="E431" s="340" t="str">
        <x:v>Financial</x:v>
      </x:c>
      <x:c r="F431" s="340" t="str">
        <x:v>REV_RENT_EXISTING</x:v>
      </x:c>
      <x:c r="G431" s="340"/>
      <x:c r="H431" s="341" t="n">
        <x:f>'11_RAW_STAGING'!I431</x:f>
        <x:v>6531483.403581753</x:v>
      </x:c>
      <x:c r="I431" s="342"/>
      <x:c r="J431" s="340" t="str">
        <x:v>Proposed</x:v>
      </x:c>
      <x:c r="K431" s="340" t="str">
        <x:v>High</x:v>
      </x:c>
      <x:c r="L431" s="340" t="str">
        <x:v>AI-assisted analyst</x:v>
      </x:c>
      <x:c r="M431" s="342" t="d">
        <x:v>2026-10-04T00:00:00.000Z</x:v>
      </x:c>
      <x:c r="N431" s="340"/>
      <x:c r="O431" s="340" t="str">
        <x:v>Exact source cell: 'CASH FLOW W ALL BUILDINGS JULY '!J7; requires analyst confirmation.</x:v>
      </x:c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8" hidden="0" customHeight="1">
      <x:c r="A432" s="340" t="str">
        <x:v>MAP-TEST-0426</x:v>
      </x:c>
      <x:c r="B432" s="340" t="str">
        <x:v>ASM-NGOB-V42-TEST</x:v>
      </x:c>
      <x:c r="C432" s="340" t="str">
        <x:v>RAW-TEST-0426</x:v>
      </x:c>
      <x:c r="D432" s="340" t="str">
        <x:v>SRC-NGOB-V18</x:v>
      </x:c>
      <x:c r="E432" s="340" t="str">
        <x:v>Financial</x:v>
      </x:c>
      <x:c r="F432" s="340" t="str">
        <x:v>REV_RENT_NEW</x:v>
      </x:c>
      <x:c r="G432" s="340"/>
      <x:c r="H432" s="341" t="n">
        <x:f>'11_RAW_STAGING'!I432</x:f>
        <x:v>13570506.399871895</x:v>
      </x:c>
      <x:c r="I432" s="342"/>
      <x:c r="J432" s="340" t="str">
        <x:v>Proposed</x:v>
      </x:c>
      <x:c r="K432" s="340" t="str">
        <x:v>High</x:v>
      </x:c>
      <x:c r="L432" s="340" t="str">
        <x:v>AI-assisted analyst</x:v>
      </x:c>
      <x:c r="M432" s="342" t="d">
        <x:v>2026-10-04T00:00:00.000Z</x:v>
      </x:c>
      <x:c r="N432" s="340"/>
      <x:c r="O432" s="340" t="str">
        <x:v>Exact source cell: 'CASH FLOW W ALL BUILDINGS JULY '!J8; requires analyst confirmation.</x:v>
      </x:c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8" hidden="0" customHeight="1">
      <x:c r="A433" s="340" t="str">
        <x:v>MAP-TEST-0427</x:v>
      </x:c>
      <x:c r="B433" s="340" t="str">
        <x:v>ASM-NGOB-V42-TEST</x:v>
      </x:c>
      <x:c r="C433" s="340" t="str">
        <x:v>RAW-TEST-0427</x:v>
      </x:c>
      <x:c r="D433" s="340" t="str">
        <x:v>SRC-NGOB-V18</x:v>
      </x:c>
      <x:c r="E433" s="340" t="str">
        <x:v>Financial</x:v>
      </x:c>
      <x:c r="F433" s="340" t="str">
        <x:v>REV_SUBSIDY</x:v>
      </x:c>
      <x:c r="G433" s="340"/>
      <x:c r="H433" s="341" t="n">
        <x:f>'11_RAW_STAGING'!I433</x:f>
        <x:v>6866213.556925158</x:v>
      </x:c>
      <x:c r="I433" s="342"/>
      <x:c r="J433" s="340" t="str">
        <x:v>Proposed</x:v>
      </x:c>
      <x:c r="K433" s="340" t="str">
        <x:v>High</x:v>
      </x:c>
      <x:c r="L433" s="340" t="str">
        <x:v>AI-assisted analyst</x:v>
      </x:c>
      <x:c r="M433" s="342" t="d">
        <x:v>2026-10-04T00:00:00.000Z</x:v>
      </x:c>
      <x:c r="N433" s="340"/>
      <x:c r="O433" s="340" t="str">
        <x:v>Exact source cell: 'CASH FLOW W ALL BUILDINGS JULY '!J9; requires analyst confirmation.</x:v>
      </x:c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8" hidden="0" customHeight="1">
      <x:c r="A434" s="340" t="str">
        <x:v>MAP-TEST-0428</x:v>
      </x:c>
      <x:c r="B434" s="340" t="str">
        <x:v>ASM-NGOB-V42-TEST</x:v>
      </x:c>
      <x:c r="C434" s="340" t="str">
        <x:v>RAW-TEST-0428</x:v>
      </x:c>
      <x:c r="D434" s="340" t="str">
        <x:v>SRC-NGOB-V18</x:v>
      </x:c>
      <x:c r="E434" s="340" t="str">
        <x:v>Financial</x:v>
      </x:c>
      <x:c r="F434" s="340" t="str">
        <x:v>REV_OTHER</x:v>
      </x:c>
      <x:c r="G434" s="340"/>
      <x:c r="H434" s="341" t="n">
        <x:f>'11_RAW_STAGING'!I434</x:f>
        <x:v>937763.5032971364</x:v>
      </x:c>
      <x:c r="I434" s="342"/>
      <x:c r="J434" s="340" t="str">
        <x:v>Proposed</x:v>
      </x:c>
      <x:c r="K434" s="340" t="str">
        <x:v>High</x:v>
      </x:c>
      <x:c r="L434" s="340" t="str">
        <x:v>AI-assisted analyst</x:v>
      </x:c>
      <x:c r="M434" s="342" t="d">
        <x:v>2026-10-04T00:00:00.000Z</x:v>
      </x:c>
      <x:c r="N434" s="340"/>
      <x:c r="O434" s="340" t="str">
        <x:v>Exact source cell: 'CASH FLOW W ALL BUILDINGS JULY '!J32; requires analyst confirmation.</x:v>
      </x:c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8" hidden="0" customHeight="1">
      <x:c r="A435" s="340" t="str">
        <x:v>MAP-TEST-0429</x:v>
      </x:c>
      <x:c r="B435" s="340" t="str">
        <x:v>ASM-NGOB-V42-TEST</x:v>
      </x:c>
      <x:c r="C435" s="340" t="str">
        <x:v>RAW-TEST-0429</x:v>
      </x:c>
      <x:c r="D435" s="340" t="str">
        <x:v>SRC-NGOB-V18</x:v>
      </x:c>
      <x:c r="E435" s="340" t="str">
        <x:v>Financial</x:v>
      </x:c>
      <x:c r="F435" s="340" t="str">
        <x:v>OPEX_HEAD_OFFICE_STAFF</x:v>
      </x:c>
      <x:c r="G435" s="340"/>
      <x:c r="H435" s="341" t="n">
        <x:f>'11_RAW_STAGING'!I435</x:f>
        <x:v>1011234.6028940992</x:v>
      </x:c>
      <x:c r="I435" s="342"/>
      <x:c r="J435" s="340" t="str">
        <x:v>Proposed</x:v>
      </x:c>
      <x:c r="K435" s="340" t="str">
        <x:v>High</x:v>
      </x:c>
      <x:c r="L435" s="340" t="str">
        <x:v>AI-assisted analyst</x:v>
      </x:c>
      <x:c r="M435" s="342" t="d">
        <x:v>2026-10-04T00:00:00.000Z</x:v>
      </x:c>
      <x:c r="N435" s="340"/>
      <x:c r="O435" s="340" t="str">
        <x:v>Exact source cell: 'CASH FLOW W ALL BUILDINGS JULY '!J73; requires analyst confirmation.</x:v>
      </x:c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8" hidden="0" customHeight="1">
      <x:c r="A436" s="340" t="str">
        <x:v>MAP-TEST-0430</x:v>
      </x:c>
      <x:c r="B436" s="340" t="str">
        <x:v>ASM-NGOB-V42-TEST</x:v>
      </x:c>
      <x:c r="C436" s="340" t="str">
        <x:v>RAW-TEST-0430</x:v>
      </x:c>
      <x:c r="D436" s="340" t="str">
        <x:v>SRC-NGOB-V18</x:v>
      </x:c>
      <x:c r="E436" s="340" t="str">
        <x:v>Financial</x:v>
      </x:c>
      <x:c r="F436" s="340" t="str">
        <x:v>REV_SUBSIDY</x:v>
      </x:c>
      <x:c r="G436" s="340"/>
      <x:c r="H436" s="341" t="n">
        <x:f>'11_RAW_STAGING'!I436</x:f>
        <x:v>870689</x:v>
      </x:c>
      <x:c r="I436" s="342"/>
      <x:c r="J436" s="340" t="str">
        <x:v>Proposed</x:v>
      </x:c>
      <x:c r="K436" s="340" t="str">
        <x:v>High</x:v>
      </x:c>
      <x:c r="L436" s="340" t="str">
        <x:v>AI-assisted analyst</x:v>
      </x:c>
      <x:c r="M436" s="342" t="d">
        <x:v>2026-10-04T00:00:00.000Z</x:v>
      </x:c>
      <x:c r="N436" s="340"/>
      <x:c r="O436" s="340" t="str">
        <x:v>Exact source cell: '1656 ADANAC'!J15; requires analyst confirmation.</x:v>
      </x:c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8" hidden="0" customHeight="1">
      <x:c r="A437" s="340" t="str">
        <x:v>MAP-TEST-0431</x:v>
      </x:c>
      <x:c r="B437" s="340" t="str">
        <x:v>ASM-NGOB-V42-TEST</x:v>
      </x:c>
      <x:c r="C437" s="340" t="str">
        <x:v>RAW-TEST-0431</x:v>
      </x:c>
      <x:c r="D437" s="340" t="str">
        <x:v>SRC-NGOB-V18</x:v>
      </x:c>
      <x:c r="E437" s="340" t="str">
        <x:v>Financial</x:v>
      </x:c>
      <x:c r="F437" s="340" t="str">
        <x:v>REV_SUBSIDY</x:v>
      </x:c>
      <x:c r="G437" s="340"/>
      <x:c r="H437" s="341" t="n">
        <x:f>'11_RAW_STAGING'!I437</x:f>
        <x:v>2603897</x:v>
      </x:c>
      <x:c r="I437" s="342"/>
      <x:c r="J437" s="340" t="str">
        <x:v>Proposed</x:v>
      </x:c>
      <x:c r="K437" s="340" t="str">
        <x:v>High</x:v>
      </x:c>
      <x:c r="L437" s="340" t="str">
        <x:v>AI-assisted analyst</x:v>
      </x:c>
      <x:c r="M437" s="342" t="d">
        <x:v>2026-10-04T00:00:00.000Z</x:v>
      </x:c>
      <x:c r="N437" s="340"/>
      <x:c r="O437" s="340" t="str">
        <x:v>Exact source cell: '800 Commercial'!J15; requires analyst confirmation.</x:v>
      </x:c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8" hidden="0" customHeight="1">
      <x:c r="A438" s="340" t="str">
        <x:v>MAP-TEST-0432</x:v>
      </x:c>
      <x:c r="B438" s="340" t="str">
        <x:v>ASM-NGOB-V42-TEST</x:v>
      </x:c>
      <x:c r="C438" s="340" t="str">
        <x:v>RAW-TEST-0432</x:v>
      </x:c>
      <x:c r="D438" s="340" t="str">
        <x:v>SRC-NGOB-V18</x:v>
      </x:c>
      <x:c r="E438" s="340" t="str">
        <x:v>Financial</x:v>
      </x:c>
      <x:c r="F438" s="340" t="str">
        <x:v>REV_RENT_EXISTING</x:v>
      </x:c>
      <x:c r="G438" s="340"/>
      <x:c r="H438" s="341" t="n">
        <x:f>'11_RAW_STAGING'!I438</x:f>
        <x:v>6317453.935055975</x:v>
      </x:c>
      <x:c r="I438" s="342"/>
      <x:c r="J438" s="340" t="str">
        <x:v>Proposed</x:v>
      </x:c>
      <x:c r="K438" s="340" t="str">
        <x:v>High</x:v>
      </x:c>
      <x:c r="L438" s="340" t="str">
        <x:v>AI-assisted analyst</x:v>
      </x:c>
      <x:c r="M438" s="342" t="d">
        <x:v>2026-10-04T00:00:00.000Z</x:v>
      </x:c>
      <x:c r="N438" s="340"/>
      <x:c r="O438" s="340" t="str">
        <x:v>Exact source cell: 'CASH FLOW W ALL BUILDINGS JULY '!K7; requires analyst confirmation.</x:v>
      </x:c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8" hidden="0" customHeight="1">
      <x:c r="A439" s="340" t="str">
        <x:v>MAP-TEST-0433</x:v>
      </x:c>
      <x:c r="B439" s="340" t="str">
        <x:v>ASM-NGOB-V42-TEST</x:v>
      </x:c>
      <x:c r="C439" s="340" t="str">
        <x:v>RAW-TEST-0433</x:v>
      </x:c>
      <x:c r="D439" s="340" t="str">
        <x:v>SRC-NGOB-V18</x:v>
      </x:c>
      <x:c r="E439" s="340" t="str">
        <x:v>Financial</x:v>
      </x:c>
      <x:c r="F439" s="340" t="str">
        <x:v>REV_RENT_NEW</x:v>
      </x:c>
      <x:c r="G439" s="340"/>
      <x:c r="H439" s="341" t="n">
        <x:f>'11_RAW_STAGING'!I439</x:f>
        <x:v>13883445.409399424</x:v>
      </x:c>
      <x:c r="I439" s="342"/>
      <x:c r="J439" s="340" t="str">
        <x:v>Proposed</x:v>
      </x:c>
      <x:c r="K439" s="340" t="str">
        <x:v>High</x:v>
      </x:c>
      <x:c r="L439" s="340" t="str">
        <x:v>AI-assisted analyst</x:v>
      </x:c>
      <x:c r="M439" s="342" t="d">
        <x:v>2026-10-04T00:00:00.000Z</x:v>
      </x:c>
      <x:c r="N439" s="340"/>
      <x:c r="O439" s="340" t="str">
        <x:v>Exact source cell: 'CASH FLOW W ALL BUILDINGS JULY '!K8; requires analyst confirmation.</x:v>
      </x:c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8" hidden="0" customHeight="1">
      <x:c r="A440" s="340" t="str">
        <x:v>MAP-TEST-0434</x:v>
      </x:c>
      <x:c r="B440" s="340" t="str">
        <x:v>ASM-NGOB-V42-TEST</x:v>
      </x:c>
      <x:c r="C440" s="340" t="str">
        <x:v>RAW-TEST-0434</x:v>
      </x:c>
      <x:c r="D440" s="340" t="str">
        <x:v>SRC-NGOB-V18</x:v>
      </x:c>
      <x:c r="E440" s="340" t="str">
        <x:v>Financial</x:v>
      </x:c>
      <x:c r="F440" s="340" t="str">
        <x:v>REV_SUBSIDY</x:v>
      </x:c>
      <x:c r="G440" s="340"/>
      <x:c r="H440" s="341" t="n">
        <x:f>'11_RAW_STAGING'!I440</x:f>
        <x:v>7012376.627738124</x:v>
      </x:c>
      <x:c r="I440" s="342"/>
      <x:c r="J440" s="340" t="str">
        <x:v>Proposed</x:v>
      </x:c>
      <x:c r="K440" s="340" t="str">
        <x:v>High</x:v>
      </x:c>
      <x:c r="L440" s="340" t="str">
        <x:v>AI-assisted analyst</x:v>
      </x:c>
      <x:c r="M440" s="342" t="d">
        <x:v>2026-10-04T00:00:00.000Z</x:v>
      </x:c>
      <x:c r="N440" s="340"/>
      <x:c r="O440" s="340" t="str">
        <x:v>Exact source cell: 'CASH FLOW W ALL BUILDINGS JULY '!K9; requires analyst confirmation.</x:v>
      </x:c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8" hidden="0" customHeight="1">
      <x:c r="A441" s="340" t="str">
        <x:v>MAP-TEST-0435</x:v>
      </x:c>
      <x:c r="B441" s="340" t="str">
        <x:v>ASM-NGOB-V42-TEST</x:v>
      </x:c>
      <x:c r="C441" s="340" t="str">
        <x:v>RAW-TEST-0435</x:v>
      </x:c>
      <x:c r="D441" s="340" t="str">
        <x:v>SRC-NGOB-V18</x:v>
      </x:c>
      <x:c r="E441" s="340" t="str">
        <x:v>Financial</x:v>
      </x:c>
      <x:c r="F441" s="340" t="str">
        <x:v>REV_OTHER</x:v>
      </x:c>
      <x:c r="G441" s="340"/>
      <x:c r="H441" s="341" t="n">
        <x:f>'11_RAW_STAGING'!I441</x:f>
        <x:v>932504.0857184762</x:v>
      </x:c>
      <x:c r="I441" s="342"/>
      <x:c r="J441" s="340" t="str">
        <x:v>Proposed</x:v>
      </x:c>
      <x:c r="K441" s="340" t="str">
        <x:v>High</x:v>
      </x:c>
      <x:c r="L441" s="340" t="str">
        <x:v>AI-assisted analyst</x:v>
      </x:c>
      <x:c r="M441" s="342" t="d">
        <x:v>2026-10-04T00:00:00.000Z</x:v>
      </x:c>
      <x:c r="N441" s="340"/>
      <x:c r="O441" s="340" t="str">
        <x:v>Exact source cell: 'CASH FLOW W ALL BUILDINGS JULY '!K32; requires analyst confirmation.</x:v>
      </x:c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8" hidden="0" customHeight="1">
      <x:c r="A442" s="340" t="str">
        <x:v>MAP-TEST-0436</x:v>
      </x:c>
      <x:c r="B442" s="340" t="str">
        <x:v>ASM-NGOB-V42-TEST</x:v>
      </x:c>
      <x:c r="C442" s="340" t="str">
        <x:v>RAW-TEST-0436</x:v>
      </x:c>
      <x:c r="D442" s="340" t="str">
        <x:v>SRC-NGOB-V18</x:v>
      </x:c>
      <x:c r="E442" s="340" t="str">
        <x:v>Financial</x:v>
      </x:c>
      <x:c r="F442" s="340" t="str">
        <x:v>OPEX_HEAD_OFFICE_STAFF</x:v>
      </x:c>
      <x:c r="G442" s="340"/>
      <x:c r="H442" s="341" t="n">
        <x:f>'11_RAW_STAGING'!I442</x:f>
        <x:v>1031459.2949519812</x:v>
      </x:c>
      <x:c r="I442" s="342"/>
      <x:c r="J442" s="340" t="str">
        <x:v>Proposed</x:v>
      </x:c>
      <x:c r="K442" s="340" t="str">
        <x:v>High</x:v>
      </x:c>
      <x:c r="L442" s="340" t="str">
        <x:v>AI-assisted analyst</x:v>
      </x:c>
      <x:c r="M442" s="342" t="d">
        <x:v>2026-10-04T00:00:00.000Z</x:v>
      </x:c>
      <x:c r="N442" s="340"/>
      <x:c r="O442" s="340" t="str">
        <x:v>Exact source cell: 'CASH FLOW W ALL BUILDINGS JULY '!K73; requires analyst confirmation.</x:v>
      </x:c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8" hidden="0" customHeight="1">
      <x:c r="A443" s="340" t="str">
        <x:v>MAP-TEST-0437</x:v>
      </x:c>
      <x:c r="B443" s="340" t="str">
        <x:v>ASM-NGOB-V42-TEST</x:v>
      </x:c>
      <x:c r="C443" s="340" t="str">
        <x:v>RAW-TEST-0437</x:v>
      </x:c>
      <x:c r="D443" s="340" t="str">
        <x:v>SRC-NGOB-V18</x:v>
      </x:c>
      <x:c r="E443" s="340" t="str">
        <x:v>Financial</x:v>
      </x:c>
      <x:c r="F443" s="340" t="str">
        <x:v>REV_SUBSIDY</x:v>
      </x:c>
      <x:c r="G443" s="340"/>
      <x:c r="H443" s="341" t="n">
        <x:f>'11_RAW_STAGING'!I443</x:f>
        <x:v>870689</x:v>
      </x:c>
      <x:c r="I443" s="342"/>
      <x:c r="J443" s="340" t="str">
        <x:v>Proposed</x:v>
      </x:c>
      <x:c r="K443" s="340" t="str">
        <x:v>High</x:v>
      </x:c>
      <x:c r="L443" s="340" t="str">
        <x:v>AI-assisted analyst</x:v>
      </x:c>
      <x:c r="M443" s="342" t="d">
        <x:v>2026-10-04T00:00:00.000Z</x:v>
      </x:c>
      <x:c r="N443" s="340"/>
      <x:c r="O443" s="340" t="str">
        <x:v>Exact source cell: '1656 ADANAC'!K15; requires analyst confirmation.</x:v>
      </x:c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8" hidden="0" customHeight="1">
      <x:c r="A444" s="340" t="str">
        <x:v>MAP-TEST-0438</x:v>
      </x:c>
      <x:c r="B444" s="340" t="str">
        <x:v>ASM-NGOB-V42-TEST</x:v>
      </x:c>
      <x:c r="C444" s="340" t="str">
        <x:v>RAW-TEST-0438</x:v>
      </x:c>
      <x:c r="D444" s="340" t="str">
        <x:v>SRC-NGOB-V18</x:v>
      </x:c>
      <x:c r="E444" s="340" t="str">
        <x:v>Financial</x:v>
      </x:c>
      <x:c r="F444" s="340" t="str">
        <x:v>REV_SUBSIDY</x:v>
      </x:c>
      <x:c r="G444" s="340"/>
      <x:c r="H444" s="341" t="n">
        <x:f>'11_RAW_STAGING'!I444</x:f>
        <x:v>2683243</x:v>
      </x:c>
      <x:c r="I444" s="342"/>
      <x:c r="J444" s="340" t="str">
        <x:v>Proposed</x:v>
      </x:c>
      <x:c r="K444" s="340" t="str">
        <x:v>High</x:v>
      </x:c>
      <x:c r="L444" s="340" t="str">
        <x:v>AI-assisted analyst</x:v>
      </x:c>
      <x:c r="M444" s="342" t="d">
        <x:v>2026-10-04T00:00:00.000Z</x:v>
      </x:c>
      <x:c r="N444" s="340"/>
      <x:c r="O444" s="340" t="str">
        <x:v>Exact source cell: '800 Commercial'!K15; requires analyst confirmation.</x:v>
      </x:c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8" hidden="0" customHeight="1">
      <x:c r="A445" s="340" t="str">
        <x:v>MAP-TEST-0439</x:v>
      </x:c>
      <x:c r="B445" s="340" t="str">
        <x:v>ASM-NGOB-V42-TEST</x:v>
      </x:c>
      <x:c r="C445" s="340" t="str">
        <x:v>RAW-TEST-0439</x:v>
      </x:c>
      <x:c r="D445" s="340" t="str">
        <x:v>SRC-NGOB-V18</x:v>
      </x:c>
      <x:c r="E445" s="340" t="str">
        <x:v>Financial</x:v>
      </x:c>
      <x:c r="F445" s="340" t="str">
        <x:v>REV_RENT_EXISTING</x:v>
      </x:c>
      <x:c r="G445" s="340"/>
      <x:c r="H445" s="341" t="n">
        <x:f>'11_RAW_STAGING'!I445</x:f>
        <x:v>6468555.60370986</x:v>
      </x:c>
      <x:c r="I445" s="342"/>
      <x:c r="J445" s="340" t="str">
        <x:v>Proposed</x:v>
      </x:c>
      <x:c r="K445" s="340" t="str">
        <x:v>High</x:v>
      </x:c>
      <x:c r="L445" s="340" t="str">
        <x:v>AI-assisted analyst</x:v>
      </x:c>
      <x:c r="M445" s="342" t="d">
        <x:v>2026-10-04T00:00:00.000Z</x:v>
      </x:c>
      <x:c r="N445" s="340"/>
      <x:c r="O445" s="340" t="str">
        <x:v>Exact source cell: 'CASH FLOW W ALL BUILDINGS JULY '!L7; requires analyst confirmation.</x:v>
      </x:c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8" hidden="0" customHeight="1">
      <x:c r="A446" s="340" t="str">
        <x:v>MAP-TEST-0440</x:v>
      </x:c>
      <x:c r="B446" s="340" t="str">
        <x:v>ASM-NGOB-V42-TEST</x:v>
      </x:c>
      <x:c r="C446" s="340" t="str">
        <x:v>RAW-TEST-0440</x:v>
      </x:c>
      <x:c r="D446" s="340" t="str">
        <x:v>SRC-NGOB-V18</x:v>
      </x:c>
      <x:c r="E446" s="340" t="str">
        <x:v>Financial</x:v>
      </x:c>
      <x:c r="F446" s="340" t="str">
        <x:v>REV_RENT_NEW</x:v>
      </x:c>
      <x:c r="G446" s="340"/>
      <x:c r="H446" s="341" t="n">
        <x:f>'11_RAW_STAGING'!I446</x:f>
        <x:v>14203681.421155756</x:v>
      </x:c>
      <x:c r="I446" s="342"/>
      <x:c r="J446" s="340" t="str">
        <x:v>Proposed</x:v>
      </x:c>
      <x:c r="K446" s="340" t="str">
        <x:v>High</x:v>
      </x:c>
      <x:c r="L446" s="340" t="str">
        <x:v>AI-assisted analyst</x:v>
      </x:c>
      <x:c r="M446" s="342" t="d">
        <x:v>2026-10-04T00:00:00.000Z</x:v>
      </x:c>
      <x:c r="N446" s="340"/>
      <x:c r="O446" s="340" t="str">
        <x:v>Exact source cell: 'CASH FLOW W ALL BUILDINGS JULY '!L8; requires analyst confirmation.</x:v>
      </x:c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8" hidden="0" customHeight="1">
      <x:c r="A447" s="340" t="str">
        <x:v>MAP-TEST-0441</x:v>
      </x:c>
      <x:c r="B447" s="340" t="str">
        <x:v>ASM-NGOB-V42-TEST</x:v>
      </x:c>
      <x:c r="C447" s="340" t="str">
        <x:v>RAW-TEST-0441</x:v>
      </x:c>
      <x:c r="D447" s="340" t="str">
        <x:v>SRC-NGOB-V18</x:v>
      </x:c>
      <x:c r="E447" s="340" t="str">
        <x:v>Financial</x:v>
      </x:c>
      <x:c r="F447" s="340" t="str">
        <x:v>REV_SUBSIDY</x:v>
      </x:c>
      <x:c r="G447" s="340"/>
      <x:c r="H447" s="341" t="n">
        <x:f>'11_RAW_STAGING'!I447</x:f>
        <x:v>7163843.643951072</x:v>
      </x:c>
      <x:c r="I447" s="342"/>
      <x:c r="J447" s="340" t="str">
        <x:v>Proposed</x:v>
      </x:c>
      <x:c r="K447" s="340" t="str">
        <x:v>High</x:v>
      </x:c>
      <x:c r="L447" s="340" t="str">
        <x:v>AI-assisted analyst</x:v>
      </x:c>
      <x:c r="M447" s="342" t="d">
        <x:v>2026-10-04T00:00:00.000Z</x:v>
      </x:c>
      <x:c r="N447" s="340"/>
      <x:c r="O447" s="340" t="str">
        <x:v>Exact source cell: 'CASH FLOW W ALL BUILDINGS JULY '!L9; requires analyst confirmation.</x:v>
      </x:c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8" hidden="0" customHeight="1">
      <x:c r="A448" s="340" t="str">
        <x:v>MAP-TEST-0442</x:v>
      </x:c>
      <x:c r="B448" s="340" t="str">
        <x:v>ASM-NGOB-V42-TEST</x:v>
      </x:c>
      <x:c r="C448" s="340" t="str">
        <x:v>RAW-TEST-0442</x:v>
      </x:c>
      <x:c r="D448" s="340" t="str">
        <x:v>SRC-NGOB-V18</x:v>
      </x:c>
      <x:c r="E448" s="340" t="str">
        <x:v>Financial</x:v>
      </x:c>
      <x:c r="F448" s="340" t="str">
        <x:v>REV_OTHER</x:v>
      </x:c>
      <x:c r="G448" s="340"/>
      <x:c r="H448" s="341" t="n">
        <x:f>'11_RAW_STAGING'!I448</x:f>
        <x:v>949873.4474328458</x:v>
      </x:c>
      <x:c r="I448" s="342"/>
      <x:c r="J448" s="340" t="str">
        <x:v>Proposed</x:v>
      </x:c>
      <x:c r="K448" s="340" t="str">
        <x:v>High</x:v>
      </x:c>
      <x:c r="L448" s="340" t="str">
        <x:v>AI-assisted analyst</x:v>
      </x:c>
      <x:c r="M448" s="342" t="d">
        <x:v>2026-10-04T00:00:00.000Z</x:v>
      </x:c>
      <x:c r="N448" s="340"/>
      <x:c r="O448" s="340" t="str">
        <x:v>Exact source cell: 'CASH FLOW W ALL BUILDINGS JULY '!L32; requires analyst confirmation.</x:v>
      </x:c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8" hidden="0" customHeight="1">
      <x:c r="A449" s="340" t="str">
        <x:v>MAP-TEST-0443</x:v>
      </x:c>
      <x:c r="B449" s="340" t="str">
        <x:v>ASM-NGOB-V42-TEST</x:v>
      </x:c>
      <x:c r="C449" s="340" t="str">
        <x:v>RAW-TEST-0443</x:v>
      </x:c>
      <x:c r="D449" s="340" t="str">
        <x:v>SRC-NGOB-V18</x:v>
      </x:c>
      <x:c r="E449" s="340" t="str">
        <x:v>Financial</x:v>
      </x:c>
      <x:c r="F449" s="340" t="str">
        <x:v>OPEX_HEAD_OFFICE_STAFF</x:v>
      </x:c>
      <x:c r="G449" s="340"/>
      <x:c r="H449" s="341" t="n">
        <x:f>'11_RAW_STAGING'!I449</x:f>
        <x:v>1052088.480851021</x:v>
      </x:c>
      <x:c r="I449" s="342"/>
      <x:c r="J449" s="340" t="str">
        <x:v>Proposed</x:v>
      </x:c>
      <x:c r="K449" s="340" t="str">
        <x:v>High</x:v>
      </x:c>
      <x:c r="L449" s="340" t="str">
        <x:v>AI-assisted analyst</x:v>
      </x:c>
      <x:c r="M449" s="342" t="d">
        <x:v>2026-10-04T00:00:00.000Z</x:v>
      </x:c>
      <x:c r="N449" s="340"/>
      <x:c r="O449" s="340" t="str">
        <x:v>Exact source cell: 'CASH FLOW W ALL BUILDINGS JULY '!L73; requires analyst confirmation.</x:v>
      </x:c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8" hidden="0" customHeight="1">
      <x:c r="A450" s="340" t="str">
        <x:v>MAP-TEST-0444</x:v>
      </x:c>
      <x:c r="B450" s="340" t="str">
        <x:v>ASM-NGOB-V42-TEST</x:v>
      </x:c>
      <x:c r="C450" s="340" t="str">
        <x:v>RAW-TEST-0444</x:v>
      </x:c>
      <x:c r="D450" s="340" t="str">
        <x:v>SRC-NGOB-V18</x:v>
      </x:c>
      <x:c r="E450" s="340" t="str">
        <x:v>Financial</x:v>
      </x:c>
      <x:c r="F450" s="340" t="str">
        <x:v>REV_SUBSIDY</x:v>
      </x:c>
      <x:c r="G450" s="340"/>
      <x:c r="H450" s="341" t="n">
        <x:f>'11_RAW_STAGING'!I450</x:f>
        <x:v>870689</x:v>
      </x:c>
      <x:c r="I450" s="342"/>
      <x:c r="J450" s="340" t="str">
        <x:v>Proposed</x:v>
      </x:c>
      <x:c r="K450" s="340" t="str">
        <x:v>High</x:v>
      </x:c>
      <x:c r="L450" s="340" t="str">
        <x:v>AI-assisted analyst</x:v>
      </x:c>
      <x:c r="M450" s="342" t="d">
        <x:v>2026-10-04T00:00:00.000Z</x:v>
      </x:c>
      <x:c r="N450" s="340"/>
      <x:c r="O450" s="340" t="str">
        <x:v>Exact source cell: '1656 ADANAC'!L15; requires analyst confirmation.</x:v>
      </x:c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8" hidden="0" customHeight="1">
      <x:c r="A451" s="340" t="str">
        <x:v>MAP-TEST-0445</x:v>
      </x:c>
      <x:c r="B451" s="340" t="str">
        <x:v>ASM-NGOB-V42-TEST</x:v>
      </x:c>
      <x:c r="C451" s="340" t="str">
        <x:v>RAW-TEST-0445</x:v>
      </x:c>
      <x:c r="D451" s="340" t="str">
        <x:v>SRC-NGOB-V18</x:v>
      </x:c>
      <x:c r="E451" s="340" t="str">
        <x:v>Financial</x:v>
      </x:c>
      <x:c r="F451" s="340" t="str">
        <x:v>REV_SUBSIDY</x:v>
      </x:c>
      <x:c r="G451" s="340"/>
      <x:c r="H451" s="341" t="n">
        <x:f>'11_RAW_STAGING'!I451</x:f>
        <x:v>2764616</x:v>
      </x:c>
      <x:c r="I451" s="342"/>
      <x:c r="J451" s="340" t="str">
        <x:v>Proposed</x:v>
      </x:c>
      <x:c r="K451" s="340" t="str">
        <x:v>High</x:v>
      </x:c>
      <x:c r="L451" s="340" t="str">
        <x:v>AI-assisted analyst</x:v>
      </x:c>
      <x:c r="M451" s="342" t="d">
        <x:v>2026-10-04T00:00:00.000Z</x:v>
      </x:c>
      <x:c r="N451" s="340"/>
      <x:c r="O451" s="340" t="str">
        <x:v>Exact source cell: '800 Commercial'!L15; requires analyst confirmation.</x:v>
      </x:c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8" hidden="0" customHeight="1">
      <x:c r="A452" s="340" t="str">
        <x:v>MAP-TEST-0446</x:v>
      </x:c>
      <x:c r="B452" s="340" t="str">
        <x:v>ASM-NGOB-V42-TEST</x:v>
      </x:c>
      <x:c r="C452" s="340" t="str">
        <x:v>RAW-TEST-0446</x:v>
      </x:c>
      <x:c r="D452" s="340" t="str">
        <x:v>SRC-NGOB-V18</x:v>
      </x:c>
      <x:c r="E452" s="340" t="str">
        <x:v>Financial</x:v>
      </x:c>
      <x:c r="F452" s="340" t="str">
        <x:v>REV_RENT_EXISTING</x:v>
      </x:c>
      <x:c r="G452" s="340"/>
      <x:c r="H452" s="341" t="n">
        <x:f>'11_RAW_STAGING'!I452</x:f>
        <x:v>6623298.120485644</x:v>
      </x:c>
      <x:c r="I452" s="342"/>
      <x:c r="J452" s="340" t="str">
        <x:v>Proposed</x:v>
      </x:c>
      <x:c r="K452" s="340" t="str">
        <x:v>High</x:v>
      </x:c>
      <x:c r="L452" s="340" t="str">
        <x:v>AI-assisted analyst</x:v>
      </x:c>
      <x:c r="M452" s="342" t="d">
        <x:v>2026-10-04T00:00:00.000Z</x:v>
      </x:c>
      <x:c r="N452" s="340"/>
      <x:c r="O452" s="340" t="str">
        <x:v>Exact source cell: 'CASH FLOW W ALL BUILDINGS JULY '!M7; requires analyst confirmation.</x:v>
      </x:c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8" hidden="0" customHeight="1">
      <x:c r="A453" s="340" t="str">
        <x:v>MAP-TEST-0447</x:v>
      </x:c>
      <x:c r="B453" s="340" t="str">
        <x:v>ASM-NGOB-V42-TEST</x:v>
      </x:c>
      <x:c r="C453" s="340" t="str">
        <x:v>RAW-TEST-0447</x:v>
      </x:c>
      <x:c r="D453" s="340" t="str">
        <x:v>SRC-NGOB-V18</x:v>
      </x:c>
      <x:c r="E453" s="340" t="str">
        <x:v>Financial</x:v>
      </x:c>
      <x:c r="F453" s="340" t="str">
        <x:v>REV_RENT_NEW</x:v>
      </x:c>
      <x:c r="G453" s="340"/>
      <x:c r="H453" s="341" t="n">
        <x:f>'11_RAW_STAGING'!I453</x:f>
        <x:v>14531386.330736423</x:v>
      </x:c>
      <x:c r="I453" s="342"/>
      <x:c r="J453" s="340" t="str">
        <x:v>Proposed</x:v>
      </x:c>
      <x:c r="K453" s="340" t="str">
        <x:v>High</x:v>
      </x:c>
      <x:c r="L453" s="340" t="str">
        <x:v>AI-assisted analyst</x:v>
      </x:c>
      <x:c r="M453" s="342" t="d">
        <x:v>2026-10-04T00:00:00.000Z</x:v>
      </x:c>
      <x:c r="N453" s="340"/>
      <x:c r="O453" s="340" t="str">
        <x:v>Exact source cell: 'CASH FLOW W ALL BUILDINGS JULY '!M8; requires analyst confirmation.</x:v>
      </x:c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8" hidden="0" customHeight="1">
      <x:c r="A454" s="340" t="str">
        <x:v>MAP-TEST-0448</x:v>
      </x:c>
      <x:c r="B454" s="340" t="str">
        <x:v>ASM-NGOB-V42-TEST</x:v>
      </x:c>
      <x:c r="C454" s="340" t="str">
        <x:v>RAW-TEST-0448</x:v>
      </x:c>
      <x:c r="D454" s="340" t="str">
        <x:v>SRC-NGOB-V18</x:v>
      </x:c>
      <x:c r="E454" s="340" t="str">
        <x:v>Financial</x:v>
      </x:c>
      <x:c r="F454" s="340" t="str">
        <x:v>REV_SUBSIDY</x:v>
      </x:c>
      <x:c r="G454" s="340"/>
      <x:c r="H454" s="341" t="n">
        <x:f>'11_RAW_STAGING'!I454</x:f>
        <x:v>7292669.494671189</x:v>
      </x:c>
      <x:c r="I454" s="342"/>
      <x:c r="J454" s="340" t="str">
        <x:v>Proposed</x:v>
      </x:c>
      <x:c r="K454" s="340" t="str">
        <x:v>High</x:v>
      </x:c>
      <x:c r="L454" s="340" t="str">
        <x:v>AI-assisted analyst</x:v>
      </x:c>
      <x:c r="M454" s="342" t="d">
        <x:v>2026-10-04T00:00:00.000Z</x:v>
      </x:c>
      <x:c r="N454" s="340"/>
      <x:c r="O454" s="340" t="str">
        <x:v>Exact source cell: 'CASH FLOW W ALL BUILDINGS JULY '!M9; requires analyst confirmation.</x:v>
      </x:c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8" hidden="0" customHeight="1">
      <x:c r="A455" s="340" t="str">
        <x:v>MAP-TEST-0449</x:v>
      </x:c>
      <x:c r="B455" s="340" t="str">
        <x:v>ASM-NGOB-V42-TEST</x:v>
      </x:c>
      <x:c r="C455" s="340" t="str">
        <x:v>RAW-TEST-0449</x:v>
      </x:c>
      <x:c r="D455" s="340" t="str">
        <x:v>SRC-NGOB-V18</x:v>
      </x:c>
      <x:c r="E455" s="340" t="str">
        <x:v>Financial</x:v>
      </x:c>
      <x:c r="F455" s="340" t="str">
        <x:v>REV_OTHER</x:v>
      </x:c>
      <x:c r="G455" s="340"/>
      <x:c r="H455" s="341" t="n">
        <x:f>'11_RAW_STAGING'!I455</x:f>
        <x:v>967542.1963815027</x:v>
      </x:c>
      <x:c r="I455" s="342"/>
      <x:c r="J455" s="340" t="str">
        <x:v>Proposed</x:v>
      </x:c>
      <x:c r="K455" s="340" t="str">
        <x:v>High</x:v>
      </x:c>
      <x:c r="L455" s="340" t="str">
        <x:v>AI-assisted analyst</x:v>
      </x:c>
      <x:c r="M455" s="342" t="d">
        <x:v>2026-10-04T00:00:00.000Z</x:v>
      </x:c>
      <x:c r="N455" s="340"/>
      <x:c r="O455" s="340" t="str">
        <x:v>Exact source cell: 'CASH FLOW W ALL BUILDINGS JULY '!M32; requires analyst confirmation.</x:v>
      </x:c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8" hidden="0" customHeight="1">
      <x:c r="A456" s="340" t="str">
        <x:v>MAP-TEST-0450</x:v>
      </x:c>
      <x:c r="B456" s="340" t="str">
        <x:v>ASM-NGOB-V42-TEST</x:v>
      </x:c>
      <x:c r="C456" s="340" t="str">
        <x:v>RAW-TEST-0450</x:v>
      </x:c>
      <x:c r="D456" s="340" t="str">
        <x:v>SRC-NGOB-V18</x:v>
      </x:c>
      <x:c r="E456" s="340" t="str">
        <x:v>Financial</x:v>
      </x:c>
      <x:c r="F456" s="340" t="str">
        <x:v>OPEX_HEAD_OFFICE_STAFF</x:v>
      </x:c>
      <x:c r="G456" s="340"/>
      <x:c r="H456" s="341" t="n">
        <x:f>'11_RAW_STAGING'!I456</x:f>
        <x:v>1073130.2504680413</x:v>
      </x:c>
      <x:c r="I456" s="342"/>
      <x:c r="J456" s="340" t="str">
        <x:v>Proposed</x:v>
      </x:c>
      <x:c r="K456" s="340" t="str">
        <x:v>High</x:v>
      </x:c>
      <x:c r="L456" s="340" t="str">
        <x:v>AI-assisted analyst</x:v>
      </x:c>
      <x:c r="M456" s="342" t="d">
        <x:v>2026-10-04T00:00:00.000Z</x:v>
      </x:c>
      <x:c r="N456" s="340"/>
      <x:c r="O456" s="340" t="str">
        <x:v>Exact source cell: 'CASH FLOW W ALL BUILDINGS JULY '!M73; requires analyst confirmation.</x:v>
      </x:c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8" hidden="0" customHeight="1">
      <x:c r="A457" s="340" t="str">
        <x:v>MAP-TEST-0451</x:v>
      </x:c>
      <x:c r="B457" s="340" t="str">
        <x:v>ASM-NGOB-V42-TEST</x:v>
      </x:c>
      <x:c r="C457" s="340" t="str">
        <x:v>RAW-TEST-0451</x:v>
      </x:c>
      <x:c r="D457" s="340" t="str">
        <x:v>SRC-NGOB-V18</x:v>
      </x:c>
      <x:c r="E457" s="340" t="str">
        <x:v>Financial</x:v>
      </x:c>
      <x:c r="F457" s="340" t="str">
        <x:v>REV_SUBSIDY</x:v>
      </x:c>
      <x:c r="G457" s="340"/>
      <x:c r="H457" s="341" t="n">
        <x:f>'11_RAW_STAGING'!I457</x:f>
        <x:v>870689</x:v>
      </x:c>
      <x:c r="I457" s="342"/>
      <x:c r="J457" s="340" t="str">
        <x:v>Proposed</x:v>
      </x:c>
      <x:c r="K457" s="340" t="str">
        <x:v>High</x:v>
      </x:c>
      <x:c r="L457" s="340" t="str">
        <x:v>AI-assisted analyst</x:v>
      </x:c>
      <x:c r="M457" s="342" t="d">
        <x:v>2026-10-04T00:00:00.000Z</x:v>
      </x:c>
      <x:c r="N457" s="340"/>
      <x:c r="O457" s="340" t="str">
        <x:v>Exact source cell: '1656 ADANAC'!M15; requires analyst confirmation.</x:v>
      </x:c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8" hidden="0" customHeight="1">
      <x:c r="A458" s="340" t="str">
        <x:v>MAP-TEST-0452</x:v>
      </x:c>
      <x:c r="B458" s="340" t="str">
        <x:v>ASM-NGOB-V42-TEST</x:v>
      </x:c>
      <x:c r="C458" s="340" t="str">
        <x:v>RAW-TEST-0452</x:v>
      </x:c>
      <x:c r="D458" s="340" t="str">
        <x:v>SRC-NGOB-V18</x:v>
      </x:c>
      <x:c r="E458" s="340" t="str">
        <x:v>Financial</x:v>
      </x:c>
      <x:c r="F458" s="340" t="str">
        <x:v>REV_SUBSIDY</x:v>
      </x:c>
      <x:c r="G458" s="340"/>
      <x:c r="H458" s="341" t="n">
        <x:f>'11_RAW_STAGING'!I458</x:f>
        <x:v>2819908.32</x:v>
      </x:c>
      <x:c r="I458" s="342"/>
      <x:c r="J458" s="340" t="str">
        <x:v>Proposed</x:v>
      </x:c>
      <x:c r="K458" s="340" t="str">
        <x:v>High</x:v>
      </x:c>
      <x:c r="L458" s="340" t="str">
        <x:v>AI-assisted analyst</x:v>
      </x:c>
      <x:c r="M458" s="342" t="d">
        <x:v>2026-10-04T00:00:00.000Z</x:v>
      </x:c>
      <x:c r="N458" s="340"/>
      <x:c r="O458" s="340" t="str">
        <x:v>Exact source cell: '800 Commercial'!M15; requires analyst confirmation.</x:v>
      </x:c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8" hidden="0" customHeight="1">
      <x:c r="A459" s="82"/>
      <x:c r="B459" s="82"/>
      <x:c r="C459" s="82"/>
      <x:c r="D459" s="82"/>
      <x:c r="E459" s="82"/>
      <x:c r="F459" s="82"/>
      <x:c r="G459" s="82"/>
      <x:c r="H459" s="83"/>
      <x:c r="I459" s="84"/>
      <x:c r="J459" s="82"/>
      <x:c r="K459" s="82"/>
      <x:c r="L459" s="82"/>
      <x:c r="M459" s="84"/>
      <x:c r="N459" s="82"/>
      <x:c r="O459" s="82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8" hidden="0" customHeight="1">
      <x:c r="A460" s="82"/>
      <x:c r="B460" s="82"/>
      <x:c r="C460" s="82"/>
      <x:c r="D460" s="82"/>
      <x:c r="E460" s="82"/>
      <x:c r="F460" s="82"/>
      <x:c r="G460" s="82"/>
      <x:c r="H460" s="83"/>
      <x:c r="I460" s="84"/>
      <x:c r="J460" s="82"/>
      <x:c r="K460" s="82"/>
      <x:c r="L460" s="82"/>
      <x:c r="M460" s="84"/>
      <x:c r="N460" s="82"/>
      <x:c r="O460" s="82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8" hidden="0" customHeight="1">
      <x:c r="A461" s="82"/>
      <x:c r="B461" s="82"/>
      <x:c r="C461" s="82"/>
      <x:c r="D461" s="82"/>
      <x:c r="E461" s="82"/>
      <x:c r="F461" s="82"/>
      <x:c r="G461" s="82"/>
      <x:c r="H461" s="83"/>
      <x:c r="I461" s="84"/>
      <x:c r="J461" s="82"/>
      <x:c r="K461" s="82"/>
      <x:c r="L461" s="82"/>
      <x:c r="M461" s="84"/>
      <x:c r="N461" s="82"/>
      <x:c r="O461" s="82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8" hidden="0" customHeight="1">
      <x:c r="A462" s="82"/>
      <x:c r="B462" s="82"/>
      <x:c r="C462" s="82"/>
      <x:c r="D462" s="82"/>
      <x:c r="E462" s="82"/>
      <x:c r="F462" s="82"/>
      <x:c r="G462" s="82"/>
      <x:c r="H462" s="83"/>
      <x:c r="I462" s="84"/>
      <x:c r="J462" s="82"/>
      <x:c r="K462" s="82"/>
      <x:c r="L462" s="82"/>
      <x:c r="M462" s="84"/>
      <x:c r="N462" s="82"/>
      <x:c r="O462" s="82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8" hidden="0" customHeight="1">
      <x:c r="A463" s="82"/>
      <x:c r="B463" s="82"/>
      <x:c r="C463" s="82"/>
      <x:c r="D463" s="82"/>
      <x:c r="E463" s="82"/>
      <x:c r="F463" s="82"/>
      <x:c r="G463" s="82"/>
      <x:c r="H463" s="83"/>
      <x:c r="I463" s="84"/>
      <x:c r="J463" s="82"/>
      <x:c r="K463" s="82"/>
      <x:c r="L463" s="82"/>
      <x:c r="M463" s="84"/>
      <x:c r="N463" s="82"/>
      <x:c r="O463" s="82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8" hidden="0" customHeight="1">
      <x:c r="A464" s="82"/>
      <x:c r="B464" s="82"/>
      <x:c r="C464" s="82"/>
      <x:c r="D464" s="82"/>
      <x:c r="E464" s="82"/>
      <x:c r="F464" s="82"/>
      <x:c r="G464" s="82"/>
      <x:c r="H464" s="83"/>
      <x:c r="I464" s="84"/>
      <x:c r="J464" s="82"/>
      <x:c r="K464" s="82"/>
      <x:c r="L464" s="82"/>
      <x:c r="M464" s="84"/>
      <x:c r="N464" s="82"/>
      <x:c r="O464" s="82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8" hidden="0" customHeight="1">
      <x:c r="A465" s="82"/>
      <x:c r="B465" s="82"/>
      <x:c r="C465" s="82"/>
      <x:c r="D465" s="82"/>
      <x:c r="E465" s="82"/>
      <x:c r="F465" s="82"/>
      <x:c r="G465" s="82"/>
      <x:c r="H465" s="83"/>
      <x:c r="I465" s="84"/>
      <x:c r="J465" s="82"/>
      <x:c r="K465" s="82"/>
      <x:c r="L465" s="82"/>
      <x:c r="M465" s="84"/>
      <x:c r="N465" s="82"/>
      <x:c r="O465" s="82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8" hidden="0" customHeight="1">
      <x:c r="A466" s="82"/>
      <x:c r="B466" s="82"/>
      <x:c r="C466" s="82"/>
      <x:c r="D466" s="82"/>
      <x:c r="E466" s="82"/>
      <x:c r="F466" s="82"/>
      <x:c r="G466" s="82"/>
      <x:c r="H466" s="83"/>
      <x:c r="I466" s="84"/>
      <x:c r="J466" s="82"/>
      <x:c r="K466" s="82"/>
      <x:c r="L466" s="82"/>
      <x:c r="M466" s="84"/>
      <x:c r="N466" s="82"/>
      <x:c r="O466" s="82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8" hidden="0" customHeight="1">
      <x:c r="A467" s="82"/>
      <x:c r="B467" s="82"/>
      <x:c r="C467" s="82"/>
      <x:c r="D467" s="82"/>
      <x:c r="E467" s="82"/>
      <x:c r="F467" s="82"/>
      <x:c r="G467" s="82"/>
      <x:c r="H467" s="83"/>
      <x:c r="I467" s="84"/>
      <x:c r="J467" s="82"/>
      <x:c r="K467" s="82"/>
      <x:c r="L467" s="82"/>
      <x:c r="M467" s="84"/>
      <x:c r="N467" s="82"/>
      <x:c r="O467" s="82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8" hidden="0" customHeight="1">
      <x:c r="A468" s="82"/>
      <x:c r="B468" s="82"/>
      <x:c r="C468" s="82"/>
      <x:c r="D468" s="82"/>
      <x:c r="E468" s="82"/>
      <x:c r="F468" s="82"/>
      <x:c r="G468" s="82"/>
      <x:c r="H468" s="83"/>
      <x:c r="I468" s="84"/>
      <x:c r="J468" s="82"/>
      <x:c r="K468" s="82"/>
      <x:c r="L468" s="82"/>
      <x:c r="M468" s="84"/>
      <x:c r="N468" s="82"/>
      <x:c r="O468" s="82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8" hidden="0" customHeight="1">
      <x:c r="A469" s="82"/>
      <x:c r="B469" s="82"/>
      <x:c r="C469" s="82"/>
      <x:c r="D469" s="82"/>
      <x:c r="E469" s="82"/>
      <x:c r="F469" s="82"/>
      <x:c r="G469" s="82"/>
      <x:c r="H469" s="83"/>
      <x:c r="I469" s="84"/>
      <x:c r="J469" s="82"/>
      <x:c r="K469" s="82"/>
      <x:c r="L469" s="82"/>
      <x:c r="M469" s="84"/>
      <x:c r="N469" s="82"/>
      <x:c r="O469" s="82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8" hidden="0" customHeight="1">
      <x:c r="A470" s="82"/>
      <x:c r="B470" s="82"/>
      <x:c r="C470" s="82"/>
      <x:c r="D470" s="82"/>
      <x:c r="E470" s="82"/>
      <x:c r="F470" s="82"/>
      <x:c r="G470" s="82"/>
      <x:c r="H470" s="83"/>
      <x:c r="I470" s="84"/>
      <x:c r="J470" s="82"/>
      <x:c r="K470" s="82"/>
      <x:c r="L470" s="82"/>
      <x:c r="M470" s="84"/>
      <x:c r="N470" s="82"/>
      <x:c r="O470" s="82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8" hidden="0" customHeight="1">
      <x:c r="A471" s="82"/>
      <x:c r="B471" s="82"/>
      <x:c r="C471" s="82"/>
      <x:c r="D471" s="82"/>
      <x:c r="E471" s="82"/>
      <x:c r="F471" s="82"/>
      <x:c r="G471" s="82"/>
      <x:c r="H471" s="83"/>
      <x:c r="I471" s="84"/>
      <x:c r="J471" s="82"/>
      <x:c r="K471" s="82"/>
      <x:c r="L471" s="82"/>
      <x:c r="M471" s="84"/>
      <x:c r="N471" s="82"/>
      <x:c r="O471" s="82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8" hidden="0" customHeight="1">
      <x:c r="A472" s="82"/>
      <x:c r="B472" s="82"/>
      <x:c r="C472" s="82"/>
      <x:c r="D472" s="82"/>
      <x:c r="E472" s="82"/>
      <x:c r="F472" s="82"/>
      <x:c r="G472" s="82"/>
      <x:c r="H472" s="83"/>
      <x:c r="I472" s="84"/>
      <x:c r="J472" s="82"/>
      <x:c r="K472" s="82"/>
      <x:c r="L472" s="82"/>
      <x:c r="M472" s="84"/>
      <x:c r="N472" s="82"/>
      <x:c r="O472" s="82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8" hidden="0" customHeight="1">
      <x:c r="A473" s="82"/>
      <x:c r="B473" s="82"/>
      <x:c r="C473" s="82"/>
      <x:c r="D473" s="82"/>
      <x:c r="E473" s="82"/>
      <x:c r="F473" s="82"/>
      <x:c r="G473" s="82"/>
      <x:c r="H473" s="83"/>
      <x:c r="I473" s="84"/>
      <x:c r="J473" s="82"/>
      <x:c r="K473" s="82"/>
      <x:c r="L473" s="82"/>
      <x:c r="M473" s="84"/>
      <x:c r="N473" s="82"/>
      <x:c r="O473" s="82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8" hidden="0" customHeight="1">
      <x:c r="A474" s="82"/>
      <x:c r="B474" s="82"/>
      <x:c r="C474" s="82"/>
      <x:c r="D474" s="82"/>
      <x:c r="E474" s="82"/>
      <x:c r="F474" s="82"/>
      <x:c r="G474" s="82"/>
      <x:c r="H474" s="83"/>
      <x:c r="I474" s="84"/>
      <x:c r="J474" s="82"/>
      <x:c r="K474" s="82"/>
      <x:c r="L474" s="82"/>
      <x:c r="M474" s="84"/>
      <x:c r="N474" s="82"/>
      <x:c r="O474" s="82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8" hidden="0" customHeight="1">
      <x:c r="A475" s="82"/>
      <x:c r="B475" s="82"/>
      <x:c r="C475" s="82"/>
      <x:c r="D475" s="82"/>
      <x:c r="E475" s="82"/>
      <x:c r="F475" s="82"/>
      <x:c r="G475" s="82"/>
      <x:c r="H475" s="83"/>
      <x:c r="I475" s="84"/>
      <x:c r="J475" s="82"/>
      <x:c r="K475" s="82"/>
      <x:c r="L475" s="82"/>
      <x:c r="M475" s="84"/>
      <x:c r="N475" s="82"/>
      <x:c r="O475" s="82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8" hidden="0" customHeight="1">
      <x:c r="A476" s="82"/>
      <x:c r="B476" s="82"/>
      <x:c r="C476" s="82"/>
      <x:c r="D476" s="82"/>
      <x:c r="E476" s="82"/>
      <x:c r="F476" s="82"/>
      <x:c r="G476" s="82"/>
      <x:c r="H476" s="83"/>
      <x:c r="I476" s="84"/>
      <x:c r="J476" s="82"/>
      <x:c r="K476" s="82"/>
      <x:c r="L476" s="82"/>
      <x:c r="M476" s="84"/>
      <x:c r="N476" s="82"/>
      <x:c r="O476" s="82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8" hidden="0" customHeight="1">
      <x:c r="A477" s="82"/>
      <x:c r="B477" s="82"/>
      <x:c r="C477" s="82"/>
      <x:c r="D477" s="82"/>
      <x:c r="E477" s="82"/>
      <x:c r="F477" s="82"/>
      <x:c r="G477" s="82"/>
      <x:c r="H477" s="83"/>
      <x:c r="I477" s="84"/>
      <x:c r="J477" s="82"/>
      <x:c r="K477" s="82"/>
      <x:c r="L477" s="82"/>
      <x:c r="M477" s="84"/>
      <x:c r="N477" s="82"/>
      <x:c r="O477" s="82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8" hidden="0" customHeight="1">
      <x:c r="A478" s="82"/>
      <x:c r="B478" s="82"/>
      <x:c r="C478" s="82"/>
      <x:c r="D478" s="82"/>
      <x:c r="E478" s="82"/>
      <x:c r="F478" s="82"/>
      <x:c r="G478" s="82"/>
      <x:c r="H478" s="83"/>
      <x:c r="I478" s="84"/>
      <x:c r="J478" s="82"/>
      <x:c r="K478" s="82"/>
      <x:c r="L478" s="82"/>
      <x:c r="M478" s="84"/>
      <x:c r="N478" s="82"/>
      <x:c r="O478" s="82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8" hidden="0" customHeight="1">
      <x:c r="A479" s="82"/>
      <x:c r="B479" s="82"/>
      <x:c r="C479" s="82"/>
      <x:c r="D479" s="82"/>
      <x:c r="E479" s="82"/>
      <x:c r="F479" s="82"/>
      <x:c r="G479" s="82"/>
      <x:c r="H479" s="83"/>
      <x:c r="I479" s="84"/>
      <x:c r="J479" s="82"/>
      <x:c r="K479" s="82"/>
      <x:c r="L479" s="82"/>
      <x:c r="M479" s="84"/>
      <x:c r="N479" s="82"/>
      <x:c r="O479" s="82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8" hidden="0" customHeight="1">
      <x:c r="A480" s="82"/>
      <x:c r="B480" s="82"/>
      <x:c r="C480" s="82"/>
      <x:c r="D480" s="82"/>
      <x:c r="E480" s="82"/>
      <x:c r="F480" s="82"/>
      <x:c r="G480" s="82"/>
      <x:c r="H480" s="83"/>
      <x:c r="I480" s="84"/>
      <x:c r="J480" s="82"/>
      <x:c r="K480" s="82"/>
      <x:c r="L480" s="82"/>
      <x:c r="M480" s="84"/>
      <x:c r="N480" s="82"/>
      <x:c r="O480" s="82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8" hidden="0" customHeight="1">
      <x:c r="A481" s="82"/>
      <x:c r="B481" s="82"/>
      <x:c r="C481" s="82"/>
      <x:c r="D481" s="82"/>
      <x:c r="E481" s="82"/>
      <x:c r="F481" s="82"/>
      <x:c r="G481" s="82"/>
      <x:c r="H481" s="83"/>
      <x:c r="I481" s="84"/>
      <x:c r="J481" s="82"/>
      <x:c r="K481" s="82"/>
      <x:c r="L481" s="82"/>
      <x:c r="M481" s="84"/>
      <x:c r="N481" s="82"/>
      <x:c r="O481" s="82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8" hidden="0" customHeight="1">
      <x:c r="A482" s="82"/>
      <x:c r="B482" s="82"/>
      <x:c r="C482" s="82"/>
      <x:c r="D482" s="82"/>
      <x:c r="E482" s="82"/>
      <x:c r="F482" s="82"/>
      <x:c r="G482" s="82"/>
      <x:c r="H482" s="83"/>
      <x:c r="I482" s="84"/>
      <x:c r="J482" s="82"/>
      <x:c r="K482" s="82"/>
      <x:c r="L482" s="82"/>
      <x:c r="M482" s="84"/>
      <x:c r="N482" s="82"/>
      <x:c r="O482" s="82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8" hidden="0" customHeight="1">
      <x:c r="A483" s="82"/>
      <x:c r="B483" s="82"/>
      <x:c r="C483" s="82"/>
      <x:c r="D483" s="82"/>
      <x:c r="E483" s="82"/>
      <x:c r="F483" s="82"/>
      <x:c r="G483" s="82"/>
      <x:c r="H483" s="83"/>
      <x:c r="I483" s="84"/>
      <x:c r="J483" s="82"/>
      <x:c r="K483" s="82"/>
      <x:c r="L483" s="82"/>
      <x:c r="M483" s="84"/>
      <x:c r="N483" s="82"/>
      <x:c r="O483" s="82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8" hidden="0" customHeight="1">
      <x:c r="A484" s="82"/>
      <x:c r="B484" s="82"/>
      <x:c r="C484" s="82"/>
      <x:c r="D484" s="82"/>
      <x:c r="E484" s="82"/>
      <x:c r="F484" s="82"/>
      <x:c r="G484" s="82"/>
      <x:c r="H484" s="83"/>
      <x:c r="I484" s="84"/>
      <x:c r="J484" s="82"/>
      <x:c r="K484" s="82"/>
      <x:c r="L484" s="82"/>
      <x:c r="M484" s="84"/>
      <x:c r="N484" s="82"/>
      <x:c r="O484" s="82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8" hidden="0" customHeight="1">
      <x:c r="A485" s="82"/>
      <x:c r="B485" s="82"/>
      <x:c r="C485" s="82"/>
      <x:c r="D485" s="82"/>
      <x:c r="E485" s="82"/>
      <x:c r="F485" s="82"/>
      <x:c r="G485" s="82"/>
      <x:c r="H485" s="83"/>
      <x:c r="I485" s="84"/>
      <x:c r="J485" s="82"/>
      <x:c r="K485" s="82"/>
      <x:c r="L485" s="82"/>
      <x:c r="M485" s="84"/>
      <x:c r="N485" s="82"/>
      <x:c r="O485" s="82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8" hidden="0" customHeight="1">
      <x:c r="A486" s="82"/>
      <x:c r="B486" s="82"/>
      <x:c r="C486" s="82"/>
      <x:c r="D486" s="82"/>
      <x:c r="E486" s="82"/>
      <x:c r="F486" s="82"/>
      <x:c r="G486" s="82"/>
      <x:c r="H486" s="83"/>
      <x:c r="I486" s="84"/>
      <x:c r="J486" s="82"/>
      <x:c r="K486" s="82"/>
      <x:c r="L486" s="82"/>
      <x:c r="M486" s="84"/>
      <x:c r="N486" s="82"/>
      <x:c r="O486" s="82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8" hidden="0" customHeight="1">
      <x:c r="A487" s="82"/>
      <x:c r="B487" s="82"/>
      <x:c r="C487" s="82"/>
      <x:c r="D487" s="82"/>
      <x:c r="E487" s="82"/>
      <x:c r="F487" s="82"/>
      <x:c r="G487" s="82"/>
      <x:c r="H487" s="83"/>
      <x:c r="I487" s="84"/>
      <x:c r="J487" s="82"/>
      <x:c r="K487" s="82"/>
      <x:c r="L487" s="82"/>
      <x:c r="M487" s="84"/>
      <x:c r="N487" s="82"/>
      <x:c r="O487" s="82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8" hidden="0" customHeight="1">
      <x:c r="A488" s="82"/>
      <x:c r="B488" s="82"/>
      <x:c r="C488" s="82"/>
      <x:c r="D488" s="82"/>
      <x:c r="E488" s="82"/>
      <x:c r="F488" s="82"/>
      <x:c r="G488" s="82"/>
      <x:c r="H488" s="83"/>
      <x:c r="I488" s="84"/>
      <x:c r="J488" s="82"/>
      <x:c r="K488" s="82"/>
      <x:c r="L488" s="82"/>
      <x:c r="M488" s="84"/>
      <x:c r="N488" s="82"/>
      <x:c r="O488" s="82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8" hidden="0" customHeight="1">
      <x:c r="A489" s="82"/>
      <x:c r="B489" s="82"/>
      <x:c r="C489" s="82"/>
      <x:c r="D489" s="82"/>
      <x:c r="E489" s="82"/>
      <x:c r="F489" s="82"/>
      <x:c r="G489" s="82"/>
      <x:c r="H489" s="83"/>
      <x:c r="I489" s="84"/>
      <x:c r="J489" s="82"/>
      <x:c r="K489" s="82"/>
      <x:c r="L489" s="82"/>
      <x:c r="M489" s="84"/>
      <x:c r="N489" s="82"/>
      <x:c r="O489" s="82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8" hidden="0" customHeight="1">
      <x:c r="A490" s="82"/>
      <x:c r="B490" s="82"/>
      <x:c r="C490" s="82"/>
      <x:c r="D490" s="82"/>
      <x:c r="E490" s="82"/>
      <x:c r="F490" s="82"/>
      <x:c r="G490" s="82"/>
      <x:c r="H490" s="83"/>
      <x:c r="I490" s="84"/>
      <x:c r="J490" s="82"/>
      <x:c r="K490" s="82"/>
      <x:c r="L490" s="82"/>
      <x:c r="M490" s="84"/>
      <x:c r="N490" s="82"/>
      <x:c r="O490" s="82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8" hidden="0" customHeight="1">
      <x:c r="A491" s="82"/>
      <x:c r="B491" s="82"/>
      <x:c r="C491" s="82"/>
      <x:c r="D491" s="82"/>
      <x:c r="E491" s="82"/>
      <x:c r="F491" s="82"/>
      <x:c r="G491" s="82"/>
      <x:c r="H491" s="83"/>
      <x:c r="I491" s="84"/>
      <x:c r="J491" s="82"/>
      <x:c r="K491" s="82"/>
      <x:c r="L491" s="82"/>
      <x:c r="M491" s="84"/>
      <x:c r="N491" s="82"/>
      <x:c r="O491" s="82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8" hidden="0" customHeight="1">
      <x:c r="A492" s="82"/>
      <x:c r="B492" s="82"/>
      <x:c r="C492" s="82"/>
      <x:c r="D492" s="82"/>
      <x:c r="E492" s="82"/>
      <x:c r="F492" s="82"/>
      <x:c r="G492" s="82"/>
      <x:c r="H492" s="83"/>
      <x:c r="I492" s="84"/>
      <x:c r="J492" s="82"/>
      <x:c r="K492" s="82"/>
      <x:c r="L492" s="82"/>
      <x:c r="M492" s="84"/>
      <x:c r="N492" s="82"/>
      <x:c r="O492" s="82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8" hidden="0" customHeight="1">
      <x:c r="A493" s="82"/>
      <x:c r="B493" s="82"/>
      <x:c r="C493" s="82"/>
      <x:c r="D493" s="82"/>
      <x:c r="E493" s="82"/>
      <x:c r="F493" s="82"/>
      <x:c r="G493" s="82"/>
      <x:c r="H493" s="83"/>
      <x:c r="I493" s="84"/>
      <x:c r="J493" s="82"/>
      <x:c r="K493" s="82"/>
      <x:c r="L493" s="82"/>
      <x:c r="M493" s="84"/>
      <x:c r="N493" s="82"/>
      <x:c r="O493" s="82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8" hidden="0" customHeight="1">
      <x:c r="A494" s="82"/>
      <x:c r="B494" s="82"/>
      <x:c r="C494" s="82"/>
      <x:c r="D494" s="82"/>
      <x:c r="E494" s="82"/>
      <x:c r="F494" s="82"/>
      <x:c r="G494" s="82"/>
      <x:c r="H494" s="83"/>
      <x:c r="I494" s="84"/>
      <x:c r="J494" s="82"/>
      <x:c r="K494" s="82"/>
      <x:c r="L494" s="82"/>
      <x:c r="M494" s="84"/>
      <x:c r="N494" s="82"/>
      <x:c r="O494" s="82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88"/>
      <x:c r="I495" s="68"/>
      <x:c r="J495" s="43"/>
      <x:c r="K495" s="43"/>
      <x:c r="L495" s="43"/>
      <x:c r="M495" s="68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88"/>
      <x:c r="I496" s="68"/>
      <x:c r="J496" s="43"/>
      <x:c r="K496" s="43"/>
      <x:c r="L496" s="43"/>
      <x:c r="M496" s="68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88"/>
      <x:c r="I497" s="68"/>
      <x:c r="J497" s="43"/>
      <x:c r="K497" s="43"/>
      <x:c r="L497" s="43"/>
      <x:c r="M497" s="68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88"/>
      <x:c r="I498" s="68"/>
      <x:c r="J498" s="43"/>
      <x:c r="K498" s="43"/>
      <x:c r="L498" s="43"/>
      <x:c r="M498" s="68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88"/>
      <x:c r="I499" s="68"/>
      <x:c r="J499" s="43"/>
      <x:c r="K499" s="43"/>
      <x:c r="L499" s="43"/>
      <x:c r="M499" s="68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88"/>
      <x:c r="I500" s="68"/>
      <x:c r="J500" s="43"/>
      <x:c r="K500" s="43"/>
      <x:c r="L500" s="43"/>
      <x:c r="M500" s="68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88"/>
      <x:c r="I501" s="68"/>
      <x:c r="J501" s="43"/>
      <x:c r="K501" s="43"/>
      <x:c r="L501" s="43"/>
      <x:c r="M501" s="68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88"/>
      <x:c r="I502" s="68"/>
      <x:c r="J502" s="43"/>
      <x:c r="K502" s="43"/>
      <x:c r="L502" s="43"/>
      <x:c r="M502" s="68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88"/>
      <x:c r="I503" s="68"/>
      <x:c r="J503" s="43"/>
      <x:c r="K503" s="43"/>
      <x:c r="L503" s="43"/>
      <x:c r="M503" s="68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88"/>
      <x:c r="I504" s="68"/>
      <x:c r="J504" s="43"/>
      <x:c r="K504" s="43"/>
      <x:c r="L504" s="43"/>
      <x:c r="M504" s="68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88"/>
      <x:c r="I505" s="68"/>
      <x:c r="J505" s="43"/>
      <x:c r="K505" s="43"/>
      <x:c r="L505" s="43"/>
      <x:c r="M505" s="68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88"/>
      <x:c r="I506" s="68"/>
      <x:c r="J506" s="43"/>
      <x:c r="K506" s="43"/>
      <x:c r="L506" s="43"/>
      <x:c r="M506" s="68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2">
    <x:dataValidation type="list" errorStyle="stop" operator="between" allowBlank="0" showDropDown="0" showInputMessage="0" showErrorMessage="0" sqref="J7:J506">
      <x:formula1>"Proposed,Confirmed,Rejected,Unmapped,Conflict"</x:formula1>
      <x:formula2>0</x:formula2>
    </x:dataValidation>
    <x:dataValidation type="list" errorStyle="stop" operator="between" allowBlank="0" showDropDown="0" showInputMessage="0" showErrorMessage="0" sqref="K7:K506">
      <x:formula1>"High,Medium,Low,Not assigned"</x:formula1>
      <x:formula2>0</x:formula2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8" style="1" hidden="0" customWidth="1"/>
    <x:col min="5" max="5" width="34" style="1" hidden="0" customWidth="1"/>
    <x:col min="6" max="6" width="26" style="1" hidden="0" customWidth="1"/>
    <x:col min="7" max="7" width="24" style="1" hidden="0" customWidth="1"/>
    <x:col min="8" max="8" width="28" style="1" hidden="0" customWidth="1"/>
    <x:col min="9" max="12" width="16" style="1" hidden="0" customWidth="1"/>
    <x:col min="13" max="13" width="22" style="1" hidden="0" customWidth="1"/>
    <x:col min="14" max="14" width="16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68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1512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7" t="s">
        <x:v>1514</x:v>
      </x:c>
      <x:c r="B6" s="27" t="s">
        <x:v>1515</x:v>
      </x:c>
      <x:c r="C6" s="28" t="s">
        <x:v>593</x:v>
      </x:c>
      <x:c r="D6" s="28" t="s">
        <x:v>1516</x:v>
      </x:c>
      <x:c r="E6" s="27" t="s">
        <x:v>1517</x:v>
      </x:c>
      <x:c r="F6" s="28" t="s">
        <x:v>1518</x:v>
      </x:c>
      <x:c r="G6" s="27" t="s">
        <x:v>1504</x:v>
      </x:c>
      <x:c r="H6" s="27" t="s">
        <x:v>1505</x:v>
      </x:c>
      <x:c r="I6" s="28" t="s">
        <x:v>1519</x:v>
      </x:c>
      <x:c r="J6" s="28" t="s">
        <x:v>1520</x:v>
      </x:c>
      <x:c r="K6" s="27" t="s">
        <x:v>1521</x:v>
      </x:c>
      <x:c r="L6" s="28" t="s">
        <x:v>1522</x:v>
      </x:c>
      <x:c r="M6" s="27" t="s">
        <x:v>1523</x:v>
      </x:c>
      <x:c r="N6" s="27" t="s">
        <x:v>1060</x:v>
      </x:c>
      <x:c r="O6" s="28" t="s">
        <x:v>448</x:v>
      </x:c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1"/>
      <x:c r="L7" s="91"/>
      <x:c r="M7" s="90"/>
      <x:c r="N7" s="38"/>
      <x:c r="O7" s="90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1"/>
      <x:c r="L8" s="91"/>
      <x:c r="M8" s="90"/>
      <x:c r="N8" s="38"/>
      <x:c r="O8" s="90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90"/>
      <x:c r="I9" s="90"/>
      <x:c r="J9" s="90"/>
      <x:c r="K9" s="91"/>
      <x:c r="L9" s="91"/>
      <x:c r="M9" s="90"/>
      <x:c r="N9" s="38"/>
      <x:c r="O9" s="90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1"/>
      <x:c r="L10" s="91"/>
      <x:c r="M10" s="90"/>
      <x:c r="N10" s="38"/>
      <x:c r="O10" s="90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1"/>
      <x:c r="L11" s="91"/>
      <x:c r="M11" s="90"/>
      <x:c r="N11" s="38"/>
      <x:c r="O11" s="90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1"/>
      <x:c r="L12" s="91"/>
      <x:c r="M12" s="90"/>
      <x:c r="N12" s="38"/>
      <x:c r="O12" s="90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1"/>
      <x:c r="L13" s="91"/>
      <x:c r="M13" s="90"/>
      <x:c r="N13" s="38"/>
      <x:c r="O13" s="90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90"/>
      <x:c r="I14" s="90"/>
      <x:c r="J14" s="90"/>
      <x:c r="K14" s="91"/>
      <x:c r="L14" s="91"/>
      <x:c r="M14" s="90"/>
      <x:c r="N14" s="38"/>
      <x:c r="O14" s="90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1"/>
      <x:c r="L15" s="91"/>
      <x:c r="M15" s="90"/>
      <x:c r="N15" s="38"/>
      <x:c r="O15" s="90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1"/>
      <x:c r="L16" s="91"/>
      <x:c r="M16" s="90"/>
      <x:c r="N16" s="38"/>
      <x:c r="O16" s="90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1"/>
      <x:c r="L17" s="91"/>
      <x:c r="M17" s="90"/>
      <x:c r="N17" s="38"/>
      <x:c r="O17" s="90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4"/>
      <x:c r="L18" s="94"/>
      <x:c r="M18" s="93"/>
      <x:c r="N18" s="41"/>
      <x:c r="O18" s="93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 ht="15" hidden="0" customHeight="1">
      <x:c r="A19" s="92"/>
      <x:c r="B19" s="92"/>
      <x:c r="C19" s="92"/>
      <x:c r="D19" s="92"/>
      <x:c r="E19" s="92"/>
      <x:c r="F19" s="92"/>
      <x:c r="G19" s="92"/>
      <x:c r="H19" s="92"/>
      <x:c r="I19" s="92"/>
      <x:c r="J19" s="92"/>
      <x:c r="K19" s="95"/>
      <x:c r="L19" s="95"/>
      <x:c r="M19" s="92"/>
      <x:c r="N19" s="43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5" hidden="0" customHeight="1">
      <x:c r="A20" s="92"/>
      <x:c r="B20" s="92"/>
      <x:c r="C20" s="92"/>
      <x:c r="D20" s="92"/>
      <x:c r="E20" s="92"/>
      <x:c r="F20" s="92"/>
      <x:c r="G20" s="92"/>
      <x:c r="H20" s="92"/>
      <x:c r="I20" s="92"/>
      <x:c r="J20" s="92"/>
      <x:c r="K20" s="95"/>
      <x:c r="L20" s="95"/>
      <x:c r="M20" s="92"/>
      <x:c r="N20" s="43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5"/>
      <x:c r="L21" s="95"/>
      <x:c r="M21" s="92"/>
      <x:c r="N21" s="43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5"/>
      <x:c r="L22" s="95"/>
      <x:c r="M22" s="92"/>
      <x:c r="N22" s="43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5"/>
      <x:c r="L23" s="95"/>
      <x:c r="M23" s="92"/>
      <x:c r="N23" s="43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5"/>
      <x:c r="L24" s="95"/>
      <x:c r="M24" s="92"/>
      <x:c r="N24" s="43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5"/>
      <x:c r="L25" s="95"/>
      <x:c r="M25" s="92"/>
      <x:c r="N25" s="43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5"/>
      <x:c r="L26" s="95"/>
      <x:c r="M26" s="92"/>
      <x:c r="N26" s="43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5"/>
      <x:c r="L27" s="95"/>
      <x:c r="M27" s="92"/>
      <x:c r="N27" s="43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5"/>
      <x:c r="L28" s="95"/>
      <x:c r="M28" s="92"/>
      <x:c r="N28" s="43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5"/>
      <x:c r="L29" s="95"/>
      <x:c r="M29" s="92"/>
      <x:c r="N29" s="43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5"/>
      <x:c r="L30" s="95"/>
      <x:c r="M30" s="92"/>
      <x:c r="N30" s="43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5"/>
      <x:c r="L31" s="95"/>
      <x:c r="M31" s="92"/>
      <x:c r="N31" s="43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5"/>
      <x:c r="L32" s="95"/>
      <x:c r="M32" s="92"/>
      <x:c r="N32" s="43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5"/>
      <x:c r="L33" s="95"/>
      <x:c r="M33" s="92"/>
      <x:c r="N33" s="43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5"/>
      <x:c r="L34" s="95"/>
      <x:c r="M34" s="92"/>
      <x:c r="N34" s="43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5"/>
      <x:c r="L35" s="95"/>
      <x:c r="M35" s="92"/>
      <x:c r="N35" s="43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5"/>
      <x:c r="L36" s="95"/>
      <x:c r="M36" s="92"/>
      <x:c r="N36" s="43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5"/>
      <x:c r="L37" s="95"/>
      <x:c r="M37" s="92"/>
      <x:c r="N37" s="43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5"/>
      <x:c r="L38" s="95"/>
      <x:c r="M38" s="92"/>
      <x:c r="N38" s="43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5"/>
      <x:c r="L39" s="95"/>
      <x:c r="M39" s="92"/>
      <x:c r="N39" s="43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5"/>
      <x:c r="L40" s="95"/>
      <x:c r="M40" s="92"/>
      <x:c r="N40" s="43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5"/>
      <x:c r="L41" s="95"/>
      <x:c r="M41" s="92"/>
      <x:c r="N41" s="43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5"/>
      <x:c r="L42" s="95"/>
      <x:c r="M42" s="92"/>
      <x:c r="N42" s="43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5"/>
      <x:c r="L43" s="95"/>
      <x:c r="M43" s="92"/>
      <x:c r="N43" s="43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5"/>
      <x:c r="L44" s="95"/>
      <x:c r="M44" s="92"/>
      <x:c r="N44" s="43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5"/>
      <x:c r="L45" s="95"/>
      <x:c r="M45" s="92"/>
      <x:c r="N45" s="43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5"/>
      <x:c r="L46" s="95"/>
      <x:c r="M46" s="92"/>
      <x:c r="N46" s="43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5"/>
      <x:c r="L47" s="95"/>
      <x:c r="M47" s="92"/>
      <x:c r="N47" s="43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5"/>
      <x:c r="L48" s="95"/>
      <x:c r="M48" s="92"/>
      <x:c r="N48" s="43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5"/>
      <x:c r="L49" s="95"/>
      <x:c r="M49" s="92"/>
      <x:c r="N49" s="43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5"/>
      <x:c r="L50" s="95"/>
      <x:c r="M50" s="92"/>
      <x:c r="N50" s="43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5"/>
      <x:c r="L51" s="95"/>
      <x:c r="M51" s="92"/>
      <x:c r="N51" s="43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5"/>
      <x:c r="L52" s="95"/>
      <x:c r="M52" s="92"/>
      <x:c r="N52" s="43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5"/>
      <x:c r="L53" s="95"/>
      <x:c r="M53" s="92"/>
      <x:c r="N53" s="43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5"/>
      <x:c r="L54" s="95"/>
      <x:c r="M54" s="92"/>
      <x:c r="N54" s="43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5"/>
      <x:c r="L55" s="95"/>
      <x:c r="M55" s="92"/>
      <x:c r="N55" s="43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5"/>
      <x:c r="L56" s="95"/>
      <x:c r="M56" s="92"/>
      <x:c r="N56" s="43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5"/>
      <x:c r="L57" s="95"/>
      <x:c r="M57" s="92"/>
      <x:c r="N57" s="43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5"/>
      <x:c r="L58" s="95"/>
      <x:c r="M58" s="92"/>
      <x:c r="N58" s="43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5"/>
      <x:c r="L59" s="95"/>
      <x:c r="M59" s="92"/>
      <x:c r="N59" s="43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5"/>
      <x:c r="L60" s="95"/>
      <x:c r="M60" s="92"/>
      <x:c r="N60" s="43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5"/>
      <x:c r="L61" s="95"/>
      <x:c r="M61" s="92"/>
      <x:c r="N61" s="43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5"/>
      <x:c r="L62" s="95"/>
      <x:c r="M62" s="92"/>
      <x:c r="N62" s="43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5"/>
      <x:c r="L63" s="95"/>
      <x:c r="M63" s="92"/>
      <x:c r="N63" s="43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5"/>
      <x:c r="L64" s="95"/>
      <x:c r="M64" s="92"/>
      <x:c r="N64" s="43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5"/>
      <x:c r="L65" s="95"/>
      <x:c r="M65" s="92"/>
      <x:c r="N65" s="43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5"/>
      <x:c r="L66" s="95"/>
      <x:c r="M66" s="92"/>
      <x:c r="N66" s="43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5"/>
      <x:c r="L67" s="95"/>
      <x:c r="M67" s="92"/>
      <x:c r="N67" s="43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5"/>
      <x:c r="L68" s="95"/>
      <x:c r="M68" s="92"/>
      <x:c r="N68" s="43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5"/>
      <x:c r="L69" s="95"/>
      <x:c r="M69" s="92"/>
      <x:c r="N69" s="43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5"/>
      <x:c r="L70" s="95"/>
      <x:c r="M70" s="92"/>
      <x:c r="N70" s="43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5"/>
      <x:c r="L71" s="95"/>
      <x:c r="M71" s="92"/>
      <x:c r="N71" s="43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5"/>
      <x:c r="L72" s="95"/>
      <x:c r="M72" s="92"/>
      <x:c r="N72" s="43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5"/>
      <x:c r="L73" s="95"/>
      <x:c r="M73" s="92"/>
      <x:c r="N73" s="43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5"/>
      <x:c r="L74" s="95"/>
      <x:c r="M74" s="92"/>
      <x:c r="N74" s="43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5"/>
      <x:c r="L75" s="95"/>
      <x:c r="M75" s="92"/>
      <x:c r="N75" s="43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5"/>
      <x:c r="L76" s="95"/>
      <x:c r="M76" s="92"/>
      <x:c r="N76" s="43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5"/>
      <x:c r="L77" s="95"/>
      <x:c r="M77" s="92"/>
      <x:c r="N77" s="43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5"/>
      <x:c r="L78" s="95"/>
      <x:c r="M78" s="92"/>
      <x:c r="N78" s="43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5"/>
      <x:c r="L79" s="95"/>
      <x:c r="M79" s="92"/>
      <x:c r="N79" s="43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5"/>
      <x:c r="L80" s="95"/>
      <x:c r="M80" s="92"/>
      <x:c r="N80" s="43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5"/>
      <x:c r="L81" s="95"/>
      <x:c r="M81" s="92"/>
      <x:c r="N81" s="43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5"/>
      <x:c r="L82" s="95"/>
      <x:c r="M82" s="92"/>
      <x:c r="N82" s="43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5"/>
      <x:c r="L83" s="95"/>
      <x:c r="M83" s="92"/>
      <x:c r="N83" s="43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5"/>
      <x:c r="L84" s="95"/>
      <x:c r="M84" s="92"/>
      <x:c r="N84" s="43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5"/>
      <x:c r="L85" s="95"/>
      <x:c r="M85" s="92"/>
      <x:c r="N85" s="43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5"/>
      <x:c r="L86" s="95"/>
      <x:c r="M86" s="92"/>
      <x:c r="N86" s="43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5"/>
      <x:c r="L87" s="95"/>
      <x:c r="M87" s="92"/>
      <x:c r="N87" s="43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5"/>
      <x:c r="L88" s="95"/>
      <x:c r="M88" s="92"/>
      <x:c r="N88" s="43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5"/>
      <x:c r="L89" s="95"/>
      <x:c r="M89" s="92"/>
      <x:c r="N89" s="43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5"/>
      <x:c r="L90" s="95"/>
      <x:c r="M90" s="92"/>
      <x:c r="N90" s="43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5"/>
      <x:c r="L91" s="95"/>
      <x:c r="M91" s="92"/>
      <x:c r="N91" s="43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5"/>
      <x:c r="L92" s="95"/>
      <x:c r="M92" s="92"/>
      <x:c r="N92" s="43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5"/>
      <x:c r="L93" s="95"/>
      <x:c r="M93" s="92"/>
      <x:c r="N93" s="43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5"/>
      <x:c r="L94" s="95"/>
      <x:c r="M94" s="92"/>
      <x:c r="N94" s="43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5"/>
      <x:c r="L95" s="95"/>
      <x:c r="M95" s="92"/>
      <x:c r="N95" s="43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5"/>
      <x:c r="L96" s="95"/>
      <x:c r="M96" s="92"/>
      <x:c r="N96" s="43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5"/>
      <x:c r="L97" s="95"/>
      <x:c r="M97" s="92"/>
      <x:c r="N97" s="43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5"/>
      <x:c r="L98" s="95"/>
      <x:c r="M98" s="92"/>
      <x:c r="N98" s="43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5"/>
      <x:c r="L99" s="95"/>
      <x:c r="M99" s="92"/>
      <x:c r="N99" s="43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5"/>
      <x:c r="L100" s="95"/>
      <x:c r="M100" s="92"/>
      <x:c r="N100" s="43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5"/>
      <x:c r="L101" s="95"/>
      <x:c r="M101" s="92"/>
      <x:c r="N101" s="43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5"/>
      <x:c r="L102" s="95"/>
      <x:c r="M102" s="92"/>
      <x:c r="N102" s="43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5"/>
      <x:c r="L103" s="95"/>
      <x:c r="M103" s="92"/>
      <x:c r="N103" s="43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5"/>
      <x:c r="L104" s="95"/>
      <x:c r="M104" s="92"/>
      <x:c r="N104" s="43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5"/>
      <x:c r="L105" s="95"/>
      <x:c r="M105" s="92"/>
      <x:c r="N105" s="43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5"/>
      <x:c r="L106" s="95"/>
      <x:c r="M106" s="92"/>
      <x:c r="N106" s="43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5"/>
      <x:c r="L107" s="95"/>
      <x:c r="M107" s="92"/>
      <x:c r="N107" s="43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5"/>
      <x:c r="L108" s="95"/>
      <x:c r="M108" s="92"/>
      <x:c r="N108" s="43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5"/>
      <x:c r="L109" s="95"/>
      <x:c r="M109" s="92"/>
      <x:c r="N109" s="43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5"/>
      <x:c r="L110" s="95"/>
      <x:c r="M110" s="92"/>
      <x:c r="N110" s="43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5"/>
      <x:c r="L111" s="95"/>
      <x:c r="M111" s="92"/>
      <x:c r="N111" s="43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5"/>
      <x:c r="L112" s="95"/>
      <x:c r="M112" s="92"/>
      <x:c r="N112" s="43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5"/>
      <x:c r="L113" s="95"/>
      <x:c r="M113" s="92"/>
      <x:c r="N113" s="43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5"/>
      <x:c r="L114" s="95"/>
      <x:c r="M114" s="92"/>
      <x:c r="N114" s="43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5"/>
      <x:c r="L115" s="95"/>
      <x:c r="M115" s="92"/>
      <x:c r="N115" s="43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5"/>
      <x:c r="L116" s="95"/>
      <x:c r="M116" s="92"/>
      <x:c r="N116" s="43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5"/>
      <x:c r="L117" s="95"/>
      <x:c r="M117" s="92"/>
      <x:c r="N117" s="43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5"/>
      <x:c r="L118" s="95"/>
      <x:c r="M118" s="92"/>
      <x:c r="N118" s="43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5"/>
      <x:c r="L119" s="95"/>
      <x:c r="M119" s="92"/>
      <x:c r="N119" s="43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5"/>
      <x:c r="L120" s="95"/>
      <x:c r="M120" s="92"/>
      <x:c r="N120" s="43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5"/>
      <x:c r="L121" s="95"/>
      <x:c r="M121" s="92"/>
      <x:c r="N121" s="43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5"/>
      <x:c r="L122" s="95"/>
      <x:c r="M122" s="92"/>
      <x:c r="N122" s="43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5"/>
      <x:c r="L123" s="95"/>
      <x:c r="M123" s="92"/>
      <x:c r="N123" s="43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5"/>
      <x:c r="L124" s="95"/>
      <x:c r="M124" s="92"/>
      <x:c r="N124" s="43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5"/>
      <x:c r="L125" s="95"/>
      <x:c r="M125" s="92"/>
      <x:c r="N125" s="43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5"/>
      <x:c r="L126" s="95"/>
      <x:c r="M126" s="92"/>
      <x:c r="N126" s="43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5"/>
      <x:c r="L127" s="95"/>
      <x:c r="M127" s="92"/>
      <x:c r="N127" s="43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5"/>
      <x:c r="L128" s="95"/>
      <x:c r="M128" s="92"/>
      <x:c r="N128" s="43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5"/>
      <x:c r="L129" s="95"/>
      <x:c r="M129" s="92"/>
      <x:c r="N129" s="43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5"/>
      <x:c r="L130" s="95"/>
      <x:c r="M130" s="92"/>
      <x:c r="N130" s="43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5"/>
      <x:c r="L131" s="95"/>
      <x:c r="M131" s="92"/>
      <x:c r="N131" s="43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5"/>
      <x:c r="L132" s="95"/>
      <x:c r="M132" s="92"/>
      <x:c r="N132" s="43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5"/>
      <x:c r="L133" s="95"/>
      <x:c r="M133" s="92"/>
      <x:c r="N133" s="43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5"/>
      <x:c r="L134" s="95"/>
      <x:c r="M134" s="92"/>
      <x:c r="N134" s="43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5"/>
      <x:c r="L135" s="95"/>
      <x:c r="M135" s="92"/>
      <x:c r="N135" s="43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5"/>
      <x:c r="L136" s="95"/>
      <x:c r="M136" s="92"/>
      <x:c r="N136" s="43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5"/>
      <x:c r="L137" s="95"/>
      <x:c r="M137" s="92"/>
      <x:c r="N137" s="43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5"/>
      <x:c r="L138" s="95"/>
      <x:c r="M138" s="92"/>
      <x:c r="N138" s="43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5"/>
      <x:c r="L139" s="95"/>
      <x:c r="M139" s="92"/>
      <x:c r="N139" s="43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5"/>
      <x:c r="L140" s="95"/>
      <x:c r="M140" s="92"/>
      <x:c r="N140" s="43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5"/>
      <x:c r="L141" s="95"/>
      <x:c r="M141" s="92"/>
      <x:c r="N141" s="43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5"/>
      <x:c r="L142" s="95"/>
      <x:c r="M142" s="92"/>
      <x:c r="N142" s="43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5"/>
      <x:c r="L143" s="95"/>
      <x:c r="M143" s="92"/>
      <x:c r="N143" s="43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5"/>
      <x:c r="L144" s="95"/>
      <x:c r="M144" s="92"/>
      <x:c r="N144" s="43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5"/>
      <x:c r="L145" s="95"/>
      <x:c r="M145" s="92"/>
      <x:c r="N145" s="43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5"/>
      <x:c r="L146" s="95"/>
      <x:c r="M146" s="92"/>
      <x:c r="N146" s="43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5"/>
      <x:c r="L147" s="95"/>
      <x:c r="M147" s="92"/>
      <x:c r="N147" s="43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5"/>
      <x:c r="L148" s="95"/>
      <x:c r="M148" s="92"/>
      <x:c r="N148" s="43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5"/>
      <x:c r="L149" s="95"/>
      <x:c r="M149" s="92"/>
      <x:c r="N149" s="43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5"/>
      <x:c r="L150" s="95"/>
      <x:c r="M150" s="92"/>
      <x:c r="N150" s="43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5"/>
      <x:c r="L151" s="95"/>
      <x:c r="M151" s="92"/>
      <x:c r="N151" s="43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5"/>
      <x:c r="L152" s="95"/>
      <x:c r="M152" s="92"/>
      <x:c r="N152" s="43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5"/>
      <x:c r="L153" s="95"/>
      <x:c r="M153" s="92"/>
      <x:c r="N153" s="43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5"/>
      <x:c r="L154" s="95"/>
      <x:c r="M154" s="92"/>
      <x:c r="N154" s="43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5"/>
      <x:c r="L155" s="95"/>
      <x:c r="M155" s="92"/>
      <x:c r="N155" s="43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5"/>
      <x:c r="L156" s="95"/>
      <x:c r="M156" s="92"/>
      <x:c r="N156" s="43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5"/>
      <x:c r="L157" s="95"/>
      <x:c r="M157" s="92"/>
      <x:c r="N157" s="43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5"/>
      <x:c r="L158" s="95"/>
      <x:c r="M158" s="92"/>
      <x:c r="N158" s="43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5"/>
      <x:c r="L159" s="95"/>
      <x:c r="M159" s="92"/>
      <x:c r="N159" s="43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5"/>
      <x:c r="L160" s="95"/>
      <x:c r="M160" s="92"/>
      <x:c r="N160" s="43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5"/>
      <x:c r="L161" s="95"/>
      <x:c r="M161" s="92"/>
      <x:c r="N161" s="43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5"/>
      <x:c r="L162" s="95"/>
      <x:c r="M162" s="92"/>
      <x:c r="N162" s="43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5"/>
      <x:c r="L163" s="95"/>
      <x:c r="M163" s="92"/>
      <x:c r="N163" s="43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5"/>
      <x:c r="L164" s="95"/>
      <x:c r="M164" s="92"/>
      <x:c r="N164" s="43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5"/>
      <x:c r="L165" s="95"/>
      <x:c r="M165" s="92"/>
      <x:c r="N165" s="43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5"/>
      <x:c r="L166" s="95"/>
      <x:c r="M166" s="92"/>
      <x:c r="N166" s="43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5"/>
      <x:c r="L167" s="95"/>
      <x:c r="M167" s="92"/>
      <x:c r="N167" s="43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5"/>
      <x:c r="L168" s="95"/>
      <x:c r="M168" s="92"/>
      <x:c r="N168" s="43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5"/>
      <x:c r="L169" s="95"/>
      <x:c r="M169" s="92"/>
      <x:c r="N169" s="43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5"/>
      <x:c r="L170" s="95"/>
      <x:c r="M170" s="92"/>
      <x:c r="N170" s="43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5"/>
      <x:c r="L171" s="95"/>
      <x:c r="M171" s="92"/>
      <x:c r="N171" s="43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5"/>
      <x:c r="L172" s="95"/>
      <x:c r="M172" s="92"/>
      <x:c r="N172" s="43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5"/>
      <x:c r="L173" s="95"/>
      <x:c r="M173" s="92"/>
      <x:c r="N173" s="43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5"/>
      <x:c r="L174" s="95"/>
      <x:c r="M174" s="92"/>
      <x:c r="N174" s="43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5"/>
      <x:c r="L175" s="95"/>
      <x:c r="M175" s="92"/>
      <x:c r="N175" s="43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5"/>
      <x:c r="L176" s="95"/>
      <x:c r="M176" s="92"/>
      <x:c r="N176" s="43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5"/>
      <x:c r="L177" s="95"/>
      <x:c r="M177" s="92"/>
      <x:c r="N177" s="43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5"/>
      <x:c r="L178" s="95"/>
      <x:c r="M178" s="92"/>
      <x:c r="N178" s="43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5"/>
      <x:c r="L179" s="95"/>
      <x:c r="M179" s="92"/>
      <x:c r="N179" s="43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5"/>
      <x:c r="L180" s="95"/>
      <x:c r="M180" s="92"/>
      <x:c r="N180" s="43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5"/>
      <x:c r="L181" s="95"/>
      <x:c r="M181" s="92"/>
      <x:c r="N181" s="43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5"/>
      <x:c r="L182" s="95"/>
      <x:c r="M182" s="92"/>
      <x:c r="N182" s="43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5"/>
      <x:c r="L183" s="95"/>
      <x:c r="M183" s="92"/>
      <x:c r="N183" s="43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5"/>
      <x:c r="L184" s="95"/>
      <x:c r="M184" s="92"/>
      <x:c r="N184" s="43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5"/>
      <x:c r="L185" s="95"/>
      <x:c r="M185" s="92"/>
      <x:c r="N185" s="43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5"/>
      <x:c r="L186" s="95"/>
      <x:c r="M186" s="92"/>
      <x:c r="N186" s="43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5"/>
      <x:c r="L187" s="95"/>
      <x:c r="M187" s="92"/>
      <x:c r="N187" s="43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5"/>
      <x:c r="L188" s="95"/>
      <x:c r="M188" s="92"/>
      <x:c r="N188" s="43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5"/>
      <x:c r="L189" s="95"/>
      <x:c r="M189" s="92"/>
      <x:c r="N189" s="43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5"/>
      <x:c r="L190" s="95"/>
      <x:c r="M190" s="92"/>
      <x:c r="N190" s="43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5"/>
      <x:c r="L191" s="95"/>
      <x:c r="M191" s="92"/>
      <x:c r="N191" s="43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5"/>
      <x:c r="L192" s="95"/>
      <x:c r="M192" s="92"/>
      <x:c r="N192" s="43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5"/>
      <x:c r="L193" s="95"/>
      <x:c r="M193" s="92"/>
      <x:c r="N193" s="43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5"/>
      <x:c r="L194" s="95"/>
      <x:c r="M194" s="92"/>
      <x:c r="N194" s="43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5"/>
      <x:c r="L195" s="95"/>
      <x:c r="M195" s="92"/>
      <x:c r="N195" s="43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5"/>
      <x:c r="L196" s="95"/>
      <x:c r="M196" s="92"/>
      <x:c r="N196" s="43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5"/>
      <x:c r="L197" s="95"/>
      <x:c r="M197" s="92"/>
      <x:c r="N197" s="43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5"/>
      <x:c r="L198" s="95"/>
      <x:c r="M198" s="92"/>
      <x:c r="N198" s="43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5"/>
      <x:c r="L199" s="95"/>
      <x:c r="M199" s="92"/>
      <x:c r="N199" s="43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5"/>
      <x:c r="L200" s="95"/>
      <x:c r="M200" s="92"/>
      <x:c r="N200" s="43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5"/>
      <x:c r="L201" s="95"/>
      <x:c r="M201" s="92"/>
      <x:c r="N201" s="43"/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5"/>
      <x:c r="L202" s="95"/>
      <x:c r="M202" s="92"/>
      <x:c r="N202" s="43"/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92"/>
      <x:c r="I203" s="92"/>
      <x:c r="J203" s="92"/>
      <x:c r="K203" s="95"/>
      <x:c r="L203" s="95"/>
      <x:c r="M203" s="92"/>
      <x:c r="N203" s="43"/>
      <x:c r="O203" s="92"/>
      <x:c r="P203" s="92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92"/>
      <x:c r="I204" s="92"/>
      <x:c r="J204" s="92"/>
      <x:c r="K204" s="95"/>
      <x:c r="L204" s="95"/>
      <x:c r="M204" s="92"/>
      <x:c r="N204" s="43"/>
      <x:c r="O204" s="92"/>
      <x:c r="P204" s="92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92"/>
      <x:c r="I205" s="92"/>
      <x:c r="J205" s="92"/>
      <x:c r="K205" s="95"/>
      <x:c r="L205" s="95"/>
      <x:c r="M205" s="92"/>
      <x:c r="N205" s="43"/>
      <x:c r="O205" s="92"/>
      <x:c r="P205" s="92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92"/>
      <x:c r="I206" s="92"/>
      <x:c r="J206" s="92"/>
      <x:c r="K206" s="95"/>
      <x:c r="L206" s="95"/>
      <x:c r="M206" s="92"/>
      <x:c r="N206" s="43"/>
      <x:c r="O206" s="92"/>
      <x:c r="P206" s="92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92"/>
      <x:c r="I207" s="92"/>
      <x:c r="J207" s="92"/>
      <x:c r="K207" s="95"/>
      <x:c r="L207" s="95"/>
      <x:c r="M207" s="92"/>
      <x:c r="N207" s="43"/>
      <x:c r="O207" s="92"/>
      <x:c r="P207" s="92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92"/>
      <x:c r="I208" s="92"/>
      <x:c r="J208" s="92"/>
      <x:c r="K208" s="95"/>
      <x:c r="L208" s="95"/>
      <x:c r="M208" s="92"/>
      <x:c r="N208" s="43"/>
      <x:c r="O208" s="92"/>
      <x:c r="P208" s="92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92"/>
      <x:c r="I209" s="92"/>
      <x:c r="J209" s="92"/>
      <x:c r="K209" s="95"/>
      <x:c r="L209" s="95"/>
      <x:c r="M209" s="92"/>
      <x:c r="N209" s="43"/>
      <x:c r="O209" s="92"/>
      <x:c r="P209" s="92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92"/>
      <x:c r="I210" s="92"/>
      <x:c r="J210" s="92"/>
      <x:c r="K210" s="95"/>
      <x:c r="L210" s="95"/>
      <x:c r="M210" s="92"/>
      <x:c r="N210" s="43"/>
      <x:c r="O210" s="92"/>
      <x:c r="P210" s="92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92"/>
      <x:c r="I211" s="92"/>
      <x:c r="J211" s="92"/>
      <x:c r="K211" s="95"/>
      <x:c r="L211" s="95"/>
      <x:c r="M211" s="92"/>
      <x:c r="N211" s="43"/>
      <x:c r="O211" s="92"/>
      <x:c r="P211" s="92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92"/>
      <x:c r="I212" s="92"/>
      <x:c r="J212" s="92"/>
      <x:c r="K212" s="95"/>
      <x:c r="L212" s="95"/>
      <x:c r="M212" s="92"/>
      <x:c r="N212" s="43"/>
      <x:c r="O212" s="92"/>
      <x:c r="P212" s="92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92"/>
      <x:c r="I213" s="92"/>
      <x:c r="J213" s="92"/>
      <x:c r="K213" s="95"/>
      <x:c r="L213" s="95"/>
      <x:c r="M213" s="92"/>
      <x:c r="N213" s="43"/>
      <x:c r="O213" s="92"/>
      <x:c r="P213" s="92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92"/>
      <x:c r="I214" s="92"/>
      <x:c r="J214" s="92"/>
      <x:c r="K214" s="95"/>
      <x:c r="L214" s="95"/>
      <x:c r="M214" s="92"/>
      <x:c r="N214" s="43"/>
      <x:c r="O214" s="92"/>
      <x:c r="P214" s="92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92"/>
      <x:c r="I215" s="92"/>
      <x:c r="J215" s="92"/>
      <x:c r="K215" s="95"/>
      <x:c r="L215" s="95"/>
      <x:c r="M215" s="92"/>
      <x:c r="N215" s="43"/>
      <x:c r="O215" s="92"/>
      <x:c r="P215" s="92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92"/>
      <x:c r="I216" s="92"/>
      <x:c r="J216" s="92"/>
      <x:c r="K216" s="95"/>
      <x:c r="L216" s="95"/>
      <x:c r="M216" s="92"/>
      <x:c r="N216" s="43"/>
      <x:c r="O216" s="92"/>
      <x:c r="P216" s="92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92"/>
      <x:c r="I217" s="92"/>
      <x:c r="J217" s="92"/>
      <x:c r="K217" s="95"/>
      <x:c r="L217" s="95"/>
      <x:c r="M217" s="92"/>
      <x:c r="N217" s="43"/>
      <x:c r="O217" s="92"/>
      <x:c r="P217" s="92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92"/>
      <x:c r="I218" s="92"/>
      <x:c r="J218" s="92"/>
      <x:c r="K218" s="95"/>
      <x:c r="L218" s="95"/>
      <x:c r="M218" s="92"/>
      <x:c r="N218" s="43"/>
      <x:c r="O218" s="92"/>
      <x:c r="P218" s="92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92"/>
      <x:c r="I219" s="92"/>
      <x:c r="J219" s="92"/>
      <x:c r="K219" s="95"/>
      <x:c r="L219" s="95"/>
      <x:c r="M219" s="92"/>
      <x:c r="N219" s="43"/>
      <x:c r="O219" s="92"/>
      <x:c r="P219" s="92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92"/>
      <x:c r="I220" s="92"/>
      <x:c r="J220" s="92"/>
      <x:c r="K220" s="95"/>
      <x:c r="L220" s="95"/>
      <x:c r="M220" s="92"/>
      <x:c r="N220" s="43"/>
      <x:c r="O220" s="92"/>
      <x:c r="P220" s="92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92"/>
      <x:c r="I221" s="92"/>
      <x:c r="J221" s="92"/>
      <x:c r="K221" s="95"/>
      <x:c r="L221" s="95"/>
      <x:c r="M221" s="92"/>
      <x:c r="N221" s="43"/>
      <x:c r="O221" s="92"/>
      <x:c r="P221" s="92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92"/>
      <x:c r="I222" s="92"/>
      <x:c r="J222" s="92"/>
      <x:c r="K222" s="95"/>
      <x:c r="L222" s="95"/>
      <x:c r="M222" s="92"/>
      <x:c r="N222" s="43"/>
      <x:c r="O222" s="92"/>
      <x:c r="P222" s="92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92"/>
      <x:c r="I223" s="92"/>
      <x:c r="J223" s="92"/>
      <x:c r="K223" s="95"/>
      <x:c r="L223" s="95"/>
      <x:c r="M223" s="92"/>
      <x:c r="N223" s="43"/>
      <x:c r="O223" s="92"/>
      <x:c r="P223" s="92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92"/>
      <x:c r="I224" s="92"/>
      <x:c r="J224" s="92"/>
      <x:c r="K224" s="95"/>
      <x:c r="L224" s="95"/>
      <x:c r="M224" s="92"/>
      <x:c r="N224" s="43"/>
      <x:c r="O224" s="92"/>
      <x:c r="P224" s="92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92"/>
      <x:c r="I225" s="92"/>
      <x:c r="J225" s="92"/>
      <x:c r="K225" s="95"/>
      <x:c r="L225" s="95"/>
      <x:c r="M225" s="92"/>
      <x:c r="N225" s="43"/>
      <x:c r="O225" s="92"/>
      <x:c r="P225" s="92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92"/>
      <x:c r="I226" s="92"/>
      <x:c r="J226" s="92"/>
      <x:c r="K226" s="95"/>
      <x:c r="L226" s="95"/>
      <x:c r="M226" s="92"/>
      <x:c r="N226" s="43"/>
      <x:c r="O226" s="92"/>
      <x:c r="P226" s="92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92"/>
      <x:c r="I227" s="92"/>
      <x:c r="J227" s="92"/>
      <x:c r="K227" s="95"/>
      <x:c r="L227" s="95"/>
      <x:c r="M227" s="92"/>
      <x:c r="N227" s="43"/>
      <x:c r="O227" s="92"/>
      <x:c r="P227" s="92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92"/>
      <x:c r="I228" s="92"/>
      <x:c r="J228" s="92"/>
      <x:c r="K228" s="95"/>
      <x:c r="L228" s="95"/>
      <x:c r="M228" s="92"/>
      <x:c r="N228" s="43"/>
      <x:c r="O228" s="92"/>
      <x:c r="P228" s="92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92"/>
      <x:c r="I229" s="92"/>
      <x:c r="J229" s="92"/>
      <x:c r="K229" s="95"/>
      <x:c r="L229" s="95"/>
      <x:c r="M229" s="92"/>
      <x:c r="N229" s="43"/>
      <x:c r="O229" s="92"/>
      <x:c r="P229" s="92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92"/>
      <x:c r="I230" s="92"/>
      <x:c r="J230" s="92"/>
      <x:c r="K230" s="95"/>
      <x:c r="L230" s="95"/>
      <x:c r="M230" s="92"/>
      <x:c r="N230" s="43"/>
      <x:c r="O230" s="92"/>
      <x:c r="P230" s="92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92"/>
      <x:c r="I231" s="92"/>
      <x:c r="J231" s="92"/>
      <x:c r="K231" s="95"/>
      <x:c r="L231" s="95"/>
      <x:c r="M231" s="92"/>
      <x:c r="N231" s="43"/>
      <x:c r="O231" s="92"/>
      <x:c r="P231" s="92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92"/>
      <x:c r="I232" s="92"/>
      <x:c r="J232" s="92"/>
      <x:c r="K232" s="95"/>
      <x:c r="L232" s="95"/>
      <x:c r="M232" s="92"/>
      <x:c r="N232" s="43"/>
      <x:c r="O232" s="92"/>
      <x:c r="P232" s="92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92"/>
      <x:c r="I233" s="92"/>
      <x:c r="J233" s="92"/>
      <x:c r="K233" s="95"/>
      <x:c r="L233" s="95"/>
      <x:c r="M233" s="92"/>
      <x:c r="N233" s="43"/>
      <x:c r="O233" s="92"/>
      <x:c r="P233" s="92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92"/>
      <x:c r="I234" s="92"/>
      <x:c r="J234" s="92"/>
      <x:c r="K234" s="95"/>
      <x:c r="L234" s="95"/>
      <x:c r="M234" s="92"/>
      <x:c r="N234" s="43"/>
      <x:c r="O234" s="92"/>
      <x:c r="P234" s="92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92"/>
      <x:c r="I235" s="92"/>
      <x:c r="J235" s="92"/>
      <x:c r="K235" s="95"/>
      <x:c r="L235" s="95"/>
      <x:c r="M235" s="92"/>
      <x:c r="N235" s="43"/>
      <x:c r="O235" s="92"/>
      <x:c r="P235" s="92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92"/>
      <x:c r="I236" s="92"/>
      <x:c r="J236" s="92"/>
      <x:c r="K236" s="95"/>
      <x:c r="L236" s="95"/>
      <x:c r="M236" s="92"/>
      <x:c r="N236" s="43"/>
      <x:c r="O236" s="92"/>
      <x:c r="P236" s="92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92"/>
      <x:c r="I237" s="92"/>
      <x:c r="J237" s="92"/>
      <x:c r="K237" s="95"/>
      <x:c r="L237" s="95"/>
      <x:c r="M237" s="92"/>
      <x:c r="N237" s="43"/>
      <x:c r="O237" s="92"/>
      <x:c r="P237" s="92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92"/>
      <x:c r="I238" s="92"/>
      <x:c r="J238" s="92"/>
      <x:c r="K238" s="95"/>
      <x:c r="L238" s="95"/>
      <x:c r="M238" s="92"/>
      <x:c r="N238" s="43"/>
      <x:c r="O238" s="92"/>
      <x:c r="P238" s="92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92"/>
      <x:c r="I239" s="92"/>
      <x:c r="J239" s="92"/>
      <x:c r="K239" s="95"/>
      <x:c r="L239" s="95"/>
      <x:c r="M239" s="92"/>
      <x:c r="N239" s="43"/>
      <x:c r="O239" s="92"/>
      <x:c r="P239" s="92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92"/>
      <x:c r="I240" s="92"/>
      <x:c r="J240" s="92"/>
      <x:c r="K240" s="95"/>
      <x:c r="L240" s="95"/>
      <x:c r="M240" s="92"/>
      <x:c r="N240" s="43"/>
      <x:c r="O240" s="92"/>
      <x:c r="P240" s="92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92"/>
      <x:c r="I241" s="92"/>
      <x:c r="J241" s="92"/>
      <x:c r="K241" s="95"/>
      <x:c r="L241" s="95"/>
      <x:c r="M241" s="92"/>
      <x:c r="N241" s="43"/>
      <x:c r="O241" s="92"/>
      <x:c r="P241" s="92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92"/>
      <x:c r="I242" s="92"/>
      <x:c r="J242" s="92"/>
      <x:c r="K242" s="95"/>
      <x:c r="L242" s="95"/>
      <x:c r="M242" s="92"/>
      <x:c r="N242" s="43"/>
      <x:c r="O242" s="92"/>
      <x:c r="P242" s="92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92"/>
      <x:c r="I243" s="92"/>
      <x:c r="J243" s="92"/>
      <x:c r="K243" s="95"/>
      <x:c r="L243" s="95"/>
      <x:c r="M243" s="92"/>
      <x:c r="N243" s="43"/>
      <x:c r="O243" s="92"/>
      <x:c r="P243" s="92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92"/>
      <x:c r="I244" s="92"/>
      <x:c r="J244" s="92"/>
      <x:c r="K244" s="95"/>
      <x:c r="L244" s="95"/>
      <x:c r="M244" s="92"/>
      <x:c r="N244" s="43"/>
      <x:c r="O244" s="92"/>
      <x:c r="P244" s="92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92"/>
      <x:c r="I245" s="92"/>
      <x:c r="J245" s="92"/>
      <x:c r="K245" s="95"/>
      <x:c r="L245" s="95"/>
      <x:c r="M245" s="92"/>
      <x:c r="N245" s="43"/>
      <x:c r="O245" s="92"/>
      <x:c r="P245" s="92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92"/>
      <x:c r="I246" s="92"/>
      <x:c r="J246" s="92"/>
      <x:c r="K246" s="95"/>
      <x:c r="L246" s="95"/>
      <x:c r="M246" s="92"/>
      <x:c r="N246" s="43"/>
      <x:c r="O246" s="92"/>
      <x:c r="P246" s="92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92"/>
      <x:c r="I247" s="92"/>
      <x:c r="J247" s="92"/>
      <x:c r="K247" s="95"/>
      <x:c r="L247" s="95"/>
      <x:c r="M247" s="92"/>
      <x:c r="N247" s="43"/>
      <x:c r="O247" s="92"/>
      <x:c r="P247" s="92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92"/>
      <x:c r="I248" s="92"/>
      <x:c r="J248" s="92"/>
      <x:c r="K248" s="95"/>
      <x:c r="L248" s="95"/>
      <x:c r="M248" s="92"/>
      <x:c r="N248" s="43"/>
      <x:c r="O248" s="92"/>
      <x:c r="P248" s="92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92"/>
      <x:c r="I249" s="92"/>
      <x:c r="J249" s="92"/>
      <x:c r="K249" s="95"/>
      <x:c r="L249" s="95"/>
      <x:c r="M249" s="92"/>
      <x:c r="N249" s="43"/>
      <x:c r="O249" s="92"/>
      <x:c r="P249" s="92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92"/>
      <x:c r="I250" s="92"/>
      <x:c r="J250" s="92"/>
      <x:c r="K250" s="95"/>
      <x:c r="L250" s="95"/>
      <x:c r="M250" s="92"/>
      <x:c r="N250" s="43"/>
      <x:c r="O250" s="92"/>
      <x:c r="P250" s="92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92"/>
      <x:c r="I251" s="92"/>
      <x:c r="J251" s="92"/>
      <x:c r="K251" s="95"/>
      <x:c r="L251" s="95"/>
      <x:c r="M251" s="92"/>
      <x:c r="N251" s="43"/>
      <x:c r="O251" s="92"/>
      <x:c r="P251" s="92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92"/>
      <x:c r="I252" s="92"/>
      <x:c r="J252" s="92"/>
      <x:c r="K252" s="95"/>
      <x:c r="L252" s="95"/>
      <x:c r="M252" s="92"/>
      <x:c r="N252" s="43"/>
      <x:c r="O252" s="92"/>
      <x:c r="P252" s="92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92"/>
      <x:c r="I253" s="92"/>
      <x:c r="J253" s="92"/>
      <x:c r="K253" s="95"/>
      <x:c r="L253" s="95"/>
      <x:c r="M253" s="92"/>
      <x:c r="N253" s="43"/>
      <x:c r="O253" s="92"/>
      <x:c r="P253" s="92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92"/>
      <x:c r="I254" s="92"/>
      <x:c r="J254" s="92"/>
      <x:c r="K254" s="95"/>
      <x:c r="L254" s="95"/>
      <x:c r="M254" s="92"/>
      <x:c r="N254" s="43"/>
      <x:c r="O254" s="92"/>
      <x:c r="P254" s="92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92"/>
      <x:c r="I255" s="92"/>
      <x:c r="J255" s="92"/>
      <x:c r="K255" s="95"/>
      <x:c r="L255" s="95"/>
      <x:c r="M255" s="92"/>
      <x:c r="N255" s="43"/>
      <x:c r="O255" s="92"/>
      <x:c r="P255" s="92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92"/>
      <x:c r="I256" s="92"/>
      <x:c r="J256" s="92"/>
      <x:c r="K256" s="95"/>
      <x:c r="L256" s="95"/>
      <x:c r="M256" s="92"/>
      <x:c r="N256" s="43"/>
      <x:c r="O256" s="92"/>
      <x:c r="P256" s="92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92"/>
      <x:c r="I257" s="92"/>
      <x:c r="J257" s="92"/>
      <x:c r="K257" s="95"/>
      <x:c r="L257" s="95"/>
      <x:c r="M257" s="92"/>
      <x:c r="N257" s="43"/>
      <x:c r="O257" s="92"/>
      <x:c r="P257" s="92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92"/>
      <x:c r="I258" s="92"/>
      <x:c r="J258" s="92"/>
      <x:c r="K258" s="95"/>
      <x:c r="L258" s="95"/>
      <x:c r="M258" s="92"/>
      <x:c r="N258" s="43"/>
      <x:c r="O258" s="92"/>
      <x:c r="P258" s="92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92"/>
      <x:c r="I259" s="92"/>
      <x:c r="J259" s="92"/>
      <x:c r="K259" s="95"/>
      <x:c r="L259" s="95"/>
      <x:c r="M259" s="92"/>
      <x:c r="N259" s="43"/>
      <x:c r="O259" s="92"/>
      <x:c r="P259" s="92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92"/>
      <x:c r="I260" s="92"/>
      <x:c r="J260" s="92"/>
      <x:c r="K260" s="95"/>
      <x:c r="L260" s="95"/>
      <x:c r="M260" s="92"/>
      <x:c r="N260" s="43"/>
      <x:c r="O260" s="92"/>
      <x:c r="P260" s="92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92"/>
      <x:c r="I261" s="92"/>
      <x:c r="J261" s="92"/>
      <x:c r="K261" s="95"/>
      <x:c r="L261" s="95"/>
      <x:c r="M261" s="92"/>
      <x:c r="N261" s="43"/>
      <x:c r="O261" s="92"/>
      <x:c r="P261" s="92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92"/>
      <x:c r="I262" s="92"/>
      <x:c r="J262" s="92"/>
      <x:c r="K262" s="95"/>
      <x:c r="L262" s="95"/>
      <x:c r="M262" s="92"/>
      <x:c r="N262" s="43"/>
      <x:c r="O262" s="92"/>
      <x:c r="P262" s="92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92"/>
      <x:c r="I263" s="92"/>
      <x:c r="J263" s="92"/>
      <x:c r="K263" s="95"/>
      <x:c r="L263" s="95"/>
      <x:c r="M263" s="92"/>
      <x:c r="N263" s="43"/>
      <x:c r="O263" s="92"/>
      <x:c r="P263" s="92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92"/>
      <x:c r="I264" s="92"/>
      <x:c r="J264" s="92"/>
      <x:c r="K264" s="95"/>
      <x:c r="L264" s="95"/>
      <x:c r="M264" s="92"/>
      <x:c r="N264" s="43"/>
      <x:c r="O264" s="92"/>
      <x:c r="P264" s="92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92"/>
      <x:c r="I265" s="92"/>
      <x:c r="J265" s="92"/>
      <x:c r="K265" s="95"/>
      <x:c r="L265" s="95"/>
      <x:c r="M265" s="92"/>
      <x:c r="N265" s="43"/>
      <x:c r="O265" s="92"/>
      <x:c r="P265" s="92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92"/>
      <x:c r="I266" s="92"/>
      <x:c r="J266" s="92"/>
      <x:c r="K266" s="95"/>
      <x:c r="L266" s="95"/>
      <x:c r="M266" s="92"/>
      <x:c r="N266" s="43"/>
      <x:c r="O266" s="92"/>
      <x:c r="P266" s="92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92"/>
      <x:c r="I267" s="92"/>
      <x:c r="J267" s="92"/>
      <x:c r="K267" s="95"/>
      <x:c r="L267" s="95"/>
      <x:c r="M267" s="92"/>
      <x:c r="N267" s="43"/>
      <x:c r="O267" s="92"/>
      <x:c r="P267" s="92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92"/>
      <x:c r="I268" s="92"/>
      <x:c r="J268" s="92"/>
      <x:c r="K268" s="95"/>
      <x:c r="L268" s="95"/>
      <x:c r="M268" s="92"/>
      <x:c r="N268" s="43"/>
      <x:c r="O268" s="92"/>
      <x:c r="P268" s="92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92"/>
      <x:c r="I269" s="92"/>
      <x:c r="J269" s="92"/>
      <x:c r="K269" s="95"/>
      <x:c r="L269" s="95"/>
      <x:c r="M269" s="92"/>
      <x:c r="N269" s="43"/>
      <x:c r="O269" s="92"/>
      <x:c r="P269" s="92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92"/>
      <x:c r="I270" s="92"/>
      <x:c r="J270" s="92"/>
      <x:c r="K270" s="95"/>
      <x:c r="L270" s="95"/>
      <x:c r="M270" s="92"/>
      <x:c r="N270" s="43"/>
      <x:c r="O270" s="92"/>
      <x:c r="P270" s="92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92"/>
      <x:c r="I271" s="92"/>
      <x:c r="J271" s="92"/>
      <x:c r="K271" s="95"/>
      <x:c r="L271" s="95"/>
      <x:c r="M271" s="92"/>
      <x:c r="N271" s="43"/>
      <x:c r="O271" s="92"/>
      <x:c r="P271" s="92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92"/>
      <x:c r="I272" s="92"/>
      <x:c r="J272" s="92"/>
      <x:c r="K272" s="95"/>
      <x:c r="L272" s="95"/>
      <x:c r="M272" s="92"/>
      <x:c r="N272" s="43"/>
      <x:c r="O272" s="92"/>
      <x:c r="P272" s="92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92"/>
      <x:c r="I273" s="92"/>
      <x:c r="J273" s="92"/>
      <x:c r="K273" s="95"/>
      <x:c r="L273" s="95"/>
      <x:c r="M273" s="92"/>
      <x:c r="N273" s="43"/>
      <x:c r="O273" s="92"/>
      <x:c r="P273" s="92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92"/>
      <x:c r="I274" s="92"/>
      <x:c r="J274" s="92"/>
      <x:c r="K274" s="95"/>
      <x:c r="L274" s="95"/>
      <x:c r="M274" s="92"/>
      <x:c r="N274" s="43"/>
      <x:c r="O274" s="92"/>
      <x:c r="P274" s="92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92"/>
      <x:c r="I275" s="92"/>
      <x:c r="J275" s="92"/>
      <x:c r="K275" s="95"/>
      <x:c r="L275" s="95"/>
      <x:c r="M275" s="92"/>
      <x:c r="N275" s="43"/>
      <x:c r="O275" s="92"/>
      <x:c r="P275" s="92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92"/>
      <x:c r="I276" s="92"/>
      <x:c r="J276" s="92"/>
      <x:c r="K276" s="95"/>
      <x:c r="L276" s="95"/>
      <x:c r="M276" s="92"/>
      <x:c r="N276" s="43"/>
      <x:c r="O276" s="92"/>
      <x:c r="P276" s="92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92"/>
      <x:c r="I277" s="92"/>
      <x:c r="J277" s="92"/>
      <x:c r="K277" s="95"/>
      <x:c r="L277" s="95"/>
      <x:c r="M277" s="92"/>
      <x:c r="N277" s="43"/>
      <x:c r="O277" s="92"/>
      <x:c r="P277" s="92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92"/>
      <x:c r="I278" s="92"/>
      <x:c r="J278" s="92"/>
      <x:c r="K278" s="95"/>
      <x:c r="L278" s="95"/>
      <x:c r="M278" s="92"/>
      <x:c r="N278" s="43"/>
      <x:c r="O278" s="92"/>
      <x:c r="P278" s="92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92"/>
      <x:c r="I279" s="92"/>
      <x:c r="J279" s="92"/>
      <x:c r="K279" s="95"/>
      <x:c r="L279" s="95"/>
      <x:c r="M279" s="92"/>
      <x:c r="N279" s="43"/>
      <x:c r="O279" s="92"/>
      <x:c r="P279" s="92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92"/>
      <x:c r="I280" s="92"/>
      <x:c r="J280" s="92"/>
      <x:c r="K280" s="95"/>
      <x:c r="L280" s="95"/>
      <x:c r="M280" s="92"/>
      <x:c r="N280" s="43"/>
      <x:c r="O280" s="92"/>
      <x:c r="P280" s="92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92"/>
      <x:c r="I281" s="92"/>
      <x:c r="J281" s="92"/>
      <x:c r="K281" s="95"/>
      <x:c r="L281" s="95"/>
      <x:c r="M281" s="92"/>
      <x:c r="N281" s="43"/>
      <x:c r="O281" s="92"/>
      <x:c r="P281" s="92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92"/>
      <x:c r="I282" s="92"/>
      <x:c r="J282" s="92"/>
      <x:c r="K282" s="95"/>
      <x:c r="L282" s="95"/>
      <x:c r="M282" s="92"/>
      <x:c r="N282" s="43"/>
      <x:c r="O282" s="92"/>
      <x:c r="P282" s="92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92"/>
      <x:c r="I283" s="92"/>
      <x:c r="J283" s="92"/>
      <x:c r="K283" s="95"/>
      <x:c r="L283" s="95"/>
      <x:c r="M283" s="92"/>
      <x:c r="N283" s="43"/>
      <x:c r="O283" s="92"/>
      <x:c r="P283" s="92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92"/>
      <x:c r="I284" s="92"/>
      <x:c r="J284" s="92"/>
      <x:c r="K284" s="95"/>
      <x:c r="L284" s="95"/>
      <x:c r="M284" s="92"/>
      <x:c r="N284" s="43"/>
      <x:c r="O284" s="92"/>
      <x:c r="P284" s="92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92"/>
      <x:c r="I285" s="92"/>
      <x:c r="J285" s="92"/>
      <x:c r="K285" s="95"/>
      <x:c r="L285" s="95"/>
      <x:c r="M285" s="92"/>
      <x:c r="N285" s="43"/>
      <x:c r="O285" s="92"/>
      <x:c r="P285" s="92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92"/>
      <x:c r="I286" s="92"/>
      <x:c r="J286" s="92"/>
      <x:c r="K286" s="95"/>
      <x:c r="L286" s="95"/>
      <x:c r="M286" s="92"/>
      <x:c r="N286" s="43"/>
      <x:c r="O286" s="92"/>
      <x:c r="P286" s="92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92"/>
      <x:c r="I287" s="92"/>
      <x:c r="J287" s="92"/>
      <x:c r="K287" s="95"/>
      <x:c r="L287" s="95"/>
      <x:c r="M287" s="92"/>
      <x:c r="N287" s="43"/>
      <x:c r="O287" s="92"/>
      <x:c r="P287" s="92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92"/>
      <x:c r="I288" s="92"/>
      <x:c r="J288" s="92"/>
      <x:c r="K288" s="95"/>
      <x:c r="L288" s="95"/>
      <x:c r="M288" s="92"/>
      <x:c r="N288" s="43"/>
      <x:c r="O288" s="92"/>
      <x:c r="P288" s="92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92"/>
      <x:c r="I289" s="92"/>
      <x:c r="J289" s="92"/>
      <x:c r="K289" s="95"/>
      <x:c r="L289" s="95"/>
      <x:c r="M289" s="92"/>
      <x:c r="N289" s="43"/>
      <x:c r="O289" s="92"/>
      <x:c r="P289" s="92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92"/>
      <x:c r="I290" s="92"/>
      <x:c r="J290" s="92"/>
      <x:c r="K290" s="95"/>
      <x:c r="L290" s="95"/>
      <x:c r="M290" s="92"/>
      <x:c r="N290" s="43"/>
      <x:c r="O290" s="92"/>
      <x:c r="P290" s="92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92"/>
      <x:c r="I291" s="92"/>
      <x:c r="J291" s="92"/>
      <x:c r="K291" s="95"/>
      <x:c r="L291" s="95"/>
      <x:c r="M291" s="92"/>
      <x:c r="N291" s="43"/>
      <x:c r="O291" s="92"/>
      <x:c r="P291" s="92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92"/>
      <x:c r="I292" s="92"/>
      <x:c r="J292" s="92"/>
      <x:c r="K292" s="95"/>
      <x:c r="L292" s="95"/>
      <x:c r="M292" s="92"/>
      <x:c r="N292" s="43"/>
      <x:c r="O292" s="92"/>
      <x:c r="P292" s="92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92"/>
      <x:c r="I293" s="92"/>
      <x:c r="J293" s="92"/>
      <x:c r="K293" s="95"/>
      <x:c r="L293" s="95"/>
      <x:c r="M293" s="92"/>
      <x:c r="N293" s="43"/>
      <x:c r="O293" s="92"/>
      <x:c r="P293" s="92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92"/>
      <x:c r="I294" s="92"/>
      <x:c r="J294" s="92"/>
      <x:c r="K294" s="95"/>
      <x:c r="L294" s="95"/>
      <x:c r="M294" s="92"/>
      <x:c r="N294" s="43"/>
      <x:c r="O294" s="92"/>
      <x:c r="P294" s="92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92"/>
      <x:c r="I295" s="92"/>
      <x:c r="J295" s="92"/>
      <x:c r="K295" s="95"/>
      <x:c r="L295" s="95"/>
      <x:c r="M295" s="92"/>
      <x:c r="N295" s="43"/>
      <x:c r="O295" s="92"/>
      <x:c r="P295" s="92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92"/>
      <x:c r="I296" s="92"/>
      <x:c r="J296" s="92"/>
      <x:c r="K296" s="95"/>
      <x:c r="L296" s="95"/>
      <x:c r="M296" s="92"/>
      <x:c r="N296" s="43"/>
      <x:c r="O296" s="92"/>
      <x:c r="P296" s="92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92"/>
      <x:c r="I297" s="92"/>
      <x:c r="J297" s="92"/>
      <x:c r="K297" s="95"/>
      <x:c r="L297" s="95"/>
      <x:c r="M297" s="92"/>
      <x:c r="N297" s="43"/>
      <x:c r="O297" s="92"/>
      <x:c r="P297" s="92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92"/>
      <x:c r="I298" s="92"/>
      <x:c r="J298" s="92"/>
      <x:c r="K298" s="95"/>
      <x:c r="L298" s="95"/>
      <x:c r="M298" s="92"/>
      <x:c r="N298" s="43"/>
      <x:c r="O298" s="92"/>
      <x:c r="P298" s="92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92"/>
      <x:c r="I299" s="92"/>
      <x:c r="J299" s="92"/>
      <x:c r="K299" s="95"/>
      <x:c r="L299" s="95"/>
      <x:c r="M299" s="92"/>
      <x:c r="N299" s="43"/>
      <x:c r="O299" s="92"/>
      <x:c r="P299" s="92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92"/>
      <x:c r="I300" s="92"/>
      <x:c r="J300" s="92"/>
      <x:c r="K300" s="95"/>
      <x:c r="L300" s="95"/>
      <x:c r="M300" s="92"/>
      <x:c r="N300" s="43"/>
      <x:c r="O300" s="92"/>
      <x:c r="P300" s="92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92"/>
      <x:c r="I301" s="92"/>
      <x:c r="J301" s="92"/>
      <x:c r="K301" s="95"/>
      <x:c r="L301" s="95"/>
      <x:c r="M301" s="92"/>
      <x:c r="N301" s="43"/>
      <x:c r="O301" s="92"/>
      <x:c r="P301" s="92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92"/>
      <x:c r="I302" s="92"/>
      <x:c r="J302" s="92"/>
      <x:c r="K302" s="95"/>
      <x:c r="L302" s="95"/>
      <x:c r="M302" s="92"/>
      <x:c r="N302" s="43"/>
      <x:c r="O302" s="92"/>
      <x:c r="P302" s="92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92"/>
      <x:c r="I303" s="92"/>
      <x:c r="J303" s="92"/>
      <x:c r="K303" s="95"/>
      <x:c r="L303" s="95"/>
      <x:c r="M303" s="92"/>
      <x:c r="N303" s="43"/>
      <x:c r="O303" s="92"/>
      <x:c r="P303" s="92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92"/>
      <x:c r="I304" s="92"/>
      <x:c r="J304" s="92"/>
      <x:c r="K304" s="95"/>
      <x:c r="L304" s="95"/>
      <x:c r="M304" s="92"/>
      <x:c r="N304" s="43"/>
      <x:c r="O304" s="92"/>
      <x:c r="P304" s="92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92"/>
      <x:c r="I305" s="92"/>
      <x:c r="J305" s="92"/>
      <x:c r="K305" s="95"/>
      <x:c r="L305" s="95"/>
      <x:c r="M305" s="92"/>
      <x:c r="N305" s="43"/>
      <x:c r="O305" s="92"/>
      <x:c r="P305" s="92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92"/>
      <x:c r="I306" s="92"/>
      <x:c r="J306" s="92"/>
      <x:c r="K306" s="95"/>
      <x:c r="L306" s="95"/>
      <x:c r="M306" s="92"/>
      <x:c r="N306" s="43"/>
      <x:c r="O306" s="92"/>
      <x:c r="P306" s="92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92"/>
      <x:c r="I307" s="92"/>
      <x:c r="J307" s="92"/>
      <x:c r="K307" s="95"/>
      <x:c r="L307" s="95"/>
      <x:c r="M307" s="92"/>
      <x:c r="N307" s="43"/>
      <x:c r="O307" s="92"/>
      <x:c r="P307" s="92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92"/>
      <x:c r="I308" s="92"/>
      <x:c r="J308" s="92"/>
      <x:c r="K308" s="95"/>
      <x:c r="L308" s="95"/>
      <x:c r="M308" s="92"/>
      <x:c r="N308" s="43"/>
      <x:c r="O308" s="92"/>
      <x:c r="P308" s="92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92"/>
      <x:c r="I309" s="92"/>
      <x:c r="J309" s="92"/>
      <x:c r="K309" s="95"/>
      <x:c r="L309" s="95"/>
      <x:c r="M309" s="92"/>
      <x:c r="N309" s="43"/>
      <x:c r="O309" s="92"/>
      <x:c r="P309" s="92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92"/>
      <x:c r="I310" s="92"/>
      <x:c r="J310" s="92"/>
      <x:c r="K310" s="95"/>
      <x:c r="L310" s="95"/>
      <x:c r="M310" s="92"/>
      <x:c r="N310" s="43"/>
      <x:c r="O310" s="92"/>
      <x:c r="P310" s="92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92"/>
      <x:c r="I311" s="92"/>
      <x:c r="J311" s="92"/>
      <x:c r="K311" s="95"/>
      <x:c r="L311" s="95"/>
      <x:c r="M311" s="92"/>
      <x:c r="N311" s="43"/>
      <x:c r="O311" s="92"/>
      <x:c r="P311" s="92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92"/>
      <x:c r="I312" s="92"/>
      <x:c r="J312" s="92"/>
      <x:c r="K312" s="95"/>
      <x:c r="L312" s="95"/>
      <x:c r="M312" s="92"/>
      <x:c r="N312" s="43"/>
      <x:c r="O312" s="92"/>
      <x:c r="P312" s="92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92"/>
      <x:c r="I313" s="92"/>
      <x:c r="J313" s="92"/>
      <x:c r="K313" s="95"/>
      <x:c r="L313" s="95"/>
      <x:c r="M313" s="92"/>
      <x:c r="N313" s="43"/>
      <x:c r="O313" s="92"/>
      <x:c r="P313" s="92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92"/>
      <x:c r="I314" s="92"/>
      <x:c r="J314" s="92"/>
      <x:c r="K314" s="95"/>
      <x:c r="L314" s="95"/>
      <x:c r="M314" s="92"/>
      <x:c r="N314" s="43"/>
      <x:c r="O314" s="92"/>
      <x:c r="P314" s="92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92"/>
      <x:c r="I315" s="92"/>
      <x:c r="J315" s="92"/>
      <x:c r="K315" s="95"/>
      <x:c r="L315" s="95"/>
      <x:c r="M315" s="92"/>
      <x:c r="N315" s="43"/>
      <x:c r="O315" s="92"/>
      <x:c r="P315" s="92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92"/>
      <x:c r="I316" s="92"/>
      <x:c r="J316" s="92"/>
      <x:c r="K316" s="95"/>
      <x:c r="L316" s="95"/>
      <x:c r="M316" s="92"/>
      <x:c r="N316" s="43"/>
      <x:c r="O316" s="92"/>
      <x:c r="P316" s="92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92"/>
      <x:c r="I317" s="92"/>
      <x:c r="J317" s="92"/>
      <x:c r="K317" s="95"/>
      <x:c r="L317" s="95"/>
      <x:c r="M317" s="92"/>
      <x:c r="N317" s="43"/>
      <x:c r="O317" s="92"/>
      <x:c r="P317" s="92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92"/>
      <x:c r="I318" s="92"/>
      <x:c r="J318" s="92"/>
      <x:c r="K318" s="95"/>
      <x:c r="L318" s="95"/>
      <x:c r="M318" s="92"/>
      <x:c r="N318" s="43"/>
      <x:c r="O318" s="92"/>
      <x:c r="P318" s="92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92"/>
      <x:c r="I319" s="92"/>
      <x:c r="J319" s="92"/>
      <x:c r="K319" s="95"/>
      <x:c r="L319" s="95"/>
      <x:c r="M319" s="92"/>
      <x:c r="N319" s="43"/>
      <x:c r="O319" s="92"/>
      <x:c r="P319" s="92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92"/>
      <x:c r="I320" s="92"/>
      <x:c r="J320" s="92"/>
      <x:c r="K320" s="95"/>
      <x:c r="L320" s="95"/>
      <x:c r="M320" s="92"/>
      <x:c r="N320" s="43"/>
      <x:c r="O320" s="92"/>
      <x:c r="P320" s="92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92"/>
      <x:c r="I321" s="92"/>
      <x:c r="J321" s="92"/>
      <x:c r="K321" s="95"/>
      <x:c r="L321" s="95"/>
      <x:c r="M321" s="92"/>
      <x:c r="N321" s="43"/>
      <x:c r="O321" s="92"/>
      <x:c r="P321" s="92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92"/>
      <x:c r="I322" s="92"/>
      <x:c r="J322" s="92"/>
      <x:c r="K322" s="95"/>
      <x:c r="L322" s="95"/>
      <x:c r="M322" s="92"/>
      <x:c r="N322" s="43"/>
      <x:c r="O322" s="92"/>
      <x:c r="P322" s="92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92"/>
      <x:c r="I323" s="92"/>
      <x:c r="J323" s="92"/>
      <x:c r="K323" s="95"/>
      <x:c r="L323" s="95"/>
      <x:c r="M323" s="92"/>
      <x:c r="N323" s="43"/>
      <x:c r="O323" s="92"/>
      <x:c r="P323" s="92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92"/>
      <x:c r="I324" s="92"/>
      <x:c r="J324" s="92"/>
      <x:c r="K324" s="95"/>
      <x:c r="L324" s="95"/>
      <x:c r="M324" s="92"/>
      <x:c r="N324" s="43"/>
      <x:c r="O324" s="92"/>
      <x:c r="P324" s="92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92"/>
      <x:c r="I325" s="92"/>
      <x:c r="J325" s="92"/>
      <x:c r="K325" s="95"/>
      <x:c r="L325" s="95"/>
      <x:c r="M325" s="92"/>
      <x:c r="N325" s="43"/>
      <x:c r="O325" s="92"/>
      <x:c r="P325" s="92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92"/>
      <x:c r="I326" s="92"/>
      <x:c r="J326" s="92"/>
      <x:c r="K326" s="95"/>
      <x:c r="L326" s="95"/>
      <x:c r="M326" s="92"/>
      <x:c r="N326" s="43"/>
      <x:c r="O326" s="92"/>
      <x:c r="P326" s="92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92"/>
      <x:c r="I327" s="92"/>
      <x:c r="J327" s="92"/>
      <x:c r="K327" s="95"/>
      <x:c r="L327" s="95"/>
      <x:c r="M327" s="92"/>
      <x:c r="N327" s="43"/>
      <x:c r="O327" s="92"/>
      <x:c r="P327" s="92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92"/>
      <x:c r="I328" s="92"/>
      <x:c r="J328" s="92"/>
      <x:c r="K328" s="95"/>
      <x:c r="L328" s="95"/>
      <x:c r="M328" s="92"/>
      <x:c r="N328" s="43"/>
      <x:c r="O328" s="92"/>
      <x:c r="P328" s="92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92"/>
      <x:c r="I329" s="92"/>
      <x:c r="J329" s="92"/>
      <x:c r="K329" s="95"/>
      <x:c r="L329" s="95"/>
      <x:c r="M329" s="92"/>
      <x:c r="N329" s="43"/>
      <x:c r="O329" s="92"/>
      <x:c r="P329" s="92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92"/>
      <x:c r="I330" s="92"/>
      <x:c r="J330" s="92"/>
      <x:c r="K330" s="95"/>
      <x:c r="L330" s="95"/>
      <x:c r="M330" s="92"/>
      <x:c r="N330" s="43"/>
      <x:c r="O330" s="92"/>
      <x:c r="P330" s="92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92"/>
      <x:c r="I331" s="92"/>
      <x:c r="J331" s="92"/>
      <x:c r="K331" s="95"/>
      <x:c r="L331" s="95"/>
      <x:c r="M331" s="92"/>
      <x:c r="N331" s="43"/>
      <x:c r="O331" s="92"/>
      <x:c r="P331" s="92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92"/>
      <x:c r="I332" s="92"/>
      <x:c r="J332" s="92"/>
      <x:c r="K332" s="95"/>
      <x:c r="L332" s="95"/>
      <x:c r="M332" s="92"/>
      <x:c r="N332" s="43"/>
      <x:c r="O332" s="92"/>
      <x:c r="P332" s="92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92"/>
      <x:c r="I333" s="92"/>
      <x:c r="J333" s="92"/>
      <x:c r="K333" s="95"/>
      <x:c r="L333" s="95"/>
      <x:c r="M333" s="92"/>
      <x:c r="N333" s="43"/>
      <x:c r="O333" s="92"/>
      <x:c r="P333" s="92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92"/>
      <x:c r="I334" s="92"/>
      <x:c r="J334" s="92"/>
      <x:c r="K334" s="95"/>
      <x:c r="L334" s="95"/>
      <x:c r="M334" s="92"/>
      <x:c r="N334" s="43"/>
      <x:c r="O334" s="92"/>
      <x:c r="P334" s="92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92"/>
      <x:c r="I335" s="92"/>
      <x:c r="J335" s="92"/>
      <x:c r="K335" s="95"/>
      <x:c r="L335" s="95"/>
      <x:c r="M335" s="92"/>
      <x:c r="N335" s="43"/>
      <x:c r="O335" s="92"/>
      <x:c r="P335" s="92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92"/>
      <x:c r="I336" s="92"/>
      <x:c r="J336" s="92"/>
      <x:c r="K336" s="95"/>
      <x:c r="L336" s="95"/>
      <x:c r="M336" s="92"/>
      <x:c r="N336" s="43"/>
      <x:c r="O336" s="92"/>
      <x:c r="P336" s="92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92"/>
      <x:c r="I337" s="92"/>
      <x:c r="J337" s="92"/>
      <x:c r="K337" s="95"/>
      <x:c r="L337" s="95"/>
      <x:c r="M337" s="92"/>
      <x:c r="N337" s="43"/>
      <x:c r="O337" s="92"/>
      <x:c r="P337" s="92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92"/>
      <x:c r="I338" s="92"/>
      <x:c r="J338" s="92"/>
      <x:c r="K338" s="95"/>
      <x:c r="L338" s="95"/>
      <x:c r="M338" s="92"/>
      <x:c r="N338" s="43"/>
      <x:c r="O338" s="92"/>
      <x:c r="P338" s="92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92"/>
      <x:c r="I339" s="92"/>
      <x:c r="J339" s="92"/>
      <x:c r="K339" s="95"/>
      <x:c r="L339" s="95"/>
      <x:c r="M339" s="92"/>
      <x:c r="N339" s="43"/>
      <x:c r="O339" s="92"/>
      <x:c r="P339" s="92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92"/>
      <x:c r="I340" s="92"/>
      <x:c r="J340" s="92"/>
      <x:c r="K340" s="95"/>
      <x:c r="L340" s="95"/>
      <x:c r="M340" s="92"/>
      <x:c r="N340" s="43"/>
      <x:c r="O340" s="92"/>
      <x:c r="P340" s="92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92"/>
      <x:c r="I341" s="92"/>
      <x:c r="J341" s="92"/>
      <x:c r="K341" s="95"/>
      <x:c r="L341" s="95"/>
      <x:c r="M341" s="92"/>
      <x:c r="N341" s="43"/>
      <x:c r="O341" s="92"/>
      <x:c r="P341" s="92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92"/>
      <x:c r="I342" s="92"/>
      <x:c r="J342" s="92"/>
      <x:c r="K342" s="95"/>
      <x:c r="L342" s="95"/>
      <x:c r="M342" s="92"/>
      <x:c r="N342" s="43"/>
      <x:c r="O342" s="92"/>
      <x:c r="P342" s="92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92"/>
      <x:c r="I343" s="92"/>
      <x:c r="J343" s="92"/>
      <x:c r="K343" s="95"/>
      <x:c r="L343" s="95"/>
      <x:c r="M343" s="92"/>
      <x:c r="N343" s="43"/>
      <x:c r="O343" s="92"/>
      <x:c r="P343" s="92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92"/>
      <x:c r="I344" s="92"/>
      <x:c r="J344" s="92"/>
      <x:c r="K344" s="95"/>
      <x:c r="L344" s="95"/>
      <x:c r="M344" s="92"/>
      <x:c r="N344" s="43"/>
      <x:c r="O344" s="92"/>
      <x:c r="P344" s="92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92"/>
      <x:c r="I345" s="92"/>
      <x:c r="J345" s="92"/>
      <x:c r="K345" s="95"/>
      <x:c r="L345" s="95"/>
      <x:c r="M345" s="92"/>
      <x:c r="N345" s="43"/>
      <x:c r="O345" s="92"/>
      <x:c r="P345" s="92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92"/>
      <x:c r="I346" s="92"/>
      <x:c r="J346" s="92"/>
      <x:c r="K346" s="95"/>
      <x:c r="L346" s="95"/>
      <x:c r="M346" s="92"/>
      <x:c r="N346" s="43"/>
      <x:c r="O346" s="92"/>
      <x:c r="P346" s="92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92"/>
      <x:c r="I347" s="92"/>
      <x:c r="J347" s="92"/>
      <x:c r="K347" s="95"/>
      <x:c r="L347" s="95"/>
      <x:c r="M347" s="92"/>
      <x:c r="N347" s="43"/>
      <x:c r="O347" s="92"/>
      <x:c r="P347" s="92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92"/>
      <x:c r="I348" s="92"/>
      <x:c r="J348" s="92"/>
      <x:c r="K348" s="95"/>
      <x:c r="L348" s="95"/>
      <x:c r="M348" s="92"/>
      <x:c r="N348" s="43"/>
      <x:c r="O348" s="92"/>
      <x:c r="P348" s="92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92"/>
      <x:c r="I349" s="92"/>
      <x:c r="J349" s="92"/>
      <x:c r="K349" s="95"/>
      <x:c r="L349" s="95"/>
      <x:c r="M349" s="92"/>
      <x:c r="N349" s="43"/>
      <x:c r="O349" s="92"/>
      <x:c r="P349" s="92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92"/>
      <x:c r="I350" s="92"/>
      <x:c r="J350" s="92"/>
      <x:c r="K350" s="95"/>
      <x:c r="L350" s="95"/>
      <x:c r="M350" s="92"/>
      <x:c r="N350" s="43"/>
      <x:c r="O350" s="92"/>
      <x:c r="P350" s="92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92"/>
      <x:c r="I351" s="92"/>
      <x:c r="J351" s="92"/>
      <x:c r="K351" s="95"/>
      <x:c r="L351" s="95"/>
      <x:c r="M351" s="92"/>
      <x:c r="N351" s="43"/>
      <x:c r="O351" s="92"/>
      <x:c r="P351" s="92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92"/>
      <x:c r="I352" s="92"/>
      <x:c r="J352" s="92"/>
      <x:c r="K352" s="95"/>
      <x:c r="L352" s="95"/>
      <x:c r="M352" s="92"/>
      <x:c r="N352" s="43"/>
      <x:c r="O352" s="92"/>
      <x:c r="P352" s="92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92"/>
      <x:c r="I353" s="92"/>
      <x:c r="J353" s="92"/>
      <x:c r="K353" s="95"/>
      <x:c r="L353" s="95"/>
      <x:c r="M353" s="92"/>
      <x:c r="N353" s="43"/>
      <x:c r="O353" s="92"/>
      <x:c r="P353" s="92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92"/>
      <x:c r="I354" s="92"/>
      <x:c r="J354" s="92"/>
      <x:c r="K354" s="95"/>
      <x:c r="L354" s="95"/>
      <x:c r="M354" s="92"/>
      <x:c r="N354" s="43"/>
      <x:c r="O354" s="92"/>
      <x:c r="P354" s="92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92"/>
      <x:c r="I355" s="92"/>
      <x:c r="J355" s="92"/>
      <x:c r="K355" s="95"/>
      <x:c r="L355" s="95"/>
      <x:c r="M355" s="92"/>
      <x:c r="N355" s="43"/>
      <x:c r="O355" s="92"/>
      <x:c r="P355" s="92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92"/>
      <x:c r="I356" s="92"/>
      <x:c r="J356" s="92"/>
      <x:c r="K356" s="95"/>
      <x:c r="L356" s="95"/>
      <x:c r="M356" s="92"/>
      <x:c r="N356" s="43"/>
      <x:c r="O356" s="92"/>
      <x:c r="P356" s="92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92"/>
      <x:c r="I357" s="92"/>
      <x:c r="J357" s="92"/>
      <x:c r="K357" s="95"/>
      <x:c r="L357" s="95"/>
      <x:c r="M357" s="92"/>
      <x:c r="N357" s="43"/>
      <x:c r="O357" s="92"/>
      <x:c r="P357" s="92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92"/>
      <x:c r="I358" s="92"/>
      <x:c r="J358" s="92"/>
      <x:c r="K358" s="95"/>
      <x:c r="L358" s="95"/>
      <x:c r="M358" s="92"/>
      <x:c r="N358" s="43"/>
      <x:c r="O358" s="92"/>
      <x:c r="P358" s="92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92"/>
      <x:c r="I359" s="92"/>
      <x:c r="J359" s="92"/>
      <x:c r="K359" s="95"/>
      <x:c r="L359" s="95"/>
      <x:c r="M359" s="92"/>
      <x:c r="N359" s="43"/>
      <x:c r="O359" s="92"/>
      <x:c r="P359" s="92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92"/>
      <x:c r="I360" s="92"/>
      <x:c r="J360" s="92"/>
      <x:c r="K360" s="95"/>
      <x:c r="L360" s="95"/>
      <x:c r="M360" s="92"/>
      <x:c r="N360" s="43"/>
      <x:c r="O360" s="92"/>
      <x:c r="P360" s="92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92"/>
      <x:c r="I361" s="92"/>
      <x:c r="J361" s="92"/>
      <x:c r="K361" s="95"/>
      <x:c r="L361" s="95"/>
      <x:c r="M361" s="92"/>
      <x:c r="N361" s="43"/>
      <x:c r="O361" s="92"/>
      <x:c r="P361" s="92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92"/>
      <x:c r="I362" s="92"/>
      <x:c r="J362" s="92"/>
      <x:c r="K362" s="95"/>
      <x:c r="L362" s="95"/>
      <x:c r="M362" s="92"/>
      <x:c r="N362" s="43"/>
      <x:c r="O362" s="92"/>
      <x:c r="P362" s="92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92"/>
      <x:c r="I363" s="92"/>
      <x:c r="J363" s="92"/>
      <x:c r="K363" s="95"/>
      <x:c r="L363" s="95"/>
      <x:c r="M363" s="92"/>
      <x:c r="N363" s="43"/>
      <x:c r="O363" s="92"/>
      <x:c r="P363" s="92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92"/>
      <x:c r="I364" s="92"/>
      <x:c r="J364" s="92"/>
      <x:c r="K364" s="95"/>
      <x:c r="L364" s="95"/>
      <x:c r="M364" s="92"/>
      <x:c r="N364" s="43"/>
      <x:c r="O364" s="92"/>
      <x:c r="P364" s="92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92"/>
      <x:c r="I365" s="92"/>
      <x:c r="J365" s="92"/>
      <x:c r="K365" s="95"/>
      <x:c r="L365" s="95"/>
      <x:c r="M365" s="92"/>
      <x:c r="N365" s="43"/>
      <x:c r="O365" s="92"/>
      <x:c r="P365" s="92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92"/>
      <x:c r="I366" s="92"/>
      <x:c r="J366" s="92"/>
      <x:c r="K366" s="95"/>
      <x:c r="L366" s="95"/>
      <x:c r="M366" s="92"/>
      <x:c r="N366" s="43"/>
      <x:c r="O366" s="92"/>
      <x:c r="P366" s="92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92"/>
      <x:c r="I367" s="92"/>
      <x:c r="J367" s="92"/>
      <x:c r="K367" s="95"/>
      <x:c r="L367" s="95"/>
      <x:c r="M367" s="92"/>
      <x:c r="N367" s="43"/>
      <x:c r="O367" s="92"/>
      <x:c r="P367" s="92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92"/>
      <x:c r="I368" s="92"/>
      <x:c r="J368" s="92"/>
      <x:c r="K368" s="95"/>
      <x:c r="L368" s="95"/>
      <x:c r="M368" s="92"/>
      <x:c r="N368" s="43"/>
      <x:c r="O368" s="92"/>
      <x:c r="P368" s="92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92"/>
      <x:c r="I369" s="92"/>
      <x:c r="J369" s="92"/>
      <x:c r="K369" s="95"/>
      <x:c r="L369" s="95"/>
      <x:c r="M369" s="92"/>
      <x:c r="N369" s="43"/>
      <x:c r="O369" s="92"/>
      <x:c r="P369" s="92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92"/>
      <x:c r="I370" s="92"/>
      <x:c r="J370" s="92"/>
      <x:c r="K370" s="95"/>
      <x:c r="L370" s="95"/>
      <x:c r="M370" s="92"/>
      <x:c r="N370" s="43"/>
      <x:c r="O370" s="92"/>
      <x:c r="P370" s="92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92"/>
      <x:c r="I371" s="92"/>
      <x:c r="J371" s="92"/>
      <x:c r="K371" s="95"/>
      <x:c r="L371" s="95"/>
      <x:c r="M371" s="92"/>
      <x:c r="N371" s="43"/>
      <x:c r="O371" s="92"/>
      <x:c r="P371" s="92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92"/>
      <x:c r="I372" s="92"/>
      <x:c r="J372" s="92"/>
      <x:c r="K372" s="95"/>
      <x:c r="L372" s="95"/>
      <x:c r="M372" s="92"/>
      <x:c r="N372" s="43"/>
      <x:c r="O372" s="92"/>
      <x:c r="P372" s="92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92"/>
      <x:c r="I373" s="92"/>
      <x:c r="J373" s="92"/>
      <x:c r="K373" s="95"/>
      <x:c r="L373" s="95"/>
      <x:c r="M373" s="92"/>
      <x:c r="N373" s="43"/>
      <x:c r="O373" s="92"/>
      <x:c r="P373" s="92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92"/>
      <x:c r="I374" s="92"/>
      <x:c r="J374" s="92"/>
      <x:c r="K374" s="95"/>
      <x:c r="L374" s="95"/>
      <x:c r="M374" s="92"/>
      <x:c r="N374" s="43"/>
      <x:c r="O374" s="92"/>
      <x:c r="P374" s="92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92"/>
      <x:c r="I375" s="92"/>
      <x:c r="J375" s="92"/>
      <x:c r="K375" s="95"/>
      <x:c r="L375" s="95"/>
      <x:c r="M375" s="92"/>
      <x:c r="N375" s="43"/>
      <x:c r="O375" s="92"/>
      <x:c r="P375" s="92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92"/>
      <x:c r="I376" s="92"/>
      <x:c r="J376" s="92"/>
      <x:c r="K376" s="95"/>
      <x:c r="L376" s="95"/>
      <x:c r="M376" s="92"/>
      <x:c r="N376" s="43"/>
      <x:c r="O376" s="92"/>
      <x:c r="P376" s="92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92"/>
      <x:c r="I377" s="92"/>
      <x:c r="J377" s="92"/>
      <x:c r="K377" s="95"/>
      <x:c r="L377" s="95"/>
      <x:c r="M377" s="92"/>
      <x:c r="N377" s="43"/>
      <x:c r="O377" s="92"/>
      <x:c r="P377" s="92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92"/>
      <x:c r="I378" s="92"/>
      <x:c r="J378" s="92"/>
      <x:c r="K378" s="95"/>
      <x:c r="L378" s="95"/>
      <x:c r="M378" s="92"/>
      <x:c r="N378" s="43"/>
      <x:c r="O378" s="92"/>
      <x:c r="P378" s="92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92"/>
      <x:c r="I379" s="92"/>
      <x:c r="J379" s="92"/>
      <x:c r="K379" s="95"/>
      <x:c r="L379" s="95"/>
      <x:c r="M379" s="92"/>
      <x:c r="N379" s="43"/>
      <x:c r="O379" s="92"/>
      <x:c r="P379" s="92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92"/>
      <x:c r="I380" s="92"/>
      <x:c r="J380" s="92"/>
      <x:c r="K380" s="95"/>
      <x:c r="L380" s="95"/>
      <x:c r="M380" s="92"/>
      <x:c r="N380" s="43"/>
      <x:c r="O380" s="92"/>
      <x:c r="P380" s="92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92"/>
      <x:c r="I381" s="92"/>
      <x:c r="J381" s="92"/>
      <x:c r="K381" s="95"/>
      <x:c r="L381" s="95"/>
      <x:c r="M381" s="92"/>
      <x:c r="N381" s="43"/>
      <x:c r="O381" s="92"/>
      <x:c r="P381" s="92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92"/>
      <x:c r="I382" s="92"/>
      <x:c r="J382" s="92"/>
      <x:c r="K382" s="95"/>
      <x:c r="L382" s="95"/>
      <x:c r="M382" s="92"/>
      <x:c r="N382" s="43"/>
      <x:c r="O382" s="92"/>
      <x:c r="P382" s="92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92"/>
      <x:c r="I383" s="92"/>
      <x:c r="J383" s="92"/>
      <x:c r="K383" s="95"/>
      <x:c r="L383" s="95"/>
      <x:c r="M383" s="92"/>
      <x:c r="N383" s="43"/>
      <x:c r="O383" s="92"/>
      <x:c r="P383" s="92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92"/>
      <x:c r="I384" s="92"/>
      <x:c r="J384" s="92"/>
      <x:c r="K384" s="95"/>
      <x:c r="L384" s="95"/>
      <x:c r="M384" s="92"/>
      <x:c r="N384" s="43"/>
      <x:c r="O384" s="92"/>
      <x:c r="P384" s="92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92"/>
      <x:c r="I385" s="92"/>
      <x:c r="J385" s="92"/>
      <x:c r="K385" s="95"/>
      <x:c r="L385" s="95"/>
      <x:c r="M385" s="92"/>
      <x:c r="N385" s="43"/>
      <x:c r="O385" s="92"/>
      <x:c r="P385" s="92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92"/>
      <x:c r="I386" s="92"/>
      <x:c r="J386" s="92"/>
      <x:c r="K386" s="95"/>
      <x:c r="L386" s="95"/>
      <x:c r="M386" s="92"/>
      <x:c r="N386" s="43"/>
      <x:c r="O386" s="92"/>
      <x:c r="P386" s="92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92"/>
      <x:c r="I387" s="92"/>
      <x:c r="J387" s="92"/>
      <x:c r="K387" s="95"/>
      <x:c r="L387" s="95"/>
      <x:c r="M387" s="92"/>
      <x:c r="N387" s="43"/>
      <x:c r="O387" s="92"/>
      <x:c r="P387" s="92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92"/>
      <x:c r="I388" s="92"/>
      <x:c r="J388" s="92"/>
      <x:c r="K388" s="95"/>
      <x:c r="L388" s="95"/>
      <x:c r="M388" s="92"/>
      <x:c r="N388" s="43"/>
      <x:c r="O388" s="92"/>
      <x:c r="P388" s="92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92"/>
      <x:c r="I389" s="92"/>
      <x:c r="J389" s="92"/>
      <x:c r="K389" s="95"/>
      <x:c r="L389" s="95"/>
      <x:c r="M389" s="92"/>
      <x:c r="N389" s="43"/>
      <x:c r="O389" s="92"/>
      <x:c r="P389" s="92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92"/>
      <x:c r="I390" s="92"/>
      <x:c r="J390" s="92"/>
      <x:c r="K390" s="95"/>
      <x:c r="L390" s="95"/>
      <x:c r="M390" s="92"/>
      <x:c r="N390" s="43"/>
      <x:c r="O390" s="92"/>
      <x:c r="P390" s="92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92"/>
      <x:c r="I391" s="92"/>
      <x:c r="J391" s="92"/>
      <x:c r="K391" s="95"/>
      <x:c r="L391" s="95"/>
      <x:c r="M391" s="92"/>
      <x:c r="N391" s="43"/>
      <x:c r="O391" s="92"/>
      <x:c r="P391" s="92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92"/>
      <x:c r="I392" s="92"/>
      <x:c r="J392" s="92"/>
      <x:c r="K392" s="95"/>
      <x:c r="L392" s="95"/>
      <x:c r="M392" s="92"/>
      <x:c r="N392" s="43"/>
      <x:c r="O392" s="92"/>
      <x:c r="P392" s="92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92"/>
      <x:c r="I393" s="92"/>
      <x:c r="J393" s="92"/>
      <x:c r="K393" s="95"/>
      <x:c r="L393" s="95"/>
      <x:c r="M393" s="92"/>
      <x:c r="N393" s="43"/>
      <x:c r="O393" s="92"/>
      <x:c r="P393" s="92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92"/>
      <x:c r="I394" s="92"/>
      <x:c r="J394" s="92"/>
      <x:c r="K394" s="95"/>
      <x:c r="L394" s="95"/>
      <x:c r="M394" s="92"/>
      <x:c r="N394" s="43"/>
      <x:c r="O394" s="92"/>
      <x:c r="P394" s="92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92"/>
      <x:c r="I395" s="92"/>
      <x:c r="J395" s="92"/>
      <x:c r="K395" s="95"/>
      <x:c r="L395" s="95"/>
      <x:c r="M395" s="92"/>
      <x:c r="N395" s="43"/>
      <x:c r="O395" s="92"/>
      <x:c r="P395" s="92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92"/>
      <x:c r="I396" s="92"/>
      <x:c r="J396" s="92"/>
      <x:c r="K396" s="95"/>
      <x:c r="L396" s="95"/>
      <x:c r="M396" s="92"/>
      <x:c r="N396" s="43"/>
      <x:c r="O396" s="92"/>
      <x:c r="P396" s="92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92"/>
      <x:c r="I397" s="92"/>
      <x:c r="J397" s="92"/>
      <x:c r="K397" s="95"/>
      <x:c r="L397" s="95"/>
      <x:c r="M397" s="92"/>
      <x:c r="N397" s="43"/>
      <x:c r="O397" s="92"/>
      <x:c r="P397" s="92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92"/>
      <x:c r="I398" s="92"/>
      <x:c r="J398" s="92"/>
      <x:c r="K398" s="95"/>
      <x:c r="L398" s="95"/>
      <x:c r="M398" s="92"/>
      <x:c r="N398" s="43"/>
      <x:c r="O398" s="92"/>
      <x:c r="P398" s="92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92"/>
      <x:c r="I399" s="92"/>
      <x:c r="J399" s="92"/>
      <x:c r="K399" s="95"/>
      <x:c r="L399" s="95"/>
      <x:c r="M399" s="92"/>
      <x:c r="N399" s="43"/>
      <x:c r="O399" s="92"/>
      <x:c r="P399" s="92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92"/>
      <x:c r="I400" s="92"/>
      <x:c r="J400" s="92"/>
      <x:c r="K400" s="95"/>
      <x:c r="L400" s="95"/>
      <x:c r="M400" s="92"/>
      <x:c r="N400" s="43"/>
      <x:c r="O400" s="92"/>
      <x:c r="P400" s="92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92"/>
      <x:c r="I401" s="92"/>
      <x:c r="J401" s="92"/>
      <x:c r="K401" s="95"/>
      <x:c r="L401" s="95"/>
      <x:c r="M401" s="92"/>
      <x:c r="N401" s="43"/>
      <x:c r="O401" s="92"/>
      <x:c r="P401" s="92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92"/>
      <x:c r="I402" s="92"/>
      <x:c r="J402" s="92"/>
      <x:c r="K402" s="95"/>
      <x:c r="L402" s="95"/>
      <x:c r="M402" s="92"/>
      <x:c r="N402" s="43"/>
      <x:c r="O402" s="92"/>
      <x:c r="P402" s="92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92"/>
      <x:c r="I403" s="92"/>
      <x:c r="J403" s="92"/>
      <x:c r="K403" s="95"/>
      <x:c r="L403" s="95"/>
      <x:c r="M403" s="92"/>
      <x:c r="N403" s="43"/>
      <x:c r="O403" s="92"/>
      <x:c r="P403" s="92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92"/>
      <x:c r="I404" s="92"/>
      <x:c r="J404" s="92"/>
      <x:c r="K404" s="95"/>
      <x:c r="L404" s="95"/>
      <x:c r="M404" s="92"/>
      <x:c r="N404" s="43"/>
      <x:c r="O404" s="92"/>
      <x:c r="P404" s="92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92"/>
      <x:c r="I405" s="92"/>
      <x:c r="J405" s="92"/>
      <x:c r="K405" s="95"/>
      <x:c r="L405" s="95"/>
      <x:c r="M405" s="92"/>
      <x:c r="N405" s="43"/>
      <x:c r="O405" s="92"/>
      <x:c r="P405" s="92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92"/>
      <x:c r="I406" s="92"/>
      <x:c r="J406" s="92"/>
      <x:c r="K406" s="95"/>
      <x:c r="L406" s="95"/>
      <x:c r="M406" s="92"/>
      <x:c r="N406" s="43"/>
      <x:c r="O406" s="92"/>
      <x:c r="P406" s="92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92"/>
      <x:c r="I407" s="92"/>
      <x:c r="J407" s="92"/>
      <x:c r="K407" s="95"/>
      <x:c r="L407" s="95"/>
      <x:c r="M407" s="92"/>
      <x:c r="N407" s="43"/>
      <x:c r="O407" s="92"/>
      <x:c r="P407" s="92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92"/>
      <x:c r="I408" s="92"/>
      <x:c r="J408" s="92"/>
      <x:c r="K408" s="95"/>
      <x:c r="L408" s="95"/>
      <x:c r="M408" s="92"/>
      <x:c r="N408" s="43"/>
      <x:c r="O408" s="92"/>
      <x:c r="P408" s="92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92"/>
      <x:c r="I409" s="92"/>
      <x:c r="J409" s="92"/>
      <x:c r="K409" s="95"/>
      <x:c r="L409" s="95"/>
      <x:c r="M409" s="92"/>
      <x:c r="N409" s="43"/>
      <x:c r="O409" s="92"/>
      <x:c r="P409" s="92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92"/>
      <x:c r="I410" s="92"/>
      <x:c r="J410" s="92"/>
      <x:c r="K410" s="95"/>
      <x:c r="L410" s="95"/>
      <x:c r="M410" s="92"/>
      <x:c r="N410" s="43"/>
      <x:c r="O410" s="92"/>
      <x:c r="P410" s="92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92"/>
      <x:c r="I411" s="92"/>
      <x:c r="J411" s="92"/>
      <x:c r="K411" s="95"/>
      <x:c r="L411" s="95"/>
      <x:c r="M411" s="92"/>
      <x:c r="N411" s="43"/>
      <x:c r="O411" s="92"/>
      <x:c r="P411" s="92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92"/>
      <x:c r="I412" s="92"/>
      <x:c r="J412" s="92"/>
      <x:c r="K412" s="95"/>
      <x:c r="L412" s="95"/>
      <x:c r="M412" s="92"/>
      <x:c r="N412" s="43"/>
      <x:c r="O412" s="92"/>
      <x:c r="P412" s="92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92"/>
      <x:c r="I413" s="92"/>
      <x:c r="J413" s="92"/>
      <x:c r="K413" s="95"/>
      <x:c r="L413" s="95"/>
      <x:c r="M413" s="92"/>
      <x:c r="N413" s="43"/>
      <x:c r="O413" s="92"/>
      <x:c r="P413" s="92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92"/>
      <x:c r="I414" s="92"/>
      <x:c r="J414" s="92"/>
      <x:c r="K414" s="95"/>
      <x:c r="L414" s="95"/>
      <x:c r="M414" s="92"/>
      <x:c r="N414" s="43"/>
      <x:c r="O414" s="92"/>
      <x:c r="P414" s="92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92"/>
      <x:c r="I415" s="92"/>
      <x:c r="J415" s="92"/>
      <x:c r="K415" s="95"/>
      <x:c r="L415" s="95"/>
      <x:c r="M415" s="92"/>
      <x:c r="N415" s="43"/>
      <x:c r="O415" s="92"/>
      <x:c r="P415" s="92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92"/>
      <x:c r="I416" s="92"/>
      <x:c r="J416" s="92"/>
      <x:c r="K416" s="95"/>
      <x:c r="L416" s="95"/>
      <x:c r="M416" s="92"/>
      <x:c r="N416" s="43"/>
      <x:c r="O416" s="92"/>
      <x:c r="P416" s="92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92"/>
      <x:c r="I417" s="92"/>
      <x:c r="J417" s="92"/>
      <x:c r="K417" s="95"/>
      <x:c r="L417" s="95"/>
      <x:c r="M417" s="92"/>
      <x:c r="N417" s="43"/>
      <x:c r="O417" s="92"/>
      <x:c r="P417" s="92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92"/>
      <x:c r="I418" s="92"/>
      <x:c r="J418" s="92"/>
      <x:c r="K418" s="95"/>
      <x:c r="L418" s="95"/>
      <x:c r="M418" s="92"/>
      <x:c r="N418" s="43"/>
      <x:c r="O418" s="92"/>
      <x:c r="P418" s="92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92"/>
      <x:c r="I419" s="92"/>
      <x:c r="J419" s="92"/>
      <x:c r="K419" s="95"/>
      <x:c r="L419" s="95"/>
      <x:c r="M419" s="92"/>
      <x:c r="N419" s="43"/>
      <x:c r="O419" s="92"/>
      <x:c r="P419" s="92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92"/>
      <x:c r="I420" s="92"/>
      <x:c r="J420" s="92"/>
      <x:c r="K420" s="95"/>
      <x:c r="L420" s="95"/>
      <x:c r="M420" s="92"/>
      <x:c r="N420" s="43"/>
      <x:c r="O420" s="92"/>
      <x:c r="P420" s="92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92"/>
      <x:c r="I421" s="92"/>
      <x:c r="J421" s="92"/>
      <x:c r="K421" s="95"/>
      <x:c r="L421" s="95"/>
      <x:c r="M421" s="92"/>
      <x:c r="N421" s="43"/>
      <x:c r="O421" s="92"/>
      <x:c r="P421" s="92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92"/>
      <x:c r="I422" s="92"/>
      <x:c r="J422" s="92"/>
      <x:c r="K422" s="95"/>
      <x:c r="L422" s="95"/>
      <x:c r="M422" s="92"/>
      <x:c r="N422" s="43"/>
      <x:c r="O422" s="92"/>
      <x:c r="P422" s="92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92"/>
      <x:c r="I423" s="92"/>
      <x:c r="J423" s="92"/>
      <x:c r="K423" s="95"/>
      <x:c r="L423" s="95"/>
      <x:c r="M423" s="92"/>
      <x:c r="N423" s="43"/>
      <x:c r="O423" s="92"/>
      <x:c r="P423" s="92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92"/>
      <x:c r="I424" s="92"/>
      <x:c r="J424" s="92"/>
      <x:c r="K424" s="95"/>
      <x:c r="L424" s="95"/>
      <x:c r="M424" s="92"/>
      <x:c r="N424" s="43"/>
      <x:c r="O424" s="92"/>
      <x:c r="P424" s="92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92"/>
      <x:c r="I425" s="92"/>
      <x:c r="J425" s="92"/>
      <x:c r="K425" s="95"/>
      <x:c r="L425" s="95"/>
      <x:c r="M425" s="92"/>
      <x:c r="N425" s="43"/>
      <x:c r="O425" s="92"/>
      <x:c r="P425" s="92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92"/>
      <x:c r="I426" s="92"/>
      <x:c r="J426" s="92"/>
      <x:c r="K426" s="95"/>
      <x:c r="L426" s="95"/>
      <x:c r="M426" s="92"/>
      <x:c r="N426" s="43"/>
      <x:c r="O426" s="92"/>
      <x:c r="P426" s="92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92"/>
      <x:c r="I427" s="92"/>
      <x:c r="J427" s="92"/>
      <x:c r="K427" s="95"/>
      <x:c r="L427" s="95"/>
      <x:c r="M427" s="92"/>
      <x:c r="N427" s="43"/>
      <x:c r="O427" s="92"/>
      <x:c r="P427" s="92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92"/>
      <x:c r="I428" s="92"/>
      <x:c r="J428" s="92"/>
      <x:c r="K428" s="95"/>
      <x:c r="L428" s="95"/>
      <x:c r="M428" s="92"/>
      <x:c r="N428" s="43"/>
      <x:c r="O428" s="92"/>
      <x:c r="P428" s="92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92"/>
      <x:c r="I429" s="92"/>
      <x:c r="J429" s="92"/>
      <x:c r="K429" s="95"/>
      <x:c r="L429" s="95"/>
      <x:c r="M429" s="92"/>
      <x:c r="N429" s="43"/>
      <x:c r="O429" s="92"/>
      <x:c r="P429" s="92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92"/>
      <x:c r="I430" s="92"/>
      <x:c r="J430" s="92"/>
      <x:c r="K430" s="95"/>
      <x:c r="L430" s="95"/>
      <x:c r="M430" s="92"/>
      <x:c r="N430" s="43"/>
      <x:c r="O430" s="92"/>
      <x:c r="P430" s="92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92"/>
      <x:c r="I431" s="92"/>
      <x:c r="J431" s="92"/>
      <x:c r="K431" s="95"/>
      <x:c r="L431" s="95"/>
      <x:c r="M431" s="92"/>
      <x:c r="N431" s="43"/>
      <x:c r="O431" s="92"/>
      <x:c r="P431" s="92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92"/>
      <x:c r="I432" s="92"/>
      <x:c r="J432" s="92"/>
      <x:c r="K432" s="95"/>
      <x:c r="L432" s="95"/>
      <x:c r="M432" s="92"/>
      <x:c r="N432" s="43"/>
      <x:c r="O432" s="92"/>
      <x:c r="P432" s="92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92"/>
      <x:c r="I433" s="92"/>
      <x:c r="J433" s="92"/>
      <x:c r="K433" s="95"/>
      <x:c r="L433" s="95"/>
      <x:c r="M433" s="92"/>
      <x:c r="N433" s="43"/>
      <x:c r="O433" s="92"/>
      <x:c r="P433" s="92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92"/>
      <x:c r="I434" s="92"/>
      <x:c r="J434" s="92"/>
      <x:c r="K434" s="95"/>
      <x:c r="L434" s="95"/>
      <x:c r="M434" s="92"/>
      <x:c r="N434" s="43"/>
      <x:c r="O434" s="92"/>
      <x:c r="P434" s="92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92"/>
      <x:c r="I435" s="92"/>
      <x:c r="J435" s="92"/>
      <x:c r="K435" s="95"/>
      <x:c r="L435" s="95"/>
      <x:c r="M435" s="92"/>
      <x:c r="N435" s="43"/>
      <x:c r="O435" s="92"/>
      <x:c r="P435" s="92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92"/>
      <x:c r="I436" s="92"/>
      <x:c r="J436" s="92"/>
      <x:c r="K436" s="95"/>
      <x:c r="L436" s="95"/>
      <x:c r="M436" s="92"/>
      <x:c r="N436" s="43"/>
      <x:c r="O436" s="92"/>
      <x:c r="P436" s="92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92"/>
      <x:c r="I437" s="92"/>
      <x:c r="J437" s="92"/>
      <x:c r="K437" s="95"/>
      <x:c r="L437" s="95"/>
      <x:c r="M437" s="92"/>
      <x:c r="N437" s="43"/>
      <x:c r="O437" s="92"/>
      <x:c r="P437" s="92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92"/>
      <x:c r="I438" s="92"/>
      <x:c r="J438" s="92"/>
      <x:c r="K438" s="95"/>
      <x:c r="L438" s="95"/>
      <x:c r="M438" s="92"/>
      <x:c r="N438" s="43"/>
      <x:c r="O438" s="92"/>
      <x:c r="P438" s="92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92"/>
      <x:c r="I439" s="92"/>
      <x:c r="J439" s="92"/>
      <x:c r="K439" s="95"/>
      <x:c r="L439" s="95"/>
      <x:c r="M439" s="92"/>
      <x:c r="N439" s="43"/>
      <x:c r="O439" s="92"/>
      <x:c r="P439" s="92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92"/>
      <x:c r="I440" s="92"/>
      <x:c r="J440" s="92"/>
      <x:c r="K440" s="95"/>
      <x:c r="L440" s="95"/>
      <x:c r="M440" s="92"/>
      <x:c r="N440" s="43"/>
      <x:c r="O440" s="92"/>
      <x:c r="P440" s="92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92"/>
      <x:c r="I441" s="92"/>
      <x:c r="J441" s="92"/>
      <x:c r="K441" s="95"/>
      <x:c r="L441" s="95"/>
      <x:c r="M441" s="92"/>
      <x:c r="N441" s="43"/>
      <x:c r="O441" s="92"/>
      <x:c r="P441" s="92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92"/>
      <x:c r="I442" s="92"/>
      <x:c r="J442" s="92"/>
      <x:c r="K442" s="95"/>
      <x:c r="L442" s="95"/>
      <x:c r="M442" s="92"/>
      <x:c r="N442" s="43"/>
      <x:c r="O442" s="92"/>
      <x:c r="P442" s="92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92"/>
      <x:c r="I443" s="92"/>
      <x:c r="J443" s="92"/>
      <x:c r="K443" s="95"/>
      <x:c r="L443" s="95"/>
      <x:c r="M443" s="92"/>
      <x:c r="N443" s="43"/>
      <x:c r="O443" s="92"/>
      <x:c r="P443" s="92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92"/>
      <x:c r="I444" s="92"/>
      <x:c r="J444" s="92"/>
      <x:c r="K444" s="95"/>
      <x:c r="L444" s="95"/>
      <x:c r="M444" s="92"/>
      <x:c r="N444" s="43"/>
      <x:c r="O444" s="92"/>
      <x:c r="P444" s="92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92"/>
      <x:c r="I445" s="92"/>
      <x:c r="J445" s="92"/>
      <x:c r="K445" s="95"/>
      <x:c r="L445" s="95"/>
      <x:c r="M445" s="92"/>
      <x:c r="N445" s="43"/>
      <x:c r="O445" s="92"/>
      <x:c r="P445" s="92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92"/>
      <x:c r="I446" s="92"/>
      <x:c r="J446" s="92"/>
      <x:c r="K446" s="95"/>
      <x:c r="L446" s="95"/>
      <x:c r="M446" s="92"/>
      <x:c r="N446" s="43"/>
      <x:c r="O446" s="92"/>
      <x:c r="P446" s="92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92"/>
      <x:c r="I447" s="92"/>
      <x:c r="J447" s="92"/>
      <x:c r="K447" s="95"/>
      <x:c r="L447" s="95"/>
      <x:c r="M447" s="92"/>
      <x:c r="N447" s="43"/>
      <x:c r="O447" s="92"/>
      <x:c r="P447" s="92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92"/>
      <x:c r="I448" s="92"/>
      <x:c r="J448" s="92"/>
      <x:c r="K448" s="95"/>
      <x:c r="L448" s="95"/>
      <x:c r="M448" s="92"/>
      <x:c r="N448" s="43"/>
      <x:c r="O448" s="92"/>
      <x:c r="P448" s="92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92"/>
      <x:c r="I449" s="92"/>
      <x:c r="J449" s="92"/>
      <x:c r="K449" s="95"/>
      <x:c r="L449" s="95"/>
      <x:c r="M449" s="92"/>
      <x:c r="N449" s="43"/>
      <x:c r="O449" s="92"/>
      <x:c r="P449" s="92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92"/>
      <x:c r="I450" s="92"/>
      <x:c r="J450" s="92"/>
      <x:c r="K450" s="95"/>
      <x:c r="L450" s="95"/>
      <x:c r="M450" s="92"/>
      <x:c r="N450" s="43"/>
      <x:c r="O450" s="92"/>
      <x:c r="P450" s="92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92"/>
      <x:c r="I451" s="92"/>
      <x:c r="J451" s="92"/>
      <x:c r="K451" s="95"/>
      <x:c r="L451" s="95"/>
      <x:c r="M451" s="92"/>
      <x:c r="N451" s="43"/>
      <x:c r="O451" s="92"/>
      <x:c r="P451" s="92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92"/>
      <x:c r="I452" s="92"/>
      <x:c r="J452" s="92"/>
      <x:c r="K452" s="95"/>
      <x:c r="L452" s="95"/>
      <x:c r="M452" s="92"/>
      <x:c r="N452" s="43"/>
      <x:c r="O452" s="92"/>
      <x:c r="P452" s="92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92"/>
      <x:c r="I453" s="92"/>
      <x:c r="J453" s="92"/>
      <x:c r="K453" s="95"/>
      <x:c r="L453" s="95"/>
      <x:c r="M453" s="92"/>
      <x:c r="N453" s="43"/>
      <x:c r="O453" s="92"/>
      <x:c r="P453" s="92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92"/>
      <x:c r="I454" s="92"/>
      <x:c r="J454" s="92"/>
      <x:c r="K454" s="95"/>
      <x:c r="L454" s="95"/>
      <x:c r="M454" s="92"/>
      <x:c r="N454" s="43"/>
      <x:c r="O454" s="92"/>
      <x:c r="P454" s="92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92"/>
      <x:c r="I455" s="92"/>
      <x:c r="J455" s="92"/>
      <x:c r="K455" s="95"/>
      <x:c r="L455" s="95"/>
      <x:c r="M455" s="92"/>
      <x:c r="N455" s="43"/>
      <x:c r="O455" s="92"/>
      <x:c r="P455" s="92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92"/>
      <x:c r="I456" s="92"/>
      <x:c r="J456" s="92"/>
      <x:c r="K456" s="95"/>
      <x:c r="L456" s="95"/>
      <x:c r="M456" s="92"/>
      <x:c r="N456" s="43"/>
      <x:c r="O456" s="92"/>
      <x:c r="P456" s="92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92"/>
      <x:c r="I457" s="92"/>
      <x:c r="J457" s="92"/>
      <x:c r="K457" s="95"/>
      <x:c r="L457" s="95"/>
      <x:c r="M457" s="92"/>
      <x:c r="N457" s="43"/>
      <x:c r="O457" s="92"/>
      <x:c r="P457" s="92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92"/>
      <x:c r="I458" s="92"/>
      <x:c r="J458" s="92"/>
      <x:c r="K458" s="95"/>
      <x:c r="L458" s="95"/>
      <x:c r="M458" s="92"/>
      <x:c r="N458" s="43"/>
      <x:c r="O458" s="92"/>
      <x:c r="P458" s="92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92"/>
      <x:c r="I459" s="92"/>
      <x:c r="J459" s="92"/>
      <x:c r="K459" s="95"/>
      <x:c r="L459" s="95"/>
      <x:c r="M459" s="92"/>
      <x:c r="N459" s="43"/>
      <x:c r="O459" s="92"/>
      <x:c r="P459" s="92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92"/>
      <x:c r="I460" s="92"/>
      <x:c r="J460" s="92"/>
      <x:c r="K460" s="95"/>
      <x:c r="L460" s="95"/>
      <x:c r="M460" s="92"/>
      <x:c r="N460" s="43"/>
      <x:c r="O460" s="92"/>
      <x:c r="P460" s="92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92"/>
      <x:c r="I461" s="92"/>
      <x:c r="J461" s="92"/>
      <x:c r="K461" s="95"/>
      <x:c r="L461" s="95"/>
      <x:c r="M461" s="92"/>
      <x:c r="N461" s="43"/>
      <x:c r="O461" s="92"/>
      <x:c r="P461" s="92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92"/>
      <x:c r="I462" s="92"/>
      <x:c r="J462" s="92"/>
      <x:c r="K462" s="95"/>
      <x:c r="L462" s="95"/>
      <x:c r="M462" s="92"/>
      <x:c r="N462" s="43"/>
      <x:c r="O462" s="92"/>
      <x:c r="P462" s="92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92"/>
      <x:c r="I463" s="92"/>
      <x:c r="J463" s="92"/>
      <x:c r="K463" s="95"/>
      <x:c r="L463" s="95"/>
      <x:c r="M463" s="92"/>
      <x:c r="N463" s="43"/>
      <x:c r="O463" s="92"/>
      <x:c r="P463" s="92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92"/>
      <x:c r="I464" s="92"/>
      <x:c r="J464" s="92"/>
      <x:c r="K464" s="95"/>
      <x:c r="L464" s="95"/>
      <x:c r="M464" s="92"/>
      <x:c r="N464" s="43"/>
      <x:c r="O464" s="92"/>
      <x:c r="P464" s="92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92"/>
      <x:c r="I465" s="92"/>
      <x:c r="J465" s="92"/>
      <x:c r="K465" s="95"/>
      <x:c r="L465" s="95"/>
      <x:c r="M465" s="92"/>
      <x:c r="N465" s="43"/>
      <x:c r="O465" s="92"/>
      <x:c r="P465" s="92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92"/>
      <x:c r="I466" s="92"/>
      <x:c r="J466" s="92"/>
      <x:c r="K466" s="95"/>
      <x:c r="L466" s="95"/>
      <x:c r="M466" s="92"/>
      <x:c r="N466" s="43"/>
      <x:c r="O466" s="92"/>
      <x:c r="P466" s="92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92"/>
      <x:c r="I467" s="92"/>
      <x:c r="J467" s="92"/>
      <x:c r="K467" s="95"/>
      <x:c r="L467" s="95"/>
      <x:c r="M467" s="92"/>
      <x:c r="N467" s="43"/>
      <x:c r="O467" s="92"/>
      <x:c r="P467" s="92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92"/>
      <x:c r="I468" s="92"/>
      <x:c r="J468" s="92"/>
      <x:c r="K468" s="95"/>
      <x:c r="L468" s="95"/>
      <x:c r="M468" s="92"/>
      <x:c r="N468" s="43"/>
      <x:c r="O468" s="92"/>
      <x:c r="P468" s="92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92"/>
      <x:c r="I469" s="92"/>
      <x:c r="J469" s="92"/>
      <x:c r="K469" s="95"/>
      <x:c r="L469" s="95"/>
      <x:c r="M469" s="92"/>
      <x:c r="N469" s="43"/>
      <x:c r="O469" s="92"/>
      <x:c r="P469" s="92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92"/>
      <x:c r="I470" s="92"/>
      <x:c r="J470" s="92"/>
      <x:c r="K470" s="95"/>
      <x:c r="L470" s="95"/>
      <x:c r="M470" s="92"/>
      <x:c r="N470" s="43"/>
      <x:c r="O470" s="92"/>
      <x:c r="P470" s="92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92"/>
      <x:c r="I471" s="92"/>
      <x:c r="J471" s="92"/>
      <x:c r="K471" s="95"/>
      <x:c r="L471" s="95"/>
      <x:c r="M471" s="92"/>
      <x:c r="N471" s="43"/>
      <x:c r="O471" s="92"/>
      <x:c r="P471" s="92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92"/>
      <x:c r="I472" s="92"/>
      <x:c r="J472" s="92"/>
      <x:c r="K472" s="95"/>
      <x:c r="L472" s="95"/>
      <x:c r="M472" s="92"/>
      <x:c r="N472" s="43"/>
      <x:c r="O472" s="92"/>
      <x:c r="P472" s="92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92"/>
      <x:c r="I473" s="92"/>
      <x:c r="J473" s="92"/>
      <x:c r="K473" s="95"/>
      <x:c r="L473" s="95"/>
      <x:c r="M473" s="92"/>
      <x:c r="N473" s="43"/>
      <x:c r="O473" s="92"/>
      <x:c r="P473" s="92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92"/>
      <x:c r="I474" s="92"/>
      <x:c r="J474" s="92"/>
      <x:c r="K474" s="95"/>
      <x:c r="L474" s="95"/>
      <x:c r="M474" s="92"/>
      <x:c r="N474" s="43"/>
      <x:c r="O474" s="92"/>
      <x:c r="P474" s="92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92"/>
      <x:c r="I475" s="92"/>
      <x:c r="J475" s="92"/>
      <x:c r="K475" s="95"/>
      <x:c r="L475" s="95"/>
      <x:c r="M475" s="92"/>
      <x:c r="N475" s="43"/>
      <x:c r="O475" s="92"/>
      <x:c r="P475" s="92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92"/>
      <x:c r="I476" s="92"/>
      <x:c r="J476" s="92"/>
      <x:c r="K476" s="95"/>
      <x:c r="L476" s="95"/>
      <x:c r="M476" s="92"/>
      <x:c r="N476" s="43"/>
      <x:c r="O476" s="92"/>
      <x:c r="P476" s="92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92"/>
      <x:c r="I477" s="92"/>
      <x:c r="J477" s="92"/>
      <x:c r="K477" s="95"/>
      <x:c r="L477" s="95"/>
      <x:c r="M477" s="92"/>
      <x:c r="N477" s="43"/>
      <x:c r="O477" s="92"/>
      <x:c r="P477" s="92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92"/>
      <x:c r="I478" s="92"/>
      <x:c r="J478" s="92"/>
      <x:c r="K478" s="95"/>
      <x:c r="L478" s="95"/>
      <x:c r="M478" s="92"/>
      <x:c r="N478" s="43"/>
      <x:c r="O478" s="92"/>
      <x:c r="P478" s="92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92"/>
      <x:c r="I479" s="92"/>
      <x:c r="J479" s="92"/>
      <x:c r="K479" s="95"/>
      <x:c r="L479" s="95"/>
      <x:c r="M479" s="92"/>
      <x:c r="N479" s="43"/>
      <x:c r="O479" s="92"/>
      <x:c r="P479" s="92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92"/>
      <x:c r="I480" s="92"/>
      <x:c r="J480" s="92"/>
      <x:c r="K480" s="95"/>
      <x:c r="L480" s="95"/>
      <x:c r="M480" s="92"/>
      <x:c r="N480" s="43"/>
      <x:c r="O480" s="92"/>
      <x:c r="P480" s="92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92"/>
      <x:c r="I481" s="92"/>
      <x:c r="J481" s="92"/>
      <x:c r="K481" s="95"/>
      <x:c r="L481" s="95"/>
      <x:c r="M481" s="92"/>
      <x:c r="N481" s="43"/>
      <x:c r="O481" s="92"/>
      <x:c r="P481" s="92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92"/>
      <x:c r="I482" s="92"/>
      <x:c r="J482" s="92"/>
      <x:c r="K482" s="95"/>
      <x:c r="L482" s="95"/>
      <x:c r="M482" s="92"/>
      <x:c r="N482" s="43"/>
      <x:c r="O482" s="92"/>
      <x:c r="P482" s="92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92"/>
      <x:c r="I483" s="92"/>
      <x:c r="J483" s="92"/>
      <x:c r="K483" s="95"/>
      <x:c r="L483" s="95"/>
      <x:c r="M483" s="92"/>
      <x:c r="N483" s="43"/>
      <x:c r="O483" s="92"/>
      <x:c r="P483" s="92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92"/>
      <x:c r="I484" s="92"/>
      <x:c r="J484" s="92"/>
      <x:c r="K484" s="95"/>
      <x:c r="L484" s="95"/>
      <x:c r="M484" s="92"/>
      <x:c r="N484" s="43"/>
      <x:c r="O484" s="92"/>
      <x:c r="P484" s="92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92"/>
      <x:c r="I485" s="92"/>
      <x:c r="J485" s="92"/>
      <x:c r="K485" s="95"/>
      <x:c r="L485" s="95"/>
      <x:c r="M485" s="92"/>
      <x:c r="N485" s="43"/>
      <x:c r="O485" s="92"/>
      <x:c r="P485" s="92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92"/>
      <x:c r="I486" s="92"/>
      <x:c r="J486" s="92"/>
      <x:c r="K486" s="95"/>
      <x:c r="L486" s="95"/>
      <x:c r="M486" s="92"/>
      <x:c r="N486" s="43"/>
      <x:c r="O486" s="92"/>
      <x:c r="P486" s="92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92"/>
      <x:c r="I487" s="92"/>
      <x:c r="J487" s="92"/>
      <x:c r="K487" s="95"/>
      <x:c r="L487" s="95"/>
      <x:c r="M487" s="92"/>
      <x:c r="N487" s="43"/>
      <x:c r="O487" s="92"/>
      <x:c r="P487" s="92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92"/>
      <x:c r="I488" s="92"/>
      <x:c r="J488" s="92"/>
      <x:c r="K488" s="95"/>
      <x:c r="L488" s="95"/>
      <x:c r="M488" s="92"/>
      <x:c r="N488" s="43"/>
      <x:c r="O488" s="92"/>
      <x:c r="P488" s="92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92"/>
      <x:c r="I489" s="92"/>
      <x:c r="J489" s="92"/>
      <x:c r="K489" s="95"/>
      <x:c r="L489" s="95"/>
      <x:c r="M489" s="92"/>
      <x:c r="N489" s="43"/>
      <x:c r="O489" s="92"/>
      <x:c r="P489" s="92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92"/>
      <x:c r="I490" s="92"/>
      <x:c r="J490" s="92"/>
      <x:c r="K490" s="95"/>
      <x:c r="L490" s="95"/>
      <x:c r="M490" s="92"/>
      <x:c r="N490" s="43"/>
      <x:c r="O490" s="92"/>
      <x:c r="P490" s="92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92"/>
      <x:c r="I491" s="92"/>
      <x:c r="J491" s="92"/>
      <x:c r="K491" s="95"/>
      <x:c r="L491" s="95"/>
      <x:c r="M491" s="92"/>
      <x:c r="N491" s="43"/>
      <x:c r="O491" s="92"/>
      <x:c r="P491" s="92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92"/>
      <x:c r="I492" s="92"/>
      <x:c r="J492" s="92"/>
      <x:c r="K492" s="95"/>
      <x:c r="L492" s="95"/>
      <x:c r="M492" s="92"/>
      <x:c r="N492" s="43"/>
      <x:c r="O492" s="92"/>
      <x:c r="P492" s="92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92"/>
      <x:c r="I493" s="92"/>
      <x:c r="J493" s="92"/>
      <x:c r="K493" s="95"/>
      <x:c r="L493" s="95"/>
      <x:c r="M493" s="92"/>
      <x:c r="N493" s="43"/>
      <x:c r="O493" s="92"/>
      <x:c r="P493" s="92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92"/>
      <x:c r="I494" s="92"/>
      <x:c r="J494" s="92"/>
      <x:c r="K494" s="95"/>
      <x:c r="L494" s="95"/>
      <x:c r="M494" s="92"/>
      <x:c r="N494" s="43"/>
      <x:c r="O494" s="92"/>
      <x:c r="P494" s="92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92"/>
      <x:c r="I495" s="92"/>
      <x:c r="J495" s="92"/>
      <x:c r="K495" s="95"/>
      <x:c r="L495" s="95"/>
      <x:c r="M495" s="92"/>
      <x:c r="N495" s="43"/>
      <x:c r="O495" s="92"/>
      <x:c r="P495" s="92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92"/>
      <x:c r="I496" s="92"/>
      <x:c r="J496" s="92"/>
      <x:c r="K496" s="95"/>
      <x:c r="L496" s="95"/>
      <x:c r="M496" s="92"/>
      <x:c r="N496" s="43"/>
      <x:c r="O496" s="92"/>
      <x:c r="P496" s="92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92"/>
      <x:c r="I497" s="92"/>
      <x:c r="J497" s="92"/>
      <x:c r="K497" s="95"/>
      <x:c r="L497" s="95"/>
      <x:c r="M497" s="92"/>
      <x:c r="N497" s="43"/>
      <x:c r="O497" s="92"/>
      <x:c r="P497" s="92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92"/>
      <x:c r="I498" s="92"/>
      <x:c r="J498" s="92"/>
      <x:c r="K498" s="95"/>
      <x:c r="L498" s="95"/>
      <x:c r="M498" s="92"/>
      <x:c r="N498" s="43"/>
      <x:c r="O498" s="92"/>
      <x:c r="P498" s="92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92"/>
      <x:c r="I499" s="92"/>
      <x:c r="J499" s="92"/>
      <x:c r="K499" s="95"/>
      <x:c r="L499" s="95"/>
      <x:c r="M499" s="92"/>
      <x:c r="N499" s="43"/>
      <x:c r="O499" s="92"/>
      <x:c r="P499" s="92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92"/>
      <x:c r="I500" s="92"/>
      <x:c r="J500" s="92"/>
      <x:c r="K500" s="95"/>
      <x:c r="L500" s="95"/>
      <x:c r="M500" s="92"/>
      <x:c r="N500" s="43"/>
      <x:c r="O500" s="92"/>
      <x:c r="P500" s="92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92"/>
      <x:c r="I501" s="92"/>
      <x:c r="J501" s="92"/>
      <x:c r="K501" s="95"/>
      <x:c r="L501" s="95"/>
      <x:c r="M501" s="92"/>
      <x:c r="N501" s="43"/>
      <x:c r="O501" s="92"/>
      <x:c r="P501" s="92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92"/>
      <x:c r="I502" s="92"/>
      <x:c r="J502" s="92"/>
      <x:c r="K502" s="95"/>
      <x:c r="L502" s="95"/>
      <x:c r="M502" s="92"/>
      <x:c r="N502" s="43"/>
      <x:c r="O502" s="92"/>
      <x:c r="P502" s="92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92"/>
      <x:c r="I503" s="92"/>
      <x:c r="J503" s="92"/>
      <x:c r="K503" s="95"/>
      <x:c r="L503" s="95"/>
      <x:c r="M503" s="92"/>
      <x:c r="N503" s="43"/>
      <x:c r="O503" s="92"/>
      <x:c r="P503" s="92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92"/>
      <x:c r="I504" s="92"/>
      <x:c r="J504" s="92"/>
      <x:c r="K504" s="95"/>
      <x:c r="L504" s="95"/>
      <x:c r="M504" s="92"/>
      <x:c r="N504" s="43"/>
      <x:c r="O504" s="92"/>
      <x:c r="P504" s="92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92"/>
      <x:c r="I505" s="92"/>
      <x:c r="J505" s="92"/>
      <x:c r="K505" s="95"/>
      <x:c r="L505" s="95"/>
      <x:c r="M505" s="92"/>
      <x:c r="N505" s="43"/>
      <x:c r="O505" s="92"/>
      <x:c r="P505" s="92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92"/>
      <x:c r="I506" s="92"/>
      <x:c r="J506" s="92"/>
      <x:c r="K506" s="95"/>
      <x:c r="L506" s="95"/>
      <x:c r="M506" s="92"/>
      <x:c r="N506" s="43"/>
      <x:c r="O506" s="92"/>
      <x:c r="P506" s="92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O4"/>
  </x:mergeCells>
  <x:dataValidations count="3">
    <x:dataValidation type="list" errorStyle="stop" operator="between" allowBlank="0" showDropDown="0" showInputMessage="0" showErrorMessage="0" sqref="B7:B506">
      <x:formula1>"Global,Organization,Source template"</x:formula1>
      <x:formula2>0</x:formula2>
    </x:dataValidation>
    <x:dataValidation type="list" errorStyle="stop" operator="between" allowBlank="0" showDropDown="0" showInputMessage="0" showErrorMessage="0" sqref="J7:J506">
      <x:formula1>"CAD,USD,Other"</x:formula1>
      <x:formula2>0</x:formula2>
    </x:dataValidation>
    <x:dataValidation type="list" errorStyle="stop" operator="between" allowBlank="0" showDropDown="0" showInputMessage="0" showErrorMessage="0" sqref="N7:N506">
      <x:formula1>"Active,Draft,Retired"</x:formula1>
      <x:formula2>0</x:formula2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8" style="1" hidden="0" customWidth="1"/>
    <x:col min="2" max="2" width="32" style="1" hidden="0" customWidth="1"/>
    <x:col min="3" max="3" width="26" style="1" hidden="0" customWidth="1"/>
    <x:col min="4" max="4" width="22" style="1" hidden="0" customWidth="1"/>
    <x:col min="5" max="6" width="16" style="1" hidden="0" customWidth="1"/>
    <x:col min="7" max="7" width="18" style="1" hidden="0" customWidth="1"/>
    <x:col min="8" max="8" width="26" style="1" hidden="0" customWidth="1"/>
    <x:col min="9" max="9" width="20" style="1" hidden="0" customWidth="1"/>
    <x:col min="10" max="10" width="18" style="1" hidden="0" customWidth="1"/>
    <x:col min="11" max="11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1524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1058</x:v>
      </x:c>
      <x:c r="B6" s="298" t="s">
        <x:v>1526</x:v>
      </x:c>
      <x:c r="C6" s="299" t="s">
        <x:v>1527</x:v>
      </x:c>
      <x:c r="D6" s="298" t="s">
        <x:v>1528</x:v>
      </x:c>
      <x:c r="E6" s="298" t="s">
        <x:v>1529</x:v>
      </x:c>
      <x:c r="F6" s="298" t="s">
        <x:v>1063</x:v>
      </x:c>
      <x:c r="G6" s="298" t="s">
        <x:v>1460</x:v>
      </x:c>
      <x:c r="H6" s="299" t="s">
        <x:v>533</x:v>
      </x:c>
      <x:c r="I6" s="298" t="s">
        <x:v>1076</x:v>
      </x:c>
      <x:c r="J6" s="298" t="s">
        <x:v>1493</x:v>
      </x:c>
      <x:c r="K6" s="299" t="s">
        <x:v>448</x:v>
      </x:c>
      <x:c r="L6" s="300"/>
      <x:c r="M6" s="300"/>
      <x:c r="N6" s="300"/>
      <x:c r="O6" s="300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3.75" hidden="0" customHeight="1">
      <x:c r="A7" s="58" t="str">
        <x:v>ORG-NGOB</x:v>
      </x:c>
      <x:c r="B7" s="58" t="str">
        <x:v>NGO B</x:v>
      </x:c>
      <x:c r="C7" s="58" t="str">
        <x:v>NGO B</x:v>
      </x:c>
      <x:c r="D7" s="58" t="str">
        <x:v>Non-profit</x:v>
      </x:c>
      <x:c r="E7" s="59" t="str">
        <x:v>March 31</x:v>
      </x:c>
      <x:c r="F7" s="58" t="str">
        <x:v>CAD</x:v>
      </x:c>
      <x:c r="G7" s="58" t="str">
        <x:v>SRC-NGOB-V18</x:v>
      </x:c>
      <x:c r="H7" s="58" t="str">
        <x:v>Supplied financial workbook</x:v>
      </x:c>
      <x:c r="I7" s="58" t="str">
        <x:v>Under review</x:v>
      </x:c>
      <x:c r="J7" s="58" t="str">
        <x:v>V4.2-NGOB-CORRECTED-TEST</x:v>
      </x:c>
      <x:c r="K7" s="58" t="str">
        <x:v>Working organization label; legal identity and accounting basis remain to confirm.</x:v>
      </x:c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19.5" hidden="0" customHeight="1">
      <x:c r="A8" s="61"/>
      <x:c r="B8" s="61"/>
      <x:c r="C8" s="61"/>
      <x:c r="D8" s="61"/>
      <x:c r="E8" s="62"/>
      <x:c r="F8" s="61"/>
      <x:c r="G8" s="61"/>
      <x:c r="H8" s="61"/>
      <x:c r="I8" s="38"/>
      <x:c r="J8" s="61"/>
      <x:c r="K8" s="61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19.5" hidden="0" customHeight="1">
      <x:c r="A9" s="61"/>
      <x:c r="B9" s="61"/>
      <x:c r="C9" s="61"/>
      <x:c r="D9" s="61"/>
      <x:c r="E9" s="62"/>
      <x:c r="F9" s="61"/>
      <x:c r="G9" s="61"/>
      <x:c r="H9" s="61"/>
      <x:c r="I9" s="38"/>
      <x:c r="J9" s="61"/>
      <x:c r="K9" s="61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19.5" hidden="0" customHeight="1">
      <x:c r="A10" s="61"/>
      <x:c r="B10" s="61"/>
      <x:c r="C10" s="61"/>
      <x:c r="D10" s="61"/>
      <x:c r="E10" s="62"/>
      <x:c r="F10" s="61"/>
      <x:c r="G10" s="61"/>
      <x:c r="H10" s="61"/>
      <x:c r="I10" s="38"/>
      <x:c r="J10" s="61"/>
      <x:c r="K10" s="61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19.5" hidden="0" customHeight="1">
      <x:c r="A11" s="61"/>
      <x:c r="B11" s="61"/>
      <x:c r="C11" s="61"/>
      <x:c r="D11" s="61"/>
      <x:c r="E11" s="62"/>
      <x:c r="F11" s="61"/>
      <x:c r="G11" s="61"/>
      <x:c r="H11" s="61"/>
      <x:c r="I11" s="38"/>
      <x:c r="J11" s="61"/>
      <x:c r="K11" s="61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19.5" hidden="0" customHeight="1">
      <x:c r="A12" s="64"/>
      <x:c r="B12" s="64"/>
      <x:c r="C12" s="64"/>
      <x:c r="D12" s="64"/>
      <x:c r="E12" s="65"/>
      <x:c r="F12" s="64"/>
      <x:c r="G12" s="64"/>
      <x:c r="H12" s="64"/>
      <x:c r="I12" s="41"/>
      <x:c r="J12" s="64"/>
      <x:c r="K12" s="64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15" hidden="0" customHeight="1">
      <x:c r="A13" s="60"/>
      <x:c r="B13" s="60"/>
      <x:c r="C13" s="60"/>
      <x:c r="D13" s="60"/>
      <x:c r="E13" s="67"/>
      <x:c r="F13" s="60"/>
      <x:c r="G13" s="60"/>
      <x:c r="H13" s="60"/>
      <x:c r="I13" s="43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15" hidden="0" customHeight="1">
      <x:c r="A14" s="60"/>
      <x:c r="B14" s="60"/>
      <x:c r="C14" s="60"/>
      <x:c r="D14" s="60"/>
      <x:c r="E14" s="67"/>
      <x:c r="F14" s="60"/>
      <x:c r="G14" s="60"/>
      <x:c r="H14" s="60"/>
      <x:c r="I14" s="43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15" hidden="0" customHeight="1">
      <x:c r="A15" s="60"/>
      <x:c r="B15" s="60"/>
      <x:c r="C15" s="60"/>
      <x:c r="D15" s="60"/>
      <x:c r="E15" s="67"/>
      <x:c r="F15" s="60"/>
      <x:c r="G15" s="60"/>
      <x:c r="H15" s="60"/>
      <x:c r="I15" s="43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15" hidden="0" customHeight="1">
      <x:c r="A16" s="60"/>
      <x:c r="B16" s="60"/>
      <x:c r="C16" s="60"/>
      <x:c r="D16" s="60"/>
      <x:c r="E16" s="67"/>
      <x:c r="F16" s="60"/>
      <x:c r="G16" s="60"/>
      <x:c r="H16" s="60"/>
      <x:c r="I16" s="43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15" hidden="0" customHeight="1">
      <x:c r="A17" s="60"/>
      <x:c r="B17" s="60"/>
      <x:c r="C17" s="60"/>
      <x:c r="D17" s="60"/>
      <x:c r="E17" s="67"/>
      <x:c r="F17" s="60"/>
      <x:c r="G17" s="60"/>
      <x:c r="H17" s="60"/>
      <x:c r="I17" s="43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15" hidden="0" customHeight="1">
      <x:c r="A18" s="60"/>
      <x:c r="B18" s="60"/>
      <x:c r="C18" s="60"/>
      <x:c r="D18" s="60"/>
      <x:c r="E18" s="67"/>
      <x:c r="F18" s="60"/>
      <x:c r="G18" s="60"/>
      <x:c r="H18" s="60"/>
      <x:c r="I18" s="43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15" hidden="0" customHeight="1">
      <x:c r="A19" s="60"/>
      <x:c r="B19" s="60"/>
      <x:c r="C19" s="60"/>
      <x:c r="D19" s="60"/>
      <x:c r="E19" s="67"/>
      <x:c r="F19" s="60"/>
      <x:c r="G19" s="60"/>
      <x:c r="H19" s="60"/>
      <x:c r="I19" s="43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15" hidden="0" customHeight="1">
      <x:c r="A20" s="60"/>
      <x:c r="B20" s="60"/>
      <x:c r="C20" s="60"/>
      <x:c r="D20" s="60"/>
      <x:c r="E20" s="67"/>
      <x:c r="F20" s="60"/>
      <x:c r="G20" s="60"/>
      <x:c r="H20" s="60"/>
      <x:c r="I20" s="43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15" hidden="0" customHeight="1">
      <x:c r="A21" s="60"/>
      <x:c r="B21" s="60"/>
      <x:c r="C21" s="60"/>
      <x:c r="D21" s="60"/>
      <x:c r="E21" s="67"/>
      <x:c r="F21" s="60"/>
      <x:c r="G21" s="60"/>
      <x:c r="H21" s="60"/>
      <x:c r="I21" s="43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15" hidden="0" customHeight="1">
      <x:c r="A22" s="60"/>
      <x:c r="B22" s="60"/>
      <x:c r="C22" s="60"/>
      <x:c r="D22" s="60"/>
      <x:c r="E22" s="67"/>
      <x:c r="F22" s="60"/>
      <x:c r="G22" s="60"/>
      <x:c r="H22" s="60"/>
      <x:c r="I22" s="43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60"/>
      <x:c r="E23" s="67"/>
      <x:c r="F23" s="60"/>
      <x:c r="G23" s="60"/>
      <x:c r="H23" s="60"/>
      <x:c r="I23" s="43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7"/>
      <x:c r="F24" s="60"/>
      <x:c r="G24" s="60"/>
      <x:c r="H24" s="60"/>
      <x:c r="I24" s="43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7"/>
      <x:c r="F25" s="60"/>
      <x:c r="G25" s="60"/>
      <x:c r="H25" s="60"/>
      <x:c r="I25" s="43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7"/>
      <x:c r="F26" s="60"/>
      <x:c r="G26" s="60"/>
      <x:c r="H26" s="60"/>
      <x:c r="I26" s="43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7"/>
      <x:c r="F27" s="60"/>
      <x:c r="G27" s="60"/>
      <x:c r="H27" s="60"/>
      <x:c r="I27" s="43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7"/>
      <x:c r="F28" s="60"/>
      <x:c r="G28" s="60"/>
      <x:c r="H28" s="60"/>
      <x:c r="I28" s="43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7"/>
      <x:c r="F29" s="60"/>
      <x:c r="G29" s="60"/>
      <x:c r="H29" s="60"/>
      <x:c r="I29" s="43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7"/>
      <x:c r="F30" s="60"/>
      <x:c r="G30" s="60"/>
      <x:c r="H30" s="60"/>
      <x:c r="I30" s="43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7"/>
      <x:c r="F31" s="60"/>
      <x:c r="G31" s="60"/>
      <x:c r="H31" s="60"/>
      <x:c r="I31" s="43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7"/>
      <x:c r="F32" s="60"/>
      <x:c r="G32" s="60"/>
      <x:c r="H32" s="60"/>
      <x:c r="I32" s="43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7"/>
      <x:c r="F33" s="60"/>
      <x:c r="G33" s="60"/>
      <x:c r="H33" s="60"/>
      <x:c r="I33" s="43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7"/>
      <x:c r="F34" s="60"/>
      <x:c r="G34" s="60"/>
      <x:c r="H34" s="60"/>
      <x:c r="I34" s="43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7"/>
      <x:c r="F35" s="60"/>
      <x:c r="G35" s="60"/>
      <x:c r="H35" s="60"/>
      <x:c r="I35" s="43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7"/>
      <x:c r="F36" s="60"/>
      <x:c r="G36" s="60"/>
      <x:c r="H36" s="60"/>
      <x:c r="I36" s="43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7"/>
      <x:c r="F37" s="60"/>
      <x:c r="G37" s="60"/>
      <x:c r="H37" s="60"/>
      <x:c r="I37" s="43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7"/>
      <x:c r="F38" s="60"/>
      <x:c r="G38" s="60"/>
      <x:c r="H38" s="60"/>
      <x:c r="I38" s="43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7"/>
      <x:c r="F39" s="60"/>
      <x:c r="G39" s="60"/>
      <x:c r="H39" s="60"/>
      <x:c r="I39" s="43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7"/>
      <x:c r="F40" s="60"/>
      <x:c r="G40" s="60"/>
      <x:c r="H40" s="60"/>
      <x:c r="I40" s="43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7"/>
      <x:c r="F41" s="60"/>
      <x:c r="G41" s="60"/>
      <x:c r="H41" s="60"/>
      <x:c r="I41" s="43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7"/>
      <x:c r="F42" s="60"/>
      <x:c r="G42" s="60"/>
      <x:c r="H42" s="60"/>
      <x:c r="I42" s="43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7"/>
      <x:c r="F43" s="60"/>
      <x:c r="G43" s="60"/>
      <x:c r="H43" s="60"/>
      <x:c r="I43" s="43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7"/>
      <x:c r="F44" s="60"/>
      <x:c r="G44" s="60"/>
      <x:c r="H44" s="60"/>
      <x:c r="I44" s="43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7"/>
      <x:c r="F45" s="60"/>
      <x:c r="G45" s="60"/>
      <x:c r="H45" s="60"/>
      <x:c r="I45" s="43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7"/>
      <x:c r="F46" s="60"/>
      <x:c r="G46" s="60"/>
      <x:c r="H46" s="60"/>
      <x:c r="I46" s="43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7"/>
      <x:c r="F47" s="60"/>
      <x:c r="G47" s="60"/>
      <x:c r="H47" s="60"/>
      <x:c r="I47" s="43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7"/>
      <x:c r="F48" s="60"/>
      <x:c r="G48" s="60"/>
      <x:c r="H48" s="60"/>
      <x:c r="I48" s="43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7"/>
      <x:c r="F49" s="60"/>
      <x:c r="G49" s="60"/>
      <x:c r="H49" s="60"/>
      <x:c r="I49" s="43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7"/>
      <x:c r="F50" s="60"/>
      <x:c r="G50" s="60"/>
      <x:c r="H50" s="60"/>
      <x:c r="I50" s="43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7"/>
      <x:c r="F51" s="60"/>
      <x:c r="G51" s="60"/>
      <x:c r="H51" s="60"/>
      <x:c r="I51" s="43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7"/>
      <x:c r="F52" s="60"/>
      <x:c r="G52" s="60"/>
      <x:c r="H52" s="60"/>
      <x:c r="I52" s="43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7"/>
      <x:c r="F53" s="60"/>
      <x:c r="G53" s="60"/>
      <x:c r="H53" s="60"/>
      <x:c r="I53" s="43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7"/>
      <x:c r="F54" s="60"/>
      <x:c r="G54" s="60"/>
      <x:c r="H54" s="60"/>
      <x:c r="I54" s="43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7"/>
      <x:c r="F55" s="60"/>
      <x:c r="G55" s="60"/>
      <x:c r="H55" s="60"/>
      <x:c r="I55" s="43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7"/>
      <x:c r="F56" s="60"/>
      <x:c r="G56" s="60"/>
      <x:c r="H56" s="60"/>
      <x:c r="I56" s="43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7"/>
      <x:c r="F57" s="60"/>
      <x:c r="G57" s="60"/>
      <x:c r="H57" s="60"/>
      <x:c r="I57" s="43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7"/>
      <x:c r="F58" s="60"/>
      <x:c r="G58" s="60"/>
      <x:c r="H58" s="60"/>
      <x:c r="I58" s="43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7"/>
      <x:c r="F59" s="60"/>
      <x:c r="G59" s="60"/>
      <x:c r="H59" s="60"/>
      <x:c r="I59" s="43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7"/>
      <x:c r="F60" s="60"/>
      <x:c r="G60" s="60"/>
      <x:c r="H60" s="60"/>
      <x:c r="I60" s="43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7"/>
      <x:c r="F61" s="60"/>
      <x:c r="G61" s="60"/>
      <x:c r="H61" s="60"/>
      <x:c r="I61" s="43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7"/>
      <x:c r="F62" s="60"/>
      <x:c r="G62" s="60"/>
      <x:c r="H62" s="60"/>
      <x:c r="I62" s="43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7"/>
      <x:c r="F63" s="60"/>
      <x:c r="G63" s="60"/>
      <x:c r="H63" s="60"/>
      <x:c r="I63" s="43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7"/>
      <x:c r="F64" s="60"/>
      <x:c r="G64" s="60"/>
      <x:c r="H64" s="60"/>
      <x:c r="I64" s="43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7"/>
      <x:c r="F65" s="60"/>
      <x:c r="G65" s="60"/>
      <x:c r="H65" s="60"/>
      <x:c r="I65" s="43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7"/>
      <x:c r="F66" s="60"/>
      <x:c r="G66" s="60"/>
      <x:c r="H66" s="60"/>
      <x:c r="I66" s="43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7"/>
      <x:c r="F67" s="60"/>
      <x:c r="G67" s="60"/>
      <x:c r="H67" s="60"/>
      <x:c r="I67" s="43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7"/>
      <x:c r="F68" s="60"/>
      <x:c r="G68" s="60"/>
      <x:c r="H68" s="60"/>
      <x:c r="I68" s="43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7"/>
      <x:c r="F69" s="60"/>
      <x:c r="G69" s="60"/>
      <x:c r="H69" s="60"/>
      <x:c r="I69" s="43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7"/>
      <x:c r="F70" s="60"/>
      <x:c r="G70" s="60"/>
      <x:c r="H70" s="60"/>
      <x:c r="I70" s="43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7"/>
      <x:c r="F71" s="60"/>
      <x:c r="G71" s="60"/>
      <x:c r="H71" s="60"/>
      <x:c r="I71" s="43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7"/>
      <x:c r="F72" s="60"/>
      <x:c r="G72" s="60"/>
      <x:c r="H72" s="60"/>
      <x:c r="I72" s="43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7"/>
      <x:c r="F73" s="60"/>
      <x:c r="G73" s="60"/>
      <x:c r="H73" s="60"/>
      <x:c r="I73" s="43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7"/>
      <x:c r="F74" s="60"/>
      <x:c r="G74" s="60"/>
      <x:c r="H74" s="60"/>
      <x:c r="I74" s="43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7"/>
      <x:c r="F75" s="60"/>
      <x:c r="G75" s="60"/>
      <x:c r="H75" s="60"/>
      <x:c r="I75" s="43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7"/>
      <x:c r="F76" s="60"/>
      <x:c r="G76" s="60"/>
      <x:c r="H76" s="60"/>
      <x:c r="I76" s="43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7"/>
      <x:c r="F77" s="60"/>
      <x:c r="G77" s="60"/>
      <x:c r="H77" s="60"/>
      <x:c r="I77" s="43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7"/>
      <x:c r="F78" s="60"/>
      <x:c r="G78" s="60"/>
      <x:c r="H78" s="60"/>
      <x:c r="I78" s="43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7"/>
      <x:c r="F79" s="60"/>
      <x:c r="G79" s="60"/>
      <x:c r="H79" s="60"/>
      <x:c r="I79" s="43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7"/>
      <x:c r="F80" s="60"/>
      <x:c r="G80" s="60"/>
      <x:c r="H80" s="60"/>
      <x:c r="I80" s="43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7"/>
      <x:c r="F81" s="60"/>
      <x:c r="G81" s="60"/>
      <x:c r="H81" s="60"/>
      <x:c r="I81" s="43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7"/>
      <x:c r="F82" s="60"/>
      <x:c r="G82" s="60"/>
      <x:c r="H82" s="60"/>
      <x:c r="I82" s="43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7"/>
      <x:c r="F83" s="60"/>
      <x:c r="G83" s="60"/>
      <x:c r="H83" s="60"/>
      <x:c r="I83" s="43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7"/>
      <x:c r="F84" s="60"/>
      <x:c r="G84" s="60"/>
      <x:c r="H84" s="60"/>
      <x:c r="I84" s="43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7"/>
      <x:c r="F85" s="60"/>
      <x:c r="G85" s="60"/>
      <x:c r="H85" s="60"/>
      <x:c r="I85" s="43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7"/>
      <x:c r="F86" s="60"/>
      <x:c r="G86" s="60"/>
      <x:c r="H86" s="60"/>
      <x:c r="I86" s="43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7"/>
      <x:c r="F87" s="60"/>
      <x:c r="G87" s="60"/>
      <x:c r="H87" s="60"/>
      <x:c r="I87" s="43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7"/>
      <x:c r="F88" s="60"/>
      <x:c r="G88" s="60"/>
      <x:c r="H88" s="60"/>
      <x:c r="I88" s="43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7"/>
      <x:c r="F89" s="60"/>
      <x:c r="G89" s="60"/>
      <x:c r="H89" s="60"/>
      <x:c r="I89" s="43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7"/>
      <x:c r="F90" s="60"/>
      <x:c r="G90" s="60"/>
      <x:c r="H90" s="60"/>
      <x:c r="I90" s="43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7"/>
      <x:c r="F91" s="60"/>
      <x:c r="G91" s="60"/>
      <x:c r="H91" s="60"/>
      <x:c r="I91" s="43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7"/>
      <x:c r="F92" s="60"/>
      <x:c r="G92" s="60"/>
      <x:c r="H92" s="60"/>
      <x:c r="I92" s="43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7"/>
      <x:c r="F93" s="60"/>
      <x:c r="G93" s="60"/>
      <x:c r="H93" s="60"/>
      <x:c r="I93" s="43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7"/>
      <x:c r="F94" s="60"/>
      <x:c r="G94" s="60"/>
      <x:c r="H94" s="60"/>
      <x:c r="I94" s="43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7"/>
      <x:c r="F95" s="60"/>
      <x:c r="G95" s="60"/>
      <x:c r="H95" s="60"/>
      <x:c r="I95" s="43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7"/>
      <x:c r="F96" s="60"/>
      <x:c r="G96" s="60"/>
      <x:c r="H96" s="60"/>
      <x:c r="I96" s="43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7"/>
      <x:c r="F97" s="60"/>
      <x:c r="G97" s="60"/>
      <x:c r="H97" s="60"/>
      <x:c r="I97" s="43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7"/>
      <x:c r="F98" s="60"/>
      <x:c r="G98" s="60"/>
      <x:c r="H98" s="60"/>
      <x:c r="I98" s="43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7"/>
      <x:c r="F99" s="60"/>
      <x:c r="G99" s="60"/>
      <x:c r="H99" s="60"/>
      <x:c r="I99" s="43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7"/>
      <x:c r="F100" s="60"/>
      <x:c r="G100" s="60"/>
      <x:c r="H100" s="60"/>
      <x:c r="I100" s="43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7"/>
      <x:c r="F101" s="60"/>
      <x:c r="G101" s="60"/>
      <x:c r="H101" s="60"/>
      <x:c r="I101" s="43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7"/>
      <x:c r="F102" s="60"/>
      <x:c r="G102" s="60"/>
      <x:c r="H102" s="60"/>
      <x:c r="I102" s="43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7"/>
      <x:c r="F103" s="60"/>
      <x:c r="G103" s="60"/>
      <x:c r="H103" s="60"/>
      <x:c r="I103" s="43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7"/>
      <x:c r="F104" s="60"/>
      <x:c r="G104" s="60"/>
      <x:c r="H104" s="60"/>
      <x:c r="I104" s="43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7"/>
      <x:c r="F105" s="60"/>
      <x:c r="G105" s="60"/>
      <x:c r="H105" s="60"/>
      <x:c r="I105" s="43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7"/>
      <x:c r="F106" s="60"/>
      <x:c r="G106" s="60"/>
      <x:c r="H106" s="60"/>
      <x:c r="I106" s="43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7"/>
      <x:c r="F107" s="60"/>
      <x:c r="G107" s="60"/>
      <x:c r="H107" s="60"/>
      <x:c r="I107" s="43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7"/>
      <x:c r="F108" s="60"/>
      <x:c r="G108" s="60"/>
      <x:c r="H108" s="60"/>
      <x:c r="I108" s="43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7"/>
      <x:c r="F109" s="60"/>
      <x:c r="G109" s="60"/>
      <x:c r="H109" s="60"/>
      <x:c r="I109" s="43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7"/>
      <x:c r="F110" s="60"/>
      <x:c r="G110" s="60"/>
      <x:c r="H110" s="60"/>
      <x:c r="I110" s="43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7"/>
      <x:c r="F111" s="60"/>
      <x:c r="G111" s="60"/>
      <x:c r="H111" s="60"/>
      <x:c r="I111" s="43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7"/>
      <x:c r="F112" s="60"/>
      <x:c r="G112" s="60"/>
      <x:c r="H112" s="60"/>
      <x:c r="I112" s="43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7"/>
      <x:c r="F113" s="60"/>
      <x:c r="G113" s="60"/>
      <x:c r="H113" s="60"/>
      <x:c r="I113" s="43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7"/>
      <x:c r="F114" s="60"/>
      <x:c r="G114" s="60"/>
      <x:c r="H114" s="60"/>
      <x:c r="I114" s="43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7"/>
      <x:c r="F115" s="60"/>
      <x:c r="G115" s="60"/>
      <x:c r="H115" s="60"/>
      <x:c r="I115" s="43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7"/>
      <x:c r="F116" s="60"/>
      <x:c r="G116" s="60"/>
      <x:c r="H116" s="60"/>
      <x:c r="I116" s="43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7"/>
      <x:c r="F117" s="60"/>
      <x:c r="G117" s="60"/>
      <x:c r="H117" s="60"/>
      <x:c r="I117" s="43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7"/>
      <x:c r="F118" s="60"/>
      <x:c r="G118" s="60"/>
      <x:c r="H118" s="60"/>
      <x:c r="I118" s="43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7"/>
      <x:c r="F119" s="60"/>
      <x:c r="G119" s="60"/>
      <x:c r="H119" s="60"/>
      <x:c r="I119" s="43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7"/>
      <x:c r="F120" s="60"/>
      <x:c r="G120" s="60"/>
      <x:c r="H120" s="60"/>
      <x:c r="I120" s="43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0"/>
      <x:c r="G121" s="60"/>
      <x:c r="H121" s="60"/>
      <x:c r="I121" s="43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0"/>
      <x:c r="G122" s="60"/>
      <x:c r="H122" s="60"/>
      <x:c r="I122" s="43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0"/>
      <x:c r="G123" s="60"/>
      <x:c r="H123" s="60"/>
      <x:c r="I123" s="43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0"/>
      <x:c r="G124" s="60"/>
      <x:c r="H124" s="60"/>
      <x:c r="I124" s="43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0"/>
      <x:c r="G125" s="60"/>
      <x:c r="H125" s="60"/>
      <x:c r="I125" s="43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0"/>
      <x:c r="G126" s="60"/>
      <x:c r="H126" s="60"/>
      <x:c r="I126" s="43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0"/>
      <x:c r="G127" s="60"/>
      <x:c r="H127" s="60"/>
      <x:c r="I127" s="43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0"/>
      <x:c r="G128" s="60"/>
      <x:c r="H128" s="60"/>
      <x:c r="I128" s="43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0"/>
      <x:c r="G129" s="60"/>
      <x:c r="H129" s="60"/>
      <x:c r="I129" s="43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0"/>
      <x:c r="G130" s="60"/>
      <x:c r="H130" s="60"/>
      <x:c r="I130" s="43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0"/>
      <x:c r="G131" s="60"/>
      <x:c r="H131" s="60"/>
      <x:c r="I131" s="43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0"/>
      <x:c r="G132" s="60"/>
      <x:c r="H132" s="60"/>
      <x:c r="I132" s="43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0"/>
      <x:c r="G133" s="60"/>
      <x:c r="H133" s="60"/>
      <x:c r="I133" s="43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0"/>
      <x:c r="G134" s="60"/>
      <x:c r="H134" s="60"/>
      <x:c r="I134" s="43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0"/>
      <x:c r="G135" s="60"/>
      <x:c r="H135" s="60"/>
      <x:c r="I135" s="43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0"/>
      <x:c r="G136" s="60"/>
      <x:c r="H136" s="60"/>
      <x:c r="I136" s="43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0"/>
      <x:c r="G137" s="60"/>
      <x:c r="H137" s="60"/>
      <x:c r="I137" s="43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0"/>
      <x:c r="G138" s="60"/>
      <x:c r="H138" s="60"/>
      <x:c r="I138" s="43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0"/>
      <x:c r="G139" s="60"/>
      <x:c r="H139" s="60"/>
      <x:c r="I139" s="43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0"/>
      <x:c r="G140" s="60"/>
      <x:c r="H140" s="60"/>
      <x:c r="I140" s="43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0"/>
      <x:c r="G141" s="60"/>
      <x:c r="H141" s="60"/>
      <x:c r="I141" s="43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0"/>
      <x:c r="G142" s="60"/>
      <x:c r="H142" s="60"/>
      <x:c r="I142" s="43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0"/>
      <x:c r="G143" s="60"/>
      <x:c r="H143" s="60"/>
      <x:c r="I143" s="43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0"/>
      <x:c r="G144" s="60"/>
      <x:c r="H144" s="60"/>
      <x:c r="I144" s="43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0"/>
      <x:c r="G145" s="60"/>
      <x:c r="H145" s="60"/>
      <x:c r="I145" s="43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0"/>
      <x:c r="G146" s="60"/>
      <x:c r="H146" s="60"/>
      <x:c r="I146" s="43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0"/>
      <x:c r="G147" s="60"/>
      <x:c r="H147" s="60"/>
      <x:c r="I147" s="43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0"/>
      <x:c r="G148" s="60"/>
      <x:c r="H148" s="60"/>
      <x:c r="I148" s="43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0"/>
      <x:c r="G149" s="60"/>
      <x:c r="H149" s="60"/>
      <x:c r="I149" s="43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0"/>
      <x:c r="G150" s="60"/>
      <x:c r="H150" s="60"/>
      <x:c r="I150" s="43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0"/>
      <x:c r="G151" s="60"/>
      <x:c r="H151" s="60"/>
      <x:c r="I151" s="43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0"/>
      <x:c r="G152" s="60"/>
      <x:c r="H152" s="60"/>
      <x:c r="I152" s="43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0"/>
      <x:c r="G153" s="60"/>
      <x:c r="H153" s="60"/>
      <x:c r="I153" s="43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0"/>
      <x:c r="G154" s="60"/>
      <x:c r="H154" s="60"/>
      <x:c r="I154" s="43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0"/>
      <x:c r="G155" s="60"/>
      <x:c r="H155" s="60"/>
      <x:c r="I155" s="43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0"/>
      <x:c r="G156" s="60"/>
      <x:c r="H156" s="60"/>
      <x:c r="I156" s="43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0"/>
      <x:c r="G157" s="60"/>
      <x:c r="H157" s="60"/>
      <x:c r="I157" s="43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0"/>
      <x:c r="G158" s="60"/>
      <x:c r="H158" s="60"/>
      <x:c r="I158" s="43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0"/>
      <x:c r="G159" s="60"/>
      <x:c r="H159" s="60"/>
      <x:c r="I159" s="43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0"/>
      <x:c r="G160" s="60"/>
      <x:c r="H160" s="60"/>
      <x:c r="I160" s="43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0"/>
      <x:c r="G161" s="60"/>
      <x:c r="H161" s="60"/>
      <x:c r="I161" s="43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0"/>
      <x:c r="G162" s="60"/>
      <x:c r="H162" s="60"/>
      <x:c r="I162" s="43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0"/>
      <x:c r="G163" s="60"/>
      <x:c r="H163" s="60"/>
      <x:c r="I163" s="43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0"/>
      <x:c r="G164" s="60"/>
      <x:c r="H164" s="60"/>
      <x:c r="I164" s="43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0"/>
      <x:c r="G165" s="60"/>
      <x:c r="H165" s="60"/>
      <x:c r="I165" s="43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0"/>
      <x:c r="G166" s="60"/>
      <x:c r="H166" s="60"/>
      <x:c r="I166" s="43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0"/>
      <x:c r="G167" s="60"/>
      <x:c r="H167" s="60"/>
      <x:c r="I167" s="43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0"/>
      <x:c r="G168" s="60"/>
      <x:c r="H168" s="60"/>
      <x:c r="I168" s="43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0"/>
      <x:c r="G169" s="60"/>
      <x:c r="H169" s="60"/>
      <x:c r="I169" s="43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0"/>
      <x:c r="G170" s="60"/>
      <x:c r="H170" s="60"/>
      <x:c r="I170" s="43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0"/>
      <x:c r="G171" s="60"/>
      <x:c r="H171" s="60"/>
      <x:c r="I171" s="43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0"/>
      <x:c r="G172" s="60"/>
      <x:c r="H172" s="60"/>
      <x:c r="I172" s="43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0"/>
      <x:c r="G173" s="60"/>
      <x:c r="H173" s="60"/>
      <x:c r="I173" s="43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0"/>
      <x:c r="G174" s="60"/>
      <x:c r="H174" s="60"/>
      <x:c r="I174" s="43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0"/>
      <x:c r="G175" s="60"/>
      <x:c r="H175" s="60"/>
      <x:c r="I175" s="43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0"/>
      <x:c r="G176" s="60"/>
      <x:c r="H176" s="60"/>
      <x:c r="I176" s="43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0"/>
      <x:c r="G177" s="60"/>
      <x:c r="H177" s="60"/>
      <x:c r="I177" s="43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0"/>
      <x:c r="G178" s="60"/>
      <x:c r="H178" s="60"/>
      <x:c r="I178" s="43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0"/>
      <x:c r="G179" s="60"/>
      <x:c r="H179" s="60"/>
      <x:c r="I179" s="43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0"/>
      <x:c r="G180" s="60"/>
      <x:c r="H180" s="60"/>
      <x:c r="I180" s="43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0"/>
      <x:c r="G181" s="60"/>
      <x:c r="H181" s="60"/>
      <x:c r="I181" s="43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0"/>
      <x:c r="G182" s="60"/>
      <x:c r="H182" s="60"/>
      <x:c r="I182" s="43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0"/>
      <x:c r="G183" s="60"/>
      <x:c r="H183" s="60"/>
      <x:c r="I183" s="43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0"/>
      <x:c r="G184" s="60"/>
      <x:c r="H184" s="60"/>
      <x:c r="I184" s="43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0"/>
      <x:c r="G185" s="60"/>
      <x:c r="H185" s="60"/>
      <x:c r="I185" s="43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0"/>
      <x:c r="G186" s="60"/>
      <x:c r="H186" s="60"/>
      <x:c r="I186" s="43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0"/>
      <x:c r="G187" s="60"/>
      <x:c r="H187" s="60"/>
      <x:c r="I187" s="43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0"/>
      <x:c r="G188" s="60"/>
      <x:c r="H188" s="60"/>
      <x:c r="I188" s="43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0"/>
      <x:c r="G189" s="60"/>
      <x:c r="H189" s="60"/>
      <x:c r="I189" s="43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0"/>
      <x:c r="G190" s="60"/>
      <x:c r="H190" s="60"/>
      <x:c r="I190" s="43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0"/>
      <x:c r="G191" s="60"/>
      <x:c r="H191" s="60"/>
      <x:c r="I191" s="43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0"/>
      <x:c r="G192" s="60"/>
      <x:c r="H192" s="60"/>
      <x:c r="I192" s="43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0"/>
      <x:c r="G193" s="60"/>
      <x:c r="H193" s="60"/>
      <x:c r="I193" s="43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0"/>
      <x:c r="G194" s="60"/>
      <x:c r="H194" s="60"/>
      <x:c r="I194" s="43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0"/>
      <x:c r="G195" s="60"/>
      <x:c r="H195" s="60"/>
      <x:c r="I195" s="43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0"/>
      <x:c r="G196" s="60"/>
      <x:c r="H196" s="60"/>
      <x:c r="I196" s="43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0"/>
      <x:c r="G197" s="60"/>
      <x:c r="H197" s="60"/>
      <x:c r="I197" s="43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0"/>
      <x:c r="G198" s="60"/>
      <x:c r="H198" s="60"/>
      <x:c r="I198" s="43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0"/>
      <x:c r="G199" s="60"/>
      <x:c r="H199" s="60"/>
      <x:c r="I199" s="43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0"/>
      <x:c r="G200" s="60"/>
      <x:c r="H200" s="60"/>
      <x:c r="I200" s="43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0"/>
      <x:c r="G201" s="60"/>
      <x:c r="H201" s="60"/>
      <x:c r="I201" s="43"/>
      <x:c r="J201" s="60"/>
      <x:c r="K201" s="60"/>
      <x:c r="L201" s="60"/>
      <x:c r="M201" s="60"/>
      <x:c r="N201" s="60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0"/>
      <x:c r="G202" s="60"/>
      <x:c r="H202" s="60"/>
      <x:c r="I202" s="43"/>
      <x:c r="J202" s="60"/>
      <x:c r="K202" s="60"/>
      <x:c r="L202" s="60"/>
      <x:c r="M202" s="60"/>
      <x:c r="N202" s="60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0"/>
      <x:c r="G203" s="60"/>
      <x:c r="H203" s="60"/>
      <x:c r="I203" s="43"/>
      <x:c r="J203" s="60"/>
      <x:c r="K203" s="60"/>
      <x:c r="L203" s="60"/>
      <x:c r="M203" s="60"/>
      <x:c r="N203" s="60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0"/>
      <x:c r="G204" s="60"/>
      <x:c r="H204" s="60"/>
      <x:c r="I204" s="43"/>
      <x:c r="J204" s="60"/>
      <x:c r="K204" s="60"/>
      <x:c r="L204" s="60"/>
      <x:c r="M204" s="60"/>
      <x:c r="N204" s="60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0"/>
      <x:c r="G205" s="60"/>
      <x:c r="H205" s="60"/>
      <x:c r="I205" s="43"/>
      <x:c r="J205" s="60"/>
      <x:c r="K205" s="60"/>
      <x:c r="L205" s="60"/>
      <x:c r="M205" s="60"/>
      <x:c r="N205" s="60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0"/>
      <x:c r="G206" s="60"/>
      <x:c r="H206" s="60"/>
      <x:c r="I206" s="43"/>
      <x:c r="J206" s="60"/>
      <x:c r="K206" s="60"/>
      <x:c r="L206" s="60"/>
      <x:c r="M206" s="60"/>
      <x:c r="N206" s="60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0"/>
      <x:c r="G207" s="60"/>
      <x:c r="H207" s="60"/>
      <x:c r="I207" s="43"/>
      <x:c r="J207" s="60"/>
      <x:c r="K207" s="60"/>
      <x:c r="L207" s="60"/>
      <x:c r="M207" s="60"/>
      <x:c r="N207" s="60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0"/>
      <x:c r="G208" s="60"/>
      <x:c r="H208" s="60"/>
      <x:c r="I208" s="43"/>
      <x:c r="J208" s="60"/>
      <x:c r="K208" s="60"/>
      <x:c r="L208" s="60"/>
      <x:c r="M208" s="60"/>
      <x:c r="N208" s="60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0"/>
      <x:c r="G209" s="60"/>
      <x:c r="H209" s="60"/>
      <x:c r="I209" s="43"/>
      <x:c r="J209" s="60"/>
      <x:c r="K209" s="60"/>
      <x:c r="L209" s="60"/>
      <x:c r="M209" s="60"/>
      <x:c r="N209" s="60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0"/>
      <x:c r="G210" s="60"/>
      <x:c r="H210" s="60"/>
      <x:c r="I210" s="43"/>
      <x:c r="J210" s="60"/>
      <x:c r="K210" s="60"/>
      <x:c r="L210" s="60"/>
      <x:c r="M210" s="60"/>
      <x:c r="N210" s="60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0"/>
      <x:c r="G211" s="60"/>
      <x:c r="H211" s="60"/>
      <x:c r="I211" s="43"/>
      <x:c r="J211" s="60"/>
      <x:c r="K211" s="60"/>
      <x:c r="L211" s="60"/>
      <x:c r="M211" s="60"/>
      <x:c r="N211" s="60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0"/>
      <x:c r="G212" s="60"/>
      <x:c r="H212" s="60"/>
      <x:c r="I212" s="43"/>
      <x:c r="J212" s="60"/>
      <x:c r="K212" s="60"/>
      <x:c r="L212" s="60"/>
      <x:c r="M212" s="60"/>
      <x:c r="N212" s="60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0"/>
      <x:c r="G213" s="60"/>
      <x:c r="H213" s="60"/>
      <x:c r="I213" s="43"/>
      <x:c r="J213" s="60"/>
      <x:c r="K213" s="60"/>
      <x:c r="L213" s="60"/>
      <x:c r="M213" s="60"/>
      <x:c r="N213" s="60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0"/>
      <x:c r="G214" s="60"/>
      <x:c r="H214" s="60"/>
      <x:c r="I214" s="43"/>
      <x:c r="J214" s="60"/>
      <x:c r="K214" s="60"/>
      <x:c r="L214" s="60"/>
      <x:c r="M214" s="60"/>
      <x:c r="N214" s="60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0"/>
      <x:c r="G215" s="60"/>
      <x:c r="H215" s="60"/>
      <x:c r="I215" s="43"/>
      <x:c r="J215" s="60"/>
      <x:c r="K215" s="60"/>
      <x:c r="L215" s="60"/>
      <x:c r="M215" s="60"/>
      <x:c r="N215" s="60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0"/>
      <x:c r="G216" s="60"/>
      <x:c r="H216" s="60"/>
      <x:c r="I216" s="43"/>
      <x:c r="J216" s="60"/>
      <x:c r="K216" s="60"/>
      <x:c r="L216" s="60"/>
      <x:c r="M216" s="60"/>
      <x:c r="N216" s="60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0"/>
      <x:c r="G217" s="60"/>
      <x:c r="H217" s="60"/>
      <x:c r="I217" s="43"/>
      <x:c r="J217" s="60"/>
      <x:c r="K217" s="60"/>
      <x:c r="L217" s="60"/>
      <x:c r="M217" s="60"/>
      <x:c r="N217" s="60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0"/>
      <x:c r="G218" s="60"/>
      <x:c r="H218" s="60"/>
      <x:c r="I218" s="43"/>
      <x:c r="J218" s="60"/>
      <x:c r="K218" s="60"/>
      <x:c r="L218" s="60"/>
      <x:c r="M218" s="60"/>
      <x:c r="N218" s="60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0"/>
      <x:c r="G219" s="60"/>
      <x:c r="H219" s="60"/>
      <x:c r="I219" s="43"/>
      <x:c r="J219" s="60"/>
      <x:c r="K219" s="60"/>
      <x:c r="L219" s="60"/>
      <x:c r="M219" s="60"/>
      <x:c r="N219" s="60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0"/>
      <x:c r="G220" s="60"/>
      <x:c r="H220" s="60"/>
      <x:c r="I220" s="43"/>
      <x:c r="J220" s="60"/>
      <x:c r="K220" s="60"/>
      <x:c r="L220" s="60"/>
      <x:c r="M220" s="60"/>
      <x:c r="N220" s="60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0"/>
      <x:c r="G221" s="60"/>
      <x:c r="H221" s="60"/>
      <x:c r="I221" s="43"/>
      <x:c r="J221" s="60"/>
      <x:c r="K221" s="60"/>
      <x:c r="L221" s="60"/>
      <x:c r="M221" s="60"/>
      <x:c r="N221" s="60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0"/>
      <x:c r="G222" s="60"/>
      <x:c r="H222" s="60"/>
      <x:c r="I222" s="43"/>
      <x:c r="J222" s="60"/>
      <x:c r="K222" s="60"/>
      <x:c r="L222" s="60"/>
      <x:c r="M222" s="60"/>
      <x:c r="N222" s="60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0"/>
      <x:c r="G223" s="60"/>
      <x:c r="H223" s="60"/>
      <x:c r="I223" s="43"/>
      <x:c r="J223" s="60"/>
      <x:c r="K223" s="60"/>
      <x:c r="L223" s="60"/>
      <x:c r="M223" s="60"/>
      <x:c r="N223" s="60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0"/>
      <x:c r="G224" s="60"/>
      <x:c r="H224" s="60"/>
      <x:c r="I224" s="43"/>
      <x:c r="J224" s="60"/>
      <x:c r="K224" s="60"/>
      <x:c r="L224" s="60"/>
      <x:c r="M224" s="60"/>
      <x:c r="N224" s="60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0"/>
      <x:c r="G225" s="60"/>
      <x:c r="H225" s="60"/>
      <x:c r="I225" s="43"/>
      <x:c r="J225" s="60"/>
      <x:c r="K225" s="60"/>
      <x:c r="L225" s="60"/>
      <x:c r="M225" s="60"/>
      <x:c r="N225" s="60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0"/>
      <x:c r="G226" s="60"/>
      <x:c r="H226" s="60"/>
      <x:c r="I226" s="43"/>
      <x:c r="J226" s="60"/>
      <x:c r="K226" s="60"/>
      <x:c r="L226" s="60"/>
      <x:c r="M226" s="60"/>
      <x:c r="N226" s="60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0"/>
      <x:c r="G227" s="60"/>
      <x:c r="H227" s="60"/>
      <x:c r="I227" s="43"/>
      <x:c r="J227" s="60"/>
      <x:c r="K227" s="60"/>
      <x:c r="L227" s="60"/>
      <x:c r="M227" s="60"/>
      <x:c r="N227" s="60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0"/>
      <x:c r="G228" s="60"/>
      <x:c r="H228" s="60"/>
      <x:c r="I228" s="43"/>
      <x:c r="J228" s="60"/>
      <x:c r="K228" s="60"/>
      <x:c r="L228" s="60"/>
      <x:c r="M228" s="60"/>
      <x:c r="N228" s="60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0"/>
      <x:c r="G229" s="60"/>
      <x:c r="H229" s="60"/>
      <x:c r="I229" s="43"/>
      <x:c r="J229" s="60"/>
      <x:c r="K229" s="60"/>
      <x:c r="L229" s="60"/>
      <x:c r="M229" s="60"/>
      <x:c r="N229" s="60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0"/>
      <x:c r="G230" s="60"/>
      <x:c r="H230" s="60"/>
      <x:c r="I230" s="43"/>
      <x:c r="J230" s="60"/>
      <x:c r="K230" s="60"/>
      <x:c r="L230" s="60"/>
      <x:c r="M230" s="60"/>
      <x:c r="N230" s="60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0"/>
      <x:c r="G231" s="60"/>
      <x:c r="H231" s="60"/>
      <x:c r="I231" s="43"/>
      <x:c r="J231" s="60"/>
      <x:c r="K231" s="60"/>
      <x:c r="L231" s="60"/>
      <x:c r="M231" s="60"/>
      <x:c r="N231" s="60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0"/>
      <x:c r="G232" s="60"/>
      <x:c r="H232" s="60"/>
      <x:c r="I232" s="43"/>
      <x:c r="J232" s="60"/>
      <x:c r="K232" s="60"/>
      <x:c r="L232" s="60"/>
      <x:c r="M232" s="60"/>
      <x:c r="N232" s="60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0"/>
      <x:c r="G233" s="60"/>
      <x:c r="H233" s="60"/>
      <x:c r="I233" s="43"/>
      <x:c r="J233" s="60"/>
      <x:c r="K233" s="60"/>
      <x:c r="L233" s="60"/>
      <x:c r="M233" s="60"/>
      <x:c r="N233" s="60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0"/>
      <x:c r="G234" s="60"/>
      <x:c r="H234" s="60"/>
      <x:c r="I234" s="43"/>
      <x:c r="J234" s="60"/>
      <x:c r="K234" s="60"/>
      <x:c r="L234" s="60"/>
      <x:c r="M234" s="60"/>
      <x:c r="N234" s="60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0"/>
      <x:c r="G235" s="60"/>
      <x:c r="H235" s="60"/>
      <x:c r="I235" s="43"/>
      <x:c r="J235" s="60"/>
      <x:c r="K235" s="60"/>
      <x:c r="L235" s="60"/>
      <x:c r="M235" s="60"/>
      <x:c r="N235" s="60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0"/>
      <x:c r="G236" s="60"/>
      <x:c r="H236" s="60"/>
      <x:c r="I236" s="43"/>
      <x:c r="J236" s="60"/>
      <x:c r="K236" s="60"/>
      <x:c r="L236" s="60"/>
      <x:c r="M236" s="60"/>
      <x:c r="N236" s="60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0"/>
      <x:c r="G237" s="60"/>
      <x:c r="H237" s="60"/>
      <x:c r="I237" s="43"/>
      <x:c r="J237" s="60"/>
      <x:c r="K237" s="60"/>
      <x:c r="L237" s="60"/>
      <x:c r="M237" s="60"/>
      <x:c r="N237" s="60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0"/>
      <x:c r="G238" s="60"/>
      <x:c r="H238" s="60"/>
      <x:c r="I238" s="43"/>
      <x:c r="J238" s="60"/>
      <x:c r="K238" s="60"/>
      <x:c r="L238" s="60"/>
      <x:c r="M238" s="60"/>
      <x:c r="N238" s="60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0"/>
      <x:c r="G239" s="60"/>
      <x:c r="H239" s="60"/>
      <x:c r="I239" s="43"/>
      <x:c r="J239" s="60"/>
      <x:c r="K239" s="60"/>
      <x:c r="L239" s="60"/>
      <x:c r="M239" s="60"/>
      <x:c r="N239" s="60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0"/>
      <x:c r="G240" s="60"/>
      <x:c r="H240" s="60"/>
      <x:c r="I240" s="43"/>
      <x:c r="J240" s="60"/>
      <x:c r="K240" s="60"/>
      <x:c r="L240" s="60"/>
      <x:c r="M240" s="60"/>
      <x:c r="N240" s="60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0"/>
      <x:c r="G241" s="60"/>
      <x:c r="H241" s="60"/>
      <x:c r="I241" s="43"/>
      <x:c r="J241" s="60"/>
      <x:c r="K241" s="60"/>
      <x:c r="L241" s="60"/>
      <x:c r="M241" s="60"/>
      <x:c r="N241" s="60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0"/>
      <x:c r="G242" s="60"/>
      <x:c r="H242" s="60"/>
      <x:c r="I242" s="43"/>
      <x:c r="J242" s="60"/>
      <x:c r="K242" s="60"/>
      <x:c r="L242" s="60"/>
      <x:c r="M242" s="60"/>
      <x:c r="N242" s="60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0"/>
      <x:c r="G243" s="60"/>
      <x:c r="H243" s="60"/>
      <x:c r="I243" s="43"/>
      <x:c r="J243" s="60"/>
      <x:c r="K243" s="60"/>
      <x:c r="L243" s="60"/>
      <x:c r="M243" s="60"/>
      <x:c r="N243" s="60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0"/>
      <x:c r="G244" s="60"/>
      <x:c r="H244" s="60"/>
      <x:c r="I244" s="43"/>
      <x:c r="J244" s="60"/>
      <x:c r="K244" s="60"/>
      <x:c r="L244" s="60"/>
      <x:c r="M244" s="60"/>
      <x:c r="N244" s="60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0"/>
      <x:c r="G245" s="60"/>
      <x:c r="H245" s="60"/>
      <x:c r="I245" s="43"/>
      <x:c r="J245" s="60"/>
      <x:c r="K245" s="60"/>
      <x:c r="L245" s="60"/>
      <x:c r="M245" s="60"/>
      <x:c r="N245" s="60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0"/>
      <x:c r="G246" s="60"/>
      <x:c r="H246" s="60"/>
      <x:c r="I246" s="43"/>
      <x:c r="J246" s="60"/>
      <x:c r="K246" s="60"/>
      <x:c r="L246" s="60"/>
      <x:c r="M246" s="60"/>
      <x:c r="N246" s="60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0"/>
      <x:c r="G247" s="60"/>
      <x:c r="H247" s="60"/>
      <x:c r="I247" s="43"/>
      <x:c r="J247" s="60"/>
      <x:c r="K247" s="60"/>
      <x:c r="L247" s="60"/>
      <x:c r="M247" s="60"/>
      <x:c r="N247" s="60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0"/>
      <x:c r="G248" s="60"/>
      <x:c r="H248" s="60"/>
      <x:c r="I248" s="43"/>
      <x:c r="J248" s="60"/>
      <x:c r="K248" s="60"/>
      <x:c r="L248" s="60"/>
      <x:c r="M248" s="60"/>
      <x:c r="N248" s="60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0"/>
      <x:c r="G249" s="60"/>
      <x:c r="H249" s="60"/>
      <x:c r="I249" s="43"/>
      <x:c r="J249" s="60"/>
      <x:c r="K249" s="60"/>
      <x:c r="L249" s="60"/>
      <x:c r="M249" s="60"/>
      <x:c r="N249" s="60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0"/>
      <x:c r="G250" s="60"/>
      <x:c r="H250" s="60"/>
      <x:c r="I250" s="43"/>
      <x:c r="J250" s="60"/>
      <x:c r="K250" s="60"/>
      <x:c r="L250" s="60"/>
      <x:c r="M250" s="60"/>
      <x:c r="N250" s="60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0"/>
      <x:c r="G251" s="60"/>
      <x:c r="H251" s="60"/>
      <x:c r="I251" s="43"/>
      <x:c r="J251" s="60"/>
      <x:c r="K251" s="60"/>
      <x:c r="L251" s="60"/>
      <x:c r="M251" s="60"/>
      <x:c r="N251" s="60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0"/>
      <x:c r="G252" s="60"/>
      <x:c r="H252" s="60"/>
      <x:c r="I252" s="43"/>
      <x:c r="J252" s="60"/>
      <x:c r="K252" s="60"/>
      <x:c r="L252" s="60"/>
      <x:c r="M252" s="60"/>
      <x:c r="N252" s="60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0"/>
      <x:c r="G253" s="60"/>
      <x:c r="H253" s="60"/>
      <x:c r="I253" s="43"/>
      <x:c r="J253" s="60"/>
      <x:c r="K253" s="60"/>
      <x:c r="L253" s="60"/>
      <x:c r="M253" s="60"/>
      <x:c r="N253" s="60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0"/>
      <x:c r="G254" s="60"/>
      <x:c r="H254" s="60"/>
      <x:c r="I254" s="43"/>
      <x:c r="J254" s="60"/>
      <x:c r="K254" s="60"/>
      <x:c r="L254" s="60"/>
      <x:c r="M254" s="60"/>
      <x:c r="N254" s="60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0"/>
      <x:c r="G255" s="60"/>
      <x:c r="H255" s="60"/>
      <x:c r="I255" s="43"/>
      <x:c r="J255" s="60"/>
      <x:c r="K255" s="60"/>
      <x:c r="L255" s="60"/>
      <x:c r="M255" s="60"/>
      <x:c r="N255" s="60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0"/>
      <x:c r="G256" s="60"/>
      <x:c r="H256" s="60"/>
      <x:c r="I256" s="43"/>
      <x:c r="J256" s="60"/>
      <x:c r="K256" s="60"/>
      <x:c r="L256" s="60"/>
      <x:c r="M256" s="60"/>
      <x:c r="N256" s="60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0"/>
      <x:c r="G257" s="60"/>
      <x:c r="H257" s="60"/>
      <x:c r="I257" s="43"/>
      <x:c r="J257" s="60"/>
      <x:c r="K257" s="60"/>
      <x:c r="L257" s="60"/>
      <x:c r="M257" s="60"/>
      <x:c r="N257" s="60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0"/>
      <x:c r="G258" s="60"/>
      <x:c r="H258" s="60"/>
      <x:c r="I258" s="43"/>
      <x:c r="J258" s="60"/>
      <x:c r="K258" s="60"/>
      <x:c r="L258" s="60"/>
      <x:c r="M258" s="60"/>
      <x:c r="N258" s="60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0"/>
      <x:c r="G259" s="60"/>
      <x:c r="H259" s="60"/>
      <x:c r="I259" s="43"/>
      <x:c r="J259" s="60"/>
      <x:c r="K259" s="60"/>
      <x:c r="L259" s="60"/>
      <x:c r="M259" s="60"/>
      <x:c r="N259" s="60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0"/>
      <x:c r="G260" s="60"/>
      <x:c r="H260" s="60"/>
      <x:c r="I260" s="43"/>
      <x:c r="J260" s="60"/>
      <x:c r="K260" s="60"/>
      <x:c r="L260" s="60"/>
      <x:c r="M260" s="60"/>
      <x:c r="N260" s="60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0"/>
      <x:c r="G261" s="60"/>
      <x:c r="H261" s="60"/>
      <x:c r="I261" s="43"/>
      <x:c r="J261" s="60"/>
      <x:c r="K261" s="60"/>
      <x:c r="L261" s="60"/>
      <x:c r="M261" s="60"/>
      <x:c r="N261" s="60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0"/>
      <x:c r="G262" s="60"/>
      <x:c r="H262" s="60"/>
      <x:c r="I262" s="43"/>
      <x:c r="J262" s="60"/>
      <x:c r="K262" s="60"/>
      <x:c r="L262" s="60"/>
      <x:c r="M262" s="60"/>
      <x:c r="N262" s="60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0"/>
      <x:c r="G263" s="60"/>
      <x:c r="H263" s="60"/>
      <x:c r="I263" s="43"/>
      <x:c r="J263" s="60"/>
      <x:c r="K263" s="60"/>
      <x:c r="L263" s="60"/>
      <x:c r="M263" s="60"/>
      <x:c r="N263" s="60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0"/>
      <x:c r="G264" s="60"/>
      <x:c r="H264" s="60"/>
      <x:c r="I264" s="43"/>
      <x:c r="J264" s="60"/>
      <x:c r="K264" s="60"/>
      <x:c r="L264" s="60"/>
      <x:c r="M264" s="60"/>
      <x:c r="N264" s="60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0"/>
      <x:c r="G265" s="60"/>
      <x:c r="H265" s="60"/>
      <x:c r="I265" s="43"/>
      <x:c r="J265" s="60"/>
      <x:c r="K265" s="60"/>
      <x:c r="L265" s="60"/>
      <x:c r="M265" s="60"/>
      <x:c r="N265" s="60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0"/>
      <x:c r="G266" s="60"/>
      <x:c r="H266" s="60"/>
      <x:c r="I266" s="43"/>
      <x:c r="J266" s="60"/>
      <x:c r="K266" s="60"/>
      <x:c r="L266" s="60"/>
      <x:c r="M266" s="60"/>
      <x:c r="N266" s="60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0"/>
      <x:c r="G267" s="60"/>
      <x:c r="H267" s="60"/>
      <x:c r="I267" s="43"/>
      <x:c r="J267" s="60"/>
      <x:c r="K267" s="60"/>
      <x:c r="L267" s="60"/>
      <x:c r="M267" s="60"/>
      <x:c r="N267" s="60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0"/>
      <x:c r="G268" s="60"/>
      <x:c r="H268" s="60"/>
      <x:c r="I268" s="43"/>
      <x:c r="J268" s="60"/>
      <x:c r="K268" s="60"/>
      <x:c r="L268" s="60"/>
      <x:c r="M268" s="60"/>
      <x:c r="N268" s="60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0"/>
      <x:c r="G269" s="60"/>
      <x:c r="H269" s="60"/>
      <x:c r="I269" s="43"/>
      <x:c r="J269" s="60"/>
      <x:c r="K269" s="60"/>
      <x:c r="L269" s="60"/>
      <x:c r="M269" s="60"/>
      <x:c r="N269" s="60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0"/>
      <x:c r="G270" s="60"/>
      <x:c r="H270" s="60"/>
      <x:c r="I270" s="43"/>
      <x:c r="J270" s="60"/>
      <x:c r="K270" s="60"/>
      <x:c r="L270" s="60"/>
      <x:c r="M270" s="60"/>
      <x:c r="N270" s="60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0"/>
      <x:c r="G271" s="60"/>
      <x:c r="H271" s="60"/>
      <x:c r="I271" s="43"/>
      <x:c r="J271" s="60"/>
      <x:c r="K271" s="60"/>
      <x:c r="L271" s="60"/>
      <x:c r="M271" s="60"/>
      <x:c r="N271" s="60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0"/>
      <x:c r="G272" s="60"/>
      <x:c r="H272" s="60"/>
      <x:c r="I272" s="43"/>
      <x:c r="J272" s="60"/>
      <x:c r="K272" s="60"/>
      <x:c r="L272" s="60"/>
      <x:c r="M272" s="60"/>
      <x:c r="N272" s="60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0"/>
      <x:c r="G273" s="60"/>
      <x:c r="H273" s="60"/>
      <x:c r="I273" s="43"/>
      <x:c r="J273" s="60"/>
      <x:c r="K273" s="60"/>
      <x:c r="L273" s="60"/>
      <x:c r="M273" s="60"/>
      <x:c r="N273" s="60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0"/>
      <x:c r="G274" s="60"/>
      <x:c r="H274" s="60"/>
      <x:c r="I274" s="43"/>
      <x:c r="J274" s="60"/>
      <x:c r="K274" s="60"/>
      <x:c r="L274" s="60"/>
      <x:c r="M274" s="60"/>
      <x:c r="N274" s="60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0"/>
      <x:c r="G275" s="60"/>
      <x:c r="H275" s="60"/>
      <x:c r="I275" s="43"/>
      <x:c r="J275" s="60"/>
      <x:c r="K275" s="60"/>
      <x:c r="L275" s="60"/>
      <x:c r="M275" s="60"/>
      <x:c r="N275" s="60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0"/>
      <x:c r="G276" s="60"/>
      <x:c r="H276" s="60"/>
      <x:c r="I276" s="43"/>
      <x:c r="J276" s="60"/>
      <x:c r="K276" s="60"/>
      <x:c r="L276" s="60"/>
      <x:c r="M276" s="60"/>
      <x:c r="N276" s="60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0"/>
      <x:c r="G277" s="60"/>
      <x:c r="H277" s="60"/>
      <x:c r="I277" s="43"/>
      <x:c r="J277" s="60"/>
      <x:c r="K277" s="60"/>
      <x:c r="L277" s="60"/>
      <x:c r="M277" s="60"/>
      <x:c r="N277" s="60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0"/>
      <x:c r="G278" s="60"/>
      <x:c r="H278" s="60"/>
      <x:c r="I278" s="43"/>
      <x:c r="J278" s="60"/>
      <x:c r="K278" s="60"/>
      <x:c r="L278" s="60"/>
      <x:c r="M278" s="60"/>
      <x:c r="N278" s="60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0"/>
      <x:c r="G279" s="60"/>
      <x:c r="H279" s="60"/>
      <x:c r="I279" s="43"/>
      <x:c r="J279" s="60"/>
      <x:c r="K279" s="60"/>
      <x:c r="L279" s="60"/>
      <x:c r="M279" s="60"/>
      <x:c r="N279" s="60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0"/>
      <x:c r="G280" s="60"/>
      <x:c r="H280" s="60"/>
      <x:c r="I280" s="43"/>
      <x:c r="J280" s="60"/>
      <x:c r="K280" s="60"/>
      <x:c r="L280" s="60"/>
      <x:c r="M280" s="60"/>
      <x:c r="N280" s="60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0"/>
      <x:c r="G281" s="60"/>
      <x:c r="H281" s="60"/>
      <x:c r="I281" s="43"/>
      <x:c r="J281" s="60"/>
      <x:c r="K281" s="60"/>
      <x:c r="L281" s="60"/>
      <x:c r="M281" s="60"/>
      <x:c r="N281" s="60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0"/>
      <x:c r="G282" s="60"/>
      <x:c r="H282" s="60"/>
      <x:c r="I282" s="43"/>
      <x:c r="J282" s="60"/>
      <x:c r="K282" s="60"/>
      <x:c r="L282" s="60"/>
      <x:c r="M282" s="60"/>
      <x:c r="N282" s="60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0"/>
      <x:c r="G283" s="60"/>
      <x:c r="H283" s="60"/>
      <x:c r="I283" s="43"/>
      <x:c r="J283" s="60"/>
      <x:c r="K283" s="60"/>
      <x:c r="L283" s="60"/>
      <x:c r="M283" s="60"/>
      <x:c r="N283" s="60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0"/>
      <x:c r="G284" s="60"/>
      <x:c r="H284" s="60"/>
      <x:c r="I284" s="43"/>
      <x:c r="J284" s="60"/>
      <x:c r="K284" s="60"/>
      <x:c r="L284" s="60"/>
      <x:c r="M284" s="60"/>
      <x:c r="N284" s="60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0"/>
      <x:c r="G285" s="60"/>
      <x:c r="H285" s="60"/>
      <x:c r="I285" s="43"/>
      <x:c r="J285" s="60"/>
      <x:c r="K285" s="60"/>
      <x:c r="L285" s="60"/>
      <x:c r="M285" s="60"/>
      <x:c r="N285" s="60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0"/>
      <x:c r="G286" s="60"/>
      <x:c r="H286" s="60"/>
      <x:c r="I286" s="43"/>
      <x:c r="J286" s="60"/>
      <x:c r="K286" s="60"/>
      <x:c r="L286" s="60"/>
      <x:c r="M286" s="60"/>
      <x:c r="N286" s="60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0"/>
      <x:c r="G287" s="60"/>
      <x:c r="H287" s="60"/>
      <x:c r="I287" s="43"/>
      <x:c r="J287" s="60"/>
      <x:c r="K287" s="60"/>
      <x:c r="L287" s="60"/>
      <x:c r="M287" s="60"/>
      <x:c r="N287" s="60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0"/>
      <x:c r="G288" s="60"/>
      <x:c r="H288" s="60"/>
      <x:c r="I288" s="43"/>
      <x:c r="J288" s="60"/>
      <x:c r="K288" s="60"/>
      <x:c r="L288" s="60"/>
      <x:c r="M288" s="60"/>
      <x:c r="N288" s="60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0"/>
      <x:c r="G289" s="60"/>
      <x:c r="H289" s="60"/>
      <x:c r="I289" s="43"/>
      <x:c r="J289" s="60"/>
      <x:c r="K289" s="60"/>
      <x:c r="L289" s="60"/>
      <x:c r="M289" s="60"/>
      <x:c r="N289" s="60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0"/>
      <x:c r="G290" s="60"/>
      <x:c r="H290" s="60"/>
      <x:c r="I290" s="43"/>
      <x:c r="J290" s="60"/>
      <x:c r="K290" s="60"/>
      <x:c r="L290" s="60"/>
      <x:c r="M290" s="60"/>
      <x:c r="N290" s="60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0"/>
      <x:c r="G291" s="60"/>
      <x:c r="H291" s="60"/>
      <x:c r="I291" s="43"/>
      <x:c r="J291" s="60"/>
      <x:c r="K291" s="60"/>
      <x:c r="L291" s="60"/>
      <x:c r="M291" s="60"/>
      <x:c r="N291" s="60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0"/>
      <x:c r="G292" s="60"/>
      <x:c r="H292" s="60"/>
      <x:c r="I292" s="43"/>
      <x:c r="J292" s="60"/>
      <x:c r="K292" s="60"/>
      <x:c r="L292" s="60"/>
      <x:c r="M292" s="60"/>
      <x:c r="N292" s="60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0"/>
      <x:c r="G293" s="60"/>
      <x:c r="H293" s="60"/>
      <x:c r="I293" s="43"/>
      <x:c r="J293" s="60"/>
      <x:c r="K293" s="60"/>
      <x:c r="L293" s="60"/>
      <x:c r="M293" s="60"/>
      <x:c r="N293" s="60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0"/>
      <x:c r="G294" s="60"/>
      <x:c r="H294" s="60"/>
      <x:c r="I294" s="43"/>
      <x:c r="J294" s="60"/>
      <x:c r="K294" s="60"/>
      <x:c r="L294" s="60"/>
      <x:c r="M294" s="60"/>
      <x:c r="N294" s="60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0"/>
      <x:c r="G295" s="60"/>
      <x:c r="H295" s="60"/>
      <x:c r="I295" s="43"/>
      <x:c r="J295" s="60"/>
      <x:c r="K295" s="60"/>
      <x:c r="L295" s="60"/>
      <x:c r="M295" s="60"/>
      <x:c r="N295" s="60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0"/>
      <x:c r="G296" s="60"/>
      <x:c r="H296" s="60"/>
      <x:c r="I296" s="43"/>
      <x:c r="J296" s="60"/>
      <x:c r="K296" s="60"/>
      <x:c r="L296" s="60"/>
      <x:c r="M296" s="60"/>
      <x:c r="N296" s="60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0"/>
      <x:c r="G297" s="60"/>
      <x:c r="H297" s="60"/>
      <x:c r="I297" s="43"/>
      <x:c r="J297" s="60"/>
      <x:c r="K297" s="60"/>
      <x:c r="L297" s="60"/>
      <x:c r="M297" s="60"/>
      <x:c r="N297" s="60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0"/>
      <x:c r="G298" s="60"/>
      <x:c r="H298" s="60"/>
      <x:c r="I298" s="43"/>
      <x:c r="J298" s="60"/>
      <x:c r="K298" s="60"/>
      <x:c r="L298" s="60"/>
      <x:c r="M298" s="60"/>
      <x:c r="N298" s="60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0"/>
      <x:c r="G299" s="60"/>
      <x:c r="H299" s="60"/>
      <x:c r="I299" s="43"/>
      <x:c r="J299" s="60"/>
      <x:c r="K299" s="60"/>
      <x:c r="L299" s="60"/>
      <x:c r="M299" s="60"/>
      <x:c r="N299" s="60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0"/>
      <x:c r="G300" s="60"/>
      <x:c r="H300" s="60"/>
      <x:c r="I300" s="43"/>
      <x:c r="J300" s="60"/>
      <x:c r="K300" s="60"/>
      <x:c r="L300" s="60"/>
      <x:c r="M300" s="60"/>
      <x:c r="N300" s="60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0"/>
      <x:c r="G301" s="60"/>
      <x:c r="H301" s="60"/>
      <x:c r="I301" s="43"/>
      <x:c r="J301" s="60"/>
      <x:c r="K301" s="60"/>
      <x:c r="L301" s="60"/>
      <x:c r="M301" s="60"/>
      <x:c r="N301" s="60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0"/>
      <x:c r="G302" s="60"/>
      <x:c r="H302" s="60"/>
      <x:c r="I302" s="43"/>
      <x:c r="J302" s="60"/>
      <x:c r="K302" s="60"/>
      <x:c r="L302" s="60"/>
      <x:c r="M302" s="60"/>
      <x:c r="N302" s="60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0"/>
      <x:c r="G303" s="60"/>
      <x:c r="H303" s="60"/>
      <x:c r="I303" s="43"/>
      <x:c r="J303" s="60"/>
      <x:c r="K303" s="60"/>
      <x:c r="L303" s="60"/>
      <x:c r="M303" s="60"/>
      <x:c r="N303" s="60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0"/>
      <x:c r="G304" s="60"/>
      <x:c r="H304" s="60"/>
      <x:c r="I304" s="43"/>
      <x:c r="J304" s="60"/>
      <x:c r="K304" s="60"/>
      <x:c r="L304" s="60"/>
      <x:c r="M304" s="60"/>
      <x:c r="N304" s="60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0"/>
      <x:c r="G305" s="60"/>
      <x:c r="H305" s="60"/>
      <x:c r="I305" s="43"/>
      <x:c r="J305" s="60"/>
      <x:c r="K305" s="60"/>
      <x:c r="L305" s="60"/>
      <x:c r="M305" s="60"/>
      <x:c r="N305" s="60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0"/>
      <x:c r="G306" s="60"/>
      <x:c r="H306" s="60"/>
      <x:c r="I306" s="43"/>
      <x:c r="J306" s="60"/>
      <x:c r="K306" s="60"/>
      <x:c r="L306" s="60"/>
      <x:c r="M306" s="60"/>
      <x:c r="N306" s="60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0"/>
      <x:c r="G307" s="60"/>
      <x:c r="H307" s="60"/>
      <x:c r="I307" s="43"/>
      <x:c r="J307" s="60"/>
      <x:c r="K307" s="60"/>
      <x:c r="L307" s="60"/>
      <x:c r="M307" s="60"/>
      <x:c r="N307" s="60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0"/>
      <x:c r="G308" s="60"/>
      <x:c r="H308" s="60"/>
      <x:c r="I308" s="43"/>
      <x:c r="J308" s="60"/>
      <x:c r="K308" s="60"/>
      <x:c r="L308" s="60"/>
      <x:c r="M308" s="60"/>
      <x:c r="N308" s="60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0"/>
      <x:c r="G309" s="60"/>
      <x:c r="H309" s="60"/>
      <x:c r="I309" s="43"/>
      <x:c r="J309" s="60"/>
      <x:c r="K309" s="60"/>
      <x:c r="L309" s="60"/>
      <x:c r="M309" s="60"/>
      <x:c r="N309" s="60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0"/>
      <x:c r="G310" s="60"/>
      <x:c r="H310" s="60"/>
      <x:c r="I310" s="43"/>
      <x:c r="J310" s="60"/>
      <x:c r="K310" s="60"/>
      <x:c r="L310" s="60"/>
      <x:c r="M310" s="60"/>
      <x:c r="N310" s="60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0"/>
      <x:c r="G311" s="60"/>
      <x:c r="H311" s="60"/>
      <x:c r="I311" s="43"/>
      <x:c r="J311" s="60"/>
      <x:c r="K311" s="60"/>
      <x:c r="L311" s="60"/>
      <x:c r="M311" s="60"/>
      <x:c r="N311" s="60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0"/>
      <x:c r="G312" s="60"/>
      <x:c r="H312" s="60"/>
      <x:c r="I312" s="43"/>
      <x:c r="J312" s="60"/>
      <x:c r="K312" s="60"/>
      <x:c r="L312" s="60"/>
      <x:c r="M312" s="60"/>
      <x:c r="N312" s="60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0"/>
      <x:c r="G313" s="60"/>
      <x:c r="H313" s="60"/>
      <x:c r="I313" s="43"/>
      <x:c r="J313" s="60"/>
      <x:c r="K313" s="60"/>
      <x:c r="L313" s="60"/>
      <x:c r="M313" s="60"/>
      <x:c r="N313" s="60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0"/>
      <x:c r="G314" s="60"/>
      <x:c r="H314" s="60"/>
      <x:c r="I314" s="43"/>
      <x:c r="J314" s="60"/>
      <x:c r="K314" s="60"/>
      <x:c r="L314" s="60"/>
      <x:c r="M314" s="60"/>
      <x:c r="N314" s="60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0"/>
      <x:c r="G315" s="60"/>
      <x:c r="H315" s="60"/>
      <x:c r="I315" s="43"/>
      <x:c r="J315" s="60"/>
      <x:c r="K315" s="60"/>
      <x:c r="L315" s="60"/>
      <x:c r="M315" s="60"/>
      <x:c r="N315" s="60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0"/>
      <x:c r="G316" s="60"/>
      <x:c r="H316" s="60"/>
      <x:c r="I316" s="43"/>
      <x:c r="J316" s="60"/>
      <x:c r="K316" s="60"/>
      <x:c r="L316" s="60"/>
      <x:c r="M316" s="60"/>
      <x:c r="N316" s="60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0"/>
      <x:c r="G317" s="60"/>
      <x:c r="H317" s="60"/>
      <x:c r="I317" s="43"/>
      <x:c r="J317" s="60"/>
      <x:c r="K317" s="60"/>
      <x:c r="L317" s="60"/>
      <x:c r="M317" s="60"/>
      <x:c r="N317" s="60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0"/>
      <x:c r="G318" s="60"/>
      <x:c r="H318" s="60"/>
      <x:c r="I318" s="43"/>
      <x:c r="J318" s="60"/>
      <x:c r="K318" s="60"/>
      <x:c r="L318" s="60"/>
      <x:c r="M318" s="60"/>
      <x:c r="N318" s="60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0"/>
      <x:c r="G319" s="60"/>
      <x:c r="H319" s="60"/>
      <x:c r="I319" s="43"/>
      <x:c r="J319" s="60"/>
      <x:c r="K319" s="60"/>
      <x:c r="L319" s="60"/>
      <x:c r="M319" s="60"/>
      <x:c r="N319" s="60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0"/>
      <x:c r="G320" s="60"/>
      <x:c r="H320" s="60"/>
      <x:c r="I320" s="43"/>
      <x:c r="J320" s="60"/>
      <x:c r="K320" s="60"/>
      <x:c r="L320" s="60"/>
      <x:c r="M320" s="60"/>
      <x:c r="N320" s="60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0"/>
      <x:c r="G321" s="60"/>
      <x:c r="H321" s="60"/>
      <x:c r="I321" s="43"/>
      <x:c r="J321" s="60"/>
      <x:c r="K321" s="60"/>
      <x:c r="L321" s="60"/>
      <x:c r="M321" s="60"/>
      <x:c r="N321" s="60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0"/>
      <x:c r="G322" s="60"/>
      <x:c r="H322" s="60"/>
      <x:c r="I322" s="43"/>
      <x:c r="J322" s="60"/>
      <x:c r="K322" s="60"/>
      <x:c r="L322" s="60"/>
      <x:c r="M322" s="60"/>
      <x:c r="N322" s="60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0"/>
      <x:c r="G323" s="60"/>
      <x:c r="H323" s="60"/>
      <x:c r="I323" s="43"/>
      <x:c r="J323" s="60"/>
      <x:c r="K323" s="60"/>
      <x:c r="L323" s="60"/>
      <x:c r="M323" s="60"/>
      <x:c r="N323" s="60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0"/>
      <x:c r="G324" s="60"/>
      <x:c r="H324" s="60"/>
      <x:c r="I324" s="43"/>
      <x:c r="J324" s="60"/>
      <x:c r="K324" s="60"/>
      <x:c r="L324" s="60"/>
      <x:c r="M324" s="60"/>
      <x:c r="N324" s="60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0"/>
      <x:c r="G325" s="60"/>
      <x:c r="H325" s="60"/>
      <x:c r="I325" s="43"/>
      <x:c r="J325" s="60"/>
      <x:c r="K325" s="60"/>
      <x:c r="L325" s="60"/>
      <x:c r="M325" s="60"/>
      <x:c r="N325" s="60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0"/>
      <x:c r="G326" s="60"/>
      <x:c r="H326" s="60"/>
      <x:c r="I326" s="43"/>
      <x:c r="J326" s="60"/>
      <x:c r="K326" s="60"/>
      <x:c r="L326" s="60"/>
      <x:c r="M326" s="60"/>
      <x:c r="N326" s="60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0"/>
      <x:c r="G327" s="60"/>
      <x:c r="H327" s="60"/>
      <x:c r="I327" s="43"/>
      <x:c r="J327" s="60"/>
      <x:c r="K327" s="60"/>
      <x:c r="L327" s="60"/>
      <x:c r="M327" s="60"/>
      <x:c r="N327" s="60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0"/>
      <x:c r="G328" s="60"/>
      <x:c r="H328" s="60"/>
      <x:c r="I328" s="43"/>
      <x:c r="J328" s="60"/>
      <x:c r="K328" s="60"/>
      <x:c r="L328" s="60"/>
      <x:c r="M328" s="60"/>
      <x:c r="N328" s="60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0"/>
      <x:c r="G329" s="60"/>
      <x:c r="H329" s="60"/>
      <x:c r="I329" s="43"/>
      <x:c r="J329" s="60"/>
      <x:c r="K329" s="60"/>
      <x:c r="L329" s="60"/>
      <x:c r="M329" s="60"/>
      <x:c r="N329" s="60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0"/>
      <x:c r="G330" s="60"/>
      <x:c r="H330" s="60"/>
      <x:c r="I330" s="43"/>
      <x:c r="J330" s="60"/>
      <x:c r="K330" s="60"/>
      <x:c r="L330" s="60"/>
      <x:c r="M330" s="60"/>
      <x:c r="N330" s="60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0"/>
      <x:c r="G331" s="60"/>
      <x:c r="H331" s="60"/>
      <x:c r="I331" s="43"/>
      <x:c r="J331" s="60"/>
      <x:c r="K331" s="60"/>
      <x:c r="L331" s="60"/>
      <x:c r="M331" s="60"/>
      <x:c r="N331" s="60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0"/>
      <x:c r="G332" s="60"/>
      <x:c r="H332" s="60"/>
      <x:c r="I332" s="43"/>
      <x:c r="J332" s="60"/>
      <x:c r="K332" s="60"/>
      <x:c r="L332" s="60"/>
      <x:c r="M332" s="60"/>
      <x:c r="N332" s="60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0"/>
      <x:c r="G333" s="60"/>
      <x:c r="H333" s="60"/>
      <x:c r="I333" s="43"/>
      <x:c r="J333" s="60"/>
      <x:c r="K333" s="60"/>
      <x:c r="L333" s="60"/>
      <x:c r="M333" s="60"/>
      <x:c r="N333" s="60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0"/>
      <x:c r="G334" s="60"/>
      <x:c r="H334" s="60"/>
      <x:c r="I334" s="43"/>
      <x:c r="J334" s="60"/>
      <x:c r="K334" s="60"/>
      <x:c r="L334" s="60"/>
      <x:c r="M334" s="60"/>
      <x:c r="N334" s="60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0"/>
      <x:c r="G335" s="60"/>
      <x:c r="H335" s="60"/>
      <x:c r="I335" s="43"/>
      <x:c r="J335" s="60"/>
      <x:c r="K335" s="60"/>
      <x:c r="L335" s="60"/>
      <x:c r="M335" s="60"/>
      <x:c r="N335" s="60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0"/>
      <x:c r="G336" s="60"/>
      <x:c r="H336" s="60"/>
      <x:c r="I336" s="43"/>
      <x:c r="J336" s="60"/>
      <x:c r="K336" s="60"/>
      <x:c r="L336" s="60"/>
      <x:c r="M336" s="60"/>
      <x:c r="N336" s="60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0"/>
      <x:c r="G337" s="60"/>
      <x:c r="H337" s="60"/>
      <x:c r="I337" s="43"/>
      <x:c r="J337" s="60"/>
      <x:c r="K337" s="60"/>
      <x:c r="L337" s="60"/>
      <x:c r="M337" s="60"/>
      <x:c r="N337" s="60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0"/>
      <x:c r="G338" s="60"/>
      <x:c r="H338" s="60"/>
      <x:c r="I338" s="43"/>
      <x:c r="J338" s="60"/>
      <x:c r="K338" s="60"/>
      <x:c r="L338" s="60"/>
      <x:c r="M338" s="60"/>
      <x:c r="N338" s="60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0"/>
      <x:c r="G339" s="60"/>
      <x:c r="H339" s="60"/>
      <x:c r="I339" s="43"/>
      <x:c r="J339" s="60"/>
      <x:c r="K339" s="60"/>
      <x:c r="L339" s="60"/>
      <x:c r="M339" s="60"/>
      <x:c r="N339" s="60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0"/>
      <x:c r="G340" s="60"/>
      <x:c r="H340" s="60"/>
      <x:c r="I340" s="43"/>
      <x:c r="J340" s="60"/>
      <x:c r="K340" s="60"/>
      <x:c r="L340" s="60"/>
      <x:c r="M340" s="60"/>
      <x:c r="N340" s="60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0"/>
      <x:c r="G341" s="60"/>
      <x:c r="H341" s="60"/>
      <x:c r="I341" s="43"/>
      <x:c r="J341" s="60"/>
      <x:c r="K341" s="60"/>
      <x:c r="L341" s="60"/>
      <x:c r="M341" s="60"/>
      <x:c r="N341" s="60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0"/>
      <x:c r="G342" s="60"/>
      <x:c r="H342" s="60"/>
      <x:c r="I342" s="43"/>
      <x:c r="J342" s="60"/>
      <x:c r="K342" s="60"/>
      <x:c r="L342" s="60"/>
      <x:c r="M342" s="60"/>
      <x:c r="N342" s="60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0"/>
      <x:c r="G343" s="60"/>
      <x:c r="H343" s="60"/>
      <x:c r="I343" s="43"/>
      <x:c r="J343" s="60"/>
      <x:c r="K343" s="60"/>
      <x:c r="L343" s="60"/>
      <x:c r="M343" s="60"/>
      <x:c r="N343" s="60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0"/>
      <x:c r="G344" s="60"/>
      <x:c r="H344" s="60"/>
      <x:c r="I344" s="43"/>
      <x:c r="J344" s="60"/>
      <x:c r="K344" s="60"/>
      <x:c r="L344" s="60"/>
      <x:c r="M344" s="60"/>
      <x:c r="N344" s="60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0"/>
      <x:c r="G345" s="60"/>
      <x:c r="H345" s="60"/>
      <x:c r="I345" s="43"/>
      <x:c r="J345" s="60"/>
      <x:c r="K345" s="60"/>
      <x:c r="L345" s="60"/>
      <x:c r="M345" s="60"/>
      <x:c r="N345" s="60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0"/>
      <x:c r="G346" s="60"/>
      <x:c r="H346" s="60"/>
      <x:c r="I346" s="43"/>
      <x:c r="J346" s="60"/>
      <x:c r="K346" s="60"/>
      <x:c r="L346" s="60"/>
      <x:c r="M346" s="60"/>
      <x:c r="N346" s="60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0"/>
      <x:c r="G347" s="60"/>
      <x:c r="H347" s="60"/>
      <x:c r="I347" s="43"/>
      <x:c r="J347" s="60"/>
      <x:c r="K347" s="60"/>
      <x:c r="L347" s="60"/>
      <x:c r="M347" s="60"/>
      <x:c r="N347" s="60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0"/>
      <x:c r="G348" s="60"/>
      <x:c r="H348" s="60"/>
      <x:c r="I348" s="43"/>
      <x:c r="J348" s="60"/>
      <x:c r="K348" s="60"/>
      <x:c r="L348" s="60"/>
      <x:c r="M348" s="60"/>
      <x:c r="N348" s="60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0"/>
      <x:c r="G349" s="60"/>
      <x:c r="H349" s="60"/>
      <x:c r="I349" s="43"/>
      <x:c r="J349" s="60"/>
      <x:c r="K349" s="60"/>
      <x:c r="L349" s="60"/>
      <x:c r="M349" s="60"/>
      <x:c r="N349" s="60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0"/>
      <x:c r="G350" s="60"/>
      <x:c r="H350" s="60"/>
      <x:c r="I350" s="43"/>
      <x:c r="J350" s="60"/>
      <x:c r="K350" s="60"/>
      <x:c r="L350" s="60"/>
      <x:c r="M350" s="60"/>
      <x:c r="N350" s="60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0"/>
      <x:c r="G351" s="60"/>
      <x:c r="H351" s="60"/>
      <x:c r="I351" s="43"/>
      <x:c r="J351" s="60"/>
      <x:c r="K351" s="60"/>
      <x:c r="L351" s="60"/>
      <x:c r="M351" s="60"/>
      <x:c r="N351" s="60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0"/>
      <x:c r="G352" s="60"/>
      <x:c r="H352" s="60"/>
      <x:c r="I352" s="43"/>
      <x:c r="J352" s="60"/>
      <x:c r="K352" s="60"/>
      <x:c r="L352" s="60"/>
      <x:c r="M352" s="60"/>
      <x:c r="N352" s="60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0"/>
      <x:c r="G353" s="60"/>
      <x:c r="H353" s="60"/>
      <x:c r="I353" s="43"/>
      <x:c r="J353" s="60"/>
      <x:c r="K353" s="60"/>
      <x:c r="L353" s="60"/>
      <x:c r="M353" s="60"/>
      <x:c r="N353" s="60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0"/>
      <x:c r="G354" s="60"/>
      <x:c r="H354" s="60"/>
      <x:c r="I354" s="43"/>
      <x:c r="J354" s="60"/>
      <x:c r="K354" s="60"/>
      <x:c r="L354" s="60"/>
      <x:c r="M354" s="60"/>
      <x:c r="N354" s="60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0"/>
      <x:c r="G355" s="60"/>
      <x:c r="H355" s="60"/>
      <x:c r="I355" s="43"/>
      <x:c r="J355" s="60"/>
      <x:c r="K355" s="60"/>
      <x:c r="L355" s="60"/>
      <x:c r="M355" s="60"/>
      <x:c r="N355" s="60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0"/>
      <x:c r="G356" s="60"/>
      <x:c r="H356" s="60"/>
      <x:c r="I356" s="43"/>
      <x:c r="J356" s="60"/>
      <x:c r="K356" s="60"/>
      <x:c r="L356" s="60"/>
      <x:c r="M356" s="60"/>
      <x:c r="N356" s="60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0"/>
      <x:c r="G357" s="60"/>
      <x:c r="H357" s="60"/>
      <x:c r="I357" s="43"/>
      <x:c r="J357" s="60"/>
      <x:c r="K357" s="60"/>
      <x:c r="L357" s="60"/>
      <x:c r="M357" s="60"/>
      <x:c r="N357" s="60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0"/>
      <x:c r="G358" s="60"/>
      <x:c r="H358" s="60"/>
      <x:c r="I358" s="43"/>
      <x:c r="J358" s="60"/>
      <x:c r="K358" s="60"/>
      <x:c r="L358" s="60"/>
      <x:c r="M358" s="60"/>
      <x:c r="N358" s="60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0"/>
      <x:c r="G359" s="60"/>
      <x:c r="H359" s="60"/>
      <x:c r="I359" s="43"/>
      <x:c r="J359" s="60"/>
      <x:c r="K359" s="60"/>
      <x:c r="L359" s="60"/>
      <x:c r="M359" s="60"/>
      <x:c r="N359" s="60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0"/>
      <x:c r="G360" s="60"/>
      <x:c r="H360" s="60"/>
      <x:c r="I360" s="43"/>
      <x:c r="J360" s="60"/>
      <x:c r="K360" s="60"/>
      <x:c r="L360" s="60"/>
      <x:c r="M360" s="60"/>
      <x:c r="N360" s="60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0"/>
      <x:c r="G361" s="60"/>
      <x:c r="H361" s="60"/>
      <x:c r="I361" s="43"/>
      <x:c r="J361" s="60"/>
      <x:c r="K361" s="60"/>
      <x:c r="L361" s="60"/>
      <x:c r="M361" s="60"/>
      <x:c r="N361" s="60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0"/>
      <x:c r="G362" s="60"/>
      <x:c r="H362" s="60"/>
      <x:c r="I362" s="43"/>
      <x:c r="J362" s="60"/>
      <x:c r="K362" s="60"/>
      <x:c r="L362" s="60"/>
      <x:c r="M362" s="60"/>
      <x:c r="N362" s="60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0"/>
      <x:c r="G363" s="60"/>
      <x:c r="H363" s="60"/>
      <x:c r="I363" s="43"/>
      <x:c r="J363" s="60"/>
      <x:c r="K363" s="60"/>
      <x:c r="L363" s="60"/>
      <x:c r="M363" s="60"/>
      <x:c r="N363" s="60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0"/>
      <x:c r="G364" s="60"/>
      <x:c r="H364" s="60"/>
      <x:c r="I364" s="43"/>
      <x:c r="J364" s="60"/>
      <x:c r="K364" s="60"/>
      <x:c r="L364" s="60"/>
      <x:c r="M364" s="60"/>
      <x:c r="N364" s="60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0"/>
      <x:c r="G365" s="60"/>
      <x:c r="H365" s="60"/>
      <x:c r="I365" s="43"/>
      <x:c r="J365" s="60"/>
      <x:c r="K365" s="60"/>
      <x:c r="L365" s="60"/>
      <x:c r="M365" s="60"/>
      <x:c r="N365" s="60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0"/>
      <x:c r="G366" s="60"/>
      <x:c r="H366" s="60"/>
      <x:c r="I366" s="43"/>
      <x:c r="J366" s="60"/>
      <x:c r="K366" s="60"/>
      <x:c r="L366" s="60"/>
      <x:c r="M366" s="60"/>
      <x:c r="N366" s="60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0"/>
      <x:c r="G367" s="60"/>
      <x:c r="H367" s="60"/>
      <x:c r="I367" s="43"/>
      <x:c r="J367" s="60"/>
      <x:c r="K367" s="60"/>
      <x:c r="L367" s="60"/>
      <x:c r="M367" s="60"/>
      <x:c r="N367" s="60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0"/>
      <x:c r="G368" s="60"/>
      <x:c r="H368" s="60"/>
      <x:c r="I368" s="43"/>
      <x:c r="J368" s="60"/>
      <x:c r="K368" s="60"/>
      <x:c r="L368" s="60"/>
      <x:c r="M368" s="60"/>
      <x:c r="N368" s="60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0"/>
      <x:c r="G369" s="60"/>
      <x:c r="H369" s="60"/>
      <x:c r="I369" s="43"/>
      <x:c r="J369" s="60"/>
      <x:c r="K369" s="60"/>
      <x:c r="L369" s="60"/>
      <x:c r="M369" s="60"/>
      <x:c r="N369" s="60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0"/>
      <x:c r="G370" s="60"/>
      <x:c r="H370" s="60"/>
      <x:c r="I370" s="43"/>
      <x:c r="J370" s="60"/>
      <x:c r="K370" s="60"/>
      <x:c r="L370" s="60"/>
      <x:c r="M370" s="60"/>
      <x:c r="N370" s="60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0"/>
      <x:c r="G371" s="60"/>
      <x:c r="H371" s="60"/>
      <x:c r="I371" s="43"/>
      <x:c r="J371" s="60"/>
      <x:c r="K371" s="60"/>
      <x:c r="L371" s="60"/>
      <x:c r="M371" s="60"/>
      <x:c r="N371" s="60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0"/>
      <x:c r="G372" s="60"/>
      <x:c r="H372" s="60"/>
      <x:c r="I372" s="43"/>
      <x:c r="J372" s="60"/>
      <x:c r="K372" s="60"/>
      <x:c r="L372" s="60"/>
      <x:c r="M372" s="60"/>
      <x:c r="N372" s="60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0"/>
      <x:c r="G373" s="60"/>
      <x:c r="H373" s="60"/>
      <x:c r="I373" s="43"/>
      <x:c r="J373" s="60"/>
      <x:c r="K373" s="60"/>
      <x:c r="L373" s="60"/>
      <x:c r="M373" s="60"/>
      <x:c r="N373" s="60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0"/>
      <x:c r="G374" s="60"/>
      <x:c r="H374" s="60"/>
      <x:c r="I374" s="43"/>
      <x:c r="J374" s="60"/>
      <x:c r="K374" s="60"/>
      <x:c r="L374" s="60"/>
      <x:c r="M374" s="60"/>
      <x:c r="N374" s="60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0"/>
      <x:c r="G375" s="60"/>
      <x:c r="H375" s="60"/>
      <x:c r="I375" s="43"/>
      <x:c r="J375" s="60"/>
      <x:c r="K375" s="60"/>
      <x:c r="L375" s="60"/>
      <x:c r="M375" s="60"/>
      <x:c r="N375" s="60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0"/>
      <x:c r="G376" s="60"/>
      <x:c r="H376" s="60"/>
      <x:c r="I376" s="43"/>
      <x:c r="J376" s="60"/>
      <x:c r="K376" s="60"/>
      <x:c r="L376" s="60"/>
      <x:c r="M376" s="60"/>
      <x:c r="N376" s="60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0"/>
      <x:c r="G377" s="60"/>
      <x:c r="H377" s="60"/>
      <x:c r="I377" s="43"/>
      <x:c r="J377" s="60"/>
      <x:c r="K377" s="60"/>
      <x:c r="L377" s="60"/>
      <x:c r="M377" s="60"/>
      <x:c r="N377" s="60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0"/>
      <x:c r="G378" s="60"/>
      <x:c r="H378" s="60"/>
      <x:c r="I378" s="43"/>
      <x:c r="J378" s="60"/>
      <x:c r="K378" s="60"/>
      <x:c r="L378" s="60"/>
      <x:c r="M378" s="60"/>
      <x:c r="N378" s="60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0"/>
      <x:c r="G379" s="60"/>
      <x:c r="H379" s="60"/>
      <x:c r="I379" s="43"/>
      <x:c r="J379" s="60"/>
      <x:c r="K379" s="60"/>
      <x:c r="L379" s="60"/>
      <x:c r="M379" s="60"/>
      <x:c r="N379" s="60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0"/>
      <x:c r="G380" s="60"/>
      <x:c r="H380" s="60"/>
      <x:c r="I380" s="43"/>
      <x:c r="J380" s="60"/>
      <x:c r="K380" s="60"/>
      <x:c r="L380" s="60"/>
      <x:c r="M380" s="60"/>
      <x:c r="N380" s="60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0"/>
      <x:c r="G381" s="60"/>
      <x:c r="H381" s="60"/>
      <x:c r="I381" s="43"/>
      <x:c r="J381" s="60"/>
      <x:c r="K381" s="60"/>
      <x:c r="L381" s="60"/>
      <x:c r="M381" s="60"/>
      <x:c r="N381" s="60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0"/>
      <x:c r="G382" s="60"/>
      <x:c r="H382" s="60"/>
      <x:c r="I382" s="43"/>
      <x:c r="J382" s="60"/>
      <x:c r="K382" s="60"/>
      <x:c r="L382" s="60"/>
      <x:c r="M382" s="60"/>
      <x:c r="N382" s="60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0"/>
      <x:c r="G383" s="60"/>
      <x:c r="H383" s="60"/>
      <x:c r="I383" s="43"/>
      <x:c r="J383" s="60"/>
      <x:c r="K383" s="60"/>
      <x:c r="L383" s="60"/>
      <x:c r="M383" s="60"/>
      <x:c r="N383" s="60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0"/>
      <x:c r="G384" s="60"/>
      <x:c r="H384" s="60"/>
      <x:c r="I384" s="43"/>
      <x:c r="J384" s="60"/>
      <x:c r="K384" s="60"/>
      <x:c r="L384" s="60"/>
      <x:c r="M384" s="60"/>
      <x:c r="N384" s="60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0"/>
      <x:c r="G385" s="60"/>
      <x:c r="H385" s="60"/>
      <x:c r="I385" s="43"/>
      <x:c r="J385" s="60"/>
      <x:c r="K385" s="60"/>
      <x:c r="L385" s="60"/>
      <x:c r="M385" s="60"/>
      <x:c r="N385" s="60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0"/>
      <x:c r="G386" s="60"/>
      <x:c r="H386" s="60"/>
      <x:c r="I386" s="43"/>
      <x:c r="J386" s="60"/>
      <x:c r="K386" s="60"/>
      <x:c r="L386" s="60"/>
      <x:c r="M386" s="60"/>
      <x:c r="N386" s="60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0"/>
      <x:c r="G387" s="60"/>
      <x:c r="H387" s="60"/>
      <x:c r="I387" s="43"/>
      <x:c r="J387" s="60"/>
      <x:c r="K387" s="60"/>
      <x:c r="L387" s="60"/>
      <x:c r="M387" s="60"/>
      <x:c r="N387" s="60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0"/>
      <x:c r="G388" s="60"/>
      <x:c r="H388" s="60"/>
      <x:c r="I388" s="43"/>
      <x:c r="J388" s="60"/>
      <x:c r="K388" s="60"/>
      <x:c r="L388" s="60"/>
      <x:c r="M388" s="60"/>
      <x:c r="N388" s="60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0"/>
      <x:c r="G389" s="60"/>
      <x:c r="H389" s="60"/>
      <x:c r="I389" s="43"/>
      <x:c r="J389" s="60"/>
      <x:c r="K389" s="60"/>
      <x:c r="L389" s="60"/>
      <x:c r="M389" s="60"/>
      <x:c r="N389" s="60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0"/>
      <x:c r="G390" s="60"/>
      <x:c r="H390" s="60"/>
      <x:c r="I390" s="43"/>
      <x:c r="J390" s="60"/>
      <x:c r="K390" s="60"/>
      <x:c r="L390" s="60"/>
      <x:c r="M390" s="60"/>
      <x:c r="N390" s="60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0"/>
      <x:c r="G391" s="60"/>
      <x:c r="H391" s="60"/>
      <x:c r="I391" s="43"/>
      <x:c r="J391" s="60"/>
      <x:c r="K391" s="60"/>
      <x:c r="L391" s="60"/>
      <x:c r="M391" s="60"/>
      <x:c r="N391" s="60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0"/>
      <x:c r="G392" s="60"/>
      <x:c r="H392" s="60"/>
      <x:c r="I392" s="43"/>
      <x:c r="J392" s="60"/>
      <x:c r="K392" s="60"/>
      <x:c r="L392" s="60"/>
      <x:c r="M392" s="60"/>
      <x:c r="N392" s="60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0"/>
      <x:c r="G393" s="60"/>
      <x:c r="H393" s="60"/>
      <x:c r="I393" s="43"/>
      <x:c r="J393" s="60"/>
      <x:c r="K393" s="60"/>
      <x:c r="L393" s="60"/>
      <x:c r="M393" s="60"/>
      <x:c r="N393" s="60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0"/>
      <x:c r="G394" s="60"/>
      <x:c r="H394" s="60"/>
      <x:c r="I394" s="43"/>
      <x:c r="J394" s="60"/>
      <x:c r="K394" s="60"/>
      <x:c r="L394" s="60"/>
      <x:c r="M394" s="60"/>
      <x:c r="N394" s="60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0"/>
      <x:c r="G395" s="60"/>
      <x:c r="H395" s="60"/>
      <x:c r="I395" s="43"/>
      <x:c r="J395" s="60"/>
      <x:c r="K395" s="60"/>
      <x:c r="L395" s="60"/>
      <x:c r="M395" s="60"/>
      <x:c r="N395" s="60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0"/>
      <x:c r="G396" s="60"/>
      <x:c r="H396" s="60"/>
      <x:c r="I396" s="43"/>
      <x:c r="J396" s="60"/>
      <x:c r="K396" s="60"/>
      <x:c r="L396" s="60"/>
      <x:c r="M396" s="60"/>
      <x:c r="N396" s="60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0"/>
      <x:c r="G397" s="60"/>
      <x:c r="H397" s="60"/>
      <x:c r="I397" s="43"/>
      <x:c r="J397" s="60"/>
      <x:c r="K397" s="60"/>
      <x:c r="L397" s="60"/>
      <x:c r="M397" s="60"/>
      <x:c r="N397" s="60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0"/>
      <x:c r="G398" s="60"/>
      <x:c r="H398" s="60"/>
      <x:c r="I398" s="43"/>
      <x:c r="J398" s="60"/>
      <x:c r="K398" s="60"/>
      <x:c r="L398" s="60"/>
      <x:c r="M398" s="60"/>
      <x:c r="N398" s="60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0"/>
      <x:c r="G399" s="60"/>
      <x:c r="H399" s="60"/>
      <x:c r="I399" s="43"/>
      <x:c r="J399" s="60"/>
      <x:c r="K399" s="60"/>
      <x:c r="L399" s="60"/>
      <x:c r="M399" s="60"/>
      <x:c r="N399" s="60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0"/>
      <x:c r="G400" s="60"/>
      <x:c r="H400" s="60"/>
      <x:c r="I400" s="43"/>
      <x:c r="J400" s="60"/>
      <x:c r="K400" s="60"/>
      <x:c r="L400" s="60"/>
      <x:c r="M400" s="60"/>
      <x:c r="N400" s="60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0"/>
      <x:c r="G401" s="60"/>
      <x:c r="H401" s="60"/>
      <x:c r="I401" s="43"/>
      <x:c r="J401" s="60"/>
      <x:c r="K401" s="60"/>
      <x:c r="L401" s="60"/>
      <x:c r="M401" s="60"/>
      <x:c r="N401" s="60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0"/>
      <x:c r="G402" s="60"/>
      <x:c r="H402" s="60"/>
      <x:c r="I402" s="43"/>
      <x:c r="J402" s="60"/>
      <x:c r="K402" s="60"/>
      <x:c r="L402" s="60"/>
      <x:c r="M402" s="60"/>
      <x:c r="N402" s="60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0"/>
      <x:c r="G403" s="60"/>
      <x:c r="H403" s="60"/>
      <x:c r="I403" s="43"/>
      <x:c r="J403" s="60"/>
      <x:c r="K403" s="60"/>
      <x:c r="L403" s="60"/>
      <x:c r="M403" s="60"/>
      <x:c r="N403" s="60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0"/>
      <x:c r="G404" s="60"/>
      <x:c r="H404" s="60"/>
      <x:c r="I404" s="43"/>
      <x:c r="J404" s="60"/>
      <x:c r="K404" s="60"/>
      <x:c r="L404" s="60"/>
      <x:c r="M404" s="60"/>
      <x:c r="N404" s="60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0"/>
      <x:c r="G405" s="60"/>
      <x:c r="H405" s="60"/>
      <x:c r="I405" s="43"/>
      <x:c r="J405" s="60"/>
      <x:c r="K405" s="60"/>
      <x:c r="L405" s="60"/>
      <x:c r="M405" s="60"/>
      <x:c r="N405" s="60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0"/>
      <x:c r="G406" s="60"/>
      <x:c r="H406" s="60"/>
      <x:c r="I406" s="43"/>
      <x:c r="J406" s="60"/>
      <x:c r="K406" s="60"/>
      <x:c r="L406" s="60"/>
      <x:c r="M406" s="60"/>
      <x:c r="N406" s="60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0"/>
      <x:c r="G407" s="60"/>
      <x:c r="H407" s="60"/>
      <x:c r="I407" s="43"/>
      <x:c r="J407" s="60"/>
      <x:c r="K407" s="60"/>
      <x:c r="L407" s="60"/>
      <x:c r="M407" s="60"/>
      <x:c r="N407" s="60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0"/>
      <x:c r="G408" s="60"/>
      <x:c r="H408" s="60"/>
      <x:c r="I408" s="43"/>
      <x:c r="J408" s="60"/>
      <x:c r="K408" s="60"/>
      <x:c r="L408" s="60"/>
      <x:c r="M408" s="60"/>
      <x:c r="N408" s="60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0"/>
      <x:c r="G409" s="60"/>
      <x:c r="H409" s="60"/>
      <x:c r="I409" s="43"/>
      <x:c r="J409" s="60"/>
      <x:c r="K409" s="60"/>
      <x:c r="L409" s="60"/>
      <x:c r="M409" s="60"/>
      <x:c r="N409" s="60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0"/>
      <x:c r="G410" s="60"/>
      <x:c r="H410" s="60"/>
      <x:c r="I410" s="43"/>
      <x:c r="J410" s="60"/>
      <x:c r="K410" s="60"/>
      <x:c r="L410" s="60"/>
      <x:c r="M410" s="60"/>
      <x:c r="N410" s="60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0"/>
      <x:c r="G411" s="60"/>
      <x:c r="H411" s="60"/>
      <x:c r="I411" s="43"/>
      <x:c r="J411" s="60"/>
      <x:c r="K411" s="60"/>
      <x:c r="L411" s="60"/>
      <x:c r="M411" s="60"/>
      <x:c r="N411" s="60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0"/>
      <x:c r="G412" s="60"/>
      <x:c r="H412" s="60"/>
      <x:c r="I412" s="43"/>
      <x:c r="J412" s="60"/>
      <x:c r="K412" s="60"/>
      <x:c r="L412" s="60"/>
      <x:c r="M412" s="60"/>
      <x:c r="N412" s="60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0"/>
      <x:c r="G413" s="60"/>
      <x:c r="H413" s="60"/>
      <x:c r="I413" s="43"/>
      <x:c r="J413" s="60"/>
      <x:c r="K413" s="60"/>
      <x:c r="L413" s="60"/>
      <x:c r="M413" s="60"/>
      <x:c r="N413" s="60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0"/>
      <x:c r="G414" s="60"/>
      <x:c r="H414" s="60"/>
      <x:c r="I414" s="43"/>
      <x:c r="J414" s="60"/>
      <x:c r="K414" s="60"/>
      <x:c r="L414" s="60"/>
      <x:c r="M414" s="60"/>
      <x:c r="N414" s="60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0"/>
      <x:c r="G415" s="60"/>
      <x:c r="H415" s="60"/>
      <x:c r="I415" s="43"/>
      <x:c r="J415" s="60"/>
      <x:c r="K415" s="60"/>
      <x:c r="L415" s="60"/>
      <x:c r="M415" s="60"/>
      <x:c r="N415" s="60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0"/>
      <x:c r="G416" s="60"/>
      <x:c r="H416" s="60"/>
      <x:c r="I416" s="43"/>
      <x:c r="J416" s="60"/>
      <x:c r="K416" s="60"/>
      <x:c r="L416" s="60"/>
      <x:c r="M416" s="60"/>
      <x:c r="N416" s="60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0"/>
      <x:c r="G417" s="60"/>
      <x:c r="H417" s="60"/>
      <x:c r="I417" s="43"/>
      <x:c r="J417" s="60"/>
      <x:c r="K417" s="60"/>
      <x:c r="L417" s="60"/>
      <x:c r="M417" s="60"/>
      <x:c r="N417" s="60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0"/>
      <x:c r="G418" s="60"/>
      <x:c r="H418" s="60"/>
      <x:c r="I418" s="43"/>
      <x:c r="J418" s="60"/>
      <x:c r="K418" s="60"/>
      <x:c r="L418" s="60"/>
      <x:c r="M418" s="60"/>
      <x:c r="N418" s="60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0"/>
      <x:c r="G419" s="60"/>
      <x:c r="H419" s="60"/>
      <x:c r="I419" s="43"/>
      <x:c r="J419" s="60"/>
      <x:c r="K419" s="60"/>
      <x:c r="L419" s="60"/>
      <x:c r="M419" s="60"/>
      <x:c r="N419" s="60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0"/>
      <x:c r="G420" s="60"/>
      <x:c r="H420" s="60"/>
      <x:c r="I420" s="43"/>
      <x:c r="J420" s="60"/>
      <x:c r="K420" s="60"/>
      <x:c r="L420" s="60"/>
      <x:c r="M420" s="60"/>
      <x:c r="N420" s="60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0"/>
      <x:c r="G421" s="60"/>
      <x:c r="H421" s="60"/>
      <x:c r="I421" s="43"/>
      <x:c r="J421" s="60"/>
      <x:c r="K421" s="60"/>
      <x:c r="L421" s="60"/>
      <x:c r="M421" s="60"/>
      <x:c r="N421" s="60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0"/>
      <x:c r="G422" s="60"/>
      <x:c r="H422" s="60"/>
      <x:c r="I422" s="43"/>
      <x:c r="J422" s="60"/>
      <x:c r="K422" s="60"/>
      <x:c r="L422" s="60"/>
      <x:c r="M422" s="60"/>
      <x:c r="N422" s="60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0"/>
      <x:c r="G423" s="60"/>
      <x:c r="H423" s="60"/>
      <x:c r="I423" s="43"/>
      <x:c r="J423" s="60"/>
      <x:c r="K423" s="60"/>
      <x:c r="L423" s="60"/>
      <x:c r="M423" s="60"/>
      <x:c r="N423" s="60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0"/>
      <x:c r="G424" s="60"/>
      <x:c r="H424" s="60"/>
      <x:c r="I424" s="43"/>
      <x:c r="J424" s="60"/>
      <x:c r="K424" s="60"/>
      <x:c r="L424" s="60"/>
      <x:c r="M424" s="60"/>
      <x:c r="N424" s="60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0"/>
      <x:c r="G425" s="60"/>
      <x:c r="H425" s="60"/>
      <x:c r="I425" s="43"/>
      <x:c r="J425" s="60"/>
      <x:c r="K425" s="60"/>
      <x:c r="L425" s="60"/>
      <x:c r="M425" s="60"/>
      <x:c r="N425" s="60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0"/>
      <x:c r="G426" s="60"/>
      <x:c r="H426" s="60"/>
      <x:c r="I426" s="43"/>
      <x:c r="J426" s="60"/>
      <x:c r="K426" s="60"/>
      <x:c r="L426" s="60"/>
      <x:c r="M426" s="60"/>
      <x:c r="N426" s="60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0"/>
      <x:c r="G427" s="60"/>
      <x:c r="H427" s="60"/>
      <x:c r="I427" s="43"/>
      <x:c r="J427" s="60"/>
      <x:c r="K427" s="60"/>
      <x:c r="L427" s="60"/>
      <x:c r="M427" s="60"/>
      <x:c r="N427" s="60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0"/>
      <x:c r="G428" s="60"/>
      <x:c r="H428" s="60"/>
      <x:c r="I428" s="43"/>
      <x:c r="J428" s="60"/>
      <x:c r="K428" s="60"/>
      <x:c r="L428" s="60"/>
      <x:c r="M428" s="60"/>
      <x:c r="N428" s="60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0"/>
      <x:c r="G429" s="60"/>
      <x:c r="H429" s="60"/>
      <x:c r="I429" s="43"/>
      <x:c r="J429" s="60"/>
      <x:c r="K429" s="60"/>
      <x:c r="L429" s="60"/>
      <x:c r="M429" s="60"/>
      <x:c r="N429" s="60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0"/>
      <x:c r="G430" s="60"/>
      <x:c r="H430" s="60"/>
      <x:c r="I430" s="43"/>
      <x:c r="J430" s="60"/>
      <x:c r="K430" s="60"/>
      <x:c r="L430" s="60"/>
      <x:c r="M430" s="60"/>
      <x:c r="N430" s="60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0"/>
      <x:c r="G431" s="60"/>
      <x:c r="H431" s="60"/>
      <x:c r="I431" s="43"/>
      <x:c r="J431" s="60"/>
      <x:c r="K431" s="60"/>
      <x:c r="L431" s="60"/>
      <x:c r="M431" s="60"/>
      <x:c r="N431" s="60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0"/>
      <x:c r="G432" s="60"/>
      <x:c r="H432" s="60"/>
      <x:c r="I432" s="43"/>
      <x:c r="J432" s="60"/>
      <x:c r="K432" s="60"/>
      <x:c r="L432" s="60"/>
      <x:c r="M432" s="60"/>
      <x:c r="N432" s="60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0"/>
      <x:c r="G433" s="60"/>
      <x:c r="H433" s="60"/>
      <x:c r="I433" s="43"/>
      <x:c r="J433" s="60"/>
      <x:c r="K433" s="60"/>
      <x:c r="L433" s="60"/>
      <x:c r="M433" s="60"/>
      <x:c r="N433" s="60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0"/>
      <x:c r="G434" s="60"/>
      <x:c r="H434" s="60"/>
      <x:c r="I434" s="43"/>
      <x:c r="J434" s="60"/>
      <x:c r="K434" s="60"/>
      <x:c r="L434" s="60"/>
      <x:c r="M434" s="60"/>
      <x:c r="N434" s="60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0"/>
      <x:c r="G435" s="60"/>
      <x:c r="H435" s="60"/>
      <x:c r="I435" s="43"/>
      <x:c r="J435" s="60"/>
      <x:c r="K435" s="60"/>
      <x:c r="L435" s="60"/>
      <x:c r="M435" s="60"/>
      <x:c r="N435" s="60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0"/>
      <x:c r="G436" s="60"/>
      <x:c r="H436" s="60"/>
      <x:c r="I436" s="43"/>
      <x:c r="J436" s="60"/>
      <x:c r="K436" s="60"/>
      <x:c r="L436" s="60"/>
      <x:c r="M436" s="60"/>
      <x:c r="N436" s="60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0"/>
      <x:c r="G437" s="60"/>
      <x:c r="H437" s="60"/>
      <x:c r="I437" s="43"/>
      <x:c r="J437" s="60"/>
      <x:c r="K437" s="60"/>
      <x:c r="L437" s="60"/>
      <x:c r="M437" s="60"/>
      <x:c r="N437" s="60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0"/>
      <x:c r="G438" s="60"/>
      <x:c r="H438" s="60"/>
      <x:c r="I438" s="43"/>
      <x:c r="J438" s="60"/>
      <x:c r="K438" s="60"/>
      <x:c r="L438" s="60"/>
      <x:c r="M438" s="60"/>
      <x:c r="N438" s="60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0"/>
      <x:c r="G439" s="60"/>
      <x:c r="H439" s="60"/>
      <x:c r="I439" s="43"/>
      <x:c r="J439" s="60"/>
      <x:c r="K439" s="60"/>
      <x:c r="L439" s="60"/>
      <x:c r="M439" s="60"/>
      <x:c r="N439" s="60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0"/>
      <x:c r="G440" s="60"/>
      <x:c r="H440" s="60"/>
      <x:c r="I440" s="43"/>
      <x:c r="J440" s="60"/>
      <x:c r="K440" s="60"/>
      <x:c r="L440" s="60"/>
      <x:c r="M440" s="60"/>
      <x:c r="N440" s="60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0"/>
      <x:c r="G441" s="60"/>
      <x:c r="H441" s="60"/>
      <x:c r="I441" s="43"/>
      <x:c r="J441" s="60"/>
      <x:c r="K441" s="60"/>
      <x:c r="L441" s="60"/>
      <x:c r="M441" s="60"/>
      <x:c r="N441" s="60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0"/>
      <x:c r="G442" s="60"/>
      <x:c r="H442" s="60"/>
      <x:c r="I442" s="43"/>
      <x:c r="J442" s="60"/>
      <x:c r="K442" s="60"/>
      <x:c r="L442" s="60"/>
      <x:c r="M442" s="60"/>
      <x:c r="N442" s="60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0"/>
      <x:c r="G443" s="60"/>
      <x:c r="H443" s="60"/>
      <x:c r="I443" s="43"/>
      <x:c r="J443" s="60"/>
      <x:c r="K443" s="60"/>
      <x:c r="L443" s="60"/>
      <x:c r="M443" s="60"/>
      <x:c r="N443" s="60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0"/>
      <x:c r="G444" s="60"/>
      <x:c r="H444" s="60"/>
      <x:c r="I444" s="43"/>
      <x:c r="J444" s="60"/>
      <x:c r="K444" s="60"/>
      <x:c r="L444" s="60"/>
      <x:c r="M444" s="60"/>
      <x:c r="N444" s="60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0"/>
      <x:c r="G445" s="60"/>
      <x:c r="H445" s="60"/>
      <x:c r="I445" s="43"/>
      <x:c r="J445" s="60"/>
      <x:c r="K445" s="60"/>
      <x:c r="L445" s="60"/>
      <x:c r="M445" s="60"/>
      <x:c r="N445" s="60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0"/>
      <x:c r="G446" s="60"/>
      <x:c r="H446" s="60"/>
      <x:c r="I446" s="43"/>
      <x:c r="J446" s="60"/>
      <x:c r="K446" s="60"/>
      <x:c r="L446" s="60"/>
      <x:c r="M446" s="60"/>
      <x:c r="N446" s="60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0"/>
      <x:c r="G447" s="60"/>
      <x:c r="H447" s="60"/>
      <x:c r="I447" s="43"/>
      <x:c r="J447" s="60"/>
      <x:c r="K447" s="60"/>
      <x:c r="L447" s="60"/>
      <x:c r="M447" s="60"/>
      <x:c r="N447" s="60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0"/>
      <x:c r="G448" s="60"/>
      <x:c r="H448" s="60"/>
      <x:c r="I448" s="43"/>
      <x:c r="J448" s="60"/>
      <x:c r="K448" s="60"/>
      <x:c r="L448" s="60"/>
      <x:c r="M448" s="60"/>
      <x:c r="N448" s="60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0"/>
      <x:c r="G449" s="60"/>
      <x:c r="H449" s="60"/>
      <x:c r="I449" s="43"/>
      <x:c r="J449" s="60"/>
      <x:c r="K449" s="60"/>
      <x:c r="L449" s="60"/>
      <x:c r="M449" s="60"/>
      <x:c r="N449" s="60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0"/>
      <x:c r="G450" s="60"/>
      <x:c r="H450" s="60"/>
      <x:c r="I450" s="43"/>
      <x:c r="J450" s="60"/>
      <x:c r="K450" s="60"/>
      <x:c r="L450" s="60"/>
      <x:c r="M450" s="60"/>
      <x:c r="N450" s="60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0"/>
      <x:c r="G451" s="60"/>
      <x:c r="H451" s="60"/>
      <x:c r="I451" s="43"/>
      <x:c r="J451" s="60"/>
      <x:c r="K451" s="60"/>
      <x:c r="L451" s="60"/>
      <x:c r="M451" s="60"/>
      <x:c r="N451" s="60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0"/>
      <x:c r="G452" s="60"/>
      <x:c r="H452" s="60"/>
      <x:c r="I452" s="43"/>
      <x:c r="J452" s="60"/>
      <x:c r="K452" s="60"/>
      <x:c r="L452" s="60"/>
      <x:c r="M452" s="60"/>
      <x:c r="N452" s="60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0"/>
      <x:c r="G453" s="60"/>
      <x:c r="H453" s="60"/>
      <x:c r="I453" s="43"/>
      <x:c r="J453" s="60"/>
      <x:c r="K453" s="60"/>
      <x:c r="L453" s="60"/>
      <x:c r="M453" s="60"/>
      <x:c r="N453" s="60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0"/>
      <x:c r="G454" s="60"/>
      <x:c r="H454" s="60"/>
      <x:c r="I454" s="43"/>
      <x:c r="J454" s="60"/>
      <x:c r="K454" s="60"/>
      <x:c r="L454" s="60"/>
      <x:c r="M454" s="60"/>
      <x:c r="N454" s="60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0"/>
      <x:c r="G455" s="60"/>
      <x:c r="H455" s="60"/>
      <x:c r="I455" s="43"/>
      <x:c r="J455" s="60"/>
      <x:c r="K455" s="60"/>
      <x:c r="L455" s="60"/>
      <x:c r="M455" s="60"/>
      <x:c r="N455" s="60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0"/>
      <x:c r="G456" s="60"/>
      <x:c r="H456" s="60"/>
      <x:c r="I456" s="43"/>
      <x:c r="J456" s="60"/>
      <x:c r="K456" s="60"/>
      <x:c r="L456" s="60"/>
      <x:c r="M456" s="60"/>
      <x:c r="N456" s="60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0"/>
      <x:c r="G457" s="60"/>
      <x:c r="H457" s="60"/>
      <x:c r="I457" s="43"/>
      <x:c r="J457" s="60"/>
      <x:c r="K457" s="60"/>
      <x:c r="L457" s="60"/>
      <x:c r="M457" s="60"/>
      <x:c r="N457" s="60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0"/>
      <x:c r="G458" s="60"/>
      <x:c r="H458" s="60"/>
      <x:c r="I458" s="43"/>
      <x:c r="J458" s="60"/>
      <x:c r="K458" s="60"/>
      <x:c r="L458" s="60"/>
      <x:c r="M458" s="60"/>
      <x:c r="N458" s="60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0"/>
      <x:c r="G459" s="60"/>
      <x:c r="H459" s="60"/>
      <x:c r="I459" s="43"/>
      <x:c r="J459" s="60"/>
      <x:c r="K459" s="60"/>
      <x:c r="L459" s="60"/>
      <x:c r="M459" s="60"/>
      <x:c r="N459" s="60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0"/>
      <x:c r="G460" s="60"/>
      <x:c r="H460" s="60"/>
      <x:c r="I460" s="43"/>
      <x:c r="J460" s="60"/>
      <x:c r="K460" s="60"/>
      <x:c r="L460" s="60"/>
      <x:c r="M460" s="60"/>
      <x:c r="N460" s="60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0"/>
      <x:c r="G461" s="60"/>
      <x:c r="H461" s="60"/>
      <x:c r="I461" s="43"/>
      <x:c r="J461" s="60"/>
      <x:c r="K461" s="60"/>
      <x:c r="L461" s="60"/>
      <x:c r="M461" s="60"/>
      <x:c r="N461" s="60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0"/>
      <x:c r="G462" s="60"/>
      <x:c r="H462" s="60"/>
      <x:c r="I462" s="43"/>
      <x:c r="J462" s="60"/>
      <x:c r="K462" s="60"/>
      <x:c r="L462" s="60"/>
      <x:c r="M462" s="60"/>
      <x:c r="N462" s="60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0"/>
      <x:c r="G463" s="60"/>
      <x:c r="H463" s="60"/>
      <x:c r="I463" s="43"/>
      <x:c r="J463" s="60"/>
      <x:c r="K463" s="60"/>
      <x:c r="L463" s="60"/>
      <x:c r="M463" s="60"/>
      <x:c r="N463" s="60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0"/>
      <x:c r="G464" s="60"/>
      <x:c r="H464" s="60"/>
      <x:c r="I464" s="43"/>
      <x:c r="J464" s="60"/>
      <x:c r="K464" s="60"/>
      <x:c r="L464" s="60"/>
      <x:c r="M464" s="60"/>
      <x:c r="N464" s="60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0"/>
      <x:c r="G465" s="60"/>
      <x:c r="H465" s="60"/>
      <x:c r="I465" s="43"/>
      <x:c r="J465" s="60"/>
      <x:c r="K465" s="60"/>
      <x:c r="L465" s="60"/>
      <x:c r="M465" s="60"/>
      <x:c r="N465" s="60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0"/>
      <x:c r="G466" s="60"/>
      <x:c r="H466" s="60"/>
      <x:c r="I466" s="43"/>
      <x:c r="J466" s="60"/>
      <x:c r="K466" s="60"/>
      <x:c r="L466" s="60"/>
      <x:c r="M466" s="60"/>
      <x:c r="N466" s="60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0"/>
      <x:c r="G467" s="60"/>
      <x:c r="H467" s="60"/>
      <x:c r="I467" s="43"/>
      <x:c r="J467" s="60"/>
      <x:c r="K467" s="60"/>
      <x:c r="L467" s="60"/>
      <x:c r="M467" s="60"/>
      <x:c r="N467" s="60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0"/>
      <x:c r="G468" s="60"/>
      <x:c r="H468" s="60"/>
      <x:c r="I468" s="43"/>
      <x:c r="J468" s="60"/>
      <x:c r="K468" s="60"/>
      <x:c r="L468" s="60"/>
      <x:c r="M468" s="60"/>
      <x:c r="N468" s="60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0"/>
      <x:c r="G469" s="60"/>
      <x:c r="H469" s="60"/>
      <x:c r="I469" s="43"/>
      <x:c r="J469" s="60"/>
      <x:c r="K469" s="60"/>
      <x:c r="L469" s="60"/>
      <x:c r="M469" s="60"/>
      <x:c r="N469" s="60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0"/>
      <x:c r="G470" s="60"/>
      <x:c r="H470" s="60"/>
      <x:c r="I470" s="43"/>
      <x:c r="J470" s="60"/>
      <x:c r="K470" s="60"/>
      <x:c r="L470" s="60"/>
      <x:c r="M470" s="60"/>
      <x:c r="N470" s="60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0"/>
      <x:c r="G471" s="60"/>
      <x:c r="H471" s="60"/>
      <x:c r="I471" s="43"/>
      <x:c r="J471" s="60"/>
      <x:c r="K471" s="60"/>
      <x:c r="L471" s="60"/>
      <x:c r="M471" s="60"/>
      <x:c r="N471" s="60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0"/>
      <x:c r="G472" s="60"/>
      <x:c r="H472" s="60"/>
      <x:c r="I472" s="43"/>
      <x:c r="J472" s="60"/>
      <x:c r="K472" s="60"/>
      <x:c r="L472" s="60"/>
      <x:c r="M472" s="60"/>
      <x:c r="N472" s="60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0"/>
      <x:c r="G473" s="60"/>
      <x:c r="H473" s="60"/>
      <x:c r="I473" s="43"/>
      <x:c r="J473" s="60"/>
      <x:c r="K473" s="60"/>
      <x:c r="L473" s="60"/>
      <x:c r="M473" s="60"/>
      <x:c r="N473" s="60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0"/>
      <x:c r="G474" s="60"/>
      <x:c r="H474" s="60"/>
      <x:c r="I474" s="43"/>
      <x:c r="J474" s="60"/>
      <x:c r="K474" s="60"/>
      <x:c r="L474" s="60"/>
      <x:c r="M474" s="60"/>
      <x:c r="N474" s="60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0"/>
      <x:c r="G475" s="60"/>
      <x:c r="H475" s="60"/>
      <x:c r="I475" s="43"/>
      <x:c r="J475" s="60"/>
      <x:c r="K475" s="60"/>
      <x:c r="L475" s="60"/>
      <x:c r="M475" s="60"/>
      <x:c r="N475" s="60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0"/>
      <x:c r="G476" s="60"/>
      <x:c r="H476" s="60"/>
      <x:c r="I476" s="43"/>
      <x:c r="J476" s="60"/>
      <x:c r="K476" s="60"/>
      <x:c r="L476" s="60"/>
      <x:c r="M476" s="60"/>
      <x:c r="N476" s="60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0"/>
      <x:c r="G477" s="60"/>
      <x:c r="H477" s="60"/>
      <x:c r="I477" s="43"/>
      <x:c r="J477" s="60"/>
      <x:c r="K477" s="60"/>
      <x:c r="L477" s="60"/>
      <x:c r="M477" s="60"/>
      <x:c r="N477" s="60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0"/>
      <x:c r="G478" s="60"/>
      <x:c r="H478" s="60"/>
      <x:c r="I478" s="43"/>
      <x:c r="J478" s="60"/>
      <x:c r="K478" s="60"/>
      <x:c r="L478" s="60"/>
      <x:c r="M478" s="60"/>
      <x:c r="N478" s="60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0"/>
      <x:c r="G479" s="60"/>
      <x:c r="H479" s="60"/>
      <x:c r="I479" s="43"/>
      <x:c r="J479" s="60"/>
      <x:c r="K479" s="60"/>
      <x:c r="L479" s="60"/>
      <x:c r="M479" s="60"/>
      <x:c r="N479" s="60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0"/>
      <x:c r="G480" s="60"/>
      <x:c r="H480" s="60"/>
      <x:c r="I480" s="43"/>
      <x:c r="J480" s="60"/>
      <x:c r="K480" s="60"/>
      <x:c r="L480" s="60"/>
      <x:c r="M480" s="60"/>
      <x:c r="N480" s="60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0"/>
      <x:c r="G481" s="60"/>
      <x:c r="H481" s="60"/>
      <x:c r="I481" s="43"/>
      <x:c r="J481" s="60"/>
      <x:c r="K481" s="60"/>
      <x:c r="L481" s="60"/>
      <x:c r="M481" s="60"/>
      <x:c r="N481" s="60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0"/>
      <x:c r="G482" s="60"/>
      <x:c r="H482" s="60"/>
      <x:c r="I482" s="43"/>
      <x:c r="J482" s="60"/>
      <x:c r="K482" s="60"/>
      <x:c r="L482" s="60"/>
      <x:c r="M482" s="60"/>
      <x:c r="N482" s="60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0"/>
      <x:c r="G483" s="60"/>
      <x:c r="H483" s="60"/>
      <x:c r="I483" s="43"/>
      <x:c r="J483" s="60"/>
      <x:c r="K483" s="60"/>
      <x:c r="L483" s="60"/>
      <x:c r="M483" s="60"/>
      <x:c r="N483" s="60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0"/>
      <x:c r="G484" s="60"/>
      <x:c r="H484" s="60"/>
      <x:c r="I484" s="43"/>
      <x:c r="J484" s="60"/>
      <x:c r="K484" s="60"/>
      <x:c r="L484" s="60"/>
      <x:c r="M484" s="60"/>
      <x:c r="N484" s="60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0"/>
      <x:c r="G485" s="60"/>
      <x:c r="H485" s="60"/>
      <x:c r="I485" s="43"/>
      <x:c r="J485" s="60"/>
      <x:c r="K485" s="60"/>
      <x:c r="L485" s="60"/>
      <x:c r="M485" s="60"/>
      <x:c r="N485" s="60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0"/>
      <x:c r="G486" s="60"/>
      <x:c r="H486" s="60"/>
      <x:c r="I486" s="43"/>
      <x:c r="J486" s="60"/>
      <x:c r="K486" s="60"/>
      <x:c r="L486" s="60"/>
      <x:c r="M486" s="60"/>
      <x:c r="N486" s="60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0"/>
      <x:c r="G487" s="60"/>
      <x:c r="H487" s="60"/>
      <x:c r="I487" s="43"/>
      <x:c r="J487" s="60"/>
      <x:c r="K487" s="60"/>
      <x:c r="L487" s="60"/>
      <x:c r="M487" s="60"/>
      <x:c r="N487" s="60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0"/>
      <x:c r="G488" s="60"/>
      <x:c r="H488" s="60"/>
      <x:c r="I488" s="43"/>
      <x:c r="J488" s="60"/>
      <x:c r="K488" s="60"/>
      <x:c r="L488" s="60"/>
      <x:c r="M488" s="60"/>
      <x:c r="N488" s="60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0"/>
      <x:c r="G489" s="60"/>
      <x:c r="H489" s="60"/>
      <x:c r="I489" s="43"/>
      <x:c r="J489" s="60"/>
      <x:c r="K489" s="60"/>
      <x:c r="L489" s="60"/>
      <x:c r="M489" s="60"/>
      <x:c r="N489" s="60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0"/>
      <x:c r="G490" s="60"/>
      <x:c r="H490" s="60"/>
      <x:c r="I490" s="43"/>
      <x:c r="J490" s="60"/>
      <x:c r="K490" s="60"/>
      <x:c r="L490" s="60"/>
      <x:c r="M490" s="60"/>
      <x:c r="N490" s="60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0"/>
      <x:c r="G491" s="60"/>
      <x:c r="H491" s="60"/>
      <x:c r="I491" s="43"/>
      <x:c r="J491" s="60"/>
      <x:c r="K491" s="60"/>
      <x:c r="L491" s="60"/>
      <x:c r="M491" s="60"/>
      <x:c r="N491" s="60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0"/>
      <x:c r="G492" s="60"/>
      <x:c r="H492" s="60"/>
      <x:c r="I492" s="43"/>
      <x:c r="J492" s="60"/>
      <x:c r="K492" s="60"/>
      <x:c r="L492" s="60"/>
      <x:c r="M492" s="60"/>
      <x:c r="N492" s="60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0"/>
      <x:c r="G493" s="60"/>
      <x:c r="H493" s="60"/>
      <x:c r="I493" s="43"/>
      <x:c r="J493" s="60"/>
      <x:c r="K493" s="60"/>
      <x:c r="L493" s="60"/>
      <x:c r="M493" s="60"/>
      <x:c r="N493" s="60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0"/>
      <x:c r="G494" s="60"/>
      <x:c r="H494" s="60"/>
      <x:c r="I494" s="43"/>
      <x:c r="J494" s="60"/>
      <x:c r="K494" s="60"/>
      <x:c r="L494" s="60"/>
      <x:c r="M494" s="60"/>
      <x:c r="N494" s="60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0"/>
      <x:c r="G495" s="60"/>
      <x:c r="H495" s="60"/>
      <x:c r="I495" s="43"/>
      <x:c r="J495" s="60"/>
      <x:c r="K495" s="60"/>
      <x:c r="L495" s="60"/>
      <x:c r="M495" s="60"/>
      <x:c r="N495" s="60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0"/>
      <x:c r="G496" s="60"/>
      <x:c r="H496" s="60"/>
      <x:c r="I496" s="43"/>
      <x:c r="J496" s="60"/>
      <x:c r="K496" s="60"/>
      <x:c r="L496" s="60"/>
      <x:c r="M496" s="60"/>
      <x:c r="N496" s="60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0"/>
      <x:c r="G497" s="60"/>
      <x:c r="H497" s="60"/>
      <x:c r="I497" s="43"/>
      <x:c r="J497" s="60"/>
      <x:c r="K497" s="60"/>
      <x:c r="L497" s="60"/>
      <x:c r="M497" s="60"/>
      <x:c r="N497" s="60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0"/>
      <x:c r="G498" s="60"/>
      <x:c r="H498" s="60"/>
      <x:c r="I498" s="43"/>
      <x:c r="J498" s="60"/>
      <x:c r="K498" s="60"/>
      <x:c r="L498" s="60"/>
      <x:c r="M498" s="60"/>
      <x:c r="N498" s="60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0"/>
      <x:c r="G499" s="60"/>
      <x:c r="H499" s="60"/>
      <x:c r="I499" s="43"/>
      <x:c r="J499" s="60"/>
      <x:c r="K499" s="60"/>
      <x:c r="L499" s="60"/>
      <x:c r="M499" s="60"/>
      <x:c r="N499" s="60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0"/>
      <x:c r="G500" s="60"/>
      <x:c r="H500" s="60"/>
      <x:c r="I500" s="43"/>
      <x:c r="J500" s="60"/>
      <x:c r="K500" s="60"/>
      <x:c r="L500" s="60"/>
      <x:c r="M500" s="60"/>
      <x:c r="N500" s="60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0"/>
      <x:c r="G501" s="60"/>
      <x:c r="H501" s="60"/>
      <x:c r="I501" s="43"/>
      <x:c r="J501" s="60"/>
      <x:c r="K501" s="60"/>
      <x:c r="L501" s="60"/>
      <x:c r="M501" s="60"/>
      <x:c r="N501" s="60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0"/>
      <x:c r="G502" s="60"/>
      <x:c r="H502" s="60"/>
      <x:c r="I502" s="43"/>
      <x:c r="J502" s="60"/>
      <x:c r="K502" s="60"/>
      <x:c r="L502" s="60"/>
      <x:c r="M502" s="60"/>
      <x:c r="N502" s="60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0"/>
      <x:c r="G503" s="60"/>
      <x:c r="H503" s="60"/>
      <x:c r="I503" s="43"/>
      <x:c r="J503" s="60"/>
      <x:c r="K503" s="60"/>
      <x:c r="L503" s="60"/>
      <x:c r="M503" s="60"/>
      <x:c r="N503" s="60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0"/>
      <x:c r="G504" s="60"/>
      <x:c r="H504" s="60"/>
      <x:c r="I504" s="43"/>
      <x:c r="J504" s="60"/>
      <x:c r="K504" s="60"/>
      <x:c r="L504" s="60"/>
      <x:c r="M504" s="60"/>
      <x:c r="N504" s="60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0"/>
      <x:c r="G505" s="60"/>
      <x:c r="H505" s="60"/>
      <x:c r="I505" s="43"/>
      <x:c r="J505" s="60"/>
      <x:c r="K505" s="60"/>
      <x:c r="L505" s="60"/>
      <x:c r="M505" s="60"/>
      <x:c r="N505" s="60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0"/>
      <x:c r="G506" s="60"/>
      <x:c r="H506" s="60"/>
      <x:c r="I506" s="43"/>
      <x:c r="J506" s="60"/>
      <x:c r="K506" s="60"/>
      <x:c r="L506" s="60"/>
      <x:c r="M506" s="60"/>
      <x:c r="N506" s="60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K4"/>
  </x:mergeCells>
  <x:dataValidations count="3">
    <x:dataValidation type="list" errorStyle="stop" operator="between" allowBlank="0" showDropDown="0" showInputMessage="0" showErrorMessage="0" sqref="D7:D506">
      <x:formula1>"Non-profit,Indigenous organization,Municipality,Government entity,Other"</x:formula1>
      <x:formula2>0</x:formula2>
    </x:dataValidation>
    <x:dataValidation type="list" errorStyle="stop" operator="between" allowBlank="0" showDropDown="0" showInputMessage="0" showErrorMessage="0" sqref="F7:F506">
      <x:formula1>"CAD,USD,Other"</x:formula1>
      <x:formula2>0</x:formula2>
    </x:dataValidation>
    <x:dataValidation type="list" errorStyle="stop" operator="between" allowBlank="0" showDropDown="0" showInputMessage="0" showErrorMessage="0" sqref="I7:I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8" style="1" hidden="0" customWidth="1"/>
    <x:col min="4" max="4" width="34" style="1" hidden="0" customWidth="1"/>
    <x:col min="5" max="6" width="20" style="1" hidden="0" customWidth="1"/>
    <x:col min="7" max="7" width="14" style="1" hidden="0" customWidth="1"/>
    <x:col min="8" max="8" width="22" style="1" hidden="0" customWidth="1"/>
    <x:col min="9" max="9" width="20" style="1" hidden="0" customWidth="1"/>
    <x:col min="10" max="10" width="14" style="1" hidden="0" customWidth="1"/>
    <x:col min="11" max="11" width="20" style="1" hidden="0" customWidth="1"/>
    <x:col min="12" max="12" width="18" style="1" hidden="0" customWidth="1"/>
    <x:col min="13" max="13" width="24" style="1" hidden="0" customWidth="1"/>
    <x:col min="14" max="14" width="20" style="1" hidden="0" customWidth="1"/>
    <x:col min="15" max="15" width="18" style="1" hidden="0" customWidth="1"/>
    <x:col min="16" max="16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1530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1531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1532</x:v>
      </x:c>
      <x:c r="B6" s="298" t="s">
        <x:v>1058</x:v>
      </x:c>
      <x:c r="C6" s="298" t="s">
        <x:v>1533</x:v>
      </x:c>
      <x:c r="D6" s="299" t="s">
        <x:v>1534</x:v>
      </x:c>
      <x:c r="E6" s="299" t="s">
        <x:v>1535</x:v>
      </x:c>
      <x:c r="F6" s="299" t="s">
        <x:v>1536</x:v>
      </x:c>
      <x:c r="G6" s="299" t="s">
        <x:v>1537</x:v>
      </x:c>
      <x:c r="H6" s="298" t="s">
        <x:v>1538</x:v>
      </x:c>
      <x:c r="I6" s="298" t="s">
        <x:v>1539</x:v>
      </x:c>
      <x:c r="J6" s="299" t="s">
        <x:v>605</x:v>
      </x:c>
      <x:c r="K6" s="298" t="s">
        <x:v>1540</x:v>
      </x:c>
      <x:c r="L6" s="298" t="s">
        <x:v>1460</x:v>
      </x:c>
      <x:c r="M6" s="299" t="s">
        <x:v>533</x:v>
      </x:c>
      <x:c r="N6" s="298" t="s">
        <x:v>1076</x:v>
      </x:c>
      <x:c r="O6" s="298" t="s">
        <x:v>1493</x:v>
      </x:c>
      <x:c r="P6" s="299" t="s">
        <x:v>448</x:v>
      </x:c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27.75" hidden="0" customHeight="1">
      <x:c r="A7" s="321" t="str">
        <x:v>PROP-MM</x:v>
      </x:c>
      <x:c r="B7" s="321" t="str">
        <x:v>ORG-NGOB</x:v>
      </x:c>
      <x:c r="C7" s="321" t="str">
        <x:v>Murray Manor</x:v>
      </x:c>
      <x:c r="D7" s="325"/>
      <x:c r="E7" s="325"/>
      <x:c r="F7" s="325"/>
      <x:c r="G7" s="325"/>
      <x:c r="H7" s="325" t="str">
        <x:v>Unknown</x:v>
      </x:c>
      <x:c r="I7" s="325" t="str">
        <x:v>Operating</x:v>
      </x:c>
      <x:c r="J7" s="326"/>
      <x:c r="K7" s="321" t="str">
        <x:v>Yes</x:v>
      </x:c>
      <x:c r="L7" s="321" t="str">
        <x:v>SRC-NGOB-V18</x:v>
      </x:c>
      <x:c r="M7" s="321" t="str">
        <x:v>'Murray Manor'!A1</x:v>
      </x:c>
      <x:c r="N7" s="321" t="str">
        <x:v>Under review</x:v>
      </x:c>
      <x:c r="O7" s="321" t="str">
        <x:v>V4.2-NGOB-CORRECTED-TEST</x:v>
      </x:c>
      <x:c r="P7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27.75" hidden="0" customHeight="1">
      <x:c r="A8" s="321" t="str">
        <x:v>PROP-EA</x:v>
      </x:c>
      <x:c r="B8" s="321" t="str">
        <x:v>ORG-NGOB</x:v>
      </x:c>
      <x:c r="C8" s="321" t="str">
        <x:v>Evergreen Apartments</x:v>
      </x:c>
      <x:c r="D8" s="325"/>
      <x:c r="E8" s="325"/>
      <x:c r="F8" s="325"/>
      <x:c r="G8" s="325"/>
      <x:c r="H8" s="325" t="str">
        <x:v>Unknown</x:v>
      </x:c>
      <x:c r="I8" s="325" t="str">
        <x:v>Operating</x:v>
      </x:c>
      <x:c r="J8" s="326"/>
      <x:c r="K8" s="321" t="str">
        <x:v>Yes</x:v>
      </x:c>
      <x:c r="L8" s="321" t="str">
        <x:v>SRC-NGOB-V18</x:v>
      </x:c>
      <x:c r="M8" s="321" t="str">
        <x:v>'Evergreen Apartments'!A1</x:v>
      </x:c>
      <x:c r="N8" s="321" t="str">
        <x:v>Under review</x:v>
      </x:c>
      <x:c r="O8" s="321" t="str">
        <x:v>V4.2-NGOB-CORRECTED-TEST</x:v>
      </x:c>
      <x:c r="P8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27.75" hidden="0" customHeight="1">
      <x:c r="A9" s="321" t="str">
        <x:v>PROP-PM</x:v>
      </x:c>
      <x:c r="B9" s="321" t="str">
        <x:v>ORG-NGOB</x:v>
      </x:c>
      <x:c r="C9" s="321" t="str">
        <x:v>Port Moody</x:v>
      </x:c>
      <x:c r="D9" s="325"/>
      <x:c r="E9" s="325"/>
      <x:c r="F9" s="325"/>
      <x:c r="G9" s="325"/>
      <x:c r="H9" s="325" t="str">
        <x:v>Unknown</x:v>
      </x:c>
      <x:c r="I9" s="325" t="str">
        <x:v>Planned - development</x:v>
      </x:c>
      <x:c r="J9" s="326"/>
      <x:c r="K9" s="321" t="str">
        <x:v>Yes</x:v>
      </x:c>
      <x:c r="L9" s="321" t="str">
        <x:v>SRC-NGOB-V18</x:v>
      </x:c>
      <x:c r="M9" s="321" t="str">
        <x:v>'Port Moody'!A1</x:v>
      </x:c>
      <x:c r="N9" s="321" t="str">
        <x:v>Under review</x:v>
      </x:c>
      <x:c r="O9" s="321" t="str">
        <x:v>V4.2-NGOB-CORRECTED-TEST</x:v>
      </x:c>
      <x:c r="P9" s="321" t="str">
        <x:v>Unit count not stated in a controlled source field; left blank. Original source lifecycle: Planned / development. Canonical IDs are internal IREI identifiers; source evidence and aliases are documented against V18 and the supporting name/address register.</x:v>
      </x:c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27.75" hidden="0" customHeight="1">
      <x:c r="A10" s="321" t="str">
        <x:v>PROP-ADANAC</x:v>
      </x:c>
      <x:c r="B10" s="321" t="str">
        <x:v>ORG-NGOB</x:v>
      </x:c>
      <x:c r="C10" s="321" t="str">
        <x:v>1656 Adanac Street Redevelopment</x:v>
      </x:c>
      <x:c r="D10" s="325" t="str">
        <x:v>1656 Adanac Street</x:v>
      </x:c>
      <x:c r="E10" s="325"/>
      <x:c r="F10" s="325"/>
      <x:c r="G10" s="325"/>
      <x:c r="H10" s="325" t="str">
        <x:v>Unknown</x:v>
      </x:c>
      <x:c r="I10" s="325" t="str">
        <x:v>Planned - development</x:v>
      </x:c>
      <x:c r="J10" s="326"/>
      <x:c r="K10" s="321" t="str">
        <x:v>Yes</x:v>
      </x:c>
      <x:c r="L10" s="321" t="str">
        <x:v>SRC-NGOB-V18</x:v>
      </x:c>
      <x:c r="M10" s="321" t="str">
        <x:v>'1656 ADANAC'!A1</x:v>
      </x:c>
      <x:c r="N10" s="321" t="str">
        <x:v>Under review</x:v>
      </x:c>
      <x:c r="O10" s="321" t="str">
        <x:v>V4.2-NGOB-CORRECTED-TEST</x:v>
      </x:c>
      <x:c r="P10" s="321" t="str">
        <x:v>Unit count not stated in a controlled source field; left blank. Original source lifecycle: Planned / development. Canonical IDs are internal IREI identifiers; source evidence and aliases are documented against V18 and the supporting name/address register.</x:v>
      </x:c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27.75" hidden="0" customHeight="1">
      <x:c r="A11" s="321" t="str">
        <x:v>PROP-450P</x:v>
      </x:c>
      <x:c r="B11" s="321" t="str">
        <x:v>ORG-NGOB</x:v>
      </x:c>
      <x:c r="C11" s="321" t="str">
        <x:v>450 Pacific Street Project</x:v>
      </x:c>
      <x:c r="D11" s="325" t="str">
        <x:v>450 Pacific Street</x:v>
      </x:c>
      <x:c r="E11" s="325"/>
      <x:c r="F11" s="325"/>
      <x:c r="G11" s="325"/>
      <x:c r="H11" s="325" t="str">
        <x:v>Unknown</x:v>
      </x:c>
      <x:c r="I11" s="325" t="str">
        <x:v>Planned - development</x:v>
      </x:c>
      <x:c r="J11" s="326"/>
      <x:c r="K11" s="321" t="str">
        <x:v>Yes</x:v>
      </x:c>
      <x:c r="L11" s="321" t="str">
        <x:v>SRC-NGOB-V18</x:v>
      </x:c>
      <x:c r="M11" s="321" t="str">
        <x:v>'450 Pacific'!A1</x:v>
      </x:c>
      <x:c r="N11" s="321" t="str">
        <x:v>Under review</x:v>
      </x:c>
      <x:c r="O11" s="321" t="str">
        <x:v>V4.2-NGOB-CORRECTED-TEST</x:v>
      </x:c>
      <x:c r="P11" s="321" t="str">
        <x:v>Unit count not stated in a controlled source field; left blank. Original source lifecycle: Planned / development. Canonical IDs are internal IREI identifiers; source evidence and aliases are documented against V18 and the supporting name/address register.</x:v>
      </x:c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27.75" hidden="0" customHeight="1">
      <x:c r="A12" s="321" t="str">
        <x:v>PROP-800C</x:v>
      </x:c>
      <x:c r="B12" s="321" t="str">
        <x:v>ORG-NGOB</x:v>
      </x:c>
      <x:c r="C12" s="321" t="str">
        <x:v>800 Commercial Drive</x:v>
      </x:c>
      <x:c r="D12" s="325" t="str">
        <x:v>800 Commercial Drive</x:v>
      </x:c>
      <x:c r="E12" s="325" t="str">
        <x:v>Vancouver</x:v>
      </x:c>
      <x:c r="F12" s="325"/>
      <x:c r="G12" s="325"/>
      <x:c r="H12" s="325" t="str">
        <x:v>Unknown</x:v>
      </x:c>
      <x:c r="I12" s="325" t="str">
        <x:v>Planned - development</x:v>
      </x:c>
      <x:c r="J12" s="326"/>
      <x:c r="K12" s="321" t="str">
        <x:v>Yes</x:v>
      </x:c>
      <x:c r="L12" s="321" t="str">
        <x:v>SRC-NGOB-V18</x:v>
      </x:c>
      <x:c r="M12" s="321" t="str">
        <x:v>'800 Commercial'!A1</x:v>
      </x:c>
      <x:c r="N12" s="321" t="str">
        <x:v>Under review</x:v>
      </x:c>
      <x:c r="O12" s="321" t="str">
        <x:v>V4.2-NGOB-CORRECTED-TEST</x:v>
      </x:c>
      <x:c r="P12" s="321" t="str">
        <x:v>Unit count not stated in a controlled source field; left blank. Original source lifecycle: Planned / development. Canonical IDs are internal IREI identifiers; source evidence and aliases are documented against V18 and the supporting name/address register.</x:v>
      </x:c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27.75" hidden="0" customHeight="1">
      <x:c r="A13" s="321" t="str">
        <x:v>PROP-AC</x:v>
      </x:c>
      <x:c r="B13" s="321" t="str">
        <x:v>ORG-NGOB</x:v>
      </x:c>
      <x:c r="C13" s="321" t="str">
        <x:v>Antkiw Court</x:v>
      </x:c>
      <x:c r="D13" s="325"/>
      <x:c r="E13" s="325"/>
      <x:c r="F13" s="325"/>
      <x:c r="G13" s="325"/>
      <x:c r="H13" s="325" t="str">
        <x:v>Unknown</x:v>
      </x:c>
      <x:c r="I13" s="325" t="str">
        <x:v>Operating</x:v>
      </x:c>
      <x:c r="J13" s="326"/>
      <x:c r="K13" s="321" t="str">
        <x:v>Yes</x:v>
      </x:c>
      <x:c r="L13" s="321" t="str">
        <x:v>SRC-NGOB-V18</x:v>
      </x:c>
      <x:c r="M13" s="321" t="str">
        <x:v>'AC -'!A1</x:v>
      </x:c>
      <x:c r="N13" s="321" t="str">
        <x:v>Under review</x:v>
      </x:c>
      <x:c r="O13" s="321" t="str">
        <x:v>V4.2-NGOB-CORRECTED-TEST</x:v>
      </x:c>
      <x:c r="P13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27.75" hidden="0" customHeight="1">
      <x:c r="A14" s="321" t="str">
        <x:v>PROP-BT</x:v>
      </x:c>
      <x:c r="B14" s="321" t="str">
        <x:v>ORG-NGOB</x:v>
      </x:c>
      <x:c r="C14" s="321" t="str">
        <x:v>Beatrice Terrace</x:v>
      </x:c>
      <x:c r="D14" s="325"/>
      <x:c r="E14" s="325"/>
      <x:c r="F14" s="325"/>
      <x:c r="G14" s="325"/>
      <x:c r="H14" s="325" t="str">
        <x:v>Unknown</x:v>
      </x:c>
      <x:c r="I14" s="325" t="str">
        <x:v>Operating</x:v>
      </x:c>
      <x:c r="J14" s="326"/>
      <x:c r="K14" s="321" t="str">
        <x:v>Yes</x:v>
      </x:c>
      <x:c r="L14" s="321" t="str">
        <x:v>SRC-NGOB-V18</x:v>
      </x:c>
      <x:c r="M14" s="321" t="str">
        <x:v>'BT+'!A1</x:v>
      </x:c>
      <x:c r="N14" s="321" t="str">
        <x:v>Under review</x:v>
      </x:c>
      <x:c r="O14" s="321" t="str">
        <x:v>V4.2-NGOB-CORRECTED-TEST</x:v>
      </x:c>
      <x:c r="P14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27.75" hidden="0" customHeight="1">
      <x:c r="A15" s="321" t="str">
        <x:v>PROP-CH</x:v>
      </x:c>
      <x:c r="B15" s="321" t="str">
        <x:v>ORG-NGOB</x:v>
      </x:c>
      <x:c r="C15" s="321" t="str">
        <x:v>Capilano House</x:v>
      </x:c>
      <x:c r="D15" s="325"/>
      <x:c r="E15" s="325"/>
      <x:c r="F15" s="325"/>
      <x:c r="G15" s="325"/>
      <x:c r="H15" s="325" t="str">
        <x:v>Unknown</x:v>
      </x:c>
      <x:c r="I15" s="325" t="str">
        <x:v>Operating</x:v>
      </x:c>
      <x:c r="J15" s="326"/>
      <x:c r="K15" s="321" t="str">
        <x:v>Yes</x:v>
      </x:c>
      <x:c r="L15" s="321" t="str">
        <x:v>SRC-NGOB-V18</x:v>
      </x:c>
      <x:c r="M15" s="321" t="str">
        <x:v>'CH-'!A1</x:v>
      </x:c>
      <x:c r="N15" s="321" t="str">
        <x:v>Under review</x:v>
      </x:c>
      <x:c r="O15" s="321" t="str">
        <x:v>V4.2-NGOB-CORRECTED-TEST</x:v>
      </x:c>
      <x:c r="P15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27.75" hidden="0" customHeight="1">
      <x:c r="A16" s="321" t="str">
        <x:v>PROP-CC</x:v>
      </x:c>
      <x:c r="B16" s="321" t="str">
        <x:v>ORG-NGOB</x:v>
      </x:c>
      <x:c r="C16" s="321" t="str">
        <x:v>Constance Court</x:v>
      </x:c>
      <x:c r="D16" s="325"/>
      <x:c r="E16" s="325"/>
      <x:c r="F16" s="325"/>
      <x:c r="G16" s="325"/>
      <x:c r="H16" s="325" t="str">
        <x:v>Unknown</x:v>
      </x:c>
      <x:c r="I16" s="325" t="str">
        <x:v>Operating</x:v>
      </x:c>
      <x:c r="J16" s="326"/>
      <x:c r="K16" s="321" t="str">
        <x:v>Yes</x:v>
      </x:c>
      <x:c r="L16" s="321" t="str">
        <x:v>SRC-NGOB-V18</x:v>
      </x:c>
      <x:c r="M16" s="321" t="str">
        <x:v>'CC-'!A1</x:v>
      </x:c>
      <x:c r="N16" s="321" t="str">
        <x:v>Under review</x:v>
      </x:c>
      <x:c r="O16" s="321" t="str">
        <x:v>V4.2-NGOB-CORRECTED-TEST</x:v>
      </x:c>
      <x:c r="P16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27.75" hidden="0" customHeight="1">
      <x:c r="A17" s="321" t="str">
        <x:v>PROP-EE</x:v>
      </x:c>
      <x:c r="B17" s="321" t="str">
        <x:v>ORG-NGOB</x:v>
      </x:c>
      <x:c r="C17" s="321" t="str">
        <x:v>Evelyn Estates</x:v>
      </x:c>
      <x:c r="D17" s="325"/>
      <x:c r="E17" s="325"/>
      <x:c r="F17" s="325"/>
      <x:c r="G17" s="325"/>
      <x:c r="H17" s="325" t="str">
        <x:v>Unknown</x:v>
      </x:c>
      <x:c r="I17" s="325" t="str">
        <x:v>Operating</x:v>
      </x:c>
      <x:c r="J17" s="326"/>
      <x:c r="K17" s="321" t="str">
        <x:v>Yes</x:v>
      </x:c>
      <x:c r="L17" s="321" t="str">
        <x:v>SRC-NGOB-V18</x:v>
      </x:c>
      <x:c r="M17" s="321" t="str">
        <x:v>'EE-'!A1</x:v>
      </x:c>
      <x:c r="N17" s="321" t="str">
        <x:v>Under review</x:v>
      </x:c>
      <x:c r="O17" s="321" t="str">
        <x:v>V4.2-NGOB-CORRECTED-TEST</x:v>
      </x:c>
      <x:c r="P17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27.75" hidden="0" customHeight="1">
      <x:c r="A18" s="321" t="str">
        <x:v>PROP-MH</x:v>
      </x:c>
      <x:c r="B18" s="321" t="str">
        <x:v>ORG-NGOB</x:v>
      </x:c>
      <x:c r="C18" s="321" t="str">
        <x:v>Margaret Heights</x:v>
      </x:c>
      <x:c r="D18" s="325"/>
      <x:c r="E18" s="325"/>
      <x:c r="F18" s="325"/>
      <x:c r="G18" s="325"/>
      <x:c r="H18" s="325" t="str">
        <x:v>Unknown</x:v>
      </x:c>
      <x:c r="I18" s="325" t="str">
        <x:v>Operating</x:v>
      </x:c>
      <x:c r="J18" s="326"/>
      <x:c r="K18" s="321" t="str">
        <x:v>Yes</x:v>
      </x:c>
      <x:c r="L18" s="321" t="str">
        <x:v>SRC-NGOB-V18</x:v>
      </x:c>
      <x:c r="M18" s="321" t="str">
        <x:v>'MH+'!A1</x:v>
      </x:c>
      <x:c r="N18" s="321" t="str">
        <x:v>Under review</x:v>
      </x:c>
      <x:c r="O18" s="321" t="str">
        <x:v>V4.2-NGOB-CORRECTED-TEST</x:v>
      </x:c>
      <x:c r="P18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27.75" hidden="0" customHeight="1">
      <x:c r="A19" s="321" t="str">
        <x:v>PROP-NT</x:v>
      </x:c>
      <x:c r="B19" s="321" t="str">
        <x:v>ORG-NGOB</x:v>
      </x:c>
      <x:c r="C19" s="321" t="str">
        <x:v>Natalia Terrace</x:v>
      </x:c>
      <x:c r="D19" s="325"/>
      <x:c r="E19" s="325"/>
      <x:c r="F19" s="325"/>
      <x:c r="G19" s="325"/>
      <x:c r="H19" s="325" t="str">
        <x:v>Unknown</x:v>
      </x:c>
      <x:c r="I19" s="325" t="str">
        <x:v>Operating</x:v>
      </x:c>
      <x:c r="J19" s="326"/>
      <x:c r="K19" s="321" t="str">
        <x:v>Yes</x:v>
      </x:c>
      <x:c r="L19" s="321" t="str">
        <x:v>SRC-NGOB-V18</x:v>
      </x:c>
      <x:c r="M19" s="321" t="str">
        <x:v>'NT+'!A1</x:v>
      </x:c>
      <x:c r="N19" s="321" t="str">
        <x:v>Under review</x:v>
      </x:c>
      <x:c r="O19" s="321" t="str">
        <x:v>V4.2-NGOB-CORRECTED-TEST</x:v>
      </x:c>
      <x:c r="P19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 ht="27.75" hidden="0" customHeight="1">
      <x:c r="A20" s="321" t="str">
        <x:v>PROP-JP</x:v>
      </x:c>
      <x:c r="B20" s="321" t="str">
        <x:v>ORG-NGOB</x:v>
      </x:c>
      <x:c r="C20" s="321" t="str">
        <x:v>Jessica Place</x:v>
      </x:c>
      <x:c r="D20" s="325"/>
      <x:c r="E20" s="325"/>
      <x:c r="F20" s="325"/>
      <x:c r="G20" s="325"/>
      <x:c r="H20" s="325" t="str">
        <x:v>Unknown</x:v>
      </x:c>
      <x:c r="I20" s="325" t="str">
        <x:v>Winding down</x:v>
      </x:c>
      <x:c r="J20" s="326"/>
      <x:c r="K20" s="321" t="str">
        <x:v>Yes</x:v>
      </x:c>
      <x:c r="L20" s="321" t="str">
        <x:v>SRC-NGOB-V18</x:v>
      </x:c>
      <x:c r="M20" s="321" t="str">
        <x:v>'JP'!A1</x:v>
      </x:c>
      <x:c r="N20" s="321" t="str">
        <x:v>Under review</x:v>
      </x:c>
      <x:c r="O20" s="321" t="str">
        <x:v>V4.2-NGOB-CORRECTED-TEST</x:v>
      </x:c>
      <x:c r="P20" s="321" t="str">
        <x:v>Unit count not stated in a controlled source field; left blank. Original source lifecycle: Operating / wind-down in source projection. Canonical IDs are internal IREI identifiers; source evidence and aliases are documented against V18 and the supporting name/address register.</x:v>
      </x:c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 ht="27.75" hidden="0" customHeight="1">
      <x:c r="A21" s="321" t="str">
        <x:v>PROP-NG</x:v>
      </x:c>
      <x:c r="B21" s="321" t="str">
        <x:v>ORG-NGOB</x:v>
      </x:c>
      <x:c r="C21" s="321" t="str">
        <x:v>Newton Green</x:v>
      </x:c>
      <x:c r="D21" s="325"/>
      <x:c r="E21" s="325"/>
      <x:c r="F21" s="325"/>
      <x:c r="G21" s="325"/>
      <x:c r="H21" s="325" t="str">
        <x:v>Unknown</x:v>
      </x:c>
      <x:c r="I21" s="325" t="str">
        <x:v>Operating</x:v>
      </x:c>
      <x:c r="J21" s="326"/>
      <x:c r="K21" s="321" t="str">
        <x:v>Yes</x:v>
      </x:c>
      <x:c r="L21" s="321" t="str">
        <x:v>SRC-NGOB-V18</x:v>
      </x:c>
      <x:c r="M21" s="321" t="str">
        <x:v>'Newton Green'!A1</x:v>
      </x:c>
      <x:c r="N21" s="321" t="str">
        <x:v>Under review</x:v>
      </x:c>
      <x:c r="O21" s="321" t="str">
        <x:v>V4.2-NGOB-CORRECTED-TEST</x:v>
      </x:c>
      <x:c r="P21" s="321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 ht="27.75" hidden="0" customHeight="1">
      <x:c r="A22" s="323" t="str">
        <x:v>PROP-RG</x:v>
      </x:c>
      <x:c r="B22" s="323" t="str">
        <x:v>ORG-NGOB</x:v>
      </x:c>
      <x:c r="C22" s="323" t="str">
        <x:v>Rosemary Green</x:v>
      </x:c>
      <x:c r="D22" s="327"/>
      <x:c r="E22" s="327"/>
      <x:c r="F22" s="327"/>
      <x:c r="G22" s="327"/>
      <x:c r="H22" s="327" t="str">
        <x:v>Unknown</x:v>
      </x:c>
      <x:c r="I22" s="327" t="str">
        <x:v>Operating</x:v>
      </x:c>
      <x:c r="J22" s="328"/>
      <x:c r="K22" s="323" t="str">
        <x:v>Yes</x:v>
      </x:c>
      <x:c r="L22" s="323" t="str">
        <x:v>SRC-NGOB-V18</x:v>
      </x:c>
      <x:c r="M22" s="323" t="str">
        <x:v>'Rosemary Green'!A1</x:v>
      </x:c>
      <x:c r="N22" s="323" t="str">
        <x:v>Under review</x:v>
      </x:c>
      <x:c r="O22" s="323" t="str">
        <x:v>V4.2-NGOB-CORRECTED-TEST</x:v>
      </x:c>
      <x:c r="P22" s="323" t="str">
        <x:v>Unit count not stated in a controlled source field; left blank. Original source lifecycle: Operating. Canonical IDs are internal IREI identifiers; source evidence and aliases are documented against V18 and the supporting name/address register.</x:v>
      </x:c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 ht="27.7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96"/>
      <x:c r="K23" s="58"/>
      <x:c r="L23" s="58"/>
      <x:c r="M23" s="58"/>
      <x:c r="N23" s="58"/>
      <x:c r="O23" s="58"/>
      <x:c r="P23" s="58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0"/>
      <x:c r="F24" s="60"/>
      <x:c r="G24" s="60"/>
      <x:c r="H24" s="60"/>
      <x:c r="I24" s="43"/>
      <x:c r="J24" s="99"/>
      <x:c r="K24" s="60"/>
      <x:c r="L24" s="60"/>
      <x:c r="M24" s="60"/>
      <x:c r="N24" s="43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0"/>
      <x:c r="F25" s="60"/>
      <x:c r="G25" s="60"/>
      <x:c r="H25" s="60"/>
      <x:c r="I25" s="43"/>
      <x:c r="J25" s="99"/>
      <x:c r="K25" s="60"/>
      <x:c r="L25" s="60"/>
      <x:c r="M25" s="60"/>
      <x:c r="N25" s="43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0"/>
      <x:c r="F26" s="60"/>
      <x:c r="G26" s="60"/>
      <x:c r="H26" s="60"/>
      <x:c r="I26" s="43"/>
      <x:c r="J26" s="99"/>
      <x:c r="K26" s="60"/>
      <x:c r="L26" s="60"/>
      <x:c r="M26" s="60"/>
      <x:c r="N26" s="43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0"/>
      <x:c r="F27" s="60"/>
      <x:c r="G27" s="60"/>
      <x:c r="H27" s="60"/>
      <x:c r="I27" s="43"/>
      <x:c r="J27" s="99"/>
      <x:c r="K27" s="60"/>
      <x:c r="L27" s="60"/>
      <x:c r="M27" s="60"/>
      <x:c r="N27" s="43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0"/>
      <x:c r="F28" s="60"/>
      <x:c r="G28" s="60"/>
      <x:c r="H28" s="60"/>
      <x:c r="I28" s="43"/>
      <x:c r="J28" s="99"/>
      <x:c r="K28" s="60"/>
      <x:c r="L28" s="60"/>
      <x:c r="M28" s="60"/>
      <x:c r="N28" s="43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0"/>
      <x:c r="F29" s="60"/>
      <x:c r="G29" s="60"/>
      <x:c r="H29" s="60"/>
      <x:c r="I29" s="43"/>
      <x:c r="J29" s="99"/>
      <x:c r="K29" s="60"/>
      <x:c r="L29" s="60"/>
      <x:c r="M29" s="60"/>
      <x:c r="N29" s="43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0"/>
      <x:c r="F30" s="60"/>
      <x:c r="G30" s="60"/>
      <x:c r="H30" s="60"/>
      <x:c r="I30" s="43"/>
      <x:c r="J30" s="99"/>
      <x:c r="K30" s="60"/>
      <x:c r="L30" s="60"/>
      <x:c r="M30" s="60"/>
      <x:c r="N30" s="43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0"/>
      <x:c r="F31" s="60"/>
      <x:c r="G31" s="60"/>
      <x:c r="H31" s="60"/>
      <x:c r="I31" s="43"/>
      <x:c r="J31" s="99"/>
      <x:c r="K31" s="60"/>
      <x:c r="L31" s="60"/>
      <x:c r="M31" s="60"/>
      <x:c r="N31" s="43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0"/>
      <x:c r="F32" s="60"/>
      <x:c r="G32" s="60"/>
      <x:c r="H32" s="60"/>
      <x:c r="I32" s="43"/>
      <x:c r="J32" s="99"/>
      <x:c r="K32" s="60"/>
      <x:c r="L32" s="60"/>
      <x:c r="M32" s="60"/>
      <x:c r="N32" s="43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0"/>
      <x:c r="F33" s="60"/>
      <x:c r="G33" s="60"/>
      <x:c r="H33" s="60"/>
      <x:c r="I33" s="43"/>
      <x:c r="J33" s="99"/>
      <x:c r="K33" s="60"/>
      <x:c r="L33" s="60"/>
      <x:c r="M33" s="60"/>
      <x:c r="N33" s="43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0"/>
      <x:c r="F34" s="60"/>
      <x:c r="G34" s="60"/>
      <x:c r="H34" s="60"/>
      <x:c r="I34" s="43"/>
      <x:c r="J34" s="99"/>
      <x:c r="K34" s="60"/>
      <x:c r="L34" s="60"/>
      <x:c r="M34" s="60"/>
      <x:c r="N34" s="43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0"/>
      <x:c r="F35" s="60"/>
      <x:c r="G35" s="60"/>
      <x:c r="H35" s="60"/>
      <x:c r="I35" s="43"/>
      <x:c r="J35" s="99"/>
      <x:c r="K35" s="60"/>
      <x:c r="L35" s="60"/>
      <x:c r="M35" s="60"/>
      <x:c r="N35" s="43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0"/>
      <x:c r="F36" s="60"/>
      <x:c r="G36" s="60"/>
      <x:c r="H36" s="60"/>
      <x:c r="I36" s="43"/>
      <x:c r="J36" s="99"/>
      <x:c r="K36" s="60"/>
      <x:c r="L36" s="60"/>
      <x:c r="M36" s="60"/>
      <x:c r="N36" s="43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0"/>
      <x:c r="F37" s="60"/>
      <x:c r="G37" s="60"/>
      <x:c r="H37" s="60"/>
      <x:c r="I37" s="43"/>
      <x:c r="J37" s="99"/>
      <x:c r="K37" s="60"/>
      <x:c r="L37" s="60"/>
      <x:c r="M37" s="60"/>
      <x:c r="N37" s="43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0"/>
      <x:c r="F38" s="60"/>
      <x:c r="G38" s="60"/>
      <x:c r="H38" s="60"/>
      <x:c r="I38" s="43"/>
      <x:c r="J38" s="99"/>
      <x:c r="K38" s="60"/>
      <x:c r="L38" s="60"/>
      <x:c r="M38" s="60"/>
      <x:c r="N38" s="43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0"/>
      <x:c r="F39" s="60"/>
      <x:c r="G39" s="60"/>
      <x:c r="H39" s="60"/>
      <x:c r="I39" s="43"/>
      <x:c r="J39" s="99"/>
      <x:c r="K39" s="60"/>
      <x:c r="L39" s="60"/>
      <x:c r="M39" s="60"/>
      <x:c r="N39" s="43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0"/>
      <x:c r="F40" s="60"/>
      <x:c r="G40" s="60"/>
      <x:c r="H40" s="60"/>
      <x:c r="I40" s="43"/>
      <x:c r="J40" s="99"/>
      <x:c r="K40" s="60"/>
      <x:c r="L40" s="60"/>
      <x:c r="M40" s="60"/>
      <x:c r="N40" s="43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0"/>
      <x:c r="F41" s="60"/>
      <x:c r="G41" s="60"/>
      <x:c r="H41" s="60"/>
      <x:c r="I41" s="43"/>
      <x:c r="J41" s="99"/>
      <x:c r="K41" s="60"/>
      <x:c r="L41" s="60"/>
      <x:c r="M41" s="60"/>
      <x:c r="N41" s="43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0"/>
      <x:c r="F42" s="60"/>
      <x:c r="G42" s="60"/>
      <x:c r="H42" s="60"/>
      <x:c r="I42" s="43"/>
      <x:c r="J42" s="99"/>
      <x:c r="K42" s="60"/>
      <x:c r="L42" s="60"/>
      <x:c r="M42" s="60"/>
      <x:c r="N42" s="43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0"/>
      <x:c r="F43" s="60"/>
      <x:c r="G43" s="60"/>
      <x:c r="H43" s="60"/>
      <x:c r="I43" s="43"/>
      <x:c r="J43" s="99"/>
      <x:c r="K43" s="60"/>
      <x:c r="L43" s="60"/>
      <x:c r="M43" s="60"/>
      <x:c r="N43" s="43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0"/>
      <x:c r="F44" s="60"/>
      <x:c r="G44" s="60"/>
      <x:c r="H44" s="60"/>
      <x:c r="I44" s="43"/>
      <x:c r="J44" s="99"/>
      <x:c r="K44" s="60"/>
      <x:c r="L44" s="60"/>
      <x:c r="M44" s="60"/>
      <x:c r="N44" s="43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0"/>
      <x:c r="F45" s="60"/>
      <x:c r="G45" s="60"/>
      <x:c r="H45" s="60"/>
      <x:c r="I45" s="43"/>
      <x:c r="J45" s="99"/>
      <x:c r="K45" s="60"/>
      <x:c r="L45" s="60"/>
      <x:c r="M45" s="60"/>
      <x:c r="N45" s="43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0"/>
      <x:c r="F46" s="60"/>
      <x:c r="G46" s="60"/>
      <x:c r="H46" s="60"/>
      <x:c r="I46" s="43"/>
      <x:c r="J46" s="99"/>
      <x:c r="K46" s="60"/>
      <x:c r="L46" s="60"/>
      <x:c r="M46" s="60"/>
      <x:c r="N46" s="43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0"/>
      <x:c r="F47" s="60"/>
      <x:c r="G47" s="60"/>
      <x:c r="H47" s="60"/>
      <x:c r="I47" s="43"/>
      <x:c r="J47" s="99"/>
      <x:c r="K47" s="60"/>
      <x:c r="L47" s="60"/>
      <x:c r="M47" s="60"/>
      <x:c r="N47" s="43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0"/>
      <x:c r="F48" s="60"/>
      <x:c r="G48" s="60"/>
      <x:c r="H48" s="60"/>
      <x:c r="I48" s="43"/>
      <x:c r="J48" s="99"/>
      <x:c r="K48" s="60"/>
      <x:c r="L48" s="60"/>
      <x:c r="M48" s="60"/>
      <x:c r="N48" s="43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0"/>
      <x:c r="F49" s="60"/>
      <x:c r="G49" s="60"/>
      <x:c r="H49" s="60"/>
      <x:c r="I49" s="43"/>
      <x:c r="J49" s="99"/>
      <x:c r="K49" s="60"/>
      <x:c r="L49" s="60"/>
      <x:c r="M49" s="60"/>
      <x:c r="N49" s="43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0"/>
      <x:c r="F50" s="60"/>
      <x:c r="G50" s="60"/>
      <x:c r="H50" s="60"/>
      <x:c r="I50" s="43"/>
      <x:c r="J50" s="99"/>
      <x:c r="K50" s="60"/>
      <x:c r="L50" s="60"/>
      <x:c r="M50" s="60"/>
      <x:c r="N50" s="43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0"/>
      <x:c r="F51" s="60"/>
      <x:c r="G51" s="60"/>
      <x:c r="H51" s="60"/>
      <x:c r="I51" s="43"/>
      <x:c r="J51" s="99"/>
      <x:c r="K51" s="60"/>
      <x:c r="L51" s="60"/>
      <x:c r="M51" s="60"/>
      <x:c r="N51" s="43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0"/>
      <x:c r="F52" s="60"/>
      <x:c r="G52" s="60"/>
      <x:c r="H52" s="60"/>
      <x:c r="I52" s="43"/>
      <x:c r="J52" s="99"/>
      <x:c r="K52" s="60"/>
      <x:c r="L52" s="60"/>
      <x:c r="M52" s="60"/>
      <x:c r="N52" s="43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0"/>
      <x:c r="F53" s="60"/>
      <x:c r="G53" s="60"/>
      <x:c r="H53" s="60"/>
      <x:c r="I53" s="43"/>
      <x:c r="J53" s="99"/>
      <x:c r="K53" s="60"/>
      <x:c r="L53" s="60"/>
      <x:c r="M53" s="60"/>
      <x:c r="N53" s="43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0"/>
      <x:c r="F54" s="60"/>
      <x:c r="G54" s="60"/>
      <x:c r="H54" s="60"/>
      <x:c r="I54" s="43"/>
      <x:c r="J54" s="99"/>
      <x:c r="K54" s="60"/>
      <x:c r="L54" s="60"/>
      <x:c r="M54" s="60"/>
      <x:c r="N54" s="43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0"/>
      <x:c r="F55" s="60"/>
      <x:c r="G55" s="60"/>
      <x:c r="H55" s="60"/>
      <x:c r="I55" s="43"/>
      <x:c r="J55" s="99"/>
      <x:c r="K55" s="60"/>
      <x:c r="L55" s="60"/>
      <x:c r="M55" s="60"/>
      <x:c r="N55" s="43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0"/>
      <x:c r="F56" s="60"/>
      <x:c r="G56" s="60"/>
      <x:c r="H56" s="60"/>
      <x:c r="I56" s="43"/>
      <x:c r="J56" s="99"/>
      <x:c r="K56" s="60"/>
      <x:c r="L56" s="60"/>
      <x:c r="M56" s="60"/>
      <x:c r="N56" s="43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0"/>
      <x:c r="F57" s="60"/>
      <x:c r="G57" s="60"/>
      <x:c r="H57" s="60"/>
      <x:c r="I57" s="43"/>
      <x:c r="J57" s="99"/>
      <x:c r="K57" s="60"/>
      <x:c r="L57" s="60"/>
      <x:c r="M57" s="60"/>
      <x:c r="N57" s="43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0"/>
      <x:c r="F58" s="60"/>
      <x:c r="G58" s="60"/>
      <x:c r="H58" s="60"/>
      <x:c r="I58" s="43"/>
      <x:c r="J58" s="99"/>
      <x:c r="K58" s="60"/>
      <x:c r="L58" s="60"/>
      <x:c r="M58" s="60"/>
      <x:c r="N58" s="43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0"/>
      <x:c r="F59" s="60"/>
      <x:c r="G59" s="60"/>
      <x:c r="H59" s="60"/>
      <x:c r="I59" s="43"/>
      <x:c r="J59" s="99"/>
      <x:c r="K59" s="60"/>
      <x:c r="L59" s="60"/>
      <x:c r="M59" s="60"/>
      <x:c r="N59" s="43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0"/>
      <x:c r="F60" s="60"/>
      <x:c r="G60" s="60"/>
      <x:c r="H60" s="60"/>
      <x:c r="I60" s="43"/>
      <x:c r="J60" s="99"/>
      <x:c r="K60" s="60"/>
      <x:c r="L60" s="60"/>
      <x:c r="M60" s="60"/>
      <x:c r="N60" s="43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0"/>
      <x:c r="F61" s="60"/>
      <x:c r="G61" s="60"/>
      <x:c r="H61" s="60"/>
      <x:c r="I61" s="43"/>
      <x:c r="J61" s="99"/>
      <x:c r="K61" s="60"/>
      <x:c r="L61" s="60"/>
      <x:c r="M61" s="60"/>
      <x:c r="N61" s="43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0"/>
      <x:c r="F62" s="60"/>
      <x:c r="G62" s="60"/>
      <x:c r="H62" s="60"/>
      <x:c r="I62" s="43"/>
      <x:c r="J62" s="99"/>
      <x:c r="K62" s="60"/>
      <x:c r="L62" s="60"/>
      <x:c r="M62" s="60"/>
      <x:c r="N62" s="43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0"/>
      <x:c r="F63" s="60"/>
      <x:c r="G63" s="60"/>
      <x:c r="H63" s="60"/>
      <x:c r="I63" s="43"/>
      <x:c r="J63" s="99"/>
      <x:c r="K63" s="60"/>
      <x:c r="L63" s="60"/>
      <x:c r="M63" s="60"/>
      <x:c r="N63" s="43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0"/>
      <x:c r="F64" s="60"/>
      <x:c r="G64" s="60"/>
      <x:c r="H64" s="60"/>
      <x:c r="I64" s="43"/>
      <x:c r="J64" s="99"/>
      <x:c r="K64" s="60"/>
      <x:c r="L64" s="60"/>
      <x:c r="M64" s="60"/>
      <x:c r="N64" s="43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0"/>
      <x:c r="F65" s="60"/>
      <x:c r="G65" s="60"/>
      <x:c r="H65" s="60"/>
      <x:c r="I65" s="43"/>
      <x:c r="J65" s="99"/>
      <x:c r="K65" s="60"/>
      <x:c r="L65" s="60"/>
      <x:c r="M65" s="60"/>
      <x:c r="N65" s="43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0"/>
      <x:c r="F66" s="60"/>
      <x:c r="G66" s="60"/>
      <x:c r="H66" s="60"/>
      <x:c r="I66" s="43"/>
      <x:c r="J66" s="99"/>
      <x:c r="K66" s="60"/>
      <x:c r="L66" s="60"/>
      <x:c r="M66" s="60"/>
      <x:c r="N66" s="43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0"/>
      <x:c r="F67" s="60"/>
      <x:c r="G67" s="60"/>
      <x:c r="H67" s="60"/>
      <x:c r="I67" s="43"/>
      <x:c r="J67" s="99"/>
      <x:c r="K67" s="60"/>
      <x:c r="L67" s="60"/>
      <x:c r="M67" s="60"/>
      <x:c r="N67" s="43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0"/>
      <x:c r="F68" s="60"/>
      <x:c r="G68" s="60"/>
      <x:c r="H68" s="60"/>
      <x:c r="I68" s="43"/>
      <x:c r="J68" s="99"/>
      <x:c r="K68" s="60"/>
      <x:c r="L68" s="60"/>
      <x:c r="M68" s="60"/>
      <x:c r="N68" s="43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0"/>
      <x:c r="F69" s="60"/>
      <x:c r="G69" s="60"/>
      <x:c r="H69" s="60"/>
      <x:c r="I69" s="43"/>
      <x:c r="J69" s="99"/>
      <x:c r="K69" s="60"/>
      <x:c r="L69" s="60"/>
      <x:c r="M69" s="60"/>
      <x:c r="N69" s="43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0"/>
      <x:c r="F70" s="60"/>
      <x:c r="G70" s="60"/>
      <x:c r="H70" s="60"/>
      <x:c r="I70" s="43"/>
      <x:c r="J70" s="99"/>
      <x:c r="K70" s="60"/>
      <x:c r="L70" s="60"/>
      <x:c r="M70" s="60"/>
      <x:c r="N70" s="43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0"/>
      <x:c r="F71" s="60"/>
      <x:c r="G71" s="60"/>
      <x:c r="H71" s="60"/>
      <x:c r="I71" s="43"/>
      <x:c r="J71" s="99"/>
      <x:c r="K71" s="60"/>
      <x:c r="L71" s="60"/>
      <x:c r="M71" s="60"/>
      <x:c r="N71" s="43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0"/>
      <x:c r="F72" s="60"/>
      <x:c r="G72" s="60"/>
      <x:c r="H72" s="60"/>
      <x:c r="I72" s="43"/>
      <x:c r="J72" s="99"/>
      <x:c r="K72" s="60"/>
      <x:c r="L72" s="60"/>
      <x:c r="M72" s="60"/>
      <x:c r="N72" s="43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0"/>
      <x:c r="F73" s="60"/>
      <x:c r="G73" s="60"/>
      <x:c r="H73" s="60"/>
      <x:c r="I73" s="43"/>
      <x:c r="J73" s="99"/>
      <x:c r="K73" s="60"/>
      <x:c r="L73" s="60"/>
      <x:c r="M73" s="60"/>
      <x:c r="N73" s="43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0"/>
      <x:c r="F74" s="60"/>
      <x:c r="G74" s="60"/>
      <x:c r="H74" s="60"/>
      <x:c r="I74" s="43"/>
      <x:c r="J74" s="99"/>
      <x:c r="K74" s="60"/>
      <x:c r="L74" s="60"/>
      <x:c r="M74" s="60"/>
      <x:c r="N74" s="43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0"/>
      <x:c r="F75" s="60"/>
      <x:c r="G75" s="60"/>
      <x:c r="H75" s="60"/>
      <x:c r="I75" s="43"/>
      <x:c r="J75" s="99"/>
      <x:c r="K75" s="60"/>
      <x:c r="L75" s="60"/>
      <x:c r="M75" s="60"/>
      <x:c r="N75" s="43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0"/>
      <x:c r="F76" s="60"/>
      <x:c r="G76" s="60"/>
      <x:c r="H76" s="60"/>
      <x:c r="I76" s="43"/>
      <x:c r="J76" s="99"/>
      <x:c r="K76" s="60"/>
      <x:c r="L76" s="60"/>
      <x:c r="M76" s="60"/>
      <x:c r="N76" s="43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0"/>
      <x:c r="F77" s="60"/>
      <x:c r="G77" s="60"/>
      <x:c r="H77" s="60"/>
      <x:c r="I77" s="43"/>
      <x:c r="J77" s="99"/>
      <x:c r="K77" s="60"/>
      <x:c r="L77" s="60"/>
      <x:c r="M77" s="60"/>
      <x:c r="N77" s="43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0"/>
      <x:c r="F78" s="60"/>
      <x:c r="G78" s="60"/>
      <x:c r="H78" s="60"/>
      <x:c r="I78" s="43"/>
      <x:c r="J78" s="99"/>
      <x:c r="K78" s="60"/>
      <x:c r="L78" s="60"/>
      <x:c r="M78" s="60"/>
      <x:c r="N78" s="43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0"/>
      <x:c r="F79" s="60"/>
      <x:c r="G79" s="60"/>
      <x:c r="H79" s="60"/>
      <x:c r="I79" s="43"/>
      <x:c r="J79" s="99"/>
      <x:c r="K79" s="60"/>
      <x:c r="L79" s="60"/>
      <x:c r="M79" s="60"/>
      <x:c r="N79" s="43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0"/>
      <x:c r="F80" s="60"/>
      <x:c r="G80" s="60"/>
      <x:c r="H80" s="60"/>
      <x:c r="I80" s="43"/>
      <x:c r="J80" s="99"/>
      <x:c r="K80" s="60"/>
      <x:c r="L80" s="60"/>
      <x:c r="M80" s="60"/>
      <x:c r="N80" s="43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0"/>
      <x:c r="F81" s="60"/>
      <x:c r="G81" s="60"/>
      <x:c r="H81" s="60"/>
      <x:c r="I81" s="43"/>
      <x:c r="J81" s="99"/>
      <x:c r="K81" s="60"/>
      <x:c r="L81" s="60"/>
      <x:c r="M81" s="60"/>
      <x:c r="N81" s="43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0"/>
      <x:c r="F82" s="60"/>
      <x:c r="G82" s="60"/>
      <x:c r="H82" s="60"/>
      <x:c r="I82" s="43"/>
      <x:c r="J82" s="99"/>
      <x:c r="K82" s="60"/>
      <x:c r="L82" s="60"/>
      <x:c r="M82" s="60"/>
      <x:c r="N82" s="43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0"/>
      <x:c r="F83" s="60"/>
      <x:c r="G83" s="60"/>
      <x:c r="H83" s="60"/>
      <x:c r="I83" s="43"/>
      <x:c r="J83" s="99"/>
      <x:c r="K83" s="60"/>
      <x:c r="L83" s="60"/>
      <x:c r="M83" s="60"/>
      <x:c r="N83" s="43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0"/>
      <x:c r="F84" s="60"/>
      <x:c r="G84" s="60"/>
      <x:c r="H84" s="60"/>
      <x:c r="I84" s="43"/>
      <x:c r="J84" s="99"/>
      <x:c r="K84" s="60"/>
      <x:c r="L84" s="60"/>
      <x:c r="M84" s="60"/>
      <x:c r="N84" s="43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0"/>
      <x:c r="F85" s="60"/>
      <x:c r="G85" s="60"/>
      <x:c r="H85" s="60"/>
      <x:c r="I85" s="43"/>
      <x:c r="J85" s="99"/>
      <x:c r="K85" s="60"/>
      <x:c r="L85" s="60"/>
      <x:c r="M85" s="60"/>
      <x:c r="N85" s="43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0"/>
      <x:c r="F86" s="60"/>
      <x:c r="G86" s="60"/>
      <x:c r="H86" s="60"/>
      <x:c r="I86" s="43"/>
      <x:c r="J86" s="99"/>
      <x:c r="K86" s="60"/>
      <x:c r="L86" s="60"/>
      <x:c r="M86" s="60"/>
      <x:c r="N86" s="43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0"/>
      <x:c r="F87" s="60"/>
      <x:c r="G87" s="60"/>
      <x:c r="H87" s="60"/>
      <x:c r="I87" s="43"/>
      <x:c r="J87" s="99"/>
      <x:c r="K87" s="60"/>
      <x:c r="L87" s="60"/>
      <x:c r="M87" s="60"/>
      <x:c r="N87" s="43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0"/>
      <x:c r="F88" s="60"/>
      <x:c r="G88" s="60"/>
      <x:c r="H88" s="60"/>
      <x:c r="I88" s="43"/>
      <x:c r="J88" s="99"/>
      <x:c r="K88" s="60"/>
      <x:c r="L88" s="60"/>
      <x:c r="M88" s="60"/>
      <x:c r="N88" s="43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0"/>
      <x:c r="F89" s="60"/>
      <x:c r="G89" s="60"/>
      <x:c r="H89" s="60"/>
      <x:c r="I89" s="43"/>
      <x:c r="J89" s="99"/>
      <x:c r="K89" s="60"/>
      <x:c r="L89" s="60"/>
      <x:c r="M89" s="60"/>
      <x:c r="N89" s="43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0"/>
      <x:c r="F90" s="60"/>
      <x:c r="G90" s="60"/>
      <x:c r="H90" s="60"/>
      <x:c r="I90" s="43"/>
      <x:c r="J90" s="99"/>
      <x:c r="K90" s="60"/>
      <x:c r="L90" s="60"/>
      <x:c r="M90" s="60"/>
      <x:c r="N90" s="43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0"/>
      <x:c r="F91" s="60"/>
      <x:c r="G91" s="60"/>
      <x:c r="H91" s="60"/>
      <x:c r="I91" s="43"/>
      <x:c r="J91" s="99"/>
      <x:c r="K91" s="60"/>
      <x:c r="L91" s="60"/>
      <x:c r="M91" s="60"/>
      <x:c r="N91" s="43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0"/>
      <x:c r="F92" s="60"/>
      <x:c r="G92" s="60"/>
      <x:c r="H92" s="60"/>
      <x:c r="I92" s="43"/>
      <x:c r="J92" s="99"/>
      <x:c r="K92" s="60"/>
      <x:c r="L92" s="60"/>
      <x:c r="M92" s="60"/>
      <x:c r="N92" s="43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0"/>
      <x:c r="F93" s="60"/>
      <x:c r="G93" s="60"/>
      <x:c r="H93" s="60"/>
      <x:c r="I93" s="43"/>
      <x:c r="J93" s="99"/>
      <x:c r="K93" s="60"/>
      <x:c r="L93" s="60"/>
      <x:c r="M93" s="60"/>
      <x:c r="N93" s="43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0"/>
      <x:c r="F94" s="60"/>
      <x:c r="G94" s="60"/>
      <x:c r="H94" s="60"/>
      <x:c r="I94" s="43"/>
      <x:c r="J94" s="99"/>
      <x:c r="K94" s="60"/>
      <x:c r="L94" s="60"/>
      <x:c r="M94" s="60"/>
      <x:c r="N94" s="43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0"/>
      <x:c r="F95" s="60"/>
      <x:c r="G95" s="60"/>
      <x:c r="H95" s="60"/>
      <x:c r="I95" s="43"/>
      <x:c r="J95" s="99"/>
      <x:c r="K95" s="60"/>
      <x:c r="L95" s="60"/>
      <x:c r="M95" s="60"/>
      <x:c r="N95" s="43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0"/>
      <x:c r="F96" s="60"/>
      <x:c r="G96" s="60"/>
      <x:c r="H96" s="60"/>
      <x:c r="I96" s="43"/>
      <x:c r="J96" s="99"/>
      <x:c r="K96" s="60"/>
      <x:c r="L96" s="60"/>
      <x:c r="M96" s="60"/>
      <x:c r="N96" s="43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0"/>
      <x:c r="F97" s="60"/>
      <x:c r="G97" s="60"/>
      <x:c r="H97" s="60"/>
      <x:c r="I97" s="43"/>
      <x:c r="J97" s="99"/>
      <x:c r="K97" s="60"/>
      <x:c r="L97" s="60"/>
      <x:c r="M97" s="60"/>
      <x:c r="N97" s="43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0"/>
      <x:c r="F98" s="60"/>
      <x:c r="G98" s="60"/>
      <x:c r="H98" s="60"/>
      <x:c r="I98" s="43"/>
      <x:c r="J98" s="99"/>
      <x:c r="K98" s="60"/>
      <x:c r="L98" s="60"/>
      <x:c r="M98" s="60"/>
      <x:c r="N98" s="43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0"/>
      <x:c r="F99" s="60"/>
      <x:c r="G99" s="60"/>
      <x:c r="H99" s="60"/>
      <x:c r="I99" s="43"/>
      <x:c r="J99" s="99"/>
      <x:c r="K99" s="60"/>
      <x:c r="L99" s="60"/>
      <x:c r="M99" s="60"/>
      <x:c r="N99" s="43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0"/>
      <x:c r="F100" s="60"/>
      <x:c r="G100" s="60"/>
      <x:c r="H100" s="60"/>
      <x:c r="I100" s="43"/>
      <x:c r="J100" s="99"/>
      <x:c r="K100" s="60"/>
      <x:c r="L100" s="60"/>
      <x:c r="M100" s="60"/>
      <x:c r="N100" s="43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0"/>
      <x:c r="F101" s="60"/>
      <x:c r="G101" s="60"/>
      <x:c r="H101" s="60"/>
      <x:c r="I101" s="43"/>
      <x:c r="J101" s="99"/>
      <x:c r="K101" s="60"/>
      <x:c r="L101" s="60"/>
      <x:c r="M101" s="60"/>
      <x:c r="N101" s="43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0"/>
      <x:c r="F102" s="60"/>
      <x:c r="G102" s="60"/>
      <x:c r="H102" s="60"/>
      <x:c r="I102" s="43"/>
      <x:c r="J102" s="99"/>
      <x:c r="K102" s="60"/>
      <x:c r="L102" s="60"/>
      <x:c r="M102" s="60"/>
      <x:c r="N102" s="43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0"/>
      <x:c r="F103" s="60"/>
      <x:c r="G103" s="60"/>
      <x:c r="H103" s="60"/>
      <x:c r="I103" s="43"/>
      <x:c r="J103" s="99"/>
      <x:c r="K103" s="60"/>
      <x:c r="L103" s="60"/>
      <x:c r="M103" s="60"/>
      <x:c r="N103" s="43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0"/>
      <x:c r="F104" s="60"/>
      <x:c r="G104" s="60"/>
      <x:c r="H104" s="60"/>
      <x:c r="I104" s="43"/>
      <x:c r="J104" s="99"/>
      <x:c r="K104" s="60"/>
      <x:c r="L104" s="60"/>
      <x:c r="M104" s="60"/>
      <x:c r="N104" s="43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0"/>
      <x:c r="F105" s="60"/>
      <x:c r="G105" s="60"/>
      <x:c r="H105" s="60"/>
      <x:c r="I105" s="43"/>
      <x:c r="J105" s="99"/>
      <x:c r="K105" s="60"/>
      <x:c r="L105" s="60"/>
      <x:c r="M105" s="60"/>
      <x:c r="N105" s="43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0"/>
      <x:c r="F106" s="60"/>
      <x:c r="G106" s="60"/>
      <x:c r="H106" s="60"/>
      <x:c r="I106" s="43"/>
      <x:c r="J106" s="99"/>
      <x:c r="K106" s="60"/>
      <x:c r="L106" s="60"/>
      <x:c r="M106" s="60"/>
      <x:c r="N106" s="43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0"/>
      <x:c r="F107" s="60"/>
      <x:c r="G107" s="60"/>
      <x:c r="H107" s="60"/>
      <x:c r="I107" s="43"/>
      <x:c r="J107" s="99"/>
      <x:c r="K107" s="60"/>
      <x:c r="L107" s="60"/>
      <x:c r="M107" s="60"/>
      <x:c r="N107" s="43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0"/>
      <x:c r="F108" s="60"/>
      <x:c r="G108" s="60"/>
      <x:c r="H108" s="60"/>
      <x:c r="I108" s="43"/>
      <x:c r="J108" s="99"/>
      <x:c r="K108" s="60"/>
      <x:c r="L108" s="60"/>
      <x:c r="M108" s="60"/>
      <x:c r="N108" s="43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0"/>
      <x:c r="F109" s="60"/>
      <x:c r="G109" s="60"/>
      <x:c r="H109" s="60"/>
      <x:c r="I109" s="43"/>
      <x:c r="J109" s="99"/>
      <x:c r="K109" s="60"/>
      <x:c r="L109" s="60"/>
      <x:c r="M109" s="60"/>
      <x:c r="N109" s="43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0"/>
      <x:c r="F110" s="60"/>
      <x:c r="G110" s="60"/>
      <x:c r="H110" s="60"/>
      <x:c r="I110" s="43"/>
      <x:c r="J110" s="99"/>
      <x:c r="K110" s="60"/>
      <x:c r="L110" s="60"/>
      <x:c r="M110" s="60"/>
      <x:c r="N110" s="43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0"/>
      <x:c r="F111" s="60"/>
      <x:c r="G111" s="60"/>
      <x:c r="H111" s="60"/>
      <x:c r="I111" s="43"/>
      <x:c r="J111" s="99"/>
      <x:c r="K111" s="60"/>
      <x:c r="L111" s="60"/>
      <x:c r="M111" s="60"/>
      <x:c r="N111" s="43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0"/>
      <x:c r="F112" s="60"/>
      <x:c r="G112" s="60"/>
      <x:c r="H112" s="60"/>
      <x:c r="I112" s="43"/>
      <x:c r="J112" s="99"/>
      <x:c r="K112" s="60"/>
      <x:c r="L112" s="60"/>
      <x:c r="M112" s="60"/>
      <x:c r="N112" s="43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0"/>
      <x:c r="F113" s="60"/>
      <x:c r="G113" s="60"/>
      <x:c r="H113" s="60"/>
      <x:c r="I113" s="43"/>
      <x:c r="J113" s="99"/>
      <x:c r="K113" s="60"/>
      <x:c r="L113" s="60"/>
      <x:c r="M113" s="60"/>
      <x:c r="N113" s="43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0"/>
      <x:c r="F114" s="60"/>
      <x:c r="G114" s="60"/>
      <x:c r="H114" s="60"/>
      <x:c r="I114" s="43"/>
      <x:c r="J114" s="99"/>
      <x:c r="K114" s="60"/>
      <x:c r="L114" s="60"/>
      <x:c r="M114" s="60"/>
      <x:c r="N114" s="43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0"/>
      <x:c r="F115" s="60"/>
      <x:c r="G115" s="60"/>
      <x:c r="H115" s="60"/>
      <x:c r="I115" s="43"/>
      <x:c r="J115" s="99"/>
      <x:c r="K115" s="60"/>
      <x:c r="L115" s="60"/>
      <x:c r="M115" s="60"/>
      <x:c r="N115" s="43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0"/>
      <x:c r="F116" s="60"/>
      <x:c r="G116" s="60"/>
      <x:c r="H116" s="60"/>
      <x:c r="I116" s="43"/>
      <x:c r="J116" s="99"/>
      <x:c r="K116" s="60"/>
      <x:c r="L116" s="60"/>
      <x:c r="M116" s="60"/>
      <x:c r="N116" s="43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0"/>
      <x:c r="F117" s="60"/>
      <x:c r="G117" s="60"/>
      <x:c r="H117" s="60"/>
      <x:c r="I117" s="43"/>
      <x:c r="J117" s="99"/>
      <x:c r="K117" s="60"/>
      <x:c r="L117" s="60"/>
      <x:c r="M117" s="60"/>
      <x:c r="N117" s="43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0"/>
      <x:c r="F118" s="60"/>
      <x:c r="G118" s="60"/>
      <x:c r="H118" s="60"/>
      <x:c r="I118" s="43"/>
      <x:c r="J118" s="99"/>
      <x:c r="K118" s="60"/>
      <x:c r="L118" s="60"/>
      <x:c r="M118" s="60"/>
      <x:c r="N118" s="43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0"/>
      <x:c r="F119" s="60"/>
      <x:c r="G119" s="60"/>
      <x:c r="H119" s="60"/>
      <x:c r="I119" s="43"/>
      <x:c r="J119" s="99"/>
      <x:c r="K119" s="60"/>
      <x:c r="L119" s="60"/>
      <x:c r="M119" s="60"/>
      <x:c r="N119" s="43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0"/>
      <x:c r="F120" s="60"/>
      <x:c r="G120" s="60"/>
      <x:c r="H120" s="60"/>
      <x:c r="I120" s="43"/>
      <x:c r="J120" s="99"/>
      <x:c r="K120" s="60"/>
      <x:c r="L120" s="60"/>
      <x:c r="M120" s="60"/>
      <x:c r="N120" s="43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0"/>
      <x:c r="F121" s="60"/>
      <x:c r="G121" s="60"/>
      <x:c r="H121" s="60"/>
      <x:c r="I121" s="43"/>
      <x:c r="J121" s="99"/>
      <x:c r="K121" s="60"/>
      <x:c r="L121" s="60"/>
      <x:c r="M121" s="60"/>
      <x:c r="N121" s="43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0"/>
      <x:c r="F122" s="60"/>
      <x:c r="G122" s="60"/>
      <x:c r="H122" s="60"/>
      <x:c r="I122" s="43"/>
      <x:c r="J122" s="99"/>
      <x:c r="K122" s="60"/>
      <x:c r="L122" s="60"/>
      <x:c r="M122" s="60"/>
      <x:c r="N122" s="43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0"/>
      <x:c r="F123" s="60"/>
      <x:c r="G123" s="60"/>
      <x:c r="H123" s="60"/>
      <x:c r="I123" s="43"/>
      <x:c r="J123" s="99"/>
      <x:c r="K123" s="60"/>
      <x:c r="L123" s="60"/>
      <x:c r="M123" s="60"/>
      <x:c r="N123" s="43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0"/>
      <x:c r="F124" s="60"/>
      <x:c r="G124" s="60"/>
      <x:c r="H124" s="60"/>
      <x:c r="I124" s="43"/>
      <x:c r="J124" s="99"/>
      <x:c r="K124" s="60"/>
      <x:c r="L124" s="60"/>
      <x:c r="M124" s="60"/>
      <x:c r="N124" s="43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0"/>
      <x:c r="F125" s="60"/>
      <x:c r="G125" s="60"/>
      <x:c r="H125" s="60"/>
      <x:c r="I125" s="43"/>
      <x:c r="J125" s="99"/>
      <x:c r="K125" s="60"/>
      <x:c r="L125" s="60"/>
      <x:c r="M125" s="60"/>
      <x:c r="N125" s="43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0"/>
      <x:c r="F126" s="60"/>
      <x:c r="G126" s="60"/>
      <x:c r="H126" s="60"/>
      <x:c r="I126" s="43"/>
      <x:c r="J126" s="99"/>
      <x:c r="K126" s="60"/>
      <x:c r="L126" s="60"/>
      <x:c r="M126" s="60"/>
      <x:c r="N126" s="43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0"/>
      <x:c r="F127" s="60"/>
      <x:c r="G127" s="60"/>
      <x:c r="H127" s="60"/>
      <x:c r="I127" s="43"/>
      <x:c r="J127" s="99"/>
      <x:c r="K127" s="60"/>
      <x:c r="L127" s="60"/>
      <x:c r="M127" s="60"/>
      <x:c r="N127" s="43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0"/>
      <x:c r="F128" s="60"/>
      <x:c r="G128" s="60"/>
      <x:c r="H128" s="60"/>
      <x:c r="I128" s="43"/>
      <x:c r="J128" s="99"/>
      <x:c r="K128" s="60"/>
      <x:c r="L128" s="60"/>
      <x:c r="M128" s="60"/>
      <x:c r="N128" s="43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0"/>
      <x:c r="F129" s="60"/>
      <x:c r="G129" s="60"/>
      <x:c r="H129" s="60"/>
      <x:c r="I129" s="43"/>
      <x:c r="J129" s="99"/>
      <x:c r="K129" s="60"/>
      <x:c r="L129" s="60"/>
      <x:c r="M129" s="60"/>
      <x:c r="N129" s="43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0"/>
      <x:c r="F130" s="60"/>
      <x:c r="G130" s="60"/>
      <x:c r="H130" s="60"/>
      <x:c r="I130" s="43"/>
      <x:c r="J130" s="99"/>
      <x:c r="K130" s="60"/>
      <x:c r="L130" s="60"/>
      <x:c r="M130" s="60"/>
      <x:c r="N130" s="43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0"/>
      <x:c r="F131" s="60"/>
      <x:c r="G131" s="60"/>
      <x:c r="H131" s="60"/>
      <x:c r="I131" s="43"/>
      <x:c r="J131" s="99"/>
      <x:c r="K131" s="60"/>
      <x:c r="L131" s="60"/>
      <x:c r="M131" s="60"/>
      <x:c r="N131" s="43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0"/>
      <x:c r="F132" s="60"/>
      <x:c r="G132" s="60"/>
      <x:c r="H132" s="60"/>
      <x:c r="I132" s="43"/>
      <x:c r="J132" s="99"/>
      <x:c r="K132" s="60"/>
      <x:c r="L132" s="60"/>
      <x:c r="M132" s="60"/>
      <x:c r="N132" s="43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0"/>
      <x:c r="F133" s="60"/>
      <x:c r="G133" s="60"/>
      <x:c r="H133" s="60"/>
      <x:c r="I133" s="43"/>
      <x:c r="J133" s="99"/>
      <x:c r="K133" s="60"/>
      <x:c r="L133" s="60"/>
      <x:c r="M133" s="60"/>
      <x:c r="N133" s="43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0"/>
      <x:c r="F134" s="60"/>
      <x:c r="G134" s="60"/>
      <x:c r="H134" s="60"/>
      <x:c r="I134" s="43"/>
      <x:c r="J134" s="99"/>
      <x:c r="K134" s="60"/>
      <x:c r="L134" s="60"/>
      <x:c r="M134" s="60"/>
      <x:c r="N134" s="43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0"/>
      <x:c r="F135" s="60"/>
      <x:c r="G135" s="60"/>
      <x:c r="H135" s="60"/>
      <x:c r="I135" s="43"/>
      <x:c r="J135" s="99"/>
      <x:c r="K135" s="60"/>
      <x:c r="L135" s="60"/>
      <x:c r="M135" s="60"/>
      <x:c r="N135" s="43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0"/>
      <x:c r="F136" s="60"/>
      <x:c r="G136" s="60"/>
      <x:c r="H136" s="60"/>
      <x:c r="I136" s="43"/>
      <x:c r="J136" s="99"/>
      <x:c r="K136" s="60"/>
      <x:c r="L136" s="60"/>
      <x:c r="M136" s="60"/>
      <x:c r="N136" s="43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0"/>
      <x:c r="F137" s="60"/>
      <x:c r="G137" s="60"/>
      <x:c r="H137" s="60"/>
      <x:c r="I137" s="43"/>
      <x:c r="J137" s="99"/>
      <x:c r="K137" s="60"/>
      <x:c r="L137" s="60"/>
      <x:c r="M137" s="60"/>
      <x:c r="N137" s="43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0"/>
      <x:c r="F138" s="60"/>
      <x:c r="G138" s="60"/>
      <x:c r="H138" s="60"/>
      <x:c r="I138" s="43"/>
      <x:c r="J138" s="99"/>
      <x:c r="K138" s="60"/>
      <x:c r="L138" s="60"/>
      <x:c r="M138" s="60"/>
      <x:c r="N138" s="43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0"/>
      <x:c r="F139" s="60"/>
      <x:c r="G139" s="60"/>
      <x:c r="H139" s="60"/>
      <x:c r="I139" s="43"/>
      <x:c r="J139" s="99"/>
      <x:c r="K139" s="60"/>
      <x:c r="L139" s="60"/>
      <x:c r="M139" s="60"/>
      <x:c r="N139" s="43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0"/>
      <x:c r="F140" s="60"/>
      <x:c r="G140" s="60"/>
      <x:c r="H140" s="60"/>
      <x:c r="I140" s="43"/>
      <x:c r="J140" s="99"/>
      <x:c r="K140" s="60"/>
      <x:c r="L140" s="60"/>
      <x:c r="M140" s="60"/>
      <x:c r="N140" s="43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0"/>
      <x:c r="F141" s="60"/>
      <x:c r="G141" s="60"/>
      <x:c r="H141" s="60"/>
      <x:c r="I141" s="43"/>
      <x:c r="J141" s="99"/>
      <x:c r="K141" s="60"/>
      <x:c r="L141" s="60"/>
      <x:c r="M141" s="60"/>
      <x:c r="N141" s="43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0"/>
      <x:c r="F142" s="60"/>
      <x:c r="G142" s="60"/>
      <x:c r="H142" s="60"/>
      <x:c r="I142" s="43"/>
      <x:c r="J142" s="99"/>
      <x:c r="K142" s="60"/>
      <x:c r="L142" s="60"/>
      <x:c r="M142" s="60"/>
      <x:c r="N142" s="43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0"/>
      <x:c r="F143" s="60"/>
      <x:c r="G143" s="60"/>
      <x:c r="H143" s="60"/>
      <x:c r="I143" s="43"/>
      <x:c r="J143" s="99"/>
      <x:c r="K143" s="60"/>
      <x:c r="L143" s="60"/>
      <x:c r="M143" s="60"/>
      <x:c r="N143" s="43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0"/>
      <x:c r="F144" s="60"/>
      <x:c r="G144" s="60"/>
      <x:c r="H144" s="60"/>
      <x:c r="I144" s="43"/>
      <x:c r="J144" s="99"/>
      <x:c r="K144" s="60"/>
      <x:c r="L144" s="60"/>
      <x:c r="M144" s="60"/>
      <x:c r="N144" s="43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0"/>
      <x:c r="F145" s="60"/>
      <x:c r="G145" s="60"/>
      <x:c r="H145" s="60"/>
      <x:c r="I145" s="43"/>
      <x:c r="J145" s="99"/>
      <x:c r="K145" s="60"/>
      <x:c r="L145" s="60"/>
      <x:c r="M145" s="60"/>
      <x:c r="N145" s="43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0"/>
      <x:c r="F146" s="60"/>
      <x:c r="G146" s="60"/>
      <x:c r="H146" s="60"/>
      <x:c r="I146" s="43"/>
      <x:c r="J146" s="99"/>
      <x:c r="K146" s="60"/>
      <x:c r="L146" s="60"/>
      <x:c r="M146" s="60"/>
      <x:c r="N146" s="43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0"/>
      <x:c r="F147" s="60"/>
      <x:c r="G147" s="60"/>
      <x:c r="H147" s="60"/>
      <x:c r="I147" s="43"/>
      <x:c r="J147" s="99"/>
      <x:c r="K147" s="60"/>
      <x:c r="L147" s="60"/>
      <x:c r="M147" s="60"/>
      <x:c r="N147" s="43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0"/>
      <x:c r="F148" s="60"/>
      <x:c r="G148" s="60"/>
      <x:c r="H148" s="60"/>
      <x:c r="I148" s="43"/>
      <x:c r="J148" s="99"/>
      <x:c r="K148" s="60"/>
      <x:c r="L148" s="60"/>
      <x:c r="M148" s="60"/>
      <x:c r="N148" s="43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0"/>
      <x:c r="F149" s="60"/>
      <x:c r="G149" s="60"/>
      <x:c r="H149" s="60"/>
      <x:c r="I149" s="43"/>
      <x:c r="J149" s="99"/>
      <x:c r="K149" s="60"/>
      <x:c r="L149" s="60"/>
      <x:c r="M149" s="60"/>
      <x:c r="N149" s="43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0"/>
      <x:c r="F150" s="60"/>
      <x:c r="G150" s="60"/>
      <x:c r="H150" s="60"/>
      <x:c r="I150" s="43"/>
      <x:c r="J150" s="99"/>
      <x:c r="K150" s="60"/>
      <x:c r="L150" s="60"/>
      <x:c r="M150" s="60"/>
      <x:c r="N150" s="43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0"/>
      <x:c r="F151" s="60"/>
      <x:c r="G151" s="60"/>
      <x:c r="H151" s="60"/>
      <x:c r="I151" s="43"/>
      <x:c r="J151" s="99"/>
      <x:c r="K151" s="60"/>
      <x:c r="L151" s="60"/>
      <x:c r="M151" s="60"/>
      <x:c r="N151" s="43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0"/>
      <x:c r="F152" s="60"/>
      <x:c r="G152" s="60"/>
      <x:c r="H152" s="60"/>
      <x:c r="I152" s="43"/>
      <x:c r="J152" s="99"/>
      <x:c r="K152" s="60"/>
      <x:c r="L152" s="60"/>
      <x:c r="M152" s="60"/>
      <x:c r="N152" s="43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0"/>
      <x:c r="F153" s="60"/>
      <x:c r="G153" s="60"/>
      <x:c r="H153" s="60"/>
      <x:c r="I153" s="43"/>
      <x:c r="J153" s="99"/>
      <x:c r="K153" s="60"/>
      <x:c r="L153" s="60"/>
      <x:c r="M153" s="60"/>
      <x:c r="N153" s="43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0"/>
      <x:c r="F154" s="60"/>
      <x:c r="G154" s="60"/>
      <x:c r="H154" s="60"/>
      <x:c r="I154" s="43"/>
      <x:c r="J154" s="99"/>
      <x:c r="K154" s="60"/>
      <x:c r="L154" s="60"/>
      <x:c r="M154" s="60"/>
      <x:c r="N154" s="43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0"/>
      <x:c r="F155" s="60"/>
      <x:c r="G155" s="60"/>
      <x:c r="H155" s="60"/>
      <x:c r="I155" s="43"/>
      <x:c r="J155" s="99"/>
      <x:c r="K155" s="60"/>
      <x:c r="L155" s="60"/>
      <x:c r="M155" s="60"/>
      <x:c r="N155" s="43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0"/>
      <x:c r="F156" s="60"/>
      <x:c r="G156" s="60"/>
      <x:c r="H156" s="60"/>
      <x:c r="I156" s="43"/>
      <x:c r="J156" s="99"/>
      <x:c r="K156" s="60"/>
      <x:c r="L156" s="60"/>
      <x:c r="M156" s="60"/>
      <x:c r="N156" s="43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0"/>
      <x:c r="F157" s="60"/>
      <x:c r="G157" s="60"/>
      <x:c r="H157" s="60"/>
      <x:c r="I157" s="43"/>
      <x:c r="J157" s="99"/>
      <x:c r="K157" s="60"/>
      <x:c r="L157" s="60"/>
      <x:c r="M157" s="60"/>
      <x:c r="N157" s="43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0"/>
      <x:c r="F158" s="60"/>
      <x:c r="G158" s="60"/>
      <x:c r="H158" s="60"/>
      <x:c r="I158" s="43"/>
      <x:c r="J158" s="99"/>
      <x:c r="K158" s="60"/>
      <x:c r="L158" s="60"/>
      <x:c r="M158" s="60"/>
      <x:c r="N158" s="43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0"/>
      <x:c r="F159" s="60"/>
      <x:c r="G159" s="60"/>
      <x:c r="H159" s="60"/>
      <x:c r="I159" s="43"/>
      <x:c r="J159" s="99"/>
      <x:c r="K159" s="60"/>
      <x:c r="L159" s="60"/>
      <x:c r="M159" s="60"/>
      <x:c r="N159" s="43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0"/>
      <x:c r="F160" s="60"/>
      <x:c r="G160" s="60"/>
      <x:c r="H160" s="60"/>
      <x:c r="I160" s="43"/>
      <x:c r="J160" s="99"/>
      <x:c r="K160" s="60"/>
      <x:c r="L160" s="60"/>
      <x:c r="M160" s="60"/>
      <x:c r="N160" s="43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0"/>
      <x:c r="F161" s="60"/>
      <x:c r="G161" s="60"/>
      <x:c r="H161" s="60"/>
      <x:c r="I161" s="43"/>
      <x:c r="J161" s="99"/>
      <x:c r="K161" s="60"/>
      <x:c r="L161" s="60"/>
      <x:c r="M161" s="60"/>
      <x:c r="N161" s="43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0"/>
      <x:c r="F162" s="60"/>
      <x:c r="G162" s="60"/>
      <x:c r="H162" s="60"/>
      <x:c r="I162" s="43"/>
      <x:c r="J162" s="99"/>
      <x:c r="K162" s="60"/>
      <x:c r="L162" s="60"/>
      <x:c r="M162" s="60"/>
      <x:c r="N162" s="43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0"/>
      <x:c r="F163" s="60"/>
      <x:c r="G163" s="60"/>
      <x:c r="H163" s="60"/>
      <x:c r="I163" s="43"/>
      <x:c r="J163" s="99"/>
      <x:c r="K163" s="60"/>
      <x:c r="L163" s="60"/>
      <x:c r="M163" s="60"/>
      <x:c r="N163" s="43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0"/>
      <x:c r="F164" s="60"/>
      <x:c r="G164" s="60"/>
      <x:c r="H164" s="60"/>
      <x:c r="I164" s="43"/>
      <x:c r="J164" s="99"/>
      <x:c r="K164" s="60"/>
      <x:c r="L164" s="60"/>
      <x:c r="M164" s="60"/>
      <x:c r="N164" s="43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0"/>
      <x:c r="F165" s="60"/>
      <x:c r="G165" s="60"/>
      <x:c r="H165" s="60"/>
      <x:c r="I165" s="43"/>
      <x:c r="J165" s="99"/>
      <x:c r="K165" s="60"/>
      <x:c r="L165" s="60"/>
      <x:c r="M165" s="60"/>
      <x:c r="N165" s="43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0"/>
      <x:c r="F166" s="60"/>
      <x:c r="G166" s="60"/>
      <x:c r="H166" s="60"/>
      <x:c r="I166" s="43"/>
      <x:c r="J166" s="99"/>
      <x:c r="K166" s="60"/>
      <x:c r="L166" s="60"/>
      <x:c r="M166" s="60"/>
      <x:c r="N166" s="43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0"/>
      <x:c r="F167" s="60"/>
      <x:c r="G167" s="60"/>
      <x:c r="H167" s="60"/>
      <x:c r="I167" s="43"/>
      <x:c r="J167" s="99"/>
      <x:c r="K167" s="60"/>
      <x:c r="L167" s="60"/>
      <x:c r="M167" s="60"/>
      <x:c r="N167" s="43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0"/>
      <x:c r="F168" s="60"/>
      <x:c r="G168" s="60"/>
      <x:c r="H168" s="60"/>
      <x:c r="I168" s="43"/>
      <x:c r="J168" s="99"/>
      <x:c r="K168" s="60"/>
      <x:c r="L168" s="60"/>
      <x:c r="M168" s="60"/>
      <x:c r="N168" s="43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0"/>
      <x:c r="F169" s="60"/>
      <x:c r="G169" s="60"/>
      <x:c r="H169" s="60"/>
      <x:c r="I169" s="43"/>
      <x:c r="J169" s="99"/>
      <x:c r="K169" s="60"/>
      <x:c r="L169" s="60"/>
      <x:c r="M169" s="60"/>
      <x:c r="N169" s="43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0"/>
      <x:c r="F170" s="60"/>
      <x:c r="G170" s="60"/>
      <x:c r="H170" s="60"/>
      <x:c r="I170" s="43"/>
      <x:c r="J170" s="99"/>
      <x:c r="K170" s="60"/>
      <x:c r="L170" s="60"/>
      <x:c r="M170" s="60"/>
      <x:c r="N170" s="43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0"/>
      <x:c r="F171" s="60"/>
      <x:c r="G171" s="60"/>
      <x:c r="H171" s="60"/>
      <x:c r="I171" s="43"/>
      <x:c r="J171" s="99"/>
      <x:c r="K171" s="60"/>
      <x:c r="L171" s="60"/>
      <x:c r="M171" s="60"/>
      <x:c r="N171" s="43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0"/>
      <x:c r="F172" s="60"/>
      <x:c r="G172" s="60"/>
      <x:c r="H172" s="60"/>
      <x:c r="I172" s="43"/>
      <x:c r="J172" s="99"/>
      <x:c r="K172" s="60"/>
      <x:c r="L172" s="60"/>
      <x:c r="M172" s="60"/>
      <x:c r="N172" s="43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0"/>
      <x:c r="F173" s="60"/>
      <x:c r="G173" s="60"/>
      <x:c r="H173" s="60"/>
      <x:c r="I173" s="43"/>
      <x:c r="J173" s="99"/>
      <x:c r="K173" s="60"/>
      <x:c r="L173" s="60"/>
      <x:c r="M173" s="60"/>
      <x:c r="N173" s="43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0"/>
      <x:c r="F174" s="60"/>
      <x:c r="G174" s="60"/>
      <x:c r="H174" s="60"/>
      <x:c r="I174" s="43"/>
      <x:c r="J174" s="99"/>
      <x:c r="K174" s="60"/>
      <x:c r="L174" s="60"/>
      <x:c r="M174" s="60"/>
      <x:c r="N174" s="43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0"/>
      <x:c r="F175" s="60"/>
      <x:c r="G175" s="60"/>
      <x:c r="H175" s="60"/>
      <x:c r="I175" s="43"/>
      <x:c r="J175" s="99"/>
      <x:c r="K175" s="60"/>
      <x:c r="L175" s="60"/>
      <x:c r="M175" s="60"/>
      <x:c r="N175" s="43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0"/>
      <x:c r="F176" s="60"/>
      <x:c r="G176" s="60"/>
      <x:c r="H176" s="60"/>
      <x:c r="I176" s="43"/>
      <x:c r="J176" s="99"/>
      <x:c r="K176" s="60"/>
      <x:c r="L176" s="60"/>
      <x:c r="M176" s="60"/>
      <x:c r="N176" s="43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0"/>
      <x:c r="F177" s="60"/>
      <x:c r="G177" s="60"/>
      <x:c r="H177" s="60"/>
      <x:c r="I177" s="43"/>
      <x:c r="J177" s="99"/>
      <x:c r="K177" s="60"/>
      <x:c r="L177" s="60"/>
      <x:c r="M177" s="60"/>
      <x:c r="N177" s="43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0"/>
      <x:c r="F178" s="60"/>
      <x:c r="G178" s="60"/>
      <x:c r="H178" s="60"/>
      <x:c r="I178" s="43"/>
      <x:c r="J178" s="99"/>
      <x:c r="K178" s="60"/>
      <x:c r="L178" s="60"/>
      <x:c r="M178" s="60"/>
      <x:c r="N178" s="43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0"/>
      <x:c r="F179" s="60"/>
      <x:c r="G179" s="60"/>
      <x:c r="H179" s="60"/>
      <x:c r="I179" s="43"/>
      <x:c r="J179" s="99"/>
      <x:c r="K179" s="60"/>
      <x:c r="L179" s="60"/>
      <x:c r="M179" s="60"/>
      <x:c r="N179" s="43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0"/>
      <x:c r="F180" s="60"/>
      <x:c r="G180" s="60"/>
      <x:c r="H180" s="60"/>
      <x:c r="I180" s="43"/>
      <x:c r="J180" s="99"/>
      <x:c r="K180" s="60"/>
      <x:c r="L180" s="60"/>
      <x:c r="M180" s="60"/>
      <x:c r="N180" s="43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0"/>
      <x:c r="F181" s="60"/>
      <x:c r="G181" s="60"/>
      <x:c r="H181" s="60"/>
      <x:c r="I181" s="43"/>
      <x:c r="J181" s="99"/>
      <x:c r="K181" s="60"/>
      <x:c r="L181" s="60"/>
      <x:c r="M181" s="60"/>
      <x:c r="N181" s="43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0"/>
      <x:c r="F182" s="60"/>
      <x:c r="G182" s="60"/>
      <x:c r="H182" s="60"/>
      <x:c r="I182" s="43"/>
      <x:c r="J182" s="99"/>
      <x:c r="K182" s="60"/>
      <x:c r="L182" s="60"/>
      <x:c r="M182" s="60"/>
      <x:c r="N182" s="43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0"/>
      <x:c r="F183" s="60"/>
      <x:c r="G183" s="60"/>
      <x:c r="H183" s="60"/>
      <x:c r="I183" s="43"/>
      <x:c r="J183" s="99"/>
      <x:c r="K183" s="60"/>
      <x:c r="L183" s="60"/>
      <x:c r="M183" s="60"/>
      <x:c r="N183" s="43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0"/>
      <x:c r="F184" s="60"/>
      <x:c r="G184" s="60"/>
      <x:c r="H184" s="60"/>
      <x:c r="I184" s="43"/>
      <x:c r="J184" s="99"/>
      <x:c r="K184" s="60"/>
      <x:c r="L184" s="60"/>
      <x:c r="M184" s="60"/>
      <x:c r="N184" s="43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0"/>
      <x:c r="F185" s="60"/>
      <x:c r="G185" s="60"/>
      <x:c r="H185" s="60"/>
      <x:c r="I185" s="43"/>
      <x:c r="J185" s="99"/>
      <x:c r="K185" s="60"/>
      <x:c r="L185" s="60"/>
      <x:c r="M185" s="60"/>
      <x:c r="N185" s="43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0"/>
      <x:c r="F186" s="60"/>
      <x:c r="G186" s="60"/>
      <x:c r="H186" s="60"/>
      <x:c r="I186" s="43"/>
      <x:c r="J186" s="99"/>
      <x:c r="K186" s="60"/>
      <x:c r="L186" s="60"/>
      <x:c r="M186" s="60"/>
      <x:c r="N186" s="43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0"/>
      <x:c r="F187" s="60"/>
      <x:c r="G187" s="60"/>
      <x:c r="H187" s="60"/>
      <x:c r="I187" s="43"/>
      <x:c r="J187" s="99"/>
      <x:c r="K187" s="60"/>
      <x:c r="L187" s="60"/>
      <x:c r="M187" s="60"/>
      <x:c r="N187" s="43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0"/>
      <x:c r="F188" s="60"/>
      <x:c r="G188" s="60"/>
      <x:c r="H188" s="60"/>
      <x:c r="I188" s="43"/>
      <x:c r="J188" s="99"/>
      <x:c r="K188" s="60"/>
      <x:c r="L188" s="60"/>
      <x:c r="M188" s="60"/>
      <x:c r="N188" s="43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0"/>
      <x:c r="F189" s="60"/>
      <x:c r="G189" s="60"/>
      <x:c r="H189" s="60"/>
      <x:c r="I189" s="43"/>
      <x:c r="J189" s="99"/>
      <x:c r="K189" s="60"/>
      <x:c r="L189" s="60"/>
      <x:c r="M189" s="60"/>
      <x:c r="N189" s="43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0"/>
      <x:c r="F190" s="60"/>
      <x:c r="G190" s="60"/>
      <x:c r="H190" s="60"/>
      <x:c r="I190" s="43"/>
      <x:c r="J190" s="99"/>
      <x:c r="K190" s="60"/>
      <x:c r="L190" s="60"/>
      <x:c r="M190" s="60"/>
      <x:c r="N190" s="43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0"/>
      <x:c r="F191" s="60"/>
      <x:c r="G191" s="60"/>
      <x:c r="H191" s="60"/>
      <x:c r="I191" s="43"/>
      <x:c r="J191" s="99"/>
      <x:c r="K191" s="60"/>
      <x:c r="L191" s="60"/>
      <x:c r="M191" s="60"/>
      <x:c r="N191" s="43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0"/>
      <x:c r="F192" s="60"/>
      <x:c r="G192" s="60"/>
      <x:c r="H192" s="60"/>
      <x:c r="I192" s="43"/>
      <x:c r="J192" s="99"/>
      <x:c r="K192" s="60"/>
      <x:c r="L192" s="60"/>
      <x:c r="M192" s="60"/>
      <x:c r="N192" s="43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0"/>
      <x:c r="F193" s="60"/>
      <x:c r="G193" s="60"/>
      <x:c r="H193" s="60"/>
      <x:c r="I193" s="43"/>
      <x:c r="J193" s="99"/>
      <x:c r="K193" s="60"/>
      <x:c r="L193" s="60"/>
      <x:c r="M193" s="60"/>
      <x:c r="N193" s="43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0"/>
      <x:c r="F194" s="60"/>
      <x:c r="G194" s="60"/>
      <x:c r="H194" s="60"/>
      <x:c r="I194" s="43"/>
      <x:c r="J194" s="99"/>
      <x:c r="K194" s="60"/>
      <x:c r="L194" s="60"/>
      <x:c r="M194" s="60"/>
      <x:c r="N194" s="43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0"/>
      <x:c r="F195" s="60"/>
      <x:c r="G195" s="60"/>
      <x:c r="H195" s="60"/>
      <x:c r="I195" s="43"/>
      <x:c r="J195" s="99"/>
      <x:c r="K195" s="60"/>
      <x:c r="L195" s="60"/>
      <x:c r="M195" s="60"/>
      <x:c r="N195" s="43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0"/>
      <x:c r="F196" s="60"/>
      <x:c r="G196" s="60"/>
      <x:c r="H196" s="60"/>
      <x:c r="I196" s="43"/>
      <x:c r="J196" s="99"/>
      <x:c r="K196" s="60"/>
      <x:c r="L196" s="60"/>
      <x:c r="M196" s="60"/>
      <x:c r="N196" s="43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0"/>
      <x:c r="F197" s="60"/>
      <x:c r="G197" s="60"/>
      <x:c r="H197" s="60"/>
      <x:c r="I197" s="43"/>
      <x:c r="J197" s="99"/>
      <x:c r="K197" s="60"/>
      <x:c r="L197" s="60"/>
      <x:c r="M197" s="60"/>
      <x:c r="N197" s="43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0"/>
      <x:c r="F198" s="60"/>
      <x:c r="G198" s="60"/>
      <x:c r="H198" s="60"/>
      <x:c r="I198" s="43"/>
      <x:c r="J198" s="99"/>
      <x:c r="K198" s="60"/>
      <x:c r="L198" s="60"/>
      <x:c r="M198" s="60"/>
      <x:c r="N198" s="43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0"/>
      <x:c r="F199" s="60"/>
      <x:c r="G199" s="60"/>
      <x:c r="H199" s="60"/>
      <x:c r="I199" s="43"/>
      <x:c r="J199" s="99"/>
      <x:c r="K199" s="60"/>
      <x:c r="L199" s="60"/>
      <x:c r="M199" s="60"/>
      <x:c r="N199" s="43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0"/>
      <x:c r="F200" s="60"/>
      <x:c r="G200" s="60"/>
      <x:c r="H200" s="60"/>
      <x:c r="I200" s="43"/>
      <x:c r="J200" s="99"/>
      <x:c r="K200" s="60"/>
      <x:c r="L200" s="60"/>
      <x:c r="M200" s="60"/>
      <x:c r="N200" s="43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0"/>
      <x:c r="F201" s="60"/>
      <x:c r="G201" s="60"/>
      <x:c r="H201" s="60"/>
      <x:c r="I201" s="43"/>
      <x:c r="J201" s="99"/>
      <x:c r="K201" s="60"/>
      <x:c r="L201" s="60"/>
      <x:c r="M201" s="60"/>
      <x:c r="N201" s="43"/>
      <x:c r="O201" s="60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0"/>
      <x:c r="F202" s="60"/>
      <x:c r="G202" s="60"/>
      <x:c r="H202" s="60"/>
      <x:c r="I202" s="43"/>
      <x:c r="J202" s="99"/>
      <x:c r="K202" s="60"/>
      <x:c r="L202" s="60"/>
      <x:c r="M202" s="60"/>
      <x:c r="N202" s="43"/>
      <x:c r="O202" s="60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0"/>
      <x:c r="F203" s="60"/>
      <x:c r="G203" s="60"/>
      <x:c r="H203" s="60"/>
      <x:c r="I203" s="43"/>
      <x:c r="J203" s="99"/>
      <x:c r="K203" s="60"/>
      <x:c r="L203" s="60"/>
      <x:c r="M203" s="60"/>
      <x:c r="N203" s="43"/>
      <x:c r="O203" s="60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0"/>
      <x:c r="F204" s="60"/>
      <x:c r="G204" s="60"/>
      <x:c r="H204" s="60"/>
      <x:c r="I204" s="43"/>
      <x:c r="J204" s="99"/>
      <x:c r="K204" s="60"/>
      <x:c r="L204" s="60"/>
      <x:c r="M204" s="60"/>
      <x:c r="N204" s="43"/>
      <x:c r="O204" s="60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0"/>
      <x:c r="F205" s="60"/>
      <x:c r="G205" s="60"/>
      <x:c r="H205" s="60"/>
      <x:c r="I205" s="43"/>
      <x:c r="J205" s="99"/>
      <x:c r="K205" s="60"/>
      <x:c r="L205" s="60"/>
      <x:c r="M205" s="60"/>
      <x:c r="N205" s="43"/>
      <x:c r="O205" s="60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0"/>
      <x:c r="F206" s="60"/>
      <x:c r="G206" s="60"/>
      <x:c r="H206" s="60"/>
      <x:c r="I206" s="43"/>
      <x:c r="J206" s="99"/>
      <x:c r="K206" s="60"/>
      <x:c r="L206" s="60"/>
      <x:c r="M206" s="60"/>
      <x:c r="N206" s="43"/>
      <x:c r="O206" s="60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0"/>
      <x:c r="F207" s="60"/>
      <x:c r="G207" s="60"/>
      <x:c r="H207" s="60"/>
      <x:c r="I207" s="43"/>
      <x:c r="J207" s="99"/>
      <x:c r="K207" s="60"/>
      <x:c r="L207" s="60"/>
      <x:c r="M207" s="60"/>
      <x:c r="N207" s="43"/>
      <x:c r="O207" s="60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0"/>
      <x:c r="F208" s="60"/>
      <x:c r="G208" s="60"/>
      <x:c r="H208" s="60"/>
      <x:c r="I208" s="43"/>
      <x:c r="J208" s="99"/>
      <x:c r="K208" s="60"/>
      <x:c r="L208" s="60"/>
      <x:c r="M208" s="60"/>
      <x:c r="N208" s="43"/>
      <x:c r="O208" s="60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0"/>
      <x:c r="F209" s="60"/>
      <x:c r="G209" s="60"/>
      <x:c r="H209" s="60"/>
      <x:c r="I209" s="43"/>
      <x:c r="J209" s="99"/>
      <x:c r="K209" s="60"/>
      <x:c r="L209" s="60"/>
      <x:c r="M209" s="60"/>
      <x:c r="N209" s="43"/>
      <x:c r="O209" s="60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0"/>
      <x:c r="F210" s="60"/>
      <x:c r="G210" s="60"/>
      <x:c r="H210" s="60"/>
      <x:c r="I210" s="43"/>
      <x:c r="J210" s="99"/>
      <x:c r="K210" s="60"/>
      <x:c r="L210" s="60"/>
      <x:c r="M210" s="60"/>
      <x:c r="N210" s="43"/>
      <x:c r="O210" s="60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0"/>
      <x:c r="F211" s="60"/>
      <x:c r="G211" s="60"/>
      <x:c r="H211" s="60"/>
      <x:c r="I211" s="43"/>
      <x:c r="J211" s="99"/>
      <x:c r="K211" s="60"/>
      <x:c r="L211" s="60"/>
      <x:c r="M211" s="60"/>
      <x:c r="N211" s="43"/>
      <x:c r="O211" s="60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0"/>
      <x:c r="F212" s="60"/>
      <x:c r="G212" s="60"/>
      <x:c r="H212" s="60"/>
      <x:c r="I212" s="43"/>
      <x:c r="J212" s="99"/>
      <x:c r="K212" s="60"/>
      <x:c r="L212" s="60"/>
      <x:c r="M212" s="60"/>
      <x:c r="N212" s="43"/>
      <x:c r="O212" s="60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0"/>
      <x:c r="F213" s="60"/>
      <x:c r="G213" s="60"/>
      <x:c r="H213" s="60"/>
      <x:c r="I213" s="43"/>
      <x:c r="J213" s="99"/>
      <x:c r="K213" s="60"/>
      <x:c r="L213" s="60"/>
      <x:c r="M213" s="60"/>
      <x:c r="N213" s="43"/>
      <x:c r="O213" s="60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0"/>
      <x:c r="F214" s="60"/>
      <x:c r="G214" s="60"/>
      <x:c r="H214" s="60"/>
      <x:c r="I214" s="43"/>
      <x:c r="J214" s="99"/>
      <x:c r="K214" s="60"/>
      <x:c r="L214" s="60"/>
      <x:c r="M214" s="60"/>
      <x:c r="N214" s="43"/>
      <x:c r="O214" s="60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0"/>
      <x:c r="F215" s="60"/>
      <x:c r="G215" s="60"/>
      <x:c r="H215" s="60"/>
      <x:c r="I215" s="43"/>
      <x:c r="J215" s="99"/>
      <x:c r="K215" s="60"/>
      <x:c r="L215" s="60"/>
      <x:c r="M215" s="60"/>
      <x:c r="N215" s="43"/>
      <x:c r="O215" s="60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0"/>
      <x:c r="F216" s="60"/>
      <x:c r="G216" s="60"/>
      <x:c r="H216" s="60"/>
      <x:c r="I216" s="43"/>
      <x:c r="J216" s="99"/>
      <x:c r="K216" s="60"/>
      <x:c r="L216" s="60"/>
      <x:c r="M216" s="60"/>
      <x:c r="N216" s="43"/>
      <x:c r="O216" s="60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0"/>
      <x:c r="F217" s="60"/>
      <x:c r="G217" s="60"/>
      <x:c r="H217" s="60"/>
      <x:c r="I217" s="43"/>
      <x:c r="J217" s="99"/>
      <x:c r="K217" s="60"/>
      <x:c r="L217" s="60"/>
      <x:c r="M217" s="60"/>
      <x:c r="N217" s="43"/>
      <x:c r="O217" s="60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0"/>
      <x:c r="F218" s="60"/>
      <x:c r="G218" s="60"/>
      <x:c r="H218" s="60"/>
      <x:c r="I218" s="43"/>
      <x:c r="J218" s="99"/>
      <x:c r="K218" s="60"/>
      <x:c r="L218" s="60"/>
      <x:c r="M218" s="60"/>
      <x:c r="N218" s="43"/>
      <x:c r="O218" s="60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0"/>
      <x:c r="F219" s="60"/>
      <x:c r="G219" s="60"/>
      <x:c r="H219" s="60"/>
      <x:c r="I219" s="43"/>
      <x:c r="J219" s="99"/>
      <x:c r="K219" s="60"/>
      <x:c r="L219" s="60"/>
      <x:c r="M219" s="60"/>
      <x:c r="N219" s="43"/>
      <x:c r="O219" s="60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0"/>
      <x:c r="F220" s="60"/>
      <x:c r="G220" s="60"/>
      <x:c r="H220" s="60"/>
      <x:c r="I220" s="43"/>
      <x:c r="J220" s="99"/>
      <x:c r="K220" s="60"/>
      <x:c r="L220" s="60"/>
      <x:c r="M220" s="60"/>
      <x:c r="N220" s="43"/>
      <x:c r="O220" s="60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0"/>
      <x:c r="F221" s="60"/>
      <x:c r="G221" s="60"/>
      <x:c r="H221" s="60"/>
      <x:c r="I221" s="43"/>
      <x:c r="J221" s="99"/>
      <x:c r="K221" s="60"/>
      <x:c r="L221" s="60"/>
      <x:c r="M221" s="60"/>
      <x:c r="N221" s="43"/>
      <x:c r="O221" s="60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0"/>
      <x:c r="F222" s="60"/>
      <x:c r="G222" s="60"/>
      <x:c r="H222" s="60"/>
      <x:c r="I222" s="43"/>
      <x:c r="J222" s="99"/>
      <x:c r="K222" s="60"/>
      <x:c r="L222" s="60"/>
      <x:c r="M222" s="60"/>
      <x:c r="N222" s="43"/>
      <x:c r="O222" s="60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0"/>
      <x:c r="F223" s="60"/>
      <x:c r="G223" s="60"/>
      <x:c r="H223" s="60"/>
      <x:c r="I223" s="43"/>
      <x:c r="J223" s="99"/>
      <x:c r="K223" s="60"/>
      <x:c r="L223" s="60"/>
      <x:c r="M223" s="60"/>
      <x:c r="N223" s="43"/>
      <x:c r="O223" s="60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0"/>
      <x:c r="F224" s="60"/>
      <x:c r="G224" s="60"/>
      <x:c r="H224" s="60"/>
      <x:c r="I224" s="43"/>
      <x:c r="J224" s="99"/>
      <x:c r="K224" s="60"/>
      <x:c r="L224" s="60"/>
      <x:c r="M224" s="60"/>
      <x:c r="N224" s="43"/>
      <x:c r="O224" s="60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0"/>
      <x:c r="F225" s="60"/>
      <x:c r="G225" s="60"/>
      <x:c r="H225" s="60"/>
      <x:c r="I225" s="43"/>
      <x:c r="J225" s="99"/>
      <x:c r="K225" s="60"/>
      <x:c r="L225" s="60"/>
      <x:c r="M225" s="60"/>
      <x:c r="N225" s="43"/>
      <x:c r="O225" s="60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0"/>
      <x:c r="F226" s="60"/>
      <x:c r="G226" s="60"/>
      <x:c r="H226" s="60"/>
      <x:c r="I226" s="43"/>
      <x:c r="J226" s="99"/>
      <x:c r="K226" s="60"/>
      <x:c r="L226" s="60"/>
      <x:c r="M226" s="60"/>
      <x:c r="N226" s="43"/>
      <x:c r="O226" s="60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0"/>
      <x:c r="F227" s="60"/>
      <x:c r="G227" s="60"/>
      <x:c r="H227" s="60"/>
      <x:c r="I227" s="43"/>
      <x:c r="J227" s="99"/>
      <x:c r="K227" s="60"/>
      <x:c r="L227" s="60"/>
      <x:c r="M227" s="60"/>
      <x:c r="N227" s="43"/>
      <x:c r="O227" s="60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0"/>
      <x:c r="F228" s="60"/>
      <x:c r="G228" s="60"/>
      <x:c r="H228" s="60"/>
      <x:c r="I228" s="43"/>
      <x:c r="J228" s="99"/>
      <x:c r="K228" s="60"/>
      <x:c r="L228" s="60"/>
      <x:c r="M228" s="60"/>
      <x:c r="N228" s="43"/>
      <x:c r="O228" s="60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0"/>
      <x:c r="F229" s="60"/>
      <x:c r="G229" s="60"/>
      <x:c r="H229" s="60"/>
      <x:c r="I229" s="43"/>
      <x:c r="J229" s="99"/>
      <x:c r="K229" s="60"/>
      <x:c r="L229" s="60"/>
      <x:c r="M229" s="60"/>
      <x:c r="N229" s="43"/>
      <x:c r="O229" s="60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0"/>
      <x:c r="F230" s="60"/>
      <x:c r="G230" s="60"/>
      <x:c r="H230" s="60"/>
      <x:c r="I230" s="43"/>
      <x:c r="J230" s="99"/>
      <x:c r="K230" s="60"/>
      <x:c r="L230" s="60"/>
      <x:c r="M230" s="60"/>
      <x:c r="N230" s="43"/>
      <x:c r="O230" s="60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0"/>
      <x:c r="F231" s="60"/>
      <x:c r="G231" s="60"/>
      <x:c r="H231" s="60"/>
      <x:c r="I231" s="43"/>
      <x:c r="J231" s="99"/>
      <x:c r="K231" s="60"/>
      <x:c r="L231" s="60"/>
      <x:c r="M231" s="60"/>
      <x:c r="N231" s="43"/>
      <x:c r="O231" s="60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0"/>
      <x:c r="F232" s="60"/>
      <x:c r="G232" s="60"/>
      <x:c r="H232" s="60"/>
      <x:c r="I232" s="43"/>
      <x:c r="J232" s="99"/>
      <x:c r="K232" s="60"/>
      <x:c r="L232" s="60"/>
      <x:c r="M232" s="60"/>
      <x:c r="N232" s="43"/>
      <x:c r="O232" s="60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0"/>
      <x:c r="F233" s="60"/>
      <x:c r="G233" s="60"/>
      <x:c r="H233" s="60"/>
      <x:c r="I233" s="43"/>
      <x:c r="J233" s="99"/>
      <x:c r="K233" s="60"/>
      <x:c r="L233" s="60"/>
      <x:c r="M233" s="60"/>
      <x:c r="N233" s="43"/>
      <x:c r="O233" s="60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0"/>
      <x:c r="F234" s="60"/>
      <x:c r="G234" s="60"/>
      <x:c r="H234" s="60"/>
      <x:c r="I234" s="43"/>
      <x:c r="J234" s="99"/>
      <x:c r="K234" s="60"/>
      <x:c r="L234" s="60"/>
      <x:c r="M234" s="60"/>
      <x:c r="N234" s="43"/>
      <x:c r="O234" s="60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0"/>
      <x:c r="F235" s="60"/>
      <x:c r="G235" s="60"/>
      <x:c r="H235" s="60"/>
      <x:c r="I235" s="43"/>
      <x:c r="J235" s="99"/>
      <x:c r="K235" s="60"/>
      <x:c r="L235" s="60"/>
      <x:c r="M235" s="60"/>
      <x:c r="N235" s="43"/>
      <x:c r="O235" s="60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0"/>
      <x:c r="F236" s="60"/>
      <x:c r="G236" s="60"/>
      <x:c r="H236" s="60"/>
      <x:c r="I236" s="43"/>
      <x:c r="J236" s="99"/>
      <x:c r="K236" s="60"/>
      <x:c r="L236" s="60"/>
      <x:c r="M236" s="60"/>
      <x:c r="N236" s="43"/>
      <x:c r="O236" s="60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0"/>
      <x:c r="F237" s="60"/>
      <x:c r="G237" s="60"/>
      <x:c r="H237" s="60"/>
      <x:c r="I237" s="43"/>
      <x:c r="J237" s="99"/>
      <x:c r="K237" s="60"/>
      <x:c r="L237" s="60"/>
      <x:c r="M237" s="60"/>
      <x:c r="N237" s="43"/>
      <x:c r="O237" s="60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0"/>
      <x:c r="F238" s="60"/>
      <x:c r="G238" s="60"/>
      <x:c r="H238" s="60"/>
      <x:c r="I238" s="43"/>
      <x:c r="J238" s="99"/>
      <x:c r="K238" s="60"/>
      <x:c r="L238" s="60"/>
      <x:c r="M238" s="60"/>
      <x:c r="N238" s="43"/>
      <x:c r="O238" s="60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0"/>
      <x:c r="F239" s="60"/>
      <x:c r="G239" s="60"/>
      <x:c r="H239" s="60"/>
      <x:c r="I239" s="43"/>
      <x:c r="J239" s="99"/>
      <x:c r="K239" s="60"/>
      <x:c r="L239" s="60"/>
      <x:c r="M239" s="60"/>
      <x:c r="N239" s="43"/>
      <x:c r="O239" s="60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0"/>
      <x:c r="F240" s="60"/>
      <x:c r="G240" s="60"/>
      <x:c r="H240" s="60"/>
      <x:c r="I240" s="43"/>
      <x:c r="J240" s="99"/>
      <x:c r="K240" s="60"/>
      <x:c r="L240" s="60"/>
      <x:c r="M240" s="60"/>
      <x:c r="N240" s="43"/>
      <x:c r="O240" s="60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0"/>
      <x:c r="F241" s="60"/>
      <x:c r="G241" s="60"/>
      <x:c r="H241" s="60"/>
      <x:c r="I241" s="43"/>
      <x:c r="J241" s="99"/>
      <x:c r="K241" s="60"/>
      <x:c r="L241" s="60"/>
      <x:c r="M241" s="60"/>
      <x:c r="N241" s="43"/>
      <x:c r="O241" s="60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0"/>
      <x:c r="F242" s="60"/>
      <x:c r="G242" s="60"/>
      <x:c r="H242" s="60"/>
      <x:c r="I242" s="43"/>
      <x:c r="J242" s="99"/>
      <x:c r="K242" s="60"/>
      <x:c r="L242" s="60"/>
      <x:c r="M242" s="60"/>
      <x:c r="N242" s="43"/>
      <x:c r="O242" s="60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0"/>
      <x:c r="F243" s="60"/>
      <x:c r="G243" s="60"/>
      <x:c r="H243" s="60"/>
      <x:c r="I243" s="43"/>
      <x:c r="J243" s="99"/>
      <x:c r="K243" s="60"/>
      <x:c r="L243" s="60"/>
      <x:c r="M243" s="60"/>
      <x:c r="N243" s="43"/>
      <x:c r="O243" s="60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0"/>
      <x:c r="F244" s="60"/>
      <x:c r="G244" s="60"/>
      <x:c r="H244" s="60"/>
      <x:c r="I244" s="43"/>
      <x:c r="J244" s="99"/>
      <x:c r="K244" s="60"/>
      <x:c r="L244" s="60"/>
      <x:c r="M244" s="60"/>
      <x:c r="N244" s="43"/>
      <x:c r="O244" s="60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0"/>
      <x:c r="F245" s="60"/>
      <x:c r="G245" s="60"/>
      <x:c r="H245" s="60"/>
      <x:c r="I245" s="43"/>
      <x:c r="J245" s="99"/>
      <x:c r="K245" s="60"/>
      <x:c r="L245" s="60"/>
      <x:c r="M245" s="60"/>
      <x:c r="N245" s="43"/>
      <x:c r="O245" s="60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0"/>
      <x:c r="F246" s="60"/>
      <x:c r="G246" s="60"/>
      <x:c r="H246" s="60"/>
      <x:c r="I246" s="43"/>
      <x:c r="J246" s="99"/>
      <x:c r="K246" s="60"/>
      <x:c r="L246" s="60"/>
      <x:c r="M246" s="60"/>
      <x:c r="N246" s="43"/>
      <x:c r="O246" s="60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0"/>
      <x:c r="F247" s="60"/>
      <x:c r="G247" s="60"/>
      <x:c r="H247" s="60"/>
      <x:c r="I247" s="43"/>
      <x:c r="J247" s="99"/>
      <x:c r="K247" s="60"/>
      <x:c r="L247" s="60"/>
      <x:c r="M247" s="60"/>
      <x:c r="N247" s="43"/>
      <x:c r="O247" s="60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0"/>
      <x:c r="F248" s="60"/>
      <x:c r="G248" s="60"/>
      <x:c r="H248" s="60"/>
      <x:c r="I248" s="43"/>
      <x:c r="J248" s="99"/>
      <x:c r="K248" s="60"/>
      <x:c r="L248" s="60"/>
      <x:c r="M248" s="60"/>
      <x:c r="N248" s="43"/>
      <x:c r="O248" s="60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0"/>
      <x:c r="F249" s="60"/>
      <x:c r="G249" s="60"/>
      <x:c r="H249" s="60"/>
      <x:c r="I249" s="43"/>
      <x:c r="J249" s="99"/>
      <x:c r="K249" s="60"/>
      <x:c r="L249" s="60"/>
      <x:c r="M249" s="60"/>
      <x:c r="N249" s="43"/>
      <x:c r="O249" s="60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0"/>
      <x:c r="F250" s="60"/>
      <x:c r="G250" s="60"/>
      <x:c r="H250" s="60"/>
      <x:c r="I250" s="43"/>
      <x:c r="J250" s="99"/>
      <x:c r="K250" s="60"/>
      <x:c r="L250" s="60"/>
      <x:c r="M250" s="60"/>
      <x:c r="N250" s="43"/>
      <x:c r="O250" s="60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0"/>
      <x:c r="F251" s="60"/>
      <x:c r="G251" s="60"/>
      <x:c r="H251" s="60"/>
      <x:c r="I251" s="43"/>
      <x:c r="J251" s="99"/>
      <x:c r="K251" s="60"/>
      <x:c r="L251" s="60"/>
      <x:c r="M251" s="60"/>
      <x:c r="N251" s="43"/>
      <x:c r="O251" s="60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0"/>
      <x:c r="F252" s="60"/>
      <x:c r="G252" s="60"/>
      <x:c r="H252" s="60"/>
      <x:c r="I252" s="43"/>
      <x:c r="J252" s="99"/>
      <x:c r="K252" s="60"/>
      <x:c r="L252" s="60"/>
      <x:c r="M252" s="60"/>
      <x:c r="N252" s="43"/>
      <x:c r="O252" s="60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0"/>
      <x:c r="F253" s="60"/>
      <x:c r="G253" s="60"/>
      <x:c r="H253" s="60"/>
      <x:c r="I253" s="43"/>
      <x:c r="J253" s="99"/>
      <x:c r="K253" s="60"/>
      <x:c r="L253" s="60"/>
      <x:c r="M253" s="60"/>
      <x:c r="N253" s="43"/>
      <x:c r="O253" s="60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0"/>
      <x:c r="F254" s="60"/>
      <x:c r="G254" s="60"/>
      <x:c r="H254" s="60"/>
      <x:c r="I254" s="43"/>
      <x:c r="J254" s="99"/>
      <x:c r="K254" s="60"/>
      <x:c r="L254" s="60"/>
      <x:c r="M254" s="60"/>
      <x:c r="N254" s="43"/>
      <x:c r="O254" s="60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0"/>
      <x:c r="F255" s="60"/>
      <x:c r="G255" s="60"/>
      <x:c r="H255" s="60"/>
      <x:c r="I255" s="43"/>
      <x:c r="J255" s="99"/>
      <x:c r="K255" s="60"/>
      <x:c r="L255" s="60"/>
      <x:c r="M255" s="60"/>
      <x:c r="N255" s="43"/>
      <x:c r="O255" s="60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0"/>
      <x:c r="F256" s="60"/>
      <x:c r="G256" s="60"/>
      <x:c r="H256" s="60"/>
      <x:c r="I256" s="43"/>
      <x:c r="J256" s="99"/>
      <x:c r="K256" s="60"/>
      <x:c r="L256" s="60"/>
      <x:c r="M256" s="60"/>
      <x:c r="N256" s="43"/>
      <x:c r="O256" s="60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0"/>
      <x:c r="F257" s="60"/>
      <x:c r="G257" s="60"/>
      <x:c r="H257" s="60"/>
      <x:c r="I257" s="43"/>
      <x:c r="J257" s="99"/>
      <x:c r="K257" s="60"/>
      <x:c r="L257" s="60"/>
      <x:c r="M257" s="60"/>
      <x:c r="N257" s="43"/>
      <x:c r="O257" s="60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0"/>
      <x:c r="F258" s="60"/>
      <x:c r="G258" s="60"/>
      <x:c r="H258" s="60"/>
      <x:c r="I258" s="43"/>
      <x:c r="J258" s="99"/>
      <x:c r="K258" s="60"/>
      <x:c r="L258" s="60"/>
      <x:c r="M258" s="60"/>
      <x:c r="N258" s="43"/>
      <x:c r="O258" s="60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0"/>
      <x:c r="F259" s="60"/>
      <x:c r="G259" s="60"/>
      <x:c r="H259" s="60"/>
      <x:c r="I259" s="43"/>
      <x:c r="J259" s="99"/>
      <x:c r="K259" s="60"/>
      <x:c r="L259" s="60"/>
      <x:c r="M259" s="60"/>
      <x:c r="N259" s="43"/>
      <x:c r="O259" s="60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0"/>
      <x:c r="F260" s="60"/>
      <x:c r="G260" s="60"/>
      <x:c r="H260" s="60"/>
      <x:c r="I260" s="43"/>
      <x:c r="J260" s="99"/>
      <x:c r="K260" s="60"/>
      <x:c r="L260" s="60"/>
      <x:c r="M260" s="60"/>
      <x:c r="N260" s="43"/>
      <x:c r="O260" s="60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0"/>
      <x:c r="F261" s="60"/>
      <x:c r="G261" s="60"/>
      <x:c r="H261" s="60"/>
      <x:c r="I261" s="43"/>
      <x:c r="J261" s="99"/>
      <x:c r="K261" s="60"/>
      <x:c r="L261" s="60"/>
      <x:c r="M261" s="60"/>
      <x:c r="N261" s="43"/>
      <x:c r="O261" s="60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0"/>
      <x:c r="F262" s="60"/>
      <x:c r="G262" s="60"/>
      <x:c r="H262" s="60"/>
      <x:c r="I262" s="43"/>
      <x:c r="J262" s="99"/>
      <x:c r="K262" s="60"/>
      <x:c r="L262" s="60"/>
      <x:c r="M262" s="60"/>
      <x:c r="N262" s="43"/>
      <x:c r="O262" s="60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0"/>
      <x:c r="F263" s="60"/>
      <x:c r="G263" s="60"/>
      <x:c r="H263" s="60"/>
      <x:c r="I263" s="43"/>
      <x:c r="J263" s="99"/>
      <x:c r="K263" s="60"/>
      <x:c r="L263" s="60"/>
      <x:c r="M263" s="60"/>
      <x:c r="N263" s="43"/>
      <x:c r="O263" s="60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0"/>
      <x:c r="F264" s="60"/>
      <x:c r="G264" s="60"/>
      <x:c r="H264" s="60"/>
      <x:c r="I264" s="43"/>
      <x:c r="J264" s="99"/>
      <x:c r="K264" s="60"/>
      <x:c r="L264" s="60"/>
      <x:c r="M264" s="60"/>
      <x:c r="N264" s="43"/>
      <x:c r="O264" s="60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0"/>
      <x:c r="F265" s="60"/>
      <x:c r="G265" s="60"/>
      <x:c r="H265" s="60"/>
      <x:c r="I265" s="43"/>
      <x:c r="J265" s="99"/>
      <x:c r="K265" s="60"/>
      <x:c r="L265" s="60"/>
      <x:c r="M265" s="60"/>
      <x:c r="N265" s="43"/>
      <x:c r="O265" s="60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0"/>
      <x:c r="F266" s="60"/>
      <x:c r="G266" s="60"/>
      <x:c r="H266" s="60"/>
      <x:c r="I266" s="43"/>
      <x:c r="J266" s="99"/>
      <x:c r="K266" s="60"/>
      <x:c r="L266" s="60"/>
      <x:c r="M266" s="60"/>
      <x:c r="N266" s="43"/>
      <x:c r="O266" s="60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0"/>
      <x:c r="F267" s="60"/>
      <x:c r="G267" s="60"/>
      <x:c r="H267" s="60"/>
      <x:c r="I267" s="43"/>
      <x:c r="J267" s="99"/>
      <x:c r="K267" s="60"/>
      <x:c r="L267" s="60"/>
      <x:c r="M267" s="60"/>
      <x:c r="N267" s="43"/>
      <x:c r="O267" s="60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0"/>
      <x:c r="F268" s="60"/>
      <x:c r="G268" s="60"/>
      <x:c r="H268" s="60"/>
      <x:c r="I268" s="43"/>
      <x:c r="J268" s="99"/>
      <x:c r="K268" s="60"/>
      <x:c r="L268" s="60"/>
      <x:c r="M268" s="60"/>
      <x:c r="N268" s="43"/>
      <x:c r="O268" s="60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0"/>
      <x:c r="F269" s="60"/>
      <x:c r="G269" s="60"/>
      <x:c r="H269" s="60"/>
      <x:c r="I269" s="43"/>
      <x:c r="J269" s="99"/>
      <x:c r="K269" s="60"/>
      <x:c r="L269" s="60"/>
      <x:c r="M269" s="60"/>
      <x:c r="N269" s="43"/>
      <x:c r="O269" s="60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0"/>
      <x:c r="F270" s="60"/>
      <x:c r="G270" s="60"/>
      <x:c r="H270" s="60"/>
      <x:c r="I270" s="43"/>
      <x:c r="J270" s="99"/>
      <x:c r="K270" s="60"/>
      <x:c r="L270" s="60"/>
      <x:c r="M270" s="60"/>
      <x:c r="N270" s="43"/>
      <x:c r="O270" s="60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0"/>
      <x:c r="F271" s="60"/>
      <x:c r="G271" s="60"/>
      <x:c r="H271" s="60"/>
      <x:c r="I271" s="43"/>
      <x:c r="J271" s="99"/>
      <x:c r="K271" s="60"/>
      <x:c r="L271" s="60"/>
      <x:c r="M271" s="60"/>
      <x:c r="N271" s="43"/>
      <x:c r="O271" s="60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0"/>
      <x:c r="F272" s="60"/>
      <x:c r="G272" s="60"/>
      <x:c r="H272" s="60"/>
      <x:c r="I272" s="43"/>
      <x:c r="J272" s="99"/>
      <x:c r="K272" s="60"/>
      <x:c r="L272" s="60"/>
      <x:c r="M272" s="60"/>
      <x:c r="N272" s="43"/>
      <x:c r="O272" s="60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0"/>
      <x:c r="F273" s="60"/>
      <x:c r="G273" s="60"/>
      <x:c r="H273" s="60"/>
      <x:c r="I273" s="43"/>
      <x:c r="J273" s="99"/>
      <x:c r="K273" s="60"/>
      <x:c r="L273" s="60"/>
      <x:c r="M273" s="60"/>
      <x:c r="N273" s="43"/>
      <x:c r="O273" s="60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0"/>
      <x:c r="F274" s="60"/>
      <x:c r="G274" s="60"/>
      <x:c r="H274" s="60"/>
      <x:c r="I274" s="43"/>
      <x:c r="J274" s="99"/>
      <x:c r="K274" s="60"/>
      <x:c r="L274" s="60"/>
      <x:c r="M274" s="60"/>
      <x:c r="N274" s="43"/>
      <x:c r="O274" s="60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0"/>
      <x:c r="F275" s="60"/>
      <x:c r="G275" s="60"/>
      <x:c r="H275" s="60"/>
      <x:c r="I275" s="43"/>
      <x:c r="J275" s="99"/>
      <x:c r="K275" s="60"/>
      <x:c r="L275" s="60"/>
      <x:c r="M275" s="60"/>
      <x:c r="N275" s="43"/>
      <x:c r="O275" s="60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0"/>
      <x:c r="F276" s="60"/>
      <x:c r="G276" s="60"/>
      <x:c r="H276" s="60"/>
      <x:c r="I276" s="43"/>
      <x:c r="J276" s="99"/>
      <x:c r="K276" s="60"/>
      <x:c r="L276" s="60"/>
      <x:c r="M276" s="60"/>
      <x:c r="N276" s="43"/>
      <x:c r="O276" s="60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0"/>
      <x:c r="F277" s="60"/>
      <x:c r="G277" s="60"/>
      <x:c r="H277" s="60"/>
      <x:c r="I277" s="43"/>
      <x:c r="J277" s="99"/>
      <x:c r="K277" s="60"/>
      <x:c r="L277" s="60"/>
      <x:c r="M277" s="60"/>
      <x:c r="N277" s="43"/>
      <x:c r="O277" s="60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0"/>
      <x:c r="F278" s="60"/>
      <x:c r="G278" s="60"/>
      <x:c r="H278" s="60"/>
      <x:c r="I278" s="43"/>
      <x:c r="J278" s="99"/>
      <x:c r="K278" s="60"/>
      <x:c r="L278" s="60"/>
      <x:c r="M278" s="60"/>
      <x:c r="N278" s="43"/>
      <x:c r="O278" s="60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0"/>
      <x:c r="F279" s="60"/>
      <x:c r="G279" s="60"/>
      <x:c r="H279" s="60"/>
      <x:c r="I279" s="43"/>
      <x:c r="J279" s="99"/>
      <x:c r="K279" s="60"/>
      <x:c r="L279" s="60"/>
      <x:c r="M279" s="60"/>
      <x:c r="N279" s="43"/>
      <x:c r="O279" s="60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0"/>
      <x:c r="F280" s="60"/>
      <x:c r="G280" s="60"/>
      <x:c r="H280" s="60"/>
      <x:c r="I280" s="43"/>
      <x:c r="J280" s="99"/>
      <x:c r="K280" s="60"/>
      <x:c r="L280" s="60"/>
      <x:c r="M280" s="60"/>
      <x:c r="N280" s="43"/>
      <x:c r="O280" s="60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0"/>
      <x:c r="F281" s="60"/>
      <x:c r="G281" s="60"/>
      <x:c r="H281" s="60"/>
      <x:c r="I281" s="43"/>
      <x:c r="J281" s="99"/>
      <x:c r="K281" s="60"/>
      <x:c r="L281" s="60"/>
      <x:c r="M281" s="60"/>
      <x:c r="N281" s="43"/>
      <x:c r="O281" s="60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0"/>
      <x:c r="F282" s="60"/>
      <x:c r="G282" s="60"/>
      <x:c r="H282" s="60"/>
      <x:c r="I282" s="43"/>
      <x:c r="J282" s="99"/>
      <x:c r="K282" s="60"/>
      <x:c r="L282" s="60"/>
      <x:c r="M282" s="60"/>
      <x:c r="N282" s="43"/>
      <x:c r="O282" s="60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0"/>
      <x:c r="F283" s="60"/>
      <x:c r="G283" s="60"/>
      <x:c r="H283" s="60"/>
      <x:c r="I283" s="43"/>
      <x:c r="J283" s="99"/>
      <x:c r="K283" s="60"/>
      <x:c r="L283" s="60"/>
      <x:c r="M283" s="60"/>
      <x:c r="N283" s="43"/>
      <x:c r="O283" s="60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0"/>
      <x:c r="F284" s="60"/>
      <x:c r="G284" s="60"/>
      <x:c r="H284" s="60"/>
      <x:c r="I284" s="43"/>
      <x:c r="J284" s="99"/>
      <x:c r="K284" s="60"/>
      <x:c r="L284" s="60"/>
      <x:c r="M284" s="60"/>
      <x:c r="N284" s="43"/>
      <x:c r="O284" s="60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0"/>
      <x:c r="F285" s="60"/>
      <x:c r="G285" s="60"/>
      <x:c r="H285" s="60"/>
      <x:c r="I285" s="43"/>
      <x:c r="J285" s="99"/>
      <x:c r="K285" s="60"/>
      <x:c r="L285" s="60"/>
      <x:c r="M285" s="60"/>
      <x:c r="N285" s="43"/>
      <x:c r="O285" s="60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0"/>
      <x:c r="F286" s="60"/>
      <x:c r="G286" s="60"/>
      <x:c r="H286" s="60"/>
      <x:c r="I286" s="43"/>
      <x:c r="J286" s="99"/>
      <x:c r="K286" s="60"/>
      <x:c r="L286" s="60"/>
      <x:c r="M286" s="60"/>
      <x:c r="N286" s="43"/>
      <x:c r="O286" s="60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0"/>
      <x:c r="F287" s="60"/>
      <x:c r="G287" s="60"/>
      <x:c r="H287" s="60"/>
      <x:c r="I287" s="43"/>
      <x:c r="J287" s="99"/>
      <x:c r="K287" s="60"/>
      <x:c r="L287" s="60"/>
      <x:c r="M287" s="60"/>
      <x:c r="N287" s="43"/>
      <x:c r="O287" s="60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0"/>
      <x:c r="F288" s="60"/>
      <x:c r="G288" s="60"/>
      <x:c r="H288" s="60"/>
      <x:c r="I288" s="43"/>
      <x:c r="J288" s="99"/>
      <x:c r="K288" s="60"/>
      <x:c r="L288" s="60"/>
      <x:c r="M288" s="60"/>
      <x:c r="N288" s="43"/>
      <x:c r="O288" s="60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0"/>
      <x:c r="F289" s="60"/>
      <x:c r="G289" s="60"/>
      <x:c r="H289" s="60"/>
      <x:c r="I289" s="43"/>
      <x:c r="J289" s="99"/>
      <x:c r="K289" s="60"/>
      <x:c r="L289" s="60"/>
      <x:c r="M289" s="60"/>
      <x:c r="N289" s="43"/>
      <x:c r="O289" s="60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0"/>
      <x:c r="F290" s="60"/>
      <x:c r="G290" s="60"/>
      <x:c r="H290" s="60"/>
      <x:c r="I290" s="43"/>
      <x:c r="J290" s="99"/>
      <x:c r="K290" s="60"/>
      <x:c r="L290" s="60"/>
      <x:c r="M290" s="60"/>
      <x:c r="N290" s="43"/>
      <x:c r="O290" s="60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0"/>
      <x:c r="F291" s="60"/>
      <x:c r="G291" s="60"/>
      <x:c r="H291" s="60"/>
      <x:c r="I291" s="43"/>
      <x:c r="J291" s="99"/>
      <x:c r="K291" s="60"/>
      <x:c r="L291" s="60"/>
      <x:c r="M291" s="60"/>
      <x:c r="N291" s="43"/>
      <x:c r="O291" s="60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0"/>
      <x:c r="F292" s="60"/>
      <x:c r="G292" s="60"/>
      <x:c r="H292" s="60"/>
      <x:c r="I292" s="43"/>
      <x:c r="J292" s="99"/>
      <x:c r="K292" s="60"/>
      <x:c r="L292" s="60"/>
      <x:c r="M292" s="60"/>
      <x:c r="N292" s="43"/>
      <x:c r="O292" s="60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0"/>
      <x:c r="F293" s="60"/>
      <x:c r="G293" s="60"/>
      <x:c r="H293" s="60"/>
      <x:c r="I293" s="43"/>
      <x:c r="J293" s="99"/>
      <x:c r="K293" s="60"/>
      <x:c r="L293" s="60"/>
      <x:c r="M293" s="60"/>
      <x:c r="N293" s="43"/>
      <x:c r="O293" s="60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0"/>
      <x:c r="F294" s="60"/>
      <x:c r="G294" s="60"/>
      <x:c r="H294" s="60"/>
      <x:c r="I294" s="43"/>
      <x:c r="J294" s="99"/>
      <x:c r="K294" s="60"/>
      <x:c r="L294" s="60"/>
      <x:c r="M294" s="60"/>
      <x:c r="N294" s="43"/>
      <x:c r="O294" s="60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0"/>
      <x:c r="F295" s="60"/>
      <x:c r="G295" s="60"/>
      <x:c r="H295" s="60"/>
      <x:c r="I295" s="43"/>
      <x:c r="J295" s="99"/>
      <x:c r="K295" s="60"/>
      <x:c r="L295" s="60"/>
      <x:c r="M295" s="60"/>
      <x:c r="N295" s="43"/>
      <x:c r="O295" s="60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0"/>
      <x:c r="F296" s="60"/>
      <x:c r="G296" s="60"/>
      <x:c r="H296" s="60"/>
      <x:c r="I296" s="43"/>
      <x:c r="J296" s="99"/>
      <x:c r="K296" s="60"/>
      <x:c r="L296" s="60"/>
      <x:c r="M296" s="60"/>
      <x:c r="N296" s="43"/>
      <x:c r="O296" s="60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0"/>
      <x:c r="F297" s="60"/>
      <x:c r="G297" s="60"/>
      <x:c r="H297" s="60"/>
      <x:c r="I297" s="43"/>
      <x:c r="J297" s="99"/>
      <x:c r="K297" s="60"/>
      <x:c r="L297" s="60"/>
      <x:c r="M297" s="60"/>
      <x:c r="N297" s="43"/>
      <x:c r="O297" s="60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0"/>
      <x:c r="F298" s="60"/>
      <x:c r="G298" s="60"/>
      <x:c r="H298" s="60"/>
      <x:c r="I298" s="43"/>
      <x:c r="J298" s="99"/>
      <x:c r="K298" s="60"/>
      <x:c r="L298" s="60"/>
      <x:c r="M298" s="60"/>
      <x:c r="N298" s="43"/>
      <x:c r="O298" s="60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0"/>
      <x:c r="F299" s="60"/>
      <x:c r="G299" s="60"/>
      <x:c r="H299" s="60"/>
      <x:c r="I299" s="43"/>
      <x:c r="J299" s="99"/>
      <x:c r="K299" s="60"/>
      <x:c r="L299" s="60"/>
      <x:c r="M299" s="60"/>
      <x:c r="N299" s="43"/>
      <x:c r="O299" s="60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0"/>
      <x:c r="F300" s="60"/>
      <x:c r="G300" s="60"/>
      <x:c r="H300" s="60"/>
      <x:c r="I300" s="43"/>
      <x:c r="J300" s="99"/>
      <x:c r="K300" s="60"/>
      <x:c r="L300" s="60"/>
      <x:c r="M300" s="60"/>
      <x:c r="N300" s="43"/>
      <x:c r="O300" s="60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0"/>
      <x:c r="F301" s="60"/>
      <x:c r="G301" s="60"/>
      <x:c r="H301" s="60"/>
      <x:c r="I301" s="43"/>
      <x:c r="J301" s="99"/>
      <x:c r="K301" s="60"/>
      <x:c r="L301" s="60"/>
      <x:c r="M301" s="60"/>
      <x:c r="N301" s="43"/>
      <x:c r="O301" s="60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0"/>
      <x:c r="F302" s="60"/>
      <x:c r="G302" s="60"/>
      <x:c r="H302" s="60"/>
      <x:c r="I302" s="43"/>
      <x:c r="J302" s="99"/>
      <x:c r="K302" s="60"/>
      <x:c r="L302" s="60"/>
      <x:c r="M302" s="60"/>
      <x:c r="N302" s="43"/>
      <x:c r="O302" s="60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0"/>
      <x:c r="F303" s="60"/>
      <x:c r="G303" s="60"/>
      <x:c r="H303" s="60"/>
      <x:c r="I303" s="43"/>
      <x:c r="J303" s="99"/>
      <x:c r="K303" s="60"/>
      <x:c r="L303" s="60"/>
      <x:c r="M303" s="60"/>
      <x:c r="N303" s="43"/>
      <x:c r="O303" s="60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0"/>
      <x:c r="F304" s="60"/>
      <x:c r="G304" s="60"/>
      <x:c r="H304" s="60"/>
      <x:c r="I304" s="43"/>
      <x:c r="J304" s="99"/>
      <x:c r="K304" s="60"/>
      <x:c r="L304" s="60"/>
      <x:c r="M304" s="60"/>
      <x:c r="N304" s="43"/>
      <x:c r="O304" s="60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0"/>
      <x:c r="F305" s="60"/>
      <x:c r="G305" s="60"/>
      <x:c r="H305" s="60"/>
      <x:c r="I305" s="43"/>
      <x:c r="J305" s="99"/>
      <x:c r="K305" s="60"/>
      <x:c r="L305" s="60"/>
      <x:c r="M305" s="60"/>
      <x:c r="N305" s="43"/>
      <x:c r="O305" s="60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0"/>
      <x:c r="F306" s="60"/>
      <x:c r="G306" s="60"/>
      <x:c r="H306" s="60"/>
      <x:c r="I306" s="43"/>
      <x:c r="J306" s="99"/>
      <x:c r="K306" s="60"/>
      <x:c r="L306" s="60"/>
      <x:c r="M306" s="60"/>
      <x:c r="N306" s="43"/>
      <x:c r="O306" s="60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0"/>
      <x:c r="F307" s="60"/>
      <x:c r="G307" s="60"/>
      <x:c r="H307" s="60"/>
      <x:c r="I307" s="43"/>
      <x:c r="J307" s="99"/>
      <x:c r="K307" s="60"/>
      <x:c r="L307" s="60"/>
      <x:c r="M307" s="60"/>
      <x:c r="N307" s="43"/>
      <x:c r="O307" s="60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0"/>
      <x:c r="F308" s="60"/>
      <x:c r="G308" s="60"/>
      <x:c r="H308" s="60"/>
      <x:c r="I308" s="43"/>
      <x:c r="J308" s="99"/>
      <x:c r="K308" s="60"/>
      <x:c r="L308" s="60"/>
      <x:c r="M308" s="60"/>
      <x:c r="N308" s="43"/>
      <x:c r="O308" s="60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0"/>
      <x:c r="F309" s="60"/>
      <x:c r="G309" s="60"/>
      <x:c r="H309" s="60"/>
      <x:c r="I309" s="43"/>
      <x:c r="J309" s="99"/>
      <x:c r="K309" s="60"/>
      <x:c r="L309" s="60"/>
      <x:c r="M309" s="60"/>
      <x:c r="N309" s="43"/>
      <x:c r="O309" s="60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0"/>
      <x:c r="F310" s="60"/>
      <x:c r="G310" s="60"/>
      <x:c r="H310" s="60"/>
      <x:c r="I310" s="43"/>
      <x:c r="J310" s="99"/>
      <x:c r="K310" s="60"/>
      <x:c r="L310" s="60"/>
      <x:c r="M310" s="60"/>
      <x:c r="N310" s="43"/>
      <x:c r="O310" s="60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0"/>
      <x:c r="F311" s="60"/>
      <x:c r="G311" s="60"/>
      <x:c r="H311" s="60"/>
      <x:c r="I311" s="43"/>
      <x:c r="J311" s="99"/>
      <x:c r="K311" s="60"/>
      <x:c r="L311" s="60"/>
      <x:c r="M311" s="60"/>
      <x:c r="N311" s="43"/>
      <x:c r="O311" s="60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0"/>
      <x:c r="F312" s="60"/>
      <x:c r="G312" s="60"/>
      <x:c r="H312" s="60"/>
      <x:c r="I312" s="43"/>
      <x:c r="J312" s="99"/>
      <x:c r="K312" s="60"/>
      <x:c r="L312" s="60"/>
      <x:c r="M312" s="60"/>
      <x:c r="N312" s="43"/>
      <x:c r="O312" s="60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0"/>
      <x:c r="F313" s="60"/>
      <x:c r="G313" s="60"/>
      <x:c r="H313" s="60"/>
      <x:c r="I313" s="43"/>
      <x:c r="J313" s="99"/>
      <x:c r="K313" s="60"/>
      <x:c r="L313" s="60"/>
      <x:c r="M313" s="60"/>
      <x:c r="N313" s="43"/>
      <x:c r="O313" s="60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0"/>
      <x:c r="F314" s="60"/>
      <x:c r="G314" s="60"/>
      <x:c r="H314" s="60"/>
      <x:c r="I314" s="43"/>
      <x:c r="J314" s="99"/>
      <x:c r="K314" s="60"/>
      <x:c r="L314" s="60"/>
      <x:c r="M314" s="60"/>
      <x:c r="N314" s="43"/>
      <x:c r="O314" s="60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0"/>
      <x:c r="F315" s="60"/>
      <x:c r="G315" s="60"/>
      <x:c r="H315" s="60"/>
      <x:c r="I315" s="43"/>
      <x:c r="J315" s="99"/>
      <x:c r="K315" s="60"/>
      <x:c r="L315" s="60"/>
      <x:c r="M315" s="60"/>
      <x:c r="N315" s="43"/>
      <x:c r="O315" s="60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0"/>
      <x:c r="F316" s="60"/>
      <x:c r="G316" s="60"/>
      <x:c r="H316" s="60"/>
      <x:c r="I316" s="43"/>
      <x:c r="J316" s="99"/>
      <x:c r="K316" s="60"/>
      <x:c r="L316" s="60"/>
      <x:c r="M316" s="60"/>
      <x:c r="N316" s="43"/>
      <x:c r="O316" s="60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0"/>
      <x:c r="F317" s="60"/>
      <x:c r="G317" s="60"/>
      <x:c r="H317" s="60"/>
      <x:c r="I317" s="43"/>
      <x:c r="J317" s="99"/>
      <x:c r="K317" s="60"/>
      <x:c r="L317" s="60"/>
      <x:c r="M317" s="60"/>
      <x:c r="N317" s="43"/>
      <x:c r="O317" s="60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0"/>
      <x:c r="F318" s="60"/>
      <x:c r="G318" s="60"/>
      <x:c r="H318" s="60"/>
      <x:c r="I318" s="43"/>
      <x:c r="J318" s="99"/>
      <x:c r="K318" s="60"/>
      <x:c r="L318" s="60"/>
      <x:c r="M318" s="60"/>
      <x:c r="N318" s="43"/>
      <x:c r="O318" s="60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0"/>
      <x:c r="F319" s="60"/>
      <x:c r="G319" s="60"/>
      <x:c r="H319" s="60"/>
      <x:c r="I319" s="43"/>
      <x:c r="J319" s="99"/>
      <x:c r="K319" s="60"/>
      <x:c r="L319" s="60"/>
      <x:c r="M319" s="60"/>
      <x:c r="N319" s="43"/>
      <x:c r="O319" s="60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0"/>
      <x:c r="F320" s="60"/>
      <x:c r="G320" s="60"/>
      <x:c r="H320" s="60"/>
      <x:c r="I320" s="43"/>
      <x:c r="J320" s="99"/>
      <x:c r="K320" s="60"/>
      <x:c r="L320" s="60"/>
      <x:c r="M320" s="60"/>
      <x:c r="N320" s="43"/>
      <x:c r="O320" s="60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0"/>
      <x:c r="F321" s="60"/>
      <x:c r="G321" s="60"/>
      <x:c r="H321" s="60"/>
      <x:c r="I321" s="43"/>
      <x:c r="J321" s="99"/>
      <x:c r="K321" s="60"/>
      <x:c r="L321" s="60"/>
      <x:c r="M321" s="60"/>
      <x:c r="N321" s="43"/>
      <x:c r="O321" s="60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0"/>
      <x:c r="F322" s="60"/>
      <x:c r="G322" s="60"/>
      <x:c r="H322" s="60"/>
      <x:c r="I322" s="43"/>
      <x:c r="J322" s="99"/>
      <x:c r="K322" s="60"/>
      <x:c r="L322" s="60"/>
      <x:c r="M322" s="60"/>
      <x:c r="N322" s="43"/>
      <x:c r="O322" s="60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0"/>
      <x:c r="F323" s="60"/>
      <x:c r="G323" s="60"/>
      <x:c r="H323" s="60"/>
      <x:c r="I323" s="43"/>
      <x:c r="J323" s="99"/>
      <x:c r="K323" s="60"/>
      <x:c r="L323" s="60"/>
      <x:c r="M323" s="60"/>
      <x:c r="N323" s="43"/>
      <x:c r="O323" s="60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0"/>
      <x:c r="F324" s="60"/>
      <x:c r="G324" s="60"/>
      <x:c r="H324" s="60"/>
      <x:c r="I324" s="43"/>
      <x:c r="J324" s="99"/>
      <x:c r="K324" s="60"/>
      <x:c r="L324" s="60"/>
      <x:c r="M324" s="60"/>
      <x:c r="N324" s="43"/>
      <x:c r="O324" s="60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0"/>
      <x:c r="F325" s="60"/>
      <x:c r="G325" s="60"/>
      <x:c r="H325" s="60"/>
      <x:c r="I325" s="43"/>
      <x:c r="J325" s="99"/>
      <x:c r="K325" s="60"/>
      <x:c r="L325" s="60"/>
      <x:c r="M325" s="60"/>
      <x:c r="N325" s="43"/>
      <x:c r="O325" s="60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0"/>
      <x:c r="F326" s="60"/>
      <x:c r="G326" s="60"/>
      <x:c r="H326" s="60"/>
      <x:c r="I326" s="43"/>
      <x:c r="J326" s="99"/>
      <x:c r="K326" s="60"/>
      <x:c r="L326" s="60"/>
      <x:c r="M326" s="60"/>
      <x:c r="N326" s="43"/>
      <x:c r="O326" s="60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0"/>
      <x:c r="F327" s="60"/>
      <x:c r="G327" s="60"/>
      <x:c r="H327" s="60"/>
      <x:c r="I327" s="43"/>
      <x:c r="J327" s="99"/>
      <x:c r="K327" s="60"/>
      <x:c r="L327" s="60"/>
      <x:c r="M327" s="60"/>
      <x:c r="N327" s="43"/>
      <x:c r="O327" s="60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0"/>
      <x:c r="F328" s="60"/>
      <x:c r="G328" s="60"/>
      <x:c r="H328" s="60"/>
      <x:c r="I328" s="43"/>
      <x:c r="J328" s="99"/>
      <x:c r="K328" s="60"/>
      <x:c r="L328" s="60"/>
      <x:c r="M328" s="60"/>
      <x:c r="N328" s="43"/>
      <x:c r="O328" s="60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0"/>
      <x:c r="F329" s="60"/>
      <x:c r="G329" s="60"/>
      <x:c r="H329" s="60"/>
      <x:c r="I329" s="43"/>
      <x:c r="J329" s="99"/>
      <x:c r="K329" s="60"/>
      <x:c r="L329" s="60"/>
      <x:c r="M329" s="60"/>
      <x:c r="N329" s="43"/>
      <x:c r="O329" s="60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0"/>
      <x:c r="F330" s="60"/>
      <x:c r="G330" s="60"/>
      <x:c r="H330" s="60"/>
      <x:c r="I330" s="43"/>
      <x:c r="J330" s="99"/>
      <x:c r="K330" s="60"/>
      <x:c r="L330" s="60"/>
      <x:c r="M330" s="60"/>
      <x:c r="N330" s="43"/>
      <x:c r="O330" s="60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0"/>
      <x:c r="F331" s="60"/>
      <x:c r="G331" s="60"/>
      <x:c r="H331" s="60"/>
      <x:c r="I331" s="43"/>
      <x:c r="J331" s="99"/>
      <x:c r="K331" s="60"/>
      <x:c r="L331" s="60"/>
      <x:c r="M331" s="60"/>
      <x:c r="N331" s="43"/>
      <x:c r="O331" s="60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0"/>
      <x:c r="F332" s="60"/>
      <x:c r="G332" s="60"/>
      <x:c r="H332" s="60"/>
      <x:c r="I332" s="43"/>
      <x:c r="J332" s="99"/>
      <x:c r="K332" s="60"/>
      <x:c r="L332" s="60"/>
      <x:c r="M332" s="60"/>
      <x:c r="N332" s="43"/>
      <x:c r="O332" s="60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0"/>
      <x:c r="F333" s="60"/>
      <x:c r="G333" s="60"/>
      <x:c r="H333" s="60"/>
      <x:c r="I333" s="43"/>
      <x:c r="J333" s="99"/>
      <x:c r="K333" s="60"/>
      <x:c r="L333" s="60"/>
      <x:c r="M333" s="60"/>
      <x:c r="N333" s="43"/>
      <x:c r="O333" s="60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0"/>
      <x:c r="F334" s="60"/>
      <x:c r="G334" s="60"/>
      <x:c r="H334" s="60"/>
      <x:c r="I334" s="43"/>
      <x:c r="J334" s="99"/>
      <x:c r="K334" s="60"/>
      <x:c r="L334" s="60"/>
      <x:c r="M334" s="60"/>
      <x:c r="N334" s="43"/>
      <x:c r="O334" s="60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0"/>
      <x:c r="F335" s="60"/>
      <x:c r="G335" s="60"/>
      <x:c r="H335" s="60"/>
      <x:c r="I335" s="43"/>
      <x:c r="J335" s="99"/>
      <x:c r="K335" s="60"/>
      <x:c r="L335" s="60"/>
      <x:c r="M335" s="60"/>
      <x:c r="N335" s="43"/>
      <x:c r="O335" s="60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0"/>
      <x:c r="F336" s="60"/>
      <x:c r="G336" s="60"/>
      <x:c r="H336" s="60"/>
      <x:c r="I336" s="43"/>
      <x:c r="J336" s="99"/>
      <x:c r="K336" s="60"/>
      <x:c r="L336" s="60"/>
      <x:c r="M336" s="60"/>
      <x:c r="N336" s="43"/>
      <x:c r="O336" s="60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0"/>
      <x:c r="F337" s="60"/>
      <x:c r="G337" s="60"/>
      <x:c r="H337" s="60"/>
      <x:c r="I337" s="43"/>
      <x:c r="J337" s="99"/>
      <x:c r="K337" s="60"/>
      <x:c r="L337" s="60"/>
      <x:c r="M337" s="60"/>
      <x:c r="N337" s="43"/>
      <x:c r="O337" s="60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0"/>
      <x:c r="F338" s="60"/>
      <x:c r="G338" s="60"/>
      <x:c r="H338" s="60"/>
      <x:c r="I338" s="43"/>
      <x:c r="J338" s="99"/>
      <x:c r="K338" s="60"/>
      <x:c r="L338" s="60"/>
      <x:c r="M338" s="60"/>
      <x:c r="N338" s="43"/>
      <x:c r="O338" s="60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0"/>
      <x:c r="F339" s="60"/>
      <x:c r="G339" s="60"/>
      <x:c r="H339" s="60"/>
      <x:c r="I339" s="43"/>
      <x:c r="J339" s="99"/>
      <x:c r="K339" s="60"/>
      <x:c r="L339" s="60"/>
      <x:c r="M339" s="60"/>
      <x:c r="N339" s="43"/>
      <x:c r="O339" s="60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0"/>
      <x:c r="F340" s="60"/>
      <x:c r="G340" s="60"/>
      <x:c r="H340" s="60"/>
      <x:c r="I340" s="43"/>
      <x:c r="J340" s="99"/>
      <x:c r="K340" s="60"/>
      <x:c r="L340" s="60"/>
      <x:c r="M340" s="60"/>
      <x:c r="N340" s="43"/>
      <x:c r="O340" s="60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0"/>
      <x:c r="F341" s="60"/>
      <x:c r="G341" s="60"/>
      <x:c r="H341" s="60"/>
      <x:c r="I341" s="43"/>
      <x:c r="J341" s="99"/>
      <x:c r="K341" s="60"/>
      <x:c r="L341" s="60"/>
      <x:c r="M341" s="60"/>
      <x:c r="N341" s="43"/>
      <x:c r="O341" s="60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0"/>
      <x:c r="F342" s="60"/>
      <x:c r="G342" s="60"/>
      <x:c r="H342" s="60"/>
      <x:c r="I342" s="43"/>
      <x:c r="J342" s="99"/>
      <x:c r="K342" s="60"/>
      <x:c r="L342" s="60"/>
      <x:c r="M342" s="60"/>
      <x:c r="N342" s="43"/>
      <x:c r="O342" s="60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0"/>
      <x:c r="F343" s="60"/>
      <x:c r="G343" s="60"/>
      <x:c r="H343" s="60"/>
      <x:c r="I343" s="43"/>
      <x:c r="J343" s="99"/>
      <x:c r="K343" s="60"/>
      <x:c r="L343" s="60"/>
      <x:c r="M343" s="60"/>
      <x:c r="N343" s="43"/>
      <x:c r="O343" s="60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0"/>
      <x:c r="F344" s="60"/>
      <x:c r="G344" s="60"/>
      <x:c r="H344" s="60"/>
      <x:c r="I344" s="43"/>
      <x:c r="J344" s="99"/>
      <x:c r="K344" s="60"/>
      <x:c r="L344" s="60"/>
      <x:c r="M344" s="60"/>
      <x:c r="N344" s="43"/>
      <x:c r="O344" s="60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0"/>
      <x:c r="F345" s="60"/>
      <x:c r="G345" s="60"/>
      <x:c r="H345" s="60"/>
      <x:c r="I345" s="43"/>
      <x:c r="J345" s="99"/>
      <x:c r="K345" s="60"/>
      <x:c r="L345" s="60"/>
      <x:c r="M345" s="60"/>
      <x:c r="N345" s="43"/>
      <x:c r="O345" s="60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0"/>
      <x:c r="F346" s="60"/>
      <x:c r="G346" s="60"/>
      <x:c r="H346" s="60"/>
      <x:c r="I346" s="43"/>
      <x:c r="J346" s="99"/>
      <x:c r="K346" s="60"/>
      <x:c r="L346" s="60"/>
      <x:c r="M346" s="60"/>
      <x:c r="N346" s="43"/>
      <x:c r="O346" s="60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0"/>
      <x:c r="F347" s="60"/>
      <x:c r="G347" s="60"/>
      <x:c r="H347" s="60"/>
      <x:c r="I347" s="43"/>
      <x:c r="J347" s="99"/>
      <x:c r="K347" s="60"/>
      <x:c r="L347" s="60"/>
      <x:c r="M347" s="60"/>
      <x:c r="N347" s="43"/>
      <x:c r="O347" s="60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0"/>
      <x:c r="F348" s="60"/>
      <x:c r="G348" s="60"/>
      <x:c r="H348" s="60"/>
      <x:c r="I348" s="43"/>
      <x:c r="J348" s="99"/>
      <x:c r="K348" s="60"/>
      <x:c r="L348" s="60"/>
      <x:c r="M348" s="60"/>
      <x:c r="N348" s="43"/>
      <x:c r="O348" s="60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0"/>
      <x:c r="F349" s="60"/>
      <x:c r="G349" s="60"/>
      <x:c r="H349" s="60"/>
      <x:c r="I349" s="43"/>
      <x:c r="J349" s="99"/>
      <x:c r="K349" s="60"/>
      <x:c r="L349" s="60"/>
      <x:c r="M349" s="60"/>
      <x:c r="N349" s="43"/>
      <x:c r="O349" s="60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0"/>
      <x:c r="F350" s="60"/>
      <x:c r="G350" s="60"/>
      <x:c r="H350" s="60"/>
      <x:c r="I350" s="43"/>
      <x:c r="J350" s="99"/>
      <x:c r="K350" s="60"/>
      <x:c r="L350" s="60"/>
      <x:c r="M350" s="60"/>
      <x:c r="N350" s="43"/>
      <x:c r="O350" s="60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0"/>
      <x:c r="F351" s="60"/>
      <x:c r="G351" s="60"/>
      <x:c r="H351" s="60"/>
      <x:c r="I351" s="43"/>
      <x:c r="J351" s="99"/>
      <x:c r="K351" s="60"/>
      <x:c r="L351" s="60"/>
      <x:c r="M351" s="60"/>
      <x:c r="N351" s="43"/>
      <x:c r="O351" s="60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0"/>
      <x:c r="F352" s="60"/>
      <x:c r="G352" s="60"/>
      <x:c r="H352" s="60"/>
      <x:c r="I352" s="43"/>
      <x:c r="J352" s="99"/>
      <x:c r="K352" s="60"/>
      <x:c r="L352" s="60"/>
      <x:c r="M352" s="60"/>
      <x:c r="N352" s="43"/>
      <x:c r="O352" s="60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0"/>
      <x:c r="F353" s="60"/>
      <x:c r="G353" s="60"/>
      <x:c r="H353" s="60"/>
      <x:c r="I353" s="43"/>
      <x:c r="J353" s="99"/>
      <x:c r="K353" s="60"/>
      <x:c r="L353" s="60"/>
      <x:c r="M353" s="60"/>
      <x:c r="N353" s="43"/>
      <x:c r="O353" s="60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0"/>
      <x:c r="F354" s="60"/>
      <x:c r="G354" s="60"/>
      <x:c r="H354" s="60"/>
      <x:c r="I354" s="43"/>
      <x:c r="J354" s="99"/>
      <x:c r="K354" s="60"/>
      <x:c r="L354" s="60"/>
      <x:c r="M354" s="60"/>
      <x:c r="N354" s="43"/>
      <x:c r="O354" s="60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0"/>
      <x:c r="F355" s="60"/>
      <x:c r="G355" s="60"/>
      <x:c r="H355" s="60"/>
      <x:c r="I355" s="43"/>
      <x:c r="J355" s="99"/>
      <x:c r="K355" s="60"/>
      <x:c r="L355" s="60"/>
      <x:c r="M355" s="60"/>
      <x:c r="N355" s="43"/>
      <x:c r="O355" s="60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0"/>
      <x:c r="F356" s="60"/>
      <x:c r="G356" s="60"/>
      <x:c r="H356" s="60"/>
      <x:c r="I356" s="43"/>
      <x:c r="J356" s="99"/>
      <x:c r="K356" s="60"/>
      <x:c r="L356" s="60"/>
      <x:c r="M356" s="60"/>
      <x:c r="N356" s="43"/>
      <x:c r="O356" s="60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0"/>
      <x:c r="F357" s="60"/>
      <x:c r="G357" s="60"/>
      <x:c r="H357" s="60"/>
      <x:c r="I357" s="43"/>
      <x:c r="J357" s="99"/>
      <x:c r="K357" s="60"/>
      <x:c r="L357" s="60"/>
      <x:c r="M357" s="60"/>
      <x:c r="N357" s="43"/>
      <x:c r="O357" s="60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0"/>
      <x:c r="F358" s="60"/>
      <x:c r="G358" s="60"/>
      <x:c r="H358" s="60"/>
      <x:c r="I358" s="43"/>
      <x:c r="J358" s="99"/>
      <x:c r="K358" s="60"/>
      <x:c r="L358" s="60"/>
      <x:c r="M358" s="60"/>
      <x:c r="N358" s="43"/>
      <x:c r="O358" s="60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0"/>
      <x:c r="F359" s="60"/>
      <x:c r="G359" s="60"/>
      <x:c r="H359" s="60"/>
      <x:c r="I359" s="43"/>
      <x:c r="J359" s="99"/>
      <x:c r="K359" s="60"/>
      <x:c r="L359" s="60"/>
      <x:c r="M359" s="60"/>
      <x:c r="N359" s="43"/>
      <x:c r="O359" s="60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0"/>
      <x:c r="F360" s="60"/>
      <x:c r="G360" s="60"/>
      <x:c r="H360" s="60"/>
      <x:c r="I360" s="43"/>
      <x:c r="J360" s="99"/>
      <x:c r="K360" s="60"/>
      <x:c r="L360" s="60"/>
      <x:c r="M360" s="60"/>
      <x:c r="N360" s="43"/>
      <x:c r="O360" s="60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0"/>
      <x:c r="F361" s="60"/>
      <x:c r="G361" s="60"/>
      <x:c r="H361" s="60"/>
      <x:c r="I361" s="43"/>
      <x:c r="J361" s="99"/>
      <x:c r="K361" s="60"/>
      <x:c r="L361" s="60"/>
      <x:c r="M361" s="60"/>
      <x:c r="N361" s="43"/>
      <x:c r="O361" s="60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0"/>
      <x:c r="F362" s="60"/>
      <x:c r="G362" s="60"/>
      <x:c r="H362" s="60"/>
      <x:c r="I362" s="43"/>
      <x:c r="J362" s="99"/>
      <x:c r="K362" s="60"/>
      <x:c r="L362" s="60"/>
      <x:c r="M362" s="60"/>
      <x:c r="N362" s="43"/>
      <x:c r="O362" s="60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0"/>
      <x:c r="F363" s="60"/>
      <x:c r="G363" s="60"/>
      <x:c r="H363" s="60"/>
      <x:c r="I363" s="43"/>
      <x:c r="J363" s="99"/>
      <x:c r="K363" s="60"/>
      <x:c r="L363" s="60"/>
      <x:c r="M363" s="60"/>
      <x:c r="N363" s="43"/>
      <x:c r="O363" s="60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0"/>
      <x:c r="F364" s="60"/>
      <x:c r="G364" s="60"/>
      <x:c r="H364" s="60"/>
      <x:c r="I364" s="43"/>
      <x:c r="J364" s="99"/>
      <x:c r="K364" s="60"/>
      <x:c r="L364" s="60"/>
      <x:c r="M364" s="60"/>
      <x:c r="N364" s="43"/>
      <x:c r="O364" s="60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0"/>
      <x:c r="F365" s="60"/>
      <x:c r="G365" s="60"/>
      <x:c r="H365" s="60"/>
      <x:c r="I365" s="43"/>
      <x:c r="J365" s="99"/>
      <x:c r="K365" s="60"/>
      <x:c r="L365" s="60"/>
      <x:c r="M365" s="60"/>
      <x:c r="N365" s="43"/>
      <x:c r="O365" s="60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0"/>
      <x:c r="F366" s="60"/>
      <x:c r="G366" s="60"/>
      <x:c r="H366" s="60"/>
      <x:c r="I366" s="43"/>
      <x:c r="J366" s="99"/>
      <x:c r="K366" s="60"/>
      <x:c r="L366" s="60"/>
      <x:c r="M366" s="60"/>
      <x:c r="N366" s="43"/>
      <x:c r="O366" s="60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0"/>
      <x:c r="F367" s="60"/>
      <x:c r="G367" s="60"/>
      <x:c r="H367" s="60"/>
      <x:c r="I367" s="43"/>
      <x:c r="J367" s="99"/>
      <x:c r="K367" s="60"/>
      <x:c r="L367" s="60"/>
      <x:c r="M367" s="60"/>
      <x:c r="N367" s="43"/>
      <x:c r="O367" s="60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0"/>
      <x:c r="F368" s="60"/>
      <x:c r="G368" s="60"/>
      <x:c r="H368" s="60"/>
      <x:c r="I368" s="43"/>
      <x:c r="J368" s="99"/>
      <x:c r="K368" s="60"/>
      <x:c r="L368" s="60"/>
      <x:c r="M368" s="60"/>
      <x:c r="N368" s="43"/>
      <x:c r="O368" s="60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0"/>
      <x:c r="F369" s="60"/>
      <x:c r="G369" s="60"/>
      <x:c r="H369" s="60"/>
      <x:c r="I369" s="43"/>
      <x:c r="J369" s="99"/>
      <x:c r="K369" s="60"/>
      <x:c r="L369" s="60"/>
      <x:c r="M369" s="60"/>
      <x:c r="N369" s="43"/>
      <x:c r="O369" s="60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0"/>
      <x:c r="F370" s="60"/>
      <x:c r="G370" s="60"/>
      <x:c r="H370" s="60"/>
      <x:c r="I370" s="43"/>
      <x:c r="J370" s="99"/>
      <x:c r="K370" s="60"/>
      <x:c r="L370" s="60"/>
      <x:c r="M370" s="60"/>
      <x:c r="N370" s="43"/>
      <x:c r="O370" s="60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0"/>
      <x:c r="F371" s="60"/>
      <x:c r="G371" s="60"/>
      <x:c r="H371" s="60"/>
      <x:c r="I371" s="43"/>
      <x:c r="J371" s="99"/>
      <x:c r="K371" s="60"/>
      <x:c r="L371" s="60"/>
      <x:c r="M371" s="60"/>
      <x:c r="N371" s="43"/>
      <x:c r="O371" s="60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0"/>
      <x:c r="F372" s="60"/>
      <x:c r="G372" s="60"/>
      <x:c r="H372" s="60"/>
      <x:c r="I372" s="43"/>
      <x:c r="J372" s="99"/>
      <x:c r="K372" s="60"/>
      <x:c r="L372" s="60"/>
      <x:c r="M372" s="60"/>
      <x:c r="N372" s="43"/>
      <x:c r="O372" s="60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0"/>
      <x:c r="F373" s="60"/>
      <x:c r="G373" s="60"/>
      <x:c r="H373" s="60"/>
      <x:c r="I373" s="43"/>
      <x:c r="J373" s="99"/>
      <x:c r="K373" s="60"/>
      <x:c r="L373" s="60"/>
      <x:c r="M373" s="60"/>
      <x:c r="N373" s="43"/>
      <x:c r="O373" s="60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0"/>
      <x:c r="F374" s="60"/>
      <x:c r="G374" s="60"/>
      <x:c r="H374" s="60"/>
      <x:c r="I374" s="43"/>
      <x:c r="J374" s="99"/>
      <x:c r="K374" s="60"/>
      <x:c r="L374" s="60"/>
      <x:c r="M374" s="60"/>
      <x:c r="N374" s="43"/>
      <x:c r="O374" s="60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0"/>
      <x:c r="F375" s="60"/>
      <x:c r="G375" s="60"/>
      <x:c r="H375" s="60"/>
      <x:c r="I375" s="43"/>
      <x:c r="J375" s="99"/>
      <x:c r="K375" s="60"/>
      <x:c r="L375" s="60"/>
      <x:c r="M375" s="60"/>
      <x:c r="N375" s="43"/>
      <x:c r="O375" s="60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0"/>
      <x:c r="F376" s="60"/>
      <x:c r="G376" s="60"/>
      <x:c r="H376" s="60"/>
      <x:c r="I376" s="43"/>
      <x:c r="J376" s="99"/>
      <x:c r="K376" s="60"/>
      <x:c r="L376" s="60"/>
      <x:c r="M376" s="60"/>
      <x:c r="N376" s="43"/>
      <x:c r="O376" s="60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0"/>
      <x:c r="F377" s="60"/>
      <x:c r="G377" s="60"/>
      <x:c r="H377" s="60"/>
      <x:c r="I377" s="43"/>
      <x:c r="J377" s="99"/>
      <x:c r="K377" s="60"/>
      <x:c r="L377" s="60"/>
      <x:c r="M377" s="60"/>
      <x:c r="N377" s="43"/>
      <x:c r="O377" s="60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0"/>
      <x:c r="F378" s="60"/>
      <x:c r="G378" s="60"/>
      <x:c r="H378" s="60"/>
      <x:c r="I378" s="43"/>
      <x:c r="J378" s="99"/>
      <x:c r="K378" s="60"/>
      <x:c r="L378" s="60"/>
      <x:c r="M378" s="60"/>
      <x:c r="N378" s="43"/>
      <x:c r="O378" s="60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0"/>
      <x:c r="F379" s="60"/>
      <x:c r="G379" s="60"/>
      <x:c r="H379" s="60"/>
      <x:c r="I379" s="43"/>
      <x:c r="J379" s="99"/>
      <x:c r="K379" s="60"/>
      <x:c r="L379" s="60"/>
      <x:c r="M379" s="60"/>
      <x:c r="N379" s="43"/>
      <x:c r="O379" s="60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0"/>
      <x:c r="F380" s="60"/>
      <x:c r="G380" s="60"/>
      <x:c r="H380" s="60"/>
      <x:c r="I380" s="43"/>
      <x:c r="J380" s="99"/>
      <x:c r="K380" s="60"/>
      <x:c r="L380" s="60"/>
      <x:c r="M380" s="60"/>
      <x:c r="N380" s="43"/>
      <x:c r="O380" s="60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0"/>
      <x:c r="F381" s="60"/>
      <x:c r="G381" s="60"/>
      <x:c r="H381" s="60"/>
      <x:c r="I381" s="43"/>
      <x:c r="J381" s="99"/>
      <x:c r="K381" s="60"/>
      <x:c r="L381" s="60"/>
      <x:c r="M381" s="60"/>
      <x:c r="N381" s="43"/>
      <x:c r="O381" s="60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0"/>
      <x:c r="F382" s="60"/>
      <x:c r="G382" s="60"/>
      <x:c r="H382" s="60"/>
      <x:c r="I382" s="43"/>
      <x:c r="J382" s="99"/>
      <x:c r="K382" s="60"/>
      <x:c r="L382" s="60"/>
      <x:c r="M382" s="60"/>
      <x:c r="N382" s="43"/>
      <x:c r="O382" s="60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0"/>
      <x:c r="F383" s="60"/>
      <x:c r="G383" s="60"/>
      <x:c r="H383" s="60"/>
      <x:c r="I383" s="43"/>
      <x:c r="J383" s="99"/>
      <x:c r="K383" s="60"/>
      <x:c r="L383" s="60"/>
      <x:c r="M383" s="60"/>
      <x:c r="N383" s="43"/>
      <x:c r="O383" s="60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0"/>
      <x:c r="F384" s="60"/>
      <x:c r="G384" s="60"/>
      <x:c r="H384" s="60"/>
      <x:c r="I384" s="43"/>
      <x:c r="J384" s="99"/>
      <x:c r="K384" s="60"/>
      <x:c r="L384" s="60"/>
      <x:c r="M384" s="60"/>
      <x:c r="N384" s="43"/>
      <x:c r="O384" s="60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0"/>
      <x:c r="F385" s="60"/>
      <x:c r="G385" s="60"/>
      <x:c r="H385" s="60"/>
      <x:c r="I385" s="43"/>
      <x:c r="J385" s="99"/>
      <x:c r="K385" s="60"/>
      <x:c r="L385" s="60"/>
      <x:c r="M385" s="60"/>
      <x:c r="N385" s="43"/>
      <x:c r="O385" s="60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0"/>
      <x:c r="F386" s="60"/>
      <x:c r="G386" s="60"/>
      <x:c r="H386" s="60"/>
      <x:c r="I386" s="43"/>
      <x:c r="J386" s="99"/>
      <x:c r="K386" s="60"/>
      <x:c r="L386" s="60"/>
      <x:c r="M386" s="60"/>
      <x:c r="N386" s="43"/>
      <x:c r="O386" s="60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0"/>
      <x:c r="F387" s="60"/>
      <x:c r="G387" s="60"/>
      <x:c r="H387" s="60"/>
      <x:c r="I387" s="43"/>
      <x:c r="J387" s="99"/>
      <x:c r="K387" s="60"/>
      <x:c r="L387" s="60"/>
      <x:c r="M387" s="60"/>
      <x:c r="N387" s="43"/>
      <x:c r="O387" s="60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0"/>
      <x:c r="F388" s="60"/>
      <x:c r="G388" s="60"/>
      <x:c r="H388" s="60"/>
      <x:c r="I388" s="43"/>
      <x:c r="J388" s="99"/>
      <x:c r="K388" s="60"/>
      <x:c r="L388" s="60"/>
      <x:c r="M388" s="60"/>
      <x:c r="N388" s="43"/>
      <x:c r="O388" s="60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0"/>
      <x:c r="F389" s="60"/>
      <x:c r="G389" s="60"/>
      <x:c r="H389" s="60"/>
      <x:c r="I389" s="43"/>
      <x:c r="J389" s="99"/>
      <x:c r="K389" s="60"/>
      <x:c r="L389" s="60"/>
      <x:c r="M389" s="60"/>
      <x:c r="N389" s="43"/>
      <x:c r="O389" s="60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0"/>
      <x:c r="F390" s="60"/>
      <x:c r="G390" s="60"/>
      <x:c r="H390" s="60"/>
      <x:c r="I390" s="43"/>
      <x:c r="J390" s="99"/>
      <x:c r="K390" s="60"/>
      <x:c r="L390" s="60"/>
      <x:c r="M390" s="60"/>
      <x:c r="N390" s="43"/>
      <x:c r="O390" s="60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0"/>
      <x:c r="F391" s="60"/>
      <x:c r="G391" s="60"/>
      <x:c r="H391" s="60"/>
      <x:c r="I391" s="43"/>
      <x:c r="J391" s="99"/>
      <x:c r="K391" s="60"/>
      <x:c r="L391" s="60"/>
      <x:c r="M391" s="60"/>
      <x:c r="N391" s="43"/>
      <x:c r="O391" s="60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0"/>
      <x:c r="F392" s="60"/>
      <x:c r="G392" s="60"/>
      <x:c r="H392" s="60"/>
      <x:c r="I392" s="43"/>
      <x:c r="J392" s="99"/>
      <x:c r="K392" s="60"/>
      <x:c r="L392" s="60"/>
      <x:c r="M392" s="60"/>
      <x:c r="N392" s="43"/>
      <x:c r="O392" s="60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0"/>
      <x:c r="F393" s="60"/>
      <x:c r="G393" s="60"/>
      <x:c r="H393" s="60"/>
      <x:c r="I393" s="43"/>
      <x:c r="J393" s="99"/>
      <x:c r="K393" s="60"/>
      <x:c r="L393" s="60"/>
      <x:c r="M393" s="60"/>
      <x:c r="N393" s="43"/>
      <x:c r="O393" s="60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0"/>
      <x:c r="F394" s="60"/>
      <x:c r="G394" s="60"/>
      <x:c r="H394" s="60"/>
      <x:c r="I394" s="43"/>
      <x:c r="J394" s="99"/>
      <x:c r="K394" s="60"/>
      <x:c r="L394" s="60"/>
      <x:c r="M394" s="60"/>
      <x:c r="N394" s="43"/>
      <x:c r="O394" s="60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0"/>
      <x:c r="F395" s="60"/>
      <x:c r="G395" s="60"/>
      <x:c r="H395" s="60"/>
      <x:c r="I395" s="43"/>
      <x:c r="J395" s="99"/>
      <x:c r="K395" s="60"/>
      <x:c r="L395" s="60"/>
      <x:c r="M395" s="60"/>
      <x:c r="N395" s="43"/>
      <x:c r="O395" s="60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0"/>
      <x:c r="F396" s="60"/>
      <x:c r="G396" s="60"/>
      <x:c r="H396" s="60"/>
      <x:c r="I396" s="43"/>
      <x:c r="J396" s="99"/>
      <x:c r="K396" s="60"/>
      <x:c r="L396" s="60"/>
      <x:c r="M396" s="60"/>
      <x:c r="N396" s="43"/>
      <x:c r="O396" s="60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0"/>
      <x:c r="F397" s="60"/>
      <x:c r="G397" s="60"/>
      <x:c r="H397" s="60"/>
      <x:c r="I397" s="43"/>
      <x:c r="J397" s="99"/>
      <x:c r="K397" s="60"/>
      <x:c r="L397" s="60"/>
      <x:c r="M397" s="60"/>
      <x:c r="N397" s="43"/>
      <x:c r="O397" s="60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0"/>
      <x:c r="F398" s="60"/>
      <x:c r="G398" s="60"/>
      <x:c r="H398" s="60"/>
      <x:c r="I398" s="43"/>
      <x:c r="J398" s="99"/>
      <x:c r="K398" s="60"/>
      <x:c r="L398" s="60"/>
      <x:c r="M398" s="60"/>
      <x:c r="N398" s="43"/>
      <x:c r="O398" s="60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0"/>
      <x:c r="F399" s="60"/>
      <x:c r="G399" s="60"/>
      <x:c r="H399" s="60"/>
      <x:c r="I399" s="43"/>
      <x:c r="J399" s="99"/>
      <x:c r="K399" s="60"/>
      <x:c r="L399" s="60"/>
      <x:c r="M399" s="60"/>
      <x:c r="N399" s="43"/>
      <x:c r="O399" s="60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0"/>
      <x:c r="F400" s="60"/>
      <x:c r="G400" s="60"/>
      <x:c r="H400" s="60"/>
      <x:c r="I400" s="43"/>
      <x:c r="J400" s="99"/>
      <x:c r="K400" s="60"/>
      <x:c r="L400" s="60"/>
      <x:c r="M400" s="60"/>
      <x:c r="N400" s="43"/>
      <x:c r="O400" s="60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0"/>
      <x:c r="F401" s="60"/>
      <x:c r="G401" s="60"/>
      <x:c r="H401" s="60"/>
      <x:c r="I401" s="43"/>
      <x:c r="J401" s="99"/>
      <x:c r="K401" s="60"/>
      <x:c r="L401" s="60"/>
      <x:c r="M401" s="60"/>
      <x:c r="N401" s="43"/>
      <x:c r="O401" s="60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0"/>
      <x:c r="F402" s="60"/>
      <x:c r="G402" s="60"/>
      <x:c r="H402" s="60"/>
      <x:c r="I402" s="43"/>
      <x:c r="J402" s="99"/>
      <x:c r="K402" s="60"/>
      <x:c r="L402" s="60"/>
      <x:c r="M402" s="60"/>
      <x:c r="N402" s="43"/>
      <x:c r="O402" s="60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0"/>
      <x:c r="F403" s="60"/>
      <x:c r="G403" s="60"/>
      <x:c r="H403" s="60"/>
      <x:c r="I403" s="43"/>
      <x:c r="J403" s="99"/>
      <x:c r="K403" s="60"/>
      <x:c r="L403" s="60"/>
      <x:c r="M403" s="60"/>
      <x:c r="N403" s="43"/>
      <x:c r="O403" s="60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0"/>
      <x:c r="F404" s="60"/>
      <x:c r="G404" s="60"/>
      <x:c r="H404" s="60"/>
      <x:c r="I404" s="43"/>
      <x:c r="J404" s="99"/>
      <x:c r="K404" s="60"/>
      <x:c r="L404" s="60"/>
      <x:c r="M404" s="60"/>
      <x:c r="N404" s="43"/>
      <x:c r="O404" s="60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0"/>
      <x:c r="F405" s="60"/>
      <x:c r="G405" s="60"/>
      <x:c r="H405" s="60"/>
      <x:c r="I405" s="43"/>
      <x:c r="J405" s="99"/>
      <x:c r="K405" s="60"/>
      <x:c r="L405" s="60"/>
      <x:c r="M405" s="60"/>
      <x:c r="N405" s="43"/>
      <x:c r="O405" s="60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0"/>
      <x:c r="F406" s="60"/>
      <x:c r="G406" s="60"/>
      <x:c r="H406" s="60"/>
      <x:c r="I406" s="43"/>
      <x:c r="J406" s="99"/>
      <x:c r="K406" s="60"/>
      <x:c r="L406" s="60"/>
      <x:c r="M406" s="60"/>
      <x:c r="N406" s="43"/>
      <x:c r="O406" s="60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0"/>
      <x:c r="F407" s="60"/>
      <x:c r="G407" s="60"/>
      <x:c r="H407" s="60"/>
      <x:c r="I407" s="43"/>
      <x:c r="J407" s="99"/>
      <x:c r="K407" s="60"/>
      <x:c r="L407" s="60"/>
      <x:c r="M407" s="60"/>
      <x:c r="N407" s="43"/>
      <x:c r="O407" s="60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0"/>
      <x:c r="F408" s="60"/>
      <x:c r="G408" s="60"/>
      <x:c r="H408" s="60"/>
      <x:c r="I408" s="43"/>
      <x:c r="J408" s="99"/>
      <x:c r="K408" s="60"/>
      <x:c r="L408" s="60"/>
      <x:c r="M408" s="60"/>
      <x:c r="N408" s="43"/>
      <x:c r="O408" s="60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0"/>
      <x:c r="F409" s="60"/>
      <x:c r="G409" s="60"/>
      <x:c r="H409" s="60"/>
      <x:c r="I409" s="43"/>
      <x:c r="J409" s="99"/>
      <x:c r="K409" s="60"/>
      <x:c r="L409" s="60"/>
      <x:c r="M409" s="60"/>
      <x:c r="N409" s="43"/>
      <x:c r="O409" s="60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0"/>
      <x:c r="F410" s="60"/>
      <x:c r="G410" s="60"/>
      <x:c r="H410" s="60"/>
      <x:c r="I410" s="43"/>
      <x:c r="J410" s="99"/>
      <x:c r="K410" s="60"/>
      <x:c r="L410" s="60"/>
      <x:c r="M410" s="60"/>
      <x:c r="N410" s="43"/>
      <x:c r="O410" s="60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0"/>
      <x:c r="F411" s="60"/>
      <x:c r="G411" s="60"/>
      <x:c r="H411" s="60"/>
      <x:c r="I411" s="43"/>
      <x:c r="J411" s="99"/>
      <x:c r="K411" s="60"/>
      <x:c r="L411" s="60"/>
      <x:c r="M411" s="60"/>
      <x:c r="N411" s="43"/>
      <x:c r="O411" s="60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0"/>
      <x:c r="F412" s="60"/>
      <x:c r="G412" s="60"/>
      <x:c r="H412" s="60"/>
      <x:c r="I412" s="43"/>
      <x:c r="J412" s="99"/>
      <x:c r="K412" s="60"/>
      <x:c r="L412" s="60"/>
      <x:c r="M412" s="60"/>
      <x:c r="N412" s="43"/>
      <x:c r="O412" s="60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0"/>
      <x:c r="F413" s="60"/>
      <x:c r="G413" s="60"/>
      <x:c r="H413" s="60"/>
      <x:c r="I413" s="43"/>
      <x:c r="J413" s="99"/>
      <x:c r="K413" s="60"/>
      <x:c r="L413" s="60"/>
      <x:c r="M413" s="60"/>
      <x:c r="N413" s="43"/>
      <x:c r="O413" s="60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0"/>
      <x:c r="F414" s="60"/>
      <x:c r="G414" s="60"/>
      <x:c r="H414" s="60"/>
      <x:c r="I414" s="43"/>
      <x:c r="J414" s="99"/>
      <x:c r="K414" s="60"/>
      <x:c r="L414" s="60"/>
      <x:c r="M414" s="60"/>
      <x:c r="N414" s="43"/>
      <x:c r="O414" s="60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0"/>
      <x:c r="F415" s="60"/>
      <x:c r="G415" s="60"/>
      <x:c r="H415" s="60"/>
      <x:c r="I415" s="43"/>
      <x:c r="J415" s="99"/>
      <x:c r="K415" s="60"/>
      <x:c r="L415" s="60"/>
      <x:c r="M415" s="60"/>
      <x:c r="N415" s="43"/>
      <x:c r="O415" s="60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0"/>
      <x:c r="F416" s="60"/>
      <x:c r="G416" s="60"/>
      <x:c r="H416" s="60"/>
      <x:c r="I416" s="43"/>
      <x:c r="J416" s="99"/>
      <x:c r="K416" s="60"/>
      <x:c r="L416" s="60"/>
      <x:c r="M416" s="60"/>
      <x:c r="N416" s="43"/>
      <x:c r="O416" s="60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0"/>
      <x:c r="F417" s="60"/>
      <x:c r="G417" s="60"/>
      <x:c r="H417" s="60"/>
      <x:c r="I417" s="43"/>
      <x:c r="J417" s="99"/>
      <x:c r="K417" s="60"/>
      <x:c r="L417" s="60"/>
      <x:c r="M417" s="60"/>
      <x:c r="N417" s="43"/>
      <x:c r="O417" s="60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0"/>
      <x:c r="F418" s="60"/>
      <x:c r="G418" s="60"/>
      <x:c r="H418" s="60"/>
      <x:c r="I418" s="43"/>
      <x:c r="J418" s="99"/>
      <x:c r="K418" s="60"/>
      <x:c r="L418" s="60"/>
      <x:c r="M418" s="60"/>
      <x:c r="N418" s="43"/>
      <x:c r="O418" s="60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0"/>
      <x:c r="F419" s="60"/>
      <x:c r="G419" s="60"/>
      <x:c r="H419" s="60"/>
      <x:c r="I419" s="43"/>
      <x:c r="J419" s="99"/>
      <x:c r="K419" s="60"/>
      <x:c r="L419" s="60"/>
      <x:c r="M419" s="60"/>
      <x:c r="N419" s="43"/>
      <x:c r="O419" s="60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0"/>
      <x:c r="F420" s="60"/>
      <x:c r="G420" s="60"/>
      <x:c r="H420" s="60"/>
      <x:c r="I420" s="43"/>
      <x:c r="J420" s="99"/>
      <x:c r="K420" s="60"/>
      <x:c r="L420" s="60"/>
      <x:c r="M420" s="60"/>
      <x:c r="N420" s="43"/>
      <x:c r="O420" s="60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0"/>
      <x:c r="F421" s="60"/>
      <x:c r="G421" s="60"/>
      <x:c r="H421" s="60"/>
      <x:c r="I421" s="43"/>
      <x:c r="J421" s="99"/>
      <x:c r="K421" s="60"/>
      <x:c r="L421" s="60"/>
      <x:c r="M421" s="60"/>
      <x:c r="N421" s="43"/>
      <x:c r="O421" s="60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0"/>
      <x:c r="F422" s="60"/>
      <x:c r="G422" s="60"/>
      <x:c r="H422" s="60"/>
      <x:c r="I422" s="43"/>
      <x:c r="J422" s="99"/>
      <x:c r="K422" s="60"/>
      <x:c r="L422" s="60"/>
      <x:c r="M422" s="60"/>
      <x:c r="N422" s="43"/>
      <x:c r="O422" s="60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0"/>
      <x:c r="F423" s="60"/>
      <x:c r="G423" s="60"/>
      <x:c r="H423" s="60"/>
      <x:c r="I423" s="43"/>
      <x:c r="J423" s="99"/>
      <x:c r="K423" s="60"/>
      <x:c r="L423" s="60"/>
      <x:c r="M423" s="60"/>
      <x:c r="N423" s="43"/>
      <x:c r="O423" s="60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0"/>
      <x:c r="F424" s="60"/>
      <x:c r="G424" s="60"/>
      <x:c r="H424" s="60"/>
      <x:c r="I424" s="43"/>
      <x:c r="J424" s="99"/>
      <x:c r="K424" s="60"/>
      <x:c r="L424" s="60"/>
      <x:c r="M424" s="60"/>
      <x:c r="N424" s="43"/>
      <x:c r="O424" s="60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0"/>
      <x:c r="F425" s="60"/>
      <x:c r="G425" s="60"/>
      <x:c r="H425" s="60"/>
      <x:c r="I425" s="43"/>
      <x:c r="J425" s="99"/>
      <x:c r="K425" s="60"/>
      <x:c r="L425" s="60"/>
      <x:c r="M425" s="60"/>
      <x:c r="N425" s="43"/>
      <x:c r="O425" s="60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0"/>
      <x:c r="F426" s="60"/>
      <x:c r="G426" s="60"/>
      <x:c r="H426" s="60"/>
      <x:c r="I426" s="43"/>
      <x:c r="J426" s="99"/>
      <x:c r="K426" s="60"/>
      <x:c r="L426" s="60"/>
      <x:c r="M426" s="60"/>
      <x:c r="N426" s="43"/>
      <x:c r="O426" s="60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0"/>
      <x:c r="F427" s="60"/>
      <x:c r="G427" s="60"/>
      <x:c r="H427" s="60"/>
      <x:c r="I427" s="43"/>
      <x:c r="J427" s="99"/>
      <x:c r="K427" s="60"/>
      <x:c r="L427" s="60"/>
      <x:c r="M427" s="60"/>
      <x:c r="N427" s="43"/>
      <x:c r="O427" s="60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0"/>
      <x:c r="F428" s="60"/>
      <x:c r="G428" s="60"/>
      <x:c r="H428" s="60"/>
      <x:c r="I428" s="43"/>
      <x:c r="J428" s="99"/>
      <x:c r="K428" s="60"/>
      <x:c r="L428" s="60"/>
      <x:c r="M428" s="60"/>
      <x:c r="N428" s="43"/>
      <x:c r="O428" s="60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0"/>
      <x:c r="F429" s="60"/>
      <x:c r="G429" s="60"/>
      <x:c r="H429" s="60"/>
      <x:c r="I429" s="43"/>
      <x:c r="J429" s="99"/>
      <x:c r="K429" s="60"/>
      <x:c r="L429" s="60"/>
      <x:c r="M429" s="60"/>
      <x:c r="N429" s="43"/>
      <x:c r="O429" s="60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0"/>
      <x:c r="F430" s="60"/>
      <x:c r="G430" s="60"/>
      <x:c r="H430" s="60"/>
      <x:c r="I430" s="43"/>
      <x:c r="J430" s="99"/>
      <x:c r="K430" s="60"/>
      <x:c r="L430" s="60"/>
      <x:c r="M430" s="60"/>
      <x:c r="N430" s="43"/>
      <x:c r="O430" s="60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0"/>
      <x:c r="F431" s="60"/>
      <x:c r="G431" s="60"/>
      <x:c r="H431" s="60"/>
      <x:c r="I431" s="43"/>
      <x:c r="J431" s="99"/>
      <x:c r="K431" s="60"/>
      <x:c r="L431" s="60"/>
      <x:c r="M431" s="60"/>
      <x:c r="N431" s="43"/>
      <x:c r="O431" s="60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0"/>
      <x:c r="F432" s="60"/>
      <x:c r="G432" s="60"/>
      <x:c r="H432" s="60"/>
      <x:c r="I432" s="43"/>
      <x:c r="J432" s="99"/>
      <x:c r="K432" s="60"/>
      <x:c r="L432" s="60"/>
      <x:c r="M432" s="60"/>
      <x:c r="N432" s="43"/>
      <x:c r="O432" s="60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0"/>
      <x:c r="F433" s="60"/>
      <x:c r="G433" s="60"/>
      <x:c r="H433" s="60"/>
      <x:c r="I433" s="43"/>
      <x:c r="J433" s="99"/>
      <x:c r="K433" s="60"/>
      <x:c r="L433" s="60"/>
      <x:c r="M433" s="60"/>
      <x:c r="N433" s="43"/>
      <x:c r="O433" s="60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0"/>
      <x:c r="F434" s="60"/>
      <x:c r="G434" s="60"/>
      <x:c r="H434" s="60"/>
      <x:c r="I434" s="43"/>
      <x:c r="J434" s="99"/>
      <x:c r="K434" s="60"/>
      <x:c r="L434" s="60"/>
      <x:c r="M434" s="60"/>
      <x:c r="N434" s="43"/>
      <x:c r="O434" s="60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0"/>
      <x:c r="F435" s="60"/>
      <x:c r="G435" s="60"/>
      <x:c r="H435" s="60"/>
      <x:c r="I435" s="43"/>
      <x:c r="J435" s="99"/>
      <x:c r="K435" s="60"/>
      <x:c r="L435" s="60"/>
      <x:c r="M435" s="60"/>
      <x:c r="N435" s="43"/>
      <x:c r="O435" s="60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0"/>
      <x:c r="F436" s="60"/>
      <x:c r="G436" s="60"/>
      <x:c r="H436" s="60"/>
      <x:c r="I436" s="43"/>
      <x:c r="J436" s="99"/>
      <x:c r="K436" s="60"/>
      <x:c r="L436" s="60"/>
      <x:c r="M436" s="60"/>
      <x:c r="N436" s="43"/>
      <x:c r="O436" s="60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0"/>
      <x:c r="F437" s="60"/>
      <x:c r="G437" s="60"/>
      <x:c r="H437" s="60"/>
      <x:c r="I437" s="43"/>
      <x:c r="J437" s="99"/>
      <x:c r="K437" s="60"/>
      <x:c r="L437" s="60"/>
      <x:c r="M437" s="60"/>
      <x:c r="N437" s="43"/>
      <x:c r="O437" s="60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0"/>
      <x:c r="F438" s="60"/>
      <x:c r="G438" s="60"/>
      <x:c r="H438" s="60"/>
      <x:c r="I438" s="43"/>
      <x:c r="J438" s="99"/>
      <x:c r="K438" s="60"/>
      <x:c r="L438" s="60"/>
      <x:c r="M438" s="60"/>
      <x:c r="N438" s="43"/>
      <x:c r="O438" s="60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0"/>
      <x:c r="F439" s="60"/>
      <x:c r="G439" s="60"/>
      <x:c r="H439" s="60"/>
      <x:c r="I439" s="43"/>
      <x:c r="J439" s="99"/>
      <x:c r="K439" s="60"/>
      <x:c r="L439" s="60"/>
      <x:c r="M439" s="60"/>
      <x:c r="N439" s="43"/>
      <x:c r="O439" s="60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0"/>
      <x:c r="F440" s="60"/>
      <x:c r="G440" s="60"/>
      <x:c r="H440" s="60"/>
      <x:c r="I440" s="43"/>
      <x:c r="J440" s="99"/>
      <x:c r="K440" s="60"/>
      <x:c r="L440" s="60"/>
      <x:c r="M440" s="60"/>
      <x:c r="N440" s="43"/>
      <x:c r="O440" s="60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0"/>
      <x:c r="F441" s="60"/>
      <x:c r="G441" s="60"/>
      <x:c r="H441" s="60"/>
      <x:c r="I441" s="43"/>
      <x:c r="J441" s="99"/>
      <x:c r="K441" s="60"/>
      <x:c r="L441" s="60"/>
      <x:c r="M441" s="60"/>
      <x:c r="N441" s="43"/>
      <x:c r="O441" s="60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0"/>
      <x:c r="F442" s="60"/>
      <x:c r="G442" s="60"/>
      <x:c r="H442" s="60"/>
      <x:c r="I442" s="43"/>
      <x:c r="J442" s="99"/>
      <x:c r="K442" s="60"/>
      <x:c r="L442" s="60"/>
      <x:c r="M442" s="60"/>
      <x:c r="N442" s="43"/>
      <x:c r="O442" s="60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0"/>
      <x:c r="F443" s="60"/>
      <x:c r="G443" s="60"/>
      <x:c r="H443" s="60"/>
      <x:c r="I443" s="43"/>
      <x:c r="J443" s="99"/>
      <x:c r="K443" s="60"/>
      <x:c r="L443" s="60"/>
      <x:c r="M443" s="60"/>
      <x:c r="N443" s="43"/>
      <x:c r="O443" s="60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0"/>
      <x:c r="F444" s="60"/>
      <x:c r="G444" s="60"/>
      <x:c r="H444" s="60"/>
      <x:c r="I444" s="43"/>
      <x:c r="J444" s="99"/>
      <x:c r="K444" s="60"/>
      <x:c r="L444" s="60"/>
      <x:c r="M444" s="60"/>
      <x:c r="N444" s="43"/>
      <x:c r="O444" s="60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0"/>
      <x:c r="F445" s="60"/>
      <x:c r="G445" s="60"/>
      <x:c r="H445" s="60"/>
      <x:c r="I445" s="43"/>
      <x:c r="J445" s="99"/>
      <x:c r="K445" s="60"/>
      <x:c r="L445" s="60"/>
      <x:c r="M445" s="60"/>
      <x:c r="N445" s="43"/>
      <x:c r="O445" s="60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0"/>
      <x:c r="F446" s="60"/>
      <x:c r="G446" s="60"/>
      <x:c r="H446" s="60"/>
      <x:c r="I446" s="43"/>
      <x:c r="J446" s="99"/>
      <x:c r="K446" s="60"/>
      <x:c r="L446" s="60"/>
      <x:c r="M446" s="60"/>
      <x:c r="N446" s="43"/>
      <x:c r="O446" s="60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0"/>
      <x:c r="F447" s="60"/>
      <x:c r="G447" s="60"/>
      <x:c r="H447" s="60"/>
      <x:c r="I447" s="43"/>
      <x:c r="J447" s="99"/>
      <x:c r="K447" s="60"/>
      <x:c r="L447" s="60"/>
      <x:c r="M447" s="60"/>
      <x:c r="N447" s="43"/>
      <x:c r="O447" s="60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0"/>
      <x:c r="F448" s="60"/>
      <x:c r="G448" s="60"/>
      <x:c r="H448" s="60"/>
      <x:c r="I448" s="43"/>
      <x:c r="J448" s="99"/>
      <x:c r="K448" s="60"/>
      <x:c r="L448" s="60"/>
      <x:c r="M448" s="60"/>
      <x:c r="N448" s="43"/>
      <x:c r="O448" s="60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0"/>
      <x:c r="F449" s="60"/>
      <x:c r="G449" s="60"/>
      <x:c r="H449" s="60"/>
      <x:c r="I449" s="43"/>
      <x:c r="J449" s="99"/>
      <x:c r="K449" s="60"/>
      <x:c r="L449" s="60"/>
      <x:c r="M449" s="60"/>
      <x:c r="N449" s="43"/>
      <x:c r="O449" s="60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0"/>
      <x:c r="F450" s="60"/>
      <x:c r="G450" s="60"/>
      <x:c r="H450" s="60"/>
      <x:c r="I450" s="43"/>
      <x:c r="J450" s="99"/>
      <x:c r="K450" s="60"/>
      <x:c r="L450" s="60"/>
      <x:c r="M450" s="60"/>
      <x:c r="N450" s="43"/>
      <x:c r="O450" s="60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0"/>
      <x:c r="F451" s="60"/>
      <x:c r="G451" s="60"/>
      <x:c r="H451" s="60"/>
      <x:c r="I451" s="43"/>
      <x:c r="J451" s="99"/>
      <x:c r="K451" s="60"/>
      <x:c r="L451" s="60"/>
      <x:c r="M451" s="60"/>
      <x:c r="N451" s="43"/>
      <x:c r="O451" s="60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0"/>
      <x:c r="F452" s="60"/>
      <x:c r="G452" s="60"/>
      <x:c r="H452" s="60"/>
      <x:c r="I452" s="43"/>
      <x:c r="J452" s="99"/>
      <x:c r="K452" s="60"/>
      <x:c r="L452" s="60"/>
      <x:c r="M452" s="60"/>
      <x:c r="N452" s="43"/>
      <x:c r="O452" s="60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0"/>
      <x:c r="F453" s="60"/>
      <x:c r="G453" s="60"/>
      <x:c r="H453" s="60"/>
      <x:c r="I453" s="43"/>
      <x:c r="J453" s="99"/>
      <x:c r="K453" s="60"/>
      <x:c r="L453" s="60"/>
      <x:c r="M453" s="60"/>
      <x:c r="N453" s="43"/>
      <x:c r="O453" s="60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0"/>
      <x:c r="F454" s="60"/>
      <x:c r="G454" s="60"/>
      <x:c r="H454" s="60"/>
      <x:c r="I454" s="43"/>
      <x:c r="J454" s="99"/>
      <x:c r="K454" s="60"/>
      <x:c r="L454" s="60"/>
      <x:c r="M454" s="60"/>
      <x:c r="N454" s="43"/>
      <x:c r="O454" s="60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0"/>
      <x:c r="F455" s="60"/>
      <x:c r="G455" s="60"/>
      <x:c r="H455" s="60"/>
      <x:c r="I455" s="43"/>
      <x:c r="J455" s="99"/>
      <x:c r="K455" s="60"/>
      <x:c r="L455" s="60"/>
      <x:c r="M455" s="60"/>
      <x:c r="N455" s="43"/>
      <x:c r="O455" s="60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0"/>
      <x:c r="F456" s="60"/>
      <x:c r="G456" s="60"/>
      <x:c r="H456" s="60"/>
      <x:c r="I456" s="43"/>
      <x:c r="J456" s="99"/>
      <x:c r="K456" s="60"/>
      <x:c r="L456" s="60"/>
      <x:c r="M456" s="60"/>
      <x:c r="N456" s="43"/>
      <x:c r="O456" s="60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0"/>
      <x:c r="F457" s="60"/>
      <x:c r="G457" s="60"/>
      <x:c r="H457" s="60"/>
      <x:c r="I457" s="43"/>
      <x:c r="J457" s="99"/>
      <x:c r="K457" s="60"/>
      <x:c r="L457" s="60"/>
      <x:c r="M457" s="60"/>
      <x:c r="N457" s="43"/>
      <x:c r="O457" s="60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0"/>
      <x:c r="F458" s="60"/>
      <x:c r="G458" s="60"/>
      <x:c r="H458" s="60"/>
      <x:c r="I458" s="43"/>
      <x:c r="J458" s="99"/>
      <x:c r="K458" s="60"/>
      <x:c r="L458" s="60"/>
      <x:c r="M458" s="60"/>
      <x:c r="N458" s="43"/>
      <x:c r="O458" s="60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0"/>
      <x:c r="F459" s="60"/>
      <x:c r="G459" s="60"/>
      <x:c r="H459" s="60"/>
      <x:c r="I459" s="43"/>
      <x:c r="J459" s="99"/>
      <x:c r="K459" s="60"/>
      <x:c r="L459" s="60"/>
      <x:c r="M459" s="60"/>
      <x:c r="N459" s="43"/>
      <x:c r="O459" s="60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0"/>
      <x:c r="F460" s="60"/>
      <x:c r="G460" s="60"/>
      <x:c r="H460" s="60"/>
      <x:c r="I460" s="43"/>
      <x:c r="J460" s="99"/>
      <x:c r="K460" s="60"/>
      <x:c r="L460" s="60"/>
      <x:c r="M460" s="60"/>
      <x:c r="N460" s="43"/>
      <x:c r="O460" s="60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0"/>
      <x:c r="F461" s="60"/>
      <x:c r="G461" s="60"/>
      <x:c r="H461" s="60"/>
      <x:c r="I461" s="43"/>
      <x:c r="J461" s="99"/>
      <x:c r="K461" s="60"/>
      <x:c r="L461" s="60"/>
      <x:c r="M461" s="60"/>
      <x:c r="N461" s="43"/>
      <x:c r="O461" s="60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0"/>
      <x:c r="F462" s="60"/>
      <x:c r="G462" s="60"/>
      <x:c r="H462" s="60"/>
      <x:c r="I462" s="43"/>
      <x:c r="J462" s="99"/>
      <x:c r="K462" s="60"/>
      <x:c r="L462" s="60"/>
      <x:c r="M462" s="60"/>
      <x:c r="N462" s="43"/>
      <x:c r="O462" s="60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0"/>
      <x:c r="F463" s="60"/>
      <x:c r="G463" s="60"/>
      <x:c r="H463" s="60"/>
      <x:c r="I463" s="43"/>
      <x:c r="J463" s="99"/>
      <x:c r="K463" s="60"/>
      <x:c r="L463" s="60"/>
      <x:c r="M463" s="60"/>
      <x:c r="N463" s="43"/>
      <x:c r="O463" s="60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0"/>
      <x:c r="F464" s="60"/>
      <x:c r="G464" s="60"/>
      <x:c r="H464" s="60"/>
      <x:c r="I464" s="43"/>
      <x:c r="J464" s="99"/>
      <x:c r="K464" s="60"/>
      <x:c r="L464" s="60"/>
      <x:c r="M464" s="60"/>
      <x:c r="N464" s="43"/>
      <x:c r="O464" s="60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0"/>
      <x:c r="F465" s="60"/>
      <x:c r="G465" s="60"/>
      <x:c r="H465" s="60"/>
      <x:c r="I465" s="43"/>
      <x:c r="J465" s="99"/>
      <x:c r="K465" s="60"/>
      <x:c r="L465" s="60"/>
      <x:c r="M465" s="60"/>
      <x:c r="N465" s="43"/>
      <x:c r="O465" s="60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0"/>
      <x:c r="F466" s="60"/>
      <x:c r="G466" s="60"/>
      <x:c r="H466" s="60"/>
      <x:c r="I466" s="43"/>
      <x:c r="J466" s="99"/>
      <x:c r="K466" s="60"/>
      <x:c r="L466" s="60"/>
      <x:c r="M466" s="60"/>
      <x:c r="N466" s="43"/>
      <x:c r="O466" s="60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0"/>
      <x:c r="F467" s="60"/>
      <x:c r="G467" s="60"/>
      <x:c r="H467" s="60"/>
      <x:c r="I467" s="43"/>
      <x:c r="J467" s="99"/>
      <x:c r="K467" s="60"/>
      <x:c r="L467" s="60"/>
      <x:c r="M467" s="60"/>
      <x:c r="N467" s="43"/>
      <x:c r="O467" s="60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0"/>
      <x:c r="F468" s="60"/>
      <x:c r="G468" s="60"/>
      <x:c r="H468" s="60"/>
      <x:c r="I468" s="43"/>
      <x:c r="J468" s="99"/>
      <x:c r="K468" s="60"/>
      <x:c r="L468" s="60"/>
      <x:c r="M468" s="60"/>
      <x:c r="N468" s="43"/>
      <x:c r="O468" s="60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0"/>
      <x:c r="F469" s="60"/>
      <x:c r="G469" s="60"/>
      <x:c r="H469" s="60"/>
      <x:c r="I469" s="43"/>
      <x:c r="J469" s="99"/>
      <x:c r="K469" s="60"/>
      <x:c r="L469" s="60"/>
      <x:c r="M469" s="60"/>
      <x:c r="N469" s="43"/>
      <x:c r="O469" s="60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0"/>
      <x:c r="F470" s="60"/>
      <x:c r="G470" s="60"/>
      <x:c r="H470" s="60"/>
      <x:c r="I470" s="43"/>
      <x:c r="J470" s="99"/>
      <x:c r="K470" s="60"/>
      <x:c r="L470" s="60"/>
      <x:c r="M470" s="60"/>
      <x:c r="N470" s="43"/>
      <x:c r="O470" s="60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0"/>
      <x:c r="F471" s="60"/>
      <x:c r="G471" s="60"/>
      <x:c r="H471" s="60"/>
      <x:c r="I471" s="43"/>
      <x:c r="J471" s="99"/>
      <x:c r="K471" s="60"/>
      <x:c r="L471" s="60"/>
      <x:c r="M471" s="60"/>
      <x:c r="N471" s="43"/>
      <x:c r="O471" s="60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0"/>
      <x:c r="F472" s="60"/>
      <x:c r="G472" s="60"/>
      <x:c r="H472" s="60"/>
      <x:c r="I472" s="43"/>
      <x:c r="J472" s="99"/>
      <x:c r="K472" s="60"/>
      <x:c r="L472" s="60"/>
      <x:c r="M472" s="60"/>
      <x:c r="N472" s="43"/>
      <x:c r="O472" s="60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0"/>
      <x:c r="F473" s="60"/>
      <x:c r="G473" s="60"/>
      <x:c r="H473" s="60"/>
      <x:c r="I473" s="43"/>
      <x:c r="J473" s="99"/>
      <x:c r="K473" s="60"/>
      <x:c r="L473" s="60"/>
      <x:c r="M473" s="60"/>
      <x:c r="N473" s="43"/>
      <x:c r="O473" s="60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0"/>
      <x:c r="F474" s="60"/>
      <x:c r="G474" s="60"/>
      <x:c r="H474" s="60"/>
      <x:c r="I474" s="43"/>
      <x:c r="J474" s="99"/>
      <x:c r="K474" s="60"/>
      <x:c r="L474" s="60"/>
      <x:c r="M474" s="60"/>
      <x:c r="N474" s="43"/>
      <x:c r="O474" s="60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0"/>
      <x:c r="F475" s="60"/>
      <x:c r="G475" s="60"/>
      <x:c r="H475" s="60"/>
      <x:c r="I475" s="43"/>
      <x:c r="J475" s="99"/>
      <x:c r="K475" s="60"/>
      <x:c r="L475" s="60"/>
      <x:c r="M475" s="60"/>
      <x:c r="N475" s="43"/>
      <x:c r="O475" s="60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0"/>
      <x:c r="F476" s="60"/>
      <x:c r="G476" s="60"/>
      <x:c r="H476" s="60"/>
      <x:c r="I476" s="43"/>
      <x:c r="J476" s="99"/>
      <x:c r="K476" s="60"/>
      <x:c r="L476" s="60"/>
      <x:c r="M476" s="60"/>
      <x:c r="N476" s="43"/>
      <x:c r="O476" s="60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0"/>
      <x:c r="F477" s="60"/>
      <x:c r="G477" s="60"/>
      <x:c r="H477" s="60"/>
      <x:c r="I477" s="43"/>
      <x:c r="J477" s="99"/>
      <x:c r="K477" s="60"/>
      <x:c r="L477" s="60"/>
      <x:c r="M477" s="60"/>
      <x:c r="N477" s="43"/>
      <x:c r="O477" s="60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0"/>
      <x:c r="F478" s="60"/>
      <x:c r="G478" s="60"/>
      <x:c r="H478" s="60"/>
      <x:c r="I478" s="43"/>
      <x:c r="J478" s="99"/>
      <x:c r="K478" s="60"/>
      <x:c r="L478" s="60"/>
      <x:c r="M478" s="60"/>
      <x:c r="N478" s="43"/>
      <x:c r="O478" s="60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0"/>
      <x:c r="F479" s="60"/>
      <x:c r="G479" s="60"/>
      <x:c r="H479" s="60"/>
      <x:c r="I479" s="43"/>
      <x:c r="J479" s="99"/>
      <x:c r="K479" s="60"/>
      <x:c r="L479" s="60"/>
      <x:c r="M479" s="60"/>
      <x:c r="N479" s="43"/>
      <x:c r="O479" s="60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0"/>
      <x:c r="F480" s="60"/>
      <x:c r="G480" s="60"/>
      <x:c r="H480" s="60"/>
      <x:c r="I480" s="43"/>
      <x:c r="J480" s="99"/>
      <x:c r="K480" s="60"/>
      <x:c r="L480" s="60"/>
      <x:c r="M480" s="60"/>
      <x:c r="N480" s="43"/>
      <x:c r="O480" s="60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0"/>
      <x:c r="F481" s="60"/>
      <x:c r="G481" s="60"/>
      <x:c r="H481" s="60"/>
      <x:c r="I481" s="43"/>
      <x:c r="J481" s="99"/>
      <x:c r="K481" s="60"/>
      <x:c r="L481" s="60"/>
      <x:c r="M481" s="60"/>
      <x:c r="N481" s="43"/>
      <x:c r="O481" s="60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0"/>
      <x:c r="F482" s="60"/>
      <x:c r="G482" s="60"/>
      <x:c r="H482" s="60"/>
      <x:c r="I482" s="43"/>
      <x:c r="J482" s="99"/>
      <x:c r="K482" s="60"/>
      <x:c r="L482" s="60"/>
      <x:c r="M482" s="60"/>
      <x:c r="N482" s="43"/>
      <x:c r="O482" s="60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0"/>
      <x:c r="F483" s="60"/>
      <x:c r="G483" s="60"/>
      <x:c r="H483" s="60"/>
      <x:c r="I483" s="43"/>
      <x:c r="J483" s="99"/>
      <x:c r="K483" s="60"/>
      <x:c r="L483" s="60"/>
      <x:c r="M483" s="60"/>
      <x:c r="N483" s="43"/>
      <x:c r="O483" s="60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0"/>
      <x:c r="F484" s="60"/>
      <x:c r="G484" s="60"/>
      <x:c r="H484" s="60"/>
      <x:c r="I484" s="43"/>
      <x:c r="J484" s="99"/>
      <x:c r="K484" s="60"/>
      <x:c r="L484" s="60"/>
      <x:c r="M484" s="60"/>
      <x:c r="N484" s="43"/>
      <x:c r="O484" s="60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0"/>
      <x:c r="F485" s="60"/>
      <x:c r="G485" s="60"/>
      <x:c r="H485" s="60"/>
      <x:c r="I485" s="43"/>
      <x:c r="J485" s="99"/>
      <x:c r="K485" s="60"/>
      <x:c r="L485" s="60"/>
      <x:c r="M485" s="60"/>
      <x:c r="N485" s="43"/>
      <x:c r="O485" s="60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0"/>
      <x:c r="F486" s="60"/>
      <x:c r="G486" s="60"/>
      <x:c r="H486" s="60"/>
      <x:c r="I486" s="43"/>
      <x:c r="J486" s="99"/>
      <x:c r="K486" s="60"/>
      <x:c r="L486" s="60"/>
      <x:c r="M486" s="60"/>
      <x:c r="N486" s="43"/>
      <x:c r="O486" s="60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0"/>
      <x:c r="F487" s="60"/>
      <x:c r="G487" s="60"/>
      <x:c r="H487" s="60"/>
      <x:c r="I487" s="43"/>
      <x:c r="J487" s="99"/>
      <x:c r="K487" s="60"/>
      <x:c r="L487" s="60"/>
      <x:c r="M487" s="60"/>
      <x:c r="N487" s="43"/>
      <x:c r="O487" s="60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0"/>
      <x:c r="F488" s="60"/>
      <x:c r="G488" s="60"/>
      <x:c r="H488" s="60"/>
      <x:c r="I488" s="43"/>
      <x:c r="J488" s="99"/>
      <x:c r="K488" s="60"/>
      <x:c r="L488" s="60"/>
      <x:c r="M488" s="60"/>
      <x:c r="N488" s="43"/>
      <x:c r="O488" s="60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0"/>
      <x:c r="F489" s="60"/>
      <x:c r="G489" s="60"/>
      <x:c r="H489" s="60"/>
      <x:c r="I489" s="43"/>
      <x:c r="J489" s="99"/>
      <x:c r="K489" s="60"/>
      <x:c r="L489" s="60"/>
      <x:c r="M489" s="60"/>
      <x:c r="N489" s="43"/>
      <x:c r="O489" s="60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0"/>
      <x:c r="F490" s="60"/>
      <x:c r="G490" s="60"/>
      <x:c r="H490" s="60"/>
      <x:c r="I490" s="43"/>
      <x:c r="J490" s="99"/>
      <x:c r="K490" s="60"/>
      <x:c r="L490" s="60"/>
      <x:c r="M490" s="60"/>
      <x:c r="N490" s="43"/>
      <x:c r="O490" s="60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0"/>
      <x:c r="F491" s="60"/>
      <x:c r="G491" s="60"/>
      <x:c r="H491" s="60"/>
      <x:c r="I491" s="43"/>
      <x:c r="J491" s="99"/>
      <x:c r="K491" s="60"/>
      <x:c r="L491" s="60"/>
      <x:c r="M491" s="60"/>
      <x:c r="N491" s="43"/>
      <x:c r="O491" s="60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0"/>
      <x:c r="F492" s="60"/>
      <x:c r="G492" s="60"/>
      <x:c r="H492" s="60"/>
      <x:c r="I492" s="43"/>
      <x:c r="J492" s="99"/>
      <x:c r="K492" s="60"/>
      <x:c r="L492" s="60"/>
      <x:c r="M492" s="60"/>
      <x:c r="N492" s="43"/>
      <x:c r="O492" s="60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0"/>
      <x:c r="F493" s="60"/>
      <x:c r="G493" s="60"/>
      <x:c r="H493" s="60"/>
      <x:c r="I493" s="43"/>
      <x:c r="J493" s="99"/>
      <x:c r="K493" s="60"/>
      <x:c r="L493" s="60"/>
      <x:c r="M493" s="60"/>
      <x:c r="N493" s="43"/>
      <x:c r="O493" s="60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0"/>
      <x:c r="F494" s="60"/>
      <x:c r="G494" s="60"/>
      <x:c r="H494" s="60"/>
      <x:c r="I494" s="43"/>
      <x:c r="J494" s="99"/>
      <x:c r="K494" s="60"/>
      <x:c r="L494" s="60"/>
      <x:c r="M494" s="60"/>
      <x:c r="N494" s="43"/>
      <x:c r="O494" s="60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0"/>
      <x:c r="F495" s="60"/>
      <x:c r="G495" s="60"/>
      <x:c r="H495" s="60"/>
      <x:c r="I495" s="43"/>
      <x:c r="J495" s="99"/>
      <x:c r="K495" s="60"/>
      <x:c r="L495" s="60"/>
      <x:c r="M495" s="60"/>
      <x:c r="N495" s="43"/>
      <x:c r="O495" s="60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0"/>
      <x:c r="F496" s="60"/>
      <x:c r="G496" s="60"/>
      <x:c r="H496" s="60"/>
      <x:c r="I496" s="43"/>
      <x:c r="J496" s="99"/>
      <x:c r="K496" s="60"/>
      <x:c r="L496" s="60"/>
      <x:c r="M496" s="60"/>
      <x:c r="N496" s="43"/>
      <x:c r="O496" s="60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0"/>
      <x:c r="F497" s="60"/>
      <x:c r="G497" s="60"/>
      <x:c r="H497" s="60"/>
      <x:c r="I497" s="43"/>
      <x:c r="J497" s="99"/>
      <x:c r="K497" s="60"/>
      <x:c r="L497" s="60"/>
      <x:c r="M497" s="60"/>
      <x:c r="N497" s="43"/>
      <x:c r="O497" s="60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0"/>
      <x:c r="F498" s="60"/>
      <x:c r="G498" s="60"/>
      <x:c r="H498" s="60"/>
      <x:c r="I498" s="43"/>
      <x:c r="J498" s="99"/>
      <x:c r="K498" s="60"/>
      <x:c r="L498" s="60"/>
      <x:c r="M498" s="60"/>
      <x:c r="N498" s="43"/>
      <x:c r="O498" s="60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0"/>
      <x:c r="F499" s="60"/>
      <x:c r="G499" s="60"/>
      <x:c r="H499" s="60"/>
      <x:c r="I499" s="43"/>
      <x:c r="J499" s="99"/>
      <x:c r="K499" s="60"/>
      <x:c r="L499" s="60"/>
      <x:c r="M499" s="60"/>
      <x:c r="N499" s="43"/>
      <x:c r="O499" s="60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0"/>
      <x:c r="F500" s="60"/>
      <x:c r="G500" s="60"/>
      <x:c r="H500" s="60"/>
      <x:c r="I500" s="43"/>
      <x:c r="J500" s="99"/>
      <x:c r="K500" s="60"/>
      <x:c r="L500" s="60"/>
      <x:c r="M500" s="60"/>
      <x:c r="N500" s="43"/>
      <x:c r="O500" s="60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0"/>
      <x:c r="F501" s="60"/>
      <x:c r="G501" s="60"/>
      <x:c r="H501" s="60"/>
      <x:c r="I501" s="43"/>
      <x:c r="J501" s="99"/>
      <x:c r="K501" s="60"/>
      <x:c r="L501" s="60"/>
      <x:c r="M501" s="60"/>
      <x:c r="N501" s="43"/>
      <x:c r="O501" s="60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0"/>
      <x:c r="F502" s="60"/>
      <x:c r="G502" s="60"/>
      <x:c r="H502" s="60"/>
      <x:c r="I502" s="43"/>
      <x:c r="J502" s="99"/>
      <x:c r="K502" s="60"/>
      <x:c r="L502" s="60"/>
      <x:c r="M502" s="60"/>
      <x:c r="N502" s="43"/>
      <x:c r="O502" s="60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0"/>
      <x:c r="F503" s="60"/>
      <x:c r="G503" s="60"/>
      <x:c r="H503" s="60"/>
      <x:c r="I503" s="43"/>
      <x:c r="J503" s="99"/>
      <x:c r="K503" s="60"/>
      <x:c r="L503" s="60"/>
      <x:c r="M503" s="60"/>
      <x:c r="N503" s="43"/>
      <x:c r="O503" s="60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0"/>
      <x:c r="F504" s="60"/>
      <x:c r="G504" s="60"/>
      <x:c r="H504" s="60"/>
      <x:c r="I504" s="43"/>
      <x:c r="J504" s="99"/>
      <x:c r="K504" s="60"/>
      <x:c r="L504" s="60"/>
      <x:c r="M504" s="60"/>
      <x:c r="N504" s="43"/>
      <x:c r="O504" s="60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0"/>
      <x:c r="F505" s="60"/>
      <x:c r="G505" s="60"/>
      <x:c r="H505" s="60"/>
      <x:c r="I505" s="43"/>
      <x:c r="J505" s="99"/>
      <x:c r="K505" s="60"/>
      <x:c r="L505" s="60"/>
      <x:c r="M505" s="60"/>
      <x:c r="N505" s="43"/>
      <x:c r="O505" s="60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0"/>
      <x:c r="F506" s="60"/>
      <x:c r="G506" s="60"/>
      <x:c r="H506" s="60"/>
      <x:c r="I506" s="43"/>
      <x:c r="J506" s="99"/>
      <x:c r="K506" s="60"/>
      <x:c r="L506" s="60"/>
      <x:c r="M506" s="60"/>
      <x:c r="N506" s="43"/>
      <x:c r="O506" s="60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P4"/>
  </x:mergeCells>
  <x:dataValidations count="4">
    <x:dataValidation type="list" errorStyle="stop" operator="between" allowBlank="0" showDropDown="0" showInputMessage="0" showErrorMessage="0" sqref="H7:H506">
      <x:formula1>"Owned,Leasehold,Managed,Joint venture,Other,Unknown"</x:formula1>
      <x:formula2>0</x:formula2>
    </x:dataValidation>
    <x:dataValidation type="list" errorStyle="stop" allowBlank="0" showDropDown="0" showInputMessage="0" showErrorMessage="0" sqref="I7:I506">
      <x:formula1>"Operating,Planned - development,Planned - acquisition,Winding down,Disposition,Inactive,Other"</x:formula1>
    </x:dataValidation>
    <x:dataValidation type="list" errorStyle="stop" operator="between" allowBlank="0" showDropDown="0" showInputMessage="0" showErrorMessage="0" sqref="K7:K506">
      <x:formula1>"Yes,No,Under review"</x:formula1>
      <x:formula2>0</x:formula2>
    </x:dataValidation>
    <x:dataValidation type="list" errorStyle="stop" operator="between" allowBlank="0" showDropDown="0" showInputMessage="0" showErrorMessage="0" sqref="N7:N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14" style="1" hidden="0" customWidth="1"/>
    <x:col min="4" max="4" width="18" style="1" hidden="0" customWidth="1"/>
    <x:col min="5" max="9" width="12" style="1" hidden="0" customWidth="1"/>
    <x:col min="10" max="10" width="16" style="1" hidden="0" customWidth="1"/>
    <x:col min="11" max="11" width="28" style="1" hidden="0" customWidth="1"/>
    <x:col min="12" max="12" width="14" style="1" hidden="0" customWidth="1"/>
    <x:col min="13" max="13" width="16" style="1" hidden="0" customWidth="1"/>
    <x:col min="14" max="14" width="14" style="1" hidden="0" customWidth="1"/>
    <x:col min="15" max="15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1541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Live Excel input: portfolio home-count controls only, one selected scenario per fiscal year. Keep building detail in raw staging to avoid adding totals twice.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1542</x:v>
      </x:c>
      <x:c r="B6" s="298" t="s">
        <x:v>1057</x:v>
      </x:c>
      <x:c r="C6" s="298" t="s">
        <x:v>1058</x:v>
      </x:c>
      <x:c r="D6" s="298" t="s">
        <x:v>1532</x:v>
      </x:c>
      <x:c r="E6" s="298" t="s">
        <x:v>1543</x:v>
      </x:c>
      <x:c r="F6" s="298" t="s">
        <x:v>1544</x:v>
      </x:c>
      <x:c r="G6" s="298" t="s">
        <x:v>1545</x:v>
      </x:c>
      <x:c r="H6" s="298" t="s">
        <x:v>1546</x:v>
      </x:c>
      <x:c r="I6" s="298" t="s">
        <x:v>1547</x:v>
      </x:c>
      <x:c r="J6" s="298" t="s">
        <x:v>1460</x:v>
      </x:c>
      <x:c r="K6" s="298" t="s">
        <x:v>533</x:v>
      </x:c>
      <x:c r="L6" s="298" t="s">
        <x:v>609</x:v>
      </x:c>
      <x:c r="M6" s="298" t="s">
        <x:v>1076</x:v>
      </x:c>
      <x:c r="N6" s="298" t="s">
        <x:v>1493</x:v>
      </x:c>
      <x:c r="O6" s="298" t="s">
        <x:v>448</x:v>
      </x:c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3.75" hidden="0" customHeight="1">
      <x:c r="A7" s="321" t="str">
        <x:v>HOME-TEST-0</x:v>
      </x:c>
      <x:c r="B7" s="321" t="str">
        <x:v>ASM-NGOB-V42-TEST</x:v>
      </x:c>
      <x:c r="C7" s="321" t="str">
        <x:v>ORG-NGOB</x:v>
      </x:c>
      <x:c r="D7" s="321" t="str">
        <x:v>PORTFOLIO-NGOB</x:v>
      </x:c>
      <x:c r="E7" s="321" t="d">
        <x:v>2024-04-01T00:00:00.000Z</x:v>
      </x:c>
      <x:c r="F7" s="321" t="d">
        <x:v>2025-03-31T00:00:00.000Z</x:v>
      </x:c>
      <x:c r="G7" s="321" t="str">
        <x:v>2024-2025</x:v>
      </x:c>
      <x:c r="H7" s="321" t="str">
        <x:v>Actual</x:v>
      </x:c>
      <x:c r="I7" s="321" t="n">
        <x:f>'11_RAW_STAGING'!I480</x:f>
        <x:v>470</x:v>
      </x:c>
      <x:c r="J7" s="321" t="str">
        <x:v>SRC-NGOB-V18</x:v>
      </x:c>
      <x:c r="K7" s="321" t="str">
        <x:v>'Summary ALL JULY 2026'!C7</x:v>
      </x:c>
      <x:c r="L7" s="321"/>
      <x:c r="M7" s="321" t="str">
        <x:v>Under review</x:v>
      </x:c>
      <x:c r="N7" s="321" t="str">
        <x:v>V4.2-NGOB-CORRECTED-TEST</x:v>
      </x:c>
      <x:c r="O7" s="321" t="str">
        <x:v>Numeric row 7 source total retained; conflicting alternate Summary counts are recorded in EXC-NGOB-020. Building counts not supplied.</x:v>
      </x:c>
      <x:c r="P7" s="332"/>
      <x:c r="Q7" s="332"/>
      <x:c r="R7" s="332"/>
      <x:c r="S7" s="332"/>
      <x:c r="T7" s="332"/>
      <x:c r="U7" s="332"/>
      <x:c r="V7" s="332"/>
      <x:c r="W7" s="60"/>
      <x:c r="X7" s="60"/>
      <x:c r="Y7" s="60"/>
      <x:c r="Z7" s="60"/>
    </x:row>
    <x:row r="8" ht="19.5" hidden="0" customHeight="1">
      <x:c r="A8" s="321" t="str">
        <x:v>HOME-TEST-1</x:v>
      </x:c>
      <x:c r="B8" s="321" t="str">
        <x:v>ASM-NGOB-V42-TEST</x:v>
      </x:c>
      <x:c r="C8" s="321" t="str">
        <x:v>ORG-NGOB</x:v>
      </x:c>
      <x:c r="D8" s="321" t="str">
        <x:v>PORTFOLIO-NGOB</x:v>
      </x:c>
      <x:c r="E8" s="321" t="d">
        <x:v>2025-04-01T00:00:00.000Z</x:v>
      </x:c>
      <x:c r="F8" s="321" t="d">
        <x:v>2026-03-31T00:00:00.000Z</x:v>
      </x:c>
      <x:c r="G8" s="321" t="str">
        <x:v>2025-2026</x:v>
      </x:c>
      <x:c r="H8" s="321" t="str">
        <x:v>Budget</x:v>
      </x:c>
      <x:c r="I8" s="321" t="n">
        <x:f>'11_RAW_STAGING'!I482</x:f>
        <x:v>470</x:v>
      </x:c>
      <x:c r="J8" s="321" t="str">
        <x:v>SRC-NGOB-V18</x:v>
      </x:c>
      <x:c r="K8" s="321" t="str">
        <x:v>'Summary ALL JULY 2026'!D7</x:v>
      </x:c>
      <x:c r="L8" s="321"/>
      <x:c r="M8" s="321" t="str">
        <x:v>Under review</x:v>
      </x:c>
      <x:c r="N8" s="321" t="str">
        <x:v>V4.2-NGOB-CORRECTED-TEST</x:v>
      </x:c>
      <x:c r="O8" s="321" t="str">
        <x:v>Numeric row 7 source total retained; conflicting alternate Summary counts are recorded in EXC-NGOB-020. Building counts not supplied.</x:v>
      </x:c>
      <x:c r="P8" s="332"/>
      <x:c r="Q8" s="332"/>
      <x:c r="R8" s="332"/>
      <x:c r="S8" s="332"/>
      <x:c r="T8" s="332"/>
      <x:c r="U8" s="332"/>
      <x:c r="V8" s="332"/>
      <x:c r="W8" s="60"/>
      <x:c r="X8" s="60"/>
      <x:c r="Y8" s="60"/>
      <x:c r="Z8" s="60"/>
    </x:row>
    <x:row r="9" ht="19.5" hidden="0" customHeight="1">
      <x:c r="A9" s="321" t="str">
        <x:v>HOME-TEST-2</x:v>
      </x:c>
      <x:c r="B9" s="321" t="str">
        <x:v>ASM-NGOB-V42-TEST</x:v>
      </x:c>
      <x:c r="C9" s="321" t="str">
        <x:v>ORG-NGOB</x:v>
      </x:c>
      <x:c r="D9" s="321" t="str">
        <x:v>PORTFOLIO-NGOB</x:v>
      </x:c>
      <x:c r="E9" s="321" t="d">
        <x:v>2026-04-01T00:00:00.000Z</x:v>
      </x:c>
      <x:c r="F9" s="321" t="d">
        <x:v>2027-03-31T00:00:00.000Z</x:v>
      </x:c>
      <x:c r="G9" s="321" t="str">
        <x:v>2026-2027</x:v>
      </x:c>
      <x:c r="H9" s="321" t="str">
        <x:v>Projection</x:v>
      </x:c>
      <x:c r="I9" s="321" t="n">
        <x:f>'11_RAW_STAGING'!I484</x:f>
        <x:v>715</x:v>
      </x:c>
      <x:c r="J9" s="321" t="str">
        <x:v>SRC-NGOB-V18</x:v>
      </x:c>
      <x:c r="K9" s="321" t="str">
        <x:v>'Summary ALL JULY 2026'!E7</x:v>
      </x:c>
      <x:c r="L9" s="321"/>
      <x:c r="M9" s="321" t="str">
        <x:v>Under review</x:v>
      </x:c>
      <x:c r="N9" s="321" t="str">
        <x:v>V4.2-NGOB-CORRECTED-TEST</x:v>
      </x:c>
      <x:c r="O9" s="321" t="str">
        <x:v>Numeric row 7 source total retained; conflicting alternate Summary counts are recorded in EXC-NGOB-020. Building counts not supplied.</x:v>
      </x:c>
      <x:c r="P9" s="332"/>
      <x:c r="Q9" s="332"/>
      <x:c r="R9" s="332"/>
      <x:c r="S9" s="332"/>
      <x:c r="T9" s="332"/>
      <x:c r="U9" s="332"/>
      <x:c r="V9" s="332"/>
      <x:c r="W9" s="60"/>
      <x:c r="X9" s="60"/>
      <x:c r="Y9" s="60"/>
      <x:c r="Z9" s="60"/>
    </x:row>
    <x:row r="10" ht="19.5" hidden="0" customHeight="1">
      <x:c r="A10" s="321" t="str">
        <x:v>HOME-TEST-3</x:v>
      </x:c>
      <x:c r="B10" s="321" t="str">
        <x:v>ASM-NGOB-V42-TEST</x:v>
      </x:c>
      <x:c r="C10" s="321" t="str">
        <x:v>ORG-NGOB</x:v>
      </x:c>
      <x:c r="D10" s="321" t="str">
        <x:v>PORTFOLIO-NGOB</x:v>
      </x:c>
      <x:c r="E10" s="321" t="d">
        <x:v>2027-04-01T00:00:00.000Z</x:v>
      </x:c>
      <x:c r="F10" s="321" t="d">
        <x:v>2028-03-31T00:00:00.000Z</x:v>
      </x:c>
      <x:c r="G10" s="321" t="str">
        <x:v>2027-2028</x:v>
      </x:c>
      <x:c r="H10" s="321" t="str">
        <x:v>Projection</x:v>
      </x:c>
      <x:c r="I10" s="321" t="n">
        <x:f>'11_RAW_STAGING'!I486</x:f>
        <x:v>903</x:v>
      </x:c>
      <x:c r="J10" s="321" t="str">
        <x:v>SRC-NGOB-V18</x:v>
      </x:c>
      <x:c r="K10" s="321" t="str">
        <x:v>'Summary ALL JULY 2026'!F7</x:v>
      </x:c>
      <x:c r="L10" s="321"/>
      <x:c r="M10" s="321" t="str">
        <x:v>Under review</x:v>
      </x:c>
      <x:c r="N10" s="321" t="str">
        <x:v>V4.2-NGOB-CORRECTED-TEST</x:v>
      </x:c>
      <x:c r="O10" s="321" t="str">
        <x:v>Numeric row 7 source total retained; conflicting alternate Summary counts are recorded in EXC-NGOB-020. Building counts not supplied.</x:v>
      </x:c>
      <x:c r="P10" s="332"/>
      <x:c r="Q10" s="332"/>
      <x:c r="R10" s="332"/>
      <x:c r="S10" s="332"/>
      <x:c r="T10" s="332"/>
      <x:c r="U10" s="332"/>
      <x:c r="V10" s="332"/>
      <x:c r="W10" s="60"/>
      <x:c r="X10" s="60"/>
      <x:c r="Y10" s="60"/>
      <x:c r="Z10" s="60"/>
    </x:row>
    <x:row r="11" ht="19.5" hidden="0" customHeight="1">
      <x:c r="A11" s="321" t="str">
        <x:v>HOME-TEST-4</x:v>
      </x:c>
      <x:c r="B11" s="321" t="str">
        <x:v>ASM-NGOB-V42-TEST</x:v>
      </x:c>
      <x:c r="C11" s="321" t="str">
        <x:v>ORG-NGOB</x:v>
      </x:c>
      <x:c r="D11" s="321" t="str">
        <x:v>PORTFOLIO-NGOB</x:v>
      </x:c>
      <x:c r="E11" s="321" t="d">
        <x:v>2028-04-01T00:00:00.000Z</x:v>
      </x:c>
      <x:c r="F11" s="321" t="d">
        <x:v>2029-03-31T00:00:00.000Z</x:v>
      </x:c>
      <x:c r="G11" s="321" t="str">
        <x:v>2028-2029</x:v>
      </x:c>
      <x:c r="H11" s="321" t="str">
        <x:v>Projection</x:v>
      </x:c>
      <x:c r="I11" s="321" t="n">
        <x:f>'11_RAW_STAGING'!I488</x:f>
        <x:v>1011</x:v>
      </x:c>
      <x:c r="J11" s="321" t="str">
        <x:v>SRC-NGOB-V18</x:v>
      </x:c>
      <x:c r="K11" s="321" t="str">
        <x:v>'Summary ALL JULY 2026'!G7</x:v>
      </x:c>
      <x:c r="L11" s="321"/>
      <x:c r="M11" s="321" t="str">
        <x:v>Under review</x:v>
      </x:c>
      <x:c r="N11" s="321" t="str">
        <x:v>V4.2-NGOB-CORRECTED-TEST</x:v>
      </x:c>
      <x:c r="O11" s="321" t="str">
        <x:v>Numeric row 7 source total retained; conflicting alternate Summary counts are recorded in EXC-NGOB-020. Building counts not supplied.</x:v>
      </x:c>
      <x:c r="P11" s="332"/>
      <x:c r="Q11" s="332"/>
      <x:c r="R11" s="332"/>
      <x:c r="S11" s="332"/>
      <x:c r="T11" s="332"/>
      <x:c r="U11" s="332"/>
      <x:c r="V11" s="332"/>
      <x:c r="W11" s="60"/>
      <x:c r="X11" s="60"/>
      <x:c r="Y11" s="60"/>
      <x:c r="Z11" s="60"/>
    </x:row>
    <x:row r="12" ht="19.5" hidden="0" customHeight="1">
      <x:c r="A12" s="321" t="str">
        <x:v>HOME-TEST-5</x:v>
      </x:c>
      <x:c r="B12" s="321" t="str">
        <x:v>ASM-NGOB-V42-TEST</x:v>
      </x:c>
      <x:c r="C12" s="321" t="str">
        <x:v>ORG-NGOB</x:v>
      </x:c>
      <x:c r="D12" s="321" t="str">
        <x:v>PORTFOLIO-NGOB</x:v>
      </x:c>
      <x:c r="E12" s="321" t="d">
        <x:v>2029-04-01T00:00:00.000Z</x:v>
      </x:c>
      <x:c r="F12" s="321" t="d">
        <x:v>2030-03-31T00:00:00.000Z</x:v>
      </x:c>
      <x:c r="G12" s="321" t="str">
        <x:v>2029-2030</x:v>
      </x:c>
      <x:c r="H12" s="321" t="str">
        <x:v>Projection</x:v>
      </x:c>
      <x:c r="I12" s="321" t="n">
        <x:f>'11_RAW_STAGING'!I490</x:f>
        <x:v>1011</x:v>
      </x:c>
      <x:c r="J12" s="321" t="str">
        <x:v>SRC-NGOB-V18</x:v>
      </x:c>
      <x:c r="K12" s="321" t="str">
        <x:v>'Summary ALL JULY 2026'!H7</x:v>
      </x:c>
      <x:c r="L12" s="321"/>
      <x:c r="M12" s="321" t="str">
        <x:v>Under review</x:v>
      </x:c>
      <x:c r="N12" s="321" t="str">
        <x:v>V4.2-NGOB-CORRECTED-TEST</x:v>
      </x:c>
      <x:c r="O12" s="321" t="str">
        <x:v>Numeric row 7 source total retained; conflicting alternate Summary counts are recorded in EXC-NGOB-020. Building counts not supplied.</x:v>
      </x:c>
      <x:c r="P12" s="332"/>
      <x:c r="Q12" s="332"/>
      <x:c r="R12" s="332"/>
      <x:c r="S12" s="332"/>
      <x:c r="T12" s="332"/>
      <x:c r="U12" s="332"/>
      <x:c r="V12" s="332"/>
      <x:c r="W12" s="60"/>
      <x:c r="X12" s="60"/>
      <x:c r="Y12" s="60"/>
      <x:c r="Z12" s="60"/>
    </x:row>
    <x:row r="13" ht="15" hidden="0" customHeight="1">
      <x:c r="A13" s="321" t="str">
        <x:v>HOME-TEST-6</x:v>
      </x:c>
      <x:c r="B13" s="321" t="str">
        <x:v>ASM-NGOB-V42-TEST</x:v>
      </x:c>
      <x:c r="C13" s="321" t="str">
        <x:v>ORG-NGOB</x:v>
      </x:c>
      <x:c r="D13" s="321" t="str">
        <x:v>PORTFOLIO-NGOB</x:v>
      </x:c>
      <x:c r="E13" s="321" t="d">
        <x:v>2030-04-01T00:00:00.000Z</x:v>
      </x:c>
      <x:c r="F13" s="321" t="d">
        <x:v>2031-03-31T00:00:00.000Z</x:v>
      </x:c>
      <x:c r="G13" s="321" t="str">
        <x:v>2030-2031</x:v>
      </x:c>
      <x:c r="H13" s="321" t="str">
        <x:v>Projection</x:v>
      </x:c>
      <x:c r="I13" s="321" t="n">
        <x:f>'11_RAW_STAGING'!I492</x:f>
        <x:v>1011</x:v>
      </x:c>
      <x:c r="J13" s="321" t="str">
        <x:v>SRC-NGOB-V18</x:v>
      </x:c>
      <x:c r="K13" s="321" t="str">
        <x:v>'Summary ALL JULY 2026'!I7</x:v>
      </x:c>
      <x:c r="L13" s="321"/>
      <x:c r="M13" s="321" t="str">
        <x:v>Under review</x:v>
      </x:c>
      <x:c r="N13" s="321" t="str">
        <x:v>V4.2-NGOB-CORRECTED-TEST</x:v>
      </x:c>
      <x:c r="O13" s="321" t="str">
        <x:v>Numeric row 7 source total retained; conflicting alternate Summary counts are recorded in EXC-NGOB-020. Building counts not supplied.</x:v>
      </x:c>
      <x:c r="P13" s="332"/>
      <x:c r="Q13" s="332"/>
      <x:c r="R13" s="332"/>
      <x:c r="S13" s="332"/>
      <x:c r="T13" s="332"/>
      <x:c r="U13" s="332"/>
      <x:c r="V13" s="332"/>
      <x:c r="W13" s="60"/>
      <x:c r="X13" s="60"/>
      <x:c r="Y13" s="60"/>
      <x:c r="Z13" s="60"/>
    </x:row>
    <x:row r="14" ht="15" hidden="0" customHeight="1">
      <x:c r="A14" s="321" t="str">
        <x:v>HOME-TEST-7</x:v>
      </x:c>
      <x:c r="B14" s="321" t="str">
        <x:v>ASM-NGOB-V42-TEST</x:v>
      </x:c>
      <x:c r="C14" s="321" t="str">
        <x:v>ORG-NGOB</x:v>
      </x:c>
      <x:c r="D14" s="321" t="str">
        <x:v>PORTFOLIO-NGOB</x:v>
      </x:c>
      <x:c r="E14" s="321" t="d">
        <x:v>2031-04-01T00:00:00.000Z</x:v>
      </x:c>
      <x:c r="F14" s="321" t="d">
        <x:v>2032-03-31T00:00:00.000Z</x:v>
      </x:c>
      <x:c r="G14" s="321" t="str">
        <x:v>2031-2032</x:v>
      </x:c>
      <x:c r="H14" s="321" t="str">
        <x:v>Projection</x:v>
      </x:c>
      <x:c r="I14" s="321" t="n">
        <x:f>'11_RAW_STAGING'!I494</x:f>
        <x:v>1011</x:v>
      </x:c>
      <x:c r="J14" s="321" t="str">
        <x:v>SRC-NGOB-V18</x:v>
      </x:c>
      <x:c r="K14" s="321" t="str">
        <x:v>'Summary ALL JULY 2026'!J7</x:v>
      </x:c>
      <x:c r="L14" s="321"/>
      <x:c r="M14" s="321" t="str">
        <x:v>Under review</x:v>
      </x:c>
      <x:c r="N14" s="321" t="str">
        <x:v>V4.2-NGOB-CORRECTED-TEST</x:v>
      </x:c>
      <x:c r="O14" s="321" t="str">
        <x:v>Numeric row 7 source total retained; conflicting alternate Summary counts are recorded in EXC-NGOB-020. Building counts not supplied.</x:v>
      </x:c>
      <x:c r="P14" s="332"/>
      <x:c r="Q14" s="332"/>
      <x:c r="R14" s="332"/>
      <x:c r="S14" s="332"/>
      <x:c r="T14" s="332"/>
      <x:c r="U14" s="332"/>
      <x:c r="V14" s="332"/>
      <x:c r="W14" s="60"/>
      <x:c r="X14" s="60"/>
      <x:c r="Y14" s="60"/>
      <x:c r="Z14" s="60"/>
    </x:row>
    <x:row r="15" ht="15" hidden="0" customHeight="1">
      <x:c r="A15" s="321" t="str">
        <x:v>HOME-TEST-8</x:v>
      </x:c>
      <x:c r="B15" s="321" t="str">
        <x:v>ASM-NGOB-V42-TEST</x:v>
      </x:c>
      <x:c r="C15" s="321" t="str">
        <x:v>ORG-NGOB</x:v>
      </x:c>
      <x:c r="D15" s="321" t="str">
        <x:v>PORTFOLIO-NGOB</x:v>
      </x:c>
      <x:c r="E15" s="321" t="d">
        <x:v>2032-04-01T00:00:00.000Z</x:v>
      </x:c>
      <x:c r="F15" s="321" t="d">
        <x:v>2033-03-31T00:00:00.000Z</x:v>
      </x:c>
      <x:c r="G15" s="321" t="str">
        <x:v>2032-2033</x:v>
      </x:c>
      <x:c r="H15" s="321" t="str">
        <x:v>Projection</x:v>
      </x:c>
      <x:c r="I15" s="321" t="n">
        <x:f>'11_RAW_STAGING'!I496</x:f>
        <x:v>1011</x:v>
      </x:c>
      <x:c r="J15" s="321" t="str">
        <x:v>SRC-NGOB-V18</x:v>
      </x:c>
      <x:c r="K15" s="321" t="str">
        <x:v>'Summary ALL JULY 2026'!K7</x:v>
      </x:c>
      <x:c r="L15" s="321"/>
      <x:c r="M15" s="321" t="str">
        <x:v>Under review</x:v>
      </x:c>
      <x:c r="N15" s="321" t="str">
        <x:v>V4.2-NGOB-CORRECTED-TEST</x:v>
      </x:c>
      <x:c r="O15" s="321" t="str">
        <x:v>Numeric row 7 source total retained; conflicting alternate Summary counts are recorded in EXC-NGOB-020. Building counts not supplied.</x:v>
      </x:c>
      <x:c r="P15" s="332"/>
      <x:c r="Q15" s="332"/>
      <x:c r="R15" s="332"/>
      <x:c r="S15" s="332"/>
      <x:c r="T15" s="332"/>
      <x:c r="U15" s="332"/>
      <x:c r="V15" s="332"/>
      <x:c r="W15" s="60"/>
      <x:c r="X15" s="60"/>
      <x:c r="Y15" s="60"/>
      <x:c r="Z15" s="60"/>
    </x:row>
    <x:row r="16" ht="15" hidden="0" customHeight="1">
      <x:c r="A16" s="321" t="str">
        <x:v>HOME-TEST-9</x:v>
      </x:c>
      <x:c r="B16" s="321" t="str">
        <x:v>ASM-NGOB-V42-TEST</x:v>
      </x:c>
      <x:c r="C16" s="321" t="str">
        <x:v>ORG-NGOB</x:v>
      </x:c>
      <x:c r="D16" s="321" t="str">
        <x:v>PORTFOLIO-NGOB</x:v>
      </x:c>
      <x:c r="E16" s="321" t="d">
        <x:v>2033-04-01T00:00:00.000Z</x:v>
      </x:c>
      <x:c r="F16" s="321" t="d">
        <x:v>2034-03-31T00:00:00.000Z</x:v>
      </x:c>
      <x:c r="G16" s="321" t="str">
        <x:v>2033-2034</x:v>
      </x:c>
      <x:c r="H16" s="321" t="str">
        <x:v>Projection</x:v>
      </x:c>
      <x:c r="I16" s="321" t="n">
        <x:f>'11_RAW_STAGING'!I498</x:f>
        <x:v>1011</x:v>
      </x:c>
      <x:c r="J16" s="321" t="str">
        <x:v>SRC-NGOB-V18</x:v>
      </x:c>
      <x:c r="K16" s="321" t="str">
        <x:v>'Summary ALL JULY 2026'!L7</x:v>
      </x:c>
      <x:c r="L16" s="321"/>
      <x:c r="M16" s="321" t="str">
        <x:v>Under review</x:v>
      </x:c>
      <x:c r="N16" s="321" t="str">
        <x:v>V4.2-NGOB-CORRECTED-TEST</x:v>
      </x:c>
      <x:c r="O16" s="321" t="str">
        <x:v>Numeric row 7 source total retained; conflicting alternate Summary counts are recorded in EXC-NGOB-020. Building counts not supplied.</x:v>
      </x:c>
      <x:c r="P16" s="332"/>
      <x:c r="Q16" s="332"/>
      <x:c r="R16" s="332"/>
      <x:c r="S16" s="332"/>
      <x:c r="T16" s="332"/>
      <x:c r="U16" s="332"/>
      <x:c r="V16" s="332"/>
      <x:c r="W16" s="60"/>
      <x:c r="X16" s="60"/>
      <x:c r="Y16" s="60"/>
      <x:c r="Z16" s="60"/>
    </x:row>
    <x:row r="17" ht="15" hidden="0" customHeight="1">
      <x:c r="A17" s="321" t="str">
        <x:v>HOME-TEST-10</x:v>
      </x:c>
      <x:c r="B17" s="321" t="str">
        <x:v>ASM-NGOB-V42-TEST</x:v>
      </x:c>
      <x:c r="C17" s="321" t="str">
        <x:v>ORG-NGOB</x:v>
      </x:c>
      <x:c r="D17" s="321" t="str">
        <x:v>PORTFOLIO-NGOB</x:v>
      </x:c>
      <x:c r="E17" s="321" t="d">
        <x:v>2034-04-01T00:00:00.000Z</x:v>
      </x:c>
      <x:c r="F17" s="321" t="d">
        <x:v>2035-03-31T00:00:00.000Z</x:v>
      </x:c>
      <x:c r="G17" s="321" t="str">
        <x:v>2034-2035</x:v>
      </x:c>
      <x:c r="H17" s="321" t="str">
        <x:v>Projection</x:v>
      </x:c>
      <x:c r="I17" s="321" t="n">
        <x:f>'11_RAW_STAGING'!I500</x:f>
        <x:v>1011</x:v>
      </x:c>
      <x:c r="J17" s="321" t="str">
        <x:v>SRC-NGOB-V18</x:v>
      </x:c>
      <x:c r="K17" s="321" t="str">
        <x:v>'Summary ALL JULY 2026'!M7</x:v>
      </x:c>
      <x:c r="L17" s="321"/>
      <x:c r="M17" s="321" t="str">
        <x:v>Under review</x:v>
      </x:c>
      <x:c r="N17" s="321" t="str">
        <x:v>V4.2-NGOB-CORRECTED-TEST</x:v>
      </x:c>
      <x:c r="O17" s="321" t="str">
        <x:v>Numeric row 7 source total retained; conflicting alternate Summary counts are recorded in EXC-NGOB-020. Building counts not supplied.</x:v>
      </x:c>
      <x:c r="P17" s="332"/>
      <x:c r="Q17" s="332"/>
      <x:c r="R17" s="332"/>
      <x:c r="S17" s="332"/>
      <x:c r="T17" s="332"/>
      <x:c r="U17" s="332"/>
      <x:c r="V17" s="332"/>
      <x:c r="W17" s="60"/>
      <x:c r="X17" s="60"/>
      <x:c r="Y17" s="60"/>
      <x:c r="Z17" s="60"/>
    </x:row>
    <x:row r="18" ht="15" hidden="0" customHeight="1">
      <x:c r="A18" s="321"/>
      <x:c r="B18" s="321"/>
      <x:c r="C18" s="321"/>
      <x:c r="D18" s="321"/>
      <x:c r="E18" s="321"/>
      <x:c r="F18" s="321"/>
      <x:c r="G18" s="321"/>
      <x:c r="H18" s="321"/>
      <x:c r="I18" s="321"/>
      <x:c r="J18" s="321"/>
      <x:c r="K18" s="321"/>
      <x:c r="L18" s="321"/>
      <x:c r="M18" s="321"/>
      <x:c r="N18" s="321"/>
      <x:c r="O18" s="321"/>
      <x:c r="P18" s="332"/>
      <x:c r="Q18" s="332"/>
      <x:c r="R18" s="332"/>
      <x:c r="S18" s="332"/>
      <x:c r="T18" s="332"/>
      <x:c r="U18" s="332"/>
      <x:c r="V18" s="332"/>
      <x:c r="W18" s="60"/>
      <x:c r="X18" s="60"/>
      <x:c r="Y18" s="60"/>
      <x:c r="Z18" s="60"/>
    </x:row>
    <x:row r="19" ht="15" hidden="0" customHeight="1">
      <x:c r="A19" s="321"/>
      <x:c r="B19" s="321"/>
      <x:c r="C19" s="321"/>
      <x:c r="D19" s="321"/>
      <x:c r="E19" s="321"/>
      <x:c r="F19" s="321"/>
      <x:c r="G19" s="321"/>
      <x:c r="H19" s="321"/>
      <x:c r="I19" s="321"/>
      <x:c r="J19" s="321"/>
      <x:c r="K19" s="321"/>
      <x:c r="L19" s="321"/>
      <x:c r="M19" s="321"/>
      <x:c r="N19" s="321"/>
      <x:c r="O19" s="321"/>
      <x:c r="P19" s="332"/>
      <x:c r="Q19" s="332"/>
      <x:c r="R19" s="332"/>
      <x:c r="S19" s="332"/>
      <x:c r="T19" s="332"/>
      <x:c r="U19" s="332"/>
      <x:c r="V19" s="332"/>
      <x:c r="W19" s="60"/>
      <x:c r="X19" s="60"/>
      <x:c r="Y19" s="60"/>
      <x:c r="Z19" s="60"/>
    </x:row>
    <x:row r="20" ht="15" hidden="0" customHeight="1">
      <x:c r="A20" s="321"/>
      <x:c r="B20" s="321"/>
      <x:c r="C20" s="321"/>
      <x:c r="D20" s="321"/>
      <x:c r="E20" s="321"/>
      <x:c r="F20" s="321"/>
      <x:c r="G20" s="321"/>
      <x:c r="H20" s="321"/>
      <x:c r="I20" s="321"/>
      <x:c r="J20" s="321"/>
      <x:c r="K20" s="321"/>
      <x:c r="L20" s="321"/>
      <x:c r="M20" s="321"/>
      <x:c r="N20" s="321"/>
      <x:c r="O20" s="321"/>
      <x:c r="P20" s="332"/>
      <x:c r="Q20" s="332"/>
      <x:c r="R20" s="332"/>
      <x:c r="S20" s="332"/>
      <x:c r="T20" s="332"/>
      <x:c r="U20" s="332"/>
      <x:c r="V20" s="332"/>
      <x:c r="W20" s="60"/>
      <x:c r="X20" s="60"/>
      <x:c r="Y20" s="60"/>
      <x:c r="Z20" s="60"/>
    </x:row>
    <x:row r="21" ht="15" hidden="0" customHeight="1">
      <x:c r="A21" s="321"/>
      <x:c r="B21" s="321"/>
      <x:c r="C21" s="321"/>
      <x:c r="D21" s="321"/>
      <x:c r="E21" s="321"/>
      <x:c r="F21" s="321"/>
      <x:c r="G21" s="321"/>
      <x:c r="H21" s="321"/>
      <x:c r="I21" s="321"/>
      <x:c r="J21" s="321"/>
      <x:c r="K21" s="321"/>
      <x:c r="L21" s="321"/>
      <x:c r="M21" s="321"/>
      <x:c r="N21" s="321"/>
      <x:c r="O21" s="321"/>
      <x:c r="P21" s="332"/>
      <x:c r="Q21" s="332"/>
      <x:c r="R21" s="332"/>
      <x:c r="S21" s="332"/>
      <x:c r="T21" s="332"/>
      <x:c r="U21" s="332"/>
      <x:c r="V21" s="332"/>
      <x:c r="W21" s="60"/>
      <x:c r="X21" s="60"/>
      <x:c r="Y21" s="60"/>
      <x:c r="Z21" s="60"/>
    </x:row>
    <x:row r="22" ht="15" hidden="0" customHeight="1">
      <x:c r="A22" s="321"/>
      <x:c r="B22" s="321"/>
      <x:c r="C22" s="321"/>
      <x:c r="D22" s="321"/>
      <x:c r="E22" s="321"/>
      <x:c r="F22" s="321"/>
      <x:c r="G22" s="321"/>
      <x:c r="H22" s="321"/>
      <x:c r="I22" s="321"/>
      <x:c r="J22" s="321"/>
      <x:c r="K22" s="321"/>
      <x:c r="L22" s="321"/>
      <x:c r="M22" s="321"/>
      <x:c r="N22" s="321"/>
      <x:c r="O22" s="321"/>
      <x:c r="P22" s="332"/>
      <x:c r="Q22" s="332"/>
      <x:c r="R22" s="332"/>
      <x:c r="S22" s="332"/>
      <x:c r="T22" s="332"/>
      <x:c r="U22" s="332"/>
      <x:c r="V22" s="332"/>
      <x:c r="W22" s="60"/>
      <x:c r="X22" s="60"/>
      <x:c r="Y22" s="60"/>
      <x:c r="Z22" s="60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  <x:c r="K201" s="58"/>
      <x:c r="L201" s="58"/>
      <x:c r="M201" s="58"/>
      <x:c r="N201" s="58"/>
      <x:c r="O201" s="58"/>
      <x:c r="P201" s="60"/>
      <x:c r="Q201" s="60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  <x:c r="K202" s="58"/>
      <x:c r="L202" s="58"/>
      <x:c r="M202" s="58"/>
      <x:c r="N202" s="58"/>
      <x:c r="O202" s="58"/>
      <x:c r="P202" s="60"/>
      <x:c r="Q202" s="60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  <x:c r="K203" s="58"/>
      <x:c r="L203" s="58"/>
      <x:c r="M203" s="58"/>
      <x:c r="N203" s="58"/>
      <x:c r="O203" s="58"/>
      <x:c r="P203" s="60"/>
      <x:c r="Q203" s="60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  <x:c r="K204" s="58"/>
      <x:c r="L204" s="58"/>
      <x:c r="M204" s="58"/>
      <x:c r="N204" s="58"/>
      <x:c r="O204" s="58"/>
      <x:c r="P204" s="60"/>
      <x:c r="Q204" s="60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58"/>
      <x:c r="B205" s="58"/>
      <x:c r="C205" s="58"/>
      <x:c r="D205" s="58"/>
      <x:c r="E205" s="58"/>
      <x:c r="F205" s="58"/>
      <x:c r="G205" s="58"/>
      <x:c r="H205" s="58"/>
      <x:c r="I205" s="58"/>
      <x:c r="J205" s="58"/>
      <x:c r="K205" s="58"/>
      <x:c r="L205" s="58"/>
      <x:c r="M205" s="58"/>
      <x:c r="N205" s="58"/>
      <x:c r="O205" s="58"/>
      <x:c r="P205" s="60"/>
      <x:c r="Q205" s="60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58"/>
      <x:c r="B206" s="58"/>
      <x:c r="C206" s="58"/>
      <x:c r="D206" s="58"/>
      <x:c r="E206" s="58"/>
      <x:c r="F206" s="58"/>
      <x:c r="G206" s="58"/>
      <x:c r="H206" s="58"/>
      <x:c r="I206" s="58"/>
      <x:c r="J206" s="58"/>
      <x:c r="K206" s="58"/>
      <x:c r="L206" s="58"/>
      <x:c r="M206" s="58"/>
      <x:c r="N206" s="58"/>
      <x:c r="O206" s="58"/>
      <x:c r="P206" s="60"/>
      <x:c r="Q206" s="60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58"/>
      <x:c r="B207" s="58"/>
      <x:c r="C207" s="58"/>
      <x:c r="D207" s="58"/>
      <x:c r="E207" s="58"/>
      <x:c r="F207" s="58"/>
      <x:c r="G207" s="58"/>
      <x:c r="H207" s="58"/>
      <x:c r="I207" s="58"/>
      <x:c r="J207" s="58"/>
      <x:c r="K207" s="58"/>
      <x:c r="L207" s="58"/>
      <x:c r="M207" s="58"/>
      <x:c r="N207" s="58"/>
      <x:c r="O207" s="58"/>
      <x:c r="P207" s="60"/>
      <x:c r="Q207" s="60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58"/>
      <x:c r="B208" s="58"/>
      <x:c r="C208" s="58"/>
      <x:c r="D208" s="58"/>
      <x:c r="E208" s="58"/>
      <x:c r="F208" s="58"/>
      <x:c r="G208" s="58"/>
      <x:c r="H208" s="58"/>
      <x:c r="I208" s="58"/>
      <x:c r="J208" s="58"/>
      <x:c r="K208" s="58"/>
      <x:c r="L208" s="58"/>
      <x:c r="M208" s="58"/>
      <x:c r="N208" s="58"/>
      <x:c r="O208" s="58"/>
      <x:c r="P208" s="60"/>
      <x:c r="Q208" s="60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58"/>
      <x:c r="B209" s="58"/>
      <x:c r="C209" s="58"/>
      <x:c r="D209" s="58"/>
      <x:c r="E209" s="58"/>
      <x:c r="F209" s="58"/>
      <x:c r="G209" s="58"/>
      <x:c r="H209" s="58"/>
      <x:c r="I209" s="58"/>
      <x:c r="J209" s="58"/>
      <x:c r="K209" s="58"/>
      <x:c r="L209" s="58"/>
      <x:c r="M209" s="58"/>
      <x:c r="N209" s="58"/>
      <x:c r="O209" s="58"/>
      <x:c r="P209" s="60"/>
      <x:c r="Q209" s="60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58"/>
      <x:c r="B210" s="58"/>
      <x:c r="C210" s="58"/>
      <x:c r="D210" s="58"/>
      <x:c r="E210" s="58"/>
      <x:c r="F210" s="58"/>
      <x:c r="G210" s="58"/>
      <x:c r="H210" s="58"/>
      <x:c r="I210" s="58"/>
      <x:c r="J210" s="58"/>
      <x:c r="K210" s="58"/>
      <x:c r="L210" s="58"/>
      <x:c r="M210" s="58"/>
      <x:c r="N210" s="58"/>
      <x:c r="O210" s="58"/>
      <x:c r="P210" s="60"/>
      <x:c r="Q210" s="60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58"/>
      <x:c r="B211" s="58"/>
      <x:c r="C211" s="58"/>
      <x:c r="D211" s="58"/>
      <x:c r="E211" s="58"/>
      <x:c r="F211" s="58"/>
      <x:c r="G211" s="58"/>
      <x:c r="H211" s="58"/>
      <x:c r="I211" s="58"/>
      <x:c r="J211" s="58"/>
      <x:c r="K211" s="58"/>
      <x:c r="L211" s="58"/>
      <x:c r="M211" s="58"/>
      <x:c r="N211" s="58"/>
      <x:c r="O211" s="58"/>
      <x:c r="P211" s="60"/>
      <x:c r="Q211" s="60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58"/>
      <x:c r="B212" s="58"/>
      <x:c r="C212" s="58"/>
      <x:c r="D212" s="58"/>
      <x:c r="E212" s="58"/>
      <x:c r="F212" s="58"/>
      <x:c r="G212" s="58"/>
      <x:c r="H212" s="58"/>
      <x:c r="I212" s="58"/>
      <x:c r="J212" s="58"/>
      <x:c r="K212" s="58"/>
      <x:c r="L212" s="58"/>
      <x:c r="M212" s="58"/>
      <x:c r="N212" s="58"/>
      <x:c r="O212" s="58"/>
      <x:c r="P212" s="60"/>
      <x:c r="Q212" s="60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58"/>
      <x:c r="B213" s="58"/>
      <x:c r="C213" s="58"/>
      <x:c r="D213" s="58"/>
      <x:c r="E213" s="58"/>
      <x:c r="F213" s="58"/>
      <x:c r="G213" s="58"/>
      <x:c r="H213" s="58"/>
      <x:c r="I213" s="58"/>
      <x:c r="J213" s="58"/>
      <x:c r="K213" s="58"/>
      <x:c r="L213" s="58"/>
      <x:c r="M213" s="58"/>
      <x:c r="N213" s="58"/>
      <x:c r="O213" s="58"/>
      <x:c r="P213" s="60"/>
      <x:c r="Q213" s="60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58"/>
      <x:c r="B214" s="58"/>
      <x:c r="C214" s="58"/>
      <x:c r="D214" s="58"/>
      <x:c r="E214" s="58"/>
      <x:c r="F214" s="58"/>
      <x:c r="G214" s="58"/>
      <x:c r="H214" s="58"/>
      <x:c r="I214" s="58"/>
      <x:c r="J214" s="58"/>
      <x:c r="K214" s="58"/>
      <x:c r="L214" s="58"/>
      <x:c r="M214" s="58"/>
      <x:c r="N214" s="58"/>
      <x:c r="O214" s="58"/>
      <x:c r="P214" s="60"/>
      <x:c r="Q214" s="60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58"/>
      <x:c r="B215" s="58"/>
      <x:c r="C215" s="58"/>
      <x:c r="D215" s="58"/>
      <x:c r="E215" s="58"/>
      <x:c r="F215" s="58"/>
      <x:c r="G215" s="58"/>
      <x:c r="H215" s="58"/>
      <x:c r="I215" s="58"/>
      <x:c r="J215" s="58"/>
      <x:c r="K215" s="58"/>
      <x:c r="L215" s="58"/>
      <x:c r="M215" s="58"/>
      <x:c r="N215" s="58"/>
      <x:c r="O215" s="58"/>
      <x:c r="P215" s="60"/>
      <x:c r="Q215" s="60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58"/>
      <x:c r="B216" s="58"/>
      <x:c r="C216" s="58"/>
      <x:c r="D216" s="58"/>
      <x:c r="E216" s="58"/>
      <x:c r="F216" s="58"/>
      <x:c r="G216" s="58"/>
      <x:c r="H216" s="58"/>
      <x:c r="I216" s="58"/>
      <x:c r="J216" s="58"/>
      <x:c r="K216" s="58"/>
      <x:c r="L216" s="58"/>
      <x:c r="M216" s="58"/>
      <x:c r="N216" s="58"/>
      <x:c r="O216" s="58"/>
      <x:c r="P216" s="60"/>
      <x:c r="Q216" s="60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58"/>
      <x:c r="B217" s="58"/>
      <x:c r="C217" s="58"/>
      <x:c r="D217" s="58"/>
      <x:c r="E217" s="58"/>
      <x:c r="F217" s="58"/>
      <x:c r="G217" s="58"/>
      <x:c r="H217" s="58"/>
      <x:c r="I217" s="58"/>
      <x:c r="J217" s="58"/>
      <x:c r="K217" s="58"/>
      <x:c r="L217" s="58"/>
      <x:c r="M217" s="58"/>
      <x:c r="N217" s="58"/>
      <x:c r="O217" s="58"/>
      <x:c r="P217" s="60"/>
      <x:c r="Q217" s="60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58"/>
      <x:c r="B218" s="58"/>
      <x:c r="C218" s="58"/>
      <x:c r="D218" s="58"/>
      <x:c r="E218" s="58"/>
      <x:c r="F218" s="58"/>
      <x:c r="G218" s="58"/>
      <x:c r="H218" s="58"/>
      <x:c r="I218" s="58"/>
      <x:c r="J218" s="58"/>
      <x:c r="K218" s="58"/>
      <x:c r="L218" s="58"/>
      <x:c r="M218" s="58"/>
      <x:c r="N218" s="58"/>
      <x:c r="O218" s="58"/>
      <x:c r="P218" s="60"/>
      <x:c r="Q218" s="60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58"/>
      <x:c r="B219" s="58"/>
      <x:c r="C219" s="58"/>
      <x:c r="D219" s="58"/>
      <x:c r="E219" s="58"/>
      <x:c r="F219" s="58"/>
      <x:c r="G219" s="58"/>
      <x:c r="H219" s="58"/>
      <x:c r="I219" s="58"/>
      <x:c r="J219" s="58"/>
      <x:c r="K219" s="58"/>
      <x:c r="L219" s="58"/>
      <x:c r="M219" s="58"/>
      <x:c r="N219" s="58"/>
      <x:c r="O219" s="58"/>
      <x:c r="P219" s="60"/>
      <x:c r="Q219" s="60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58"/>
      <x:c r="B220" s="58"/>
      <x:c r="C220" s="58"/>
      <x:c r="D220" s="58"/>
      <x:c r="E220" s="58"/>
      <x:c r="F220" s="58"/>
      <x:c r="G220" s="58"/>
      <x:c r="H220" s="58"/>
      <x:c r="I220" s="58"/>
      <x:c r="J220" s="58"/>
      <x:c r="K220" s="58"/>
      <x:c r="L220" s="58"/>
      <x:c r="M220" s="58"/>
      <x:c r="N220" s="58"/>
      <x:c r="O220" s="58"/>
      <x:c r="P220" s="60"/>
      <x:c r="Q220" s="60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58"/>
      <x:c r="B221" s="58"/>
      <x:c r="C221" s="58"/>
      <x:c r="D221" s="58"/>
      <x:c r="E221" s="58"/>
      <x:c r="F221" s="58"/>
      <x:c r="G221" s="58"/>
      <x:c r="H221" s="58"/>
      <x:c r="I221" s="58"/>
      <x:c r="J221" s="58"/>
      <x:c r="K221" s="58"/>
      <x:c r="L221" s="58"/>
      <x:c r="M221" s="58"/>
      <x:c r="N221" s="58"/>
      <x:c r="O221" s="58"/>
      <x:c r="P221" s="60"/>
      <x:c r="Q221" s="60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58"/>
      <x:c r="B222" s="58"/>
      <x:c r="C222" s="58"/>
      <x:c r="D222" s="58"/>
      <x:c r="E222" s="58"/>
      <x:c r="F222" s="58"/>
      <x:c r="G222" s="58"/>
      <x:c r="H222" s="58"/>
      <x:c r="I222" s="58"/>
      <x:c r="J222" s="58"/>
      <x:c r="K222" s="58"/>
      <x:c r="L222" s="58"/>
      <x:c r="M222" s="58"/>
      <x:c r="N222" s="58"/>
      <x:c r="O222" s="58"/>
      <x:c r="P222" s="60"/>
      <x:c r="Q222" s="60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58"/>
      <x:c r="B223" s="58"/>
      <x:c r="C223" s="58"/>
      <x:c r="D223" s="58"/>
      <x:c r="E223" s="58"/>
      <x:c r="F223" s="58"/>
      <x:c r="G223" s="58"/>
      <x:c r="H223" s="58"/>
      <x:c r="I223" s="58"/>
      <x:c r="J223" s="58"/>
      <x:c r="K223" s="58"/>
      <x:c r="L223" s="58"/>
      <x:c r="M223" s="58"/>
      <x:c r="N223" s="58"/>
      <x:c r="O223" s="58"/>
      <x:c r="P223" s="60"/>
      <x:c r="Q223" s="60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58"/>
      <x:c r="B224" s="58"/>
      <x:c r="C224" s="58"/>
      <x:c r="D224" s="58"/>
      <x:c r="E224" s="58"/>
      <x:c r="F224" s="58"/>
      <x:c r="G224" s="58"/>
      <x:c r="H224" s="58"/>
      <x:c r="I224" s="58"/>
      <x:c r="J224" s="58"/>
      <x:c r="K224" s="58"/>
      <x:c r="L224" s="58"/>
      <x:c r="M224" s="58"/>
      <x:c r="N224" s="58"/>
      <x:c r="O224" s="58"/>
      <x:c r="P224" s="60"/>
      <x:c r="Q224" s="60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58"/>
      <x:c r="B225" s="58"/>
      <x:c r="C225" s="58"/>
      <x:c r="D225" s="58"/>
      <x:c r="E225" s="58"/>
      <x:c r="F225" s="58"/>
      <x:c r="G225" s="58"/>
      <x:c r="H225" s="58"/>
      <x:c r="I225" s="58"/>
      <x:c r="J225" s="58"/>
      <x:c r="K225" s="58"/>
      <x:c r="L225" s="58"/>
      <x:c r="M225" s="58"/>
      <x:c r="N225" s="58"/>
      <x:c r="O225" s="58"/>
      <x:c r="P225" s="60"/>
      <x:c r="Q225" s="60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58"/>
      <x:c r="B226" s="58"/>
      <x:c r="C226" s="58"/>
      <x:c r="D226" s="58"/>
      <x:c r="E226" s="58"/>
      <x:c r="F226" s="58"/>
      <x:c r="G226" s="58"/>
      <x:c r="H226" s="58"/>
      <x:c r="I226" s="58"/>
      <x:c r="J226" s="58"/>
      <x:c r="K226" s="58"/>
      <x:c r="L226" s="58"/>
      <x:c r="M226" s="58"/>
      <x:c r="N226" s="58"/>
      <x:c r="O226" s="58"/>
      <x:c r="P226" s="60"/>
      <x:c r="Q226" s="60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58"/>
      <x:c r="B227" s="58"/>
      <x:c r="C227" s="58"/>
      <x:c r="D227" s="58"/>
      <x:c r="E227" s="58"/>
      <x:c r="F227" s="58"/>
      <x:c r="G227" s="58"/>
      <x:c r="H227" s="58"/>
      <x:c r="I227" s="58"/>
      <x:c r="J227" s="58"/>
      <x:c r="K227" s="58"/>
      <x:c r="L227" s="58"/>
      <x:c r="M227" s="58"/>
      <x:c r="N227" s="58"/>
      <x:c r="O227" s="58"/>
      <x:c r="P227" s="60"/>
      <x:c r="Q227" s="60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58"/>
      <x:c r="B228" s="58"/>
      <x:c r="C228" s="58"/>
      <x:c r="D228" s="58"/>
      <x:c r="E228" s="58"/>
      <x:c r="F228" s="58"/>
      <x:c r="G228" s="58"/>
      <x:c r="H228" s="58"/>
      <x:c r="I228" s="58"/>
      <x:c r="J228" s="58"/>
      <x:c r="K228" s="58"/>
      <x:c r="L228" s="58"/>
      <x:c r="M228" s="58"/>
      <x:c r="N228" s="58"/>
      <x:c r="O228" s="58"/>
      <x:c r="P228" s="60"/>
      <x:c r="Q228" s="60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58"/>
      <x:c r="B229" s="58"/>
      <x:c r="C229" s="58"/>
      <x:c r="D229" s="58"/>
      <x:c r="E229" s="58"/>
      <x:c r="F229" s="58"/>
      <x:c r="G229" s="58"/>
      <x:c r="H229" s="58"/>
      <x:c r="I229" s="58"/>
      <x:c r="J229" s="58"/>
      <x:c r="K229" s="58"/>
      <x:c r="L229" s="58"/>
      <x:c r="M229" s="58"/>
      <x:c r="N229" s="58"/>
      <x:c r="O229" s="58"/>
      <x:c r="P229" s="60"/>
      <x:c r="Q229" s="60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58"/>
      <x:c r="B230" s="58"/>
      <x:c r="C230" s="58"/>
      <x:c r="D230" s="58"/>
      <x:c r="E230" s="58"/>
      <x:c r="F230" s="58"/>
      <x:c r="G230" s="58"/>
      <x:c r="H230" s="58"/>
      <x:c r="I230" s="58"/>
      <x:c r="J230" s="58"/>
      <x:c r="K230" s="58"/>
      <x:c r="L230" s="58"/>
      <x:c r="M230" s="58"/>
      <x:c r="N230" s="58"/>
      <x:c r="O230" s="58"/>
      <x:c r="P230" s="60"/>
      <x:c r="Q230" s="60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58"/>
      <x:c r="B231" s="58"/>
      <x:c r="C231" s="58"/>
      <x:c r="D231" s="58"/>
      <x:c r="E231" s="58"/>
      <x:c r="F231" s="58"/>
      <x:c r="G231" s="58"/>
      <x:c r="H231" s="58"/>
      <x:c r="I231" s="58"/>
      <x:c r="J231" s="58"/>
      <x:c r="K231" s="58"/>
      <x:c r="L231" s="58"/>
      <x:c r="M231" s="58"/>
      <x:c r="N231" s="58"/>
      <x:c r="O231" s="58"/>
      <x:c r="P231" s="60"/>
      <x:c r="Q231" s="60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58"/>
      <x:c r="B232" s="58"/>
      <x:c r="C232" s="58"/>
      <x:c r="D232" s="58"/>
      <x:c r="E232" s="58"/>
      <x:c r="F232" s="58"/>
      <x:c r="G232" s="58"/>
      <x:c r="H232" s="58"/>
      <x:c r="I232" s="58"/>
      <x:c r="J232" s="58"/>
      <x:c r="K232" s="58"/>
      <x:c r="L232" s="58"/>
      <x:c r="M232" s="58"/>
      <x:c r="N232" s="58"/>
      <x:c r="O232" s="58"/>
      <x:c r="P232" s="60"/>
      <x:c r="Q232" s="60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58"/>
      <x:c r="B233" s="58"/>
      <x:c r="C233" s="58"/>
      <x:c r="D233" s="58"/>
      <x:c r="E233" s="58"/>
      <x:c r="F233" s="58"/>
      <x:c r="G233" s="58"/>
      <x:c r="H233" s="58"/>
      <x:c r="I233" s="58"/>
      <x:c r="J233" s="58"/>
      <x:c r="K233" s="58"/>
      <x:c r="L233" s="58"/>
      <x:c r="M233" s="58"/>
      <x:c r="N233" s="58"/>
      <x:c r="O233" s="58"/>
      <x:c r="P233" s="60"/>
      <x:c r="Q233" s="60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58"/>
      <x:c r="B234" s="58"/>
      <x:c r="C234" s="58"/>
      <x:c r="D234" s="58"/>
      <x:c r="E234" s="58"/>
      <x:c r="F234" s="58"/>
      <x:c r="G234" s="58"/>
      <x:c r="H234" s="58"/>
      <x:c r="I234" s="58"/>
      <x:c r="J234" s="58"/>
      <x:c r="K234" s="58"/>
      <x:c r="L234" s="58"/>
      <x:c r="M234" s="58"/>
      <x:c r="N234" s="58"/>
      <x:c r="O234" s="58"/>
      <x:c r="P234" s="60"/>
      <x:c r="Q234" s="60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58"/>
      <x:c r="B235" s="58"/>
      <x:c r="C235" s="58"/>
      <x:c r="D235" s="58"/>
      <x:c r="E235" s="58"/>
      <x:c r="F235" s="58"/>
      <x:c r="G235" s="58"/>
      <x:c r="H235" s="58"/>
      <x:c r="I235" s="58"/>
      <x:c r="J235" s="58"/>
      <x:c r="K235" s="58"/>
      <x:c r="L235" s="58"/>
      <x:c r="M235" s="58"/>
      <x:c r="N235" s="58"/>
      <x:c r="O235" s="58"/>
      <x:c r="P235" s="60"/>
      <x:c r="Q235" s="60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58"/>
      <x:c r="B236" s="58"/>
      <x:c r="C236" s="58"/>
      <x:c r="D236" s="58"/>
      <x:c r="E236" s="58"/>
      <x:c r="F236" s="58"/>
      <x:c r="G236" s="58"/>
      <x:c r="H236" s="58"/>
      <x:c r="I236" s="58"/>
      <x:c r="J236" s="58"/>
      <x:c r="K236" s="58"/>
      <x:c r="L236" s="58"/>
      <x:c r="M236" s="58"/>
      <x:c r="N236" s="58"/>
      <x:c r="O236" s="58"/>
      <x:c r="P236" s="60"/>
      <x:c r="Q236" s="60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58"/>
      <x:c r="B237" s="58"/>
      <x:c r="C237" s="58"/>
      <x:c r="D237" s="58"/>
      <x:c r="E237" s="58"/>
      <x:c r="F237" s="58"/>
      <x:c r="G237" s="58"/>
      <x:c r="H237" s="58"/>
      <x:c r="I237" s="58"/>
      <x:c r="J237" s="58"/>
      <x:c r="K237" s="58"/>
      <x:c r="L237" s="58"/>
      <x:c r="M237" s="58"/>
      <x:c r="N237" s="58"/>
      <x:c r="O237" s="58"/>
      <x:c r="P237" s="60"/>
      <x:c r="Q237" s="60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58"/>
      <x:c r="B238" s="58"/>
      <x:c r="C238" s="58"/>
      <x:c r="D238" s="58"/>
      <x:c r="E238" s="58"/>
      <x:c r="F238" s="58"/>
      <x:c r="G238" s="58"/>
      <x:c r="H238" s="58"/>
      <x:c r="I238" s="58"/>
      <x:c r="J238" s="58"/>
      <x:c r="K238" s="58"/>
      <x:c r="L238" s="58"/>
      <x:c r="M238" s="58"/>
      <x:c r="N238" s="58"/>
      <x:c r="O238" s="58"/>
      <x:c r="P238" s="60"/>
      <x:c r="Q238" s="60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58"/>
      <x:c r="B239" s="58"/>
      <x:c r="C239" s="58"/>
      <x:c r="D239" s="58"/>
      <x:c r="E239" s="58"/>
      <x:c r="F239" s="58"/>
      <x:c r="G239" s="58"/>
      <x:c r="H239" s="58"/>
      <x:c r="I239" s="58"/>
      <x:c r="J239" s="58"/>
      <x:c r="K239" s="58"/>
      <x:c r="L239" s="58"/>
      <x:c r="M239" s="58"/>
      <x:c r="N239" s="58"/>
      <x:c r="O239" s="58"/>
      <x:c r="P239" s="60"/>
      <x:c r="Q239" s="60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58"/>
      <x:c r="B240" s="58"/>
      <x:c r="C240" s="58"/>
      <x:c r="D240" s="58"/>
      <x:c r="E240" s="58"/>
      <x:c r="F240" s="58"/>
      <x:c r="G240" s="58"/>
      <x:c r="H240" s="58"/>
      <x:c r="I240" s="58"/>
      <x:c r="J240" s="58"/>
      <x:c r="K240" s="58"/>
      <x:c r="L240" s="58"/>
      <x:c r="M240" s="58"/>
      <x:c r="N240" s="58"/>
      <x:c r="O240" s="58"/>
      <x:c r="P240" s="60"/>
      <x:c r="Q240" s="60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58"/>
      <x:c r="B241" s="58"/>
      <x:c r="C241" s="58"/>
      <x:c r="D241" s="58"/>
      <x:c r="E241" s="58"/>
      <x:c r="F241" s="58"/>
      <x:c r="G241" s="58"/>
      <x:c r="H241" s="58"/>
      <x:c r="I241" s="58"/>
      <x:c r="J241" s="58"/>
      <x:c r="K241" s="58"/>
      <x:c r="L241" s="58"/>
      <x:c r="M241" s="58"/>
      <x:c r="N241" s="58"/>
      <x:c r="O241" s="58"/>
      <x:c r="P241" s="60"/>
      <x:c r="Q241" s="60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58"/>
      <x:c r="B242" s="58"/>
      <x:c r="C242" s="58"/>
      <x:c r="D242" s="58"/>
      <x:c r="E242" s="58"/>
      <x:c r="F242" s="58"/>
      <x:c r="G242" s="58"/>
      <x:c r="H242" s="58"/>
      <x:c r="I242" s="58"/>
      <x:c r="J242" s="58"/>
      <x:c r="K242" s="58"/>
      <x:c r="L242" s="58"/>
      <x:c r="M242" s="58"/>
      <x:c r="N242" s="58"/>
      <x:c r="O242" s="58"/>
      <x:c r="P242" s="60"/>
      <x:c r="Q242" s="60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58"/>
      <x:c r="B243" s="58"/>
      <x:c r="C243" s="58"/>
      <x:c r="D243" s="58"/>
      <x:c r="E243" s="58"/>
      <x:c r="F243" s="58"/>
      <x:c r="G243" s="58"/>
      <x:c r="H243" s="58"/>
      <x:c r="I243" s="58"/>
      <x:c r="J243" s="58"/>
      <x:c r="K243" s="58"/>
      <x:c r="L243" s="58"/>
      <x:c r="M243" s="58"/>
      <x:c r="N243" s="58"/>
      <x:c r="O243" s="58"/>
      <x:c r="P243" s="60"/>
      <x:c r="Q243" s="60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58"/>
      <x:c r="B244" s="58"/>
      <x:c r="C244" s="58"/>
      <x:c r="D244" s="58"/>
      <x:c r="E244" s="58"/>
      <x:c r="F244" s="58"/>
      <x:c r="G244" s="58"/>
      <x:c r="H244" s="58"/>
      <x:c r="I244" s="58"/>
      <x:c r="J244" s="58"/>
      <x:c r="K244" s="58"/>
      <x:c r="L244" s="58"/>
      <x:c r="M244" s="58"/>
      <x:c r="N244" s="58"/>
      <x:c r="O244" s="58"/>
      <x:c r="P244" s="60"/>
      <x:c r="Q244" s="60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58"/>
      <x:c r="B245" s="58"/>
      <x:c r="C245" s="58"/>
      <x:c r="D245" s="58"/>
      <x:c r="E245" s="58"/>
      <x:c r="F245" s="58"/>
      <x:c r="G245" s="58"/>
      <x:c r="H245" s="58"/>
      <x:c r="I245" s="58"/>
      <x:c r="J245" s="58"/>
      <x:c r="K245" s="58"/>
      <x:c r="L245" s="58"/>
      <x:c r="M245" s="58"/>
      <x:c r="N245" s="58"/>
      <x:c r="O245" s="58"/>
      <x:c r="P245" s="60"/>
      <x:c r="Q245" s="60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58"/>
      <x:c r="B246" s="58"/>
      <x:c r="C246" s="58"/>
      <x:c r="D246" s="58"/>
      <x:c r="E246" s="58"/>
      <x:c r="F246" s="58"/>
      <x:c r="G246" s="58"/>
      <x:c r="H246" s="58"/>
      <x:c r="I246" s="58"/>
      <x:c r="J246" s="58"/>
      <x:c r="K246" s="58"/>
      <x:c r="L246" s="58"/>
      <x:c r="M246" s="58"/>
      <x:c r="N246" s="58"/>
      <x:c r="O246" s="58"/>
      <x:c r="P246" s="60"/>
      <x:c r="Q246" s="60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58"/>
      <x:c r="B247" s="58"/>
      <x:c r="C247" s="58"/>
      <x:c r="D247" s="58"/>
      <x:c r="E247" s="58"/>
      <x:c r="F247" s="58"/>
      <x:c r="G247" s="58"/>
      <x:c r="H247" s="58"/>
      <x:c r="I247" s="58"/>
      <x:c r="J247" s="58"/>
      <x:c r="K247" s="58"/>
      <x:c r="L247" s="58"/>
      <x:c r="M247" s="58"/>
      <x:c r="N247" s="58"/>
      <x:c r="O247" s="58"/>
      <x:c r="P247" s="60"/>
      <x:c r="Q247" s="60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58"/>
      <x:c r="B248" s="58"/>
      <x:c r="C248" s="58"/>
      <x:c r="D248" s="58"/>
      <x:c r="E248" s="58"/>
      <x:c r="F248" s="58"/>
      <x:c r="G248" s="58"/>
      <x:c r="H248" s="58"/>
      <x:c r="I248" s="58"/>
      <x:c r="J248" s="58"/>
      <x:c r="K248" s="58"/>
      <x:c r="L248" s="58"/>
      <x:c r="M248" s="58"/>
      <x:c r="N248" s="58"/>
      <x:c r="O248" s="58"/>
      <x:c r="P248" s="60"/>
      <x:c r="Q248" s="60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58"/>
      <x:c r="B249" s="58"/>
      <x:c r="C249" s="58"/>
      <x:c r="D249" s="58"/>
      <x:c r="E249" s="58"/>
      <x:c r="F249" s="58"/>
      <x:c r="G249" s="58"/>
      <x:c r="H249" s="58"/>
      <x:c r="I249" s="58"/>
      <x:c r="J249" s="58"/>
      <x:c r="K249" s="58"/>
      <x:c r="L249" s="58"/>
      <x:c r="M249" s="58"/>
      <x:c r="N249" s="58"/>
      <x:c r="O249" s="58"/>
      <x:c r="P249" s="60"/>
      <x:c r="Q249" s="60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58"/>
      <x:c r="B250" s="58"/>
      <x:c r="C250" s="58"/>
      <x:c r="D250" s="58"/>
      <x:c r="E250" s="58"/>
      <x:c r="F250" s="58"/>
      <x:c r="G250" s="58"/>
      <x:c r="H250" s="58"/>
      <x:c r="I250" s="58"/>
      <x:c r="J250" s="58"/>
      <x:c r="K250" s="58"/>
      <x:c r="L250" s="58"/>
      <x:c r="M250" s="58"/>
      <x:c r="N250" s="58"/>
      <x:c r="O250" s="58"/>
      <x:c r="P250" s="60"/>
      <x:c r="Q250" s="60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58"/>
      <x:c r="B251" s="58"/>
      <x:c r="C251" s="58"/>
      <x:c r="D251" s="58"/>
      <x:c r="E251" s="58"/>
      <x:c r="F251" s="58"/>
      <x:c r="G251" s="58"/>
      <x:c r="H251" s="58"/>
      <x:c r="I251" s="58"/>
      <x:c r="J251" s="58"/>
      <x:c r="K251" s="58"/>
      <x:c r="L251" s="58"/>
      <x:c r="M251" s="58"/>
      <x:c r="N251" s="58"/>
      <x:c r="O251" s="58"/>
      <x:c r="P251" s="60"/>
      <x:c r="Q251" s="60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58"/>
      <x:c r="B252" s="58"/>
      <x:c r="C252" s="58"/>
      <x:c r="D252" s="58"/>
      <x:c r="E252" s="58"/>
      <x:c r="F252" s="58"/>
      <x:c r="G252" s="58"/>
      <x:c r="H252" s="58"/>
      <x:c r="I252" s="58"/>
      <x:c r="J252" s="58"/>
      <x:c r="K252" s="58"/>
      <x:c r="L252" s="58"/>
      <x:c r="M252" s="58"/>
      <x:c r="N252" s="58"/>
      <x:c r="O252" s="58"/>
      <x:c r="P252" s="60"/>
      <x:c r="Q252" s="60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58"/>
      <x:c r="B253" s="58"/>
      <x:c r="C253" s="58"/>
      <x:c r="D253" s="58"/>
      <x:c r="E253" s="58"/>
      <x:c r="F253" s="58"/>
      <x:c r="G253" s="58"/>
      <x:c r="H253" s="58"/>
      <x:c r="I253" s="58"/>
      <x:c r="J253" s="58"/>
      <x:c r="K253" s="58"/>
      <x:c r="L253" s="58"/>
      <x:c r="M253" s="58"/>
      <x:c r="N253" s="58"/>
      <x:c r="O253" s="58"/>
      <x:c r="P253" s="60"/>
      <x:c r="Q253" s="60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58"/>
      <x:c r="B254" s="58"/>
      <x:c r="C254" s="58"/>
      <x:c r="D254" s="58"/>
      <x:c r="E254" s="58"/>
      <x:c r="F254" s="58"/>
      <x:c r="G254" s="58"/>
      <x:c r="H254" s="58"/>
      <x:c r="I254" s="58"/>
      <x:c r="J254" s="58"/>
      <x:c r="K254" s="58"/>
      <x:c r="L254" s="58"/>
      <x:c r="M254" s="58"/>
      <x:c r="N254" s="58"/>
      <x:c r="O254" s="58"/>
      <x:c r="P254" s="60"/>
      <x:c r="Q254" s="60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58"/>
      <x:c r="B255" s="58"/>
      <x:c r="C255" s="58"/>
      <x:c r="D255" s="58"/>
      <x:c r="E255" s="58"/>
      <x:c r="F255" s="58"/>
      <x:c r="G255" s="58"/>
      <x:c r="H255" s="58"/>
      <x:c r="I255" s="58"/>
      <x:c r="J255" s="58"/>
      <x:c r="K255" s="58"/>
      <x:c r="L255" s="58"/>
      <x:c r="M255" s="58"/>
      <x:c r="N255" s="58"/>
      <x:c r="O255" s="58"/>
      <x:c r="P255" s="60"/>
      <x:c r="Q255" s="60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58"/>
      <x:c r="B256" s="58"/>
      <x:c r="C256" s="58"/>
      <x:c r="D256" s="58"/>
      <x:c r="E256" s="58"/>
      <x:c r="F256" s="58"/>
      <x:c r="G256" s="58"/>
      <x:c r="H256" s="58"/>
      <x:c r="I256" s="58"/>
      <x:c r="J256" s="58"/>
      <x:c r="K256" s="58"/>
      <x:c r="L256" s="58"/>
      <x:c r="M256" s="58"/>
      <x:c r="N256" s="58"/>
      <x:c r="O256" s="58"/>
      <x:c r="P256" s="60"/>
      <x:c r="Q256" s="60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58"/>
      <x:c r="B257" s="58"/>
      <x:c r="C257" s="58"/>
      <x:c r="D257" s="58"/>
      <x:c r="E257" s="58"/>
      <x:c r="F257" s="58"/>
      <x:c r="G257" s="58"/>
      <x:c r="H257" s="58"/>
      <x:c r="I257" s="58"/>
      <x:c r="J257" s="58"/>
      <x:c r="K257" s="58"/>
      <x:c r="L257" s="58"/>
      <x:c r="M257" s="58"/>
      <x:c r="N257" s="58"/>
      <x:c r="O257" s="58"/>
      <x:c r="P257" s="60"/>
      <x:c r="Q257" s="60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58"/>
      <x:c r="B258" s="58"/>
      <x:c r="C258" s="58"/>
      <x:c r="D258" s="58"/>
      <x:c r="E258" s="58"/>
      <x:c r="F258" s="58"/>
      <x:c r="G258" s="58"/>
      <x:c r="H258" s="58"/>
      <x:c r="I258" s="58"/>
      <x:c r="J258" s="58"/>
      <x:c r="K258" s="58"/>
      <x:c r="L258" s="58"/>
      <x:c r="M258" s="58"/>
      <x:c r="N258" s="58"/>
      <x:c r="O258" s="58"/>
      <x:c r="P258" s="60"/>
      <x:c r="Q258" s="60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58"/>
      <x:c r="B259" s="58"/>
      <x:c r="C259" s="58"/>
      <x:c r="D259" s="58"/>
      <x:c r="E259" s="58"/>
      <x:c r="F259" s="58"/>
      <x:c r="G259" s="58"/>
      <x:c r="H259" s="58"/>
      <x:c r="I259" s="58"/>
      <x:c r="J259" s="58"/>
      <x:c r="K259" s="58"/>
      <x:c r="L259" s="58"/>
      <x:c r="M259" s="58"/>
      <x:c r="N259" s="58"/>
      <x:c r="O259" s="58"/>
      <x:c r="P259" s="60"/>
      <x:c r="Q259" s="60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58"/>
      <x:c r="B260" s="58"/>
      <x:c r="C260" s="58"/>
      <x:c r="D260" s="58"/>
      <x:c r="E260" s="58"/>
      <x:c r="F260" s="58"/>
      <x:c r="G260" s="58"/>
      <x:c r="H260" s="58"/>
      <x:c r="I260" s="58"/>
      <x:c r="J260" s="58"/>
      <x:c r="K260" s="58"/>
      <x:c r="L260" s="58"/>
      <x:c r="M260" s="58"/>
      <x:c r="N260" s="58"/>
      <x:c r="O260" s="58"/>
      <x:c r="P260" s="60"/>
      <x:c r="Q260" s="60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58"/>
      <x:c r="B261" s="58"/>
      <x:c r="C261" s="58"/>
      <x:c r="D261" s="58"/>
      <x:c r="E261" s="58"/>
      <x:c r="F261" s="58"/>
      <x:c r="G261" s="58"/>
      <x:c r="H261" s="58"/>
      <x:c r="I261" s="58"/>
      <x:c r="J261" s="58"/>
      <x:c r="K261" s="58"/>
      <x:c r="L261" s="58"/>
      <x:c r="M261" s="58"/>
      <x:c r="N261" s="58"/>
      <x:c r="O261" s="58"/>
      <x:c r="P261" s="60"/>
      <x:c r="Q261" s="60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58"/>
      <x:c r="B262" s="58"/>
      <x:c r="C262" s="58"/>
      <x:c r="D262" s="58"/>
      <x:c r="E262" s="58"/>
      <x:c r="F262" s="58"/>
      <x:c r="G262" s="58"/>
      <x:c r="H262" s="58"/>
      <x:c r="I262" s="58"/>
      <x:c r="J262" s="58"/>
      <x:c r="K262" s="58"/>
      <x:c r="L262" s="58"/>
      <x:c r="M262" s="58"/>
      <x:c r="N262" s="58"/>
      <x:c r="O262" s="58"/>
      <x:c r="P262" s="60"/>
      <x:c r="Q262" s="60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58"/>
      <x:c r="B263" s="58"/>
      <x:c r="C263" s="58"/>
      <x:c r="D263" s="58"/>
      <x:c r="E263" s="58"/>
      <x:c r="F263" s="58"/>
      <x:c r="G263" s="58"/>
      <x:c r="H263" s="58"/>
      <x:c r="I263" s="58"/>
      <x:c r="J263" s="58"/>
      <x:c r="K263" s="58"/>
      <x:c r="L263" s="58"/>
      <x:c r="M263" s="58"/>
      <x:c r="N263" s="58"/>
      <x:c r="O263" s="58"/>
      <x:c r="P263" s="60"/>
      <x:c r="Q263" s="60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58"/>
      <x:c r="B264" s="58"/>
      <x:c r="C264" s="58"/>
      <x:c r="D264" s="58"/>
      <x:c r="E264" s="58"/>
      <x:c r="F264" s="58"/>
      <x:c r="G264" s="58"/>
      <x:c r="H264" s="58"/>
      <x:c r="I264" s="58"/>
      <x:c r="J264" s="58"/>
      <x:c r="K264" s="58"/>
      <x:c r="L264" s="58"/>
      <x:c r="M264" s="58"/>
      <x:c r="N264" s="58"/>
      <x:c r="O264" s="58"/>
      <x:c r="P264" s="60"/>
      <x:c r="Q264" s="60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58"/>
      <x:c r="B265" s="58"/>
      <x:c r="C265" s="58"/>
      <x:c r="D265" s="58"/>
      <x:c r="E265" s="58"/>
      <x:c r="F265" s="58"/>
      <x:c r="G265" s="58"/>
      <x:c r="H265" s="58"/>
      <x:c r="I265" s="58"/>
      <x:c r="J265" s="58"/>
      <x:c r="K265" s="58"/>
      <x:c r="L265" s="58"/>
      <x:c r="M265" s="58"/>
      <x:c r="N265" s="58"/>
      <x:c r="O265" s="58"/>
      <x:c r="P265" s="60"/>
      <x:c r="Q265" s="60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58"/>
      <x:c r="B266" s="58"/>
      <x:c r="C266" s="58"/>
      <x:c r="D266" s="58"/>
      <x:c r="E266" s="58"/>
      <x:c r="F266" s="58"/>
      <x:c r="G266" s="58"/>
      <x:c r="H266" s="58"/>
      <x:c r="I266" s="58"/>
      <x:c r="J266" s="58"/>
      <x:c r="K266" s="58"/>
      <x:c r="L266" s="58"/>
      <x:c r="M266" s="58"/>
      <x:c r="N266" s="58"/>
      <x:c r="O266" s="58"/>
      <x:c r="P266" s="60"/>
      <x:c r="Q266" s="60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58"/>
      <x:c r="B267" s="58"/>
      <x:c r="C267" s="58"/>
      <x:c r="D267" s="58"/>
      <x:c r="E267" s="58"/>
      <x:c r="F267" s="58"/>
      <x:c r="G267" s="58"/>
      <x:c r="H267" s="58"/>
      <x:c r="I267" s="58"/>
      <x:c r="J267" s="58"/>
      <x:c r="K267" s="58"/>
      <x:c r="L267" s="58"/>
      <x:c r="M267" s="58"/>
      <x:c r="N267" s="58"/>
      <x:c r="O267" s="58"/>
      <x:c r="P267" s="60"/>
      <x:c r="Q267" s="60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58"/>
      <x:c r="B268" s="58"/>
      <x:c r="C268" s="58"/>
      <x:c r="D268" s="58"/>
      <x:c r="E268" s="58"/>
      <x:c r="F268" s="58"/>
      <x:c r="G268" s="58"/>
      <x:c r="H268" s="58"/>
      <x:c r="I268" s="58"/>
      <x:c r="J268" s="58"/>
      <x:c r="K268" s="58"/>
      <x:c r="L268" s="58"/>
      <x:c r="M268" s="58"/>
      <x:c r="N268" s="58"/>
      <x:c r="O268" s="58"/>
      <x:c r="P268" s="60"/>
      <x:c r="Q268" s="60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58"/>
      <x:c r="B269" s="58"/>
      <x:c r="C269" s="58"/>
      <x:c r="D269" s="58"/>
      <x:c r="E269" s="58"/>
      <x:c r="F269" s="58"/>
      <x:c r="G269" s="58"/>
      <x:c r="H269" s="58"/>
      <x:c r="I269" s="58"/>
      <x:c r="J269" s="58"/>
      <x:c r="K269" s="58"/>
      <x:c r="L269" s="58"/>
      <x:c r="M269" s="58"/>
      <x:c r="N269" s="58"/>
      <x:c r="O269" s="58"/>
      <x:c r="P269" s="60"/>
      <x:c r="Q269" s="60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58"/>
      <x:c r="B270" s="58"/>
      <x:c r="C270" s="58"/>
      <x:c r="D270" s="58"/>
      <x:c r="E270" s="58"/>
      <x:c r="F270" s="58"/>
      <x:c r="G270" s="58"/>
      <x:c r="H270" s="58"/>
      <x:c r="I270" s="58"/>
      <x:c r="J270" s="58"/>
      <x:c r="K270" s="58"/>
      <x:c r="L270" s="58"/>
      <x:c r="M270" s="58"/>
      <x:c r="N270" s="58"/>
      <x:c r="O270" s="58"/>
      <x:c r="P270" s="60"/>
      <x:c r="Q270" s="60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58"/>
      <x:c r="B271" s="58"/>
      <x:c r="C271" s="58"/>
      <x:c r="D271" s="58"/>
      <x:c r="E271" s="58"/>
      <x:c r="F271" s="58"/>
      <x:c r="G271" s="58"/>
      <x:c r="H271" s="58"/>
      <x:c r="I271" s="58"/>
      <x:c r="J271" s="58"/>
      <x:c r="K271" s="58"/>
      <x:c r="L271" s="58"/>
      <x:c r="M271" s="58"/>
      <x:c r="N271" s="58"/>
      <x:c r="O271" s="58"/>
      <x:c r="P271" s="60"/>
      <x:c r="Q271" s="60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58"/>
      <x:c r="B272" s="58"/>
      <x:c r="C272" s="58"/>
      <x:c r="D272" s="58"/>
      <x:c r="E272" s="58"/>
      <x:c r="F272" s="58"/>
      <x:c r="G272" s="58"/>
      <x:c r="H272" s="58"/>
      <x:c r="I272" s="58"/>
      <x:c r="J272" s="58"/>
      <x:c r="K272" s="58"/>
      <x:c r="L272" s="58"/>
      <x:c r="M272" s="58"/>
      <x:c r="N272" s="58"/>
      <x:c r="O272" s="58"/>
      <x:c r="P272" s="60"/>
      <x:c r="Q272" s="60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58"/>
      <x:c r="B273" s="58"/>
      <x:c r="C273" s="58"/>
      <x:c r="D273" s="58"/>
      <x:c r="E273" s="58"/>
      <x:c r="F273" s="58"/>
      <x:c r="G273" s="58"/>
      <x:c r="H273" s="58"/>
      <x:c r="I273" s="58"/>
      <x:c r="J273" s="58"/>
      <x:c r="K273" s="58"/>
      <x:c r="L273" s="58"/>
      <x:c r="M273" s="58"/>
      <x:c r="N273" s="58"/>
      <x:c r="O273" s="58"/>
      <x:c r="P273" s="60"/>
      <x:c r="Q273" s="60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58"/>
      <x:c r="B274" s="58"/>
      <x:c r="C274" s="58"/>
      <x:c r="D274" s="58"/>
      <x:c r="E274" s="58"/>
      <x:c r="F274" s="58"/>
      <x:c r="G274" s="58"/>
      <x:c r="H274" s="58"/>
      <x:c r="I274" s="58"/>
      <x:c r="J274" s="58"/>
      <x:c r="K274" s="58"/>
      <x:c r="L274" s="58"/>
      <x:c r="M274" s="58"/>
      <x:c r="N274" s="58"/>
      <x:c r="O274" s="58"/>
      <x:c r="P274" s="60"/>
      <x:c r="Q274" s="60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58"/>
      <x:c r="B275" s="58"/>
      <x:c r="C275" s="58"/>
      <x:c r="D275" s="58"/>
      <x:c r="E275" s="58"/>
      <x:c r="F275" s="58"/>
      <x:c r="G275" s="58"/>
      <x:c r="H275" s="58"/>
      <x:c r="I275" s="58"/>
      <x:c r="J275" s="58"/>
      <x:c r="K275" s="58"/>
      <x:c r="L275" s="58"/>
      <x:c r="M275" s="58"/>
      <x:c r="N275" s="58"/>
      <x:c r="O275" s="58"/>
      <x:c r="P275" s="60"/>
      <x:c r="Q275" s="60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58"/>
      <x:c r="B276" s="58"/>
      <x:c r="C276" s="58"/>
      <x:c r="D276" s="58"/>
      <x:c r="E276" s="58"/>
      <x:c r="F276" s="58"/>
      <x:c r="G276" s="58"/>
      <x:c r="H276" s="58"/>
      <x:c r="I276" s="58"/>
      <x:c r="J276" s="58"/>
      <x:c r="K276" s="58"/>
      <x:c r="L276" s="58"/>
      <x:c r="M276" s="58"/>
      <x:c r="N276" s="58"/>
      <x:c r="O276" s="58"/>
      <x:c r="P276" s="60"/>
      <x:c r="Q276" s="60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58"/>
      <x:c r="B277" s="58"/>
      <x:c r="C277" s="58"/>
      <x:c r="D277" s="58"/>
      <x:c r="E277" s="58"/>
      <x:c r="F277" s="58"/>
      <x:c r="G277" s="58"/>
      <x:c r="H277" s="58"/>
      <x:c r="I277" s="58"/>
      <x:c r="J277" s="58"/>
      <x:c r="K277" s="58"/>
      <x:c r="L277" s="58"/>
      <x:c r="M277" s="58"/>
      <x:c r="N277" s="58"/>
      <x:c r="O277" s="58"/>
      <x:c r="P277" s="60"/>
      <x:c r="Q277" s="60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58"/>
      <x:c r="B278" s="58"/>
      <x:c r="C278" s="58"/>
      <x:c r="D278" s="58"/>
      <x:c r="E278" s="58"/>
      <x:c r="F278" s="58"/>
      <x:c r="G278" s="58"/>
      <x:c r="H278" s="58"/>
      <x:c r="I278" s="58"/>
      <x:c r="J278" s="58"/>
      <x:c r="K278" s="58"/>
      <x:c r="L278" s="58"/>
      <x:c r="M278" s="58"/>
      <x:c r="N278" s="58"/>
      <x:c r="O278" s="58"/>
      <x:c r="P278" s="60"/>
      <x:c r="Q278" s="60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58"/>
      <x:c r="B279" s="58"/>
      <x:c r="C279" s="58"/>
      <x:c r="D279" s="58"/>
      <x:c r="E279" s="58"/>
      <x:c r="F279" s="58"/>
      <x:c r="G279" s="58"/>
      <x:c r="H279" s="58"/>
      <x:c r="I279" s="58"/>
      <x:c r="J279" s="58"/>
      <x:c r="K279" s="58"/>
      <x:c r="L279" s="58"/>
      <x:c r="M279" s="58"/>
      <x:c r="N279" s="58"/>
      <x:c r="O279" s="58"/>
      <x:c r="P279" s="60"/>
      <x:c r="Q279" s="60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58"/>
      <x:c r="B280" s="58"/>
      <x:c r="C280" s="58"/>
      <x:c r="D280" s="58"/>
      <x:c r="E280" s="58"/>
      <x:c r="F280" s="58"/>
      <x:c r="G280" s="58"/>
      <x:c r="H280" s="58"/>
      <x:c r="I280" s="58"/>
      <x:c r="J280" s="58"/>
      <x:c r="K280" s="58"/>
      <x:c r="L280" s="58"/>
      <x:c r="M280" s="58"/>
      <x:c r="N280" s="58"/>
      <x:c r="O280" s="58"/>
      <x:c r="P280" s="60"/>
      <x:c r="Q280" s="60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58"/>
      <x:c r="B281" s="58"/>
      <x:c r="C281" s="58"/>
      <x:c r="D281" s="58"/>
      <x:c r="E281" s="58"/>
      <x:c r="F281" s="58"/>
      <x:c r="G281" s="58"/>
      <x:c r="H281" s="58"/>
      <x:c r="I281" s="58"/>
      <x:c r="J281" s="58"/>
      <x:c r="K281" s="58"/>
      <x:c r="L281" s="58"/>
      <x:c r="M281" s="58"/>
      <x:c r="N281" s="58"/>
      <x:c r="O281" s="58"/>
      <x:c r="P281" s="60"/>
      <x:c r="Q281" s="60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58"/>
      <x:c r="B282" s="58"/>
      <x:c r="C282" s="58"/>
      <x:c r="D282" s="58"/>
      <x:c r="E282" s="58"/>
      <x:c r="F282" s="58"/>
      <x:c r="G282" s="58"/>
      <x:c r="H282" s="58"/>
      <x:c r="I282" s="58"/>
      <x:c r="J282" s="58"/>
      <x:c r="K282" s="58"/>
      <x:c r="L282" s="58"/>
      <x:c r="M282" s="58"/>
      <x:c r="N282" s="58"/>
      <x:c r="O282" s="58"/>
      <x:c r="P282" s="60"/>
      <x:c r="Q282" s="60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58"/>
      <x:c r="B283" s="58"/>
      <x:c r="C283" s="58"/>
      <x:c r="D283" s="58"/>
      <x:c r="E283" s="58"/>
      <x:c r="F283" s="58"/>
      <x:c r="G283" s="58"/>
      <x:c r="H283" s="58"/>
      <x:c r="I283" s="58"/>
      <x:c r="J283" s="58"/>
      <x:c r="K283" s="58"/>
      <x:c r="L283" s="58"/>
      <x:c r="M283" s="58"/>
      <x:c r="N283" s="58"/>
      <x:c r="O283" s="58"/>
      <x:c r="P283" s="60"/>
      <x:c r="Q283" s="60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58"/>
      <x:c r="B284" s="58"/>
      <x:c r="C284" s="58"/>
      <x:c r="D284" s="58"/>
      <x:c r="E284" s="58"/>
      <x:c r="F284" s="58"/>
      <x:c r="G284" s="58"/>
      <x:c r="H284" s="58"/>
      <x:c r="I284" s="58"/>
      <x:c r="J284" s="58"/>
      <x:c r="K284" s="58"/>
      <x:c r="L284" s="58"/>
      <x:c r="M284" s="58"/>
      <x:c r="N284" s="58"/>
      <x:c r="O284" s="58"/>
      <x:c r="P284" s="60"/>
      <x:c r="Q284" s="60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58"/>
      <x:c r="B285" s="58"/>
      <x:c r="C285" s="58"/>
      <x:c r="D285" s="58"/>
      <x:c r="E285" s="58"/>
      <x:c r="F285" s="58"/>
      <x:c r="G285" s="58"/>
      <x:c r="H285" s="58"/>
      <x:c r="I285" s="58"/>
      <x:c r="J285" s="58"/>
      <x:c r="K285" s="58"/>
      <x:c r="L285" s="58"/>
      <x:c r="M285" s="58"/>
      <x:c r="N285" s="58"/>
      <x:c r="O285" s="58"/>
      <x:c r="P285" s="60"/>
      <x:c r="Q285" s="60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58"/>
      <x:c r="B286" s="58"/>
      <x:c r="C286" s="58"/>
      <x:c r="D286" s="58"/>
      <x:c r="E286" s="58"/>
      <x:c r="F286" s="58"/>
      <x:c r="G286" s="58"/>
      <x:c r="H286" s="58"/>
      <x:c r="I286" s="58"/>
      <x:c r="J286" s="58"/>
      <x:c r="K286" s="58"/>
      <x:c r="L286" s="58"/>
      <x:c r="M286" s="58"/>
      <x:c r="N286" s="58"/>
      <x:c r="O286" s="58"/>
      <x:c r="P286" s="60"/>
      <x:c r="Q286" s="60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58"/>
      <x:c r="B287" s="58"/>
      <x:c r="C287" s="58"/>
      <x:c r="D287" s="58"/>
      <x:c r="E287" s="58"/>
      <x:c r="F287" s="58"/>
      <x:c r="G287" s="58"/>
      <x:c r="H287" s="58"/>
      <x:c r="I287" s="58"/>
      <x:c r="J287" s="58"/>
      <x:c r="K287" s="58"/>
      <x:c r="L287" s="58"/>
      <x:c r="M287" s="58"/>
      <x:c r="N287" s="58"/>
      <x:c r="O287" s="58"/>
      <x:c r="P287" s="60"/>
      <x:c r="Q287" s="60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58"/>
      <x:c r="B288" s="58"/>
      <x:c r="C288" s="58"/>
      <x:c r="D288" s="58"/>
      <x:c r="E288" s="58"/>
      <x:c r="F288" s="58"/>
      <x:c r="G288" s="58"/>
      <x:c r="H288" s="58"/>
      <x:c r="I288" s="58"/>
      <x:c r="J288" s="58"/>
      <x:c r="K288" s="58"/>
      <x:c r="L288" s="58"/>
      <x:c r="M288" s="58"/>
      <x:c r="N288" s="58"/>
      <x:c r="O288" s="58"/>
      <x:c r="P288" s="60"/>
      <x:c r="Q288" s="60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58"/>
      <x:c r="B289" s="58"/>
      <x:c r="C289" s="58"/>
      <x:c r="D289" s="58"/>
      <x:c r="E289" s="58"/>
      <x:c r="F289" s="58"/>
      <x:c r="G289" s="58"/>
      <x:c r="H289" s="58"/>
      <x:c r="I289" s="58"/>
      <x:c r="J289" s="58"/>
      <x:c r="K289" s="58"/>
      <x:c r="L289" s="58"/>
      <x:c r="M289" s="58"/>
      <x:c r="N289" s="58"/>
      <x:c r="O289" s="58"/>
      <x:c r="P289" s="60"/>
      <x:c r="Q289" s="60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58"/>
      <x:c r="B290" s="58"/>
      <x:c r="C290" s="58"/>
      <x:c r="D290" s="58"/>
      <x:c r="E290" s="58"/>
      <x:c r="F290" s="58"/>
      <x:c r="G290" s="58"/>
      <x:c r="H290" s="58"/>
      <x:c r="I290" s="58"/>
      <x:c r="J290" s="58"/>
      <x:c r="K290" s="58"/>
      <x:c r="L290" s="58"/>
      <x:c r="M290" s="58"/>
      <x:c r="N290" s="58"/>
      <x:c r="O290" s="58"/>
      <x:c r="P290" s="60"/>
      <x:c r="Q290" s="60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58"/>
      <x:c r="B291" s="58"/>
      <x:c r="C291" s="58"/>
      <x:c r="D291" s="58"/>
      <x:c r="E291" s="58"/>
      <x:c r="F291" s="58"/>
      <x:c r="G291" s="58"/>
      <x:c r="H291" s="58"/>
      <x:c r="I291" s="58"/>
      <x:c r="J291" s="58"/>
      <x:c r="K291" s="58"/>
      <x:c r="L291" s="58"/>
      <x:c r="M291" s="58"/>
      <x:c r="N291" s="58"/>
      <x:c r="O291" s="58"/>
      <x:c r="P291" s="60"/>
      <x:c r="Q291" s="60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58"/>
      <x:c r="B292" s="58"/>
      <x:c r="C292" s="58"/>
      <x:c r="D292" s="58"/>
      <x:c r="E292" s="58"/>
      <x:c r="F292" s="58"/>
      <x:c r="G292" s="58"/>
      <x:c r="H292" s="58"/>
      <x:c r="I292" s="58"/>
      <x:c r="J292" s="58"/>
      <x:c r="K292" s="58"/>
      <x:c r="L292" s="58"/>
      <x:c r="M292" s="58"/>
      <x:c r="N292" s="58"/>
      <x:c r="O292" s="58"/>
      <x:c r="P292" s="60"/>
      <x:c r="Q292" s="60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58"/>
      <x:c r="B293" s="58"/>
      <x:c r="C293" s="58"/>
      <x:c r="D293" s="58"/>
      <x:c r="E293" s="58"/>
      <x:c r="F293" s="58"/>
      <x:c r="G293" s="58"/>
      <x:c r="H293" s="58"/>
      <x:c r="I293" s="58"/>
      <x:c r="J293" s="58"/>
      <x:c r="K293" s="58"/>
      <x:c r="L293" s="58"/>
      <x:c r="M293" s="58"/>
      <x:c r="N293" s="58"/>
      <x:c r="O293" s="58"/>
      <x:c r="P293" s="60"/>
      <x:c r="Q293" s="60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58"/>
      <x:c r="B294" s="58"/>
      <x:c r="C294" s="58"/>
      <x:c r="D294" s="58"/>
      <x:c r="E294" s="58"/>
      <x:c r="F294" s="58"/>
      <x:c r="G294" s="58"/>
      <x:c r="H294" s="58"/>
      <x:c r="I294" s="58"/>
      <x:c r="J294" s="58"/>
      <x:c r="K294" s="58"/>
      <x:c r="L294" s="58"/>
      <x:c r="M294" s="58"/>
      <x:c r="N294" s="58"/>
      <x:c r="O294" s="58"/>
      <x:c r="P294" s="60"/>
      <x:c r="Q294" s="60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58"/>
      <x:c r="B295" s="58"/>
      <x:c r="C295" s="58"/>
      <x:c r="D295" s="58"/>
      <x:c r="E295" s="58"/>
      <x:c r="F295" s="58"/>
      <x:c r="G295" s="58"/>
      <x:c r="H295" s="58"/>
      <x:c r="I295" s="58"/>
      <x:c r="J295" s="58"/>
      <x:c r="K295" s="58"/>
      <x:c r="L295" s="58"/>
      <x:c r="M295" s="58"/>
      <x:c r="N295" s="58"/>
      <x:c r="O295" s="58"/>
      <x:c r="P295" s="60"/>
      <x:c r="Q295" s="60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58"/>
      <x:c r="B296" s="58"/>
      <x:c r="C296" s="58"/>
      <x:c r="D296" s="58"/>
      <x:c r="E296" s="58"/>
      <x:c r="F296" s="58"/>
      <x:c r="G296" s="58"/>
      <x:c r="H296" s="58"/>
      <x:c r="I296" s="58"/>
      <x:c r="J296" s="58"/>
      <x:c r="K296" s="58"/>
      <x:c r="L296" s="58"/>
      <x:c r="M296" s="58"/>
      <x:c r="N296" s="58"/>
      <x:c r="O296" s="58"/>
      <x:c r="P296" s="60"/>
      <x:c r="Q296" s="60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58"/>
      <x:c r="B297" s="58"/>
      <x:c r="C297" s="58"/>
      <x:c r="D297" s="58"/>
      <x:c r="E297" s="58"/>
      <x:c r="F297" s="58"/>
      <x:c r="G297" s="58"/>
      <x:c r="H297" s="58"/>
      <x:c r="I297" s="58"/>
      <x:c r="J297" s="58"/>
      <x:c r="K297" s="58"/>
      <x:c r="L297" s="58"/>
      <x:c r="M297" s="58"/>
      <x:c r="N297" s="58"/>
      <x:c r="O297" s="58"/>
      <x:c r="P297" s="60"/>
      <x:c r="Q297" s="60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58"/>
      <x:c r="B298" s="58"/>
      <x:c r="C298" s="58"/>
      <x:c r="D298" s="58"/>
      <x:c r="E298" s="58"/>
      <x:c r="F298" s="58"/>
      <x:c r="G298" s="58"/>
      <x:c r="H298" s="58"/>
      <x:c r="I298" s="58"/>
      <x:c r="J298" s="58"/>
      <x:c r="K298" s="58"/>
      <x:c r="L298" s="58"/>
      <x:c r="M298" s="58"/>
      <x:c r="N298" s="58"/>
      <x:c r="O298" s="58"/>
      <x:c r="P298" s="60"/>
      <x:c r="Q298" s="60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58"/>
      <x:c r="B299" s="58"/>
      <x:c r="C299" s="58"/>
      <x:c r="D299" s="58"/>
      <x:c r="E299" s="58"/>
      <x:c r="F299" s="58"/>
      <x:c r="G299" s="58"/>
      <x:c r="H299" s="58"/>
      <x:c r="I299" s="58"/>
      <x:c r="J299" s="58"/>
      <x:c r="K299" s="58"/>
      <x:c r="L299" s="58"/>
      <x:c r="M299" s="58"/>
      <x:c r="N299" s="58"/>
      <x:c r="O299" s="58"/>
      <x:c r="P299" s="60"/>
      <x:c r="Q299" s="60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58"/>
      <x:c r="B300" s="58"/>
      <x:c r="C300" s="58"/>
      <x:c r="D300" s="58"/>
      <x:c r="E300" s="58"/>
      <x:c r="F300" s="58"/>
      <x:c r="G300" s="58"/>
      <x:c r="H300" s="58"/>
      <x:c r="I300" s="58"/>
      <x:c r="J300" s="58"/>
      <x:c r="K300" s="58"/>
      <x:c r="L300" s="58"/>
      <x:c r="M300" s="58"/>
      <x:c r="N300" s="58"/>
      <x:c r="O300" s="58"/>
      <x:c r="P300" s="60"/>
      <x:c r="Q300" s="60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58"/>
      <x:c r="B301" s="58"/>
      <x:c r="C301" s="58"/>
      <x:c r="D301" s="58"/>
      <x:c r="E301" s="58"/>
      <x:c r="F301" s="58"/>
      <x:c r="G301" s="58"/>
      <x:c r="H301" s="58"/>
      <x:c r="I301" s="58"/>
      <x:c r="J301" s="58"/>
      <x:c r="K301" s="58"/>
      <x:c r="L301" s="58"/>
      <x:c r="M301" s="58"/>
      <x:c r="N301" s="58"/>
      <x:c r="O301" s="58"/>
      <x:c r="P301" s="60"/>
      <x:c r="Q301" s="60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58"/>
      <x:c r="B302" s="58"/>
      <x:c r="C302" s="58"/>
      <x:c r="D302" s="58"/>
      <x:c r="E302" s="58"/>
      <x:c r="F302" s="58"/>
      <x:c r="G302" s="58"/>
      <x:c r="H302" s="58"/>
      <x:c r="I302" s="58"/>
      <x:c r="J302" s="58"/>
      <x:c r="K302" s="58"/>
      <x:c r="L302" s="58"/>
      <x:c r="M302" s="58"/>
      <x:c r="N302" s="58"/>
      <x:c r="O302" s="58"/>
      <x:c r="P302" s="60"/>
      <x:c r="Q302" s="60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58"/>
      <x:c r="B303" s="58"/>
      <x:c r="C303" s="58"/>
      <x:c r="D303" s="58"/>
      <x:c r="E303" s="58"/>
      <x:c r="F303" s="58"/>
      <x:c r="G303" s="58"/>
      <x:c r="H303" s="58"/>
      <x:c r="I303" s="58"/>
      <x:c r="J303" s="58"/>
      <x:c r="K303" s="58"/>
      <x:c r="L303" s="58"/>
      <x:c r="M303" s="58"/>
      <x:c r="N303" s="58"/>
      <x:c r="O303" s="58"/>
      <x:c r="P303" s="60"/>
      <x:c r="Q303" s="60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58"/>
      <x:c r="B304" s="58"/>
      <x:c r="C304" s="58"/>
      <x:c r="D304" s="58"/>
      <x:c r="E304" s="58"/>
      <x:c r="F304" s="58"/>
      <x:c r="G304" s="58"/>
      <x:c r="H304" s="58"/>
      <x:c r="I304" s="58"/>
      <x:c r="J304" s="58"/>
      <x:c r="K304" s="58"/>
      <x:c r="L304" s="58"/>
      <x:c r="M304" s="58"/>
      <x:c r="N304" s="58"/>
      <x:c r="O304" s="58"/>
      <x:c r="P304" s="60"/>
      <x:c r="Q304" s="60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58"/>
      <x:c r="B305" s="58"/>
      <x:c r="C305" s="58"/>
      <x:c r="D305" s="58"/>
      <x:c r="E305" s="58"/>
      <x:c r="F305" s="58"/>
      <x:c r="G305" s="58"/>
      <x:c r="H305" s="58"/>
      <x:c r="I305" s="58"/>
      <x:c r="J305" s="58"/>
      <x:c r="K305" s="58"/>
      <x:c r="L305" s="58"/>
      <x:c r="M305" s="58"/>
      <x:c r="N305" s="58"/>
      <x:c r="O305" s="58"/>
      <x:c r="P305" s="60"/>
      <x:c r="Q305" s="60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58"/>
      <x:c r="B306" s="58"/>
      <x:c r="C306" s="58"/>
      <x:c r="D306" s="58"/>
      <x:c r="E306" s="58"/>
      <x:c r="F306" s="58"/>
      <x:c r="G306" s="58"/>
      <x:c r="H306" s="58"/>
      <x:c r="I306" s="58"/>
      <x:c r="J306" s="58"/>
      <x:c r="K306" s="58"/>
      <x:c r="L306" s="58"/>
      <x:c r="M306" s="58"/>
      <x:c r="N306" s="58"/>
      <x:c r="O306" s="58"/>
      <x:c r="P306" s="60"/>
      <x:c r="Q306" s="60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58"/>
      <x:c r="B307" s="58"/>
      <x:c r="C307" s="58"/>
      <x:c r="D307" s="58"/>
      <x:c r="E307" s="58"/>
      <x:c r="F307" s="58"/>
      <x:c r="G307" s="58"/>
      <x:c r="H307" s="58"/>
      <x:c r="I307" s="58"/>
      <x:c r="J307" s="58"/>
      <x:c r="K307" s="58"/>
      <x:c r="L307" s="58"/>
      <x:c r="M307" s="58"/>
      <x:c r="N307" s="58"/>
      <x:c r="O307" s="58"/>
      <x:c r="P307" s="60"/>
      <x:c r="Q307" s="60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58"/>
      <x:c r="B308" s="58"/>
      <x:c r="C308" s="58"/>
      <x:c r="D308" s="58"/>
      <x:c r="E308" s="58"/>
      <x:c r="F308" s="58"/>
      <x:c r="G308" s="58"/>
      <x:c r="H308" s="58"/>
      <x:c r="I308" s="58"/>
      <x:c r="J308" s="58"/>
      <x:c r="K308" s="58"/>
      <x:c r="L308" s="58"/>
      <x:c r="M308" s="58"/>
      <x:c r="N308" s="58"/>
      <x:c r="O308" s="58"/>
      <x:c r="P308" s="60"/>
      <x:c r="Q308" s="60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58"/>
      <x:c r="B309" s="58"/>
      <x:c r="C309" s="58"/>
      <x:c r="D309" s="58"/>
      <x:c r="E309" s="58"/>
      <x:c r="F309" s="58"/>
      <x:c r="G309" s="58"/>
      <x:c r="H309" s="58"/>
      <x:c r="I309" s="58"/>
      <x:c r="J309" s="58"/>
      <x:c r="K309" s="58"/>
      <x:c r="L309" s="58"/>
      <x:c r="M309" s="58"/>
      <x:c r="N309" s="58"/>
      <x:c r="O309" s="58"/>
      <x:c r="P309" s="60"/>
      <x:c r="Q309" s="60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58"/>
      <x:c r="B310" s="58"/>
      <x:c r="C310" s="58"/>
      <x:c r="D310" s="58"/>
      <x:c r="E310" s="58"/>
      <x:c r="F310" s="58"/>
      <x:c r="G310" s="58"/>
      <x:c r="H310" s="58"/>
      <x:c r="I310" s="58"/>
      <x:c r="J310" s="58"/>
      <x:c r="K310" s="58"/>
      <x:c r="L310" s="58"/>
      <x:c r="M310" s="58"/>
      <x:c r="N310" s="58"/>
      <x:c r="O310" s="58"/>
      <x:c r="P310" s="60"/>
      <x:c r="Q310" s="60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58"/>
      <x:c r="B311" s="58"/>
      <x:c r="C311" s="58"/>
      <x:c r="D311" s="58"/>
      <x:c r="E311" s="58"/>
      <x:c r="F311" s="58"/>
      <x:c r="G311" s="58"/>
      <x:c r="H311" s="58"/>
      <x:c r="I311" s="58"/>
      <x:c r="J311" s="58"/>
      <x:c r="K311" s="58"/>
      <x:c r="L311" s="58"/>
      <x:c r="M311" s="58"/>
      <x:c r="N311" s="58"/>
      <x:c r="O311" s="58"/>
      <x:c r="P311" s="60"/>
      <x:c r="Q311" s="60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58"/>
      <x:c r="B312" s="58"/>
      <x:c r="C312" s="58"/>
      <x:c r="D312" s="58"/>
      <x:c r="E312" s="58"/>
      <x:c r="F312" s="58"/>
      <x:c r="G312" s="58"/>
      <x:c r="H312" s="58"/>
      <x:c r="I312" s="58"/>
      <x:c r="J312" s="58"/>
      <x:c r="K312" s="58"/>
      <x:c r="L312" s="58"/>
      <x:c r="M312" s="58"/>
      <x:c r="N312" s="58"/>
      <x:c r="O312" s="58"/>
      <x:c r="P312" s="60"/>
      <x:c r="Q312" s="60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58"/>
      <x:c r="B313" s="58"/>
      <x:c r="C313" s="58"/>
      <x:c r="D313" s="58"/>
      <x:c r="E313" s="58"/>
      <x:c r="F313" s="58"/>
      <x:c r="G313" s="58"/>
      <x:c r="H313" s="58"/>
      <x:c r="I313" s="58"/>
      <x:c r="J313" s="58"/>
      <x:c r="K313" s="58"/>
      <x:c r="L313" s="58"/>
      <x:c r="M313" s="58"/>
      <x:c r="N313" s="58"/>
      <x:c r="O313" s="58"/>
      <x:c r="P313" s="60"/>
      <x:c r="Q313" s="60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58"/>
      <x:c r="B314" s="58"/>
      <x:c r="C314" s="58"/>
      <x:c r="D314" s="58"/>
      <x:c r="E314" s="58"/>
      <x:c r="F314" s="58"/>
      <x:c r="G314" s="58"/>
      <x:c r="H314" s="58"/>
      <x:c r="I314" s="58"/>
      <x:c r="J314" s="58"/>
      <x:c r="K314" s="58"/>
      <x:c r="L314" s="58"/>
      <x:c r="M314" s="58"/>
      <x:c r="N314" s="58"/>
      <x:c r="O314" s="58"/>
      <x:c r="P314" s="60"/>
      <x:c r="Q314" s="60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58"/>
      <x:c r="B315" s="58"/>
      <x:c r="C315" s="58"/>
      <x:c r="D315" s="58"/>
      <x:c r="E315" s="58"/>
      <x:c r="F315" s="58"/>
      <x:c r="G315" s="58"/>
      <x:c r="H315" s="58"/>
      <x:c r="I315" s="58"/>
      <x:c r="J315" s="58"/>
      <x:c r="K315" s="58"/>
      <x:c r="L315" s="58"/>
      <x:c r="M315" s="58"/>
      <x:c r="N315" s="58"/>
      <x:c r="O315" s="58"/>
      <x:c r="P315" s="60"/>
      <x:c r="Q315" s="60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58"/>
      <x:c r="B316" s="58"/>
      <x:c r="C316" s="58"/>
      <x:c r="D316" s="58"/>
      <x:c r="E316" s="58"/>
      <x:c r="F316" s="58"/>
      <x:c r="G316" s="58"/>
      <x:c r="H316" s="58"/>
      <x:c r="I316" s="58"/>
      <x:c r="J316" s="58"/>
      <x:c r="K316" s="58"/>
      <x:c r="L316" s="58"/>
      <x:c r="M316" s="58"/>
      <x:c r="N316" s="58"/>
      <x:c r="O316" s="58"/>
      <x:c r="P316" s="60"/>
      <x:c r="Q316" s="60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58"/>
      <x:c r="B317" s="58"/>
      <x:c r="C317" s="58"/>
      <x:c r="D317" s="58"/>
      <x:c r="E317" s="58"/>
      <x:c r="F317" s="58"/>
      <x:c r="G317" s="58"/>
      <x:c r="H317" s="58"/>
      <x:c r="I317" s="58"/>
      <x:c r="J317" s="58"/>
      <x:c r="K317" s="58"/>
      <x:c r="L317" s="58"/>
      <x:c r="M317" s="58"/>
      <x:c r="N317" s="58"/>
      <x:c r="O317" s="58"/>
      <x:c r="P317" s="60"/>
      <x:c r="Q317" s="60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58"/>
      <x:c r="B318" s="58"/>
      <x:c r="C318" s="58"/>
      <x:c r="D318" s="58"/>
      <x:c r="E318" s="58"/>
      <x:c r="F318" s="58"/>
      <x:c r="G318" s="58"/>
      <x:c r="H318" s="58"/>
      <x:c r="I318" s="58"/>
      <x:c r="J318" s="58"/>
      <x:c r="K318" s="58"/>
      <x:c r="L318" s="58"/>
      <x:c r="M318" s="58"/>
      <x:c r="N318" s="58"/>
      <x:c r="O318" s="58"/>
      <x:c r="P318" s="60"/>
      <x:c r="Q318" s="60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58"/>
      <x:c r="B319" s="58"/>
      <x:c r="C319" s="58"/>
      <x:c r="D319" s="58"/>
      <x:c r="E319" s="58"/>
      <x:c r="F319" s="58"/>
      <x:c r="G319" s="58"/>
      <x:c r="H319" s="58"/>
      <x:c r="I319" s="58"/>
      <x:c r="J319" s="58"/>
      <x:c r="K319" s="58"/>
      <x:c r="L319" s="58"/>
      <x:c r="M319" s="58"/>
      <x:c r="N319" s="58"/>
      <x:c r="O319" s="58"/>
      <x:c r="P319" s="60"/>
      <x:c r="Q319" s="60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58"/>
      <x:c r="B320" s="58"/>
      <x:c r="C320" s="58"/>
      <x:c r="D320" s="58"/>
      <x:c r="E320" s="58"/>
      <x:c r="F320" s="58"/>
      <x:c r="G320" s="58"/>
      <x:c r="H320" s="58"/>
      <x:c r="I320" s="58"/>
      <x:c r="J320" s="58"/>
      <x:c r="K320" s="58"/>
      <x:c r="L320" s="58"/>
      <x:c r="M320" s="58"/>
      <x:c r="N320" s="58"/>
      <x:c r="O320" s="58"/>
      <x:c r="P320" s="60"/>
      <x:c r="Q320" s="60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58"/>
      <x:c r="B321" s="58"/>
      <x:c r="C321" s="58"/>
      <x:c r="D321" s="58"/>
      <x:c r="E321" s="58"/>
      <x:c r="F321" s="58"/>
      <x:c r="G321" s="58"/>
      <x:c r="H321" s="58"/>
      <x:c r="I321" s="58"/>
      <x:c r="J321" s="58"/>
      <x:c r="K321" s="58"/>
      <x:c r="L321" s="58"/>
      <x:c r="M321" s="58"/>
      <x:c r="N321" s="58"/>
      <x:c r="O321" s="58"/>
      <x:c r="P321" s="60"/>
      <x:c r="Q321" s="60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58"/>
      <x:c r="B322" s="58"/>
      <x:c r="C322" s="58"/>
      <x:c r="D322" s="58"/>
      <x:c r="E322" s="58"/>
      <x:c r="F322" s="58"/>
      <x:c r="G322" s="58"/>
      <x:c r="H322" s="58"/>
      <x:c r="I322" s="58"/>
      <x:c r="J322" s="58"/>
      <x:c r="K322" s="58"/>
      <x:c r="L322" s="58"/>
      <x:c r="M322" s="58"/>
      <x:c r="N322" s="58"/>
      <x:c r="O322" s="58"/>
      <x:c r="P322" s="60"/>
      <x:c r="Q322" s="60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58"/>
      <x:c r="B323" s="58"/>
      <x:c r="C323" s="58"/>
      <x:c r="D323" s="58"/>
      <x:c r="E323" s="58"/>
      <x:c r="F323" s="58"/>
      <x:c r="G323" s="58"/>
      <x:c r="H323" s="58"/>
      <x:c r="I323" s="58"/>
      <x:c r="J323" s="58"/>
      <x:c r="K323" s="58"/>
      <x:c r="L323" s="58"/>
      <x:c r="M323" s="58"/>
      <x:c r="N323" s="58"/>
      <x:c r="O323" s="58"/>
      <x:c r="P323" s="60"/>
      <x:c r="Q323" s="60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58"/>
      <x:c r="B324" s="58"/>
      <x:c r="C324" s="58"/>
      <x:c r="D324" s="58"/>
      <x:c r="E324" s="58"/>
      <x:c r="F324" s="58"/>
      <x:c r="G324" s="58"/>
      <x:c r="H324" s="58"/>
      <x:c r="I324" s="58"/>
      <x:c r="J324" s="58"/>
      <x:c r="K324" s="58"/>
      <x:c r="L324" s="58"/>
      <x:c r="M324" s="58"/>
      <x:c r="N324" s="58"/>
      <x:c r="O324" s="58"/>
      <x:c r="P324" s="60"/>
      <x:c r="Q324" s="60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58"/>
      <x:c r="B325" s="58"/>
      <x:c r="C325" s="58"/>
      <x:c r="D325" s="58"/>
      <x:c r="E325" s="58"/>
      <x:c r="F325" s="58"/>
      <x:c r="G325" s="58"/>
      <x:c r="H325" s="58"/>
      <x:c r="I325" s="58"/>
      <x:c r="J325" s="58"/>
      <x:c r="K325" s="58"/>
      <x:c r="L325" s="58"/>
      <x:c r="M325" s="58"/>
      <x:c r="N325" s="58"/>
      <x:c r="O325" s="58"/>
      <x:c r="P325" s="60"/>
      <x:c r="Q325" s="60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58"/>
      <x:c r="B326" s="58"/>
      <x:c r="C326" s="58"/>
      <x:c r="D326" s="58"/>
      <x:c r="E326" s="58"/>
      <x:c r="F326" s="58"/>
      <x:c r="G326" s="58"/>
      <x:c r="H326" s="58"/>
      <x:c r="I326" s="58"/>
      <x:c r="J326" s="58"/>
      <x:c r="K326" s="58"/>
      <x:c r="L326" s="58"/>
      <x:c r="M326" s="58"/>
      <x:c r="N326" s="58"/>
      <x:c r="O326" s="58"/>
      <x:c r="P326" s="60"/>
      <x:c r="Q326" s="60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58"/>
      <x:c r="B327" s="58"/>
      <x:c r="C327" s="58"/>
      <x:c r="D327" s="58"/>
      <x:c r="E327" s="58"/>
      <x:c r="F327" s="58"/>
      <x:c r="G327" s="58"/>
      <x:c r="H327" s="58"/>
      <x:c r="I327" s="58"/>
      <x:c r="J327" s="58"/>
      <x:c r="K327" s="58"/>
      <x:c r="L327" s="58"/>
      <x:c r="M327" s="58"/>
      <x:c r="N327" s="58"/>
      <x:c r="O327" s="58"/>
      <x:c r="P327" s="60"/>
      <x:c r="Q327" s="60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58"/>
      <x:c r="B328" s="58"/>
      <x:c r="C328" s="58"/>
      <x:c r="D328" s="58"/>
      <x:c r="E328" s="58"/>
      <x:c r="F328" s="58"/>
      <x:c r="G328" s="58"/>
      <x:c r="H328" s="58"/>
      <x:c r="I328" s="58"/>
      <x:c r="J328" s="58"/>
      <x:c r="K328" s="58"/>
      <x:c r="L328" s="58"/>
      <x:c r="M328" s="58"/>
      <x:c r="N328" s="58"/>
      <x:c r="O328" s="58"/>
      <x:c r="P328" s="60"/>
      <x:c r="Q328" s="60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58"/>
      <x:c r="B329" s="58"/>
      <x:c r="C329" s="58"/>
      <x:c r="D329" s="58"/>
      <x:c r="E329" s="58"/>
      <x:c r="F329" s="58"/>
      <x:c r="G329" s="58"/>
      <x:c r="H329" s="58"/>
      <x:c r="I329" s="58"/>
      <x:c r="J329" s="58"/>
      <x:c r="K329" s="58"/>
      <x:c r="L329" s="58"/>
      <x:c r="M329" s="58"/>
      <x:c r="N329" s="58"/>
      <x:c r="O329" s="58"/>
      <x:c r="P329" s="60"/>
      <x:c r="Q329" s="60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58"/>
      <x:c r="B330" s="58"/>
      <x:c r="C330" s="58"/>
      <x:c r="D330" s="58"/>
      <x:c r="E330" s="58"/>
      <x:c r="F330" s="58"/>
      <x:c r="G330" s="58"/>
      <x:c r="H330" s="58"/>
      <x:c r="I330" s="58"/>
      <x:c r="J330" s="58"/>
      <x:c r="K330" s="58"/>
      <x:c r="L330" s="58"/>
      <x:c r="M330" s="58"/>
      <x:c r="N330" s="58"/>
      <x:c r="O330" s="58"/>
      <x:c r="P330" s="60"/>
      <x:c r="Q330" s="60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58"/>
      <x:c r="B331" s="58"/>
      <x:c r="C331" s="58"/>
      <x:c r="D331" s="58"/>
      <x:c r="E331" s="58"/>
      <x:c r="F331" s="58"/>
      <x:c r="G331" s="58"/>
      <x:c r="H331" s="58"/>
      <x:c r="I331" s="58"/>
      <x:c r="J331" s="58"/>
      <x:c r="K331" s="58"/>
      <x:c r="L331" s="58"/>
      <x:c r="M331" s="58"/>
      <x:c r="N331" s="58"/>
      <x:c r="O331" s="58"/>
      <x:c r="P331" s="60"/>
      <x:c r="Q331" s="60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58"/>
      <x:c r="B332" s="58"/>
      <x:c r="C332" s="58"/>
      <x:c r="D332" s="58"/>
      <x:c r="E332" s="58"/>
      <x:c r="F332" s="58"/>
      <x:c r="G332" s="58"/>
      <x:c r="H332" s="58"/>
      <x:c r="I332" s="58"/>
      <x:c r="J332" s="58"/>
      <x:c r="K332" s="58"/>
      <x:c r="L332" s="58"/>
      <x:c r="M332" s="58"/>
      <x:c r="N332" s="58"/>
      <x:c r="O332" s="58"/>
      <x:c r="P332" s="60"/>
      <x:c r="Q332" s="60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58"/>
      <x:c r="B333" s="58"/>
      <x:c r="C333" s="58"/>
      <x:c r="D333" s="58"/>
      <x:c r="E333" s="58"/>
      <x:c r="F333" s="58"/>
      <x:c r="G333" s="58"/>
      <x:c r="H333" s="58"/>
      <x:c r="I333" s="58"/>
      <x:c r="J333" s="58"/>
      <x:c r="K333" s="58"/>
      <x:c r="L333" s="58"/>
      <x:c r="M333" s="58"/>
      <x:c r="N333" s="58"/>
      <x:c r="O333" s="58"/>
      <x:c r="P333" s="60"/>
      <x:c r="Q333" s="60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58"/>
      <x:c r="B334" s="58"/>
      <x:c r="C334" s="58"/>
      <x:c r="D334" s="58"/>
      <x:c r="E334" s="58"/>
      <x:c r="F334" s="58"/>
      <x:c r="G334" s="58"/>
      <x:c r="H334" s="58"/>
      <x:c r="I334" s="58"/>
      <x:c r="J334" s="58"/>
      <x:c r="K334" s="58"/>
      <x:c r="L334" s="58"/>
      <x:c r="M334" s="58"/>
      <x:c r="N334" s="58"/>
      <x:c r="O334" s="58"/>
      <x:c r="P334" s="60"/>
      <x:c r="Q334" s="60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58"/>
      <x:c r="B335" s="58"/>
      <x:c r="C335" s="58"/>
      <x:c r="D335" s="58"/>
      <x:c r="E335" s="58"/>
      <x:c r="F335" s="58"/>
      <x:c r="G335" s="58"/>
      <x:c r="H335" s="58"/>
      <x:c r="I335" s="58"/>
      <x:c r="J335" s="58"/>
      <x:c r="K335" s="58"/>
      <x:c r="L335" s="58"/>
      <x:c r="M335" s="58"/>
      <x:c r="N335" s="58"/>
      <x:c r="O335" s="58"/>
      <x:c r="P335" s="60"/>
      <x:c r="Q335" s="60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58"/>
      <x:c r="B336" s="58"/>
      <x:c r="C336" s="58"/>
      <x:c r="D336" s="58"/>
      <x:c r="E336" s="58"/>
      <x:c r="F336" s="58"/>
      <x:c r="G336" s="58"/>
      <x:c r="H336" s="58"/>
      <x:c r="I336" s="58"/>
      <x:c r="J336" s="58"/>
      <x:c r="K336" s="58"/>
      <x:c r="L336" s="58"/>
      <x:c r="M336" s="58"/>
      <x:c r="N336" s="58"/>
      <x:c r="O336" s="58"/>
      <x:c r="P336" s="60"/>
      <x:c r="Q336" s="60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58"/>
      <x:c r="B337" s="58"/>
      <x:c r="C337" s="58"/>
      <x:c r="D337" s="58"/>
      <x:c r="E337" s="58"/>
      <x:c r="F337" s="58"/>
      <x:c r="G337" s="58"/>
      <x:c r="H337" s="58"/>
      <x:c r="I337" s="58"/>
      <x:c r="J337" s="58"/>
      <x:c r="K337" s="58"/>
      <x:c r="L337" s="58"/>
      <x:c r="M337" s="58"/>
      <x:c r="N337" s="58"/>
      <x:c r="O337" s="58"/>
      <x:c r="P337" s="60"/>
      <x:c r="Q337" s="60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58"/>
      <x:c r="B338" s="58"/>
      <x:c r="C338" s="58"/>
      <x:c r="D338" s="58"/>
      <x:c r="E338" s="58"/>
      <x:c r="F338" s="58"/>
      <x:c r="G338" s="58"/>
      <x:c r="H338" s="58"/>
      <x:c r="I338" s="58"/>
      <x:c r="J338" s="58"/>
      <x:c r="K338" s="58"/>
      <x:c r="L338" s="58"/>
      <x:c r="M338" s="58"/>
      <x:c r="N338" s="58"/>
      <x:c r="O338" s="58"/>
      <x:c r="P338" s="60"/>
      <x:c r="Q338" s="60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58"/>
      <x:c r="B339" s="58"/>
      <x:c r="C339" s="58"/>
      <x:c r="D339" s="58"/>
      <x:c r="E339" s="58"/>
      <x:c r="F339" s="58"/>
      <x:c r="G339" s="58"/>
      <x:c r="H339" s="58"/>
      <x:c r="I339" s="58"/>
      <x:c r="J339" s="58"/>
      <x:c r="K339" s="58"/>
      <x:c r="L339" s="58"/>
      <x:c r="M339" s="58"/>
      <x:c r="N339" s="58"/>
      <x:c r="O339" s="58"/>
      <x:c r="P339" s="60"/>
      <x:c r="Q339" s="60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58"/>
      <x:c r="B340" s="58"/>
      <x:c r="C340" s="58"/>
      <x:c r="D340" s="58"/>
      <x:c r="E340" s="58"/>
      <x:c r="F340" s="58"/>
      <x:c r="G340" s="58"/>
      <x:c r="H340" s="58"/>
      <x:c r="I340" s="58"/>
      <x:c r="J340" s="58"/>
      <x:c r="K340" s="58"/>
      <x:c r="L340" s="58"/>
      <x:c r="M340" s="58"/>
      <x:c r="N340" s="58"/>
      <x:c r="O340" s="58"/>
      <x:c r="P340" s="60"/>
      <x:c r="Q340" s="60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58"/>
      <x:c r="B341" s="58"/>
      <x:c r="C341" s="58"/>
      <x:c r="D341" s="58"/>
      <x:c r="E341" s="58"/>
      <x:c r="F341" s="58"/>
      <x:c r="G341" s="58"/>
      <x:c r="H341" s="58"/>
      <x:c r="I341" s="58"/>
      <x:c r="J341" s="58"/>
      <x:c r="K341" s="58"/>
      <x:c r="L341" s="58"/>
      <x:c r="M341" s="58"/>
      <x:c r="N341" s="58"/>
      <x:c r="O341" s="58"/>
      <x:c r="P341" s="60"/>
      <x:c r="Q341" s="60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58"/>
      <x:c r="B342" s="58"/>
      <x:c r="C342" s="58"/>
      <x:c r="D342" s="58"/>
      <x:c r="E342" s="58"/>
      <x:c r="F342" s="58"/>
      <x:c r="G342" s="58"/>
      <x:c r="H342" s="58"/>
      <x:c r="I342" s="58"/>
      <x:c r="J342" s="58"/>
      <x:c r="K342" s="58"/>
      <x:c r="L342" s="58"/>
      <x:c r="M342" s="58"/>
      <x:c r="N342" s="58"/>
      <x:c r="O342" s="58"/>
      <x:c r="P342" s="60"/>
      <x:c r="Q342" s="60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58"/>
      <x:c r="B343" s="58"/>
      <x:c r="C343" s="58"/>
      <x:c r="D343" s="58"/>
      <x:c r="E343" s="58"/>
      <x:c r="F343" s="58"/>
      <x:c r="G343" s="58"/>
      <x:c r="H343" s="58"/>
      <x:c r="I343" s="58"/>
      <x:c r="J343" s="58"/>
      <x:c r="K343" s="58"/>
      <x:c r="L343" s="58"/>
      <x:c r="M343" s="58"/>
      <x:c r="N343" s="58"/>
      <x:c r="O343" s="58"/>
      <x:c r="P343" s="60"/>
      <x:c r="Q343" s="60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58"/>
      <x:c r="B344" s="58"/>
      <x:c r="C344" s="58"/>
      <x:c r="D344" s="58"/>
      <x:c r="E344" s="58"/>
      <x:c r="F344" s="58"/>
      <x:c r="G344" s="58"/>
      <x:c r="H344" s="58"/>
      <x:c r="I344" s="58"/>
      <x:c r="J344" s="58"/>
      <x:c r="K344" s="58"/>
      <x:c r="L344" s="58"/>
      <x:c r="M344" s="58"/>
      <x:c r="N344" s="58"/>
      <x:c r="O344" s="58"/>
      <x:c r="P344" s="60"/>
      <x:c r="Q344" s="60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58"/>
      <x:c r="B345" s="58"/>
      <x:c r="C345" s="58"/>
      <x:c r="D345" s="58"/>
      <x:c r="E345" s="58"/>
      <x:c r="F345" s="58"/>
      <x:c r="G345" s="58"/>
      <x:c r="H345" s="58"/>
      <x:c r="I345" s="58"/>
      <x:c r="J345" s="58"/>
      <x:c r="K345" s="58"/>
      <x:c r="L345" s="58"/>
      <x:c r="M345" s="58"/>
      <x:c r="N345" s="58"/>
      <x:c r="O345" s="58"/>
      <x:c r="P345" s="60"/>
      <x:c r="Q345" s="60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58"/>
      <x:c r="B346" s="58"/>
      <x:c r="C346" s="58"/>
      <x:c r="D346" s="58"/>
      <x:c r="E346" s="58"/>
      <x:c r="F346" s="58"/>
      <x:c r="G346" s="58"/>
      <x:c r="H346" s="58"/>
      <x:c r="I346" s="58"/>
      <x:c r="J346" s="58"/>
      <x:c r="K346" s="58"/>
      <x:c r="L346" s="58"/>
      <x:c r="M346" s="58"/>
      <x:c r="N346" s="58"/>
      <x:c r="O346" s="58"/>
      <x:c r="P346" s="60"/>
      <x:c r="Q346" s="60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58"/>
      <x:c r="B347" s="58"/>
      <x:c r="C347" s="58"/>
      <x:c r="D347" s="58"/>
      <x:c r="E347" s="58"/>
      <x:c r="F347" s="58"/>
      <x:c r="G347" s="58"/>
      <x:c r="H347" s="58"/>
      <x:c r="I347" s="58"/>
      <x:c r="J347" s="58"/>
      <x:c r="K347" s="58"/>
      <x:c r="L347" s="58"/>
      <x:c r="M347" s="58"/>
      <x:c r="N347" s="58"/>
      <x:c r="O347" s="58"/>
      <x:c r="P347" s="60"/>
      <x:c r="Q347" s="60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58"/>
      <x:c r="B348" s="58"/>
      <x:c r="C348" s="58"/>
      <x:c r="D348" s="58"/>
      <x:c r="E348" s="58"/>
      <x:c r="F348" s="58"/>
      <x:c r="G348" s="58"/>
      <x:c r="H348" s="58"/>
      <x:c r="I348" s="58"/>
      <x:c r="J348" s="58"/>
      <x:c r="K348" s="58"/>
      <x:c r="L348" s="58"/>
      <x:c r="M348" s="58"/>
      <x:c r="N348" s="58"/>
      <x:c r="O348" s="58"/>
      <x:c r="P348" s="60"/>
      <x:c r="Q348" s="60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58"/>
      <x:c r="B349" s="58"/>
      <x:c r="C349" s="58"/>
      <x:c r="D349" s="58"/>
      <x:c r="E349" s="58"/>
      <x:c r="F349" s="58"/>
      <x:c r="G349" s="58"/>
      <x:c r="H349" s="58"/>
      <x:c r="I349" s="58"/>
      <x:c r="J349" s="58"/>
      <x:c r="K349" s="58"/>
      <x:c r="L349" s="58"/>
      <x:c r="M349" s="58"/>
      <x:c r="N349" s="58"/>
      <x:c r="O349" s="58"/>
      <x:c r="P349" s="60"/>
      <x:c r="Q349" s="60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58"/>
      <x:c r="B350" s="58"/>
      <x:c r="C350" s="58"/>
      <x:c r="D350" s="58"/>
      <x:c r="E350" s="58"/>
      <x:c r="F350" s="58"/>
      <x:c r="G350" s="58"/>
      <x:c r="H350" s="58"/>
      <x:c r="I350" s="58"/>
      <x:c r="J350" s="58"/>
      <x:c r="K350" s="58"/>
      <x:c r="L350" s="58"/>
      <x:c r="M350" s="58"/>
      <x:c r="N350" s="58"/>
      <x:c r="O350" s="58"/>
      <x:c r="P350" s="60"/>
      <x:c r="Q350" s="60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58"/>
      <x:c r="B351" s="58"/>
      <x:c r="C351" s="58"/>
      <x:c r="D351" s="58"/>
      <x:c r="E351" s="58"/>
      <x:c r="F351" s="58"/>
      <x:c r="G351" s="58"/>
      <x:c r="H351" s="58"/>
      <x:c r="I351" s="58"/>
      <x:c r="J351" s="58"/>
      <x:c r="K351" s="58"/>
      <x:c r="L351" s="58"/>
      <x:c r="M351" s="58"/>
      <x:c r="N351" s="58"/>
      <x:c r="O351" s="58"/>
      <x:c r="P351" s="60"/>
      <x:c r="Q351" s="60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58"/>
      <x:c r="B352" s="58"/>
      <x:c r="C352" s="58"/>
      <x:c r="D352" s="58"/>
      <x:c r="E352" s="58"/>
      <x:c r="F352" s="58"/>
      <x:c r="G352" s="58"/>
      <x:c r="H352" s="58"/>
      <x:c r="I352" s="58"/>
      <x:c r="J352" s="58"/>
      <x:c r="K352" s="58"/>
      <x:c r="L352" s="58"/>
      <x:c r="M352" s="58"/>
      <x:c r="N352" s="58"/>
      <x:c r="O352" s="58"/>
      <x:c r="P352" s="60"/>
      <x:c r="Q352" s="60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58"/>
      <x:c r="B353" s="58"/>
      <x:c r="C353" s="58"/>
      <x:c r="D353" s="58"/>
      <x:c r="E353" s="58"/>
      <x:c r="F353" s="58"/>
      <x:c r="G353" s="58"/>
      <x:c r="H353" s="58"/>
      <x:c r="I353" s="58"/>
      <x:c r="J353" s="58"/>
      <x:c r="K353" s="58"/>
      <x:c r="L353" s="58"/>
      <x:c r="M353" s="58"/>
      <x:c r="N353" s="58"/>
      <x:c r="O353" s="58"/>
      <x:c r="P353" s="60"/>
      <x:c r="Q353" s="60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58"/>
      <x:c r="B354" s="58"/>
      <x:c r="C354" s="58"/>
      <x:c r="D354" s="58"/>
      <x:c r="E354" s="58"/>
      <x:c r="F354" s="58"/>
      <x:c r="G354" s="58"/>
      <x:c r="H354" s="58"/>
      <x:c r="I354" s="58"/>
      <x:c r="J354" s="58"/>
      <x:c r="K354" s="58"/>
      <x:c r="L354" s="58"/>
      <x:c r="M354" s="58"/>
      <x:c r="N354" s="58"/>
      <x:c r="O354" s="58"/>
      <x:c r="P354" s="60"/>
      <x:c r="Q354" s="60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58"/>
      <x:c r="B355" s="58"/>
      <x:c r="C355" s="58"/>
      <x:c r="D355" s="58"/>
      <x:c r="E355" s="58"/>
      <x:c r="F355" s="58"/>
      <x:c r="G355" s="58"/>
      <x:c r="H355" s="58"/>
      <x:c r="I355" s="58"/>
      <x:c r="J355" s="58"/>
      <x:c r="K355" s="58"/>
      <x:c r="L355" s="58"/>
      <x:c r="M355" s="58"/>
      <x:c r="N355" s="58"/>
      <x:c r="O355" s="58"/>
      <x:c r="P355" s="60"/>
      <x:c r="Q355" s="60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58"/>
      <x:c r="B356" s="58"/>
      <x:c r="C356" s="58"/>
      <x:c r="D356" s="58"/>
      <x:c r="E356" s="58"/>
      <x:c r="F356" s="58"/>
      <x:c r="G356" s="58"/>
      <x:c r="H356" s="58"/>
      <x:c r="I356" s="58"/>
      <x:c r="J356" s="58"/>
      <x:c r="K356" s="58"/>
      <x:c r="L356" s="58"/>
      <x:c r="M356" s="58"/>
      <x:c r="N356" s="58"/>
      <x:c r="O356" s="58"/>
      <x:c r="P356" s="60"/>
      <x:c r="Q356" s="60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58"/>
      <x:c r="B357" s="58"/>
      <x:c r="C357" s="58"/>
      <x:c r="D357" s="58"/>
      <x:c r="E357" s="58"/>
      <x:c r="F357" s="58"/>
      <x:c r="G357" s="58"/>
      <x:c r="H357" s="58"/>
      <x:c r="I357" s="58"/>
      <x:c r="J357" s="58"/>
      <x:c r="K357" s="58"/>
      <x:c r="L357" s="58"/>
      <x:c r="M357" s="58"/>
      <x:c r="N357" s="58"/>
      <x:c r="O357" s="58"/>
      <x:c r="P357" s="60"/>
      <x:c r="Q357" s="60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58"/>
      <x:c r="B358" s="58"/>
      <x:c r="C358" s="58"/>
      <x:c r="D358" s="58"/>
      <x:c r="E358" s="58"/>
      <x:c r="F358" s="58"/>
      <x:c r="G358" s="58"/>
      <x:c r="H358" s="58"/>
      <x:c r="I358" s="58"/>
      <x:c r="J358" s="58"/>
      <x:c r="K358" s="58"/>
      <x:c r="L358" s="58"/>
      <x:c r="M358" s="58"/>
      <x:c r="N358" s="58"/>
      <x:c r="O358" s="58"/>
      <x:c r="P358" s="60"/>
      <x:c r="Q358" s="60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58"/>
      <x:c r="B359" s="58"/>
      <x:c r="C359" s="58"/>
      <x:c r="D359" s="58"/>
      <x:c r="E359" s="58"/>
      <x:c r="F359" s="58"/>
      <x:c r="G359" s="58"/>
      <x:c r="H359" s="58"/>
      <x:c r="I359" s="58"/>
      <x:c r="J359" s="58"/>
      <x:c r="K359" s="58"/>
      <x:c r="L359" s="58"/>
      <x:c r="M359" s="58"/>
      <x:c r="N359" s="58"/>
      <x:c r="O359" s="58"/>
      <x:c r="P359" s="60"/>
      <x:c r="Q359" s="60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58"/>
      <x:c r="B360" s="58"/>
      <x:c r="C360" s="58"/>
      <x:c r="D360" s="58"/>
      <x:c r="E360" s="58"/>
      <x:c r="F360" s="58"/>
      <x:c r="G360" s="58"/>
      <x:c r="H360" s="58"/>
      <x:c r="I360" s="58"/>
      <x:c r="J360" s="58"/>
      <x:c r="K360" s="58"/>
      <x:c r="L360" s="58"/>
      <x:c r="M360" s="58"/>
      <x:c r="N360" s="58"/>
      <x:c r="O360" s="58"/>
      <x:c r="P360" s="60"/>
      <x:c r="Q360" s="60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58"/>
      <x:c r="B361" s="58"/>
      <x:c r="C361" s="58"/>
      <x:c r="D361" s="58"/>
      <x:c r="E361" s="58"/>
      <x:c r="F361" s="58"/>
      <x:c r="G361" s="58"/>
      <x:c r="H361" s="58"/>
      <x:c r="I361" s="58"/>
      <x:c r="J361" s="58"/>
      <x:c r="K361" s="58"/>
      <x:c r="L361" s="58"/>
      <x:c r="M361" s="58"/>
      <x:c r="N361" s="58"/>
      <x:c r="O361" s="58"/>
      <x:c r="P361" s="60"/>
      <x:c r="Q361" s="60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58"/>
      <x:c r="B362" s="58"/>
      <x:c r="C362" s="58"/>
      <x:c r="D362" s="58"/>
      <x:c r="E362" s="58"/>
      <x:c r="F362" s="58"/>
      <x:c r="G362" s="58"/>
      <x:c r="H362" s="58"/>
      <x:c r="I362" s="58"/>
      <x:c r="J362" s="58"/>
      <x:c r="K362" s="58"/>
      <x:c r="L362" s="58"/>
      <x:c r="M362" s="58"/>
      <x:c r="N362" s="58"/>
      <x:c r="O362" s="58"/>
      <x:c r="P362" s="60"/>
      <x:c r="Q362" s="60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58"/>
      <x:c r="B363" s="58"/>
      <x:c r="C363" s="58"/>
      <x:c r="D363" s="58"/>
      <x:c r="E363" s="58"/>
      <x:c r="F363" s="58"/>
      <x:c r="G363" s="58"/>
      <x:c r="H363" s="58"/>
      <x:c r="I363" s="58"/>
      <x:c r="J363" s="58"/>
      <x:c r="K363" s="58"/>
      <x:c r="L363" s="58"/>
      <x:c r="M363" s="58"/>
      <x:c r="N363" s="58"/>
      <x:c r="O363" s="58"/>
      <x:c r="P363" s="60"/>
      <x:c r="Q363" s="60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58"/>
      <x:c r="B364" s="58"/>
      <x:c r="C364" s="58"/>
      <x:c r="D364" s="58"/>
      <x:c r="E364" s="58"/>
      <x:c r="F364" s="58"/>
      <x:c r="G364" s="58"/>
      <x:c r="H364" s="58"/>
      <x:c r="I364" s="58"/>
      <x:c r="J364" s="58"/>
      <x:c r="K364" s="58"/>
      <x:c r="L364" s="58"/>
      <x:c r="M364" s="58"/>
      <x:c r="N364" s="58"/>
      <x:c r="O364" s="58"/>
      <x:c r="P364" s="60"/>
      <x:c r="Q364" s="60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58"/>
      <x:c r="B365" s="58"/>
      <x:c r="C365" s="58"/>
      <x:c r="D365" s="58"/>
      <x:c r="E365" s="58"/>
      <x:c r="F365" s="58"/>
      <x:c r="G365" s="58"/>
      <x:c r="H365" s="58"/>
      <x:c r="I365" s="58"/>
      <x:c r="J365" s="58"/>
      <x:c r="K365" s="58"/>
      <x:c r="L365" s="58"/>
      <x:c r="M365" s="58"/>
      <x:c r="N365" s="58"/>
      <x:c r="O365" s="58"/>
      <x:c r="P365" s="60"/>
      <x:c r="Q365" s="60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58"/>
      <x:c r="B366" s="58"/>
      <x:c r="C366" s="58"/>
      <x:c r="D366" s="58"/>
      <x:c r="E366" s="58"/>
      <x:c r="F366" s="58"/>
      <x:c r="G366" s="58"/>
      <x:c r="H366" s="58"/>
      <x:c r="I366" s="58"/>
      <x:c r="J366" s="58"/>
      <x:c r="K366" s="58"/>
      <x:c r="L366" s="58"/>
      <x:c r="M366" s="58"/>
      <x:c r="N366" s="58"/>
      <x:c r="O366" s="58"/>
      <x:c r="P366" s="60"/>
      <x:c r="Q366" s="60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58"/>
      <x:c r="B367" s="58"/>
      <x:c r="C367" s="58"/>
      <x:c r="D367" s="58"/>
      <x:c r="E367" s="58"/>
      <x:c r="F367" s="58"/>
      <x:c r="G367" s="58"/>
      <x:c r="H367" s="58"/>
      <x:c r="I367" s="58"/>
      <x:c r="J367" s="58"/>
      <x:c r="K367" s="58"/>
      <x:c r="L367" s="58"/>
      <x:c r="M367" s="58"/>
      <x:c r="N367" s="58"/>
      <x:c r="O367" s="58"/>
      <x:c r="P367" s="60"/>
      <x:c r="Q367" s="60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58"/>
      <x:c r="B368" s="58"/>
      <x:c r="C368" s="58"/>
      <x:c r="D368" s="58"/>
      <x:c r="E368" s="58"/>
      <x:c r="F368" s="58"/>
      <x:c r="G368" s="58"/>
      <x:c r="H368" s="58"/>
      <x:c r="I368" s="58"/>
      <x:c r="J368" s="58"/>
      <x:c r="K368" s="58"/>
      <x:c r="L368" s="58"/>
      <x:c r="M368" s="58"/>
      <x:c r="N368" s="58"/>
      <x:c r="O368" s="58"/>
      <x:c r="P368" s="60"/>
      <x:c r="Q368" s="60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58"/>
      <x:c r="B369" s="58"/>
      <x:c r="C369" s="58"/>
      <x:c r="D369" s="58"/>
      <x:c r="E369" s="58"/>
      <x:c r="F369" s="58"/>
      <x:c r="G369" s="58"/>
      <x:c r="H369" s="58"/>
      <x:c r="I369" s="58"/>
      <x:c r="J369" s="58"/>
      <x:c r="K369" s="58"/>
      <x:c r="L369" s="58"/>
      <x:c r="M369" s="58"/>
      <x:c r="N369" s="58"/>
      <x:c r="O369" s="58"/>
      <x:c r="P369" s="60"/>
      <x:c r="Q369" s="60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58"/>
      <x:c r="B370" s="58"/>
      <x:c r="C370" s="58"/>
      <x:c r="D370" s="58"/>
      <x:c r="E370" s="58"/>
      <x:c r="F370" s="58"/>
      <x:c r="G370" s="58"/>
      <x:c r="H370" s="58"/>
      <x:c r="I370" s="58"/>
      <x:c r="J370" s="58"/>
      <x:c r="K370" s="58"/>
      <x:c r="L370" s="58"/>
      <x:c r="M370" s="58"/>
      <x:c r="N370" s="58"/>
      <x:c r="O370" s="58"/>
      <x:c r="P370" s="60"/>
      <x:c r="Q370" s="60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58"/>
      <x:c r="B371" s="58"/>
      <x:c r="C371" s="58"/>
      <x:c r="D371" s="58"/>
      <x:c r="E371" s="58"/>
      <x:c r="F371" s="58"/>
      <x:c r="G371" s="58"/>
      <x:c r="H371" s="58"/>
      <x:c r="I371" s="58"/>
      <x:c r="J371" s="58"/>
      <x:c r="K371" s="58"/>
      <x:c r="L371" s="58"/>
      <x:c r="M371" s="58"/>
      <x:c r="N371" s="58"/>
      <x:c r="O371" s="58"/>
      <x:c r="P371" s="60"/>
      <x:c r="Q371" s="60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58"/>
      <x:c r="B372" s="58"/>
      <x:c r="C372" s="58"/>
      <x:c r="D372" s="58"/>
      <x:c r="E372" s="58"/>
      <x:c r="F372" s="58"/>
      <x:c r="G372" s="58"/>
      <x:c r="H372" s="58"/>
      <x:c r="I372" s="58"/>
      <x:c r="J372" s="58"/>
      <x:c r="K372" s="58"/>
      <x:c r="L372" s="58"/>
      <x:c r="M372" s="58"/>
      <x:c r="N372" s="58"/>
      <x:c r="O372" s="58"/>
      <x:c r="P372" s="60"/>
      <x:c r="Q372" s="60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58"/>
      <x:c r="B373" s="58"/>
      <x:c r="C373" s="58"/>
      <x:c r="D373" s="58"/>
      <x:c r="E373" s="58"/>
      <x:c r="F373" s="58"/>
      <x:c r="G373" s="58"/>
      <x:c r="H373" s="58"/>
      <x:c r="I373" s="58"/>
      <x:c r="J373" s="58"/>
      <x:c r="K373" s="58"/>
      <x:c r="L373" s="58"/>
      <x:c r="M373" s="58"/>
      <x:c r="N373" s="58"/>
      <x:c r="O373" s="58"/>
      <x:c r="P373" s="60"/>
      <x:c r="Q373" s="60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58"/>
      <x:c r="B374" s="58"/>
      <x:c r="C374" s="58"/>
      <x:c r="D374" s="58"/>
      <x:c r="E374" s="58"/>
      <x:c r="F374" s="58"/>
      <x:c r="G374" s="58"/>
      <x:c r="H374" s="58"/>
      <x:c r="I374" s="58"/>
      <x:c r="J374" s="58"/>
      <x:c r="K374" s="58"/>
      <x:c r="L374" s="58"/>
      <x:c r="M374" s="58"/>
      <x:c r="N374" s="58"/>
      <x:c r="O374" s="58"/>
      <x:c r="P374" s="60"/>
      <x:c r="Q374" s="60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58"/>
      <x:c r="B375" s="58"/>
      <x:c r="C375" s="58"/>
      <x:c r="D375" s="58"/>
      <x:c r="E375" s="58"/>
      <x:c r="F375" s="58"/>
      <x:c r="G375" s="58"/>
      <x:c r="H375" s="58"/>
      <x:c r="I375" s="58"/>
      <x:c r="J375" s="58"/>
      <x:c r="K375" s="58"/>
      <x:c r="L375" s="58"/>
      <x:c r="M375" s="58"/>
      <x:c r="N375" s="58"/>
      <x:c r="O375" s="58"/>
      <x:c r="P375" s="60"/>
      <x:c r="Q375" s="60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58"/>
      <x:c r="B376" s="58"/>
      <x:c r="C376" s="58"/>
      <x:c r="D376" s="58"/>
      <x:c r="E376" s="58"/>
      <x:c r="F376" s="58"/>
      <x:c r="G376" s="58"/>
      <x:c r="H376" s="58"/>
      <x:c r="I376" s="58"/>
      <x:c r="J376" s="58"/>
      <x:c r="K376" s="58"/>
      <x:c r="L376" s="58"/>
      <x:c r="M376" s="58"/>
      <x:c r="N376" s="58"/>
      <x:c r="O376" s="58"/>
      <x:c r="P376" s="60"/>
      <x:c r="Q376" s="60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58"/>
      <x:c r="B377" s="58"/>
      <x:c r="C377" s="58"/>
      <x:c r="D377" s="58"/>
      <x:c r="E377" s="58"/>
      <x:c r="F377" s="58"/>
      <x:c r="G377" s="58"/>
      <x:c r="H377" s="58"/>
      <x:c r="I377" s="58"/>
      <x:c r="J377" s="58"/>
      <x:c r="K377" s="58"/>
      <x:c r="L377" s="58"/>
      <x:c r="M377" s="58"/>
      <x:c r="N377" s="58"/>
      <x:c r="O377" s="58"/>
      <x:c r="P377" s="60"/>
      <x:c r="Q377" s="60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58"/>
      <x:c r="B378" s="58"/>
      <x:c r="C378" s="58"/>
      <x:c r="D378" s="58"/>
      <x:c r="E378" s="58"/>
      <x:c r="F378" s="58"/>
      <x:c r="G378" s="58"/>
      <x:c r="H378" s="58"/>
      <x:c r="I378" s="58"/>
      <x:c r="J378" s="58"/>
      <x:c r="K378" s="58"/>
      <x:c r="L378" s="58"/>
      <x:c r="M378" s="58"/>
      <x:c r="N378" s="58"/>
      <x:c r="O378" s="58"/>
      <x:c r="P378" s="60"/>
      <x:c r="Q378" s="60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58"/>
      <x:c r="B379" s="58"/>
      <x:c r="C379" s="58"/>
      <x:c r="D379" s="58"/>
      <x:c r="E379" s="58"/>
      <x:c r="F379" s="58"/>
      <x:c r="G379" s="58"/>
      <x:c r="H379" s="58"/>
      <x:c r="I379" s="58"/>
      <x:c r="J379" s="58"/>
      <x:c r="K379" s="58"/>
      <x:c r="L379" s="58"/>
      <x:c r="M379" s="58"/>
      <x:c r="N379" s="58"/>
      <x:c r="O379" s="58"/>
      <x:c r="P379" s="60"/>
      <x:c r="Q379" s="60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58"/>
      <x:c r="B380" s="58"/>
      <x:c r="C380" s="58"/>
      <x:c r="D380" s="58"/>
      <x:c r="E380" s="58"/>
      <x:c r="F380" s="58"/>
      <x:c r="G380" s="58"/>
      <x:c r="H380" s="58"/>
      <x:c r="I380" s="58"/>
      <x:c r="J380" s="58"/>
      <x:c r="K380" s="58"/>
      <x:c r="L380" s="58"/>
      <x:c r="M380" s="58"/>
      <x:c r="N380" s="58"/>
      <x:c r="O380" s="58"/>
      <x:c r="P380" s="60"/>
      <x:c r="Q380" s="60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58"/>
      <x:c r="B381" s="58"/>
      <x:c r="C381" s="58"/>
      <x:c r="D381" s="58"/>
      <x:c r="E381" s="58"/>
      <x:c r="F381" s="58"/>
      <x:c r="G381" s="58"/>
      <x:c r="H381" s="58"/>
      <x:c r="I381" s="58"/>
      <x:c r="J381" s="58"/>
      <x:c r="K381" s="58"/>
      <x:c r="L381" s="58"/>
      <x:c r="M381" s="58"/>
      <x:c r="N381" s="58"/>
      <x:c r="O381" s="58"/>
      <x:c r="P381" s="60"/>
      <x:c r="Q381" s="60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58"/>
      <x:c r="B382" s="58"/>
      <x:c r="C382" s="58"/>
      <x:c r="D382" s="58"/>
      <x:c r="E382" s="58"/>
      <x:c r="F382" s="58"/>
      <x:c r="G382" s="58"/>
      <x:c r="H382" s="58"/>
      <x:c r="I382" s="58"/>
      <x:c r="J382" s="58"/>
      <x:c r="K382" s="58"/>
      <x:c r="L382" s="58"/>
      <x:c r="M382" s="58"/>
      <x:c r="N382" s="58"/>
      <x:c r="O382" s="58"/>
      <x:c r="P382" s="60"/>
      <x:c r="Q382" s="60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58"/>
      <x:c r="B383" s="58"/>
      <x:c r="C383" s="58"/>
      <x:c r="D383" s="58"/>
      <x:c r="E383" s="58"/>
      <x:c r="F383" s="58"/>
      <x:c r="G383" s="58"/>
      <x:c r="H383" s="58"/>
      <x:c r="I383" s="58"/>
      <x:c r="J383" s="58"/>
      <x:c r="K383" s="58"/>
      <x:c r="L383" s="58"/>
      <x:c r="M383" s="58"/>
      <x:c r="N383" s="58"/>
      <x:c r="O383" s="58"/>
      <x:c r="P383" s="60"/>
      <x:c r="Q383" s="60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58"/>
      <x:c r="B384" s="58"/>
      <x:c r="C384" s="58"/>
      <x:c r="D384" s="58"/>
      <x:c r="E384" s="58"/>
      <x:c r="F384" s="58"/>
      <x:c r="G384" s="58"/>
      <x:c r="H384" s="58"/>
      <x:c r="I384" s="58"/>
      <x:c r="J384" s="58"/>
      <x:c r="K384" s="58"/>
      <x:c r="L384" s="58"/>
      <x:c r="M384" s="58"/>
      <x:c r="N384" s="58"/>
      <x:c r="O384" s="58"/>
      <x:c r="P384" s="60"/>
      <x:c r="Q384" s="60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58"/>
      <x:c r="B385" s="58"/>
      <x:c r="C385" s="58"/>
      <x:c r="D385" s="58"/>
      <x:c r="E385" s="58"/>
      <x:c r="F385" s="58"/>
      <x:c r="G385" s="58"/>
      <x:c r="H385" s="58"/>
      <x:c r="I385" s="58"/>
      <x:c r="J385" s="58"/>
      <x:c r="K385" s="58"/>
      <x:c r="L385" s="58"/>
      <x:c r="M385" s="58"/>
      <x:c r="N385" s="58"/>
      <x:c r="O385" s="58"/>
      <x:c r="P385" s="60"/>
      <x:c r="Q385" s="60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58"/>
      <x:c r="B386" s="58"/>
      <x:c r="C386" s="58"/>
      <x:c r="D386" s="58"/>
      <x:c r="E386" s="58"/>
      <x:c r="F386" s="58"/>
      <x:c r="G386" s="58"/>
      <x:c r="H386" s="58"/>
      <x:c r="I386" s="58"/>
      <x:c r="J386" s="58"/>
      <x:c r="K386" s="58"/>
      <x:c r="L386" s="58"/>
      <x:c r="M386" s="58"/>
      <x:c r="N386" s="58"/>
      <x:c r="O386" s="58"/>
      <x:c r="P386" s="60"/>
      <x:c r="Q386" s="60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58"/>
      <x:c r="B387" s="58"/>
      <x:c r="C387" s="58"/>
      <x:c r="D387" s="58"/>
      <x:c r="E387" s="58"/>
      <x:c r="F387" s="58"/>
      <x:c r="G387" s="58"/>
      <x:c r="H387" s="58"/>
      <x:c r="I387" s="58"/>
      <x:c r="J387" s="58"/>
      <x:c r="K387" s="58"/>
      <x:c r="L387" s="58"/>
      <x:c r="M387" s="58"/>
      <x:c r="N387" s="58"/>
      <x:c r="O387" s="58"/>
      <x:c r="P387" s="60"/>
      <x:c r="Q387" s="60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58"/>
      <x:c r="B388" s="58"/>
      <x:c r="C388" s="58"/>
      <x:c r="D388" s="58"/>
      <x:c r="E388" s="58"/>
      <x:c r="F388" s="58"/>
      <x:c r="G388" s="58"/>
      <x:c r="H388" s="58"/>
      <x:c r="I388" s="58"/>
      <x:c r="J388" s="58"/>
      <x:c r="K388" s="58"/>
      <x:c r="L388" s="58"/>
      <x:c r="M388" s="58"/>
      <x:c r="N388" s="58"/>
      <x:c r="O388" s="58"/>
      <x:c r="P388" s="60"/>
      <x:c r="Q388" s="60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58"/>
      <x:c r="B389" s="58"/>
      <x:c r="C389" s="58"/>
      <x:c r="D389" s="58"/>
      <x:c r="E389" s="58"/>
      <x:c r="F389" s="58"/>
      <x:c r="G389" s="58"/>
      <x:c r="H389" s="58"/>
      <x:c r="I389" s="58"/>
      <x:c r="J389" s="58"/>
      <x:c r="K389" s="58"/>
      <x:c r="L389" s="58"/>
      <x:c r="M389" s="58"/>
      <x:c r="N389" s="58"/>
      <x:c r="O389" s="58"/>
      <x:c r="P389" s="60"/>
      <x:c r="Q389" s="60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58"/>
      <x:c r="B390" s="58"/>
      <x:c r="C390" s="58"/>
      <x:c r="D390" s="58"/>
      <x:c r="E390" s="58"/>
      <x:c r="F390" s="58"/>
      <x:c r="G390" s="58"/>
      <x:c r="H390" s="58"/>
      <x:c r="I390" s="58"/>
      <x:c r="J390" s="58"/>
      <x:c r="K390" s="58"/>
      <x:c r="L390" s="58"/>
      <x:c r="M390" s="58"/>
      <x:c r="N390" s="58"/>
      <x:c r="O390" s="58"/>
      <x:c r="P390" s="60"/>
      <x:c r="Q390" s="60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58"/>
      <x:c r="B391" s="58"/>
      <x:c r="C391" s="58"/>
      <x:c r="D391" s="58"/>
      <x:c r="E391" s="58"/>
      <x:c r="F391" s="58"/>
      <x:c r="G391" s="58"/>
      <x:c r="H391" s="58"/>
      <x:c r="I391" s="58"/>
      <x:c r="J391" s="58"/>
      <x:c r="K391" s="58"/>
      <x:c r="L391" s="58"/>
      <x:c r="M391" s="58"/>
      <x:c r="N391" s="58"/>
      <x:c r="O391" s="58"/>
      <x:c r="P391" s="60"/>
      <x:c r="Q391" s="60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58"/>
      <x:c r="B392" s="58"/>
      <x:c r="C392" s="58"/>
      <x:c r="D392" s="58"/>
      <x:c r="E392" s="58"/>
      <x:c r="F392" s="58"/>
      <x:c r="G392" s="58"/>
      <x:c r="H392" s="58"/>
      <x:c r="I392" s="58"/>
      <x:c r="J392" s="58"/>
      <x:c r="K392" s="58"/>
      <x:c r="L392" s="58"/>
      <x:c r="M392" s="58"/>
      <x:c r="N392" s="58"/>
      <x:c r="O392" s="58"/>
      <x:c r="P392" s="60"/>
      <x:c r="Q392" s="60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58"/>
      <x:c r="B393" s="58"/>
      <x:c r="C393" s="58"/>
      <x:c r="D393" s="58"/>
      <x:c r="E393" s="58"/>
      <x:c r="F393" s="58"/>
      <x:c r="G393" s="58"/>
      <x:c r="H393" s="58"/>
      <x:c r="I393" s="58"/>
      <x:c r="J393" s="58"/>
      <x:c r="K393" s="58"/>
      <x:c r="L393" s="58"/>
      <x:c r="M393" s="58"/>
      <x:c r="N393" s="58"/>
      <x:c r="O393" s="58"/>
      <x:c r="P393" s="60"/>
      <x:c r="Q393" s="60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58"/>
      <x:c r="B394" s="58"/>
      <x:c r="C394" s="58"/>
      <x:c r="D394" s="58"/>
      <x:c r="E394" s="58"/>
      <x:c r="F394" s="58"/>
      <x:c r="G394" s="58"/>
      <x:c r="H394" s="58"/>
      <x:c r="I394" s="58"/>
      <x:c r="J394" s="58"/>
      <x:c r="K394" s="58"/>
      <x:c r="L394" s="58"/>
      <x:c r="M394" s="58"/>
      <x:c r="N394" s="58"/>
      <x:c r="O394" s="58"/>
      <x:c r="P394" s="60"/>
      <x:c r="Q394" s="60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58"/>
      <x:c r="B395" s="58"/>
      <x:c r="C395" s="58"/>
      <x:c r="D395" s="58"/>
      <x:c r="E395" s="58"/>
      <x:c r="F395" s="58"/>
      <x:c r="G395" s="58"/>
      <x:c r="H395" s="58"/>
      <x:c r="I395" s="58"/>
      <x:c r="J395" s="58"/>
      <x:c r="K395" s="58"/>
      <x:c r="L395" s="58"/>
      <x:c r="M395" s="58"/>
      <x:c r="N395" s="58"/>
      <x:c r="O395" s="58"/>
      <x:c r="P395" s="60"/>
      <x:c r="Q395" s="60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58"/>
      <x:c r="B396" s="58"/>
      <x:c r="C396" s="58"/>
      <x:c r="D396" s="58"/>
      <x:c r="E396" s="58"/>
      <x:c r="F396" s="58"/>
      <x:c r="G396" s="58"/>
      <x:c r="H396" s="58"/>
      <x:c r="I396" s="58"/>
      <x:c r="J396" s="58"/>
      <x:c r="K396" s="58"/>
      <x:c r="L396" s="58"/>
      <x:c r="M396" s="58"/>
      <x:c r="N396" s="58"/>
      <x:c r="O396" s="58"/>
      <x:c r="P396" s="60"/>
      <x:c r="Q396" s="60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58"/>
      <x:c r="B397" s="58"/>
      <x:c r="C397" s="58"/>
      <x:c r="D397" s="58"/>
      <x:c r="E397" s="58"/>
      <x:c r="F397" s="58"/>
      <x:c r="G397" s="58"/>
      <x:c r="H397" s="58"/>
      <x:c r="I397" s="58"/>
      <x:c r="J397" s="58"/>
      <x:c r="K397" s="58"/>
      <x:c r="L397" s="58"/>
      <x:c r="M397" s="58"/>
      <x:c r="N397" s="58"/>
      <x:c r="O397" s="58"/>
      <x:c r="P397" s="60"/>
      <x:c r="Q397" s="60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58"/>
      <x:c r="B398" s="58"/>
      <x:c r="C398" s="58"/>
      <x:c r="D398" s="58"/>
      <x:c r="E398" s="58"/>
      <x:c r="F398" s="58"/>
      <x:c r="G398" s="58"/>
      <x:c r="H398" s="58"/>
      <x:c r="I398" s="58"/>
      <x:c r="J398" s="58"/>
      <x:c r="K398" s="58"/>
      <x:c r="L398" s="58"/>
      <x:c r="M398" s="58"/>
      <x:c r="N398" s="58"/>
      <x:c r="O398" s="58"/>
      <x:c r="P398" s="60"/>
      <x:c r="Q398" s="60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58"/>
      <x:c r="B399" s="58"/>
      <x:c r="C399" s="58"/>
      <x:c r="D399" s="58"/>
      <x:c r="E399" s="58"/>
      <x:c r="F399" s="58"/>
      <x:c r="G399" s="58"/>
      <x:c r="H399" s="58"/>
      <x:c r="I399" s="58"/>
      <x:c r="J399" s="58"/>
      <x:c r="K399" s="58"/>
      <x:c r="L399" s="58"/>
      <x:c r="M399" s="58"/>
      <x:c r="N399" s="58"/>
      <x:c r="O399" s="58"/>
      <x:c r="P399" s="60"/>
      <x:c r="Q399" s="60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58"/>
      <x:c r="B400" s="58"/>
      <x:c r="C400" s="58"/>
      <x:c r="D400" s="58"/>
      <x:c r="E400" s="58"/>
      <x:c r="F400" s="58"/>
      <x:c r="G400" s="58"/>
      <x:c r="H400" s="58"/>
      <x:c r="I400" s="58"/>
      <x:c r="J400" s="58"/>
      <x:c r="K400" s="58"/>
      <x:c r="L400" s="58"/>
      <x:c r="M400" s="58"/>
      <x:c r="N400" s="58"/>
      <x:c r="O400" s="58"/>
      <x:c r="P400" s="60"/>
      <x:c r="Q400" s="60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58"/>
      <x:c r="B401" s="58"/>
      <x:c r="C401" s="58"/>
      <x:c r="D401" s="58"/>
      <x:c r="E401" s="58"/>
      <x:c r="F401" s="58"/>
      <x:c r="G401" s="58"/>
      <x:c r="H401" s="58"/>
      <x:c r="I401" s="58"/>
      <x:c r="J401" s="58"/>
      <x:c r="K401" s="58"/>
      <x:c r="L401" s="58"/>
      <x:c r="M401" s="58"/>
      <x:c r="N401" s="58"/>
      <x:c r="O401" s="58"/>
      <x:c r="P401" s="60"/>
      <x:c r="Q401" s="60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58"/>
      <x:c r="B402" s="58"/>
      <x:c r="C402" s="58"/>
      <x:c r="D402" s="58"/>
      <x:c r="E402" s="58"/>
      <x:c r="F402" s="58"/>
      <x:c r="G402" s="58"/>
      <x:c r="H402" s="58"/>
      <x:c r="I402" s="58"/>
      <x:c r="J402" s="58"/>
      <x:c r="K402" s="58"/>
      <x:c r="L402" s="58"/>
      <x:c r="M402" s="58"/>
      <x:c r="N402" s="58"/>
      <x:c r="O402" s="58"/>
      <x:c r="P402" s="60"/>
      <x:c r="Q402" s="60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58"/>
      <x:c r="B403" s="58"/>
      <x:c r="C403" s="58"/>
      <x:c r="D403" s="58"/>
      <x:c r="E403" s="58"/>
      <x:c r="F403" s="58"/>
      <x:c r="G403" s="58"/>
      <x:c r="H403" s="58"/>
      <x:c r="I403" s="58"/>
      <x:c r="J403" s="58"/>
      <x:c r="K403" s="58"/>
      <x:c r="L403" s="58"/>
      <x:c r="M403" s="58"/>
      <x:c r="N403" s="58"/>
      <x:c r="O403" s="58"/>
      <x:c r="P403" s="60"/>
      <x:c r="Q403" s="60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58"/>
      <x:c r="B404" s="58"/>
      <x:c r="C404" s="58"/>
      <x:c r="D404" s="58"/>
      <x:c r="E404" s="58"/>
      <x:c r="F404" s="58"/>
      <x:c r="G404" s="58"/>
      <x:c r="H404" s="58"/>
      <x:c r="I404" s="58"/>
      <x:c r="J404" s="58"/>
      <x:c r="K404" s="58"/>
      <x:c r="L404" s="58"/>
      <x:c r="M404" s="58"/>
      <x:c r="N404" s="58"/>
      <x:c r="O404" s="58"/>
      <x:c r="P404" s="60"/>
      <x:c r="Q404" s="60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58"/>
      <x:c r="B405" s="58"/>
      <x:c r="C405" s="58"/>
      <x:c r="D405" s="58"/>
      <x:c r="E405" s="58"/>
      <x:c r="F405" s="58"/>
      <x:c r="G405" s="58"/>
      <x:c r="H405" s="58"/>
      <x:c r="I405" s="58"/>
      <x:c r="J405" s="58"/>
      <x:c r="K405" s="58"/>
      <x:c r="L405" s="58"/>
      <x:c r="M405" s="58"/>
      <x:c r="N405" s="58"/>
      <x:c r="O405" s="58"/>
      <x:c r="P405" s="60"/>
      <x:c r="Q405" s="60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58"/>
      <x:c r="B406" s="58"/>
      <x:c r="C406" s="58"/>
      <x:c r="D406" s="58"/>
      <x:c r="E406" s="58"/>
      <x:c r="F406" s="58"/>
      <x:c r="G406" s="58"/>
      <x:c r="H406" s="58"/>
      <x:c r="I406" s="58"/>
      <x:c r="J406" s="58"/>
      <x:c r="K406" s="58"/>
      <x:c r="L406" s="58"/>
      <x:c r="M406" s="58"/>
      <x:c r="N406" s="58"/>
      <x:c r="O406" s="58"/>
      <x:c r="P406" s="60"/>
      <x:c r="Q406" s="60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58"/>
      <x:c r="B407" s="58"/>
      <x:c r="C407" s="58"/>
      <x:c r="D407" s="58"/>
      <x:c r="E407" s="58"/>
      <x:c r="F407" s="58"/>
      <x:c r="G407" s="58"/>
      <x:c r="H407" s="58"/>
      <x:c r="I407" s="58"/>
      <x:c r="J407" s="58"/>
      <x:c r="K407" s="58"/>
      <x:c r="L407" s="58"/>
      <x:c r="M407" s="58"/>
      <x:c r="N407" s="58"/>
      <x:c r="O407" s="58"/>
      <x:c r="P407" s="60"/>
      <x:c r="Q407" s="60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58"/>
      <x:c r="B408" s="58"/>
      <x:c r="C408" s="58"/>
      <x:c r="D408" s="58"/>
      <x:c r="E408" s="58"/>
      <x:c r="F408" s="58"/>
      <x:c r="G408" s="58"/>
      <x:c r="H408" s="58"/>
      <x:c r="I408" s="58"/>
      <x:c r="J408" s="58"/>
      <x:c r="K408" s="58"/>
      <x:c r="L408" s="58"/>
      <x:c r="M408" s="58"/>
      <x:c r="N408" s="58"/>
      <x:c r="O408" s="58"/>
      <x:c r="P408" s="60"/>
      <x:c r="Q408" s="60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58"/>
      <x:c r="B409" s="58"/>
      <x:c r="C409" s="58"/>
      <x:c r="D409" s="58"/>
      <x:c r="E409" s="58"/>
      <x:c r="F409" s="58"/>
      <x:c r="G409" s="58"/>
      <x:c r="H409" s="58"/>
      <x:c r="I409" s="58"/>
      <x:c r="J409" s="58"/>
      <x:c r="K409" s="58"/>
      <x:c r="L409" s="58"/>
      <x:c r="M409" s="58"/>
      <x:c r="N409" s="58"/>
      <x:c r="O409" s="58"/>
      <x:c r="P409" s="60"/>
      <x:c r="Q409" s="60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58"/>
      <x:c r="B410" s="58"/>
      <x:c r="C410" s="58"/>
      <x:c r="D410" s="58"/>
      <x:c r="E410" s="58"/>
      <x:c r="F410" s="58"/>
      <x:c r="G410" s="58"/>
      <x:c r="H410" s="58"/>
      <x:c r="I410" s="58"/>
      <x:c r="J410" s="58"/>
      <x:c r="K410" s="58"/>
      <x:c r="L410" s="58"/>
      <x:c r="M410" s="58"/>
      <x:c r="N410" s="58"/>
      <x:c r="O410" s="58"/>
      <x:c r="P410" s="60"/>
      <x:c r="Q410" s="60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58"/>
      <x:c r="B411" s="58"/>
      <x:c r="C411" s="58"/>
      <x:c r="D411" s="58"/>
      <x:c r="E411" s="58"/>
      <x:c r="F411" s="58"/>
      <x:c r="G411" s="58"/>
      <x:c r="H411" s="58"/>
      <x:c r="I411" s="58"/>
      <x:c r="J411" s="58"/>
      <x:c r="K411" s="58"/>
      <x:c r="L411" s="58"/>
      <x:c r="M411" s="58"/>
      <x:c r="N411" s="58"/>
      <x:c r="O411" s="58"/>
      <x:c r="P411" s="60"/>
      <x:c r="Q411" s="60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58"/>
      <x:c r="B412" s="58"/>
      <x:c r="C412" s="58"/>
      <x:c r="D412" s="58"/>
      <x:c r="E412" s="58"/>
      <x:c r="F412" s="58"/>
      <x:c r="G412" s="58"/>
      <x:c r="H412" s="58"/>
      <x:c r="I412" s="58"/>
      <x:c r="J412" s="58"/>
      <x:c r="K412" s="58"/>
      <x:c r="L412" s="58"/>
      <x:c r="M412" s="58"/>
      <x:c r="N412" s="58"/>
      <x:c r="O412" s="58"/>
      <x:c r="P412" s="60"/>
      <x:c r="Q412" s="60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58"/>
      <x:c r="B413" s="58"/>
      <x:c r="C413" s="58"/>
      <x:c r="D413" s="58"/>
      <x:c r="E413" s="58"/>
      <x:c r="F413" s="58"/>
      <x:c r="G413" s="58"/>
      <x:c r="H413" s="58"/>
      <x:c r="I413" s="58"/>
      <x:c r="J413" s="58"/>
      <x:c r="K413" s="58"/>
      <x:c r="L413" s="58"/>
      <x:c r="M413" s="58"/>
      <x:c r="N413" s="58"/>
      <x:c r="O413" s="58"/>
      <x:c r="P413" s="60"/>
      <x:c r="Q413" s="60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58"/>
      <x:c r="B414" s="58"/>
      <x:c r="C414" s="58"/>
      <x:c r="D414" s="58"/>
      <x:c r="E414" s="58"/>
      <x:c r="F414" s="58"/>
      <x:c r="G414" s="58"/>
      <x:c r="H414" s="58"/>
      <x:c r="I414" s="58"/>
      <x:c r="J414" s="58"/>
      <x:c r="K414" s="58"/>
      <x:c r="L414" s="58"/>
      <x:c r="M414" s="58"/>
      <x:c r="N414" s="58"/>
      <x:c r="O414" s="58"/>
      <x:c r="P414" s="60"/>
      <x:c r="Q414" s="60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58"/>
      <x:c r="B415" s="58"/>
      <x:c r="C415" s="58"/>
      <x:c r="D415" s="58"/>
      <x:c r="E415" s="58"/>
      <x:c r="F415" s="58"/>
      <x:c r="G415" s="58"/>
      <x:c r="H415" s="58"/>
      <x:c r="I415" s="58"/>
      <x:c r="J415" s="58"/>
      <x:c r="K415" s="58"/>
      <x:c r="L415" s="58"/>
      <x:c r="M415" s="58"/>
      <x:c r="N415" s="58"/>
      <x:c r="O415" s="58"/>
      <x:c r="P415" s="60"/>
      <x:c r="Q415" s="60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58"/>
      <x:c r="B416" s="58"/>
      <x:c r="C416" s="58"/>
      <x:c r="D416" s="58"/>
      <x:c r="E416" s="58"/>
      <x:c r="F416" s="58"/>
      <x:c r="G416" s="58"/>
      <x:c r="H416" s="58"/>
      <x:c r="I416" s="58"/>
      <x:c r="J416" s="58"/>
      <x:c r="K416" s="58"/>
      <x:c r="L416" s="58"/>
      <x:c r="M416" s="58"/>
      <x:c r="N416" s="58"/>
      <x:c r="O416" s="58"/>
      <x:c r="P416" s="60"/>
      <x:c r="Q416" s="60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58"/>
      <x:c r="B417" s="58"/>
      <x:c r="C417" s="58"/>
      <x:c r="D417" s="58"/>
      <x:c r="E417" s="58"/>
      <x:c r="F417" s="58"/>
      <x:c r="G417" s="58"/>
      <x:c r="H417" s="58"/>
      <x:c r="I417" s="58"/>
      <x:c r="J417" s="58"/>
      <x:c r="K417" s="58"/>
      <x:c r="L417" s="58"/>
      <x:c r="M417" s="58"/>
      <x:c r="N417" s="58"/>
      <x:c r="O417" s="58"/>
      <x:c r="P417" s="60"/>
      <x:c r="Q417" s="60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58"/>
      <x:c r="B418" s="58"/>
      <x:c r="C418" s="58"/>
      <x:c r="D418" s="58"/>
      <x:c r="E418" s="58"/>
      <x:c r="F418" s="58"/>
      <x:c r="G418" s="58"/>
      <x:c r="H418" s="58"/>
      <x:c r="I418" s="58"/>
      <x:c r="J418" s="58"/>
      <x:c r="K418" s="58"/>
      <x:c r="L418" s="58"/>
      <x:c r="M418" s="58"/>
      <x:c r="N418" s="58"/>
      <x:c r="O418" s="58"/>
      <x:c r="P418" s="60"/>
      <x:c r="Q418" s="60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58"/>
      <x:c r="B419" s="58"/>
      <x:c r="C419" s="58"/>
      <x:c r="D419" s="58"/>
      <x:c r="E419" s="58"/>
      <x:c r="F419" s="58"/>
      <x:c r="G419" s="58"/>
      <x:c r="H419" s="58"/>
      <x:c r="I419" s="58"/>
      <x:c r="J419" s="58"/>
      <x:c r="K419" s="58"/>
      <x:c r="L419" s="58"/>
      <x:c r="M419" s="58"/>
      <x:c r="N419" s="58"/>
      <x:c r="O419" s="58"/>
      <x:c r="P419" s="60"/>
      <x:c r="Q419" s="60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58"/>
      <x:c r="B420" s="58"/>
      <x:c r="C420" s="58"/>
      <x:c r="D420" s="58"/>
      <x:c r="E420" s="58"/>
      <x:c r="F420" s="58"/>
      <x:c r="G420" s="58"/>
      <x:c r="H420" s="58"/>
      <x:c r="I420" s="58"/>
      <x:c r="J420" s="58"/>
      <x:c r="K420" s="58"/>
      <x:c r="L420" s="58"/>
      <x:c r="M420" s="58"/>
      <x:c r="N420" s="58"/>
      <x:c r="O420" s="58"/>
      <x:c r="P420" s="60"/>
      <x:c r="Q420" s="60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58"/>
      <x:c r="B421" s="58"/>
      <x:c r="C421" s="58"/>
      <x:c r="D421" s="58"/>
      <x:c r="E421" s="58"/>
      <x:c r="F421" s="58"/>
      <x:c r="G421" s="58"/>
      <x:c r="H421" s="58"/>
      <x:c r="I421" s="58"/>
      <x:c r="J421" s="58"/>
      <x:c r="K421" s="58"/>
      <x:c r="L421" s="58"/>
      <x:c r="M421" s="58"/>
      <x:c r="N421" s="58"/>
      <x:c r="O421" s="58"/>
      <x:c r="P421" s="60"/>
      <x:c r="Q421" s="60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58"/>
      <x:c r="B422" s="58"/>
      <x:c r="C422" s="58"/>
      <x:c r="D422" s="58"/>
      <x:c r="E422" s="58"/>
      <x:c r="F422" s="58"/>
      <x:c r="G422" s="58"/>
      <x:c r="H422" s="58"/>
      <x:c r="I422" s="58"/>
      <x:c r="J422" s="58"/>
      <x:c r="K422" s="58"/>
      <x:c r="L422" s="58"/>
      <x:c r="M422" s="58"/>
      <x:c r="N422" s="58"/>
      <x:c r="O422" s="58"/>
      <x:c r="P422" s="60"/>
      <x:c r="Q422" s="60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58"/>
      <x:c r="B423" s="58"/>
      <x:c r="C423" s="58"/>
      <x:c r="D423" s="58"/>
      <x:c r="E423" s="58"/>
      <x:c r="F423" s="58"/>
      <x:c r="G423" s="58"/>
      <x:c r="H423" s="58"/>
      <x:c r="I423" s="58"/>
      <x:c r="J423" s="58"/>
      <x:c r="K423" s="58"/>
      <x:c r="L423" s="58"/>
      <x:c r="M423" s="58"/>
      <x:c r="N423" s="58"/>
      <x:c r="O423" s="58"/>
      <x:c r="P423" s="60"/>
      <x:c r="Q423" s="60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58"/>
      <x:c r="B424" s="58"/>
      <x:c r="C424" s="58"/>
      <x:c r="D424" s="58"/>
      <x:c r="E424" s="58"/>
      <x:c r="F424" s="58"/>
      <x:c r="G424" s="58"/>
      <x:c r="H424" s="58"/>
      <x:c r="I424" s="58"/>
      <x:c r="J424" s="58"/>
      <x:c r="K424" s="58"/>
      <x:c r="L424" s="58"/>
      <x:c r="M424" s="58"/>
      <x:c r="N424" s="58"/>
      <x:c r="O424" s="58"/>
      <x:c r="P424" s="60"/>
      <x:c r="Q424" s="60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58"/>
      <x:c r="B425" s="58"/>
      <x:c r="C425" s="58"/>
      <x:c r="D425" s="58"/>
      <x:c r="E425" s="58"/>
      <x:c r="F425" s="58"/>
      <x:c r="G425" s="58"/>
      <x:c r="H425" s="58"/>
      <x:c r="I425" s="58"/>
      <x:c r="J425" s="58"/>
      <x:c r="K425" s="58"/>
      <x:c r="L425" s="58"/>
      <x:c r="M425" s="58"/>
      <x:c r="N425" s="58"/>
      <x:c r="O425" s="58"/>
      <x:c r="P425" s="60"/>
      <x:c r="Q425" s="60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58"/>
      <x:c r="B426" s="58"/>
      <x:c r="C426" s="58"/>
      <x:c r="D426" s="58"/>
      <x:c r="E426" s="58"/>
      <x:c r="F426" s="58"/>
      <x:c r="G426" s="58"/>
      <x:c r="H426" s="58"/>
      <x:c r="I426" s="58"/>
      <x:c r="J426" s="58"/>
      <x:c r="K426" s="58"/>
      <x:c r="L426" s="58"/>
      <x:c r="M426" s="58"/>
      <x:c r="N426" s="58"/>
      <x:c r="O426" s="58"/>
      <x:c r="P426" s="60"/>
      <x:c r="Q426" s="60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58"/>
      <x:c r="B427" s="58"/>
      <x:c r="C427" s="58"/>
      <x:c r="D427" s="58"/>
      <x:c r="E427" s="58"/>
      <x:c r="F427" s="58"/>
      <x:c r="G427" s="58"/>
      <x:c r="H427" s="58"/>
      <x:c r="I427" s="58"/>
      <x:c r="J427" s="58"/>
      <x:c r="K427" s="58"/>
      <x:c r="L427" s="58"/>
      <x:c r="M427" s="58"/>
      <x:c r="N427" s="58"/>
      <x:c r="O427" s="58"/>
      <x:c r="P427" s="60"/>
      <x:c r="Q427" s="60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58"/>
      <x:c r="B428" s="58"/>
      <x:c r="C428" s="58"/>
      <x:c r="D428" s="58"/>
      <x:c r="E428" s="58"/>
      <x:c r="F428" s="58"/>
      <x:c r="G428" s="58"/>
      <x:c r="H428" s="58"/>
      <x:c r="I428" s="58"/>
      <x:c r="J428" s="58"/>
      <x:c r="K428" s="58"/>
      <x:c r="L428" s="58"/>
      <x:c r="M428" s="58"/>
      <x:c r="N428" s="58"/>
      <x:c r="O428" s="58"/>
      <x:c r="P428" s="60"/>
      <x:c r="Q428" s="60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58"/>
      <x:c r="B429" s="58"/>
      <x:c r="C429" s="58"/>
      <x:c r="D429" s="58"/>
      <x:c r="E429" s="58"/>
      <x:c r="F429" s="58"/>
      <x:c r="G429" s="58"/>
      <x:c r="H429" s="58"/>
      <x:c r="I429" s="58"/>
      <x:c r="J429" s="58"/>
      <x:c r="K429" s="58"/>
      <x:c r="L429" s="58"/>
      <x:c r="M429" s="58"/>
      <x:c r="N429" s="58"/>
      <x:c r="O429" s="58"/>
      <x:c r="P429" s="60"/>
      <x:c r="Q429" s="60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58"/>
      <x:c r="B430" s="58"/>
      <x:c r="C430" s="58"/>
      <x:c r="D430" s="58"/>
      <x:c r="E430" s="58"/>
      <x:c r="F430" s="58"/>
      <x:c r="G430" s="58"/>
      <x:c r="H430" s="58"/>
      <x:c r="I430" s="58"/>
      <x:c r="J430" s="58"/>
      <x:c r="K430" s="58"/>
      <x:c r="L430" s="58"/>
      <x:c r="M430" s="58"/>
      <x:c r="N430" s="58"/>
      <x:c r="O430" s="58"/>
      <x:c r="P430" s="60"/>
      <x:c r="Q430" s="60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58"/>
      <x:c r="B431" s="58"/>
      <x:c r="C431" s="58"/>
      <x:c r="D431" s="58"/>
      <x:c r="E431" s="58"/>
      <x:c r="F431" s="58"/>
      <x:c r="G431" s="58"/>
      <x:c r="H431" s="58"/>
      <x:c r="I431" s="58"/>
      <x:c r="J431" s="58"/>
      <x:c r="K431" s="58"/>
      <x:c r="L431" s="58"/>
      <x:c r="M431" s="58"/>
      <x:c r="N431" s="58"/>
      <x:c r="O431" s="58"/>
      <x:c r="P431" s="60"/>
      <x:c r="Q431" s="60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58"/>
      <x:c r="B432" s="58"/>
      <x:c r="C432" s="58"/>
      <x:c r="D432" s="58"/>
      <x:c r="E432" s="58"/>
      <x:c r="F432" s="58"/>
      <x:c r="G432" s="58"/>
      <x:c r="H432" s="58"/>
      <x:c r="I432" s="58"/>
      <x:c r="J432" s="58"/>
      <x:c r="K432" s="58"/>
      <x:c r="L432" s="58"/>
      <x:c r="M432" s="58"/>
      <x:c r="N432" s="58"/>
      <x:c r="O432" s="58"/>
      <x:c r="P432" s="60"/>
      <x:c r="Q432" s="60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58"/>
      <x:c r="B433" s="58"/>
      <x:c r="C433" s="58"/>
      <x:c r="D433" s="58"/>
      <x:c r="E433" s="58"/>
      <x:c r="F433" s="58"/>
      <x:c r="G433" s="58"/>
      <x:c r="H433" s="58"/>
      <x:c r="I433" s="58"/>
      <x:c r="J433" s="58"/>
      <x:c r="K433" s="58"/>
      <x:c r="L433" s="58"/>
      <x:c r="M433" s="58"/>
      <x:c r="N433" s="58"/>
      <x:c r="O433" s="58"/>
      <x:c r="P433" s="60"/>
      <x:c r="Q433" s="60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58"/>
      <x:c r="B434" s="58"/>
      <x:c r="C434" s="58"/>
      <x:c r="D434" s="58"/>
      <x:c r="E434" s="58"/>
      <x:c r="F434" s="58"/>
      <x:c r="G434" s="58"/>
      <x:c r="H434" s="58"/>
      <x:c r="I434" s="58"/>
      <x:c r="J434" s="58"/>
      <x:c r="K434" s="58"/>
      <x:c r="L434" s="58"/>
      <x:c r="M434" s="58"/>
      <x:c r="N434" s="58"/>
      <x:c r="O434" s="58"/>
      <x:c r="P434" s="60"/>
      <x:c r="Q434" s="60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58"/>
      <x:c r="B435" s="58"/>
      <x:c r="C435" s="58"/>
      <x:c r="D435" s="58"/>
      <x:c r="E435" s="58"/>
      <x:c r="F435" s="58"/>
      <x:c r="G435" s="58"/>
      <x:c r="H435" s="58"/>
      <x:c r="I435" s="58"/>
      <x:c r="J435" s="58"/>
      <x:c r="K435" s="58"/>
      <x:c r="L435" s="58"/>
      <x:c r="M435" s="58"/>
      <x:c r="N435" s="58"/>
      <x:c r="O435" s="58"/>
      <x:c r="P435" s="60"/>
      <x:c r="Q435" s="60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58"/>
      <x:c r="B436" s="58"/>
      <x:c r="C436" s="58"/>
      <x:c r="D436" s="58"/>
      <x:c r="E436" s="58"/>
      <x:c r="F436" s="58"/>
      <x:c r="G436" s="58"/>
      <x:c r="H436" s="58"/>
      <x:c r="I436" s="58"/>
      <x:c r="J436" s="58"/>
      <x:c r="K436" s="58"/>
      <x:c r="L436" s="58"/>
      <x:c r="M436" s="58"/>
      <x:c r="N436" s="58"/>
      <x:c r="O436" s="58"/>
      <x:c r="P436" s="60"/>
      <x:c r="Q436" s="60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58"/>
      <x:c r="B437" s="58"/>
      <x:c r="C437" s="58"/>
      <x:c r="D437" s="58"/>
      <x:c r="E437" s="58"/>
      <x:c r="F437" s="58"/>
      <x:c r="G437" s="58"/>
      <x:c r="H437" s="58"/>
      <x:c r="I437" s="58"/>
      <x:c r="J437" s="58"/>
      <x:c r="K437" s="58"/>
      <x:c r="L437" s="58"/>
      <x:c r="M437" s="58"/>
      <x:c r="N437" s="58"/>
      <x:c r="O437" s="58"/>
      <x:c r="P437" s="60"/>
      <x:c r="Q437" s="60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58"/>
      <x:c r="B438" s="58"/>
      <x:c r="C438" s="58"/>
      <x:c r="D438" s="58"/>
      <x:c r="E438" s="58"/>
      <x:c r="F438" s="58"/>
      <x:c r="G438" s="58"/>
      <x:c r="H438" s="58"/>
      <x:c r="I438" s="58"/>
      <x:c r="J438" s="58"/>
      <x:c r="K438" s="58"/>
      <x:c r="L438" s="58"/>
      <x:c r="M438" s="58"/>
      <x:c r="N438" s="58"/>
      <x:c r="O438" s="58"/>
      <x:c r="P438" s="60"/>
      <x:c r="Q438" s="60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58"/>
      <x:c r="B439" s="58"/>
      <x:c r="C439" s="58"/>
      <x:c r="D439" s="58"/>
      <x:c r="E439" s="58"/>
      <x:c r="F439" s="58"/>
      <x:c r="G439" s="58"/>
      <x:c r="H439" s="58"/>
      <x:c r="I439" s="58"/>
      <x:c r="J439" s="58"/>
      <x:c r="K439" s="58"/>
      <x:c r="L439" s="58"/>
      <x:c r="M439" s="58"/>
      <x:c r="N439" s="58"/>
      <x:c r="O439" s="58"/>
      <x:c r="P439" s="60"/>
      <x:c r="Q439" s="60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58"/>
      <x:c r="B440" s="58"/>
      <x:c r="C440" s="58"/>
      <x:c r="D440" s="58"/>
      <x:c r="E440" s="58"/>
      <x:c r="F440" s="58"/>
      <x:c r="G440" s="58"/>
      <x:c r="H440" s="58"/>
      <x:c r="I440" s="58"/>
      <x:c r="J440" s="58"/>
      <x:c r="K440" s="58"/>
      <x:c r="L440" s="58"/>
      <x:c r="M440" s="58"/>
      <x:c r="N440" s="58"/>
      <x:c r="O440" s="58"/>
      <x:c r="P440" s="60"/>
      <x:c r="Q440" s="60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58"/>
      <x:c r="B441" s="58"/>
      <x:c r="C441" s="58"/>
      <x:c r="D441" s="58"/>
      <x:c r="E441" s="58"/>
      <x:c r="F441" s="58"/>
      <x:c r="G441" s="58"/>
      <x:c r="H441" s="58"/>
      <x:c r="I441" s="58"/>
      <x:c r="J441" s="58"/>
      <x:c r="K441" s="58"/>
      <x:c r="L441" s="58"/>
      <x:c r="M441" s="58"/>
      <x:c r="N441" s="58"/>
      <x:c r="O441" s="58"/>
      <x:c r="P441" s="60"/>
      <x:c r="Q441" s="60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58"/>
      <x:c r="B442" s="58"/>
      <x:c r="C442" s="58"/>
      <x:c r="D442" s="58"/>
      <x:c r="E442" s="58"/>
      <x:c r="F442" s="58"/>
      <x:c r="G442" s="58"/>
      <x:c r="H442" s="58"/>
      <x:c r="I442" s="58"/>
      <x:c r="J442" s="58"/>
      <x:c r="K442" s="58"/>
      <x:c r="L442" s="58"/>
      <x:c r="M442" s="58"/>
      <x:c r="N442" s="58"/>
      <x:c r="O442" s="58"/>
      <x:c r="P442" s="60"/>
      <x:c r="Q442" s="60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58"/>
      <x:c r="B443" s="58"/>
      <x:c r="C443" s="58"/>
      <x:c r="D443" s="58"/>
      <x:c r="E443" s="58"/>
      <x:c r="F443" s="58"/>
      <x:c r="G443" s="58"/>
      <x:c r="H443" s="58"/>
      <x:c r="I443" s="58"/>
      <x:c r="J443" s="58"/>
      <x:c r="K443" s="58"/>
      <x:c r="L443" s="58"/>
      <x:c r="M443" s="58"/>
      <x:c r="N443" s="58"/>
      <x:c r="O443" s="58"/>
      <x:c r="P443" s="60"/>
      <x:c r="Q443" s="60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58"/>
      <x:c r="B444" s="58"/>
      <x:c r="C444" s="58"/>
      <x:c r="D444" s="58"/>
      <x:c r="E444" s="58"/>
      <x:c r="F444" s="58"/>
      <x:c r="G444" s="58"/>
      <x:c r="H444" s="58"/>
      <x:c r="I444" s="58"/>
      <x:c r="J444" s="58"/>
      <x:c r="K444" s="58"/>
      <x:c r="L444" s="58"/>
      <x:c r="M444" s="58"/>
      <x:c r="N444" s="58"/>
      <x:c r="O444" s="58"/>
      <x:c r="P444" s="60"/>
      <x:c r="Q444" s="60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58"/>
      <x:c r="B445" s="58"/>
      <x:c r="C445" s="58"/>
      <x:c r="D445" s="58"/>
      <x:c r="E445" s="58"/>
      <x:c r="F445" s="58"/>
      <x:c r="G445" s="58"/>
      <x:c r="H445" s="58"/>
      <x:c r="I445" s="58"/>
      <x:c r="J445" s="58"/>
      <x:c r="K445" s="58"/>
      <x:c r="L445" s="58"/>
      <x:c r="M445" s="58"/>
      <x:c r="N445" s="58"/>
      <x:c r="O445" s="58"/>
      <x:c r="P445" s="60"/>
      <x:c r="Q445" s="60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58"/>
      <x:c r="B446" s="58"/>
      <x:c r="C446" s="58"/>
      <x:c r="D446" s="58"/>
      <x:c r="E446" s="58"/>
      <x:c r="F446" s="58"/>
      <x:c r="G446" s="58"/>
      <x:c r="H446" s="58"/>
      <x:c r="I446" s="58"/>
      <x:c r="J446" s="58"/>
      <x:c r="K446" s="58"/>
      <x:c r="L446" s="58"/>
      <x:c r="M446" s="58"/>
      <x:c r="N446" s="58"/>
      <x:c r="O446" s="58"/>
      <x:c r="P446" s="60"/>
      <x:c r="Q446" s="60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58"/>
      <x:c r="B447" s="58"/>
      <x:c r="C447" s="58"/>
      <x:c r="D447" s="58"/>
      <x:c r="E447" s="58"/>
      <x:c r="F447" s="58"/>
      <x:c r="G447" s="58"/>
      <x:c r="H447" s="58"/>
      <x:c r="I447" s="58"/>
      <x:c r="J447" s="58"/>
      <x:c r="K447" s="58"/>
      <x:c r="L447" s="58"/>
      <x:c r="M447" s="58"/>
      <x:c r="N447" s="58"/>
      <x:c r="O447" s="58"/>
      <x:c r="P447" s="60"/>
      <x:c r="Q447" s="60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58"/>
      <x:c r="B448" s="58"/>
      <x:c r="C448" s="58"/>
      <x:c r="D448" s="58"/>
      <x:c r="E448" s="58"/>
      <x:c r="F448" s="58"/>
      <x:c r="G448" s="58"/>
      <x:c r="H448" s="58"/>
      <x:c r="I448" s="58"/>
      <x:c r="J448" s="58"/>
      <x:c r="K448" s="58"/>
      <x:c r="L448" s="58"/>
      <x:c r="M448" s="58"/>
      <x:c r="N448" s="58"/>
      <x:c r="O448" s="58"/>
      <x:c r="P448" s="60"/>
      <x:c r="Q448" s="60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58"/>
      <x:c r="B449" s="58"/>
      <x:c r="C449" s="58"/>
      <x:c r="D449" s="58"/>
      <x:c r="E449" s="58"/>
      <x:c r="F449" s="58"/>
      <x:c r="G449" s="58"/>
      <x:c r="H449" s="58"/>
      <x:c r="I449" s="58"/>
      <x:c r="J449" s="58"/>
      <x:c r="K449" s="58"/>
      <x:c r="L449" s="58"/>
      <x:c r="M449" s="58"/>
      <x:c r="N449" s="58"/>
      <x:c r="O449" s="58"/>
      <x:c r="P449" s="60"/>
      <x:c r="Q449" s="60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58"/>
      <x:c r="B450" s="58"/>
      <x:c r="C450" s="58"/>
      <x:c r="D450" s="58"/>
      <x:c r="E450" s="58"/>
      <x:c r="F450" s="58"/>
      <x:c r="G450" s="58"/>
      <x:c r="H450" s="58"/>
      <x:c r="I450" s="58"/>
      <x:c r="J450" s="58"/>
      <x:c r="K450" s="58"/>
      <x:c r="L450" s="58"/>
      <x:c r="M450" s="58"/>
      <x:c r="N450" s="58"/>
      <x:c r="O450" s="58"/>
      <x:c r="P450" s="60"/>
      <x:c r="Q450" s="60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58"/>
      <x:c r="B451" s="58"/>
      <x:c r="C451" s="58"/>
      <x:c r="D451" s="58"/>
      <x:c r="E451" s="58"/>
      <x:c r="F451" s="58"/>
      <x:c r="G451" s="58"/>
      <x:c r="H451" s="58"/>
      <x:c r="I451" s="58"/>
      <x:c r="J451" s="58"/>
      <x:c r="K451" s="58"/>
      <x:c r="L451" s="58"/>
      <x:c r="M451" s="58"/>
      <x:c r="N451" s="58"/>
      <x:c r="O451" s="58"/>
      <x:c r="P451" s="60"/>
      <x:c r="Q451" s="60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58"/>
      <x:c r="B452" s="58"/>
      <x:c r="C452" s="58"/>
      <x:c r="D452" s="58"/>
      <x:c r="E452" s="58"/>
      <x:c r="F452" s="58"/>
      <x:c r="G452" s="58"/>
      <x:c r="H452" s="58"/>
      <x:c r="I452" s="58"/>
      <x:c r="J452" s="58"/>
      <x:c r="K452" s="58"/>
      <x:c r="L452" s="58"/>
      <x:c r="M452" s="58"/>
      <x:c r="N452" s="58"/>
      <x:c r="O452" s="58"/>
      <x:c r="P452" s="60"/>
      <x:c r="Q452" s="60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58"/>
      <x:c r="B453" s="58"/>
      <x:c r="C453" s="58"/>
      <x:c r="D453" s="58"/>
      <x:c r="E453" s="58"/>
      <x:c r="F453" s="58"/>
      <x:c r="G453" s="58"/>
      <x:c r="H453" s="58"/>
      <x:c r="I453" s="58"/>
      <x:c r="J453" s="58"/>
      <x:c r="K453" s="58"/>
      <x:c r="L453" s="58"/>
      <x:c r="M453" s="58"/>
      <x:c r="N453" s="58"/>
      <x:c r="O453" s="58"/>
      <x:c r="P453" s="60"/>
      <x:c r="Q453" s="60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58"/>
      <x:c r="B454" s="58"/>
      <x:c r="C454" s="58"/>
      <x:c r="D454" s="58"/>
      <x:c r="E454" s="58"/>
      <x:c r="F454" s="58"/>
      <x:c r="G454" s="58"/>
      <x:c r="H454" s="58"/>
      <x:c r="I454" s="58"/>
      <x:c r="J454" s="58"/>
      <x:c r="K454" s="58"/>
      <x:c r="L454" s="58"/>
      <x:c r="M454" s="58"/>
      <x:c r="N454" s="58"/>
      <x:c r="O454" s="58"/>
      <x:c r="P454" s="60"/>
      <x:c r="Q454" s="60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58"/>
      <x:c r="B455" s="58"/>
      <x:c r="C455" s="58"/>
      <x:c r="D455" s="58"/>
      <x:c r="E455" s="58"/>
      <x:c r="F455" s="58"/>
      <x:c r="G455" s="58"/>
      <x:c r="H455" s="58"/>
      <x:c r="I455" s="58"/>
      <x:c r="J455" s="58"/>
      <x:c r="K455" s="58"/>
      <x:c r="L455" s="58"/>
      <x:c r="M455" s="58"/>
      <x:c r="N455" s="58"/>
      <x:c r="O455" s="58"/>
      <x:c r="P455" s="60"/>
      <x:c r="Q455" s="60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58"/>
      <x:c r="B456" s="58"/>
      <x:c r="C456" s="58"/>
      <x:c r="D456" s="58"/>
      <x:c r="E456" s="58"/>
      <x:c r="F456" s="58"/>
      <x:c r="G456" s="58"/>
      <x:c r="H456" s="58"/>
      <x:c r="I456" s="58"/>
      <x:c r="J456" s="58"/>
      <x:c r="K456" s="58"/>
      <x:c r="L456" s="58"/>
      <x:c r="M456" s="58"/>
      <x:c r="N456" s="58"/>
      <x:c r="O456" s="58"/>
      <x:c r="P456" s="60"/>
      <x:c r="Q456" s="60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58"/>
      <x:c r="B457" s="58"/>
      <x:c r="C457" s="58"/>
      <x:c r="D457" s="58"/>
      <x:c r="E457" s="58"/>
      <x:c r="F457" s="58"/>
      <x:c r="G457" s="58"/>
      <x:c r="H457" s="58"/>
      <x:c r="I457" s="58"/>
      <x:c r="J457" s="58"/>
      <x:c r="K457" s="58"/>
      <x:c r="L457" s="58"/>
      <x:c r="M457" s="58"/>
      <x:c r="N457" s="58"/>
      <x:c r="O457" s="58"/>
      <x:c r="P457" s="60"/>
      <x:c r="Q457" s="60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58"/>
      <x:c r="B458" s="58"/>
      <x:c r="C458" s="58"/>
      <x:c r="D458" s="58"/>
      <x:c r="E458" s="58"/>
      <x:c r="F458" s="58"/>
      <x:c r="G458" s="58"/>
      <x:c r="H458" s="58"/>
      <x:c r="I458" s="58"/>
      <x:c r="J458" s="58"/>
      <x:c r="K458" s="58"/>
      <x:c r="L458" s="58"/>
      <x:c r="M458" s="58"/>
      <x:c r="N458" s="58"/>
      <x:c r="O458" s="58"/>
      <x:c r="P458" s="60"/>
      <x:c r="Q458" s="60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58"/>
      <x:c r="B459" s="58"/>
      <x:c r="C459" s="58"/>
      <x:c r="D459" s="58"/>
      <x:c r="E459" s="58"/>
      <x:c r="F459" s="58"/>
      <x:c r="G459" s="58"/>
      <x:c r="H459" s="58"/>
      <x:c r="I459" s="58"/>
      <x:c r="J459" s="58"/>
      <x:c r="K459" s="58"/>
      <x:c r="L459" s="58"/>
      <x:c r="M459" s="58"/>
      <x:c r="N459" s="58"/>
      <x:c r="O459" s="58"/>
      <x:c r="P459" s="60"/>
      <x:c r="Q459" s="60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58"/>
      <x:c r="B460" s="58"/>
      <x:c r="C460" s="58"/>
      <x:c r="D460" s="58"/>
      <x:c r="E460" s="58"/>
      <x:c r="F460" s="58"/>
      <x:c r="G460" s="58"/>
      <x:c r="H460" s="58"/>
      <x:c r="I460" s="58"/>
      <x:c r="J460" s="58"/>
      <x:c r="K460" s="58"/>
      <x:c r="L460" s="58"/>
      <x:c r="M460" s="58"/>
      <x:c r="N460" s="58"/>
      <x:c r="O460" s="58"/>
      <x:c r="P460" s="60"/>
      <x:c r="Q460" s="60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58"/>
      <x:c r="B461" s="58"/>
      <x:c r="C461" s="58"/>
      <x:c r="D461" s="58"/>
      <x:c r="E461" s="58"/>
      <x:c r="F461" s="58"/>
      <x:c r="G461" s="58"/>
      <x:c r="H461" s="58"/>
      <x:c r="I461" s="58"/>
      <x:c r="J461" s="58"/>
      <x:c r="K461" s="58"/>
      <x:c r="L461" s="58"/>
      <x:c r="M461" s="58"/>
      <x:c r="N461" s="58"/>
      <x:c r="O461" s="58"/>
      <x:c r="P461" s="60"/>
      <x:c r="Q461" s="60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58"/>
      <x:c r="B462" s="58"/>
      <x:c r="C462" s="58"/>
      <x:c r="D462" s="58"/>
      <x:c r="E462" s="58"/>
      <x:c r="F462" s="58"/>
      <x:c r="G462" s="58"/>
      <x:c r="H462" s="58"/>
      <x:c r="I462" s="58"/>
      <x:c r="J462" s="58"/>
      <x:c r="K462" s="58"/>
      <x:c r="L462" s="58"/>
      <x:c r="M462" s="58"/>
      <x:c r="N462" s="58"/>
      <x:c r="O462" s="58"/>
      <x:c r="P462" s="60"/>
      <x:c r="Q462" s="60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58"/>
      <x:c r="B463" s="58"/>
      <x:c r="C463" s="58"/>
      <x:c r="D463" s="58"/>
      <x:c r="E463" s="58"/>
      <x:c r="F463" s="58"/>
      <x:c r="G463" s="58"/>
      <x:c r="H463" s="58"/>
      <x:c r="I463" s="58"/>
      <x:c r="J463" s="58"/>
      <x:c r="K463" s="58"/>
      <x:c r="L463" s="58"/>
      <x:c r="M463" s="58"/>
      <x:c r="N463" s="58"/>
      <x:c r="O463" s="58"/>
      <x:c r="P463" s="60"/>
      <x:c r="Q463" s="60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58"/>
      <x:c r="B464" s="58"/>
      <x:c r="C464" s="58"/>
      <x:c r="D464" s="58"/>
      <x:c r="E464" s="58"/>
      <x:c r="F464" s="58"/>
      <x:c r="G464" s="58"/>
      <x:c r="H464" s="58"/>
      <x:c r="I464" s="58"/>
      <x:c r="J464" s="58"/>
      <x:c r="K464" s="58"/>
      <x:c r="L464" s="58"/>
      <x:c r="M464" s="58"/>
      <x:c r="N464" s="58"/>
      <x:c r="O464" s="58"/>
      <x:c r="P464" s="60"/>
      <x:c r="Q464" s="60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58"/>
      <x:c r="B465" s="58"/>
      <x:c r="C465" s="58"/>
      <x:c r="D465" s="58"/>
      <x:c r="E465" s="58"/>
      <x:c r="F465" s="58"/>
      <x:c r="G465" s="58"/>
      <x:c r="H465" s="58"/>
      <x:c r="I465" s="58"/>
      <x:c r="J465" s="58"/>
      <x:c r="K465" s="58"/>
      <x:c r="L465" s="58"/>
      <x:c r="M465" s="58"/>
      <x:c r="N465" s="58"/>
      <x:c r="O465" s="58"/>
      <x:c r="P465" s="60"/>
      <x:c r="Q465" s="60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58"/>
      <x:c r="B466" s="58"/>
      <x:c r="C466" s="58"/>
      <x:c r="D466" s="58"/>
      <x:c r="E466" s="58"/>
      <x:c r="F466" s="58"/>
      <x:c r="G466" s="58"/>
      <x:c r="H466" s="58"/>
      <x:c r="I466" s="58"/>
      <x:c r="J466" s="58"/>
      <x:c r="K466" s="58"/>
      <x:c r="L466" s="58"/>
      <x:c r="M466" s="58"/>
      <x:c r="N466" s="58"/>
      <x:c r="O466" s="58"/>
      <x:c r="P466" s="60"/>
      <x:c r="Q466" s="60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58"/>
      <x:c r="B467" s="58"/>
      <x:c r="C467" s="58"/>
      <x:c r="D467" s="58"/>
      <x:c r="E467" s="58"/>
      <x:c r="F467" s="58"/>
      <x:c r="G467" s="58"/>
      <x:c r="H467" s="58"/>
      <x:c r="I467" s="58"/>
      <x:c r="J467" s="58"/>
      <x:c r="K467" s="58"/>
      <x:c r="L467" s="58"/>
      <x:c r="M467" s="58"/>
      <x:c r="N467" s="58"/>
      <x:c r="O467" s="58"/>
      <x:c r="P467" s="60"/>
      <x:c r="Q467" s="60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58"/>
      <x:c r="B468" s="58"/>
      <x:c r="C468" s="58"/>
      <x:c r="D468" s="58"/>
      <x:c r="E468" s="58"/>
      <x:c r="F468" s="58"/>
      <x:c r="G468" s="58"/>
      <x:c r="H468" s="58"/>
      <x:c r="I468" s="58"/>
      <x:c r="J468" s="58"/>
      <x:c r="K468" s="58"/>
      <x:c r="L468" s="58"/>
      <x:c r="M468" s="58"/>
      <x:c r="N468" s="58"/>
      <x:c r="O468" s="58"/>
      <x:c r="P468" s="60"/>
      <x:c r="Q468" s="60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58"/>
      <x:c r="B469" s="58"/>
      <x:c r="C469" s="58"/>
      <x:c r="D469" s="58"/>
      <x:c r="E469" s="58"/>
      <x:c r="F469" s="58"/>
      <x:c r="G469" s="58"/>
      <x:c r="H469" s="58"/>
      <x:c r="I469" s="58"/>
      <x:c r="J469" s="58"/>
      <x:c r="K469" s="58"/>
      <x:c r="L469" s="58"/>
      <x:c r="M469" s="58"/>
      <x:c r="N469" s="58"/>
      <x:c r="O469" s="58"/>
      <x:c r="P469" s="60"/>
      <x:c r="Q469" s="60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58"/>
      <x:c r="B470" s="58"/>
      <x:c r="C470" s="58"/>
      <x:c r="D470" s="58"/>
      <x:c r="E470" s="58"/>
      <x:c r="F470" s="58"/>
      <x:c r="G470" s="58"/>
      <x:c r="H470" s="58"/>
      <x:c r="I470" s="58"/>
      <x:c r="J470" s="58"/>
      <x:c r="K470" s="58"/>
      <x:c r="L470" s="58"/>
      <x:c r="M470" s="58"/>
      <x:c r="N470" s="58"/>
      <x:c r="O470" s="58"/>
      <x:c r="P470" s="60"/>
      <x:c r="Q470" s="60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58"/>
      <x:c r="B471" s="58"/>
      <x:c r="C471" s="58"/>
      <x:c r="D471" s="58"/>
      <x:c r="E471" s="58"/>
      <x:c r="F471" s="58"/>
      <x:c r="G471" s="58"/>
      <x:c r="H471" s="58"/>
      <x:c r="I471" s="58"/>
      <x:c r="J471" s="58"/>
      <x:c r="K471" s="58"/>
      <x:c r="L471" s="58"/>
      <x:c r="M471" s="58"/>
      <x:c r="N471" s="58"/>
      <x:c r="O471" s="58"/>
      <x:c r="P471" s="60"/>
      <x:c r="Q471" s="60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58"/>
      <x:c r="B472" s="58"/>
      <x:c r="C472" s="58"/>
      <x:c r="D472" s="58"/>
      <x:c r="E472" s="58"/>
      <x:c r="F472" s="58"/>
      <x:c r="G472" s="58"/>
      <x:c r="H472" s="58"/>
      <x:c r="I472" s="58"/>
      <x:c r="J472" s="58"/>
      <x:c r="K472" s="58"/>
      <x:c r="L472" s="58"/>
      <x:c r="M472" s="58"/>
      <x:c r="N472" s="58"/>
      <x:c r="O472" s="58"/>
      <x:c r="P472" s="60"/>
      <x:c r="Q472" s="60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58"/>
      <x:c r="B473" s="58"/>
      <x:c r="C473" s="58"/>
      <x:c r="D473" s="58"/>
      <x:c r="E473" s="58"/>
      <x:c r="F473" s="58"/>
      <x:c r="G473" s="58"/>
      <x:c r="H473" s="58"/>
      <x:c r="I473" s="58"/>
      <x:c r="J473" s="58"/>
      <x:c r="K473" s="58"/>
      <x:c r="L473" s="58"/>
      <x:c r="M473" s="58"/>
      <x:c r="N473" s="58"/>
      <x:c r="O473" s="58"/>
      <x:c r="P473" s="60"/>
      <x:c r="Q473" s="60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58"/>
      <x:c r="B474" s="58"/>
      <x:c r="C474" s="58"/>
      <x:c r="D474" s="58"/>
      <x:c r="E474" s="58"/>
      <x:c r="F474" s="58"/>
      <x:c r="G474" s="58"/>
      <x:c r="H474" s="58"/>
      <x:c r="I474" s="58"/>
      <x:c r="J474" s="58"/>
      <x:c r="K474" s="58"/>
      <x:c r="L474" s="58"/>
      <x:c r="M474" s="58"/>
      <x:c r="N474" s="58"/>
      <x:c r="O474" s="58"/>
      <x:c r="P474" s="60"/>
      <x:c r="Q474" s="60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58"/>
      <x:c r="B475" s="58"/>
      <x:c r="C475" s="58"/>
      <x:c r="D475" s="58"/>
      <x:c r="E475" s="58"/>
      <x:c r="F475" s="58"/>
      <x:c r="G475" s="58"/>
      <x:c r="H475" s="58"/>
      <x:c r="I475" s="58"/>
      <x:c r="J475" s="58"/>
      <x:c r="K475" s="58"/>
      <x:c r="L475" s="58"/>
      <x:c r="M475" s="58"/>
      <x:c r="N475" s="58"/>
      <x:c r="O475" s="58"/>
      <x:c r="P475" s="60"/>
      <x:c r="Q475" s="60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58"/>
      <x:c r="B476" s="58"/>
      <x:c r="C476" s="58"/>
      <x:c r="D476" s="58"/>
      <x:c r="E476" s="58"/>
      <x:c r="F476" s="58"/>
      <x:c r="G476" s="58"/>
      <x:c r="H476" s="58"/>
      <x:c r="I476" s="58"/>
      <x:c r="J476" s="58"/>
      <x:c r="K476" s="58"/>
      <x:c r="L476" s="58"/>
      <x:c r="M476" s="58"/>
      <x:c r="N476" s="58"/>
      <x:c r="O476" s="58"/>
      <x:c r="P476" s="60"/>
      <x:c r="Q476" s="60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58"/>
      <x:c r="B477" s="58"/>
      <x:c r="C477" s="58"/>
      <x:c r="D477" s="58"/>
      <x:c r="E477" s="58"/>
      <x:c r="F477" s="58"/>
      <x:c r="G477" s="58"/>
      <x:c r="H477" s="58"/>
      <x:c r="I477" s="58"/>
      <x:c r="J477" s="58"/>
      <x:c r="K477" s="58"/>
      <x:c r="L477" s="58"/>
      <x:c r="M477" s="58"/>
      <x:c r="N477" s="58"/>
      <x:c r="O477" s="58"/>
      <x:c r="P477" s="60"/>
      <x:c r="Q477" s="60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58"/>
      <x:c r="B478" s="58"/>
      <x:c r="C478" s="58"/>
      <x:c r="D478" s="58"/>
      <x:c r="E478" s="58"/>
      <x:c r="F478" s="58"/>
      <x:c r="G478" s="58"/>
      <x:c r="H478" s="58"/>
      <x:c r="I478" s="58"/>
      <x:c r="J478" s="58"/>
      <x:c r="K478" s="58"/>
      <x:c r="L478" s="58"/>
      <x:c r="M478" s="58"/>
      <x:c r="N478" s="58"/>
      <x:c r="O478" s="58"/>
      <x:c r="P478" s="60"/>
      <x:c r="Q478" s="60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58"/>
      <x:c r="B479" s="58"/>
      <x:c r="C479" s="58"/>
      <x:c r="D479" s="58"/>
      <x:c r="E479" s="58"/>
      <x:c r="F479" s="58"/>
      <x:c r="G479" s="58"/>
      <x:c r="H479" s="58"/>
      <x:c r="I479" s="58"/>
      <x:c r="J479" s="58"/>
      <x:c r="K479" s="58"/>
      <x:c r="L479" s="58"/>
      <x:c r="M479" s="58"/>
      <x:c r="N479" s="58"/>
      <x:c r="O479" s="58"/>
      <x:c r="P479" s="60"/>
      <x:c r="Q479" s="60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58"/>
      <x:c r="B480" s="58"/>
      <x:c r="C480" s="58"/>
      <x:c r="D480" s="58"/>
      <x:c r="E480" s="58"/>
      <x:c r="F480" s="58"/>
      <x:c r="G480" s="58"/>
      <x:c r="H480" s="58"/>
      <x:c r="I480" s="58"/>
      <x:c r="J480" s="58"/>
      <x:c r="K480" s="58"/>
      <x:c r="L480" s="58"/>
      <x:c r="M480" s="58"/>
      <x:c r="N480" s="58"/>
      <x:c r="O480" s="58"/>
      <x:c r="P480" s="60"/>
      <x:c r="Q480" s="60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58"/>
      <x:c r="B481" s="58"/>
      <x:c r="C481" s="58"/>
      <x:c r="D481" s="58"/>
      <x:c r="E481" s="58"/>
      <x:c r="F481" s="58"/>
      <x:c r="G481" s="58"/>
      <x:c r="H481" s="58"/>
      <x:c r="I481" s="58"/>
      <x:c r="J481" s="58"/>
      <x:c r="K481" s="58"/>
      <x:c r="L481" s="58"/>
      <x:c r="M481" s="58"/>
      <x:c r="N481" s="58"/>
      <x:c r="O481" s="58"/>
      <x:c r="P481" s="60"/>
      <x:c r="Q481" s="60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58"/>
      <x:c r="B482" s="58"/>
      <x:c r="C482" s="58"/>
      <x:c r="D482" s="58"/>
      <x:c r="E482" s="58"/>
      <x:c r="F482" s="58"/>
      <x:c r="G482" s="58"/>
      <x:c r="H482" s="58"/>
      <x:c r="I482" s="58"/>
      <x:c r="J482" s="58"/>
      <x:c r="K482" s="58"/>
      <x:c r="L482" s="58"/>
      <x:c r="M482" s="58"/>
      <x:c r="N482" s="58"/>
      <x:c r="O482" s="58"/>
      <x:c r="P482" s="60"/>
      <x:c r="Q482" s="60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58"/>
      <x:c r="B483" s="58"/>
      <x:c r="C483" s="58"/>
      <x:c r="D483" s="58"/>
      <x:c r="E483" s="58"/>
      <x:c r="F483" s="58"/>
      <x:c r="G483" s="58"/>
      <x:c r="H483" s="58"/>
      <x:c r="I483" s="58"/>
      <x:c r="J483" s="58"/>
      <x:c r="K483" s="58"/>
      <x:c r="L483" s="58"/>
      <x:c r="M483" s="58"/>
      <x:c r="N483" s="58"/>
      <x:c r="O483" s="58"/>
      <x:c r="P483" s="60"/>
      <x:c r="Q483" s="60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58"/>
      <x:c r="B484" s="58"/>
      <x:c r="C484" s="58"/>
      <x:c r="D484" s="58"/>
      <x:c r="E484" s="58"/>
      <x:c r="F484" s="58"/>
      <x:c r="G484" s="58"/>
      <x:c r="H484" s="58"/>
      <x:c r="I484" s="58"/>
      <x:c r="J484" s="58"/>
      <x:c r="K484" s="58"/>
      <x:c r="L484" s="58"/>
      <x:c r="M484" s="58"/>
      <x:c r="N484" s="58"/>
      <x:c r="O484" s="58"/>
      <x:c r="P484" s="60"/>
      <x:c r="Q484" s="60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58"/>
      <x:c r="B485" s="58"/>
      <x:c r="C485" s="58"/>
      <x:c r="D485" s="58"/>
      <x:c r="E485" s="58"/>
      <x:c r="F485" s="58"/>
      <x:c r="G485" s="58"/>
      <x:c r="H485" s="58"/>
      <x:c r="I485" s="58"/>
      <x:c r="J485" s="58"/>
      <x:c r="K485" s="58"/>
      <x:c r="L485" s="58"/>
      <x:c r="M485" s="58"/>
      <x:c r="N485" s="58"/>
      <x:c r="O485" s="58"/>
      <x:c r="P485" s="60"/>
      <x:c r="Q485" s="60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58"/>
      <x:c r="B486" s="58"/>
      <x:c r="C486" s="58"/>
      <x:c r="D486" s="58"/>
      <x:c r="E486" s="58"/>
      <x:c r="F486" s="58"/>
      <x:c r="G486" s="58"/>
      <x:c r="H486" s="58"/>
      <x:c r="I486" s="58"/>
      <x:c r="J486" s="58"/>
      <x:c r="K486" s="58"/>
      <x:c r="L486" s="58"/>
      <x:c r="M486" s="58"/>
      <x:c r="N486" s="58"/>
      <x:c r="O486" s="58"/>
      <x:c r="P486" s="60"/>
      <x:c r="Q486" s="60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58"/>
      <x:c r="B487" s="58"/>
      <x:c r="C487" s="58"/>
      <x:c r="D487" s="58"/>
      <x:c r="E487" s="58"/>
      <x:c r="F487" s="58"/>
      <x:c r="G487" s="58"/>
      <x:c r="H487" s="58"/>
      <x:c r="I487" s="58"/>
      <x:c r="J487" s="58"/>
      <x:c r="K487" s="58"/>
      <x:c r="L487" s="58"/>
      <x:c r="M487" s="58"/>
      <x:c r="N487" s="58"/>
      <x:c r="O487" s="58"/>
      <x:c r="P487" s="60"/>
      <x:c r="Q487" s="60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58"/>
      <x:c r="B488" s="58"/>
      <x:c r="C488" s="58"/>
      <x:c r="D488" s="58"/>
      <x:c r="E488" s="58"/>
      <x:c r="F488" s="58"/>
      <x:c r="G488" s="58"/>
      <x:c r="H488" s="58"/>
      <x:c r="I488" s="58"/>
      <x:c r="J488" s="58"/>
      <x:c r="K488" s="58"/>
      <x:c r="L488" s="58"/>
      <x:c r="M488" s="58"/>
      <x:c r="N488" s="58"/>
      <x:c r="O488" s="58"/>
      <x:c r="P488" s="60"/>
      <x:c r="Q488" s="60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58"/>
      <x:c r="B489" s="58"/>
      <x:c r="C489" s="58"/>
      <x:c r="D489" s="58"/>
      <x:c r="E489" s="58"/>
      <x:c r="F489" s="58"/>
      <x:c r="G489" s="58"/>
      <x:c r="H489" s="58"/>
      <x:c r="I489" s="58"/>
      <x:c r="J489" s="58"/>
      <x:c r="K489" s="58"/>
      <x:c r="L489" s="58"/>
      <x:c r="M489" s="58"/>
      <x:c r="N489" s="58"/>
      <x:c r="O489" s="58"/>
      <x:c r="P489" s="60"/>
      <x:c r="Q489" s="60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58"/>
      <x:c r="B490" s="58"/>
      <x:c r="C490" s="58"/>
      <x:c r="D490" s="58"/>
      <x:c r="E490" s="58"/>
      <x:c r="F490" s="58"/>
      <x:c r="G490" s="58"/>
      <x:c r="H490" s="58"/>
      <x:c r="I490" s="58"/>
      <x:c r="J490" s="58"/>
      <x:c r="K490" s="58"/>
      <x:c r="L490" s="58"/>
      <x:c r="M490" s="58"/>
      <x:c r="N490" s="58"/>
      <x:c r="O490" s="58"/>
      <x:c r="P490" s="60"/>
      <x:c r="Q490" s="60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58"/>
      <x:c r="B491" s="58"/>
      <x:c r="C491" s="58"/>
      <x:c r="D491" s="58"/>
      <x:c r="E491" s="58"/>
      <x:c r="F491" s="58"/>
      <x:c r="G491" s="58"/>
      <x:c r="H491" s="58"/>
      <x:c r="I491" s="58"/>
      <x:c r="J491" s="58"/>
      <x:c r="K491" s="58"/>
      <x:c r="L491" s="58"/>
      <x:c r="M491" s="58"/>
      <x:c r="N491" s="58"/>
      <x:c r="O491" s="58"/>
      <x:c r="P491" s="60"/>
      <x:c r="Q491" s="60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58"/>
      <x:c r="B492" s="58"/>
      <x:c r="C492" s="58"/>
      <x:c r="D492" s="58"/>
      <x:c r="E492" s="58"/>
      <x:c r="F492" s="58"/>
      <x:c r="G492" s="58"/>
      <x:c r="H492" s="58"/>
      <x:c r="I492" s="58"/>
      <x:c r="J492" s="58"/>
      <x:c r="K492" s="58"/>
      <x:c r="L492" s="58"/>
      <x:c r="M492" s="58"/>
      <x:c r="N492" s="58"/>
      <x:c r="O492" s="58"/>
      <x:c r="P492" s="60"/>
      <x:c r="Q492" s="60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58"/>
      <x:c r="B493" s="58"/>
      <x:c r="C493" s="58"/>
      <x:c r="D493" s="58"/>
      <x:c r="E493" s="58"/>
      <x:c r="F493" s="58"/>
      <x:c r="G493" s="58"/>
      <x:c r="H493" s="58"/>
      <x:c r="I493" s="58"/>
      <x:c r="J493" s="58"/>
      <x:c r="K493" s="58"/>
      <x:c r="L493" s="58"/>
      <x:c r="M493" s="58"/>
      <x:c r="N493" s="58"/>
      <x:c r="O493" s="58"/>
      <x:c r="P493" s="60"/>
      <x:c r="Q493" s="60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58"/>
      <x:c r="B494" s="58"/>
      <x:c r="C494" s="58"/>
      <x:c r="D494" s="58"/>
      <x:c r="E494" s="58"/>
      <x:c r="F494" s="58"/>
      <x:c r="G494" s="58"/>
      <x:c r="H494" s="58"/>
      <x:c r="I494" s="58"/>
      <x:c r="J494" s="58"/>
      <x:c r="K494" s="58"/>
      <x:c r="L494" s="58"/>
      <x:c r="M494" s="58"/>
      <x:c r="N494" s="58"/>
      <x:c r="O494" s="58"/>
      <x:c r="P494" s="60"/>
      <x:c r="Q494" s="60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58"/>
      <x:c r="B495" s="58"/>
      <x:c r="C495" s="58"/>
      <x:c r="D495" s="58"/>
      <x:c r="E495" s="58"/>
      <x:c r="F495" s="58"/>
      <x:c r="G495" s="58"/>
      <x:c r="H495" s="58"/>
      <x:c r="I495" s="58"/>
      <x:c r="J495" s="58"/>
      <x:c r="K495" s="58"/>
      <x:c r="L495" s="58"/>
      <x:c r="M495" s="58"/>
      <x:c r="N495" s="58"/>
      <x:c r="O495" s="58"/>
      <x:c r="P495" s="60"/>
      <x:c r="Q495" s="60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58"/>
      <x:c r="B496" s="58"/>
      <x:c r="C496" s="58"/>
      <x:c r="D496" s="58"/>
      <x:c r="E496" s="58"/>
      <x:c r="F496" s="58"/>
      <x:c r="G496" s="58"/>
      <x:c r="H496" s="58"/>
      <x:c r="I496" s="58"/>
      <x:c r="J496" s="58"/>
      <x:c r="K496" s="58"/>
      <x:c r="L496" s="58"/>
      <x:c r="M496" s="58"/>
      <x:c r="N496" s="58"/>
      <x:c r="O496" s="58"/>
      <x:c r="P496" s="60"/>
      <x:c r="Q496" s="60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58"/>
      <x:c r="B497" s="58"/>
      <x:c r="C497" s="58"/>
      <x:c r="D497" s="58"/>
      <x:c r="E497" s="58"/>
      <x:c r="F497" s="58"/>
      <x:c r="G497" s="58"/>
      <x:c r="H497" s="58"/>
      <x:c r="I497" s="58"/>
      <x:c r="J497" s="58"/>
      <x:c r="K497" s="58"/>
      <x:c r="L497" s="58"/>
      <x:c r="M497" s="58"/>
      <x:c r="N497" s="58"/>
      <x:c r="O497" s="58"/>
      <x:c r="P497" s="60"/>
      <x:c r="Q497" s="60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58"/>
      <x:c r="B498" s="58"/>
      <x:c r="C498" s="58"/>
      <x:c r="D498" s="58"/>
      <x:c r="E498" s="58"/>
      <x:c r="F498" s="58"/>
      <x:c r="G498" s="58"/>
      <x:c r="H498" s="58"/>
      <x:c r="I498" s="58"/>
      <x:c r="J498" s="58"/>
      <x:c r="K498" s="58"/>
      <x:c r="L498" s="58"/>
      <x:c r="M498" s="58"/>
      <x:c r="N498" s="58"/>
      <x:c r="O498" s="58"/>
      <x:c r="P498" s="60"/>
      <x:c r="Q498" s="60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58"/>
      <x:c r="B499" s="58"/>
      <x:c r="C499" s="58"/>
      <x:c r="D499" s="58"/>
      <x:c r="E499" s="58"/>
      <x:c r="F499" s="58"/>
      <x:c r="G499" s="58"/>
      <x:c r="H499" s="58"/>
      <x:c r="I499" s="58"/>
      <x:c r="J499" s="58"/>
      <x:c r="K499" s="58"/>
      <x:c r="L499" s="58"/>
      <x:c r="M499" s="58"/>
      <x:c r="N499" s="58"/>
      <x:c r="O499" s="58"/>
      <x:c r="P499" s="60"/>
      <x:c r="Q499" s="60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58"/>
      <x:c r="B500" s="58"/>
      <x:c r="C500" s="58"/>
      <x:c r="D500" s="58"/>
      <x:c r="E500" s="58"/>
      <x:c r="F500" s="58"/>
      <x:c r="G500" s="58"/>
      <x:c r="H500" s="58"/>
      <x:c r="I500" s="58"/>
      <x:c r="J500" s="58"/>
      <x:c r="K500" s="58"/>
      <x:c r="L500" s="58"/>
      <x:c r="M500" s="58"/>
      <x:c r="N500" s="58"/>
      <x:c r="O500" s="58"/>
      <x:c r="P500" s="60"/>
      <x:c r="Q500" s="60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58"/>
      <x:c r="B501" s="58"/>
      <x:c r="C501" s="58"/>
      <x:c r="D501" s="58"/>
      <x:c r="E501" s="58"/>
      <x:c r="F501" s="58"/>
      <x:c r="G501" s="58"/>
      <x:c r="H501" s="58"/>
      <x:c r="I501" s="58"/>
      <x:c r="J501" s="58"/>
      <x:c r="K501" s="58"/>
      <x:c r="L501" s="58"/>
      <x:c r="M501" s="58"/>
      <x:c r="N501" s="58"/>
      <x:c r="O501" s="58"/>
      <x:c r="P501" s="60"/>
      <x:c r="Q501" s="60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58"/>
      <x:c r="B502" s="58"/>
      <x:c r="C502" s="58"/>
      <x:c r="D502" s="58"/>
      <x:c r="E502" s="58"/>
      <x:c r="F502" s="58"/>
      <x:c r="G502" s="58"/>
      <x:c r="H502" s="58"/>
      <x:c r="I502" s="58"/>
      <x:c r="J502" s="58"/>
      <x:c r="K502" s="58"/>
      <x:c r="L502" s="58"/>
      <x:c r="M502" s="58"/>
      <x:c r="N502" s="58"/>
      <x:c r="O502" s="58"/>
      <x:c r="P502" s="60"/>
      <x:c r="Q502" s="60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58"/>
      <x:c r="B503" s="58"/>
      <x:c r="C503" s="58"/>
      <x:c r="D503" s="58"/>
      <x:c r="E503" s="58"/>
      <x:c r="F503" s="58"/>
      <x:c r="G503" s="58"/>
      <x:c r="H503" s="58"/>
      <x:c r="I503" s="58"/>
      <x:c r="J503" s="58"/>
      <x:c r="K503" s="58"/>
      <x:c r="L503" s="58"/>
      <x:c r="M503" s="58"/>
      <x:c r="N503" s="58"/>
      <x:c r="O503" s="58"/>
      <x:c r="P503" s="60"/>
      <x:c r="Q503" s="60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58"/>
      <x:c r="B504" s="58"/>
      <x:c r="C504" s="58"/>
      <x:c r="D504" s="58"/>
      <x:c r="E504" s="58"/>
      <x:c r="F504" s="58"/>
      <x:c r="G504" s="58"/>
      <x:c r="H504" s="58"/>
      <x:c r="I504" s="58"/>
      <x:c r="J504" s="58"/>
      <x:c r="K504" s="58"/>
      <x:c r="L504" s="58"/>
      <x:c r="M504" s="58"/>
      <x:c r="N504" s="58"/>
      <x:c r="O504" s="58"/>
      <x:c r="P504" s="60"/>
      <x:c r="Q504" s="60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58"/>
      <x:c r="B505" s="58"/>
      <x:c r="C505" s="58"/>
      <x:c r="D505" s="58"/>
      <x:c r="E505" s="58"/>
      <x:c r="F505" s="58"/>
      <x:c r="G505" s="58"/>
      <x:c r="H505" s="58"/>
      <x:c r="I505" s="58"/>
      <x:c r="J505" s="58"/>
      <x:c r="K505" s="58"/>
      <x:c r="L505" s="58"/>
      <x:c r="M505" s="58"/>
      <x:c r="N505" s="58"/>
      <x:c r="O505" s="58"/>
      <x:c r="P505" s="60"/>
      <x:c r="Q505" s="60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58"/>
      <x:c r="B506" s="58"/>
      <x:c r="C506" s="58"/>
      <x:c r="D506" s="58"/>
      <x:c r="E506" s="58"/>
      <x:c r="F506" s="58"/>
      <x:c r="G506" s="58"/>
      <x:c r="H506" s="58"/>
      <x:c r="I506" s="58"/>
      <x:c r="J506" s="58"/>
      <x:c r="K506" s="58"/>
      <x:c r="L506" s="58"/>
      <x:c r="M506" s="58"/>
      <x:c r="N506" s="58"/>
      <x:c r="O506" s="58"/>
      <x:c r="P506" s="60"/>
      <x:c r="Q506" s="60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K4"/>
  </x:mergeCells>
  <x:dataValidations count="2">
    <x:dataValidation type="list" errorStyle="stop" operator="between" allowBlank="1" showDropDown="0" showInputMessage="0" showErrorMessage="0" sqref="H7:H506">
      <x:formula1>"Actual,Budget,Forecast,Projection"</x:formula1>
      <x:formula2>0</x:formula2>
    </x:dataValidation>
    <x:dataValidation type="list" errorStyle="stop" operator="between" allowBlank="1" showDropDown="0" showInputMessage="0" showErrorMessage="0" sqref="M7:M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4" width="18" style="1" hidden="0" customWidth="1"/>
    <x:col min="5" max="6" width="16" style="1" hidden="0" customWidth="1"/>
    <x:col min="7" max="7" width="14" style="1" hidden="0" customWidth="1"/>
    <x:col min="8" max="8" width="16" style="1" hidden="0" customWidth="1"/>
    <x:col min="9" max="9" width="24" style="1" hidden="0" customWidth="1"/>
    <x:col min="10" max="10" width="20" style="1" hidden="0" customWidth="1"/>
    <x:col min="11" max="11" width="14" style="1" hidden="0" customWidth="1"/>
    <x:col min="12" max="13" width="18" style="1" hidden="0" customWidth="1"/>
    <x:col min="14" max="14" width="24" style="1" hidden="0" customWidth="1"/>
    <x:col min="15" max="15" width="18" style="1" hidden="0" customWidth="1"/>
    <x:col min="16" max="16" width="20" style="1" hidden="0" customWidth="1"/>
    <x:col min="17" max="17" width="18" style="1" hidden="0" customWidth="1"/>
    <x:col min="18" max="18" width="42" style="1" hidden="0" customWidth="1"/>
    <x:col min="19" max="19" width="16" style="1" hidden="0" customWidth="1"/>
    <x:col min="20" max="20" width="14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1548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Approved source facts only, one selected scenario per year. Use portfolio controls for live metrics; building detail stays under building IDs. Missing amounts stay blank. Read 00_START_HERE.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1549</x:v>
      </x:c>
      <x:c r="B6" s="298" t="s">
        <x:v>1057</x:v>
      </x:c>
      <x:c r="C6" s="298" t="s">
        <x:v>1058</x:v>
      </x:c>
      <x:c r="D6" s="298" t="s">
        <x:v>1532</x:v>
      </x:c>
      <x:c r="E6" s="298" t="s">
        <x:v>1543</x:v>
      </x:c>
      <x:c r="F6" s="298" t="s">
        <x:v>1544</x:v>
      </x:c>
      <x:c r="G6" s="298" t="s">
        <x:v>1545</x:v>
      </x:c>
      <x:c r="H6" s="298" t="s">
        <x:v>1546</x:v>
      </x:c>
      <x:c r="I6" s="298" t="s">
        <x:v>1550</x:v>
      </x:c>
      <x:c r="J6" s="298" t="s">
        <x:v>1551</x:v>
      </x:c>
      <x:c r="K6" s="298" t="s">
        <x:v>1552</x:v>
      </x:c>
      <x:c r="L6" s="299" t="s">
        <x:v>1553</x:v>
      </x:c>
      <x:c r="M6" s="298" t="s">
        <x:v>1460</x:v>
      </x:c>
      <x:c r="N6" s="299" t="s">
        <x:v>533</x:v>
      </x:c>
      <x:c r="O6" s="299" t="s">
        <x:v>609</x:v>
      </x:c>
      <x:c r="P6" s="298" t="s">
        <x:v>1076</x:v>
      </x:c>
      <x:c r="Q6" s="298" t="s">
        <x:v>1493</x:v>
      </x:c>
      <x:c r="R6" s="299" t="s">
        <x:v>448</x:v>
      </x:c>
      <x:c r="S6" s="298" t="s">
        <x:v>856</x:v>
      </x:c>
      <x:c r="T6" s="298" t="s">
        <x:v>860</x:v>
      </x:c>
      <x:c r="U6" s="300" t="str">
        <x:v>Record_Grain *</x:v>
      </x:c>
      <x:c r="V6" s="300" t="str">
        <x:v>Input_Status</x:v>
      </x:c>
      <x:c r="W6" s="300"/>
      <x:c r="X6" s="300"/>
      <x:c r="Y6" s="300"/>
      <x:c r="Z6" s="300"/>
    </x:row>
    <x:row r="7" ht="18" hidden="0" customHeight="1">
      <x:c r="A7" s="329" t="str">
        <x:v>FIN-TEST-0001</x:v>
      </x:c>
      <x:c r="B7" s="329" t="str">
        <x:v>ASM-NGOB-V42-TEST</x:v>
      </x:c>
      <x:c r="C7" s="329" t="str">
        <x:v>ORG-NGOB</x:v>
      </x:c>
      <x:c r="D7" s="329" t="str">
        <x:v>PORTFOLIO-NGOB</x:v>
      </x:c>
      <x:c r="E7" s="336" t="d">
        <x:v>2024-04-01T00:00:00.000Z</x:v>
      </x:c>
      <x:c r="F7" s="336" t="d">
        <x:v>2025-03-31T00:00:00.000Z</x:v>
      </x:c>
      <x:c r="G7" s="329" t="str">
        <x:v>2024-2025</x:v>
      </x:c>
      <x:c r="H7" s="329" t="str">
        <x:v>Actual</x:v>
      </x:c>
      <x:c r="I7" s="329" t="str">
        <x:v>REVENUE</x:v>
      </x:c>
      <x:c r="J7" s="338" t="n">
        <x:f>'20_FIELD_MAPPING'!H7</x:f>
        <x:v>9333926.19</x:v>
      </x:c>
      <x:c r="K7" s="329" t="str">
        <x:v>CAD</x:v>
      </x:c>
      <x:c r="L7" s="329" t="str">
        <x:v>Unknown</x:v>
      </x:c>
      <x:c r="M7" s="329" t="str">
        <x:v>SRC-NGOB-V18</x:v>
      </x:c>
      <x:c r="N7" s="329" t="str">
        <x:v>'CASH FLOW W ALL BUILDINGS JULY '!C33</x:v>
      </x:c>
      <x:c r="O7" s="329" t="str">
        <x:v>MAP-TEST-0001</x:v>
      </x:c>
      <x:c r="P7" s="329" t="str">
        <x:v>Under review</x:v>
      </x:c>
      <x:c r="Q7" s="329" t="str">
        <x:v>V4.2-NGOB-CORRECTED-TEST</x:v>
      </x:c>
      <x:c r="R7" s="329" t="str">
        <x:v>Portfolio source control.</x:v>
      </x:c>
      <x:c r="S7" s="329" t="str"/>
      <x:c r="T7" s="329"/>
      <x:c r="U7" s="332" t="str">
        <x:v>Portfolio control</x:v>
      </x:c>
      <x:c r="V7" s="332" t="str">
        <x:v>Needs review</x:v>
      </x:c>
      <x:c r="W7" s="60"/>
      <x:c r="X7" s="60"/>
      <x:c r="Y7" s="60"/>
      <x:c r="Z7" s="60"/>
    </x:row>
    <x:row r="8" ht="18" hidden="0" customHeight="1">
      <x:c r="A8" s="329" t="str">
        <x:v>FIN-TEST-0002</x:v>
      </x:c>
      <x:c r="B8" s="329" t="str">
        <x:v>ASM-NGOB-V42-TEST</x:v>
      </x:c>
      <x:c r="C8" s="329" t="str">
        <x:v>ORG-NGOB</x:v>
      </x:c>
      <x:c r="D8" s="329" t="str">
        <x:v>PORTFOLIO-NGOB</x:v>
      </x:c>
      <x:c r="E8" s="336" t="d">
        <x:v>2024-04-01T00:00:00.000Z</x:v>
      </x:c>
      <x:c r="F8" s="336" t="d">
        <x:v>2025-03-31T00:00:00.000Z</x:v>
      </x:c>
      <x:c r="G8" s="329" t="str">
        <x:v>2024-2025</x:v>
      </x:c>
      <x:c r="H8" s="329" t="str">
        <x:v>Actual</x:v>
      </x:c>
      <x:c r="I8" s="329" t="str">
        <x:v>OPEX</x:v>
      </x:c>
      <x:c r="J8" s="338" t="n">
        <x:f>'20_FIELD_MAPPING'!H8</x:f>
        <x:v>1151729.71</x:v>
      </x:c>
      <x:c r="K8" s="329" t="str">
        <x:v>CAD</x:v>
      </x:c>
      <x:c r="L8" s="329" t="str">
        <x:v>Unknown</x:v>
      </x:c>
      <x:c r="M8" s="329" t="str">
        <x:v>SRC-NGOB-V18</x:v>
      </x:c>
      <x:c r="N8" s="329" t="str">
        <x:v>'CASH FLOW W ALL BUILDINGS JULY '!C76</x:v>
      </x:c>
      <x:c r="O8" s="329" t="str">
        <x:v>MAP-TEST-0002</x:v>
      </x:c>
      <x:c r="P8" s="329" t="str">
        <x:v>Under review</x:v>
      </x:c>
      <x:c r="Q8" s="329" t="str">
        <x:v>V4.2-NGOB-CORRECTED-TEST</x:v>
      </x:c>
      <x:c r="R8" s="329" t="str">
        <x:v>Portfolio society operating expense control.</x:v>
      </x:c>
      <x:c r="S8" s="329" t="str"/>
      <x:c r="T8" s="329"/>
      <x:c r="U8" s="332" t="str">
        <x:v>Portfolio control</x:v>
      </x:c>
      <x:c r="V8" s="332" t="str">
        <x:v>Needs review</x:v>
      </x:c>
      <x:c r="W8" s="60"/>
      <x:c r="X8" s="60"/>
      <x:c r="Y8" s="60"/>
      <x:c r="Z8" s="60"/>
    </x:row>
    <x:row r="9" ht="18" hidden="0" customHeight="1">
      <x:c r="A9" s="329" t="str">
        <x:v>FIN-TEST-0003</x:v>
      </x:c>
      <x:c r="B9" s="329" t="str">
        <x:v>ASM-NGOB-V42-TEST</x:v>
      </x:c>
      <x:c r="C9" s="329" t="str">
        <x:v>ORG-NGOB</x:v>
      </x:c>
      <x:c r="D9" s="329" t="str">
        <x:v>PORTFOLIO-NGOB</x:v>
      </x:c>
      <x:c r="E9" s="336" t="d">
        <x:v>2024-04-01T00:00:00.000Z</x:v>
      </x:c>
      <x:c r="F9" s="336" t="d">
        <x:v>2025-03-31T00:00:00.000Z</x:v>
      </x:c>
      <x:c r="G9" s="329" t="str">
        <x:v>2024-2025</x:v>
      </x:c>
      <x:c r="H9" s="329" t="str">
        <x:v>Actual</x:v>
      </x:c>
      <x:c r="I9" s="329" t="str">
        <x:v>OPEX</x:v>
      </x:c>
      <x:c r="J9" s="338" t="n">
        <x:f>'20_FIELD_MAPPING'!H9</x:f>
        <x:v>5172702.42</x:v>
      </x:c>
      <x:c r="K9" s="329" t="str">
        <x:v>CAD</x:v>
      </x:c>
      <x:c r="L9" s="329" t="str">
        <x:v>Unknown</x:v>
      </x:c>
      <x:c r="M9" s="329" t="str">
        <x:v>SRC-NGOB-V18</x:v>
      </x:c>
      <x:c r="N9" s="329" t="str">
        <x:v>'CASH FLOW W ALL BUILDINGS JULY '!C77</x:v>
      </x:c>
      <x:c r="O9" s="329" t="str">
        <x:v>MAP-TEST-0003</x:v>
      </x:c>
      <x:c r="P9" s="329" t="str">
        <x:v>Under review</x:v>
      </x:c>
      <x:c r="Q9" s="329" t="str">
        <x:v>V4.2-NGOB-CORRECTED-TEST</x:v>
      </x:c>
      <x:c r="R9" s="329" t="str">
        <x:v>Portfolio building operating expense control.</x:v>
      </x:c>
      <x:c r="S9" s="329" t="str"/>
      <x:c r="T9" s="329"/>
      <x:c r="U9" s="332" t="str">
        <x:v>Portfolio control</x:v>
      </x:c>
      <x:c r="V9" s="332" t="str">
        <x:v>Needs review</x:v>
      </x:c>
      <x:c r="W9" s="60"/>
      <x:c r="X9" s="60"/>
      <x:c r="Y9" s="60"/>
      <x:c r="Z9" s="60"/>
    </x:row>
    <x:row r="10" ht="18" hidden="0" customHeight="1">
      <x:c r="A10" s="329" t="str">
        <x:v>FIN-TEST-0004</x:v>
      </x:c>
      <x:c r="B10" s="329" t="str">
        <x:v>ASM-NGOB-V42-TEST</x:v>
      </x:c>
      <x:c r="C10" s="329" t="str">
        <x:v>ORG-NGOB</x:v>
      </x:c>
      <x:c r="D10" s="329" t="str">
        <x:v>PORTFOLIO-NGOB</x:v>
      </x:c>
      <x:c r="E10" s="336" t="d">
        <x:v>2025-04-01T00:00:00.000Z</x:v>
      </x:c>
      <x:c r="F10" s="336" t="d">
        <x:v>2026-03-31T00:00:00.000Z</x:v>
      </x:c>
      <x:c r="G10" s="329" t="str">
        <x:v>2025-2026</x:v>
      </x:c>
      <x:c r="H10" s="329" t="str">
        <x:v>Budget</x:v>
      </x:c>
      <x:c r="I10" s="329" t="str">
        <x:v>REVENUE</x:v>
      </x:c>
      <x:c r="J10" s="338" t="n">
        <x:f>'20_FIELD_MAPPING'!H10</x:f>
        <x:v>9352051.4994</x:v>
      </x:c>
      <x:c r="K10" s="329" t="str">
        <x:v>CAD</x:v>
      </x:c>
      <x:c r="L10" s="329" t="str">
        <x:v>Unknown</x:v>
      </x:c>
      <x:c r="M10" s="329" t="str">
        <x:v>SRC-NGOB-V18</x:v>
      </x:c>
      <x:c r="N10" s="329" t="str">
        <x:v>'CASH FLOW W ALL BUILDINGS JULY '!D33</x:v>
      </x:c>
      <x:c r="O10" s="329" t="str">
        <x:v>MAP-TEST-0004</x:v>
      </x:c>
      <x:c r="P10" s="329" t="str">
        <x:v>Under review</x:v>
      </x:c>
      <x:c r="Q10" s="329" t="str">
        <x:v>V4.2-NGOB-CORRECTED-TEST</x:v>
      </x:c>
      <x:c r="R10" s="329" t="str">
        <x:v>Portfolio source control.</x:v>
      </x:c>
      <x:c r="S10" s="329" t="str"/>
      <x:c r="T10" s="329"/>
      <x:c r="U10" s="332" t="str">
        <x:v>Portfolio control</x:v>
      </x:c>
      <x:c r="V10" s="332" t="str">
        <x:v>Needs review</x:v>
      </x:c>
      <x:c r="W10" s="60"/>
      <x:c r="X10" s="60"/>
      <x:c r="Y10" s="60"/>
      <x:c r="Z10" s="60"/>
    </x:row>
    <x:row r="11" ht="18" hidden="0" customHeight="1">
      <x:c r="A11" s="329" t="str">
        <x:v>FIN-TEST-0005</x:v>
      </x:c>
      <x:c r="B11" s="329" t="str">
        <x:v>ASM-NGOB-V42-TEST</x:v>
      </x:c>
      <x:c r="C11" s="329" t="str">
        <x:v>ORG-NGOB</x:v>
      </x:c>
      <x:c r="D11" s="329" t="str">
        <x:v>PORTFOLIO-NGOB</x:v>
      </x:c>
      <x:c r="E11" s="336" t="d">
        <x:v>2025-04-01T00:00:00.000Z</x:v>
      </x:c>
      <x:c r="F11" s="336" t="d">
        <x:v>2026-03-31T00:00:00.000Z</x:v>
      </x:c>
      <x:c r="G11" s="329" t="str">
        <x:v>2025-2026</x:v>
      </x:c>
      <x:c r="H11" s="329" t="str">
        <x:v>Budget</x:v>
      </x:c>
      <x:c r="I11" s="329" t="str">
        <x:v>OPEX</x:v>
      </x:c>
      <x:c r="J11" s="338" t="n">
        <x:f>'20_FIELD_MAPPING'!H11</x:f>
        <x:v>1953890.4982788004</x:v>
      </x:c>
      <x:c r="K11" s="329" t="str">
        <x:v>CAD</x:v>
      </x:c>
      <x:c r="L11" s="329" t="str">
        <x:v>Unknown</x:v>
      </x:c>
      <x:c r="M11" s="329" t="str">
        <x:v>SRC-NGOB-V18</x:v>
      </x:c>
      <x:c r="N11" s="329" t="str">
        <x:v>'CASH FLOW W ALL BUILDINGS JULY '!D76</x:v>
      </x:c>
      <x:c r="O11" s="329" t="str">
        <x:v>MAP-TEST-0005</x:v>
      </x:c>
      <x:c r="P11" s="329" t="str">
        <x:v>Under review</x:v>
      </x:c>
      <x:c r="Q11" s="329" t="str">
        <x:v>V4.2-NGOB-CORRECTED-TEST</x:v>
      </x:c>
      <x:c r="R11" s="329" t="str">
        <x:v>Portfolio society operating expense control.</x:v>
      </x:c>
      <x:c r="S11" s="329" t="str"/>
      <x:c r="T11" s="329"/>
      <x:c r="U11" s="332" t="str">
        <x:v>Portfolio control</x:v>
      </x:c>
      <x:c r="V11" s="332" t="str">
        <x:v>Needs review</x:v>
      </x:c>
      <x:c r="W11" s="60"/>
      <x:c r="X11" s="60"/>
      <x:c r="Y11" s="60"/>
      <x:c r="Z11" s="60"/>
    </x:row>
    <x:row r="12" ht="18" hidden="0" customHeight="1">
      <x:c r="A12" s="329" t="str">
        <x:v>FIN-TEST-0006</x:v>
      </x:c>
      <x:c r="B12" s="329" t="str">
        <x:v>ASM-NGOB-V42-TEST</x:v>
      </x:c>
      <x:c r="C12" s="329" t="str">
        <x:v>ORG-NGOB</x:v>
      </x:c>
      <x:c r="D12" s="329" t="str">
        <x:v>PORTFOLIO-NGOB</x:v>
      </x:c>
      <x:c r="E12" s="336" t="d">
        <x:v>2025-04-01T00:00:00.000Z</x:v>
      </x:c>
      <x:c r="F12" s="336" t="d">
        <x:v>2026-03-31T00:00:00.000Z</x:v>
      </x:c>
      <x:c r="G12" s="329" t="str">
        <x:v>2025-2026</x:v>
      </x:c>
      <x:c r="H12" s="329" t="str">
        <x:v>Budget</x:v>
      </x:c>
      <x:c r="I12" s="329" t="str">
        <x:v>OPEX</x:v>
      </x:c>
      <x:c r="J12" s="338" t="n">
        <x:f>'20_FIELD_MAPPING'!H12</x:f>
        <x:v>5317264.8284</x:v>
      </x:c>
      <x:c r="K12" s="329" t="str">
        <x:v>CAD</x:v>
      </x:c>
      <x:c r="L12" s="329" t="str">
        <x:v>Unknown</x:v>
      </x:c>
      <x:c r="M12" s="329" t="str">
        <x:v>SRC-NGOB-V18</x:v>
      </x:c>
      <x:c r="N12" s="329" t="str">
        <x:v>'CASH FLOW W ALL BUILDINGS JULY '!D77</x:v>
      </x:c>
      <x:c r="O12" s="329" t="str">
        <x:v>MAP-TEST-0006</x:v>
      </x:c>
      <x:c r="P12" s="329" t="str">
        <x:v>Under review</x:v>
      </x:c>
      <x:c r="Q12" s="329" t="str">
        <x:v>V4.2-NGOB-CORRECTED-TEST</x:v>
      </x:c>
      <x:c r="R12" s="329" t="str">
        <x:v>Portfolio building operating expense control.</x:v>
      </x:c>
      <x:c r="S12" s="329" t="str"/>
      <x:c r="T12" s="329"/>
      <x:c r="U12" s="332" t="str">
        <x:v>Portfolio control</x:v>
      </x:c>
      <x:c r="V12" s="332" t="str">
        <x:v>Needs review</x:v>
      </x:c>
      <x:c r="W12" s="60"/>
      <x:c r="X12" s="60"/>
      <x:c r="Y12" s="60"/>
      <x:c r="Z12" s="60"/>
    </x:row>
    <x:row r="13" ht="18" hidden="0" customHeight="1">
      <x:c r="A13" s="329" t="str">
        <x:v>FIN-TEST-0007</x:v>
      </x:c>
      <x:c r="B13" s="329" t="str">
        <x:v>ASM-NGOB-V42-TEST</x:v>
      </x:c>
      <x:c r="C13" s="329" t="str">
        <x:v>ORG-NGOB</x:v>
      </x:c>
      <x:c r="D13" s="329" t="str">
        <x:v>PORTFOLIO-NGOB</x:v>
      </x:c>
      <x:c r="E13" s="336" t="d">
        <x:v>2025-04-01T00:00:00.000Z</x:v>
      </x:c>
      <x:c r="F13" s="336" t="d">
        <x:v>2026-03-31T00:00:00.000Z</x:v>
      </x:c>
      <x:c r="G13" s="329" t="str">
        <x:v>2025-2026</x:v>
      </x:c>
      <x:c r="H13" s="329" t="str">
        <x:v>Budget</x:v>
      </x:c>
      <x:c r="I13" s="329" t="str">
        <x:v>RESERVE_CONTRIBUTION</x:v>
      </x:c>
      <x:c r="J13" s="338" t="n">
        <x:f>'20_FIELD_MAPPING'!H13</x:f>
        <x:v>221551.86000000002</x:v>
      </x:c>
      <x:c r="K13" s="329" t="str">
        <x:v>CAD</x:v>
      </x:c>
      <x:c r="L13" s="329" t="str">
        <x:v>Unknown</x:v>
      </x:c>
      <x:c r="M13" s="329" t="str">
        <x:v>SRC-NGOB-V18</x:v>
      </x:c>
      <x:c r="N13" s="329" t="str">
        <x:v>'CASH FLOW W ALL BUILDINGS JULY '!D90</x:v>
      </x:c>
      <x:c r="O13" s="329" t="str">
        <x:v>MAP-TEST-0007</x:v>
      </x:c>
      <x:c r="P13" s="329" t="str">
        <x:v>Under review</x:v>
      </x:c>
      <x:c r="Q13" s="329" t="str">
        <x:v>V4.2-NGOB-CORRECTED-TEST</x:v>
      </x:c>
      <x:c r="R13" s="329" t="str">
        <x:v>Portfolio source control.</x:v>
      </x:c>
      <x:c r="S13" s="329" t="str"/>
      <x:c r="T13" s="329"/>
      <x:c r="U13" s="332" t="str">
        <x:v>Portfolio control</x:v>
      </x:c>
      <x:c r="V13" s="332" t="str">
        <x:v>Needs review</x:v>
      </x:c>
      <x:c r="W13" s="60"/>
      <x:c r="X13" s="60"/>
      <x:c r="Y13" s="60"/>
      <x:c r="Z13" s="60"/>
    </x:row>
    <x:row r="14" ht="18" hidden="0" customHeight="1">
      <x:c r="A14" s="329" t="str">
        <x:v>FIN-TEST-0008</x:v>
      </x:c>
      <x:c r="B14" s="329" t="str">
        <x:v>ASM-NGOB-V42-TEST</x:v>
      </x:c>
      <x:c r="C14" s="329" t="str">
        <x:v>ORG-NGOB</x:v>
      </x:c>
      <x:c r="D14" s="329" t="str">
        <x:v>PORTFOLIO-NGOB</x:v>
      </x:c>
      <x:c r="E14" s="336" t="d">
        <x:v>2026-04-01T00:00:00.000Z</x:v>
      </x:c>
      <x:c r="F14" s="336" t="d">
        <x:v>2027-03-31T00:00:00.000Z</x:v>
      </x:c>
      <x:c r="G14" s="329" t="str">
        <x:v>2026-2027</x:v>
      </x:c>
      <x:c r="H14" s="329" t="str">
        <x:v>Projection</x:v>
      </x:c>
      <x:c r="I14" s="329" t="str">
        <x:v>REVENUE</x:v>
      </x:c>
      <x:c r="J14" s="338" t="n">
        <x:f>'20_FIELD_MAPPING'!H14</x:f>
        <x:v>12696486.415908122</x:v>
      </x:c>
      <x:c r="K14" s="329" t="str">
        <x:v>CAD</x:v>
      </x:c>
      <x:c r="L14" s="329" t="str">
        <x:v>Unknown</x:v>
      </x:c>
      <x:c r="M14" s="329" t="str">
        <x:v>SRC-NGOB-V18</x:v>
      </x:c>
      <x:c r="N14" s="329" t="str">
        <x:v>'CASH FLOW W ALL BUILDINGS JULY '!E33</x:v>
      </x:c>
      <x:c r="O14" s="329" t="str">
        <x:v>MAP-TEST-0008</x:v>
      </x:c>
      <x:c r="P14" s="329" t="str">
        <x:v>Under review</x:v>
      </x:c>
      <x:c r="Q14" s="329" t="str">
        <x:v>V4.2-NGOB-CORRECTED-TEST</x:v>
      </x:c>
      <x:c r="R14" s="329" t="str">
        <x:v>Portfolio source control.</x:v>
      </x:c>
      <x:c r="S14" s="329" t="str"/>
      <x:c r="T14" s="329"/>
      <x:c r="U14" s="332" t="str">
        <x:v>Portfolio control</x:v>
      </x:c>
      <x:c r="V14" s="332" t="str">
        <x:v>Needs review</x:v>
      </x:c>
      <x:c r="W14" s="60"/>
      <x:c r="X14" s="60"/>
      <x:c r="Y14" s="60"/>
      <x:c r="Z14" s="60"/>
    </x:row>
    <x:row r="15" ht="18" hidden="0" customHeight="1">
      <x:c r="A15" s="329" t="str">
        <x:v>FIN-TEST-0009</x:v>
      </x:c>
      <x:c r="B15" s="329" t="str">
        <x:v>ASM-NGOB-V42-TEST</x:v>
      </x:c>
      <x:c r="C15" s="329" t="str">
        <x:v>ORG-NGOB</x:v>
      </x:c>
      <x:c r="D15" s="329" t="str">
        <x:v>PORTFOLIO-NGOB</x:v>
      </x:c>
      <x:c r="E15" s="336" t="d">
        <x:v>2026-04-01T00:00:00.000Z</x:v>
      </x:c>
      <x:c r="F15" s="336" t="d">
        <x:v>2027-03-31T00:00:00.000Z</x:v>
      </x:c>
      <x:c r="G15" s="329" t="str">
        <x:v>2026-2027</x:v>
      </x:c>
      <x:c r="H15" s="329" t="str">
        <x:v>Projection</x:v>
      </x:c>
      <x:c r="I15" s="329" t="str">
        <x:v>OPEX</x:v>
      </x:c>
      <x:c r="J15" s="338" t="n">
        <x:f>'20_FIELD_MAPPING'!H15</x:f>
        <x:v>1967979.9313462442</x:v>
      </x:c>
      <x:c r="K15" s="329" t="str">
        <x:v>CAD</x:v>
      </x:c>
      <x:c r="L15" s="329" t="str">
        <x:v>Unknown</x:v>
      </x:c>
      <x:c r="M15" s="329" t="str">
        <x:v>SRC-NGOB-V18</x:v>
      </x:c>
      <x:c r="N15" s="329" t="str">
        <x:v>'CASH FLOW W ALL BUILDINGS JULY '!E76</x:v>
      </x:c>
      <x:c r="O15" s="329" t="str">
        <x:v>MAP-TEST-0009</x:v>
      </x:c>
      <x:c r="P15" s="329" t="str">
        <x:v>Under review</x:v>
      </x:c>
      <x:c r="Q15" s="329" t="str">
        <x:v>V4.2-NGOB-CORRECTED-TEST</x:v>
      </x:c>
      <x:c r="R15" s="329" t="str">
        <x:v>Portfolio society operating expense control.</x:v>
      </x:c>
      <x:c r="S15" s="329" t="str"/>
      <x:c r="T15" s="329"/>
      <x:c r="U15" s="332" t="str">
        <x:v>Portfolio control</x:v>
      </x:c>
      <x:c r="V15" s="332" t="str">
        <x:v>Needs review</x:v>
      </x:c>
      <x:c r="W15" s="60"/>
      <x:c r="X15" s="60"/>
      <x:c r="Y15" s="60"/>
      <x:c r="Z15" s="60"/>
    </x:row>
    <x:row r="16" ht="18" hidden="0" customHeight="1">
      <x:c r="A16" s="329" t="str">
        <x:v>FIN-TEST-0010</x:v>
      </x:c>
      <x:c r="B16" s="329" t="str">
        <x:v>ASM-NGOB-V42-TEST</x:v>
      </x:c>
      <x:c r="C16" s="329" t="str">
        <x:v>ORG-NGOB</x:v>
      </x:c>
      <x:c r="D16" s="329" t="str">
        <x:v>PORTFOLIO-NGOB</x:v>
      </x:c>
      <x:c r="E16" s="336" t="d">
        <x:v>2026-04-01T00:00:00.000Z</x:v>
      </x:c>
      <x:c r="F16" s="336" t="d">
        <x:v>2027-03-31T00:00:00.000Z</x:v>
      </x:c>
      <x:c r="G16" s="329" t="str">
        <x:v>2026-2027</x:v>
      </x:c>
      <x:c r="H16" s="329" t="str">
        <x:v>Projection</x:v>
      </x:c>
      <x:c r="I16" s="329" t="str">
        <x:v>OPEX</x:v>
      </x:c>
      <x:c r="J16" s="338" t="n">
        <x:f>'20_FIELD_MAPPING'!H16</x:f>
        <x:v>6646130.9014035575</x:v>
      </x:c>
      <x:c r="K16" s="329" t="str">
        <x:v>CAD</x:v>
      </x:c>
      <x:c r="L16" s="329" t="str">
        <x:v>Unknown</x:v>
      </x:c>
      <x:c r="M16" s="329" t="str">
        <x:v>SRC-NGOB-V18</x:v>
      </x:c>
      <x:c r="N16" s="329" t="str">
        <x:v>'CASH FLOW W ALL BUILDINGS JULY '!E77</x:v>
      </x:c>
      <x:c r="O16" s="329" t="str">
        <x:v>MAP-TEST-0010</x:v>
      </x:c>
      <x:c r="P16" s="329" t="str">
        <x:v>Under review</x:v>
      </x:c>
      <x:c r="Q16" s="329" t="str">
        <x:v>V4.2-NGOB-CORRECTED-TEST</x:v>
      </x:c>
      <x:c r="R16" s="329" t="str">
        <x:v>Portfolio building operating expense control.</x:v>
      </x:c>
      <x:c r="S16" s="329" t="str"/>
      <x:c r="T16" s="329"/>
      <x:c r="U16" s="332" t="str">
        <x:v>Portfolio control</x:v>
      </x:c>
      <x:c r="V16" s="332" t="str">
        <x:v>Needs review</x:v>
      </x:c>
      <x:c r="W16" s="60"/>
      <x:c r="X16" s="60"/>
      <x:c r="Y16" s="60"/>
      <x:c r="Z16" s="60"/>
    </x:row>
    <x:row r="17" ht="18" hidden="0" customHeight="1">
      <x:c r="A17" s="329" t="str">
        <x:v>FIN-TEST-0011</x:v>
      </x:c>
      <x:c r="B17" s="329" t="str">
        <x:v>ASM-NGOB-V42-TEST</x:v>
      </x:c>
      <x:c r="C17" s="329" t="str">
        <x:v>ORG-NGOB</x:v>
      </x:c>
      <x:c r="D17" s="329" t="str">
        <x:v>PORTFOLIO-NGOB</x:v>
      </x:c>
      <x:c r="E17" s="336" t="d">
        <x:v>2026-04-01T00:00:00.000Z</x:v>
      </x:c>
      <x:c r="F17" s="336" t="d">
        <x:v>2027-03-31T00:00:00.000Z</x:v>
      </x:c>
      <x:c r="G17" s="329" t="str">
        <x:v>2026-2027</x:v>
      </x:c>
      <x:c r="H17" s="329" t="str">
        <x:v>Projection</x:v>
      </x:c>
      <x:c r="I17" s="329" t="str">
        <x:v>RESERVE_CONTRIBUTION</x:v>
      </x:c>
      <x:c r="J17" s="338" t="n">
        <x:f>'20_FIELD_MAPPING'!H17</x:f>
        <x:v>221245.804525</x:v>
      </x:c>
      <x:c r="K17" s="329" t="str">
        <x:v>CAD</x:v>
      </x:c>
      <x:c r="L17" s="329" t="str">
        <x:v>Unknown</x:v>
      </x:c>
      <x:c r="M17" s="329" t="str">
        <x:v>SRC-NGOB-V18</x:v>
      </x:c>
      <x:c r="N17" s="329" t="str">
        <x:v>'CASH FLOW W ALL BUILDINGS JULY '!E90</x:v>
      </x:c>
      <x:c r="O17" s="329" t="str">
        <x:v>MAP-TEST-0011</x:v>
      </x:c>
      <x:c r="P17" s="329" t="str">
        <x:v>Under review</x:v>
      </x:c>
      <x:c r="Q17" s="329" t="str">
        <x:v>V4.2-NGOB-CORRECTED-TEST</x:v>
      </x:c>
      <x:c r="R17" s="329" t="str">
        <x:v>Portfolio source control.</x:v>
      </x:c>
      <x:c r="S17" s="329" t="str"/>
      <x:c r="T17" s="329"/>
      <x:c r="U17" s="332" t="str">
        <x:v>Portfolio control</x:v>
      </x:c>
      <x:c r="V17" s="332" t="str">
        <x:v>Needs review</x:v>
      </x:c>
      <x:c r="W17" s="60"/>
      <x:c r="X17" s="60"/>
      <x:c r="Y17" s="60"/>
      <x:c r="Z17" s="60"/>
    </x:row>
    <x:row r="18" ht="18" hidden="0" customHeight="1">
      <x:c r="A18" s="329" t="str">
        <x:v>FIN-TEST-0012</x:v>
      </x:c>
      <x:c r="B18" s="329" t="str">
        <x:v>ASM-NGOB-V42-TEST</x:v>
      </x:c>
      <x:c r="C18" s="329" t="str">
        <x:v>ORG-NGOB</x:v>
      </x:c>
      <x:c r="D18" s="329" t="str">
        <x:v>PORTFOLIO-NGOB</x:v>
      </x:c>
      <x:c r="E18" s="336" t="d">
        <x:v>2027-04-01T00:00:00.000Z</x:v>
      </x:c>
      <x:c r="F18" s="336" t="d">
        <x:v>2028-03-31T00:00:00.000Z</x:v>
      </x:c>
      <x:c r="G18" s="329" t="str">
        <x:v>2027-2028</x:v>
      </x:c>
      <x:c r="H18" s="329" t="str">
        <x:v>Projection</x:v>
      </x:c>
      <x:c r="I18" s="329" t="str">
        <x:v>REVENUE</x:v>
      </x:c>
      <x:c r="J18" s="338" t="n">
        <x:f>'20_FIELD_MAPPING'!H18</x:f>
        <x:v>20486839.677352883</x:v>
      </x:c>
      <x:c r="K18" s="329" t="str">
        <x:v>CAD</x:v>
      </x:c>
      <x:c r="L18" s="329" t="str">
        <x:v>Unknown</x:v>
      </x:c>
      <x:c r="M18" s="329" t="str">
        <x:v>SRC-NGOB-V18</x:v>
      </x:c>
      <x:c r="N18" s="329" t="str">
        <x:v>'CASH FLOW W ALL BUILDINGS JULY '!F33</x:v>
      </x:c>
      <x:c r="O18" s="329" t="str">
        <x:v>MAP-TEST-0012</x:v>
      </x:c>
      <x:c r="P18" s="329" t="str">
        <x:v>Under review</x:v>
      </x:c>
      <x:c r="Q18" s="329" t="str">
        <x:v>V4.2-NGOB-CORRECTED-TEST</x:v>
      </x:c>
      <x:c r="R18" s="329" t="str">
        <x:v>Portfolio source control.</x:v>
      </x:c>
      <x:c r="S18" s="329" t="str"/>
      <x:c r="T18" s="329"/>
      <x:c r="U18" s="332" t="str">
        <x:v>Portfolio control</x:v>
      </x:c>
      <x:c r="V18" s="332" t="str">
        <x:v>Needs review</x:v>
      </x:c>
      <x:c r="W18" s="60"/>
      <x:c r="X18" s="60"/>
      <x:c r="Y18" s="60"/>
      <x:c r="Z18" s="60"/>
    </x:row>
    <x:row r="19" ht="18" hidden="0" customHeight="1">
      <x:c r="A19" s="329" t="str">
        <x:v>FIN-TEST-0013</x:v>
      </x:c>
      <x:c r="B19" s="329" t="str">
        <x:v>ASM-NGOB-V42-TEST</x:v>
      </x:c>
      <x:c r="C19" s="329" t="str">
        <x:v>ORG-NGOB</x:v>
      </x:c>
      <x:c r="D19" s="329" t="str">
        <x:v>PORTFOLIO-NGOB</x:v>
      </x:c>
      <x:c r="E19" s="336" t="d">
        <x:v>2027-04-01T00:00:00.000Z</x:v>
      </x:c>
      <x:c r="F19" s="336" t="d">
        <x:v>2028-03-31T00:00:00.000Z</x:v>
      </x:c>
      <x:c r="G19" s="329" t="str">
        <x:v>2027-2028</x:v>
      </x:c>
      <x:c r="H19" s="329" t="str">
        <x:v>Projection</x:v>
      </x:c>
      <x:c r="I19" s="329" t="str">
        <x:v>OPEX</x:v>
      </x:c>
      <x:c r="J19" s="338" t="n">
        <x:f>'20_FIELD_MAPPING'!H19</x:f>
        <x:v>2190514.971973169</x:v>
      </x:c>
      <x:c r="K19" s="329" t="str">
        <x:v>CAD</x:v>
      </x:c>
      <x:c r="L19" s="329" t="str">
        <x:v>Unknown</x:v>
      </x:c>
      <x:c r="M19" s="329" t="str">
        <x:v>SRC-NGOB-V18</x:v>
      </x:c>
      <x:c r="N19" s="329" t="str">
        <x:v>'CASH FLOW W ALL BUILDINGS JULY '!F76</x:v>
      </x:c>
      <x:c r="O19" s="329" t="str">
        <x:v>MAP-TEST-0013</x:v>
      </x:c>
      <x:c r="P19" s="329" t="str">
        <x:v>Under review</x:v>
      </x:c>
      <x:c r="Q19" s="329" t="str">
        <x:v>V4.2-NGOB-CORRECTED-TEST</x:v>
      </x:c>
      <x:c r="R19" s="329" t="str">
        <x:v>Portfolio society operating expense control.</x:v>
      </x:c>
      <x:c r="S19" s="329" t="str"/>
      <x:c r="T19" s="329"/>
      <x:c r="U19" s="332" t="str">
        <x:v>Portfolio control</x:v>
      </x:c>
      <x:c r="V19" s="332" t="str">
        <x:v>Needs review</x:v>
      </x:c>
      <x:c r="W19" s="60"/>
      <x:c r="X19" s="60"/>
      <x:c r="Y19" s="60"/>
      <x:c r="Z19" s="60"/>
    </x:row>
    <x:row r="20" ht="18" hidden="0" customHeight="1">
      <x:c r="A20" s="329" t="str">
        <x:v>FIN-TEST-0014</x:v>
      </x:c>
      <x:c r="B20" s="329" t="str">
        <x:v>ASM-NGOB-V42-TEST</x:v>
      </x:c>
      <x:c r="C20" s="329" t="str">
        <x:v>ORG-NGOB</x:v>
      </x:c>
      <x:c r="D20" s="329" t="str">
        <x:v>PORTFOLIO-NGOB</x:v>
      </x:c>
      <x:c r="E20" s="336" t="d">
        <x:v>2027-04-01T00:00:00.000Z</x:v>
      </x:c>
      <x:c r="F20" s="336" t="d">
        <x:v>2028-03-31T00:00:00.000Z</x:v>
      </x:c>
      <x:c r="G20" s="329" t="str">
        <x:v>2027-2028</x:v>
      </x:c>
      <x:c r="H20" s="329" t="str">
        <x:v>Projection</x:v>
      </x:c>
      <x:c r="I20" s="329" t="str">
        <x:v>OPEX</x:v>
      </x:c>
      <x:c r="J20" s="338" t="n">
        <x:f>'20_FIELD_MAPPING'!H20</x:f>
        <x:v>8915970.279079298</x:v>
      </x:c>
      <x:c r="K20" s="329" t="str">
        <x:v>CAD</x:v>
      </x:c>
      <x:c r="L20" s="329" t="str">
        <x:v>Unknown</x:v>
      </x:c>
      <x:c r="M20" s="329" t="str">
        <x:v>SRC-NGOB-V18</x:v>
      </x:c>
      <x:c r="N20" s="329" t="str">
        <x:v>'CASH FLOW W ALL BUILDINGS JULY '!F77</x:v>
      </x:c>
      <x:c r="O20" s="329" t="str">
        <x:v>MAP-TEST-0014</x:v>
      </x:c>
      <x:c r="P20" s="329" t="str">
        <x:v>Under review</x:v>
      </x:c>
      <x:c r="Q20" s="329" t="str">
        <x:v>V4.2-NGOB-CORRECTED-TEST</x:v>
      </x:c>
      <x:c r="R20" s="329" t="str">
        <x:v>Portfolio building operating expense control.</x:v>
      </x:c>
      <x:c r="S20" s="329" t="str"/>
      <x:c r="T20" s="329"/>
      <x:c r="U20" s="332" t="str">
        <x:v>Portfolio control</x:v>
      </x:c>
      <x:c r="V20" s="332" t="str">
        <x:v>Needs review</x:v>
      </x:c>
      <x:c r="W20" s="60"/>
      <x:c r="X20" s="60"/>
      <x:c r="Y20" s="60"/>
      <x:c r="Z20" s="60"/>
    </x:row>
    <x:row r="21" ht="18" hidden="0" customHeight="1">
      <x:c r="A21" s="329" t="str">
        <x:v>FIN-TEST-0015</x:v>
      </x:c>
      <x:c r="B21" s="329" t="str">
        <x:v>ASM-NGOB-V42-TEST</x:v>
      </x:c>
      <x:c r="C21" s="329" t="str">
        <x:v>ORG-NGOB</x:v>
      </x:c>
      <x:c r="D21" s="329" t="str">
        <x:v>PORTFOLIO-NGOB</x:v>
      </x:c>
      <x:c r="E21" s="336" t="d">
        <x:v>2027-04-01T00:00:00.000Z</x:v>
      </x:c>
      <x:c r="F21" s="336" t="d">
        <x:v>2028-03-31T00:00:00.000Z</x:v>
      </x:c>
      <x:c r="G21" s="329" t="str">
        <x:v>2027-2028</x:v>
      </x:c>
      <x:c r="H21" s="329" t="str">
        <x:v>Projection</x:v>
      </x:c>
      <x:c r="I21" s="329" t="str">
        <x:v>RESERVE_CONTRIBUTION</x:v>
      </x:c>
      <x:c r="J21" s="338" t="n">
        <x:f>'20_FIELD_MAPPING'!H21</x:f>
        <x:v>226959.749638125</x:v>
      </x:c>
      <x:c r="K21" s="329" t="str">
        <x:v>CAD</x:v>
      </x:c>
      <x:c r="L21" s="329" t="str">
        <x:v>Unknown</x:v>
      </x:c>
      <x:c r="M21" s="329" t="str">
        <x:v>SRC-NGOB-V18</x:v>
      </x:c>
      <x:c r="N21" s="329" t="str">
        <x:v>'CASH FLOW W ALL BUILDINGS JULY '!F90</x:v>
      </x:c>
      <x:c r="O21" s="329" t="str">
        <x:v>MAP-TEST-0015</x:v>
      </x:c>
      <x:c r="P21" s="329" t="str">
        <x:v>Under review</x:v>
      </x:c>
      <x:c r="Q21" s="329" t="str">
        <x:v>V4.2-NGOB-CORRECTED-TEST</x:v>
      </x:c>
      <x:c r="R21" s="329" t="str">
        <x:v>Portfolio source control.</x:v>
      </x:c>
      <x:c r="S21" s="329" t="str"/>
      <x:c r="T21" s="329"/>
      <x:c r="U21" s="332" t="str">
        <x:v>Portfolio control</x:v>
      </x:c>
      <x:c r="V21" s="332" t="str">
        <x:v>Needs review</x:v>
      </x:c>
      <x:c r="W21" s="60"/>
      <x:c r="X21" s="60"/>
      <x:c r="Y21" s="60"/>
      <x:c r="Z21" s="60"/>
    </x:row>
    <x:row r="22" ht="18" hidden="0" customHeight="1">
      <x:c r="A22" s="329" t="str">
        <x:v>FIN-TEST-0016</x:v>
      </x:c>
      <x:c r="B22" s="329" t="str">
        <x:v>ASM-NGOB-V42-TEST</x:v>
      </x:c>
      <x:c r="C22" s="329" t="str">
        <x:v>ORG-NGOB</x:v>
      </x:c>
      <x:c r="D22" s="329" t="str">
        <x:v>PORTFOLIO-NGOB</x:v>
      </x:c>
      <x:c r="E22" s="336" t="d">
        <x:v>2028-04-01T00:00:00.000Z</x:v>
      </x:c>
      <x:c r="F22" s="336" t="d">
        <x:v>2029-03-31T00:00:00.000Z</x:v>
      </x:c>
      <x:c r="G22" s="329" t="str">
        <x:v>2028-2029</x:v>
      </x:c>
      <x:c r="H22" s="329" t="str">
        <x:v>Projection</x:v>
      </x:c>
      <x:c r="I22" s="329" t="str">
        <x:v>REVENUE</x:v>
      </x:c>
      <x:c r="J22" s="338" t="n">
        <x:f>'20_FIELD_MAPPING'!H22</x:f>
        <x:v>23804779.906901665</x:v>
      </x:c>
      <x:c r="K22" s="329" t="str">
        <x:v>CAD</x:v>
      </x:c>
      <x:c r="L22" s="329" t="str">
        <x:v>Unknown</x:v>
      </x:c>
      <x:c r="M22" s="329" t="str">
        <x:v>SRC-NGOB-V18</x:v>
      </x:c>
      <x:c r="N22" s="329" t="str">
        <x:v>'CASH FLOW W ALL BUILDINGS JULY '!G33</x:v>
      </x:c>
      <x:c r="O22" s="329" t="str">
        <x:v>MAP-TEST-0016</x:v>
      </x:c>
      <x:c r="P22" s="329" t="str">
        <x:v>Under review</x:v>
      </x:c>
      <x:c r="Q22" s="329" t="str">
        <x:v>V4.2-NGOB-CORRECTED-TEST</x:v>
      </x:c>
      <x:c r="R22" s="329" t="str">
        <x:v>Portfolio source control.</x:v>
      </x:c>
      <x:c r="S22" s="329" t="str"/>
      <x:c r="T22" s="329"/>
      <x:c r="U22" s="332" t="str">
        <x:v>Portfolio control</x:v>
      </x:c>
      <x:c r="V22" s="332" t="str">
        <x:v>Needs review</x:v>
      </x:c>
      <x:c r="W22" s="60"/>
      <x:c r="X22" s="60"/>
      <x:c r="Y22" s="60"/>
      <x:c r="Z22" s="60"/>
    </x:row>
    <x:row r="23" ht="18" hidden="0" customHeight="1">
      <x:c r="A23" s="329" t="str">
        <x:v>FIN-TEST-0017</x:v>
      </x:c>
      <x:c r="B23" s="329" t="str">
        <x:v>ASM-NGOB-V42-TEST</x:v>
      </x:c>
      <x:c r="C23" s="329" t="str">
        <x:v>ORG-NGOB</x:v>
      </x:c>
      <x:c r="D23" s="329" t="str">
        <x:v>PORTFOLIO-NGOB</x:v>
      </x:c>
      <x:c r="E23" s="336" t="d">
        <x:v>2028-04-01T00:00:00.000Z</x:v>
      </x:c>
      <x:c r="F23" s="336" t="d">
        <x:v>2029-03-31T00:00:00.000Z</x:v>
      </x:c>
      <x:c r="G23" s="329" t="str">
        <x:v>2028-2029</x:v>
      </x:c>
      <x:c r="H23" s="329" t="str">
        <x:v>Projection</x:v>
      </x:c>
      <x:c r="I23" s="329" t="str">
        <x:v>OPEX</x:v>
      </x:c>
      <x:c r="J23" s="338" t="n">
        <x:f>'20_FIELD_MAPPING'!H23</x:f>
        <x:v>2232872.7196726324</x:v>
      </x:c>
      <x:c r="K23" s="329" t="str">
        <x:v>CAD</x:v>
      </x:c>
      <x:c r="L23" s="329" t="str">
        <x:v>Unknown</x:v>
      </x:c>
      <x:c r="M23" s="329" t="str">
        <x:v>SRC-NGOB-V18</x:v>
      </x:c>
      <x:c r="N23" s="329" t="str">
        <x:v>'CASH FLOW W ALL BUILDINGS JULY '!G76</x:v>
      </x:c>
      <x:c r="O23" s="329" t="str">
        <x:v>MAP-TEST-0017</x:v>
      </x:c>
      <x:c r="P23" s="329" t="str">
        <x:v>Under review</x:v>
      </x:c>
      <x:c r="Q23" s="329" t="str">
        <x:v>V4.2-NGOB-CORRECTED-TEST</x:v>
      </x:c>
      <x:c r="R23" s="329" t="str">
        <x:v>Portfolio society operating expense control.</x:v>
      </x:c>
      <x:c r="S23" s="329" t="str"/>
      <x:c r="T23" s="329"/>
      <x:c r="U23" s="332" t="str">
        <x:v>Portfolio control</x:v>
      </x:c>
      <x:c r="V23" s="332" t="str">
        <x:v>Needs review</x:v>
      </x:c>
      <x:c r="W23" s="60"/>
      <x:c r="X23" s="60"/>
      <x:c r="Y23" s="60"/>
      <x:c r="Z23" s="60"/>
    </x:row>
    <x:row r="24" ht="18" hidden="0" customHeight="1">
      <x:c r="A24" s="329" t="str">
        <x:v>FIN-TEST-0018</x:v>
      </x:c>
      <x:c r="B24" s="329" t="str">
        <x:v>ASM-NGOB-V42-TEST</x:v>
      </x:c>
      <x:c r="C24" s="329" t="str">
        <x:v>ORG-NGOB</x:v>
      </x:c>
      <x:c r="D24" s="329" t="str">
        <x:v>PORTFOLIO-NGOB</x:v>
      </x:c>
      <x:c r="E24" s="336" t="d">
        <x:v>2028-04-01T00:00:00.000Z</x:v>
      </x:c>
      <x:c r="F24" s="336" t="d">
        <x:v>2029-03-31T00:00:00.000Z</x:v>
      </x:c>
      <x:c r="G24" s="329" t="str">
        <x:v>2028-2029</x:v>
      </x:c>
      <x:c r="H24" s="329" t="str">
        <x:v>Projection</x:v>
      </x:c>
      <x:c r="I24" s="329" t="str">
        <x:v>OPEX</x:v>
      </x:c>
      <x:c r="J24" s="338" t="n">
        <x:f>'20_FIELD_MAPPING'!H24</x:f>
        <x:v>9900146.044585694</x:v>
      </x:c>
      <x:c r="K24" s="329" t="str">
        <x:v>CAD</x:v>
      </x:c>
      <x:c r="L24" s="329" t="str">
        <x:v>Unknown</x:v>
      </x:c>
      <x:c r="M24" s="329" t="str">
        <x:v>SRC-NGOB-V18</x:v>
      </x:c>
      <x:c r="N24" s="329" t="str">
        <x:v>'CASH FLOW W ALL BUILDINGS JULY '!G77</x:v>
      </x:c>
      <x:c r="O24" s="329" t="str">
        <x:v>MAP-TEST-0018</x:v>
      </x:c>
      <x:c r="P24" s="329" t="str">
        <x:v>Under review</x:v>
      </x:c>
      <x:c r="Q24" s="329" t="str">
        <x:v>V4.2-NGOB-CORRECTED-TEST</x:v>
      </x:c>
      <x:c r="R24" s="329" t="str">
        <x:v>Portfolio building operating expense control.</x:v>
      </x:c>
      <x:c r="S24" s="329" t="str"/>
      <x:c r="T24" s="329"/>
      <x:c r="U24" s="332" t="str">
        <x:v>Portfolio control</x:v>
      </x:c>
      <x:c r="V24" s="332" t="str">
        <x:v>Needs review</x:v>
      </x:c>
      <x:c r="W24" s="60"/>
      <x:c r="X24" s="60"/>
      <x:c r="Y24" s="60"/>
      <x:c r="Z24" s="60"/>
    </x:row>
    <x:row r="25" ht="18" hidden="0" customHeight="1">
      <x:c r="A25" s="329" t="str">
        <x:v>FIN-TEST-0019</x:v>
      </x:c>
      <x:c r="B25" s="329" t="str">
        <x:v>ASM-NGOB-V42-TEST</x:v>
      </x:c>
      <x:c r="C25" s="329" t="str">
        <x:v>ORG-NGOB</x:v>
      </x:c>
      <x:c r="D25" s="329" t="str">
        <x:v>PORTFOLIO-NGOB</x:v>
      </x:c>
      <x:c r="E25" s="336" t="d">
        <x:v>2028-04-01T00:00:00.000Z</x:v>
      </x:c>
      <x:c r="F25" s="336" t="d">
        <x:v>2029-03-31T00:00:00.000Z</x:v>
      </x:c>
      <x:c r="G25" s="329" t="str">
        <x:v>2028-2029</x:v>
      </x:c>
      <x:c r="H25" s="329" t="str">
        <x:v>Projection</x:v>
      </x:c>
      <x:c r="I25" s="329" t="str">
        <x:v>RESERVE_CONTRIBUTION</x:v>
      </x:c>
      <x:c r="J25" s="338" t="n">
        <x:f>'20_FIELD_MAPPING'!H25</x:f>
        <x:v>235102.56617907807</x:v>
      </x:c>
      <x:c r="K25" s="329" t="str">
        <x:v>CAD</x:v>
      </x:c>
      <x:c r="L25" s="329" t="str">
        <x:v>Unknown</x:v>
      </x:c>
      <x:c r="M25" s="329" t="str">
        <x:v>SRC-NGOB-V18</x:v>
      </x:c>
      <x:c r="N25" s="329" t="str">
        <x:v>'CASH FLOW W ALL BUILDINGS JULY '!G90</x:v>
      </x:c>
      <x:c r="O25" s="329" t="str">
        <x:v>MAP-TEST-0019</x:v>
      </x:c>
      <x:c r="P25" s="329" t="str">
        <x:v>Under review</x:v>
      </x:c>
      <x:c r="Q25" s="329" t="str">
        <x:v>V4.2-NGOB-CORRECTED-TEST</x:v>
      </x:c>
      <x:c r="R25" s="329" t="str">
        <x:v>Portfolio source control.</x:v>
      </x:c>
      <x:c r="S25" s="329" t="str"/>
      <x:c r="T25" s="329"/>
      <x:c r="U25" s="332" t="str">
        <x:v>Portfolio control</x:v>
      </x:c>
      <x:c r="V25" s="332" t="str">
        <x:v>Needs review</x:v>
      </x:c>
      <x:c r="W25" s="60"/>
      <x:c r="X25" s="60"/>
      <x:c r="Y25" s="60"/>
      <x:c r="Z25" s="60"/>
    </x:row>
    <x:row r="26" ht="18" hidden="0" customHeight="1">
      <x:c r="A26" s="333" t="str">
        <x:v>FIN-TEST-0020</x:v>
      </x:c>
      <x:c r="B26" s="333" t="str">
        <x:v>ASM-NGOB-V42-TEST</x:v>
      </x:c>
      <x:c r="C26" s="333" t="str">
        <x:v>ORG-NGOB</x:v>
      </x:c>
      <x:c r="D26" s="333" t="str">
        <x:v>PORTFOLIO-NGOB</x:v>
      </x:c>
      <x:c r="E26" s="337" t="d">
        <x:v>2029-04-01T00:00:00.000Z</x:v>
      </x:c>
      <x:c r="F26" s="337" t="d">
        <x:v>2030-03-31T00:00:00.000Z</x:v>
      </x:c>
      <x:c r="G26" s="333" t="str">
        <x:v>2029-2030</x:v>
      </x:c>
      <x:c r="H26" s="333" t="str">
        <x:v>Projection</x:v>
      </x:c>
      <x:c r="I26" s="333" t="str">
        <x:v>REVENUE</x:v>
      </x:c>
      <x:c r="J26" s="339" t="n">
        <x:f>'20_FIELD_MAPPING'!H26</x:f>
        <x:v>26628295.394337088</x:v>
      </x:c>
      <x:c r="K26" s="333" t="str">
        <x:v>CAD</x:v>
      </x:c>
      <x:c r="L26" s="333" t="str">
        <x:v>Unknown</x:v>
      </x:c>
      <x:c r="M26" s="333" t="str">
        <x:v>SRC-NGOB-V18</x:v>
      </x:c>
      <x:c r="N26" s="333" t="str">
        <x:v>'CASH FLOW W ALL BUILDINGS JULY '!H33</x:v>
      </x:c>
      <x:c r="O26" s="333" t="str">
        <x:v>MAP-TEST-0020</x:v>
      </x:c>
      <x:c r="P26" s="333" t="str">
        <x:v>Under review</x:v>
      </x:c>
      <x:c r="Q26" s="333" t="str">
        <x:v>V4.2-NGOB-CORRECTED-TEST</x:v>
      </x:c>
      <x:c r="R26" s="333" t="str">
        <x:v>Portfolio source control.</x:v>
      </x:c>
      <x:c r="S26" s="329" t="str"/>
      <x:c r="T26" s="329"/>
      <x:c r="U26" s="332" t="str">
        <x:v>Portfolio control</x:v>
      </x:c>
      <x:c r="V26" s="332" t="str">
        <x:v>Needs review</x:v>
      </x:c>
      <x:c r="W26" s="60"/>
      <x:c r="X26" s="60"/>
      <x:c r="Y26" s="60"/>
      <x:c r="Z26" s="60"/>
    </x:row>
    <x:row r="27" ht="18" hidden="0" customHeight="1">
      <x:c r="A27" s="329" t="str">
        <x:v>FIN-TEST-0021</x:v>
      </x:c>
      <x:c r="B27" s="329" t="str">
        <x:v>ASM-NGOB-V42-TEST</x:v>
      </x:c>
      <x:c r="C27" s="329" t="str">
        <x:v>ORG-NGOB</x:v>
      </x:c>
      <x:c r="D27" s="329" t="str">
        <x:v>PORTFOLIO-NGOB</x:v>
      </x:c>
      <x:c r="E27" s="336" t="d">
        <x:v>2029-04-01T00:00:00.000Z</x:v>
      </x:c>
      <x:c r="F27" s="336" t="d">
        <x:v>2030-03-31T00:00:00.000Z</x:v>
      </x:c>
      <x:c r="G27" s="329" t="str">
        <x:v>2029-2030</x:v>
      </x:c>
      <x:c r="H27" s="329" t="str">
        <x:v>Projection</x:v>
      </x:c>
      <x:c r="I27" s="329" t="str">
        <x:v>OPEX</x:v>
      </x:c>
      <x:c r="J27" s="338" t="n">
        <x:f>'20_FIELD_MAPPING'!H27</x:f>
        <x:v>2276142.137239885</x:v>
      </x:c>
      <x:c r="K27" s="329" t="str">
        <x:v>CAD</x:v>
      </x:c>
      <x:c r="L27" s="329" t="str">
        <x:v>Unknown</x:v>
      </x:c>
      <x:c r="M27" s="329" t="str">
        <x:v>SRC-NGOB-V18</x:v>
      </x:c>
      <x:c r="N27" s="329" t="str">
        <x:v>'CASH FLOW W ALL BUILDINGS JULY '!H76</x:v>
      </x:c>
      <x:c r="O27" s="329" t="str">
        <x:v>MAP-TEST-0021</x:v>
      </x:c>
      <x:c r="P27" s="329" t="str">
        <x:v>Under review</x:v>
      </x:c>
      <x:c r="Q27" s="329" t="str">
        <x:v>V4.2-NGOB-CORRECTED-TEST</x:v>
      </x:c>
      <x:c r="R27" s="329" t="str">
        <x:v>Portfolio society operating expense control.</x:v>
      </x:c>
      <x:c r="S27" s="329" t="str"/>
      <x:c r="T27" s="329"/>
      <x:c r="U27" s="332" t="str">
        <x:v>Portfolio control</x:v>
      </x:c>
      <x:c r="V27" s="332" t="str">
        <x:v>Needs review</x:v>
      </x:c>
      <x:c r="W27" s="60"/>
      <x:c r="X27" s="60"/>
      <x:c r="Y27" s="60"/>
      <x:c r="Z27" s="60"/>
    </x:row>
    <x:row r="28" ht="18" hidden="0" customHeight="1">
      <x:c r="A28" s="329" t="str">
        <x:v>FIN-TEST-0022</x:v>
      </x:c>
      <x:c r="B28" s="329" t="str">
        <x:v>ASM-NGOB-V42-TEST</x:v>
      </x:c>
      <x:c r="C28" s="329" t="str">
        <x:v>ORG-NGOB</x:v>
      </x:c>
      <x:c r="D28" s="329" t="str">
        <x:v>PORTFOLIO-NGOB</x:v>
      </x:c>
      <x:c r="E28" s="336" t="d">
        <x:v>2029-04-01T00:00:00.000Z</x:v>
      </x:c>
      <x:c r="F28" s="336" t="d">
        <x:v>2030-03-31T00:00:00.000Z</x:v>
      </x:c>
      <x:c r="G28" s="329" t="str">
        <x:v>2029-2030</x:v>
      </x:c>
      <x:c r="H28" s="329" t="str">
        <x:v>Projection</x:v>
      </x:c>
      <x:c r="I28" s="329" t="str">
        <x:v>OPEX</x:v>
      </x:c>
      <x:c r="J28" s="338" t="n">
        <x:f>'20_FIELD_MAPPING'!H28</x:f>
        <x:v>10677710.228663055</x:v>
      </x:c>
      <x:c r="K28" s="329" t="str">
        <x:v>CAD</x:v>
      </x:c>
      <x:c r="L28" s="329" t="str">
        <x:v>Unknown</x:v>
      </x:c>
      <x:c r="M28" s="329" t="str">
        <x:v>SRC-NGOB-V18</x:v>
      </x:c>
      <x:c r="N28" s="329" t="str">
        <x:v>'CASH FLOW W ALL BUILDINGS JULY '!H77</x:v>
      </x:c>
      <x:c r="O28" s="329" t="str">
        <x:v>MAP-TEST-0022</x:v>
      </x:c>
      <x:c r="P28" s="329" t="str">
        <x:v>Under review</x:v>
      </x:c>
      <x:c r="Q28" s="329" t="str">
        <x:v>V4.2-NGOB-CORRECTED-TEST</x:v>
      </x:c>
      <x:c r="R28" s="329" t="str">
        <x:v>Portfolio building operating expense control.</x:v>
      </x:c>
      <x:c r="S28" s="329" t="str"/>
      <x:c r="T28" s="329"/>
      <x:c r="U28" s="332" t="str">
        <x:v>Portfolio control</x:v>
      </x:c>
      <x:c r="V28" s="332" t="str">
        <x:v>Needs review</x:v>
      </x:c>
      <x:c r="W28" s="60"/>
      <x:c r="X28" s="60"/>
      <x:c r="Y28" s="60"/>
      <x:c r="Z28" s="60"/>
    </x:row>
    <x:row r="29" ht="18" hidden="0" customHeight="1">
      <x:c r="A29" s="329" t="str">
        <x:v>FIN-TEST-0023</x:v>
      </x:c>
      <x:c r="B29" s="329" t="str">
        <x:v>ASM-NGOB-V42-TEST</x:v>
      </x:c>
      <x:c r="C29" s="329" t="str">
        <x:v>ORG-NGOB</x:v>
      </x:c>
      <x:c r="D29" s="329" t="str">
        <x:v>PORTFOLIO-NGOB</x:v>
      </x:c>
      <x:c r="E29" s="336" t="d">
        <x:v>2029-04-01T00:00:00.000Z</x:v>
      </x:c>
      <x:c r="F29" s="336" t="d">
        <x:v>2030-03-31T00:00:00.000Z</x:v>
      </x:c>
      <x:c r="G29" s="329" t="str">
        <x:v>2029-2030</x:v>
      </x:c>
      <x:c r="H29" s="329" t="str">
        <x:v>Projection</x:v>
      </x:c>
      <x:c r="I29" s="329" t="str">
        <x:v>RESERVE_CONTRIBUTION</x:v>
      </x:c>
      <x:c r="J29" s="338" t="n">
        <x:f>'20_FIELD_MAPPING'!H29</x:f>
        <x:v>244010.32272955508</x:v>
      </x:c>
      <x:c r="K29" s="329" t="str">
        <x:v>CAD</x:v>
      </x:c>
      <x:c r="L29" s="329" t="str">
        <x:v>Unknown</x:v>
      </x:c>
      <x:c r="M29" s="329" t="str">
        <x:v>SRC-NGOB-V18</x:v>
      </x:c>
      <x:c r="N29" s="329" t="str">
        <x:v>'CASH FLOW W ALL BUILDINGS JULY '!H90</x:v>
      </x:c>
      <x:c r="O29" s="329" t="str">
        <x:v>MAP-TEST-0023</x:v>
      </x:c>
      <x:c r="P29" s="329" t="str">
        <x:v>Under review</x:v>
      </x:c>
      <x:c r="Q29" s="329" t="str">
        <x:v>V4.2-NGOB-CORRECTED-TEST</x:v>
      </x:c>
      <x:c r="R29" s="329" t="str">
        <x:v>Portfolio source control.</x:v>
      </x:c>
      <x:c r="S29" s="329" t="str"/>
      <x:c r="T29" s="329"/>
      <x:c r="U29" s="332" t="str">
        <x:v>Portfolio control</x:v>
      </x:c>
      <x:c r="V29" s="332" t="str">
        <x:v>Needs review</x:v>
      </x:c>
      <x:c r="W29" s="60"/>
      <x:c r="X29" s="60"/>
      <x:c r="Y29" s="60"/>
      <x:c r="Z29" s="60"/>
    </x:row>
    <x:row r="30" ht="18" hidden="0" customHeight="1">
      <x:c r="A30" s="329" t="str">
        <x:v>FIN-TEST-0024</x:v>
      </x:c>
      <x:c r="B30" s="329" t="str">
        <x:v>ASM-NGOB-V42-TEST</x:v>
      </x:c>
      <x:c r="C30" s="329" t="str">
        <x:v>ORG-NGOB</x:v>
      </x:c>
      <x:c r="D30" s="329" t="str">
        <x:v>PORTFOLIO-NGOB</x:v>
      </x:c>
      <x:c r="E30" s="336" t="d">
        <x:v>2030-04-01T00:00:00.000Z</x:v>
      </x:c>
      <x:c r="F30" s="336" t="d">
        <x:v>2031-03-31T00:00:00.000Z</x:v>
      </x:c>
      <x:c r="G30" s="329" t="str">
        <x:v>2030-2031</x:v>
      </x:c>
      <x:c r="H30" s="329" t="str">
        <x:v>Projection</x:v>
      </x:c>
      <x:c r="I30" s="329" t="str">
        <x:v>REVENUE</x:v>
      </x:c>
      <x:c r="J30" s="338" t="n">
        <x:f>'20_FIELD_MAPPING'!H30</x:f>
        <x:v>27221516.866271142</x:v>
      </x:c>
      <x:c r="K30" s="329" t="str">
        <x:v>CAD</x:v>
      </x:c>
      <x:c r="L30" s="329" t="str">
        <x:v>Unknown</x:v>
      </x:c>
      <x:c r="M30" s="329" t="str">
        <x:v>SRC-NGOB-V18</x:v>
      </x:c>
      <x:c r="N30" s="329" t="str">
        <x:v>'CASH FLOW W ALL BUILDINGS JULY '!I33</x:v>
      </x:c>
      <x:c r="O30" s="329" t="str">
        <x:v>MAP-TEST-0024</x:v>
      </x:c>
      <x:c r="P30" s="329" t="str">
        <x:v>Under review</x:v>
      </x:c>
      <x:c r="Q30" s="329" t="str">
        <x:v>V4.2-NGOB-CORRECTED-TEST</x:v>
      </x:c>
      <x:c r="R30" s="329" t="str">
        <x:v>Portfolio source control.</x:v>
      </x:c>
      <x:c r="S30" s="329" t="str"/>
      <x:c r="T30" s="329"/>
      <x:c r="U30" s="332" t="str">
        <x:v>Portfolio control</x:v>
      </x:c>
      <x:c r="V30" s="332" t="str">
        <x:v>Needs review</x:v>
      </x:c>
      <x:c r="W30" s="60"/>
      <x:c r="X30" s="60"/>
      <x:c r="Y30" s="60"/>
      <x:c r="Z30" s="60"/>
    </x:row>
    <x:row r="31" ht="18" hidden="0" customHeight="1">
      <x:c r="A31" s="329" t="str">
        <x:v>FIN-TEST-0025</x:v>
      </x:c>
      <x:c r="B31" s="329" t="str">
        <x:v>ASM-NGOB-V42-TEST</x:v>
      </x:c>
      <x:c r="C31" s="329" t="str">
        <x:v>ORG-NGOB</x:v>
      </x:c>
      <x:c r="D31" s="329" t="str">
        <x:v>PORTFOLIO-NGOB</x:v>
      </x:c>
      <x:c r="E31" s="336" t="d">
        <x:v>2030-04-01T00:00:00.000Z</x:v>
      </x:c>
      <x:c r="F31" s="336" t="d">
        <x:v>2031-03-31T00:00:00.000Z</x:v>
      </x:c>
      <x:c r="G31" s="329" t="str">
        <x:v>2030-2031</x:v>
      </x:c>
      <x:c r="H31" s="329" t="str">
        <x:v>Projection</x:v>
      </x:c>
      <x:c r="I31" s="329" t="str">
        <x:v>OPEX</x:v>
      </x:c>
      <x:c r="J31" s="338" t="n">
        <x:f>'20_FIELD_MAPPING'!H31</x:f>
        <x:v>2337414.0690016365</x:v>
      </x:c>
      <x:c r="K31" s="329" t="str">
        <x:v>CAD</x:v>
      </x:c>
      <x:c r="L31" s="329" t="str">
        <x:v>Unknown</x:v>
      </x:c>
      <x:c r="M31" s="329" t="str">
        <x:v>SRC-NGOB-V18</x:v>
      </x:c>
      <x:c r="N31" s="329" t="str">
        <x:v>'CASH FLOW W ALL BUILDINGS JULY '!I76</x:v>
      </x:c>
      <x:c r="O31" s="329" t="str">
        <x:v>MAP-TEST-0025</x:v>
      </x:c>
      <x:c r="P31" s="329" t="str">
        <x:v>Under review</x:v>
      </x:c>
      <x:c r="Q31" s="329" t="str">
        <x:v>V4.2-NGOB-CORRECTED-TEST</x:v>
      </x:c>
      <x:c r="R31" s="329" t="str">
        <x:v>Portfolio society operating expense control.</x:v>
      </x:c>
      <x:c r="S31" s="329" t="str"/>
      <x:c r="T31" s="329"/>
      <x:c r="U31" s="332" t="str">
        <x:v>Portfolio control</x:v>
      </x:c>
      <x:c r="V31" s="332" t="str">
        <x:v>Needs review</x:v>
      </x:c>
      <x:c r="W31" s="60"/>
      <x:c r="X31" s="60"/>
      <x:c r="Y31" s="60"/>
      <x:c r="Z31" s="60"/>
    </x:row>
    <x:row r="32" ht="18" hidden="0" customHeight="1">
      <x:c r="A32" s="329" t="str">
        <x:v>FIN-TEST-0026</x:v>
      </x:c>
      <x:c r="B32" s="329" t="str">
        <x:v>ASM-NGOB-V42-TEST</x:v>
      </x:c>
      <x:c r="C32" s="329" t="str">
        <x:v>ORG-NGOB</x:v>
      </x:c>
      <x:c r="D32" s="329" t="str">
        <x:v>PORTFOLIO-NGOB</x:v>
      </x:c>
      <x:c r="E32" s="336" t="d">
        <x:v>2030-04-01T00:00:00.000Z</x:v>
      </x:c>
      <x:c r="F32" s="336" t="d">
        <x:v>2031-03-31T00:00:00.000Z</x:v>
      </x:c>
      <x:c r="G32" s="329" t="str">
        <x:v>2030-2031</x:v>
      </x:c>
      <x:c r="H32" s="329" t="str">
        <x:v>Projection</x:v>
      </x:c>
      <x:c r="I32" s="329" t="str">
        <x:v>OPEX</x:v>
      </x:c>
      <x:c r="J32" s="338" t="n">
        <x:f>'20_FIELD_MAPPING'!H32</x:f>
        <x:v>10931422.055899896</x:v>
      </x:c>
      <x:c r="K32" s="329" t="str">
        <x:v>CAD</x:v>
      </x:c>
      <x:c r="L32" s="329" t="str">
        <x:v>Unknown</x:v>
      </x:c>
      <x:c r="M32" s="329" t="str">
        <x:v>SRC-NGOB-V18</x:v>
      </x:c>
      <x:c r="N32" s="329" t="str">
        <x:v>'CASH FLOW W ALL BUILDINGS JULY '!I77</x:v>
      </x:c>
      <x:c r="O32" s="329" t="str">
        <x:v>MAP-TEST-0026</x:v>
      </x:c>
      <x:c r="P32" s="329" t="str">
        <x:v>Under review</x:v>
      </x:c>
      <x:c r="Q32" s="329" t="str">
        <x:v>V4.2-NGOB-CORRECTED-TEST</x:v>
      </x:c>
      <x:c r="R32" s="329" t="str">
        <x:v>Portfolio building operating expense control.</x:v>
      </x:c>
      <x:c r="S32" s="329" t="str"/>
      <x:c r="T32" s="329"/>
      <x:c r="U32" s="332" t="str">
        <x:v>Portfolio control</x:v>
      </x:c>
      <x:c r="V32" s="332" t="str">
        <x:v>Needs review</x:v>
      </x:c>
      <x:c r="W32" s="60"/>
      <x:c r="X32" s="60"/>
      <x:c r="Y32" s="60"/>
      <x:c r="Z32" s="60"/>
    </x:row>
    <x:row r="33" ht="18" hidden="0" customHeight="1">
      <x:c r="A33" s="329" t="str">
        <x:v>FIN-TEST-0027</x:v>
      </x:c>
      <x:c r="B33" s="329" t="str">
        <x:v>ASM-NGOB-V42-TEST</x:v>
      </x:c>
      <x:c r="C33" s="329" t="str">
        <x:v>ORG-NGOB</x:v>
      </x:c>
      <x:c r="D33" s="329" t="str">
        <x:v>PORTFOLIO-NGOB</x:v>
      </x:c>
      <x:c r="E33" s="336" t="d">
        <x:v>2030-04-01T00:00:00.000Z</x:v>
      </x:c>
      <x:c r="F33" s="336" t="d">
        <x:v>2031-03-31T00:00:00.000Z</x:v>
      </x:c>
      <x:c r="G33" s="329" t="str">
        <x:v>2030-2031</x:v>
      </x:c>
      <x:c r="H33" s="329" t="str">
        <x:v>Projection</x:v>
      </x:c>
      <x:c r="I33" s="329" t="str">
        <x:v>RESERVE_CONTRIBUTION</x:v>
      </x:c>
      <x:c r="J33" s="338" t="n">
        <x:f>'20_FIELD_MAPPING'!H33</x:f>
        <x:v>252466.36983871393</x:v>
      </x:c>
      <x:c r="K33" s="329" t="str">
        <x:v>CAD</x:v>
      </x:c>
      <x:c r="L33" s="329" t="str">
        <x:v>Unknown</x:v>
      </x:c>
      <x:c r="M33" s="329" t="str">
        <x:v>SRC-NGOB-V18</x:v>
      </x:c>
      <x:c r="N33" s="329" t="str">
        <x:v>'CASH FLOW W ALL BUILDINGS JULY '!I90</x:v>
      </x:c>
      <x:c r="O33" s="329" t="str">
        <x:v>MAP-TEST-0027</x:v>
      </x:c>
      <x:c r="P33" s="329" t="str">
        <x:v>Under review</x:v>
      </x:c>
      <x:c r="Q33" s="329" t="str">
        <x:v>V4.2-NGOB-CORRECTED-TEST</x:v>
      </x:c>
      <x:c r="R33" s="329" t="str">
        <x:v>Portfolio source control.</x:v>
      </x:c>
      <x:c r="S33" s="329" t="str"/>
      <x:c r="T33" s="329"/>
      <x:c r="U33" s="332" t="str">
        <x:v>Portfolio control</x:v>
      </x:c>
      <x:c r="V33" s="332" t="str">
        <x:v>Needs review</x:v>
      </x:c>
      <x:c r="W33" s="60"/>
      <x:c r="X33" s="60"/>
      <x:c r="Y33" s="60"/>
      <x:c r="Z33" s="60"/>
    </x:row>
    <x:row r="34" ht="18" hidden="0" customHeight="1">
      <x:c r="A34" s="329" t="str">
        <x:v>FIN-TEST-0028</x:v>
      </x:c>
      <x:c r="B34" s="329" t="str">
        <x:v>ASM-NGOB-V42-TEST</x:v>
      </x:c>
      <x:c r="C34" s="329" t="str">
        <x:v>ORG-NGOB</x:v>
      </x:c>
      <x:c r="D34" s="329" t="str">
        <x:v>PORTFOLIO-NGOB</x:v>
      </x:c>
      <x:c r="E34" s="336" t="d">
        <x:v>2031-04-01T00:00:00.000Z</x:v>
      </x:c>
      <x:c r="F34" s="336" t="d">
        <x:v>2032-03-31T00:00:00.000Z</x:v>
      </x:c>
      <x:c r="G34" s="329" t="str">
        <x:v>2031-2032</x:v>
      </x:c>
      <x:c r="H34" s="329" t="str">
        <x:v>Projection</x:v>
      </x:c>
      <x:c r="I34" s="329" t="str">
        <x:v>REVENUE</x:v>
      </x:c>
      <x:c r="J34" s="338" t="n">
        <x:f>'20_FIELD_MAPPING'!H34</x:f>
        <x:v>27905966.86367594</x:v>
      </x:c>
      <x:c r="K34" s="329" t="str">
        <x:v>CAD</x:v>
      </x:c>
      <x:c r="L34" s="329" t="str">
        <x:v>Unknown</x:v>
      </x:c>
      <x:c r="M34" s="329" t="str">
        <x:v>SRC-NGOB-V18</x:v>
      </x:c>
      <x:c r="N34" s="329" t="str">
        <x:v>'CASH FLOW W ALL BUILDINGS JULY '!J33</x:v>
      </x:c>
      <x:c r="O34" s="329" t="str">
        <x:v>MAP-TEST-0028</x:v>
      </x:c>
      <x:c r="P34" s="329" t="str">
        <x:v>Under review</x:v>
      </x:c>
      <x:c r="Q34" s="329" t="str">
        <x:v>V4.2-NGOB-CORRECTED-TEST</x:v>
      </x:c>
      <x:c r="R34" s="329" t="str">
        <x:v>Portfolio source control.</x:v>
      </x:c>
      <x:c r="S34" s="329" t="str"/>
      <x:c r="T34" s="329"/>
      <x:c r="U34" s="332" t="str">
        <x:v>Portfolio control</x:v>
      </x:c>
      <x:c r="V34" s="332" t="str">
        <x:v>Needs review</x:v>
      </x:c>
      <x:c r="W34" s="60"/>
      <x:c r="X34" s="60"/>
      <x:c r="Y34" s="60"/>
      <x:c r="Z34" s="60"/>
    </x:row>
    <x:row r="35" ht="18" hidden="0" customHeight="1">
      <x:c r="A35" s="329" t="str">
        <x:v>FIN-TEST-0029</x:v>
      </x:c>
      <x:c r="B35" s="329" t="str">
        <x:v>ASM-NGOB-V42-TEST</x:v>
      </x:c>
      <x:c r="C35" s="329" t="str">
        <x:v>ORG-NGOB</x:v>
      </x:c>
      <x:c r="D35" s="329" t="str">
        <x:v>PORTFOLIO-NGOB</x:v>
      </x:c>
      <x:c r="E35" s="336" t="d">
        <x:v>2031-04-01T00:00:00.000Z</x:v>
      </x:c>
      <x:c r="F35" s="336" t="d">
        <x:v>2032-03-31T00:00:00.000Z</x:v>
      </x:c>
      <x:c r="G35" s="329" t="str">
        <x:v>2031-2032</x:v>
      </x:c>
      <x:c r="H35" s="329" t="str">
        <x:v>Projection</x:v>
      </x:c>
      <x:c r="I35" s="329" t="str">
        <x:v>OPEX</x:v>
      </x:c>
      <x:c r="J35" s="338" t="n">
        <x:f>'20_FIELD_MAPPING'!H35</x:f>
        <x:v>2389368.4353409754</x:v>
      </x:c>
      <x:c r="K35" s="329" t="str">
        <x:v>CAD</x:v>
      </x:c>
      <x:c r="L35" s="329" t="str">
        <x:v>Unknown</x:v>
      </x:c>
      <x:c r="M35" s="329" t="str">
        <x:v>SRC-NGOB-V18</x:v>
      </x:c>
      <x:c r="N35" s="329" t="str">
        <x:v>'CASH FLOW W ALL BUILDINGS JULY '!J76</x:v>
      </x:c>
      <x:c r="O35" s="329" t="str">
        <x:v>MAP-TEST-0029</x:v>
      </x:c>
      <x:c r="P35" s="329" t="str">
        <x:v>Under review</x:v>
      </x:c>
      <x:c r="Q35" s="329" t="str">
        <x:v>V4.2-NGOB-CORRECTED-TEST</x:v>
      </x:c>
      <x:c r="R35" s="329" t="str">
        <x:v>Portfolio society operating expense control.</x:v>
      </x:c>
      <x:c r="S35" s="329" t="str"/>
      <x:c r="T35" s="329"/>
      <x:c r="U35" s="332" t="str">
        <x:v>Portfolio control</x:v>
      </x:c>
      <x:c r="V35" s="332" t="str">
        <x:v>Needs review</x:v>
      </x:c>
      <x:c r="W35" s="60"/>
      <x:c r="X35" s="60"/>
      <x:c r="Y35" s="60"/>
      <x:c r="Z35" s="60"/>
    </x:row>
    <x:row r="36" ht="18" hidden="0" customHeight="1">
      <x:c r="A36" s="329" t="str">
        <x:v>FIN-TEST-0030</x:v>
      </x:c>
      <x:c r="B36" s="329" t="str">
        <x:v>ASM-NGOB-V42-TEST</x:v>
      </x:c>
      <x:c r="C36" s="329" t="str">
        <x:v>ORG-NGOB</x:v>
      </x:c>
      <x:c r="D36" s="329" t="str">
        <x:v>PORTFOLIO-NGOB</x:v>
      </x:c>
      <x:c r="E36" s="336" t="d">
        <x:v>2031-04-01T00:00:00.000Z</x:v>
      </x:c>
      <x:c r="F36" s="336" t="d">
        <x:v>2032-03-31T00:00:00.000Z</x:v>
      </x:c>
      <x:c r="G36" s="329" t="str">
        <x:v>2031-2032</x:v>
      </x:c>
      <x:c r="H36" s="329" t="str">
        <x:v>Projection</x:v>
      </x:c>
      <x:c r="I36" s="329" t="str">
        <x:v>OPEX</x:v>
      </x:c>
      <x:c r="J36" s="338" t="n">
        <x:f>'20_FIELD_MAPPING'!H36</x:f>
        <x:v>11191439.097471047</x:v>
      </x:c>
      <x:c r="K36" s="329" t="str">
        <x:v>CAD</x:v>
      </x:c>
      <x:c r="L36" s="329" t="str">
        <x:v>Unknown</x:v>
      </x:c>
      <x:c r="M36" s="329" t="str">
        <x:v>SRC-NGOB-V18</x:v>
      </x:c>
      <x:c r="N36" s="329" t="str">
        <x:v>'CASH FLOW W ALL BUILDINGS JULY '!J77</x:v>
      </x:c>
      <x:c r="O36" s="329" t="str">
        <x:v>MAP-TEST-0030</x:v>
      </x:c>
      <x:c r="P36" s="329" t="str">
        <x:v>Under review</x:v>
      </x:c>
      <x:c r="Q36" s="329" t="str">
        <x:v>V4.2-NGOB-CORRECTED-TEST</x:v>
      </x:c>
      <x:c r="R36" s="329" t="str">
        <x:v>Portfolio building operating expense control.</x:v>
      </x:c>
      <x:c r="S36" s="329" t="str"/>
      <x:c r="T36" s="329"/>
      <x:c r="U36" s="332" t="str">
        <x:v>Portfolio control</x:v>
      </x:c>
      <x:c r="V36" s="332" t="str">
        <x:v>Needs review</x:v>
      </x:c>
      <x:c r="W36" s="60"/>
      <x:c r="X36" s="60"/>
      <x:c r="Y36" s="60"/>
      <x:c r="Z36" s="60"/>
    </x:row>
    <x:row r="37" ht="18" hidden="0" customHeight="1">
      <x:c r="A37" s="329" t="str">
        <x:v>FIN-TEST-0031</x:v>
      </x:c>
      <x:c r="B37" s="329" t="str">
        <x:v>ASM-NGOB-V42-TEST</x:v>
      </x:c>
      <x:c r="C37" s="329" t="str">
        <x:v>ORG-NGOB</x:v>
      </x:c>
      <x:c r="D37" s="329" t="str">
        <x:v>PORTFOLIO-NGOB</x:v>
      </x:c>
      <x:c r="E37" s="336" t="d">
        <x:v>2031-04-01T00:00:00.000Z</x:v>
      </x:c>
      <x:c r="F37" s="336" t="d">
        <x:v>2032-03-31T00:00:00.000Z</x:v>
      </x:c>
      <x:c r="G37" s="329" t="str">
        <x:v>2031-2032</x:v>
      </x:c>
      <x:c r="H37" s="329" t="str">
        <x:v>Projection</x:v>
      </x:c>
      <x:c r="I37" s="329" t="str">
        <x:v>RESERVE_CONTRIBUTION</x:v>
      </x:c>
      <x:c r="J37" s="338" t="n">
        <x:f>'20_FIELD_MAPPING'!H37</x:f>
        <x:v>261259.33614327013</x:v>
      </x:c>
      <x:c r="K37" s="329" t="str">
        <x:v>CAD</x:v>
      </x:c>
      <x:c r="L37" s="329" t="str">
        <x:v>Unknown</x:v>
      </x:c>
      <x:c r="M37" s="329" t="str">
        <x:v>SRC-NGOB-V18</x:v>
      </x:c>
      <x:c r="N37" s="329" t="str">
        <x:v>'CASH FLOW W ALL BUILDINGS JULY '!J90</x:v>
      </x:c>
      <x:c r="O37" s="329" t="str">
        <x:v>MAP-TEST-0031</x:v>
      </x:c>
      <x:c r="P37" s="329" t="str">
        <x:v>Under review</x:v>
      </x:c>
      <x:c r="Q37" s="329" t="str">
        <x:v>V4.2-NGOB-CORRECTED-TEST</x:v>
      </x:c>
      <x:c r="R37" s="329" t="str">
        <x:v>Portfolio source control.</x:v>
      </x:c>
      <x:c r="S37" s="329" t="str"/>
      <x:c r="T37" s="329"/>
      <x:c r="U37" s="332" t="str">
        <x:v>Portfolio control</x:v>
      </x:c>
      <x:c r="V37" s="332" t="str">
        <x:v>Needs review</x:v>
      </x:c>
      <x:c r="W37" s="60"/>
      <x:c r="X37" s="60"/>
      <x:c r="Y37" s="60"/>
      <x:c r="Z37" s="60"/>
    </x:row>
    <x:row r="38" ht="18" hidden="0" customHeight="1">
      <x:c r="A38" s="329" t="str">
        <x:v>FIN-TEST-0032</x:v>
      </x:c>
      <x:c r="B38" s="329" t="str">
        <x:v>ASM-NGOB-V42-TEST</x:v>
      </x:c>
      <x:c r="C38" s="329" t="str">
        <x:v>ORG-NGOB</x:v>
      </x:c>
      <x:c r="D38" s="329" t="str">
        <x:v>PORTFOLIO-NGOB</x:v>
      </x:c>
      <x:c r="E38" s="336" t="d">
        <x:v>2032-04-01T00:00:00.000Z</x:v>
      </x:c>
      <x:c r="F38" s="336" t="d">
        <x:v>2033-03-31T00:00:00.000Z</x:v>
      </x:c>
      <x:c r="G38" s="329" t="str">
        <x:v>2032-2033</x:v>
      </x:c>
      <x:c r="H38" s="329" t="str">
        <x:v>Projection</x:v>
      </x:c>
      <x:c r="I38" s="329" t="str">
        <x:v>REVENUE</x:v>
      </x:c>
      <x:c r="J38" s="338" t="n">
        <x:f>'20_FIELD_MAPPING'!H38</x:f>
        <x:v>28145780.057912</x:v>
      </x:c>
      <x:c r="K38" s="329" t="str">
        <x:v>CAD</x:v>
      </x:c>
      <x:c r="L38" s="329" t="str">
        <x:v>Unknown</x:v>
      </x:c>
      <x:c r="M38" s="329" t="str">
        <x:v>SRC-NGOB-V18</x:v>
      </x:c>
      <x:c r="N38" s="329" t="str">
        <x:v>'CASH FLOW W ALL BUILDINGS JULY '!K33</x:v>
      </x:c>
      <x:c r="O38" s="329" t="str">
        <x:v>MAP-TEST-0032</x:v>
      </x:c>
      <x:c r="P38" s="329" t="str">
        <x:v>Under review</x:v>
      </x:c>
      <x:c r="Q38" s="329" t="str">
        <x:v>V4.2-NGOB-CORRECTED-TEST</x:v>
      </x:c>
      <x:c r="R38" s="329" t="str">
        <x:v>Portfolio source control.</x:v>
      </x:c>
      <x:c r="S38" s="329" t="str"/>
      <x:c r="T38" s="329"/>
      <x:c r="U38" s="332" t="str">
        <x:v>Portfolio control</x:v>
      </x:c>
      <x:c r="V38" s="332" t="str">
        <x:v>Needs review</x:v>
      </x:c>
      <x:c r="W38" s="60"/>
      <x:c r="X38" s="60"/>
      <x:c r="Y38" s="60"/>
      <x:c r="Z38" s="60"/>
    </x:row>
    <x:row r="39" ht="18" hidden="0" customHeight="1">
      <x:c r="A39" s="329" t="str">
        <x:v>FIN-TEST-0033</x:v>
      </x:c>
      <x:c r="B39" s="329" t="str">
        <x:v>ASM-NGOB-V42-TEST</x:v>
      </x:c>
      <x:c r="C39" s="329" t="str">
        <x:v>ORG-NGOB</x:v>
      </x:c>
      <x:c r="D39" s="329" t="str">
        <x:v>PORTFOLIO-NGOB</x:v>
      </x:c>
      <x:c r="E39" s="336" t="d">
        <x:v>2032-04-01T00:00:00.000Z</x:v>
      </x:c>
      <x:c r="F39" s="336" t="d">
        <x:v>2033-03-31T00:00:00.000Z</x:v>
      </x:c>
      <x:c r="G39" s="329" t="str">
        <x:v>2032-2033</x:v>
      </x:c>
      <x:c r="H39" s="329" t="str">
        <x:v>Projection</x:v>
      </x:c>
      <x:c r="I39" s="329" t="str">
        <x:v>OPEX</x:v>
      </x:c>
      <x:c r="J39" s="338" t="n">
        <x:f>'20_FIELD_MAPPING'!H39</x:f>
        <x:v>2417325.3039090442</x:v>
      </x:c>
      <x:c r="K39" s="329" t="str">
        <x:v>CAD</x:v>
      </x:c>
      <x:c r="L39" s="329" t="str">
        <x:v>Unknown</x:v>
      </x:c>
      <x:c r="M39" s="329" t="str">
        <x:v>SRC-NGOB-V18</x:v>
      </x:c>
      <x:c r="N39" s="329" t="str">
        <x:v>'CASH FLOW W ALL BUILDINGS JULY '!K76</x:v>
      </x:c>
      <x:c r="O39" s="329" t="str">
        <x:v>MAP-TEST-0033</x:v>
      </x:c>
      <x:c r="P39" s="329" t="str">
        <x:v>Under review</x:v>
      </x:c>
      <x:c r="Q39" s="329" t="str">
        <x:v>V4.2-NGOB-CORRECTED-TEST</x:v>
      </x:c>
      <x:c r="R39" s="329" t="str">
        <x:v>Portfolio society operating expense control.</x:v>
      </x:c>
      <x:c r="S39" s="329" t="str"/>
      <x:c r="T39" s="329"/>
      <x:c r="U39" s="332" t="str">
        <x:v>Portfolio control</x:v>
      </x:c>
      <x:c r="V39" s="332" t="str">
        <x:v>Needs review</x:v>
      </x:c>
      <x:c r="W39" s="60"/>
      <x:c r="X39" s="60"/>
      <x:c r="Y39" s="60"/>
      <x:c r="Z39" s="60"/>
    </x:row>
    <x:row r="40" ht="18" hidden="0" customHeight="1">
      <x:c r="A40" s="329" t="str">
        <x:v>FIN-TEST-0034</x:v>
      </x:c>
      <x:c r="B40" s="329" t="str">
        <x:v>ASM-NGOB-V42-TEST</x:v>
      </x:c>
      <x:c r="C40" s="329" t="str">
        <x:v>ORG-NGOB</x:v>
      </x:c>
      <x:c r="D40" s="329" t="str">
        <x:v>PORTFOLIO-NGOB</x:v>
      </x:c>
      <x:c r="E40" s="336" t="d">
        <x:v>2032-04-01T00:00:00.000Z</x:v>
      </x:c>
      <x:c r="F40" s="336" t="d">
        <x:v>2033-03-31T00:00:00.000Z</x:v>
      </x:c>
      <x:c r="G40" s="329" t="str">
        <x:v>2032-2033</x:v>
      </x:c>
      <x:c r="H40" s="329" t="str">
        <x:v>Projection</x:v>
      </x:c>
      <x:c r="I40" s="329" t="str">
        <x:v>OPEX</x:v>
      </x:c>
      <x:c r="J40" s="338" t="n">
        <x:f>'20_FIELD_MAPPING'!H40</x:f>
        <x:v>11163628.206078136</x:v>
      </x:c>
      <x:c r="K40" s="329" t="str">
        <x:v>CAD</x:v>
      </x:c>
      <x:c r="L40" s="329" t="str">
        <x:v>Unknown</x:v>
      </x:c>
      <x:c r="M40" s="329" t="str">
        <x:v>SRC-NGOB-V18</x:v>
      </x:c>
      <x:c r="N40" s="329" t="str">
        <x:v>'CASH FLOW W ALL BUILDINGS JULY '!K77</x:v>
      </x:c>
      <x:c r="O40" s="329" t="str">
        <x:v>MAP-TEST-0034</x:v>
      </x:c>
      <x:c r="P40" s="329" t="str">
        <x:v>Under review</x:v>
      </x:c>
      <x:c r="Q40" s="329" t="str">
        <x:v>V4.2-NGOB-CORRECTED-TEST</x:v>
      </x:c>
      <x:c r="R40" s="329" t="str">
        <x:v>Portfolio building operating expense control.</x:v>
      </x:c>
      <x:c r="S40" s="329" t="str"/>
      <x:c r="T40" s="329"/>
      <x:c r="U40" s="332" t="str">
        <x:v>Portfolio control</x:v>
      </x:c>
      <x:c r="V40" s="332" t="str">
        <x:v>Needs review</x:v>
      </x:c>
      <x:c r="W40" s="60"/>
      <x:c r="X40" s="60"/>
      <x:c r="Y40" s="60"/>
      <x:c r="Z40" s="60"/>
    </x:row>
    <x:row r="41" ht="18" hidden="0" customHeight="1">
      <x:c r="A41" s="329" t="str">
        <x:v>FIN-TEST-0035</x:v>
      </x:c>
      <x:c r="B41" s="329" t="str">
        <x:v>ASM-NGOB-V42-TEST</x:v>
      </x:c>
      <x:c r="C41" s="329" t="str">
        <x:v>ORG-NGOB</x:v>
      </x:c>
      <x:c r="D41" s="329" t="str">
        <x:v>PORTFOLIO-NGOB</x:v>
      </x:c>
      <x:c r="E41" s="336" t="d">
        <x:v>2032-04-01T00:00:00.000Z</x:v>
      </x:c>
      <x:c r="F41" s="336" t="d">
        <x:v>2033-03-31T00:00:00.000Z</x:v>
      </x:c>
      <x:c r="G41" s="329" t="str">
        <x:v>2032-2033</x:v>
      </x:c>
      <x:c r="H41" s="329" t="str">
        <x:v>Projection</x:v>
      </x:c>
      <x:c r="I41" s="329" t="str">
        <x:v>RESERVE_CONTRIBUTION</x:v>
      </x:c>
      <x:c r="J41" s="338" t="n">
        <x:f>'20_FIELD_MAPPING'!H41</x:f>
        <x:v>252698.157402239</x:v>
      </x:c>
      <x:c r="K41" s="329" t="str">
        <x:v>CAD</x:v>
      </x:c>
      <x:c r="L41" s="329" t="str">
        <x:v>Unknown</x:v>
      </x:c>
      <x:c r="M41" s="329" t="str">
        <x:v>SRC-NGOB-V18</x:v>
      </x:c>
      <x:c r="N41" s="329" t="str">
        <x:v>'CASH FLOW W ALL BUILDINGS JULY '!K90</x:v>
      </x:c>
      <x:c r="O41" s="329" t="str">
        <x:v>MAP-TEST-0035</x:v>
      </x:c>
      <x:c r="P41" s="329" t="str">
        <x:v>Under review</x:v>
      </x:c>
      <x:c r="Q41" s="329" t="str">
        <x:v>V4.2-NGOB-CORRECTED-TEST</x:v>
      </x:c>
      <x:c r="R41" s="329" t="str">
        <x:v>Portfolio source control.</x:v>
      </x:c>
      <x:c r="S41" s="329" t="str"/>
      <x:c r="T41" s="329"/>
      <x:c r="U41" s="332" t="str">
        <x:v>Portfolio control</x:v>
      </x:c>
      <x:c r="V41" s="332" t="str">
        <x:v>Needs review</x:v>
      </x:c>
      <x:c r="W41" s="60"/>
      <x:c r="X41" s="60"/>
      <x:c r="Y41" s="60"/>
      <x:c r="Z41" s="60"/>
    </x:row>
    <x:row r="42" ht="18" hidden="0" customHeight="1">
      <x:c r="A42" s="329" t="str">
        <x:v>FIN-TEST-0036</x:v>
      </x:c>
      <x:c r="B42" s="329" t="str">
        <x:v>ASM-NGOB-V42-TEST</x:v>
      </x:c>
      <x:c r="C42" s="329" t="str">
        <x:v>ORG-NGOB</x:v>
      </x:c>
      <x:c r="D42" s="329" t="str">
        <x:v>PORTFOLIO-NGOB</x:v>
      </x:c>
      <x:c r="E42" s="336" t="d">
        <x:v>2033-04-01T00:00:00.000Z</x:v>
      </x:c>
      <x:c r="F42" s="336" t="d">
        <x:v>2034-03-31T00:00:00.000Z</x:v>
      </x:c>
      <x:c r="G42" s="329" t="str">
        <x:v>2033-2034</x:v>
      </x:c>
      <x:c r="H42" s="329" t="str">
        <x:v>Projection</x:v>
      </x:c>
      <x:c r="I42" s="329" t="str">
        <x:v>REVENUE</x:v>
      </x:c>
      <x:c r="J42" s="338" t="n">
        <x:f>'20_FIELD_MAPPING'!H42</x:f>
        <x:v>28785954.116249535</x:v>
      </x:c>
      <x:c r="K42" s="329" t="str">
        <x:v>CAD</x:v>
      </x:c>
      <x:c r="L42" s="329" t="str">
        <x:v>Unknown</x:v>
      </x:c>
      <x:c r="M42" s="329" t="str">
        <x:v>SRC-NGOB-V18</x:v>
      </x:c>
      <x:c r="N42" s="329" t="str">
        <x:v>'CASH FLOW W ALL BUILDINGS JULY '!L33</x:v>
      </x:c>
      <x:c r="O42" s="329" t="str">
        <x:v>MAP-TEST-0036</x:v>
      </x:c>
      <x:c r="P42" s="329" t="str">
        <x:v>Under review</x:v>
      </x:c>
      <x:c r="Q42" s="329" t="str">
        <x:v>V4.2-NGOB-CORRECTED-TEST</x:v>
      </x:c>
      <x:c r="R42" s="329" t="str">
        <x:v>Portfolio source control.</x:v>
      </x:c>
      <x:c r="S42" s="329" t="str"/>
      <x:c r="T42" s="329"/>
      <x:c r="U42" s="332" t="str">
        <x:v>Portfolio control</x:v>
      </x:c>
      <x:c r="V42" s="332" t="str">
        <x:v>Needs review</x:v>
      </x:c>
      <x:c r="W42" s="60"/>
      <x:c r="X42" s="60"/>
      <x:c r="Y42" s="60"/>
      <x:c r="Z42" s="60"/>
    </x:row>
    <x:row r="43" ht="18" hidden="0" customHeight="1">
      <x:c r="A43" s="329" t="str">
        <x:v>FIN-TEST-0037</x:v>
      </x:c>
      <x:c r="B43" s="329" t="str">
        <x:v>ASM-NGOB-V42-TEST</x:v>
      </x:c>
      <x:c r="C43" s="329" t="str">
        <x:v>ORG-NGOB</x:v>
      </x:c>
      <x:c r="D43" s="329" t="str">
        <x:v>PORTFOLIO-NGOB</x:v>
      </x:c>
      <x:c r="E43" s="336" t="d">
        <x:v>2033-04-01T00:00:00.000Z</x:v>
      </x:c>
      <x:c r="F43" s="336" t="d">
        <x:v>2034-03-31T00:00:00.000Z</x:v>
      </x:c>
      <x:c r="G43" s="329" t="str">
        <x:v>2033-2034</x:v>
      </x:c>
      <x:c r="H43" s="329" t="str">
        <x:v>Projection</x:v>
      </x:c>
      <x:c r="I43" s="329" t="str">
        <x:v>OPEX</x:v>
      </x:c>
      <x:c r="J43" s="338" t="n">
        <x:f>'20_FIELD_MAPPING'!H43</x:f>
        <x:v>2463543.1389006376</x:v>
      </x:c>
      <x:c r="K43" s="329" t="str">
        <x:v>CAD</x:v>
      </x:c>
      <x:c r="L43" s="329" t="str">
        <x:v>Unknown</x:v>
      </x:c>
      <x:c r="M43" s="329" t="str">
        <x:v>SRC-NGOB-V18</x:v>
      </x:c>
      <x:c r="N43" s="329" t="str">
        <x:v>'CASH FLOW W ALL BUILDINGS JULY '!L76</x:v>
      </x:c>
      <x:c r="O43" s="329" t="str">
        <x:v>MAP-TEST-0037</x:v>
      </x:c>
      <x:c r="P43" s="329" t="str">
        <x:v>Under review</x:v>
      </x:c>
      <x:c r="Q43" s="329" t="str">
        <x:v>V4.2-NGOB-CORRECTED-TEST</x:v>
      </x:c>
      <x:c r="R43" s="329" t="str">
        <x:v>Portfolio society operating expense control.</x:v>
      </x:c>
      <x:c r="S43" s="329" t="str"/>
      <x:c r="T43" s="329"/>
      <x:c r="U43" s="332" t="str">
        <x:v>Portfolio control</x:v>
      </x:c>
      <x:c r="V43" s="332" t="str">
        <x:v>Needs review</x:v>
      </x:c>
      <x:c r="W43" s="60"/>
      <x:c r="X43" s="60"/>
      <x:c r="Y43" s="60"/>
      <x:c r="Z43" s="60"/>
    </x:row>
    <x:row r="44" ht="18" hidden="0" customHeight="1">
      <x:c r="A44" s="329" t="str">
        <x:v>FIN-TEST-0038</x:v>
      </x:c>
      <x:c r="B44" s="329" t="str">
        <x:v>ASM-NGOB-V42-TEST</x:v>
      </x:c>
      <x:c r="C44" s="329" t="str">
        <x:v>ORG-NGOB</x:v>
      </x:c>
      <x:c r="D44" s="329" t="str">
        <x:v>PORTFOLIO-NGOB</x:v>
      </x:c>
      <x:c r="E44" s="336" t="d">
        <x:v>2033-04-01T00:00:00.000Z</x:v>
      </x:c>
      <x:c r="F44" s="336" t="d">
        <x:v>2034-03-31T00:00:00.000Z</x:v>
      </x:c>
      <x:c r="G44" s="329" t="str">
        <x:v>2033-2034</x:v>
      </x:c>
      <x:c r="H44" s="329" t="str">
        <x:v>Projection</x:v>
      </x:c>
      <x:c r="I44" s="329" t="str">
        <x:v>OPEX</x:v>
      </x:c>
      <x:c r="J44" s="338" t="n">
        <x:f>'20_FIELD_MAPPING'!H44</x:f>
        <x:v>11430853.169996008</x:v>
      </x:c>
      <x:c r="K44" s="329" t="str">
        <x:v>CAD</x:v>
      </x:c>
      <x:c r="L44" s="329" t="str">
        <x:v>Unknown</x:v>
      </x:c>
      <x:c r="M44" s="329" t="str">
        <x:v>SRC-NGOB-V18</x:v>
      </x:c>
      <x:c r="N44" s="329" t="str">
        <x:v>'CASH FLOW W ALL BUILDINGS JULY '!L77</x:v>
      </x:c>
      <x:c r="O44" s="329" t="str">
        <x:v>MAP-TEST-0038</x:v>
      </x:c>
      <x:c r="P44" s="329" t="str">
        <x:v>Under review</x:v>
      </x:c>
      <x:c r="Q44" s="329" t="str">
        <x:v>V4.2-NGOB-CORRECTED-TEST</x:v>
      </x:c>
      <x:c r="R44" s="329" t="str">
        <x:v>Portfolio building operating expense control.</x:v>
      </x:c>
      <x:c r="S44" s="329" t="str"/>
      <x:c r="T44" s="329"/>
      <x:c r="U44" s="332" t="str">
        <x:v>Portfolio control</x:v>
      </x:c>
      <x:c r="V44" s="332" t="str">
        <x:v>Needs review</x:v>
      </x:c>
      <x:c r="W44" s="60"/>
      <x:c r="X44" s="60"/>
      <x:c r="Y44" s="60"/>
      <x:c r="Z44" s="60"/>
    </x:row>
    <x:row r="45" ht="18" hidden="0" customHeight="1">
      <x:c r="A45" s="329" t="str">
        <x:v>FIN-TEST-0039</x:v>
      </x:c>
      <x:c r="B45" s="329" t="str">
        <x:v>ASM-NGOB-V42-TEST</x:v>
      </x:c>
      <x:c r="C45" s="329" t="str">
        <x:v>ORG-NGOB</x:v>
      </x:c>
      <x:c r="D45" s="329" t="str">
        <x:v>PORTFOLIO-NGOB</x:v>
      </x:c>
      <x:c r="E45" s="336" t="d">
        <x:v>2033-04-01T00:00:00.000Z</x:v>
      </x:c>
      <x:c r="F45" s="336" t="d">
        <x:v>2034-03-31T00:00:00.000Z</x:v>
      </x:c>
      <x:c r="G45" s="329" t="str">
        <x:v>2033-2034</x:v>
      </x:c>
      <x:c r="H45" s="329" t="str">
        <x:v>Projection</x:v>
      </x:c>
      <x:c r="I45" s="329" t="str">
        <x:v>RESERVE_CONTRIBUTION</x:v>
      </x:c>
      <x:c r="J45" s="338" t="n">
        <x:f>'20_FIELD_MAPPING'!H45</x:f>
        <x:v>258742.2241483944</x:v>
      </x:c>
      <x:c r="K45" s="329" t="str">
        <x:v>CAD</x:v>
      </x:c>
      <x:c r="L45" s="329" t="str">
        <x:v>Unknown</x:v>
      </x:c>
      <x:c r="M45" s="329" t="str">
        <x:v>SRC-NGOB-V18</x:v>
      </x:c>
      <x:c r="N45" s="329" t="str">
        <x:v>'CASH FLOW W ALL BUILDINGS JULY '!L90</x:v>
      </x:c>
      <x:c r="O45" s="329" t="str">
        <x:v>MAP-TEST-0039</x:v>
      </x:c>
      <x:c r="P45" s="329" t="str">
        <x:v>Under review</x:v>
      </x:c>
      <x:c r="Q45" s="329" t="str">
        <x:v>V4.2-NGOB-CORRECTED-TEST</x:v>
      </x:c>
      <x:c r="R45" s="329" t="str">
        <x:v>Portfolio source control.</x:v>
      </x:c>
      <x:c r="S45" s="329" t="str"/>
      <x:c r="T45" s="329"/>
      <x:c r="U45" s="332" t="str">
        <x:v>Portfolio control</x:v>
      </x:c>
      <x:c r="V45" s="332" t="str">
        <x:v>Needs review</x:v>
      </x:c>
      <x:c r="W45" s="60"/>
      <x:c r="X45" s="60"/>
      <x:c r="Y45" s="60"/>
      <x:c r="Z45" s="60"/>
    </x:row>
    <x:row r="46" ht="18" hidden="0" customHeight="1">
      <x:c r="A46" s="329" t="str">
        <x:v>FIN-TEST-0040</x:v>
      </x:c>
      <x:c r="B46" s="329" t="str">
        <x:v>ASM-NGOB-V42-TEST</x:v>
      </x:c>
      <x:c r="C46" s="329" t="str">
        <x:v>ORG-NGOB</x:v>
      </x:c>
      <x:c r="D46" s="329" t="str">
        <x:v>PORTFOLIO-NGOB</x:v>
      </x:c>
      <x:c r="E46" s="336" t="d">
        <x:v>2034-04-01T00:00:00.000Z</x:v>
      </x:c>
      <x:c r="F46" s="336" t="d">
        <x:v>2035-03-31T00:00:00.000Z</x:v>
      </x:c>
      <x:c r="G46" s="329" t="str">
        <x:v>2034-2035</x:v>
      </x:c>
      <x:c r="H46" s="329" t="str">
        <x:v>Projection</x:v>
      </x:c>
      <x:c r="I46" s="329" t="str">
        <x:v>REVENUE</x:v>
      </x:c>
      <x:c r="J46" s="338" t="n">
        <x:f>'20_FIELD_MAPPING'!H46</x:f>
        <x:v>29414896.142274756</x:v>
      </x:c>
      <x:c r="K46" s="329" t="str">
        <x:v>CAD</x:v>
      </x:c>
      <x:c r="L46" s="329" t="str">
        <x:v>Unknown</x:v>
      </x:c>
      <x:c r="M46" s="329" t="str">
        <x:v>SRC-NGOB-V18</x:v>
      </x:c>
      <x:c r="N46" s="329" t="str">
        <x:v>'CASH FLOW W ALL BUILDINGS JULY '!M33</x:v>
      </x:c>
      <x:c r="O46" s="329" t="str">
        <x:v>MAP-TEST-0040</x:v>
      </x:c>
      <x:c r="P46" s="329" t="str">
        <x:v>Under review</x:v>
      </x:c>
      <x:c r="Q46" s="329" t="str">
        <x:v>V4.2-NGOB-CORRECTED-TEST</x:v>
      </x:c>
      <x:c r="R46" s="329" t="str">
        <x:v>Portfolio source control.</x:v>
      </x:c>
      <x:c r="S46" s="329" t="str"/>
      <x:c r="T46" s="329"/>
      <x:c r="U46" s="332" t="str">
        <x:v>Portfolio control</x:v>
      </x:c>
      <x:c r="V46" s="332" t="str">
        <x:v>Needs review</x:v>
      </x:c>
      <x:c r="W46" s="60"/>
      <x:c r="X46" s="60"/>
      <x:c r="Y46" s="60"/>
      <x:c r="Z46" s="60"/>
    </x:row>
    <x:row r="47" ht="18" hidden="0" customHeight="1">
      <x:c r="A47" s="329" t="str">
        <x:v>FIN-TEST-0041</x:v>
      </x:c>
      <x:c r="B47" s="329" t="str">
        <x:v>ASM-NGOB-V42-TEST</x:v>
      </x:c>
      <x:c r="C47" s="329" t="str">
        <x:v>ORG-NGOB</x:v>
      </x:c>
      <x:c r="D47" s="329" t="str">
        <x:v>PORTFOLIO-NGOB</x:v>
      </x:c>
      <x:c r="E47" s="336" t="d">
        <x:v>2034-04-01T00:00:00.000Z</x:v>
      </x:c>
      <x:c r="F47" s="336" t="d">
        <x:v>2035-03-31T00:00:00.000Z</x:v>
      </x:c>
      <x:c r="G47" s="329" t="str">
        <x:v>2034-2035</x:v>
      </x:c>
      <x:c r="H47" s="329" t="str">
        <x:v>Projection</x:v>
      </x:c>
      <x:c r="I47" s="329" t="str">
        <x:v>OPEX</x:v>
      </x:c>
      <x:c r="J47" s="338" t="n">
        <x:f>'20_FIELD_MAPPING'!H47</x:f>
        <x:v>2510743.451755862</x:v>
      </x:c>
      <x:c r="K47" s="329" t="str">
        <x:v>CAD</x:v>
      </x:c>
      <x:c r="L47" s="329" t="str">
        <x:v>Unknown</x:v>
      </x:c>
      <x:c r="M47" s="329" t="str">
        <x:v>SRC-NGOB-V18</x:v>
      </x:c>
      <x:c r="N47" s="329" t="str">
        <x:v>'CASH FLOW W ALL BUILDINGS JULY '!M76</x:v>
      </x:c>
      <x:c r="O47" s="329" t="str">
        <x:v>MAP-TEST-0041</x:v>
      </x:c>
      <x:c r="P47" s="329" t="str">
        <x:v>Under review</x:v>
      </x:c>
      <x:c r="Q47" s="329" t="str">
        <x:v>V4.2-NGOB-CORRECTED-TEST</x:v>
      </x:c>
      <x:c r="R47" s="329" t="str">
        <x:v>Portfolio society operating expense control.</x:v>
      </x:c>
      <x:c r="S47" s="329" t="str"/>
      <x:c r="T47" s="329"/>
      <x:c r="U47" s="332" t="str">
        <x:v>Portfolio control</x:v>
      </x:c>
      <x:c r="V47" s="332" t="str">
        <x:v>Needs review</x:v>
      </x:c>
      <x:c r="W47" s="60"/>
      <x:c r="X47" s="60"/>
      <x:c r="Y47" s="60"/>
      <x:c r="Z47" s="60"/>
    </x:row>
    <x:row r="48" ht="18" hidden="0" customHeight="1">
      <x:c r="A48" s="329" t="str">
        <x:v>FIN-TEST-0042</x:v>
      </x:c>
      <x:c r="B48" s="329" t="str">
        <x:v>ASM-NGOB-V42-TEST</x:v>
      </x:c>
      <x:c r="C48" s="329" t="str">
        <x:v>ORG-NGOB</x:v>
      </x:c>
      <x:c r="D48" s="329" t="str">
        <x:v>PORTFOLIO-NGOB</x:v>
      </x:c>
      <x:c r="E48" s="336" t="d">
        <x:v>2034-04-01T00:00:00.000Z</x:v>
      </x:c>
      <x:c r="F48" s="336" t="d">
        <x:v>2035-03-31T00:00:00.000Z</x:v>
      </x:c>
      <x:c r="G48" s="329" t="str">
        <x:v>2034-2035</x:v>
      </x:c>
      <x:c r="H48" s="329" t="str">
        <x:v>Projection</x:v>
      </x:c>
      <x:c r="I48" s="329" t="str">
        <x:v>OPEX</x:v>
      </x:c>
      <x:c r="J48" s="338" t="n">
        <x:f>'20_FIELD_MAPPING'!H48</x:f>
        <x:v>11704768.439361578</x:v>
      </x:c>
      <x:c r="K48" s="329" t="str">
        <x:v>CAD</x:v>
      </x:c>
      <x:c r="L48" s="329" t="str">
        <x:v>Unknown</x:v>
      </x:c>
      <x:c r="M48" s="329" t="str">
        <x:v>SRC-NGOB-V18</x:v>
      </x:c>
      <x:c r="N48" s="329" t="str">
        <x:v>'CASH FLOW W ALL BUILDINGS JULY '!M77</x:v>
      </x:c>
      <x:c r="O48" s="329" t="str">
        <x:v>MAP-TEST-0042</x:v>
      </x:c>
      <x:c r="P48" s="329" t="str">
        <x:v>Under review</x:v>
      </x:c>
      <x:c r="Q48" s="329" t="str">
        <x:v>V4.2-NGOB-CORRECTED-TEST</x:v>
      </x:c>
      <x:c r="R48" s="329" t="str">
        <x:v>Portfolio building operating expense control.</x:v>
      </x:c>
      <x:c r="S48" s="329" t="str"/>
      <x:c r="T48" s="329"/>
      <x:c r="U48" s="332" t="str">
        <x:v>Portfolio control</x:v>
      </x:c>
      <x:c r="V48" s="332" t="str">
        <x:v>Needs review</x:v>
      </x:c>
      <x:c r="W48" s="60"/>
      <x:c r="X48" s="60"/>
      <x:c r="Y48" s="60"/>
      <x:c r="Z48" s="60"/>
    </x:row>
    <x:row r="49" ht="18" hidden="0" customHeight="1">
      <x:c r="A49" s="329" t="str">
        <x:v>FIN-TEST-0043</x:v>
      </x:c>
      <x:c r="B49" s="329" t="str">
        <x:v>ASM-NGOB-V42-TEST</x:v>
      </x:c>
      <x:c r="C49" s="329" t="str">
        <x:v>ORG-NGOB</x:v>
      </x:c>
      <x:c r="D49" s="329" t="str">
        <x:v>PORTFOLIO-NGOB</x:v>
      </x:c>
      <x:c r="E49" s="336" t="d">
        <x:v>2034-04-01T00:00:00.000Z</x:v>
      </x:c>
      <x:c r="F49" s="336" t="d">
        <x:v>2035-03-31T00:00:00.000Z</x:v>
      </x:c>
      <x:c r="G49" s="329" t="str">
        <x:v>2034-2035</x:v>
      </x:c>
      <x:c r="H49" s="329" t="str">
        <x:v>Projection</x:v>
      </x:c>
      <x:c r="I49" s="329" t="str">
        <x:v>RESERVE_CONTRIBUTION</x:v>
      </x:c>
      <x:c r="J49" s="338" t="n">
        <x:f>'20_FIELD_MAPPING'!H49</x:f>
        <x:v>264931.92481942574</x:v>
      </x:c>
      <x:c r="K49" s="329" t="str">
        <x:v>CAD</x:v>
      </x:c>
      <x:c r="L49" s="329" t="str">
        <x:v>Unknown</x:v>
      </x:c>
      <x:c r="M49" s="329" t="str">
        <x:v>SRC-NGOB-V18</x:v>
      </x:c>
      <x:c r="N49" s="329" t="str">
        <x:v>'CASH FLOW W ALL BUILDINGS JULY '!M90</x:v>
      </x:c>
      <x:c r="O49" s="329" t="str">
        <x:v>MAP-TEST-0043</x:v>
      </x:c>
      <x:c r="P49" s="329" t="str">
        <x:v>Under review</x:v>
      </x:c>
      <x:c r="Q49" s="329" t="str">
        <x:v>V4.2-NGOB-CORRECTED-TEST</x:v>
      </x:c>
      <x:c r="R49" s="329" t="str">
        <x:v>Portfolio source control.</x:v>
      </x:c>
      <x:c r="S49" s="329" t="str"/>
      <x:c r="T49" s="329"/>
      <x:c r="U49" s="332" t="str">
        <x:v>Portfolio control</x:v>
      </x:c>
      <x:c r="V49" s="332" t="str">
        <x:v>Needs review</x:v>
      </x:c>
      <x:c r="W49" s="60"/>
      <x:c r="X49" s="60"/>
      <x:c r="Y49" s="60"/>
      <x:c r="Z49" s="60"/>
    </x:row>
    <x:row r="50" ht="18" hidden="0" customHeight="1">
      <x:c r="A50" s="329" t="str">
        <x:v>FIN-TEST-0044</x:v>
      </x:c>
      <x:c r="B50" s="329" t="str">
        <x:v>ASM-NGOB-V42-TEST</x:v>
      </x:c>
      <x:c r="C50" s="329" t="str">
        <x:v>ORG-NGOB</x:v>
      </x:c>
      <x:c r="D50" s="329" t="str">
        <x:v>PROP-MM</x:v>
      </x:c>
      <x:c r="E50" s="336" t="d">
        <x:v>2024-04-01T00:00:00.000Z</x:v>
      </x:c>
      <x:c r="F50" s="336" t="d">
        <x:v>2025-03-31T00:00:00.000Z</x:v>
      </x:c>
      <x:c r="G50" s="329" t="str">
        <x:v>2024-2025</x:v>
      </x:c>
      <x:c r="H50" s="329" t="str">
        <x:v>Actual</x:v>
      </x:c>
      <x:c r="I50" s="329" t="str">
        <x:v>REVENUE</x:v>
      </x:c>
      <x:c r="J50" s="338" t="n">
        <x:f>'20_FIELD_MAPPING'!H50</x:f>
        <x:v>911307.7899999999</x:v>
      </x:c>
      <x:c r="K50" s="329" t="str">
        <x:v>CAD</x:v>
      </x:c>
      <x:c r="L50" s="329" t="str">
        <x:v>Unknown</x:v>
      </x:c>
      <x:c r="M50" s="329" t="str">
        <x:v>SRC-NGOB-V18</x:v>
      </x:c>
      <x:c r="N50" s="329" t="str">
        <x:v>'Murray Manor'!C16</x:v>
      </x:c>
      <x:c r="O50" s="329" t="str">
        <x:v>MAP-TEST-0044</x:v>
      </x:c>
      <x:c r="P50" s="329" t="str">
        <x:v>Under review</x:v>
      </x:c>
      <x:c r="Q50" s="329" t="str">
        <x:v>V4.2-NGOB-CORRECTED-TEST</x:v>
      </x:c>
      <x:c r="R50" s="329" t="str">
        <x:v>Property total revenue source control.</x:v>
      </x:c>
      <x:c r="S50" s="329" t="str"/>
      <x:c r="T50" s="329"/>
      <x:c r="U50" s="332" t="str">
        <x:v>Property detail</x:v>
      </x:c>
      <x:c r="V50" s="332" t="str">
        <x:v>Needs review</x:v>
      </x:c>
      <x:c r="W50" s="60"/>
      <x:c r="X50" s="60"/>
      <x:c r="Y50" s="60"/>
      <x:c r="Z50" s="60"/>
    </x:row>
    <x:row r="51" ht="18" hidden="0" customHeight="1">
      <x:c r="A51" s="329" t="str">
        <x:v>FIN-TEST-0045</x:v>
      </x:c>
      <x:c r="B51" s="329" t="str">
        <x:v>ASM-NGOB-V42-TEST</x:v>
      </x:c>
      <x:c r="C51" s="329" t="str">
        <x:v>ORG-NGOB</x:v>
      </x:c>
      <x:c r="D51" s="329" t="str">
        <x:v>PROP-MM</x:v>
      </x:c>
      <x:c r="E51" s="336" t="d">
        <x:v>2024-04-01T00:00:00.000Z</x:v>
      </x:c>
      <x:c r="F51" s="336" t="d">
        <x:v>2025-03-31T00:00:00.000Z</x:v>
      </x:c>
      <x:c r="G51" s="329" t="str">
        <x:v>2024-2025</x:v>
      </x:c>
      <x:c r="H51" s="329" t="str">
        <x:v>Actual</x:v>
      </x:c>
      <x:c r="I51" s="329" t="str">
        <x:v>OPEX</x:v>
      </x:c>
      <x:c r="J51" s="338" t="n">
        <x:f>'20_FIELD_MAPPING'!H51</x:f>
        <x:v>541492</x:v>
      </x:c>
      <x:c r="K51" s="329" t="str">
        <x:v>CAD</x:v>
      </x:c>
      <x:c r="L51" s="329" t="str">
        <x:v>Unknown</x:v>
      </x:c>
      <x:c r="M51" s="329" t="str">
        <x:v>SRC-NGOB-V18</x:v>
      </x:c>
      <x:c r="N51" s="329" t="str">
        <x:v>'Murray Manor'!C87</x:v>
      </x:c>
      <x:c r="O51" s="329" t="str">
        <x:v>MAP-TEST-0045</x:v>
      </x:c>
      <x:c r="P51" s="329" t="str">
        <x:v>Under review</x:v>
      </x:c>
      <x:c r="Q51" s="329" t="str">
        <x:v>V4.2-NGOB-CORRECTED-TEST</x:v>
      </x:c>
      <x:c r="R51" s="329" t="str">
        <x:v>Property total operating expense source control.</x:v>
      </x:c>
      <x:c r="S51" s="329" t="str"/>
      <x:c r="T51" s="329"/>
      <x:c r="U51" s="332" t="str">
        <x:v>Property detail</x:v>
      </x:c>
      <x:c r="V51" s="332" t="str">
        <x:v>Needs review</x:v>
      </x:c>
      <x:c r="W51" s="60"/>
      <x:c r="X51" s="60"/>
      <x:c r="Y51" s="60"/>
      <x:c r="Z51" s="60"/>
    </x:row>
    <x:row r="52" ht="18" hidden="0" customHeight="1">
      <x:c r="A52" s="329" t="str">
        <x:v>FIN-TEST-0046</x:v>
      </x:c>
      <x:c r="B52" s="329" t="str">
        <x:v>ASM-NGOB-V42-TEST</x:v>
      </x:c>
      <x:c r="C52" s="329" t="str">
        <x:v>ORG-NGOB</x:v>
      </x:c>
      <x:c r="D52" s="329" t="str">
        <x:v>PROP-MM</x:v>
      </x:c>
      <x:c r="E52" s="336" t="d">
        <x:v>2025-04-01T00:00:00.000Z</x:v>
      </x:c>
      <x:c r="F52" s="336" t="d">
        <x:v>2026-03-31T00:00:00.000Z</x:v>
      </x:c>
      <x:c r="G52" s="329" t="str">
        <x:v>2025-2026</x:v>
      </x:c>
      <x:c r="H52" s="329" t="str">
        <x:v>Budget</x:v>
      </x:c>
      <x:c r="I52" s="329" t="str">
        <x:v>REVENUE</x:v>
      </x:c>
      <x:c r="J52" s="338" t="n">
        <x:f>'20_FIELD_MAPPING'!H52</x:f>
        <x:v>725530.2448999999</x:v>
      </x:c>
      <x:c r="K52" s="329" t="str">
        <x:v>CAD</x:v>
      </x:c>
      <x:c r="L52" s="329" t="str">
        <x:v>Unknown</x:v>
      </x:c>
      <x:c r="M52" s="329" t="str">
        <x:v>SRC-NGOB-V18</x:v>
      </x:c>
      <x:c r="N52" s="329" t="str">
        <x:v>'Murray Manor'!D16</x:v>
      </x:c>
      <x:c r="O52" s="329" t="str">
        <x:v>MAP-TEST-0046</x:v>
      </x:c>
      <x:c r="P52" s="329" t="str">
        <x:v>Under review</x:v>
      </x:c>
      <x:c r="Q52" s="329" t="str">
        <x:v>V4.2-NGOB-CORRECTED-TEST</x:v>
      </x:c>
      <x:c r="R52" s="329" t="str">
        <x:v>Property total revenue source control.</x:v>
      </x:c>
      <x:c r="S52" s="329" t="str"/>
      <x:c r="T52" s="329"/>
      <x:c r="U52" s="332" t="str">
        <x:v>Property detail</x:v>
      </x:c>
      <x:c r="V52" s="332" t="str">
        <x:v>Needs review</x:v>
      </x:c>
      <x:c r="W52" s="60"/>
      <x:c r="X52" s="60"/>
      <x:c r="Y52" s="60"/>
      <x:c r="Z52" s="60"/>
    </x:row>
    <x:row r="53" ht="18" hidden="0" customHeight="1">
      <x:c r="A53" s="329" t="str">
        <x:v>FIN-TEST-0047</x:v>
      </x:c>
      <x:c r="B53" s="329" t="str">
        <x:v>ASM-NGOB-V42-TEST</x:v>
      </x:c>
      <x:c r="C53" s="329" t="str">
        <x:v>ORG-NGOB</x:v>
      </x:c>
      <x:c r="D53" s="329" t="str">
        <x:v>PROP-MM</x:v>
      </x:c>
      <x:c r="E53" s="336" t="d">
        <x:v>2025-04-01T00:00:00.000Z</x:v>
      </x:c>
      <x:c r="F53" s="336" t="d">
        <x:v>2026-03-31T00:00:00.000Z</x:v>
      </x:c>
      <x:c r="G53" s="329" t="str">
        <x:v>2025-2026</x:v>
      </x:c>
      <x:c r="H53" s="329" t="str">
        <x:v>Budget</x:v>
      </x:c>
      <x:c r="I53" s="329" t="str">
        <x:v>OPEX</x:v>
      </x:c>
      <x:c r="J53" s="338" t="n">
        <x:f>'20_FIELD_MAPPING'!H53</x:f>
        <x:v>292022.14</x:v>
      </x:c>
      <x:c r="K53" s="329" t="str">
        <x:v>CAD</x:v>
      </x:c>
      <x:c r="L53" s="329" t="str">
        <x:v>Unknown</x:v>
      </x:c>
      <x:c r="M53" s="329" t="str">
        <x:v>SRC-NGOB-V18</x:v>
      </x:c>
      <x:c r="N53" s="329" t="str">
        <x:v>'Murray Manor'!D87</x:v>
      </x:c>
      <x:c r="O53" s="329" t="str">
        <x:v>MAP-TEST-0047</x:v>
      </x:c>
      <x:c r="P53" s="329" t="str">
        <x:v>Under review</x:v>
      </x:c>
      <x:c r="Q53" s="329" t="str">
        <x:v>V4.2-NGOB-CORRECTED-TEST</x:v>
      </x:c>
      <x:c r="R53" s="329" t="str">
        <x:v>Property total operating expense source control.</x:v>
      </x:c>
      <x:c r="S53" s="329" t="str"/>
      <x:c r="T53" s="329"/>
      <x:c r="U53" s="332" t="str">
        <x:v>Property detail</x:v>
      </x:c>
      <x:c r="V53" s="332" t="str">
        <x:v>Needs review</x:v>
      </x:c>
      <x:c r="W53" s="60"/>
      <x:c r="X53" s="60"/>
      <x:c r="Y53" s="60"/>
      <x:c r="Z53" s="60"/>
    </x:row>
    <x:row r="54" ht="18" hidden="0" customHeight="1">
      <x:c r="A54" s="329" t="str">
        <x:v>FIN-TEST-0048</x:v>
      </x:c>
      <x:c r="B54" s="329" t="str">
        <x:v>ASM-NGOB-V42-TEST</x:v>
      </x:c>
      <x:c r="C54" s="329" t="str">
        <x:v>ORG-NGOB</x:v>
      </x:c>
      <x:c r="D54" s="329" t="str">
        <x:v>PROP-MM</x:v>
      </x:c>
      <x:c r="E54" s="336" t="d">
        <x:v>2026-04-01T00:00:00.000Z</x:v>
      </x:c>
      <x:c r="F54" s="336" t="d">
        <x:v>2027-03-31T00:00:00.000Z</x:v>
      </x:c>
      <x:c r="G54" s="329" t="str">
        <x:v>2026-2027</x:v>
      </x:c>
      <x:c r="H54" s="329" t="str">
        <x:v>Projection</x:v>
      </x:c>
      <x:c r="I54" s="329" t="str">
        <x:v>REVENUE</x:v>
      </x:c>
      <x:c r="J54" s="338" t="n">
        <x:f>'20_FIELD_MAPPING'!H54</x:f>
        <x:v>749787.047988</x:v>
      </x:c>
      <x:c r="K54" s="329" t="str">
        <x:v>CAD</x:v>
      </x:c>
      <x:c r="L54" s="329" t="str">
        <x:v>Unknown</x:v>
      </x:c>
      <x:c r="M54" s="329" t="str">
        <x:v>SRC-NGOB-V18</x:v>
      </x:c>
      <x:c r="N54" s="329" t="str">
        <x:v>'Murray Manor'!E16</x:v>
      </x:c>
      <x:c r="O54" s="329" t="str">
        <x:v>MAP-TEST-0048</x:v>
      </x:c>
      <x:c r="P54" s="329" t="str">
        <x:v>Under review</x:v>
      </x:c>
      <x:c r="Q54" s="329" t="str">
        <x:v>V4.2-NGOB-CORRECTED-TEST</x:v>
      </x:c>
      <x:c r="R54" s="329" t="str">
        <x:v>Property total revenue source control.</x:v>
      </x:c>
      <x:c r="S54" s="329" t="str"/>
      <x:c r="T54" s="329"/>
      <x:c r="U54" s="332" t="str">
        <x:v>Property detail</x:v>
      </x:c>
      <x:c r="V54" s="332" t="str">
        <x:v>Needs review</x:v>
      </x:c>
      <x:c r="W54" s="60"/>
      <x:c r="X54" s="60"/>
      <x:c r="Y54" s="60"/>
      <x:c r="Z54" s="60"/>
    </x:row>
    <x:row r="55" ht="18" hidden="0" customHeight="1">
      <x:c r="A55" s="329" t="str">
        <x:v>FIN-TEST-0049</x:v>
      </x:c>
      <x:c r="B55" s="329" t="str">
        <x:v>ASM-NGOB-V42-TEST</x:v>
      </x:c>
      <x:c r="C55" s="329" t="str">
        <x:v>ORG-NGOB</x:v>
      </x:c>
      <x:c r="D55" s="329" t="str">
        <x:v>PROP-MM</x:v>
      </x:c>
      <x:c r="E55" s="336" t="d">
        <x:v>2026-04-01T00:00:00.000Z</x:v>
      </x:c>
      <x:c r="F55" s="336" t="d">
        <x:v>2027-03-31T00:00:00.000Z</x:v>
      </x:c>
      <x:c r="G55" s="329" t="str">
        <x:v>2026-2027</x:v>
      </x:c>
      <x:c r="H55" s="329" t="str">
        <x:v>Projection</x:v>
      </x:c>
      <x:c r="I55" s="329" t="str">
        <x:v>OPEX</x:v>
      </x:c>
      <x:c r="J55" s="338" t="n">
        <x:f>'20_FIELD_MAPPING'!H55</x:f>
        <x:v>272866.65900000004</x:v>
      </x:c>
      <x:c r="K55" s="329" t="str">
        <x:v>CAD</x:v>
      </x:c>
      <x:c r="L55" s="329" t="str">
        <x:v>Unknown</x:v>
      </x:c>
      <x:c r="M55" s="329" t="str">
        <x:v>SRC-NGOB-V18</x:v>
      </x:c>
      <x:c r="N55" s="329" t="str">
        <x:v>'Murray Manor'!E87</x:v>
      </x:c>
      <x:c r="O55" s="329" t="str">
        <x:v>MAP-TEST-0049</x:v>
      </x:c>
      <x:c r="P55" s="329" t="str">
        <x:v>Under review</x:v>
      </x:c>
      <x:c r="Q55" s="329" t="str">
        <x:v>V4.2-NGOB-CORRECTED-TEST</x:v>
      </x:c>
      <x:c r="R55" s="329" t="str">
        <x:v>Property total operating expense source control.</x:v>
      </x:c>
      <x:c r="S55" s="329" t="str"/>
      <x:c r="T55" s="329"/>
      <x:c r="U55" s="332" t="str">
        <x:v>Property detail</x:v>
      </x:c>
      <x:c r="V55" s="332" t="str">
        <x:v>Needs review</x:v>
      </x:c>
      <x:c r="W55" s="60"/>
      <x:c r="X55" s="60"/>
      <x:c r="Y55" s="60"/>
      <x:c r="Z55" s="60"/>
    </x:row>
    <x:row r="56" ht="18" hidden="0" customHeight="1">
      <x:c r="A56" s="329" t="str">
        <x:v>FIN-TEST-0050</x:v>
      </x:c>
      <x:c r="B56" s="329" t="str">
        <x:v>ASM-NGOB-V42-TEST</x:v>
      </x:c>
      <x:c r="C56" s="329" t="str">
        <x:v>ORG-NGOB</x:v>
      </x:c>
      <x:c r="D56" s="329" t="str">
        <x:v>PROP-MM</x:v>
      </x:c>
      <x:c r="E56" s="336" t="d">
        <x:v>2027-04-01T00:00:00.000Z</x:v>
      </x:c>
      <x:c r="F56" s="336" t="d">
        <x:v>2028-03-31T00:00:00.000Z</x:v>
      </x:c>
      <x:c r="G56" s="329" t="str">
        <x:v>2027-2028</x:v>
      </x:c>
      <x:c r="H56" s="329" t="str">
        <x:v>Projection</x:v>
      </x:c>
      <x:c r="I56" s="329" t="str">
        <x:v>REVENUE</x:v>
      </x:c>
      <x:c r="J56" s="338" t="n">
        <x:f>'20_FIELD_MAPPING'!H56</x:f>
        <x:v>785751.5889477599</x:v>
      </x:c>
      <x:c r="K56" s="329" t="str">
        <x:v>CAD</x:v>
      </x:c>
      <x:c r="L56" s="329" t="str">
        <x:v>Unknown</x:v>
      </x:c>
      <x:c r="M56" s="329" t="str">
        <x:v>SRC-NGOB-V18</x:v>
      </x:c>
      <x:c r="N56" s="329" t="str">
        <x:v>'Murray Manor'!F16</x:v>
      </x:c>
      <x:c r="O56" s="329" t="str">
        <x:v>MAP-TEST-0050</x:v>
      </x:c>
      <x:c r="P56" s="329" t="str">
        <x:v>Under review</x:v>
      </x:c>
      <x:c r="Q56" s="329" t="str">
        <x:v>V4.2-NGOB-CORRECTED-TEST</x:v>
      </x:c>
      <x:c r="R56" s="329" t="str">
        <x:v>Property total revenue source control.</x:v>
      </x:c>
      <x:c r="S56" s="329" t="str"/>
      <x:c r="T56" s="329"/>
      <x:c r="U56" s="332" t="str">
        <x:v>Property detail</x:v>
      </x:c>
      <x:c r="V56" s="332" t="str">
        <x:v>Needs review</x:v>
      </x:c>
      <x:c r="W56" s="60"/>
      <x:c r="X56" s="60"/>
      <x:c r="Y56" s="60"/>
      <x:c r="Z56" s="60"/>
    </x:row>
    <x:row r="57" ht="18" hidden="0" customHeight="1">
      <x:c r="A57" s="329" t="str">
        <x:v>FIN-TEST-0051</x:v>
      </x:c>
      <x:c r="B57" s="329" t="str">
        <x:v>ASM-NGOB-V42-TEST</x:v>
      </x:c>
      <x:c r="C57" s="329" t="str">
        <x:v>ORG-NGOB</x:v>
      </x:c>
      <x:c r="D57" s="329" t="str">
        <x:v>PROP-MM</x:v>
      </x:c>
      <x:c r="E57" s="336" t="d">
        <x:v>2027-04-01T00:00:00.000Z</x:v>
      </x:c>
      <x:c r="F57" s="336" t="d">
        <x:v>2028-03-31T00:00:00.000Z</x:v>
      </x:c>
      <x:c r="G57" s="329" t="str">
        <x:v>2027-2028</x:v>
      </x:c>
      <x:c r="H57" s="329" t="str">
        <x:v>Projection</x:v>
      </x:c>
      <x:c r="I57" s="329" t="str">
        <x:v>OPEX</x:v>
      </x:c>
      <x:c r="J57" s="338" t="n">
        <x:f>'20_FIELD_MAPPING'!H57</x:f>
        <x:v>278685.960436</x:v>
      </x:c>
      <x:c r="K57" s="329" t="str">
        <x:v>CAD</x:v>
      </x:c>
      <x:c r="L57" s="329" t="str">
        <x:v>Unknown</x:v>
      </x:c>
      <x:c r="M57" s="329" t="str">
        <x:v>SRC-NGOB-V18</x:v>
      </x:c>
      <x:c r="N57" s="329" t="str">
        <x:v>'Murray Manor'!F87</x:v>
      </x:c>
      <x:c r="O57" s="329" t="str">
        <x:v>MAP-TEST-0051</x:v>
      </x:c>
      <x:c r="P57" s="329" t="str">
        <x:v>Under review</x:v>
      </x:c>
      <x:c r="Q57" s="329" t="str">
        <x:v>V4.2-NGOB-CORRECTED-TEST</x:v>
      </x:c>
      <x:c r="R57" s="329" t="str">
        <x:v>Property total operating expense source control.</x:v>
      </x:c>
      <x:c r="S57" s="329" t="str"/>
      <x:c r="T57" s="329"/>
      <x:c r="U57" s="332" t="str">
        <x:v>Property detail</x:v>
      </x:c>
      <x:c r="V57" s="332" t="str">
        <x:v>Needs review</x:v>
      </x:c>
      <x:c r="W57" s="60"/>
      <x:c r="X57" s="60"/>
      <x:c r="Y57" s="60"/>
      <x:c r="Z57" s="60"/>
    </x:row>
    <x:row r="58" ht="18" hidden="0" customHeight="1">
      <x:c r="A58" s="329" t="str">
        <x:v>FIN-TEST-0052</x:v>
      </x:c>
      <x:c r="B58" s="329" t="str">
        <x:v>ASM-NGOB-V42-TEST</x:v>
      </x:c>
      <x:c r="C58" s="329" t="str">
        <x:v>ORG-NGOB</x:v>
      </x:c>
      <x:c r="D58" s="329" t="str">
        <x:v>PROP-MM</x:v>
      </x:c>
      <x:c r="E58" s="336" t="d">
        <x:v>2028-04-01T00:00:00.000Z</x:v>
      </x:c>
      <x:c r="F58" s="336" t="d">
        <x:v>2029-03-31T00:00:00.000Z</x:v>
      </x:c>
      <x:c r="G58" s="329" t="str">
        <x:v>2028-2029</x:v>
      </x:c>
      <x:c r="H58" s="329" t="str">
        <x:v>Projection</x:v>
      </x:c>
      <x:c r="I58" s="329" t="str">
        <x:v>REVENUE</x:v>
      </x:c>
      <x:c r="J58" s="338" t="n">
        <x:f>'20_FIELD_MAPPING'!H58</x:f>
        <x:v>823493.8207267151</x:v>
      </x:c>
      <x:c r="K58" s="329" t="str">
        <x:v>CAD</x:v>
      </x:c>
      <x:c r="L58" s="329" t="str">
        <x:v>Unknown</x:v>
      </x:c>
      <x:c r="M58" s="329" t="str">
        <x:v>SRC-NGOB-V18</x:v>
      </x:c>
      <x:c r="N58" s="329" t="str">
        <x:v>'Murray Manor'!G16</x:v>
      </x:c>
      <x:c r="O58" s="329" t="str">
        <x:v>MAP-TEST-0052</x:v>
      </x:c>
      <x:c r="P58" s="329" t="str">
        <x:v>Under review</x:v>
      </x:c>
      <x:c r="Q58" s="329" t="str">
        <x:v>V4.2-NGOB-CORRECTED-TEST</x:v>
      </x:c>
      <x:c r="R58" s="329" t="str">
        <x:v>Property total revenue source control.</x:v>
      </x:c>
      <x:c r="S58" s="329" t="str"/>
      <x:c r="T58" s="329"/>
      <x:c r="U58" s="332" t="str">
        <x:v>Property detail</x:v>
      </x:c>
      <x:c r="V58" s="332" t="str">
        <x:v>Needs review</x:v>
      </x:c>
      <x:c r="W58" s="60"/>
      <x:c r="X58" s="60"/>
      <x:c r="Y58" s="60"/>
      <x:c r="Z58" s="60"/>
    </x:row>
    <x:row r="59" ht="18" hidden="0" customHeight="1">
      <x:c r="A59" s="329" t="str">
        <x:v>FIN-TEST-0053</x:v>
      </x:c>
      <x:c r="B59" s="329" t="str">
        <x:v>ASM-NGOB-V42-TEST</x:v>
      </x:c>
      <x:c r="C59" s="329" t="str">
        <x:v>ORG-NGOB</x:v>
      </x:c>
      <x:c r="D59" s="329" t="str">
        <x:v>PROP-MM</x:v>
      </x:c>
      <x:c r="E59" s="336" t="d">
        <x:v>2028-04-01T00:00:00.000Z</x:v>
      </x:c>
      <x:c r="F59" s="336" t="d">
        <x:v>2029-03-31T00:00:00.000Z</x:v>
      </x:c>
      <x:c r="G59" s="329" t="str">
        <x:v>2028-2029</x:v>
      </x:c>
      <x:c r="H59" s="329" t="str">
        <x:v>Projection</x:v>
      </x:c>
      <x:c r="I59" s="329" t="str">
        <x:v>OPEX</x:v>
      </x:c>
      <x:c r="J59" s="338" t="n">
        <x:f>'20_FIELD_MAPPING'!H59</x:f>
        <x:v>284636.12663096003</x:v>
      </x:c>
      <x:c r="K59" s="329" t="str">
        <x:v>CAD</x:v>
      </x:c>
      <x:c r="L59" s="329" t="str">
        <x:v>Unknown</x:v>
      </x:c>
      <x:c r="M59" s="329" t="str">
        <x:v>SRC-NGOB-V18</x:v>
      </x:c>
      <x:c r="N59" s="329" t="str">
        <x:v>'Murray Manor'!G87</x:v>
      </x:c>
      <x:c r="O59" s="329" t="str">
        <x:v>MAP-TEST-0053</x:v>
      </x:c>
      <x:c r="P59" s="329" t="str">
        <x:v>Under review</x:v>
      </x:c>
      <x:c r="Q59" s="329" t="str">
        <x:v>V4.2-NGOB-CORRECTED-TEST</x:v>
      </x:c>
      <x:c r="R59" s="329" t="str">
        <x:v>Property total operating expense source control.</x:v>
      </x:c>
      <x:c r="S59" s="329" t="str"/>
      <x:c r="T59" s="329"/>
      <x:c r="U59" s="332" t="str">
        <x:v>Property detail</x:v>
      </x:c>
      <x:c r="V59" s="332" t="str">
        <x:v>Needs review</x:v>
      </x:c>
      <x:c r="W59" s="60"/>
      <x:c r="X59" s="60"/>
      <x:c r="Y59" s="60"/>
      <x:c r="Z59" s="60"/>
    </x:row>
    <x:row r="60" ht="18" hidden="0" customHeight="1">
      <x:c r="A60" s="329" t="str">
        <x:v>FIN-TEST-0054</x:v>
      </x:c>
      <x:c r="B60" s="329" t="str">
        <x:v>ASM-NGOB-V42-TEST</x:v>
      </x:c>
      <x:c r="C60" s="329" t="str">
        <x:v>ORG-NGOB</x:v>
      </x:c>
      <x:c r="D60" s="329" t="str">
        <x:v>PROP-MM</x:v>
      </x:c>
      <x:c r="E60" s="336" t="d">
        <x:v>2029-04-01T00:00:00.000Z</x:v>
      </x:c>
      <x:c r="F60" s="336" t="d">
        <x:v>2030-03-31T00:00:00.000Z</x:v>
      </x:c>
      <x:c r="G60" s="329" t="str">
        <x:v>2029-2030</x:v>
      </x:c>
      <x:c r="H60" s="329" t="str">
        <x:v>Projection</x:v>
      </x:c>
      <x:c r="I60" s="329" t="str">
        <x:v>REVENUE</x:v>
      </x:c>
      <x:c r="J60" s="338" t="n">
        <x:f>'20_FIELD_MAPPING'!H60</x:f>
        <x:v>863102.2171412494</x:v>
      </x:c>
      <x:c r="K60" s="329" t="str">
        <x:v>CAD</x:v>
      </x:c>
      <x:c r="L60" s="329" t="str">
        <x:v>Unknown</x:v>
      </x:c>
      <x:c r="M60" s="329" t="str">
        <x:v>SRC-NGOB-V18</x:v>
      </x:c>
      <x:c r="N60" s="329" t="str">
        <x:v>'Murray Manor'!H16</x:v>
      </x:c>
      <x:c r="O60" s="329" t="str">
        <x:v>MAP-TEST-0054</x:v>
      </x:c>
      <x:c r="P60" s="329" t="str">
        <x:v>Under review</x:v>
      </x:c>
      <x:c r="Q60" s="329" t="str">
        <x:v>V4.2-NGOB-CORRECTED-TEST</x:v>
      </x:c>
      <x:c r="R60" s="329" t="str">
        <x:v>Property total revenue source control.</x:v>
      </x:c>
      <x:c r="S60" s="329" t="str"/>
      <x:c r="T60" s="329"/>
      <x:c r="U60" s="332" t="str">
        <x:v>Property detail</x:v>
      </x:c>
      <x:c r="V60" s="332" t="str">
        <x:v>Needs review</x:v>
      </x:c>
      <x:c r="W60" s="60"/>
      <x:c r="X60" s="60"/>
      <x:c r="Y60" s="60"/>
      <x:c r="Z60" s="60"/>
    </x:row>
    <x:row r="61" ht="18" hidden="0" customHeight="1">
      <x:c r="A61" s="329" t="str">
        <x:v>FIN-TEST-0055</x:v>
      </x:c>
      <x:c r="B61" s="329" t="str">
        <x:v>ASM-NGOB-V42-TEST</x:v>
      </x:c>
      <x:c r="C61" s="329" t="str">
        <x:v>ORG-NGOB</x:v>
      </x:c>
      <x:c r="D61" s="329" t="str">
        <x:v>PROP-MM</x:v>
      </x:c>
      <x:c r="E61" s="336" t="d">
        <x:v>2029-04-01T00:00:00.000Z</x:v>
      </x:c>
      <x:c r="F61" s="336" t="d">
        <x:v>2030-03-31T00:00:00.000Z</x:v>
      </x:c>
      <x:c r="G61" s="329" t="str">
        <x:v>2029-2030</x:v>
      </x:c>
      <x:c r="H61" s="329" t="str">
        <x:v>Projection</x:v>
      </x:c>
      <x:c r="I61" s="329" t="str">
        <x:v>OPEX</x:v>
      </x:c>
      <x:c r="J61" s="338" t="n">
        <x:f>'20_FIELD_MAPPING'!H61</x:f>
        <x:v>290720.35402926884</x:v>
      </x:c>
      <x:c r="K61" s="329" t="str">
        <x:v>CAD</x:v>
      </x:c>
      <x:c r="L61" s="329" t="str">
        <x:v>Unknown</x:v>
      </x:c>
      <x:c r="M61" s="329" t="str">
        <x:v>SRC-NGOB-V18</x:v>
      </x:c>
      <x:c r="N61" s="329" t="str">
        <x:v>'Murray Manor'!H87</x:v>
      </x:c>
      <x:c r="O61" s="329" t="str">
        <x:v>MAP-TEST-0055</x:v>
      </x:c>
      <x:c r="P61" s="329" t="str">
        <x:v>Under review</x:v>
      </x:c>
      <x:c r="Q61" s="329" t="str">
        <x:v>V4.2-NGOB-CORRECTED-TEST</x:v>
      </x:c>
      <x:c r="R61" s="329" t="str">
        <x:v>Property total operating expense source control.</x:v>
      </x:c>
      <x:c r="S61" s="329" t="str"/>
      <x:c r="T61" s="329"/>
      <x:c r="U61" s="332" t="str">
        <x:v>Property detail</x:v>
      </x:c>
      <x:c r="V61" s="332" t="str">
        <x:v>Needs review</x:v>
      </x:c>
      <x:c r="W61" s="60"/>
      <x:c r="X61" s="60"/>
      <x:c r="Y61" s="60"/>
      <x:c r="Z61" s="60"/>
    </x:row>
    <x:row r="62" ht="18" hidden="0" customHeight="1">
      <x:c r="A62" s="329" t="str">
        <x:v>FIN-TEST-0056</x:v>
      </x:c>
      <x:c r="B62" s="329" t="str">
        <x:v>ASM-NGOB-V42-TEST</x:v>
      </x:c>
      <x:c r="C62" s="329" t="str">
        <x:v>ORG-NGOB</x:v>
      </x:c>
      <x:c r="D62" s="329" t="str">
        <x:v>PROP-MM</x:v>
      </x:c>
      <x:c r="E62" s="336" t="d">
        <x:v>2031-04-01T00:00:00.000Z</x:v>
      </x:c>
      <x:c r="F62" s="336" t="d">
        <x:v>2032-03-31T00:00:00.000Z</x:v>
      </x:c>
      <x:c r="G62" s="329" t="str">
        <x:v>2031-2032</x:v>
      </x:c>
      <x:c r="H62" s="329" t="str">
        <x:v>Projection</x:v>
      </x:c>
      <x:c r="I62" s="329" t="str">
        <x:v>REVENUE</x:v>
      </x:c>
      <x:c r="J62" s="338" t="n">
        <x:f>'20_FIELD_MAPPING'!H62</x:f>
        <x:v>905921.1492587558</x:v>
      </x:c>
      <x:c r="K62" s="329" t="str">
        <x:v>CAD</x:v>
      </x:c>
      <x:c r="L62" s="329" t="str">
        <x:v>Unknown</x:v>
      </x:c>
      <x:c r="M62" s="329" t="str">
        <x:v>SRC-NGOB-V18</x:v>
      </x:c>
      <x:c r="N62" s="329" t="str">
        <x:v>'Murray Manor'!J16</x:v>
      </x:c>
      <x:c r="O62" s="329" t="str">
        <x:v>MAP-TEST-0056</x:v>
      </x:c>
      <x:c r="P62" s="329" t="str">
        <x:v>Under review</x:v>
      </x:c>
      <x:c r="Q62" s="329" t="str">
        <x:v>V4.2-NGOB-CORRECTED-TEST</x:v>
      </x:c>
      <x:c r="R62" s="329" t="str">
        <x:v>Property total revenue source control.</x:v>
      </x:c>
      <x:c r="S62" s="329" t="str"/>
      <x:c r="T62" s="329"/>
      <x:c r="U62" s="332" t="str">
        <x:v>Property detail</x:v>
      </x:c>
      <x:c r="V62" s="332" t="str">
        <x:v>Needs review</x:v>
      </x:c>
      <x:c r="W62" s="60"/>
      <x:c r="X62" s="60"/>
      <x:c r="Y62" s="60"/>
      <x:c r="Z62" s="60"/>
    </x:row>
    <x:row r="63" ht="18" hidden="0" customHeight="1">
      <x:c r="A63" s="329" t="str">
        <x:v>FIN-TEST-0057</x:v>
      </x:c>
      <x:c r="B63" s="329" t="str">
        <x:v>ASM-NGOB-V42-TEST</x:v>
      </x:c>
      <x:c r="C63" s="329" t="str">
        <x:v>ORG-NGOB</x:v>
      </x:c>
      <x:c r="D63" s="329" t="str">
        <x:v>PROP-MM</x:v>
      </x:c>
      <x:c r="E63" s="336" t="d">
        <x:v>2031-04-01T00:00:00.000Z</x:v>
      </x:c>
      <x:c r="F63" s="336" t="d">
        <x:v>2032-03-31T00:00:00.000Z</x:v>
      </x:c>
      <x:c r="G63" s="329" t="str">
        <x:v>2031-2032</x:v>
      </x:c>
      <x:c r="H63" s="329" t="str">
        <x:v>Projection</x:v>
      </x:c>
      <x:c r="I63" s="329" t="str">
        <x:v>OPEX</x:v>
      </x:c>
      <x:c r="J63" s="338" t="n">
        <x:f>'20_FIELD_MAPPING'!H63</x:f>
        <x:v>303304.2163563047</x:v>
      </x:c>
      <x:c r="K63" s="329" t="str">
        <x:v>CAD</x:v>
      </x:c>
      <x:c r="L63" s="329" t="str">
        <x:v>Unknown</x:v>
      </x:c>
      <x:c r="M63" s="329" t="str">
        <x:v>SRC-NGOB-V18</x:v>
      </x:c>
      <x:c r="N63" s="329" t="str">
        <x:v>'Murray Manor'!J87</x:v>
      </x:c>
      <x:c r="O63" s="329" t="str">
        <x:v>MAP-TEST-0057</x:v>
      </x:c>
      <x:c r="P63" s="329" t="str">
        <x:v>Under review</x:v>
      </x:c>
      <x:c r="Q63" s="329" t="str">
        <x:v>V4.2-NGOB-CORRECTED-TEST</x:v>
      </x:c>
      <x:c r="R63" s="329" t="str">
        <x:v>Property total operating expense source control.</x:v>
      </x:c>
      <x:c r="S63" s="329" t="str"/>
      <x:c r="T63" s="329"/>
      <x:c r="U63" s="332" t="str">
        <x:v>Property detail</x:v>
      </x:c>
      <x:c r="V63" s="332" t="str">
        <x:v>Needs review</x:v>
      </x:c>
      <x:c r="W63" s="60"/>
      <x:c r="X63" s="60"/>
      <x:c r="Y63" s="60"/>
      <x:c r="Z63" s="60"/>
    </x:row>
    <x:row r="64" ht="18" hidden="0" customHeight="1">
      <x:c r="A64" s="329" t="str">
        <x:v>FIN-TEST-0058</x:v>
      </x:c>
      <x:c r="B64" s="329" t="str">
        <x:v>ASM-NGOB-V42-TEST</x:v>
      </x:c>
      <x:c r="C64" s="329" t="str">
        <x:v>ORG-NGOB</x:v>
      </x:c>
      <x:c r="D64" s="329" t="str">
        <x:v>PROP-MM</x:v>
      </x:c>
      <x:c r="E64" s="336" t="d">
        <x:v>2032-04-01T00:00:00.000Z</x:v>
      </x:c>
      <x:c r="F64" s="336" t="d">
        <x:v>2033-03-31T00:00:00.000Z</x:v>
      </x:c>
      <x:c r="G64" s="329" t="str">
        <x:v>2032-2033</x:v>
      </x:c>
      <x:c r="H64" s="329" t="str">
        <x:v>Projection</x:v>
      </x:c>
      <x:c r="I64" s="329" t="str">
        <x:v>REVENUE</x:v>
      </x:c>
      <x:c r="J64" s="338" t="n">
        <x:f>'20_FIELD_MAPPING'!H64</x:f>
        <x:v>928131.2308570559</x:v>
      </x:c>
      <x:c r="K64" s="329" t="str">
        <x:v>CAD</x:v>
      </x:c>
      <x:c r="L64" s="329" t="str">
        <x:v>Unknown</x:v>
      </x:c>
      <x:c r="M64" s="329" t="str">
        <x:v>SRC-NGOB-V18</x:v>
      </x:c>
      <x:c r="N64" s="329" t="str">
        <x:v>'Murray Manor'!K16</x:v>
      </x:c>
      <x:c r="O64" s="329" t="str">
        <x:v>MAP-TEST-0058</x:v>
      </x:c>
      <x:c r="P64" s="329" t="str">
        <x:v>Under review</x:v>
      </x:c>
      <x:c r="Q64" s="329" t="str">
        <x:v>V4.2-NGOB-CORRECTED-TEST</x:v>
      </x:c>
      <x:c r="R64" s="329" t="str">
        <x:v>Property total revenue source control.</x:v>
      </x:c>
      <x:c r="S64" s="329" t="str"/>
      <x:c r="T64" s="329"/>
      <x:c r="U64" s="332" t="str">
        <x:v>Property detail</x:v>
      </x:c>
      <x:c r="V64" s="332" t="str">
        <x:v>Needs review</x:v>
      </x:c>
      <x:c r="W64" s="60"/>
      <x:c r="X64" s="60"/>
      <x:c r="Y64" s="60"/>
      <x:c r="Z64" s="60"/>
    </x:row>
    <x:row r="65" ht="18" hidden="0" customHeight="1">
      <x:c r="A65" s="329" t="str">
        <x:v>FIN-TEST-0059</x:v>
      </x:c>
      <x:c r="B65" s="329" t="str">
        <x:v>ASM-NGOB-V42-TEST</x:v>
      </x:c>
      <x:c r="C65" s="329" t="str">
        <x:v>ORG-NGOB</x:v>
      </x:c>
      <x:c r="D65" s="329" t="str">
        <x:v>PROP-MM</x:v>
      </x:c>
      <x:c r="E65" s="336" t="d">
        <x:v>2032-04-01T00:00:00.000Z</x:v>
      </x:c>
      <x:c r="F65" s="336" t="d">
        <x:v>2033-03-31T00:00:00.000Z</x:v>
      </x:c>
      <x:c r="G65" s="329" t="str">
        <x:v>2032-2033</x:v>
      </x:c>
      <x:c r="H65" s="329" t="str">
        <x:v>Projection</x:v>
      </x:c>
      <x:c r="I65" s="329" t="str">
        <x:v>OPEX</x:v>
      </x:c>
      <x:c r="J65" s="338" t="n">
        <x:f>'20_FIELD_MAPPING'!H65</x:f>
        <x:v>309810.69041266985</x:v>
      </x:c>
      <x:c r="K65" s="329" t="str">
        <x:v>CAD</x:v>
      </x:c>
      <x:c r="L65" s="329" t="str">
        <x:v>Unknown</x:v>
      </x:c>
      <x:c r="M65" s="329" t="str">
        <x:v>SRC-NGOB-V18</x:v>
      </x:c>
      <x:c r="N65" s="329" t="str">
        <x:v>'Murray Manor'!K87</x:v>
      </x:c>
      <x:c r="O65" s="329" t="str">
        <x:v>MAP-TEST-0059</x:v>
      </x:c>
      <x:c r="P65" s="329" t="str">
        <x:v>Under review</x:v>
      </x:c>
      <x:c r="Q65" s="329" t="str">
        <x:v>V4.2-NGOB-CORRECTED-TEST</x:v>
      </x:c>
      <x:c r="R65" s="329" t="str">
        <x:v>Property total operating expense source control.</x:v>
      </x:c>
      <x:c r="S65" s="329" t="str"/>
      <x:c r="T65" s="329"/>
      <x:c r="U65" s="332" t="str">
        <x:v>Property detail</x:v>
      </x:c>
      <x:c r="V65" s="332" t="str">
        <x:v>Needs review</x:v>
      </x:c>
      <x:c r="W65" s="60"/>
      <x:c r="X65" s="60"/>
      <x:c r="Y65" s="60"/>
      <x:c r="Z65" s="60"/>
    </x:row>
    <x:row r="66" ht="18" hidden="0" customHeight="1">
      <x:c r="A66" s="329" t="str">
        <x:v>FIN-TEST-0060</x:v>
      </x:c>
      <x:c r="B66" s="329" t="str">
        <x:v>ASM-NGOB-V42-TEST</x:v>
      </x:c>
      <x:c r="C66" s="329" t="str">
        <x:v>ORG-NGOB</x:v>
      </x:c>
      <x:c r="D66" s="329" t="str">
        <x:v>PROP-MM</x:v>
      </x:c>
      <x:c r="E66" s="336" t="d">
        <x:v>2033-04-01T00:00:00.000Z</x:v>
      </x:c>
      <x:c r="F66" s="336" t="d">
        <x:v>2034-03-31T00:00:00.000Z</x:v>
      </x:c>
      <x:c r="G66" s="329" t="str">
        <x:v>2033-2034</x:v>
      </x:c>
      <x:c r="H66" s="329" t="str">
        <x:v>Projection</x:v>
      </x:c>
      <x:c r="I66" s="329" t="str">
        <x:v>REVENUE</x:v>
      </x:c>
      <x:c r="J66" s="338" t="n">
        <x:f>'20_FIELD_MAPPING'!H66</x:f>
        <x:v>950892.78555265</x:v>
      </x:c>
      <x:c r="K66" s="329" t="str">
        <x:v>CAD</x:v>
      </x:c>
      <x:c r="L66" s="329" t="str">
        <x:v>Unknown</x:v>
      </x:c>
      <x:c r="M66" s="329" t="str">
        <x:v>SRC-NGOB-V18</x:v>
      </x:c>
      <x:c r="N66" s="329" t="str">
        <x:v>'Murray Manor'!L16</x:v>
      </x:c>
      <x:c r="O66" s="329" t="str">
        <x:v>MAP-TEST-0060</x:v>
      </x:c>
      <x:c r="P66" s="329" t="str">
        <x:v>Under review</x:v>
      </x:c>
      <x:c r="Q66" s="329" t="str">
        <x:v>V4.2-NGOB-CORRECTED-TEST</x:v>
      </x:c>
      <x:c r="R66" s="329" t="str">
        <x:v>Property total revenue source control.</x:v>
      </x:c>
      <x:c r="S66" s="329" t="str"/>
      <x:c r="T66" s="329"/>
      <x:c r="U66" s="332" t="str">
        <x:v>Property detail</x:v>
      </x:c>
      <x:c r="V66" s="332" t="str">
        <x:v>Needs review</x:v>
      </x:c>
      <x:c r="W66" s="60"/>
      <x:c r="X66" s="60"/>
      <x:c r="Y66" s="60"/>
      <x:c r="Z66" s="60"/>
    </x:row>
    <x:row r="67" ht="18" hidden="0" customHeight="1">
      <x:c r="A67" s="329" t="str">
        <x:v>FIN-TEST-0061</x:v>
      </x:c>
      <x:c r="B67" s="329" t="str">
        <x:v>ASM-NGOB-V42-TEST</x:v>
      </x:c>
      <x:c r="C67" s="329" t="str">
        <x:v>ORG-NGOB</x:v>
      </x:c>
      <x:c r="D67" s="329" t="str">
        <x:v>PROP-MM</x:v>
      </x:c>
      <x:c r="E67" s="336" t="d">
        <x:v>2033-04-01T00:00:00.000Z</x:v>
      </x:c>
      <x:c r="F67" s="336" t="d">
        <x:v>2034-03-31T00:00:00.000Z</x:v>
      </x:c>
      <x:c r="G67" s="329" t="str">
        <x:v>2033-2034</x:v>
      </x:c>
      <x:c r="H67" s="329" t="str">
        <x:v>Projection</x:v>
      </x:c>
      <x:c r="I67" s="329" t="str">
        <x:v>OPEX</x:v>
      </x:c>
      <x:c r="J67" s="338" t="n">
        <x:f>'20_FIELD_MAPPING'!H67</x:f>
        <x:v>316464.9095393319</x:v>
      </x:c>
      <x:c r="K67" s="329" t="str">
        <x:v>CAD</x:v>
      </x:c>
      <x:c r="L67" s="329" t="str">
        <x:v>Unknown</x:v>
      </x:c>
      <x:c r="M67" s="329" t="str">
        <x:v>SRC-NGOB-V18</x:v>
      </x:c>
      <x:c r="N67" s="329" t="str">
        <x:v>'Murray Manor'!L87</x:v>
      </x:c>
      <x:c r="O67" s="329" t="str">
        <x:v>MAP-TEST-0061</x:v>
      </x:c>
      <x:c r="P67" s="329" t="str">
        <x:v>Under review</x:v>
      </x:c>
      <x:c r="Q67" s="329" t="str">
        <x:v>V4.2-NGOB-CORRECTED-TEST</x:v>
      </x:c>
      <x:c r="R67" s="329" t="str">
        <x:v>Property total operating expense source control.</x:v>
      </x:c>
      <x:c r="S67" s="329" t="str"/>
      <x:c r="T67" s="329"/>
      <x:c r="U67" s="332" t="str">
        <x:v>Property detail</x:v>
      </x:c>
      <x:c r="V67" s="332" t="str">
        <x:v>Needs review</x:v>
      </x:c>
      <x:c r="W67" s="60"/>
      <x:c r="X67" s="60"/>
      <x:c r="Y67" s="60"/>
      <x:c r="Z67" s="60"/>
    </x:row>
    <x:row r="68" ht="18" hidden="0" customHeight="1">
      <x:c r="A68" s="329" t="str">
        <x:v>FIN-TEST-0062</x:v>
      </x:c>
      <x:c r="B68" s="329" t="str">
        <x:v>ASM-NGOB-V42-TEST</x:v>
      </x:c>
      <x:c r="C68" s="329" t="str">
        <x:v>ORG-NGOB</x:v>
      </x:c>
      <x:c r="D68" s="329" t="str">
        <x:v>PROP-MM</x:v>
      </x:c>
      <x:c r="E68" s="336" t="d">
        <x:v>2034-04-01T00:00:00.000Z</x:v>
      </x:c>
      <x:c r="F68" s="336" t="d">
        <x:v>2035-03-31T00:00:00.000Z</x:v>
      </x:c>
      <x:c r="G68" s="329" t="str">
        <x:v>2034-2035</x:v>
      </x:c>
      <x:c r="H68" s="329" t="str">
        <x:v>Projection</x:v>
      </x:c>
      <x:c r="I68" s="329" t="str">
        <x:v>REVENUE</x:v>
      </x:c>
      <x:c r="J68" s="338" t="n">
        <x:f>'20_FIELD_MAPPING'!H68</x:f>
        <x:v>974219.5245941175</x:v>
      </x:c>
      <x:c r="K68" s="329" t="str">
        <x:v>CAD</x:v>
      </x:c>
      <x:c r="L68" s="329" t="str">
        <x:v>Unknown</x:v>
      </x:c>
      <x:c r="M68" s="329" t="str">
        <x:v>SRC-NGOB-V18</x:v>
      </x:c>
      <x:c r="N68" s="329" t="str">
        <x:v>'Murray Manor'!M16</x:v>
      </x:c>
      <x:c r="O68" s="329" t="str">
        <x:v>MAP-TEST-0062</x:v>
      </x:c>
      <x:c r="P68" s="329" t="str">
        <x:v>Under review</x:v>
      </x:c>
      <x:c r="Q68" s="329" t="str">
        <x:v>V4.2-NGOB-CORRECTED-TEST</x:v>
      </x:c>
      <x:c r="R68" s="329" t="str">
        <x:v>Property total revenue source control.</x:v>
      </x:c>
      <x:c r="S68" s="329" t="str"/>
      <x:c r="T68" s="329"/>
      <x:c r="U68" s="332" t="str">
        <x:v>Property detail</x:v>
      </x:c>
      <x:c r="V68" s="332" t="str">
        <x:v>Needs review</x:v>
      </x:c>
      <x:c r="W68" s="60"/>
      <x:c r="X68" s="60"/>
      <x:c r="Y68" s="60"/>
      <x:c r="Z68" s="60"/>
    </x:row>
    <x:row r="69" ht="18" hidden="0" customHeight="1">
      <x:c r="A69" s="329" t="str">
        <x:v>FIN-TEST-0063</x:v>
      </x:c>
      <x:c r="B69" s="329" t="str">
        <x:v>ASM-NGOB-V42-TEST</x:v>
      </x:c>
      <x:c r="C69" s="329" t="str">
        <x:v>ORG-NGOB</x:v>
      </x:c>
      <x:c r="D69" s="329" t="str">
        <x:v>PROP-MM</x:v>
      </x:c>
      <x:c r="E69" s="336" t="d">
        <x:v>2034-04-01T00:00:00.000Z</x:v>
      </x:c>
      <x:c r="F69" s="336" t="d">
        <x:v>2035-03-31T00:00:00.000Z</x:v>
      </x:c>
      <x:c r="G69" s="329" t="str">
        <x:v>2034-2035</x:v>
      </x:c>
      <x:c r="H69" s="329" t="str">
        <x:v>Projection</x:v>
      </x:c>
      <x:c r="I69" s="329" t="str">
        <x:v>OPEX</x:v>
      </x:c>
      <x:c r="J69" s="338" t="n">
        <x:f>'20_FIELD_MAPPING'!H69</x:f>
        <x:v>323270.5332612635</x:v>
      </x:c>
      <x:c r="K69" s="329" t="str">
        <x:v>CAD</x:v>
      </x:c>
      <x:c r="L69" s="329" t="str">
        <x:v>Unknown</x:v>
      </x:c>
      <x:c r="M69" s="329" t="str">
        <x:v>SRC-NGOB-V18</x:v>
      </x:c>
      <x:c r="N69" s="329" t="str">
        <x:v>'Murray Manor'!M87</x:v>
      </x:c>
      <x:c r="O69" s="329" t="str">
        <x:v>MAP-TEST-0063</x:v>
      </x:c>
      <x:c r="P69" s="329" t="str">
        <x:v>Under review</x:v>
      </x:c>
      <x:c r="Q69" s="329" t="str">
        <x:v>V4.2-NGOB-CORRECTED-TEST</x:v>
      </x:c>
      <x:c r="R69" s="329" t="str">
        <x:v>Property total operating expense source control.</x:v>
      </x:c>
      <x:c r="S69" s="329" t="str"/>
      <x:c r="T69" s="329"/>
      <x:c r="U69" s="332" t="str">
        <x:v>Property detail</x:v>
      </x:c>
      <x:c r="V69" s="332" t="str">
        <x:v>Needs review</x:v>
      </x:c>
      <x:c r="W69" s="60"/>
      <x:c r="X69" s="60"/>
      <x:c r="Y69" s="60"/>
      <x:c r="Z69" s="60"/>
    </x:row>
    <x:row r="70" ht="18" hidden="0" customHeight="1">
      <x:c r="A70" s="329" t="str">
        <x:v>FIN-TEST-0064</x:v>
      </x:c>
      <x:c r="B70" s="329" t="str">
        <x:v>ASM-NGOB-V42-TEST</x:v>
      </x:c>
      <x:c r="C70" s="329" t="str">
        <x:v>ORG-NGOB</x:v>
      </x:c>
      <x:c r="D70" s="329" t="str">
        <x:v>PROP-EA</x:v>
      </x:c>
      <x:c r="E70" s="336" t="d">
        <x:v>2024-04-01T00:00:00.000Z</x:v>
      </x:c>
      <x:c r="F70" s="336" t="d">
        <x:v>2025-03-31T00:00:00.000Z</x:v>
      </x:c>
      <x:c r="G70" s="329" t="str">
        <x:v>2024-2025</x:v>
      </x:c>
      <x:c r="H70" s="329" t="str">
        <x:v>Actual</x:v>
      </x:c>
      <x:c r="I70" s="329" t="str">
        <x:v>REVENUE</x:v>
      </x:c>
      <x:c r="J70" s="338" t="n">
        <x:f>'20_FIELD_MAPPING'!H70</x:f>
        <x:v>1194848.5499999998</x:v>
      </x:c>
      <x:c r="K70" s="329" t="str">
        <x:v>CAD</x:v>
      </x:c>
      <x:c r="L70" s="329" t="str">
        <x:v>Unknown</x:v>
      </x:c>
      <x:c r="M70" s="329" t="str">
        <x:v>SRC-NGOB-V18</x:v>
      </x:c>
      <x:c r="N70" s="329" t="str">
        <x:v>'Evergreen Apartments'!C16</x:v>
      </x:c>
      <x:c r="O70" s="329" t="str">
        <x:v>MAP-TEST-0064</x:v>
      </x:c>
      <x:c r="P70" s="329" t="str">
        <x:v>Under review</x:v>
      </x:c>
      <x:c r="Q70" s="329" t="str">
        <x:v>V4.2-NGOB-CORRECTED-TEST</x:v>
      </x:c>
      <x:c r="R70" s="329" t="str">
        <x:v>Property total revenue source control.</x:v>
      </x:c>
      <x:c r="S70" s="329" t="str"/>
      <x:c r="T70" s="329"/>
      <x:c r="U70" s="332" t="str">
        <x:v>Property detail</x:v>
      </x:c>
      <x:c r="V70" s="332" t="str">
        <x:v>Needs review</x:v>
      </x:c>
      <x:c r="W70" s="60"/>
      <x:c r="X70" s="60"/>
      <x:c r="Y70" s="60"/>
      <x:c r="Z70" s="60"/>
    </x:row>
    <x:row r="71" ht="18" hidden="0" customHeight="1">
      <x:c r="A71" s="329" t="str">
        <x:v>FIN-TEST-0065</x:v>
      </x:c>
      <x:c r="B71" s="329" t="str">
        <x:v>ASM-NGOB-V42-TEST</x:v>
      </x:c>
      <x:c r="C71" s="329" t="str">
        <x:v>ORG-NGOB</x:v>
      </x:c>
      <x:c r="D71" s="329" t="str">
        <x:v>PROP-EA</x:v>
      </x:c>
      <x:c r="E71" s="336" t="d">
        <x:v>2024-04-01T00:00:00.000Z</x:v>
      </x:c>
      <x:c r="F71" s="336" t="d">
        <x:v>2025-03-31T00:00:00.000Z</x:v>
      </x:c>
      <x:c r="G71" s="329" t="str">
        <x:v>2024-2025</x:v>
      </x:c>
      <x:c r="H71" s="329" t="str">
        <x:v>Actual</x:v>
      </x:c>
      <x:c r="I71" s="329" t="str">
        <x:v>OPEX</x:v>
      </x:c>
      <x:c r="J71" s="338" t="n">
        <x:f>'20_FIELD_MAPPING'!H71</x:f>
        <x:v>813444</x:v>
      </x:c>
      <x:c r="K71" s="329" t="str">
        <x:v>CAD</x:v>
      </x:c>
      <x:c r="L71" s="329" t="str">
        <x:v>Unknown</x:v>
      </x:c>
      <x:c r="M71" s="329" t="str">
        <x:v>SRC-NGOB-V18</x:v>
      </x:c>
      <x:c r="N71" s="329" t="str">
        <x:v>'Evergreen Apartments'!C87</x:v>
      </x:c>
      <x:c r="O71" s="329" t="str">
        <x:v>MAP-TEST-0065</x:v>
      </x:c>
      <x:c r="P71" s="329" t="str">
        <x:v>Under review</x:v>
      </x:c>
      <x:c r="Q71" s="329" t="str">
        <x:v>V4.2-NGOB-CORRECTED-TEST</x:v>
      </x:c>
      <x:c r="R71" s="329" t="str">
        <x:v>Property total operating expense source control.</x:v>
      </x:c>
      <x:c r="S71" s="329" t="str"/>
      <x:c r="T71" s="329"/>
      <x:c r="U71" s="332" t="str">
        <x:v>Property detail</x:v>
      </x:c>
      <x:c r="V71" s="332" t="str">
        <x:v>Needs review</x:v>
      </x:c>
      <x:c r="W71" s="60"/>
      <x:c r="X71" s="60"/>
      <x:c r="Y71" s="60"/>
      <x:c r="Z71" s="60"/>
    </x:row>
    <x:row r="72" ht="18" hidden="0" customHeight="1">
      <x:c r="A72" s="329" t="str">
        <x:v>FIN-TEST-0066</x:v>
      </x:c>
      <x:c r="B72" s="329" t="str">
        <x:v>ASM-NGOB-V42-TEST</x:v>
      </x:c>
      <x:c r="C72" s="329" t="str">
        <x:v>ORG-NGOB</x:v>
      </x:c>
      <x:c r="D72" s="329" t="str">
        <x:v>PROP-EA</x:v>
      </x:c>
      <x:c r="E72" s="336" t="d">
        <x:v>2025-04-01T00:00:00.000Z</x:v>
      </x:c>
      <x:c r="F72" s="336" t="d">
        <x:v>2026-03-31T00:00:00.000Z</x:v>
      </x:c>
      <x:c r="G72" s="329" t="str">
        <x:v>2025-2026</x:v>
      </x:c>
      <x:c r="H72" s="329" t="str">
        <x:v>Budget</x:v>
      </x:c>
      <x:c r="I72" s="329" t="str">
        <x:v>REVENUE</x:v>
      </x:c>
      <x:c r="J72" s="338" t="n">
        <x:f>'20_FIELD_MAPPING'!H72</x:f>
        <x:v>986126.2544999999</x:v>
      </x:c>
      <x:c r="K72" s="329" t="str">
        <x:v>CAD</x:v>
      </x:c>
      <x:c r="L72" s="329" t="str">
        <x:v>Unknown</x:v>
      </x:c>
      <x:c r="M72" s="329" t="str">
        <x:v>SRC-NGOB-V18</x:v>
      </x:c>
      <x:c r="N72" s="329" t="str">
        <x:v>'Evergreen Apartments'!D16</x:v>
      </x:c>
      <x:c r="O72" s="329" t="str">
        <x:v>MAP-TEST-0066</x:v>
      </x:c>
      <x:c r="P72" s="329" t="str">
        <x:v>Under review</x:v>
      </x:c>
      <x:c r="Q72" s="329" t="str">
        <x:v>V4.2-NGOB-CORRECTED-TEST</x:v>
      </x:c>
      <x:c r="R72" s="329" t="str">
        <x:v>Property total revenue source control.</x:v>
      </x:c>
      <x:c r="S72" s="329" t="str"/>
      <x:c r="T72" s="329"/>
      <x:c r="U72" s="332" t="str">
        <x:v>Property detail</x:v>
      </x:c>
      <x:c r="V72" s="332" t="str">
        <x:v>Needs review</x:v>
      </x:c>
      <x:c r="W72" s="60"/>
      <x:c r="X72" s="60"/>
      <x:c r="Y72" s="60"/>
      <x:c r="Z72" s="60"/>
    </x:row>
    <x:row r="73" ht="18" hidden="0" customHeight="1">
      <x:c r="A73" s="329" t="str">
        <x:v>FIN-TEST-0067</x:v>
      </x:c>
      <x:c r="B73" s="329" t="str">
        <x:v>ASM-NGOB-V42-TEST</x:v>
      </x:c>
      <x:c r="C73" s="329" t="str">
        <x:v>ORG-NGOB</x:v>
      </x:c>
      <x:c r="D73" s="329" t="str">
        <x:v>PROP-EA</x:v>
      </x:c>
      <x:c r="E73" s="336" t="d">
        <x:v>2025-04-01T00:00:00.000Z</x:v>
      </x:c>
      <x:c r="F73" s="336" t="d">
        <x:v>2026-03-31T00:00:00.000Z</x:v>
      </x:c>
      <x:c r="G73" s="329" t="str">
        <x:v>2025-2026</x:v>
      </x:c>
      <x:c r="H73" s="329" t="str">
        <x:v>Budget</x:v>
      </x:c>
      <x:c r="I73" s="329" t="str">
        <x:v>OPEX</x:v>
      </x:c>
      <x:c r="J73" s="338" t="n">
        <x:f>'20_FIELD_MAPPING'!H73</x:f>
        <x:v>823173.4100000001</x:v>
      </x:c>
      <x:c r="K73" s="329" t="str">
        <x:v>CAD</x:v>
      </x:c>
      <x:c r="L73" s="329" t="str">
        <x:v>Unknown</x:v>
      </x:c>
      <x:c r="M73" s="329" t="str">
        <x:v>SRC-NGOB-V18</x:v>
      </x:c>
      <x:c r="N73" s="329" t="str">
        <x:v>'Evergreen Apartments'!D87</x:v>
      </x:c>
      <x:c r="O73" s="329" t="str">
        <x:v>MAP-TEST-0067</x:v>
      </x:c>
      <x:c r="P73" s="329" t="str">
        <x:v>Under review</x:v>
      </x:c>
      <x:c r="Q73" s="329" t="str">
        <x:v>V4.2-NGOB-CORRECTED-TEST</x:v>
      </x:c>
      <x:c r="R73" s="329" t="str">
        <x:v>Property total operating expense source control.</x:v>
      </x:c>
      <x:c r="S73" s="329" t="str"/>
      <x:c r="T73" s="329"/>
      <x:c r="U73" s="332" t="str">
        <x:v>Property detail</x:v>
      </x:c>
      <x:c r="V73" s="332" t="str">
        <x:v>Needs review</x:v>
      </x:c>
      <x:c r="W73" s="60"/>
      <x:c r="X73" s="60"/>
      <x:c r="Y73" s="60"/>
      <x:c r="Z73" s="60"/>
    </x:row>
    <x:row r="74" ht="18" hidden="0" customHeight="1">
      <x:c r="A74" s="329" t="str">
        <x:v>FIN-TEST-0068</x:v>
      </x:c>
      <x:c r="B74" s="329" t="str">
        <x:v>ASM-NGOB-V42-TEST</x:v>
      </x:c>
      <x:c r="C74" s="329" t="str">
        <x:v>ORG-NGOB</x:v>
      </x:c>
      <x:c r="D74" s="329" t="str">
        <x:v>PROP-EA</x:v>
      </x:c>
      <x:c r="E74" s="336" t="d">
        <x:v>2026-04-01T00:00:00.000Z</x:v>
      </x:c>
      <x:c r="F74" s="336" t="d">
        <x:v>2027-03-31T00:00:00.000Z</x:v>
      </x:c>
      <x:c r="G74" s="329" t="str">
        <x:v>2026-2027</x:v>
      </x:c>
      <x:c r="H74" s="329" t="str">
        <x:v>Projection</x:v>
      </x:c>
      <x:c r="I74" s="329" t="str">
        <x:v>REVENUE</x:v>
      </x:c>
      <x:c r="J74" s="338" t="n">
        <x:f>'20_FIELD_MAPPING'!H74</x:f>
        <x:v>968432.1722624998</x:v>
      </x:c>
      <x:c r="K74" s="329" t="str">
        <x:v>CAD</x:v>
      </x:c>
      <x:c r="L74" s="329" t="str">
        <x:v>Unknown</x:v>
      </x:c>
      <x:c r="M74" s="329" t="str">
        <x:v>SRC-NGOB-V18</x:v>
      </x:c>
      <x:c r="N74" s="329" t="str">
        <x:v>'Evergreen Apartments'!E16</x:v>
      </x:c>
      <x:c r="O74" s="329" t="str">
        <x:v>MAP-TEST-0068</x:v>
      </x:c>
      <x:c r="P74" s="329" t="str">
        <x:v>Under review</x:v>
      </x:c>
      <x:c r="Q74" s="329" t="str">
        <x:v>V4.2-NGOB-CORRECTED-TEST</x:v>
      </x:c>
      <x:c r="R74" s="329" t="str">
        <x:v>Property total revenue source control.</x:v>
      </x:c>
      <x:c r="S74" s="329" t="str"/>
      <x:c r="T74" s="329"/>
      <x:c r="U74" s="332" t="str">
        <x:v>Property detail</x:v>
      </x:c>
      <x:c r="V74" s="332" t="str">
        <x:v>Needs review</x:v>
      </x:c>
      <x:c r="W74" s="60"/>
      <x:c r="X74" s="60"/>
      <x:c r="Y74" s="60"/>
      <x:c r="Z74" s="60"/>
    </x:row>
    <x:row r="75" ht="18" hidden="0" customHeight="1">
      <x:c r="A75" s="329" t="str">
        <x:v>FIN-TEST-0069</x:v>
      </x:c>
      <x:c r="B75" s="329" t="str">
        <x:v>ASM-NGOB-V42-TEST</x:v>
      </x:c>
      <x:c r="C75" s="329" t="str">
        <x:v>ORG-NGOB</x:v>
      </x:c>
      <x:c r="D75" s="329" t="str">
        <x:v>PROP-EA</x:v>
      </x:c>
      <x:c r="E75" s="336" t="d">
        <x:v>2026-04-01T00:00:00.000Z</x:v>
      </x:c>
      <x:c r="F75" s="336" t="d">
        <x:v>2027-03-31T00:00:00.000Z</x:v>
      </x:c>
      <x:c r="G75" s="329" t="str">
        <x:v>2026-2027</x:v>
      </x:c>
      <x:c r="H75" s="329" t="str">
        <x:v>Projection</x:v>
      </x:c>
      <x:c r="I75" s="329" t="str">
        <x:v>OPEX</x:v>
      </x:c>
      <x:c r="J75" s="338" t="n">
        <x:f>'20_FIELD_MAPPING'!H75</x:f>
        <x:v>798836.8782</x:v>
      </x:c>
      <x:c r="K75" s="329" t="str">
        <x:v>CAD</x:v>
      </x:c>
      <x:c r="L75" s="329" t="str">
        <x:v>Unknown</x:v>
      </x:c>
      <x:c r="M75" s="329" t="str">
        <x:v>SRC-NGOB-V18</x:v>
      </x:c>
      <x:c r="N75" s="329" t="str">
        <x:v>'Evergreen Apartments'!E87</x:v>
      </x:c>
      <x:c r="O75" s="329" t="str">
        <x:v>MAP-TEST-0069</x:v>
      </x:c>
      <x:c r="P75" s="329" t="str">
        <x:v>Under review</x:v>
      </x:c>
      <x:c r="Q75" s="329" t="str">
        <x:v>V4.2-NGOB-CORRECTED-TEST</x:v>
      </x:c>
      <x:c r="R75" s="329" t="str">
        <x:v>Property total operating expense source control.</x:v>
      </x:c>
      <x:c r="S75" s="329" t="str"/>
      <x:c r="T75" s="329"/>
      <x:c r="U75" s="332" t="str">
        <x:v>Property detail</x:v>
      </x:c>
      <x:c r="V75" s="332" t="str">
        <x:v>Needs review</x:v>
      </x:c>
      <x:c r="W75" s="60"/>
      <x:c r="X75" s="60"/>
      <x:c r="Y75" s="60"/>
      <x:c r="Z75" s="60"/>
    </x:row>
    <x:row r="76" ht="18" hidden="0" customHeight="1">
      <x:c r="A76" s="329" t="str">
        <x:v>FIN-TEST-0070</x:v>
      </x:c>
      <x:c r="B76" s="329" t="str">
        <x:v>ASM-NGOB-V42-TEST</x:v>
      </x:c>
      <x:c r="C76" s="329" t="str">
        <x:v>ORG-NGOB</x:v>
      </x:c>
      <x:c r="D76" s="329" t="str">
        <x:v>PROP-EA</x:v>
      </x:c>
      <x:c r="E76" s="336" t="d">
        <x:v>2027-04-01T00:00:00.000Z</x:v>
      </x:c>
      <x:c r="F76" s="336" t="d">
        <x:v>2028-03-31T00:00:00.000Z</x:v>
      </x:c>
      <x:c r="G76" s="329" t="str">
        <x:v>2027-2028</x:v>
      </x:c>
      <x:c r="H76" s="329" t="str">
        <x:v>Projection</x:v>
      </x:c>
      <x:c r="I76" s="329" t="str">
        <x:v>REVENUE</x:v>
      </x:c>
      <x:c r="J76" s="338" t="n">
        <x:f>'20_FIELD_MAPPING'!H76</x:f>
        <x:v>992153.7627620623</x:v>
      </x:c>
      <x:c r="K76" s="329" t="str">
        <x:v>CAD</x:v>
      </x:c>
      <x:c r="L76" s="329" t="str">
        <x:v>Unknown</x:v>
      </x:c>
      <x:c r="M76" s="329" t="str">
        <x:v>SRC-NGOB-V18</x:v>
      </x:c>
      <x:c r="N76" s="329" t="str">
        <x:v>'Evergreen Apartments'!F16</x:v>
      </x:c>
      <x:c r="O76" s="329" t="str">
        <x:v>MAP-TEST-0070</x:v>
      </x:c>
      <x:c r="P76" s="329" t="str">
        <x:v>Under review</x:v>
      </x:c>
      <x:c r="Q76" s="329" t="str">
        <x:v>V4.2-NGOB-CORRECTED-TEST</x:v>
      </x:c>
      <x:c r="R76" s="329" t="str">
        <x:v>Property total revenue source control.</x:v>
      </x:c>
      <x:c r="S76" s="329" t="str"/>
      <x:c r="T76" s="329"/>
      <x:c r="U76" s="332" t="str">
        <x:v>Property detail</x:v>
      </x:c>
      <x:c r="V76" s="332" t="str">
        <x:v>Needs review</x:v>
      </x:c>
      <x:c r="W76" s="60"/>
      <x:c r="X76" s="60"/>
      <x:c r="Y76" s="60"/>
      <x:c r="Z76" s="60"/>
    </x:row>
    <x:row r="77" ht="18" hidden="0" customHeight="1">
      <x:c r="A77" s="329" t="str">
        <x:v>FIN-TEST-0071</x:v>
      </x:c>
      <x:c r="B77" s="329" t="str">
        <x:v>ASM-NGOB-V42-TEST</x:v>
      </x:c>
      <x:c r="C77" s="329" t="str">
        <x:v>ORG-NGOB</x:v>
      </x:c>
      <x:c r="D77" s="329" t="str">
        <x:v>PROP-EA</x:v>
      </x:c>
      <x:c r="E77" s="336" t="d">
        <x:v>2027-04-01T00:00:00.000Z</x:v>
      </x:c>
      <x:c r="F77" s="336" t="d">
        <x:v>2028-03-31T00:00:00.000Z</x:v>
      </x:c>
      <x:c r="G77" s="329" t="str">
        <x:v>2027-2028</x:v>
      </x:c>
      <x:c r="H77" s="329" t="str">
        <x:v>Projection</x:v>
      </x:c>
      <x:c r="I77" s="329" t="str">
        <x:v>OPEX</x:v>
      </x:c>
      <x:c r="J77" s="338" t="n">
        <x:f>'20_FIELD_MAPPING'!H77</x:f>
        <x:v>821560.601148</x:v>
      </x:c>
      <x:c r="K77" s="329" t="str">
        <x:v>CAD</x:v>
      </x:c>
      <x:c r="L77" s="329" t="str">
        <x:v>Unknown</x:v>
      </x:c>
      <x:c r="M77" s="329" t="str">
        <x:v>SRC-NGOB-V18</x:v>
      </x:c>
      <x:c r="N77" s="329" t="str">
        <x:v>'Evergreen Apartments'!F87</x:v>
      </x:c>
      <x:c r="O77" s="329" t="str">
        <x:v>MAP-TEST-0071</x:v>
      </x:c>
      <x:c r="P77" s="329" t="str">
        <x:v>Under review</x:v>
      </x:c>
      <x:c r="Q77" s="329" t="str">
        <x:v>V4.2-NGOB-CORRECTED-TEST</x:v>
      </x:c>
      <x:c r="R77" s="329" t="str">
        <x:v>Property total operating expense source control.</x:v>
      </x:c>
      <x:c r="S77" s="329" t="str"/>
      <x:c r="T77" s="329"/>
      <x:c r="U77" s="332" t="str">
        <x:v>Property detail</x:v>
      </x:c>
      <x:c r="V77" s="332" t="str">
        <x:v>Needs review</x:v>
      </x:c>
      <x:c r="W77" s="60"/>
      <x:c r="X77" s="60"/>
      <x:c r="Y77" s="60"/>
      <x:c r="Z77" s="60"/>
    </x:row>
    <x:row r="78" ht="18" hidden="0" customHeight="1">
      <x:c r="A78" s="329" t="str">
        <x:v>FIN-TEST-0072</x:v>
      </x:c>
      <x:c r="B78" s="329" t="str">
        <x:v>ASM-NGOB-V42-TEST</x:v>
      </x:c>
      <x:c r="C78" s="329" t="str">
        <x:v>ORG-NGOB</x:v>
      </x:c>
      <x:c r="D78" s="329" t="str">
        <x:v>PROP-EA</x:v>
      </x:c>
      <x:c r="E78" s="336" t="d">
        <x:v>2028-04-01T00:00:00.000Z</x:v>
      </x:c>
      <x:c r="F78" s="336" t="d">
        <x:v>2029-03-31T00:00:00.000Z</x:v>
      </x:c>
      <x:c r="G78" s="329" t="str">
        <x:v>2028-2029</x:v>
      </x:c>
      <x:c r="H78" s="329" t="str">
        <x:v>Projection</x:v>
      </x:c>
      <x:c r="I78" s="329" t="str">
        <x:v>REVENUE</x:v>
      </x:c>
      <x:c r="J78" s="338" t="n">
        <x:f>'20_FIELD_MAPPING'!H78</x:f>
        <x:v>1016464.9087479736</x:v>
      </x:c>
      <x:c r="K78" s="329" t="str">
        <x:v>CAD</x:v>
      </x:c>
      <x:c r="L78" s="329" t="str">
        <x:v>Unknown</x:v>
      </x:c>
      <x:c r="M78" s="329" t="str">
        <x:v>SRC-NGOB-V18</x:v>
      </x:c>
      <x:c r="N78" s="329" t="str">
        <x:v>'Evergreen Apartments'!G16</x:v>
      </x:c>
      <x:c r="O78" s="329" t="str">
        <x:v>MAP-TEST-0072</x:v>
      </x:c>
      <x:c r="P78" s="329" t="str">
        <x:v>Under review</x:v>
      </x:c>
      <x:c r="Q78" s="329" t="str">
        <x:v>V4.2-NGOB-CORRECTED-TEST</x:v>
      </x:c>
      <x:c r="R78" s="329" t="str">
        <x:v>Property total revenue source control.</x:v>
      </x:c>
      <x:c r="S78" s="329" t="str"/>
      <x:c r="T78" s="329"/>
      <x:c r="U78" s="332" t="str">
        <x:v>Property detail</x:v>
      </x:c>
      <x:c r="V78" s="332" t="str">
        <x:v>Needs review</x:v>
      </x:c>
      <x:c r="W78" s="60"/>
      <x:c r="X78" s="60"/>
      <x:c r="Y78" s="60"/>
      <x:c r="Z78" s="60"/>
    </x:row>
    <x:row r="79" ht="18" hidden="0" customHeight="1">
      <x:c r="A79" s="329" t="str">
        <x:v>FIN-TEST-0073</x:v>
      </x:c>
      <x:c r="B79" s="329" t="str">
        <x:v>ASM-NGOB-V42-TEST</x:v>
      </x:c>
      <x:c r="C79" s="329" t="str">
        <x:v>ORG-NGOB</x:v>
      </x:c>
      <x:c r="D79" s="329" t="str">
        <x:v>PROP-EA</x:v>
      </x:c>
      <x:c r="E79" s="336" t="d">
        <x:v>2028-04-01T00:00:00.000Z</x:v>
      </x:c>
      <x:c r="F79" s="336" t="d">
        <x:v>2029-03-31T00:00:00.000Z</x:v>
      </x:c>
      <x:c r="G79" s="329" t="str">
        <x:v>2028-2029</x:v>
      </x:c>
      <x:c r="H79" s="329" t="str">
        <x:v>Projection</x:v>
      </x:c>
      <x:c r="I79" s="329" t="str">
        <x:v>OPEX</x:v>
      </x:c>
      <x:c r="J79" s="338" t="n">
        <x:f>'20_FIELD_MAPPING'!H79</x:f>
        <x:v>837991.81317096</x:v>
      </x:c>
      <x:c r="K79" s="329" t="str">
        <x:v>CAD</x:v>
      </x:c>
      <x:c r="L79" s="329" t="str">
        <x:v>Unknown</x:v>
      </x:c>
      <x:c r="M79" s="329" t="str">
        <x:v>SRC-NGOB-V18</x:v>
      </x:c>
      <x:c r="N79" s="329" t="str">
        <x:v>'Evergreen Apartments'!G87</x:v>
      </x:c>
      <x:c r="O79" s="329" t="str">
        <x:v>MAP-TEST-0073</x:v>
      </x:c>
      <x:c r="P79" s="329" t="str">
        <x:v>Under review</x:v>
      </x:c>
      <x:c r="Q79" s="329" t="str">
        <x:v>V4.2-NGOB-CORRECTED-TEST</x:v>
      </x:c>
      <x:c r="R79" s="329" t="str">
        <x:v>Property total operating expense source control.</x:v>
      </x:c>
      <x:c r="S79" s="329" t="str"/>
      <x:c r="T79" s="329"/>
      <x:c r="U79" s="332" t="str">
        <x:v>Property detail</x:v>
      </x:c>
      <x:c r="V79" s="332" t="str">
        <x:v>Needs review</x:v>
      </x:c>
      <x:c r="W79" s="60"/>
      <x:c r="X79" s="60"/>
      <x:c r="Y79" s="60"/>
      <x:c r="Z79" s="60"/>
    </x:row>
    <x:row r="80" ht="18" hidden="0" customHeight="1">
      <x:c r="A80" s="329" t="str">
        <x:v>FIN-TEST-0074</x:v>
      </x:c>
      <x:c r="B80" s="329" t="str">
        <x:v>ASM-NGOB-V42-TEST</x:v>
      </x:c>
      <x:c r="C80" s="329" t="str">
        <x:v>ORG-NGOB</x:v>
      </x:c>
      <x:c r="D80" s="329" t="str">
        <x:v>PROP-EA</x:v>
      </x:c>
      <x:c r="E80" s="336" t="d">
        <x:v>2029-04-01T00:00:00.000Z</x:v>
      </x:c>
      <x:c r="F80" s="336" t="d">
        <x:v>2030-03-31T00:00:00.000Z</x:v>
      </x:c>
      <x:c r="G80" s="329" t="str">
        <x:v>2029-2030</x:v>
      </x:c>
      <x:c r="H80" s="329" t="str">
        <x:v>Projection</x:v>
      </x:c>
      <x:c r="I80" s="329" t="str">
        <x:v>REVENUE</x:v>
      </x:c>
      <x:c r="J80" s="338" t="n">
        <x:f>'20_FIELD_MAPPING'!H80</x:f>
        <x:v>1041380.2794218701</x:v>
      </x:c>
      <x:c r="K80" s="329" t="str">
        <x:v>CAD</x:v>
      </x:c>
      <x:c r="L80" s="329" t="str">
        <x:v>Unknown</x:v>
      </x:c>
      <x:c r="M80" s="329" t="str">
        <x:v>SRC-NGOB-V18</x:v>
      </x:c>
      <x:c r="N80" s="329" t="str">
        <x:v>'Evergreen Apartments'!H16</x:v>
      </x:c>
      <x:c r="O80" s="329" t="str">
        <x:v>MAP-TEST-0074</x:v>
      </x:c>
      <x:c r="P80" s="329" t="str">
        <x:v>Under review</x:v>
      </x:c>
      <x:c r="Q80" s="329" t="str">
        <x:v>V4.2-NGOB-CORRECTED-TEST</x:v>
      </x:c>
      <x:c r="R80" s="329" t="str">
        <x:v>Property total revenue source control.</x:v>
      </x:c>
      <x:c r="S80" s="329" t="str"/>
      <x:c r="T80" s="329"/>
      <x:c r="U80" s="332" t="str">
        <x:v>Property detail</x:v>
      </x:c>
      <x:c r="V80" s="332" t="str">
        <x:v>Needs review</x:v>
      </x:c>
      <x:c r="W80" s="60"/>
      <x:c r="X80" s="60"/>
      <x:c r="Y80" s="60"/>
      <x:c r="Z80" s="60"/>
    </x:row>
    <x:row r="81" ht="18" hidden="0" customHeight="1">
      <x:c r="A81" s="329" t="str">
        <x:v>FIN-TEST-0075</x:v>
      </x:c>
      <x:c r="B81" s="329" t="str">
        <x:v>ASM-NGOB-V42-TEST</x:v>
      </x:c>
      <x:c r="C81" s="329" t="str">
        <x:v>ORG-NGOB</x:v>
      </x:c>
      <x:c r="D81" s="329" t="str">
        <x:v>PROP-EA</x:v>
      </x:c>
      <x:c r="E81" s="336" t="d">
        <x:v>2029-04-01T00:00:00.000Z</x:v>
      </x:c>
      <x:c r="F81" s="336" t="d">
        <x:v>2030-03-31T00:00:00.000Z</x:v>
      </x:c>
      <x:c r="G81" s="329" t="str">
        <x:v>2029-2030</x:v>
      </x:c>
      <x:c r="H81" s="329" t="str">
        <x:v>Projection</x:v>
      </x:c>
      <x:c r="I81" s="329" t="str">
        <x:v>OPEX</x:v>
      </x:c>
      <x:c r="J81" s="338" t="n">
        <x:f>'20_FIELD_MAPPING'!H81</x:f>
        <x:v>854751.6494343793</x:v>
      </x:c>
      <x:c r="K81" s="329" t="str">
        <x:v>CAD</x:v>
      </x:c>
      <x:c r="L81" s="329" t="str">
        <x:v>Unknown</x:v>
      </x:c>
      <x:c r="M81" s="329" t="str">
        <x:v>SRC-NGOB-V18</x:v>
      </x:c>
      <x:c r="N81" s="329" t="str">
        <x:v>'Evergreen Apartments'!H87</x:v>
      </x:c>
      <x:c r="O81" s="329" t="str">
        <x:v>MAP-TEST-0075</x:v>
      </x:c>
      <x:c r="P81" s="329" t="str">
        <x:v>Under review</x:v>
      </x:c>
      <x:c r="Q81" s="329" t="str">
        <x:v>V4.2-NGOB-CORRECTED-TEST</x:v>
      </x:c>
      <x:c r="R81" s="329" t="str">
        <x:v>Property total operating expense source control.</x:v>
      </x:c>
      <x:c r="S81" s="329" t="str"/>
      <x:c r="T81" s="329"/>
      <x:c r="U81" s="332" t="str">
        <x:v>Property detail</x:v>
      </x:c>
      <x:c r="V81" s="332" t="str">
        <x:v>Needs review</x:v>
      </x:c>
      <x:c r="W81" s="60"/>
      <x:c r="X81" s="60"/>
      <x:c r="Y81" s="60"/>
      <x:c r="Z81" s="60"/>
    </x:row>
    <x:row r="82" ht="18" hidden="0" customHeight="1">
      <x:c r="A82" s="329" t="str">
        <x:v>FIN-TEST-0076</x:v>
      </x:c>
      <x:c r="B82" s="329" t="str">
        <x:v>ASM-NGOB-V42-TEST</x:v>
      </x:c>
      <x:c r="C82" s="329" t="str">
        <x:v>ORG-NGOB</x:v>
      </x:c>
      <x:c r="D82" s="329" t="str">
        <x:v>PROP-EA</x:v>
      </x:c>
      <x:c r="E82" s="336" t="d">
        <x:v>2031-04-01T00:00:00.000Z</x:v>
      </x:c>
      <x:c r="F82" s="336" t="d">
        <x:v>2032-03-31T00:00:00.000Z</x:v>
      </x:c>
      <x:c r="G82" s="329" t="str">
        <x:v>2031-2032</x:v>
      </x:c>
      <x:c r="H82" s="329" t="str">
        <x:v>Projection</x:v>
      </x:c>
      <x:c r="I82" s="329" t="str">
        <x:v>REVENUE</x:v>
      </x:c>
      <x:c r="J82" s="338" t="n">
        <x:f>'20_FIELD_MAPPING'!H82</x:f>
        <x:v>1093084.207427348</x:v>
      </x:c>
      <x:c r="K82" s="329" t="str">
        <x:v>CAD</x:v>
      </x:c>
      <x:c r="L82" s="329" t="str">
        <x:v>Unknown</x:v>
      </x:c>
      <x:c r="M82" s="329" t="str">
        <x:v>SRC-NGOB-V18</x:v>
      </x:c>
      <x:c r="N82" s="329" t="str">
        <x:v>'Evergreen Apartments'!J16</x:v>
      </x:c>
      <x:c r="O82" s="329" t="str">
        <x:v>MAP-TEST-0076</x:v>
      </x:c>
      <x:c r="P82" s="329" t="str">
        <x:v>Under review</x:v>
      </x:c>
      <x:c r="Q82" s="329" t="str">
        <x:v>V4.2-NGOB-CORRECTED-TEST</x:v>
      </x:c>
      <x:c r="R82" s="329" t="str">
        <x:v>Property total revenue source control.</x:v>
      </x:c>
      <x:c r="S82" s="329" t="str"/>
      <x:c r="T82" s="329"/>
      <x:c r="U82" s="332" t="str">
        <x:v>Property detail</x:v>
      </x:c>
      <x:c r="V82" s="332" t="str">
        <x:v>Needs review</x:v>
      </x:c>
      <x:c r="W82" s="60"/>
      <x:c r="X82" s="60"/>
      <x:c r="Y82" s="60"/>
      <x:c r="Z82" s="60"/>
    </x:row>
    <x:row r="83" ht="18" hidden="0" customHeight="1">
      <x:c r="A83" s="329" t="str">
        <x:v>FIN-TEST-0077</x:v>
      </x:c>
      <x:c r="B83" s="329" t="str">
        <x:v>ASM-NGOB-V42-TEST</x:v>
      </x:c>
      <x:c r="C83" s="329" t="str">
        <x:v>ORG-NGOB</x:v>
      </x:c>
      <x:c r="D83" s="329" t="str">
        <x:v>PROP-EA</x:v>
      </x:c>
      <x:c r="E83" s="336" t="d">
        <x:v>2031-04-01T00:00:00.000Z</x:v>
      </x:c>
      <x:c r="F83" s="336" t="d">
        <x:v>2032-03-31T00:00:00.000Z</x:v>
      </x:c>
      <x:c r="G83" s="329" t="str">
        <x:v>2031-2032</x:v>
      </x:c>
      <x:c r="H83" s="329" t="str">
        <x:v>Projection</x:v>
      </x:c>
      <x:c r="I83" s="329" t="str">
        <x:v>OPEX</x:v>
      </x:c>
      <x:c r="J83" s="338" t="n">
        <x:f>'20_FIELD_MAPPING'!H83</x:f>
        <x:v>889283.616071528</x:v>
      </x:c>
      <x:c r="K83" s="329" t="str">
        <x:v>CAD</x:v>
      </x:c>
      <x:c r="L83" s="329" t="str">
        <x:v>Unknown</x:v>
      </x:c>
      <x:c r="M83" s="329" t="str">
        <x:v>SRC-NGOB-V18</x:v>
      </x:c>
      <x:c r="N83" s="329" t="str">
        <x:v>'Evergreen Apartments'!J87</x:v>
      </x:c>
      <x:c r="O83" s="329" t="str">
        <x:v>MAP-TEST-0077</x:v>
      </x:c>
      <x:c r="P83" s="329" t="str">
        <x:v>Under review</x:v>
      </x:c>
      <x:c r="Q83" s="329" t="str">
        <x:v>V4.2-NGOB-CORRECTED-TEST</x:v>
      </x:c>
      <x:c r="R83" s="329" t="str">
        <x:v>Property total operating expense source control.</x:v>
      </x:c>
      <x:c r="S83" s="329" t="str"/>
      <x:c r="T83" s="329"/>
      <x:c r="U83" s="332" t="str">
        <x:v>Property detail</x:v>
      </x:c>
      <x:c r="V83" s="332" t="str">
        <x:v>Needs review</x:v>
      </x:c>
      <x:c r="W83" s="60"/>
      <x:c r="X83" s="60"/>
      <x:c r="Y83" s="60"/>
      <x:c r="Z83" s="60"/>
    </x:row>
    <x:row r="84" ht="18" hidden="0" customHeight="1">
      <x:c r="A84" s="329" t="str">
        <x:v>FIN-TEST-0078</x:v>
      </x:c>
      <x:c r="B84" s="329" t="str">
        <x:v>ASM-NGOB-V42-TEST</x:v>
      </x:c>
      <x:c r="C84" s="329" t="str">
        <x:v>ORG-NGOB</x:v>
      </x:c>
      <x:c r="D84" s="329" t="str">
        <x:v>PROP-EA</x:v>
      </x:c>
      <x:c r="E84" s="336" t="d">
        <x:v>2032-04-01T00:00:00.000Z</x:v>
      </x:c>
      <x:c r="F84" s="336" t="d">
        <x:v>2033-03-31T00:00:00.000Z</x:v>
      </x:c>
      <x:c r="G84" s="329" t="str">
        <x:v>2032-2033</x:v>
      </x:c>
      <x:c r="H84" s="329" t="str">
        <x:v>Projection</x:v>
      </x:c>
      <x:c r="I84" s="329" t="str">
        <x:v>REVENUE</x:v>
      </x:c>
      <x:c r="J84" s="338" t="n">
        <x:f>'20_FIELD_MAPPING'!H84</x:f>
        <x:v>1119903.9664930708</x:v>
      </x:c>
      <x:c r="K84" s="329" t="str">
        <x:v>CAD</x:v>
      </x:c>
      <x:c r="L84" s="329" t="str">
        <x:v>Unknown</x:v>
      </x:c>
      <x:c r="M84" s="329" t="str">
        <x:v>SRC-NGOB-V18</x:v>
      </x:c>
      <x:c r="N84" s="329" t="str">
        <x:v>'Evergreen Apartments'!K16</x:v>
      </x:c>
      <x:c r="O84" s="329" t="str">
        <x:v>MAP-TEST-0078</x:v>
      </x:c>
      <x:c r="P84" s="329" t="str">
        <x:v>Under review</x:v>
      </x:c>
      <x:c r="Q84" s="329" t="str">
        <x:v>V4.2-NGOB-CORRECTED-TEST</x:v>
      </x:c>
      <x:c r="R84" s="329" t="str">
        <x:v>Property total revenue source control.</x:v>
      </x:c>
      <x:c r="S84" s="329" t="str"/>
      <x:c r="T84" s="329"/>
      <x:c r="U84" s="332" t="str">
        <x:v>Property detail</x:v>
      </x:c>
      <x:c r="V84" s="332" t="str">
        <x:v>Needs review</x:v>
      </x:c>
      <x:c r="W84" s="60"/>
      <x:c r="X84" s="60"/>
      <x:c r="Y84" s="60"/>
      <x:c r="Z84" s="60"/>
    </x:row>
    <x:row r="85" ht="18" hidden="0" customHeight="1">
      <x:c r="A85" s="329" t="str">
        <x:v>FIN-TEST-0079</x:v>
      </x:c>
      <x:c r="B85" s="329" t="str">
        <x:v>ASM-NGOB-V42-TEST</x:v>
      </x:c>
      <x:c r="C85" s="329" t="str">
        <x:v>ORG-NGOB</x:v>
      </x:c>
      <x:c r="D85" s="329" t="str">
        <x:v>PROP-EA</x:v>
      </x:c>
      <x:c r="E85" s="336" t="d">
        <x:v>2032-04-01T00:00:00.000Z</x:v>
      </x:c>
      <x:c r="F85" s="336" t="d">
        <x:v>2033-03-31T00:00:00.000Z</x:v>
      </x:c>
      <x:c r="G85" s="329" t="str">
        <x:v>2032-2033</x:v>
      </x:c>
      <x:c r="H85" s="329" t="str">
        <x:v>Projection</x:v>
      </x:c>
      <x:c r="I85" s="329" t="str">
        <x:v>OPEX</x:v>
      </x:c>
      <x:c r="J85" s="338" t="n">
        <x:f>'20_FIELD_MAPPING'!H85</x:f>
        <x:v>907069.2883929587</x:v>
      </x:c>
      <x:c r="K85" s="329" t="str">
        <x:v>CAD</x:v>
      </x:c>
      <x:c r="L85" s="329" t="str">
        <x:v>Unknown</x:v>
      </x:c>
      <x:c r="M85" s="329" t="str">
        <x:v>SRC-NGOB-V18</x:v>
      </x:c>
      <x:c r="N85" s="329" t="str">
        <x:v>'Evergreen Apartments'!K87</x:v>
      </x:c>
      <x:c r="O85" s="329" t="str">
        <x:v>MAP-TEST-0079</x:v>
      </x:c>
      <x:c r="P85" s="329" t="str">
        <x:v>Under review</x:v>
      </x:c>
      <x:c r="Q85" s="329" t="str">
        <x:v>V4.2-NGOB-CORRECTED-TEST</x:v>
      </x:c>
      <x:c r="R85" s="329" t="str">
        <x:v>Property total operating expense source control.</x:v>
      </x:c>
      <x:c r="S85" s="329" t="str"/>
      <x:c r="T85" s="329"/>
      <x:c r="U85" s="332" t="str">
        <x:v>Property detail</x:v>
      </x:c>
      <x:c r="V85" s="332" t="str">
        <x:v>Needs review</x:v>
      </x:c>
      <x:c r="W85" s="60"/>
      <x:c r="X85" s="60"/>
      <x:c r="Y85" s="60"/>
      <x:c r="Z85" s="60"/>
    </x:row>
    <x:row r="86" ht="18" hidden="0" customHeight="1">
      <x:c r="A86" s="329" t="str">
        <x:v>FIN-TEST-0080</x:v>
      </x:c>
      <x:c r="B86" s="329" t="str">
        <x:v>ASM-NGOB-V42-TEST</x:v>
      </x:c>
      <x:c r="C86" s="329" t="str">
        <x:v>ORG-NGOB</x:v>
      </x:c>
      <x:c r="D86" s="329" t="str">
        <x:v>PROP-EA</x:v>
      </x:c>
      <x:c r="E86" s="336" t="d">
        <x:v>2033-04-01T00:00:00.000Z</x:v>
      </x:c>
      <x:c r="F86" s="336" t="d">
        <x:v>2034-03-31T00:00:00.000Z</x:v>
      </x:c>
      <x:c r="G86" s="329" t="str">
        <x:v>2033-2034</x:v>
      </x:c>
      <x:c r="H86" s="329" t="str">
        <x:v>Projection</x:v>
      </x:c>
      <x:c r="I86" s="329" t="str">
        <x:v>REVENUE</x:v>
      </x:c>
      <x:c r="J86" s="338" t="n">
        <x:f>'20_FIELD_MAPPING'!H86</x:f>
        <x:v>1147390.372613037</x:v>
      </x:c>
      <x:c r="K86" s="329" t="str">
        <x:v>CAD</x:v>
      </x:c>
      <x:c r="L86" s="329" t="str">
        <x:v>Unknown</x:v>
      </x:c>
      <x:c r="M86" s="329" t="str">
        <x:v>SRC-NGOB-V18</x:v>
      </x:c>
      <x:c r="N86" s="329" t="str">
        <x:v>'Evergreen Apartments'!L16</x:v>
      </x:c>
      <x:c r="O86" s="329" t="str">
        <x:v>MAP-TEST-0080</x:v>
      </x:c>
      <x:c r="P86" s="329" t="str">
        <x:v>Under review</x:v>
      </x:c>
      <x:c r="Q86" s="329" t="str">
        <x:v>V4.2-NGOB-CORRECTED-TEST</x:v>
      </x:c>
      <x:c r="R86" s="329" t="str">
        <x:v>Property total revenue source control.</x:v>
      </x:c>
      <x:c r="S86" s="329" t="str"/>
      <x:c r="T86" s="329"/>
      <x:c r="U86" s="332" t="str">
        <x:v>Property detail</x:v>
      </x:c>
      <x:c r="V86" s="332" t="str">
        <x:v>Needs review</x:v>
      </x:c>
      <x:c r="W86" s="60"/>
      <x:c r="X86" s="60"/>
      <x:c r="Y86" s="60"/>
      <x:c r="Z86" s="60"/>
    </x:row>
    <x:row r="87" ht="18" hidden="0" customHeight="1">
      <x:c r="A87" s="329" t="str">
        <x:v>FIN-TEST-0081</x:v>
      </x:c>
      <x:c r="B87" s="329" t="str">
        <x:v>ASM-NGOB-V42-TEST</x:v>
      </x:c>
      <x:c r="C87" s="329" t="str">
        <x:v>ORG-NGOB</x:v>
      </x:c>
      <x:c r="D87" s="329" t="str">
        <x:v>PROP-EA</x:v>
      </x:c>
      <x:c r="E87" s="336" t="d">
        <x:v>2033-04-01T00:00:00.000Z</x:v>
      </x:c>
      <x:c r="F87" s="336" t="d">
        <x:v>2034-03-31T00:00:00.000Z</x:v>
      </x:c>
      <x:c r="G87" s="329" t="str">
        <x:v>2033-2034</x:v>
      </x:c>
      <x:c r="H87" s="329" t="str">
        <x:v>Projection</x:v>
      </x:c>
      <x:c r="I87" s="329" t="str">
        <x:v>OPEX</x:v>
      </x:c>
      <x:c r="J87" s="338" t="n">
        <x:f>'20_FIELD_MAPPING'!H87</x:f>
        <x:v>925210.674160818</x:v>
      </x:c>
      <x:c r="K87" s="329" t="str">
        <x:v>CAD</x:v>
      </x:c>
      <x:c r="L87" s="329" t="str">
        <x:v>Unknown</x:v>
      </x:c>
      <x:c r="M87" s="329" t="str">
        <x:v>SRC-NGOB-V18</x:v>
      </x:c>
      <x:c r="N87" s="329" t="str">
        <x:v>'Evergreen Apartments'!L87</x:v>
      </x:c>
      <x:c r="O87" s="329" t="str">
        <x:v>MAP-TEST-0081</x:v>
      </x:c>
      <x:c r="P87" s="329" t="str">
        <x:v>Under review</x:v>
      </x:c>
      <x:c r="Q87" s="329" t="str">
        <x:v>V4.2-NGOB-CORRECTED-TEST</x:v>
      </x:c>
      <x:c r="R87" s="329" t="str">
        <x:v>Property total operating expense source control.</x:v>
      </x:c>
      <x:c r="S87" s="329" t="str"/>
      <x:c r="T87" s="329"/>
      <x:c r="U87" s="332" t="str">
        <x:v>Property detail</x:v>
      </x:c>
      <x:c r="V87" s="332" t="str">
        <x:v>Needs review</x:v>
      </x:c>
      <x:c r="W87" s="60"/>
      <x:c r="X87" s="60"/>
      <x:c r="Y87" s="60"/>
      <x:c r="Z87" s="60"/>
    </x:row>
    <x:row r="88" ht="18" hidden="0" customHeight="1">
      <x:c r="A88" s="329" t="str">
        <x:v>FIN-TEST-0082</x:v>
      </x:c>
      <x:c r="B88" s="329" t="str">
        <x:v>ASM-NGOB-V42-TEST</x:v>
      </x:c>
      <x:c r="C88" s="329" t="str">
        <x:v>ORG-NGOB</x:v>
      </x:c>
      <x:c r="D88" s="329" t="str">
        <x:v>PROP-EA</x:v>
      </x:c>
      <x:c r="E88" s="336" t="d">
        <x:v>2034-04-01T00:00:00.000Z</x:v>
      </x:c>
      <x:c r="F88" s="336" t="d">
        <x:v>2035-03-31T00:00:00.000Z</x:v>
      </x:c>
      <x:c r="G88" s="329" t="str">
        <x:v>2034-2035</x:v>
      </x:c>
      <x:c r="H88" s="329" t="str">
        <x:v>Projection</x:v>
      </x:c>
      <x:c r="I88" s="329" t="str">
        <x:v>REVENUE</x:v>
      </x:c>
      <x:c r="J88" s="338" t="n">
        <x:f>'20_FIELD_MAPPING'!H88</x:f>
        <x:v>1175560.0150251556</x:v>
      </x:c>
      <x:c r="K88" s="329" t="str">
        <x:v>CAD</x:v>
      </x:c>
      <x:c r="L88" s="329" t="str">
        <x:v>Unknown</x:v>
      </x:c>
      <x:c r="M88" s="329" t="str">
        <x:v>SRC-NGOB-V18</x:v>
      </x:c>
      <x:c r="N88" s="329" t="str">
        <x:v>'Evergreen Apartments'!M16</x:v>
      </x:c>
      <x:c r="O88" s="329" t="str">
        <x:v>MAP-TEST-0082</x:v>
      </x:c>
      <x:c r="P88" s="329" t="str">
        <x:v>Under review</x:v>
      </x:c>
      <x:c r="Q88" s="329" t="str">
        <x:v>V4.2-NGOB-CORRECTED-TEST</x:v>
      </x:c>
      <x:c r="R88" s="329" t="str">
        <x:v>Property total revenue source control.</x:v>
      </x:c>
      <x:c r="S88" s="329" t="str"/>
      <x:c r="T88" s="329"/>
      <x:c r="U88" s="332" t="str">
        <x:v>Property detail</x:v>
      </x:c>
      <x:c r="V88" s="332" t="str">
        <x:v>Needs review</x:v>
      </x:c>
      <x:c r="W88" s="60"/>
      <x:c r="X88" s="60"/>
      <x:c r="Y88" s="60"/>
      <x:c r="Z88" s="60"/>
    </x:row>
    <x:row r="89" ht="18" hidden="0" customHeight="1">
      <x:c r="A89" s="329" t="str">
        <x:v>FIN-TEST-0083</x:v>
      </x:c>
      <x:c r="B89" s="329" t="str">
        <x:v>ASM-NGOB-V42-TEST</x:v>
      </x:c>
      <x:c r="C89" s="329" t="str">
        <x:v>ORG-NGOB</x:v>
      </x:c>
      <x:c r="D89" s="329" t="str">
        <x:v>PROP-EA</x:v>
      </x:c>
      <x:c r="E89" s="336" t="d">
        <x:v>2034-04-01T00:00:00.000Z</x:v>
      </x:c>
      <x:c r="F89" s="336" t="d">
        <x:v>2035-03-31T00:00:00.000Z</x:v>
      </x:c>
      <x:c r="G89" s="329" t="str">
        <x:v>2034-2035</x:v>
      </x:c>
      <x:c r="H89" s="329" t="str">
        <x:v>Projection</x:v>
      </x:c>
      <x:c r="I89" s="329" t="str">
        <x:v>OPEX</x:v>
      </x:c>
      <x:c r="J89" s="338" t="n">
        <x:f>'20_FIELD_MAPPING'!H89</x:f>
        <x:v>943714.8876440342</x:v>
      </x:c>
      <x:c r="K89" s="329" t="str">
        <x:v>CAD</x:v>
      </x:c>
      <x:c r="L89" s="329" t="str">
        <x:v>Unknown</x:v>
      </x:c>
      <x:c r="M89" s="329" t="str">
        <x:v>SRC-NGOB-V18</x:v>
      </x:c>
      <x:c r="N89" s="329" t="str">
        <x:v>'Evergreen Apartments'!M87</x:v>
      </x:c>
      <x:c r="O89" s="329" t="str">
        <x:v>MAP-TEST-0083</x:v>
      </x:c>
      <x:c r="P89" s="329" t="str">
        <x:v>Under review</x:v>
      </x:c>
      <x:c r="Q89" s="329" t="str">
        <x:v>V4.2-NGOB-CORRECTED-TEST</x:v>
      </x:c>
      <x:c r="R89" s="329" t="str">
        <x:v>Property total operating expense source control.</x:v>
      </x:c>
      <x:c r="S89" s="329" t="str"/>
      <x:c r="T89" s="329"/>
      <x:c r="U89" s="332" t="str">
        <x:v>Property detail</x:v>
      </x:c>
      <x:c r="V89" s="332" t="str">
        <x:v>Needs review</x:v>
      </x:c>
      <x:c r="W89" s="60"/>
      <x:c r="X89" s="60"/>
      <x:c r="Y89" s="60"/>
      <x:c r="Z89" s="60"/>
    </x:row>
    <x:row r="90" ht="18" hidden="0" customHeight="1">
      <x:c r="A90" s="329" t="str">
        <x:v>FIN-TEST-0084</x:v>
      </x:c>
      <x:c r="B90" s="329" t="str">
        <x:v>ASM-NGOB-V42-TEST</x:v>
      </x:c>
      <x:c r="C90" s="329" t="str">
        <x:v>ORG-NGOB</x:v>
      </x:c>
      <x:c r="D90" s="329" t="str">
        <x:v>PROP-PM</x:v>
      </x:c>
      <x:c r="E90" s="336" t="d">
        <x:v>2024-04-01T00:00:00.000Z</x:v>
      </x:c>
      <x:c r="F90" s="336" t="d">
        <x:v>2025-03-31T00:00:00.000Z</x:v>
      </x:c>
      <x:c r="G90" s="329" t="str">
        <x:v>2024-2025</x:v>
      </x:c>
      <x:c r="H90" s="329" t="str">
        <x:v>Actual</x:v>
      </x:c>
      <x:c r="I90" s="329" t="str">
        <x:v>REVENUE</x:v>
      </x:c>
      <x:c r="J90" s="338" t="n">
        <x:f>'20_FIELD_MAPPING'!H90</x:f>
        <x:v>0</x:v>
      </x:c>
      <x:c r="K90" s="329" t="str">
        <x:v>CAD</x:v>
      </x:c>
      <x:c r="L90" s="329" t="str">
        <x:v>Unknown</x:v>
      </x:c>
      <x:c r="M90" s="329" t="str">
        <x:v>SRC-NGOB-V18</x:v>
      </x:c>
      <x:c r="N90" s="329" t="str">
        <x:v>'Port Moody'!C16</x:v>
      </x:c>
      <x:c r="O90" s="329" t="str">
        <x:v>MAP-TEST-0084</x:v>
      </x:c>
      <x:c r="P90" s="329" t="str">
        <x:v>Under review</x:v>
      </x:c>
      <x:c r="Q90" s="329" t="str">
        <x:v>V4.2-NGOB-CORRECTED-TEST</x:v>
      </x:c>
      <x:c r="R90" s="329" t="str">
        <x:v>Property total revenue source control.</x:v>
      </x:c>
      <x:c r="S90" s="329" t="str"/>
      <x:c r="T90" s="329"/>
      <x:c r="U90" s="332" t="str">
        <x:v>Property detail</x:v>
      </x:c>
      <x:c r="V90" s="332" t="str">
        <x:v>Needs review</x:v>
      </x:c>
      <x:c r="W90" s="60"/>
      <x:c r="X90" s="60"/>
      <x:c r="Y90" s="60"/>
      <x:c r="Z90" s="60"/>
    </x:row>
    <x:row r="91" ht="18" hidden="0" customHeight="1">
      <x:c r="A91" s="329" t="str">
        <x:v>FIN-TEST-0085</x:v>
      </x:c>
      <x:c r="B91" s="329" t="str">
        <x:v>ASM-NGOB-V42-TEST</x:v>
      </x:c>
      <x:c r="C91" s="329" t="str">
        <x:v>ORG-NGOB</x:v>
      </x:c>
      <x:c r="D91" s="329" t="str">
        <x:v>PROP-PM</x:v>
      </x:c>
      <x:c r="E91" s="336" t="d">
        <x:v>2024-04-01T00:00:00.000Z</x:v>
      </x:c>
      <x:c r="F91" s="336" t="d">
        <x:v>2025-03-31T00:00:00.000Z</x:v>
      </x:c>
      <x:c r="G91" s="329" t="str">
        <x:v>2024-2025</x:v>
      </x:c>
      <x:c r="H91" s="329" t="str">
        <x:v>Actual</x:v>
      </x:c>
      <x:c r="I91" s="329" t="str">
        <x:v>OPEX</x:v>
      </x:c>
      <x:c r="J91" s="338" t="n">
        <x:f>'20_FIELD_MAPPING'!H91</x:f>
        <x:v>0</x:v>
      </x:c>
      <x:c r="K91" s="329" t="str">
        <x:v>CAD</x:v>
      </x:c>
      <x:c r="L91" s="329" t="str">
        <x:v>Unknown</x:v>
      </x:c>
      <x:c r="M91" s="329" t="str">
        <x:v>SRC-NGOB-V18</x:v>
      </x:c>
      <x:c r="N91" s="329" t="str">
        <x:v>'Port Moody'!C87</x:v>
      </x:c>
      <x:c r="O91" s="329" t="str">
        <x:v>MAP-TEST-0085</x:v>
      </x:c>
      <x:c r="P91" s="329" t="str">
        <x:v>Under review</x:v>
      </x:c>
      <x:c r="Q91" s="329" t="str">
        <x:v>V4.2-NGOB-CORRECTED-TEST</x:v>
      </x:c>
      <x:c r="R91" s="329" t="str">
        <x:v>Property total operating expense source control.</x:v>
      </x:c>
      <x:c r="S91" s="329" t="str"/>
      <x:c r="T91" s="329"/>
      <x:c r="U91" s="332" t="str">
        <x:v>Property detail</x:v>
      </x:c>
      <x:c r="V91" s="332" t="str">
        <x:v>Needs review</x:v>
      </x:c>
      <x:c r="W91" s="60"/>
      <x:c r="X91" s="60"/>
      <x:c r="Y91" s="60"/>
      <x:c r="Z91" s="60"/>
    </x:row>
    <x:row r="92" ht="18" hidden="0" customHeight="1">
      <x:c r="A92" s="329" t="str">
        <x:v>FIN-TEST-0086</x:v>
      </x:c>
      <x:c r="B92" s="329" t="str">
        <x:v>ASM-NGOB-V42-TEST</x:v>
      </x:c>
      <x:c r="C92" s="329" t="str">
        <x:v>ORG-NGOB</x:v>
      </x:c>
      <x:c r="D92" s="329" t="str">
        <x:v>PROP-PM</x:v>
      </x:c>
      <x:c r="E92" s="336" t="d">
        <x:v>2025-04-01T00:00:00.000Z</x:v>
      </x:c>
      <x:c r="F92" s="336" t="d">
        <x:v>2026-03-31T00:00:00.000Z</x:v>
      </x:c>
      <x:c r="G92" s="329" t="str">
        <x:v>2025-2026</x:v>
      </x:c>
      <x:c r="H92" s="329" t="str">
        <x:v>Budget</x:v>
      </x:c>
      <x:c r="I92" s="329" t="str">
        <x:v>REVENUE</x:v>
      </x:c>
      <x:c r="J92" s="338" t="n">
        <x:f>'20_FIELD_MAPPING'!H92</x:f>
        <x:v>0</x:v>
      </x:c>
      <x:c r="K92" s="329" t="str">
        <x:v>CAD</x:v>
      </x:c>
      <x:c r="L92" s="329" t="str">
        <x:v>Unknown</x:v>
      </x:c>
      <x:c r="M92" s="329" t="str">
        <x:v>SRC-NGOB-V18</x:v>
      </x:c>
      <x:c r="N92" s="329" t="str">
        <x:v>'Port Moody'!D16</x:v>
      </x:c>
      <x:c r="O92" s="329" t="str">
        <x:v>MAP-TEST-0086</x:v>
      </x:c>
      <x:c r="P92" s="329" t="str">
        <x:v>Under review</x:v>
      </x:c>
      <x:c r="Q92" s="329" t="str">
        <x:v>V4.2-NGOB-CORRECTED-TEST</x:v>
      </x:c>
      <x:c r="R92" s="329" t="str">
        <x:v>Property total revenue source control.</x:v>
      </x:c>
      <x:c r="S92" s="329" t="str"/>
      <x:c r="T92" s="329"/>
      <x:c r="U92" s="332" t="str">
        <x:v>Property detail</x:v>
      </x:c>
      <x:c r="V92" s="332" t="str">
        <x:v>Needs review</x:v>
      </x:c>
      <x:c r="W92" s="60"/>
      <x:c r="X92" s="60"/>
      <x:c r="Y92" s="60"/>
      <x:c r="Z92" s="60"/>
    </x:row>
    <x:row r="93" ht="18" hidden="0" customHeight="1">
      <x:c r="A93" s="329" t="str">
        <x:v>FIN-TEST-0087</x:v>
      </x:c>
      <x:c r="B93" s="329" t="str">
        <x:v>ASM-NGOB-V42-TEST</x:v>
      </x:c>
      <x:c r="C93" s="329" t="str">
        <x:v>ORG-NGOB</x:v>
      </x:c>
      <x:c r="D93" s="329" t="str">
        <x:v>PROP-PM</x:v>
      </x:c>
      <x:c r="E93" s="336" t="d">
        <x:v>2025-04-01T00:00:00.000Z</x:v>
      </x:c>
      <x:c r="F93" s="336" t="d">
        <x:v>2026-03-31T00:00:00.000Z</x:v>
      </x:c>
      <x:c r="G93" s="329" t="str">
        <x:v>2025-2026</x:v>
      </x:c>
      <x:c r="H93" s="329" t="str">
        <x:v>Budget</x:v>
      </x:c>
      <x:c r="I93" s="329" t="str">
        <x:v>OPEX</x:v>
      </x:c>
      <x:c r="J93" s="338" t="n">
        <x:f>'20_FIELD_MAPPING'!H93</x:f>
        <x:v>0</x:v>
      </x:c>
      <x:c r="K93" s="329" t="str">
        <x:v>CAD</x:v>
      </x:c>
      <x:c r="L93" s="329" t="str">
        <x:v>Unknown</x:v>
      </x:c>
      <x:c r="M93" s="329" t="str">
        <x:v>SRC-NGOB-V18</x:v>
      </x:c>
      <x:c r="N93" s="329" t="str">
        <x:v>'Port Moody'!D87</x:v>
      </x:c>
      <x:c r="O93" s="329" t="str">
        <x:v>MAP-TEST-0087</x:v>
      </x:c>
      <x:c r="P93" s="329" t="str">
        <x:v>Under review</x:v>
      </x:c>
      <x:c r="Q93" s="329" t="str">
        <x:v>V4.2-NGOB-CORRECTED-TEST</x:v>
      </x:c>
      <x:c r="R93" s="329" t="str">
        <x:v>Property total operating expense source control.</x:v>
      </x:c>
      <x:c r="S93" s="329" t="str"/>
      <x:c r="T93" s="329"/>
      <x:c r="U93" s="332" t="str">
        <x:v>Property detail</x:v>
      </x:c>
      <x:c r="V93" s="332" t="str">
        <x:v>Needs review</x:v>
      </x:c>
      <x:c r="W93" s="60"/>
      <x:c r="X93" s="60"/>
      <x:c r="Y93" s="60"/>
      <x:c r="Z93" s="60"/>
    </x:row>
    <x:row r="94" ht="18" hidden="0" customHeight="1">
      <x:c r="A94" s="329" t="str">
        <x:v>FIN-TEST-0088</x:v>
      </x:c>
      <x:c r="B94" s="329" t="str">
        <x:v>ASM-NGOB-V42-TEST</x:v>
      </x:c>
      <x:c r="C94" s="329" t="str">
        <x:v>ORG-NGOB</x:v>
      </x:c>
      <x:c r="D94" s="329" t="str">
        <x:v>PROP-PM</x:v>
      </x:c>
      <x:c r="E94" s="336" t="d">
        <x:v>2026-04-01T00:00:00.000Z</x:v>
      </x:c>
      <x:c r="F94" s="336" t="d">
        <x:v>2027-03-31T00:00:00.000Z</x:v>
      </x:c>
      <x:c r="G94" s="329" t="str">
        <x:v>2026-2027</x:v>
      </x:c>
      <x:c r="H94" s="329" t="str">
        <x:v>Projection</x:v>
      </x:c>
      <x:c r="I94" s="329" t="str">
        <x:v>REVENUE</x:v>
      </x:c>
      <x:c r="J94" s="338" t="n">
        <x:f>'20_FIELD_MAPPING'!H94</x:f>
        <x:v>4354265.392195122</x:v>
      </x:c>
      <x:c r="K94" s="329" t="str">
        <x:v>CAD</x:v>
      </x:c>
      <x:c r="L94" s="329" t="str">
        <x:v>Unknown</x:v>
      </x:c>
      <x:c r="M94" s="329" t="str">
        <x:v>SRC-NGOB-V18</x:v>
      </x:c>
      <x:c r="N94" s="329" t="str">
        <x:v>'Port Moody'!E16</x:v>
      </x:c>
      <x:c r="O94" s="329" t="str">
        <x:v>MAP-TEST-0088</x:v>
      </x:c>
      <x:c r="P94" s="329" t="str">
        <x:v>Under review</x:v>
      </x:c>
      <x:c r="Q94" s="329" t="str">
        <x:v>V4.2-NGOB-CORRECTED-TEST</x:v>
      </x:c>
      <x:c r="R94" s="329" t="str">
        <x:v>Property total revenue source control.</x:v>
      </x:c>
      <x:c r="S94" s="329" t="str"/>
      <x:c r="T94" s="329"/>
      <x:c r="U94" s="332" t="str">
        <x:v>Property detail</x:v>
      </x:c>
      <x:c r="V94" s="332" t="str">
        <x:v>Needs review</x:v>
      </x:c>
      <x:c r="W94" s="60"/>
      <x:c r="X94" s="60"/>
      <x:c r="Y94" s="60"/>
      <x:c r="Z94" s="60"/>
    </x:row>
    <x:row r="95" ht="18" hidden="0" customHeight="1">
      <x:c r="A95" s="329" t="str">
        <x:v>FIN-TEST-0089</x:v>
      </x:c>
      <x:c r="B95" s="329" t="str">
        <x:v>ASM-NGOB-V42-TEST</x:v>
      </x:c>
      <x:c r="C95" s="329" t="str">
        <x:v>ORG-NGOB</x:v>
      </x:c>
      <x:c r="D95" s="329" t="str">
        <x:v>PROP-PM</x:v>
      </x:c>
      <x:c r="E95" s="336" t="d">
        <x:v>2026-04-01T00:00:00.000Z</x:v>
      </x:c>
      <x:c r="F95" s="336" t="d">
        <x:v>2027-03-31T00:00:00.000Z</x:v>
      </x:c>
      <x:c r="G95" s="329" t="str">
        <x:v>2026-2027</x:v>
      </x:c>
      <x:c r="H95" s="329" t="str">
        <x:v>Projection</x:v>
      </x:c>
      <x:c r="I95" s="329" t="str">
        <x:v>OPEX</x:v>
      </x:c>
      <x:c r="J95" s="338" t="n">
        <x:f>'20_FIELD_MAPPING'!H95</x:f>
        <x:v>1122865.1875</x:v>
      </x:c>
      <x:c r="K95" s="329" t="str">
        <x:v>CAD</x:v>
      </x:c>
      <x:c r="L95" s="329" t="str">
        <x:v>Unknown</x:v>
      </x:c>
      <x:c r="M95" s="329" t="str">
        <x:v>SRC-NGOB-V18</x:v>
      </x:c>
      <x:c r="N95" s="329" t="str">
        <x:v>'Port Moody'!E87</x:v>
      </x:c>
      <x:c r="O95" s="329" t="str">
        <x:v>MAP-TEST-0089</x:v>
      </x:c>
      <x:c r="P95" s="329" t="str">
        <x:v>Under review</x:v>
      </x:c>
      <x:c r="Q95" s="329" t="str">
        <x:v>V4.2-NGOB-CORRECTED-TEST</x:v>
      </x:c>
      <x:c r="R95" s="329" t="str">
        <x:v>Property total operating expense source control.</x:v>
      </x:c>
      <x:c r="S95" s="329" t="str"/>
      <x:c r="T95" s="329"/>
      <x:c r="U95" s="332" t="str">
        <x:v>Property detail</x:v>
      </x:c>
      <x:c r="V95" s="332" t="str">
        <x:v>Needs review</x:v>
      </x:c>
      <x:c r="W95" s="60"/>
      <x:c r="X95" s="60"/>
      <x:c r="Y95" s="60"/>
      <x:c r="Z95" s="60"/>
    </x:row>
    <x:row r="96" ht="18" hidden="0" customHeight="1">
      <x:c r="A96" s="329" t="str">
        <x:v>FIN-TEST-0090</x:v>
      </x:c>
      <x:c r="B96" s="329" t="str">
        <x:v>ASM-NGOB-V42-TEST</x:v>
      </x:c>
      <x:c r="C96" s="329" t="str">
        <x:v>ORG-NGOB</x:v>
      </x:c>
      <x:c r="D96" s="329" t="str">
        <x:v>PROP-PM</x:v>
      </x:c>
      <x:c r="E96" s="336" t="d">
        <x:v>2027-04-01T00:00:00.000Z</x:v>
      </x:c>
      <x:c r="F96" s="336" t="d">
        <x:v>2028-03-31T00:00:00.000Z</x:v>
      </x:c>
      <x:c r="G96" s="329" t="str">
        <x:v>2027-2028</x:v>
      </x:c>
      <x:c r="H96" s="329" t="str">
        <x:v>Projection</x:v>
      </x:c>
      <x:c r="I96" s="329" t="str">
        <x:v>REVENUE</x:v>
      </x:c>
      <x:c r="J96" s="338" t="n">
        <x:f>'20_FIELD_MAPPING'!H96</x:f>
        <x:v>7643118.431999999</x:v>
      </x:c>
      <x:c r="K96" s="329" t="str">
        <x:v>CAD</x:v>
      </x:c>
      <x:c r="L96" s="329" t="str">
        <x:v>Unknown</x:v>
      </x:c>
      <x:c r="M96" s="329" t="str">
        <x:v>SRC-NGOB-V18</x:v>
      </x:c>
      <x:c r="N96" s="329" t="str">
        <x:v>'Port Moody'!F16</x:v>
      </x:c>
      <x:c r="O96" s="329" t="str">
        <x:v>MAP-TEST-0090</x:v>
      </x:c>
      <x:c r="P96" s="329" t="str">
        <x:v>Under review</x:v>
      </x:c>
      <x:c r="Q96" s="329" t="str">
        <x:v>V4.2-NGOB-CORRECTED-TEST</x:v>
      </x:c>
      <x:c r="R96" s="329" t="str">
        <x:v>Property total revenue source control.</x:v>
      </x:c>
      <x:c r="S96" s="329" t="str"/>
      <x:c r="T96" s="329"/>
      <x:c r="U96" s="332" t="str">
        <x:v>Property detail</x:v>
      </x:c>
      <x:c r="V96" s="332" t="str">
        <x:v>Needs review</x:v>
      </x:c>
      <x:c r="W96" s="60"/>
      <x:c r="X96" s="60"/>
      <x:c r="Y96" s="60"/>
      <x:c r="Z96" s="60"/>
    </x:row>
    <x:row r="97" ht="18" hidden="0" customHeight="1">
      <x:c r="A97" s="329" t="str">
        <x:v>FIN-TEST-0091</x:v>
      </x:c>
      <x:c r="B97" s="329" t="str">
        <x:v>ASM-NGOB-V42-TEST</x:v>
      </x:c>
      <x:c r="C97" s="329" t="str">
        <x:v>ORG-NGOB</x:v>
      </x:c>
      <x:c r="D97" s="329" t="str">
        <x:v>PROP-PM</x:v>
      </x:c>
      <x:c r="E97" s="336" t="d">
        <x:v>2027-04-01T00:00:00.000Z</x:v>
      </x:c>
      <x:c r="F97" s="336" t="d">
        <x:v>2028-03-31T00:00:00.000Z</x:v>
      </x:c>
      <x:c r="G97" s="329" t="str">
        <x:v>2027-2028</x:v>
      </x:c>
      <x:c r="H97" s="329" t="str">
        <x:v>Projection</x:v>
      </x:c>
      <x:c r="I97" s="329" t="str">
        <x:v>OPEX</x:v>
      </x:c>
      <x:c r="J97" s="338" t="n">
        <x:f>'20_FIELD_MAPPING'!H97</x:f>
        <x:v>1963409.985</x:v>
      </x:c>
      <x:c r="K97" s="329" t="str">
        <x:v>CAD</x:v>
      </x:c>
      <x:c r="L97" s="329" t="str">
        <x:v>Unknown</x:v>
      </x:c>
      <x:c r="M97" s="329" t="str">
        <x:v>SRC-NGOB-V18</x:v>
      </x:c>
      <x:c r="N97" s="329" t="str">
        <x:v>'Port Moody'!F87</x:v>
      </x:c>
      <x:c r="O97" s="329" t="str">
        <x:v>MAP-TEST-0091</x:v>
      </x:c>
      <x:c r="P97" s="329" t="str">
        <x:v>Under review</x:v>
      </x:c>
      <x:c r="Q97" s="329" t="str">
        <x:v>V4.2-NGOB-CORRECTED-TEST</x:v>
      </x:c>
      <x:c r="R97" s="329" t="str">
        <x:v>Property total operating expense source control.</x:v>
      </x:c>
      <x:c r="S97" s="329" t="str"/>
      <x:c r="T97" s="329"/>
      <x:c r="U97" s="332" t="str">
        <x:v>Property detail</x:v>
      </x:c>
      <x:c r="V97" s="332" t="str">
        <x:v>Needs review</x:v>
      </x:c>
      <x:c r="W97" s="60"/>
      <x:c r="X97" s="60"/>
      <x:c r="Y97" s="60"/>
      <x:c r="Z97" s="60"/>
    </x:row>
    <x:row r="98" ht="18" hidden="0" customHeight="1">
      <x:c r="A98" s="329" t="str">
        <x:v>FIN-TEST-0092</x:v>
      </x:c>
      <x:c r="B98" s="329" t="str">
        <x:v>ASM-NGOB-V42-TEST</x:v>
      </x:c>
      <x:c r="C98" s="329" t="str">
        <x:v>ORG-NGOB</x:v>
      </x:c>
      <x:c r="D98" s="329" t="str">
        <x:v>PROP-PM</x:v>
      </x:c>
      <x:c r="E98" s="336" t="d">
        <x:v>2028-04-01T00:00:00.000Z</x:v>
      </x:c>
      <x:c r="F98" s="336" t="d">
        <x:v>2029-03-31T00:00:00.000Z</x:v>
      </x:c>
      <x:c r="G98" s="329" t="str">
        <x:v>2028-2029</x:v>
      </x:c>
      <x:c r="H98" s="329" t="str">
        <x:v>Projection</x:v>
      </x:c>
      <x:c r="I98" s="329" t="str">
        <x:v>REVENUE</x:v>
      </x:c>
      <x:c r="J98" s="338" t="n">
        <x:f>'20_FIELD_MAPPING'!H98</x:f>
        <x:v>7832851.455299999</x:v>
      </x:c>
      <x:c r="K98" s="329" t="str">
        <x:v>CAD</x:v>
      </x:c>
      <x:c r="L98" s="329" t="str">
        <x:v>Unknown</x:v>
      </x:c>
      <x:c r="M98" s="329" t="str">
        <x:v>SRC-NGOB-V18</x:v>
      </x:c>
      <x:c r="N98" s="329" t="str">
        <x:v>'Port Moody'!G16</x:v>
      </x:c>
      <x:c r="O98" s="329" t="str">
        <x:v>MAP-TEST-0092</x:v>
      </x:c>
      <x:c r="P98" s="329" t="str">
        <x:v>Under review</x:v>
      </x:c>
      <x:c r="Q98" s="329" t="str">
        <x:v>V4.2-NGOB-CORRECTED-TEST</x:v>
      </x:c>
      <x:c r="R98" s="329" t="str">
        <x:v>Property total revenue source control.</x:v>
      </x:c>
      <x:c r="S98" s="329" t="str"/>
      <x:c r="T98" s="329"/>
      <x:c r="U98" s="332" t="str">
        <x:v>Property detail</x:v>
      </x:c>
      <x:c r="V98" s="332" t="str">
        <x:v>Needs review</x:v>
      </x:c>
      <x:c r="W98" s="60"/>
      <x:c r="X98" s="60"/>
      <x:c r="Y98" s="60"/>
      <x:c r="Z98" s="60"/>
    </x:row>
    <x:row r="99" ht="18" hidden="0" customHeight="1">
      <x:c r="A99" s="329" t="str">
        <x:v>FIN-TEST-0093</x:v>
      </x:c>
      <x:c r="B99" s="329" t="str">
        <x:v>ASM-NGOB-V42-TEST</x:v>
      </x:c>
      <x:c r="C99" s="329" t="str">
        <x:v>ORG-NGOB</x:v>
      </x:c>
      <x:c r="D99" s="329" t="str">
        <x:v>PROP-PM</x:v>
      </x:c>
      <x:c r="E99" s="336" t="d">
        <x:v>2028-04-01T00:00:00.000Z</x:v>
      </x:c>
      <x:c r="F99" s="336" t="d">
        <x:v>2029-03-31T00:00:00.000Z</x:v>
      </x:c>
      <x:c r="G99" s="329" t="str">
        <x:v>2028-2029</x:v>
      </x:c>
      <x:c r="H99" s="329" t="str">
        <x:v>Projection</x:v>
      </x:c>
      <x:c r="I99" s="329" t="str">
        <x:v>OPEX</x:v>
      </x:c>
      <x:c r="J99" s="338" t="n">
        <x:f>'20_FIELD_MAPPING'!H99</x:f>
        <x:v>2002678.1847</x:v>
      </x:c>
      <x:c r="K99" s="329" t="str">
        <x:v>CAD</x:v>
      </x:c>
      <x:c r="L99" s="329" t="str">
        <x:v>Unknown</x:v>
      </x:c>
      <x:c r="M99" s="329" t="str">
        <x:v>SRC-NGOB-V18</x:v>
      </x:c>
      <x:c r="N99" s="329" t="str">
        <x:v>'Port Moody'!G87</x:v>
      </x:c>
      <x:c r="O99" s="329" t="str">
        <x:v>MAP-TEST-0093</x:v>
      </x:c>
      <x:c r="P99" s="329" t="str">
        <x:v>Under review</x:v>
      </x:c>
      <x:c r="Q99" s="329" t="str">
        <x:v>V4.2-NGOB-CORRECTED-TEST</x:v>
      </x:c>
      <x:c r="R99" s="329" t="str">
        <x:v>Property total operating expense source control.</x:v>
      </x:c>
      <x:c r="S99" s="329" t="str"/>
      <x:c r="T99" s="329"/>
      <x:c r="U99" s="332" t="str">
        <x:v>Property detail</x:v>
      </x:c>
      <x:c r="V99" s="332" t="str">
        <x:v>Needs review</x:v>
      </x:c>
      <x:c r="W99" s="60"/>
      <x:c r="X99" s="60"/>
      <x:c r="Y99" s="60"/>
      <x:c r="Z99" s="60"/>
    </x:row>
    <x:row r="100" ht="18" hidden="0" customHeight="1">
      <x:c r="A100" s="329" t="str">
        <x:v>FIN-TEST-0094</x:v>
      </x:c>
      <x:c r="B100" s="329" t="str">
        <x:v>ASM-NGOB-V42-TEST</x:v>
      </x:c>
      <x:c r="C100" s="329" t="str">
        <x:v>ORG-NGOB</x:v>
      </x:c>
      <x:c r="D100" s="329" t="str">
        <x:v>PROP-PM</x:v>
      </x:c>
      <x:c r="E100" s="336" t="d">
        <x:v>2029-04-01T00:00:00.000Z</x:v>
      </x:c>
      <x:c r="F100" s="336" t="d">
        <x:v>2030-03-31T00:00:00.000Z</x:v>
      </x:c>
      <x:c r="G100" s="329" t="str">
        <x:v>2029-2030</x:v>
      </x:c>
      <x:c r="H100" s="329" t="str">
        <x:v>Projection</x:v>
      </x:c>
      <x:c r="I100" s="329" t="str">
        <x:v>REVENUE</x:v>
      </x:c>
      <x:c r="J100" s="338" t="n">
        <x:f>'20_FIELD_MAPPING'!H100</x:f>
        <x:v>8027300.905432498</x:v>
      </x:c>
      <x:c r="K100" s="329" t="str">
        <x:v>CAD</x:v>
      </x:c>
      <x:c r="L100" s="329" t="str">
        <x:v>Unknown</x:v>
      </x:c>
      <x:c r="M100" s="329" t="str">
        <x:v>SRC-NGOB-V18</x:v>
      </x:c>
      <x:c r="N100" s="329" t="str">
        <x:v>'Port Moody'!H16</x:v>
      </x:c>
      <x:c r="O100" s="329" t="str">
        <x:v>MAP-TEST-0094</x:v>
      </x:c>
      <x:c r="P100" s="329" t="str">
        <x:v>Under review</x:v>
      </x:c>
      <x:c r="Q100" s="329" t="str">
        <x:v>V4.2-NGOB-CORRECTED-TEST</x:v>
      </x:c>
      <x:c r="R100" s="329" t="str">
        <x:v>Property total revenue source control.</x:v>
      </x:c>
      <x:c r="S100" s="329" t="str"/>
      <x:c r="T100" s="329"/>
      <x:c r="U100" s="332" t="str">
        <x:v>Property detail</x:v>
      </x:c>
      <x:c r="V100" s="332" t="str">
        <x:v>Needs review</x:v>
      </x:c>
      <x:c r="W100" s="60"/>
      <x:c r="X100" s="60"/>
      <x:c r="Y100" s="60"/>
      <x:c r="Z100" s="60"/>
    </x:row>
    <x:row r="101" ht="18" hidden="0" customHeight="1">
      <x:c r="A101" s="329" t="str">
        <x:v>FIN-TEST-0095</x:v>
      </x:c>
      <x:c r="B101" s="329" t="str">
        <x:v>ASM-NGOB-V42-TEST</x:v>
      </x:c>
      <x:c r="C101" s="329" t="str">
        <x:v>ORG-NGOB</x:v>
      </x:c>
      <x:c r="D101" s="329" t="str">
        <x:v>PROP-PM</x:v>
      </x:c>
      <x:c r="E101" s="336" t="d">
        <x:v>2029-04-01T00:00:00.000Z</x:v>
      </x:c>
      <x:c r="F101" s="336" t="d">
        <x:v>2030-03-31T00:00:00.000Z</x:v>
      </x:c>
      <x:c r="G101" s="329" t="str">
        <x:v>2029-2030</x:v>
      </x:c>
      <x:c r="H101" s="329" t="str">
        <x:v>Projection</x:v>
      </x:c>
      <x:c r="I101" s="329" t="str">
        <x:v>OPEX</x:v>
      </x:c>
      <x:c r="J101" s="338" t="n">
        <x:f>'20_FIELD_MAPPING'!H101</x:f>
        <x:v>2042731.7483940003</x:v>
      </x:c>
      <x:c r="K101" s="329" t="str">
        <x:v>CAD</x:v>
      </x:c>
      <x:c r="L101" s="329" t="str">
        <x:v>Unknown</x:v>
      </x:c>
      <x:c r="M101" s="329" t="str">
        <x:v>SRC-NGOB-V18</x:v>
      </x:c>
      <x:c r="N101" s="329" t="str">
        <x:v>'Port Moody'!H87</x:v>
      </x:c>
      <x:c r="O101" s="329" t="str">
        <x:v>MAP-TEST-0095</x:v>
      </x:c>
      <x:c r="P101" s="329" t="str">
        <x:v>Under review</x:v>
      </x:c>
      <x:c r="Q101" s="329" t="str">
        <x:v>V4.2-NGOB-CORRECTED-TEST</x:v>
      </x:c>
      <x:c r="R101" s="329" t="str">
        <x:v>Property total operating expense source control.</x:v>
      </x:c>
      <x:c r="S101" s="329" t="str"/>
      <x:c r="T101" s="329"/>
      <x:c r="U101" s="332" t="str">
        <x:v>Property detail</x:v>
      </x:c>
      <x:c r="V101" s="332" t="str">
        <x:v>Needs review</x:v>
      </x:c>
      <x:c r="W101" s="60"/>
      <x:c r="X101" s="60"/>
      <x:c r="Y101" s="60"/>
      <x:c r="Z101" s="60"/>
    </x:row>
    <x:row r="102" ht="18" hidden="0" customHeight="1">
      <x:c r="A102" s="329" t="str">
        <x:v>FIN-TEST-0096</x:v>
      </x:c>
      <x:c r="B102" s="329" t="str">
        <x:v>ASM-NGOB-V42-TEST</x:v>
      </x:c>
      <x:c r="C102" s="329" t="str">
        <x:v>ORG-NGOB</x:v>
      </x:c>
      <x:c r="D102" s="329" t="str">
        <x:v>PROP-PM</x:v>
      </x:c>
      <x:c r="E102" s="336" t="d">
        <x:v>2031-04-01T00:00:00.000Z</x:v>
      </x:c>
      <x:c r="F102" s="336" t="d">
        <x:v>2032-03-31T00:00:00.000Z</x:v>
      </x:c>
      <x:c r="G102" s="329" t="str">
        <x:v>2031-2032</x:v>
      </x:c>
      <x:c r="H102" s="329" t="str">
        <x:v>Projection</x:v>
      </x:c>
      <x:c r="I102" s="329" t="str">
        <x:v>REVENUE</x:v>
      </x:c>
      <x:c r="J102" s="338" t="n">
        <x:f>'20_FIELD_MAPPING'!H102</x:f>
        <x:v>8430821.500536142</x:v>
      </x:c>
      <x:c r="K102" s="329" t="str">
        <x:v>CAD</x:v>
      </x:c>
      <x:c r="L102" s="329" t="str">
        <x:v>Unknown</x:v>
      </x:c>
      <x:c r="M102" s="329" t="str">
        <x:v>SRC-NGOB-V18</x:v>
      </x:c>
      <x:c r="N102" s="329" t="str">
        <x:v>'Port Moody'!J16</x:v>
      </x:c>
      <x:c r="O102" s="329" t="str">
        <x:v>MAP-TEST-0096</x:v>
      </x:c>
      <x:c r="P102" s="329" t="str">
        <x:v>Under review</x:v>
      </x:c>
      <x:c r="Q102" s="329" t="str">
        <x:v>V4.2-NGOB-CORRECTED-TEST</x:v>
      </x:c>
      <x:c r="R102" s="329" t="str">
        <x:v>Property total revenue source control.</x:v>
      </x:c>
      <x:c r="S102" s="329" t="str"/>
      <x:c r="T102" s="329"/>
      <x:c r="U102" s="332" t="str">
        <x:v>Property detail</x:v>
      </x:c>
      <x:c r="V102" s="332" t="str">
        <x:v>Needs review</x:v>
      </x:c>
      <x:c r="W102" s="60"/>
      <x:c r="X102" s="60"/>
      <x:c r="Y102" s="60"/>
      <x:c r="Z102" s="60"/>
    </x:row>
    <x:row r="103" ht="18" hidden="0" customHeight="1">
      <x:c r="A103" s="329" t="str">
        <x:v>FIN-TEST-0097</x:v>
      </x:c>
      <x:c r="B103" s="329" t="str">
        <x:v>ASM-NGOB-V42-TEST</x:v>
      </x:c>
      <x:c r="C103" s="329" t="str">
        <x:v>ORG-NGOB</x:v>
      </x:c>
      <x:c r="D103" s="329" t="str">
        <x:v>PROP-PM</x:v>
      </x:c>
      <x:c r="E103" s="336" t="d">
        <x:v>2031-04-01T00:00:00.000Z</x:v>
      </x:c>
      <x:c r="F103" s="336" t="d">
        <x:v>2032-03-31T00:00:00.000Z</x:v>
      </x:c>
      <x:c r="G103" s="329" t="str">
        <x:v>2031-2032</x:v>
      </x:c>
      <x:c r="H103" s="329" t="str">
        <x:v>Projection</x:v>
      </x:c>
      <x:c r="I103" s="329" t="str">
        <x:v>OPEX</x:v>
      </x:c>
      <x:c r="J103" s="338" t="n">
        <x:f>'20_FIELD_MAPPING'!H103</x:f>
        <x:v>2125258.111029118</x:v>
      </x:c>
      <x:c r="K103" s="329" t="str">
        <x:v>CAD</x:v>
      </x:c>
      <x:c r="L103" s="329" t="str">
        <x:v>Unknown</x:v>
      </x:c>
      <x:c r="M103" s="329" t="str">
        <x:v>SRC-NGOB-V18</x:v>
      </x:c>
      <x:c r="N103" s="329" t="str">
        <x:v>'Port Moody'!J87</x:v>
      </x:c>
      <x:c r="O103" s="329" t="str">
        <x:v>MAP-TEST-0097</x:v>
      </x:c>
      <x:c r="P103" s="329" t="str">
        <x:v>Under review</x:v>
      </x:c>
      <x:c r="Q103" s="329" t="str">
        <x:v>V4.2-NGOB-CORRECTED-TEST</x:v>
      </x:c>
      <x:c r="R103" s="329" t="str">
        <x:v>Property total operating expense source control.</x:v>
      </x:c>
      <x:c r="S103" s="329" t="str"/>
      <x:c r="T103" s="329"/>
      <x:c r="U103" s="332" t="str">
        <x:v>Property detail</x:v>
      </x:c>
      <x:c r="V103" s="332" t="str">
        <x:v>Needs review</x:v>
      </x:c>
      <x:c r="W103" s="60"/>
      <x:c r="X103" s="60"/>
      <x:c r="Y103" s="60"/>
      <x:c r="Z103" s="60"/>
    </x:row>
    <x:row r="104" ht="18" hidden="0" customHeight="1">
      <x:c r="A104" s="329" t="str">
        <x:v>FIN-TEST-0098</x:v>
      </x:c>
      <x:c r="B104" s="329" t="str">
        <x:v>ASM-NGOB-V42-TEST</x:v>
      </x:c>
      <x:c r="C104" s="329" t="str">
        <x:v>ORG-NGOB</x:v>
      </x:c>
      <x:c r="D104" s="329" t="str">
        <x:v>PROP-PM</x:v>
      </x:c>
      <x:c r="E104" s="336" t="d">
        <x:v>2032-04-01T00:00:00.000Z</x:v>
      </x:c>
      <x:c r="F104" s="336" t="d">
        <x:v>2033-03-31T00:00:00.000Z</x:v>
      </x:c>
      <x:c r="G104" s="329" t="str">
        <x:v>2032-2033</x:v>
      </x:c>
      <x:c r="H104" s="329" t="str">
        <x:v>Projection</x:v>
      </x:c>
      <x:c r="I104" s="329" t="str">
        <x:v>REVENUE</x:v>
      </x:c>
      <x:c r="J104" s="338" t="n">
        <x:f>'20_FIELD_MAPPING'!H104</x:f>
        <x:v>8640136.234446354</x:v>
      </x:c>
      <x:c r="K104" s="329" t="str">
        <x:v>CAD</x:v>
      </x:c>
      <x:c r="L104" s="329" t="str">
        <x:v>Unknown</x:v>
      </x:c>
      <x:c r="M104" s="329" t="str">
        <x:v>SRC-NGOB-V18</x:v>
      </x:c>
      <x:c r="N104" s="329" t="str">
        <x:v>'Port Moody'!K16</x:v>
      </x:c>
      <x:c r="O104" s="329" t="str">
        <x:v>MAP-TEST-0098</x:v>
      </x:c>
      <x:c r="P104" s="329" t="str">
        <x:v>Under review</x:v>
      </x:c>
      <x:c r="Q104" s="329" t="str">
        <x:v>V4.2-NGOB-CORRECTED-TEST</x:v>
      </x:c>
      <x:c r="R104" s="329" t="str">
        <x:v>Property total revenue source control.</x:v>
      </x:c>
      <x:c r="S104" s="329" t="str"/>
      <x:c r="T104" s="329"/>
      <x:c r="U104" s="332" t="str">
        <x:v>Property detail</x:v>
      </x:c>
      <x:c r="V104" s="332" t="str">
        <x:v>Needs review</x:v>
      </x:c>
      <x:c r="W104" s="60"/>
      <x:c r="X104" s="60"/>
      <x:c r="Y104" s="60"/>
      <x:c r="Z104" s="60"/>
    </x:row>
    <x:row r="105" ht="18" hidden="0" customHeight="1">
      <x:c r="A105" s="329" t="str">
        <x:v>FIN-TEST-0099</x:v>
      </x:c>
      <x:c r="B105" s="329" t="str">
        <x:v>ASM-NGOB-V42-TEST</x:v>
      </x:c>
      <x:c r="C105" s="329" t="str">
        <x:v>ORG-NGOB</x:v>
      </x:c>
      <x:c r="D105" s="329" t="str">
        <x:v>PROP-PM</x:v>
      </x:c>
      <x:c r="E105" s="336" t="d">
        <x:v>2032-04-01T00:00:00.000Z</x:v>
      </x:c>
      <x:c r="F105" s="336" t="d">
        <x:v>2033-03-31T00:00:00.000Z</x:v>
      </x:c>
      <x:c r="G105" s="329" t="str">
        <x:v>2032-2033</x:v>
      </x:c>
      <x:c r="H105" s="329" t="str">
        <x:v>Projection</x:v>
      </x:c>
      <x:c r="I105" s="329" t="str">
        <x:v>OPEX</x:v>
      </x:c>
      <x:c r="J105" s="338" t="n">
        <x:f>'20_FIELD_MAPPING'!H105</x:f>
        <x:v>2167763.2732497</x:v>
      </x:c>
      <x:c r="K105" s="329" t="str">
        <x:v>CAD</x:v>
      </x:c>
      <x:c r="L105" s="329" t="str">
        <x:v>Unknown</x:v>
      </x:c>
      <x:c r="M105" s="329" t="str">
        <x:v>SRC-NGOB-V18</x:v>
      </x:c>
      <x:c r="N105" s="329" t="str">
        <x:v>'Port Moody'!K87</x:v>
      </x:c>
      <x:c r="O105" s="329" t="str">
        <x:v>MAP-TEST-0099</x:v>
      </x:c>
      <x:c r="P105" s="329" t="str">
        <x:v>Under review</x:v>
      </x:c>
      <x:c r="Q105" s="329" t="str">
        <x:v>V4.2-NGOB-CORRECTED-TEST</x:v>
      </x:c>
      <x:c r="R105" s="329" t="str">
        <x:v>Property total operating expense source control.</x:v>
      </x:c>
      <x:c r="S105" s="329" t="str"/>
      <x:c r="T105" s="329"/>
      <x:c r="U105" s="332" t="str">
        <x:v>Property detail</x:v>
      </x:c>
      <x:c r="V105" s="332" t="str">
        <x:v>Needs review</x:v>
      </x:c>
      <x:c r="W105" s="60"/>
      <x:c r="X105" s="60"/>
      <x:c r="Y105" s="60"/>
      <x:c r="Z105" s="60"/>
    </x:row>
    <x:row r="106" ht="18" hidden="0" customHeight="1">
      <x:c r="A106" s="329" t="str">
        <x:v>FIN-TEST-0100</x:v>
      </x:c>
      <x:c r="B106" s="329" t="str">
        <x:v>ASM-NGOB-V42-TEST</x:v>
      </x:c>
      <x:c r="C106" s="329" t="str">
        <x:v>ORG-NGOB</x:v>
      </x:c>
      <x:c r="D106" s="329" t="str">
        <x:v>PROP-PM</x:v>
      </x:c>
      <x:c r="E106" s="336" t="d">
        <x:v>2033-04-01T00:00:00.000Z</x:v>
      </x:c>
      <x:c r="F106" s="336" t="d">
        <x:v>2034-03-31T00:00:00.000Z</x:v>
      </x:c>
      <x:c r="G106" s="329" t="str">
        <x:v>2033-2034</x:v>
      </x:c>
      <x:c r="H106" s="329" t="str">
        <x:v>Projection</x:v>
      </x:c>
      <x:c r="I106" s="329" t="str">
        <x:v>REVENUE</x:v>
      </x:c>
      <x:c r="J106" s="338" t="n">
        <x:f>'20_FIELD_MAPPING'!H106</x:f>
        <x:v>8854654.720632257</x:v>
      </x:c>
      <x:c r="K106" s="329" t="str">
        <x:v>CAD</x:v>
      </x:c>
      <x:c r="L106" s="329" t="str">
        <x:v>Unknown</x:v>
      </x:c>
      <x:c r="M106" s="329" t="str">
        <x:v>SRC-NGOB-V18</x:v>
      </x:c>
      <x:c r="N106" s="329" t="str">
        <x:v>'Port Moody'!L16</x:v>
      </x:c>
      <x:c r="O106" s="329" t="str">
        <x:v>MAP-TEST-0100</x:v>
      </x:c>
      <x:c r="P106" s="329" t="str">
        <x:v>Under review</x:v>
      </x:c>
      <x:c r="Q106" s="329" t="str">
        <x:v>V4.2-NGOB-CORRECTED-TEST</x:v>
      </x:c>
      <x:c r="R106" s="329" t="str">
        <x:v>Property total revenue source control.</x:v>
      </x:c>
      <x:c r="S106" s="329" t="str"/>
      <x:c r="T106" s="329"/>
      <x:c r="U106" s="332" t="str">
        <x:v>Property detail</x:v>
      </x:c>
      <x:c r="V106" s="332" t="str">
        <x:v>Needs review</x:v>
      </x:c>
      <x:c r="W106" s="60"/>
      <x:c r="X106" s="60"/>
      <x:c r="Y106" s="60"/>
      <x:c r="Z106" s="60"/>
    </x:row>
    <x:row r="107" ht="18" hidden="0" customHeight="1">
      <x:c r="A107" s="329" t="str">
        <x:v>FIN-TEST-0101</x:v>
      </x:c>
      <x:c r="B107" s="329" t="str">
        <x:v>ASM-NGOB-V42-TEST</x:v>
      </x:c>
      <x:c r="C107" s="329" t="str">
        <x:v>ORG-NGOB</x:v>
      </x:c>
      <x:c r="D107" s="329" t="str">
        <x:v>PROP-PM</x:v>
      </x:c>
      <x:c r="E107" s="336" t="d">
        <x:v>2033-04-01T00:00:00.000Z</x:v>
      </x:c>
      <x:c r="F107" s="336" t="d">
        <x:v>2034-03-31T00:00:00.000Z</x:v>
      </x:c>
      <x:c r="G107" s="329" t="str">
        <x:v>2033-2034</x:v>
      </x:c>
      <x:c r="H107" s="329" t="str">
        <x:v>Projection</x:v>
      </x:c>
      <x:c r="I107" s="329" t="str">
        <x:v>OPEX</x:v>
      </x:c>
      <x:c r="J107" s="338" t="n">
        <x:f>'20_FIELD_MAPPING'!H107</x:f>
        <x:v>2211118.5387146943</x:v>
      </x:c>
      <x:c r="K107" s="329" t="str">
        <x:v>CAD</x:v>
      </x:c>
      <x:c r="L107" s="329" t="str">
        <x:v>Unknown</x:v>
      </x:c>
      <x:c r="M107" s="329" t="str">
        <x:v>SRC-NGOB-V18</x:v>
      </x:c>
      <x:c r="N107" s="329" t="str">
        <x:v>'Port Moody'!L87</x:v>
      </x:c>
      <x:c r="O107" s="329" t="str">
        <x:v>MAP-TEST-0101</x:v>
      </x:c>
      <x:c r="P107" s="329" t="str">
        <x:v>Under review</x:v>
      </x:c>
      <x:c r="Q107" s="329" t="str">
        <x:v>V4.2-NGOB-CORRECTED-TEST</x:v>
      </x:c>
      <x:c r="R107" s="329" t="str">
        <x:v>Property total operating expense source control.</x:v>
      </x:c>
      <x:c r="S107" s="329" t="str"/>
      <x:c r="T107" s="329"/>
      <x:c r="U107" s="332" t="str">
        <x:v>Property detail</x:v>
      </x:c>
      <x:c r="V107" s="332" t="str">
        <x:v>Needs review</x:v>
      </x:c>
      <x:c r="W107" s="60"/>
      <x:c r="X107" s="60"/>
      <x:c r="Y107" s="60"/>
      <x:c r="Z107" s="60"/>
    </x:row>
    <x:row r="108" ht="18" hidden="0" customHeight="1">
      <x:c r="A108" s="329" t="str">
        <x:v>FIN-TEST-0102</x:v>
      </x:c>
      <x:c r="B108" s="329" t="str">
        <x:v>ASM-NGOB-V42-TEST</x:v>
      </x:c>
      <x:c r="C108" s="329" t="str">
        <x:v>ORG-NGOB</x:v>
      </x:c>
      <x:c r="D108" s="329" t="str">
        <x:v>PROP-PM</x:v>
      </x:c>
      <x:c r="E108" s="336" t="d">
        <x:v>2034-04-01T00:00:00.000Z</x:v>
      </x:c>
      <x:c r="F108" s="336" t="d">
        <x:v>2035-03-31T00:00:00.000Z</x:v>
      </x:c>
      <x:c r="G108" s="329" t="str">
        <x:v>2034-2035</x:v>
      </x:c>
      <x:c r="H108" s="329" t="str">
        <x:v>Projection</x:v>
      </x:c>
      <x:c r="I108" s="329" t="str">
        <x:v>REVENUE</x:v>
      </x:c>
      <x:c r="J108" s="338" t="n">
        <x:f>'20_FIELD_MAPPING'!H108</x:f>
        <x:v>9074506.470579304</x:v>
      </x:c>
      <x:c r="K108" s="329" t="str">
        <x:v>CAD</x:v>
      </x:c>
      <x:c r="L108" s="329" t="str">
        <x:v>Unknown</x:v>
      </x:c>
      <x:c r="M108" s="329" t="str">
        <x:v>SRC-NGOB-V18</x:v>
      </x:c>
      <x:c r="N108" s="329" t="str">
        <x:v>'Port Moody'!M16</x:v>
      </x:c>
      <x:c r="O108" s="329" t="str">
        <x:v>MAP-TEST-0102</x:v>
      </x:c>
      <x:c r="P108" s="329" t="str">
        <x:v>Under review</x:v>
      </x:c>
      <x:c r="Q108" s="329" t="str">
        <x:v>V4.2-NGOB-CORRECTED-TEST</x:v>
      </x:c>
      <x:c r="R108" s="329" t="str">
        <x:v>Property total revenue source control.</x:v>
      </x:c>
      <x:c r="S108" s="329" t="str"/>
      <x:c r="T108" s="329"/>
      <x:c r="U108" s="332" t="str">
        <x:v>Property detail</x:v>
      </x:c>
      <x:c r="V108" s="332" t="str">
        <x:v>Needs review</x:v>
      </x:c>
      <x:c r="W108" s="60"/>
      <x:c r="X108" s="60"/>
      <x:c r="Y108" s="60"/>
      <x:c r="Z108" s="60"/>
    </x:row>
    <x:row r="109" ht="18" hidden="0" customHeight="1">
      <x:c r="A109" s="329" t="str">
        <x:v>FIN-TEST-0103</x:v>
      </x:c>
      <x:c r="B109" s="329" t="str">
        <x:v>ASM-NGOB-V42-TEST</x:v>
      </x:c>
      <x:c r="C109" s="329" t="str">
        <x:v>ORG-NGOB</x:v>
      </x:c>
      <x:c r="D109" s="329" t="str">
        <x:v>PROP-PM</x:v>
      </x:c>
      <x:c r="E109" s="336" t="d">
        <x:v>2034-04-01T00:00:00.000Z</x:v>
      </x:c>
      <x:c r="F109" s="336" t="d">
        <x:v>2035-03-31T00:00:00.000Z</x:v>
      </x:c>
      <x:c r="G109" s="329" t="str">
        <x:v>2034-2035</x:v>
      </x:c>
      <x:c r="H109" s="329" t="str">
        <x:v>Projection</x:v>
      </x:c>
      <x:c r="I109" s="329" t="str">
        <x:v>OPEX</x:v>
      </x:c>
      <x:c r="J109" s="338" t="n">
        <x:f>'20_FIELD_MAPPING'!H109</x:f>
        <x:v>2255340.909488988</x:v>
      </x:c>
      <x:c r="K109" s="329" t="str">
        <x:v>CAD</x:v>
      </x:c>
      <x:c r="L109" s="329" t="str">
        <x:v>Unknown</x:v>
      </x:c>
      <x:c r="M109" s="329" t="str">
        <x:v>SRC-NGOB-V18</x:v>
      </x:c>
      <x:c r="N109" s="329" t="str">
        <x:v>'Port Moody'!M87</x:v>
      </x:c>
      <x:c r="O109" s="329" t="str">
        <x:v>MAP-TEST-0103</x:v>
      </x:c>
      <x:c r="P109" s="329" t="str">
        <x:v>Under review</x:v>
      </x:c>
      <x:c r="Q109" s="329" t="str">
        <x:v>V4.2-NGOB-CORRECTED-TEST</x:v>
      </x:c>
      <x:c r="R109" s="329" t="str">
        <x:v>Property total operating expense source control.</x:v>
      </x:c>
      <x:c r="S109" s="329" t="str"/>
      <x:c r="T109" s="329"/>
      <x:c r="U109" s="332" t="str">
        <x:v>Property detail</x:v>
      </x:c>
      <x:c r="V109" s="332" t="str">
        <x:v>Needs review</x:v>
      </x:c>
      <x:c r="W109" s="60"/>
      <x:c r="X109" s="60"/>
      <x:c r="Y109" s="60"/>
      <x:c r="Z109" s="60"/>
    </x:row>
    <x:row r="110" ht="18" hidden="0" customHeight="1">
      <x:c r="A110" s="329" t="str">
        <x:v>FIN-TEST-0104</x:v>
      </x:c>
      <x:c r="B110" s="329" t="str">
        <x:v>ASM-NGOB-V42-TEST</x:v>
      </x:c>
      <x:c r="C110" s="329" t="str">
        <x:v>ORG-NGOB</x:v>
      </x:c>
      <x:c r="D110" s="329" t="str">
        <x:v>PROP-ADANAC</x:v>
      </x:c>
      <x:c r="E110" s="336" t="d">
        <x:v>2024-04-01T00:00:00.000Z</x:v>
      </x:c>
      <x:c r="F110" s="336" t="d">
        <x:v>2025-03-31T00:00:00.000Z</x:v>
      </x:c>
      <x:c r="G110" s="329" t="str">
        <x:v>2024-2025</x:v>
      </x:c>
      <x:c r="H110" s="329" t="str">
        <x:v>Actual</x:v>
      </x:c>
      <x:c r="I110" s="329" t="str">
        <x:v>REVENUE</x:v>
      </x:c>
      <x:c r="J110" s="338" t="n">
        <x:f>'20_FIELD_MAPPING'!H110</x:f>
        <x:v>0</x:v>
      </x:c>
      <x:c r="K110" s="329" t="str">
        <x:v>CAD</x:v>
      </x:c>
      <x:c r="L110" s="329" t="str">
        <x:v>Unknown</x:v>
      </x:c>
      <x:c r="M110" s="329" t="str">
        <x:v>SRC-NGOB-V18</x:v>
      </x:c>
      <x:c r="N110" s="329" t="str">
        <x:v>'1656 ADANAC'!C16</x:v>
      </x:c>
      <x:c r="O110" s="329" t="str">
        <x:v>MAP-TEST-0104</x:v>
      </x:c>
      <x:c r="P110" s="329" t="str">
        <x:v>Under review</x:v>
      </x:c>
      <x:c r="Q110" s="329" t="str">
        <x:v>V4.2-NGOB-CORRECTED-TEST</x:v>
      </x:c>
      <x:c r="R110" s="329" t="str">
        <x:v>Property total revenue source control.</x:v>
      </x:c>
      <x:c r="S110" s="329" t="str"/>
      <x:c r="T110" s="329"/>
      <x:c r="U110" s="332" t="str">
        <x:v>Property detail</x:v>
      </x:c>
      <x:c r="V110" s="332" t="str">
        <x:v>Needs review</x:v>
      </x:c>
      <x:c r="W110" s="60"/>
      <x:c r="X110" s="60"/>
      <x:c r="Y110" s="60"/>
      <x:c r="Z110" s="60"/>
    </x:row>
    <x:row r="111" ht="18" hidden="0" customHeight="1">
      <x:c r="A111" s="329" t="str">
        <x:v>FIN-TEST-0105</x:v>
      </x:c>
      <x:c r="B111" s="329" t="str">
        <x:v>ASM-NGOB-V42-TEST</x:v>
      </x:c>
      <x:c r="C111" s="329" t="str">
        <x:v>ORG-NGOB</x:v>
      </x:c>
      <x:c r="D111" s="329" t="str">
        <x:v>PROP-ADANAC</x:v>
      </x:c>
      <x:c r="E111" s="336" t="d">
        <x:v>2024-04-01T00:00:00.000Z</x:v>
      </x:c>
      <x:c r="F111" s="336" t="d">
        <x:v>2025-03-31T00:00:00.000Z</x:v>
      </x:c>
      <x:c r="G111" s="329" t="str">
        <x:v>2024-2025</x:v>
      </x:c>
      <x:c r="H111" s="329" t="str">
        <x:v>Actual</x:v>
      </x:c>
      <x:c r="I111" s="329" t="str">
        <x:v>OPEX</x:v>
      </x:c>
      <x:c r="J111" s="338" t="n">
        <x:f>'20_FIELD_MAPPING'!H111</x:f>
        <x:v>0</x:v>
      </x:c>
      <x:c r="K111" s="329" t="str">
        <x:v>CAD</x:v>
      </x:c>
      <x:c r="L111" s="329" t="str">
        <x:v>Unknown</x:v>
      </x:c>
      <x:c r="M111" s="329" t="str">
        <x:v>SRC-NGOB-V18</x:v>
      </x:c>
      <x:c r="N111" s="329" t="str">
        <x:v>'1656 ADANAC'!C87</x:v>
      </x:c>
      <x:c r="O111" s="329" t="str">
        <x:v>MAP-TEST-0105</x:v>
      </x:c>
      <x:c r="P111" s="329" t="str">
        <x:v>Under review</x:v>
      </x:c>
      <x:c r="Q111" s="329" t="str">
        <x:v>V4.2-NGOB-CORRECTED-TEST</x:v>
      </x:c>
      <x:c r="R111" s="329" t="str">
        <x:v>Property total operating expense source control.</x:v>
      </x:c>
      <x:c r="S111" s="329" t="str"/>
      <x:c r="T111" s="329"/>
      <x:c r="U111" s="332" t="str">
        <x:v>Property detail</x:v>
      </x:c>
      <x:c r="V111" s="332" t="str">
        <x:v>Needs review</x:v>
      </x:c>
      <x:c r="W111" s="60"/>
      <x:c r="X111" s="60"/>
      <x:c r="Y111" s="60"/>
      <x:c r="Z111" s="60"/>
    </x:row>
    <x:row r="112" ht="18" hidden="0" customHeight="1">
      <x:c r="A112" s="329" t="str">
        <x:v>FIN-TEST-0106</x:v>
      </x:c>
      <x:c r="B112" s="329" t="str">
        <x:v>ASM-NGOB-V42-TEST</x:v>
      </x:c>
      <x:c r="C112" s="329" t="str">
        <x:v>ORG-NGOB</x:v>
      </x:c>
      <x:c r="D112" s="329" t="str">
        <x:v>PROP-ADANAC</x:v>
      </x:c>
      <x:c r="E112" s="336" t="d">
        <x:v>2025-04-01T00:00:00.000Z</x:v>
      </x:c>
      <x:c r="F112" s="336" t="d">
        <x:v>2026-03-31T00:00:00.000Z</x:v>
      </x:c>
      <x:c r="G112" s="329" t="str">
        <x:v>2025-2026</x:v>
      </x:c>
      <x:c r="H112" s="329" t="str">
        <x:v>Budget</x:v>
      </x:c>
      <x:c r="I112" s="329" t="str">
        <x:v>REVENUE</x:v>
      </x:c>
      <x:c r="J112" s="338" t="n">
        <x:f>'20_FIELD_MAPPING'!H112</x:f>
        <x:v>0</x:v>
      </x:c>
      <x:c r="K112" s="329" t="str">
        <x:v>CAD</x:v>
      </x:c>
      <x:c r="L112" s="329" t="str">
        <x:v>Unknown</x:v>
      </x:c>
      <x:c r="M112" s="329" t="str">
        <x:v>SRC-NGOB-V18</x:v>
      </x:c>
      <x:c r="N112" s="329" t="str">
        <x:v>'1656 ADANAC'!D16</x:v>
      </x:c>
      <x:c r="O112" s="329" t="str">
        <x:v>MAP-TEST-0106</x:v>
      </x:c>
      <x:c r="P112" s="329" t="str">
        <x:v>Under review</x:v>
      </x:c>
      <x:c r="Q112" s="329" t="str">
        <x:v>V4.2-NGOB-CORRECTED-TEST</x:v>
      </x:c>
      <x:c r="R112" s="329" t="str">
        <x:v>Property total revenue source control.</x:v>
      </x:c>
      <x:c r="S112" s="329" t="str"/>
      <x:c r="T112" s="329"/>
      <x:c r="U112" s="332" t="str">
        <x:v>Property detail</x:v>
      </x:c>
      <x:c r="V112" s="332" t="str">
        <x:v>Needs review</x:v>
      </x:c>
      <x:c r="W112" s="60"/>
      <x:c r="X112" s="60"/>
      <x:c r="Y112" s="60"/>
      <x:c r="Z112" s="60"/>
    </x:row>
    <x:row r="113" ht="18" hidden="0" customHeight="1">
      <x:c r="A113" s="329" t="str">
        <x:v>FIN-TEST-0107</x:v>
      </x:c>
      <x:c r="B113" s="329" t="str">
        <x:v>ASM-NGOB-V42-TEST</x:v>
      </x:c>
      <x:c r="C113" s="329" t="str">
        <x:v>ORG-NGOB</x:v>
      </x:c>
      <x:c r="D113" s="329" t="str">
        <x:v>PROP-ADANAC</x:v>
      </x:c>
      <x:c r="E113" s="336" t="d">
        <x:v>2025-04-01T00:00:00.000Z</x:v>
      </x:c>
      <x:c r="F113" s="336" t="d">
        <x:v>2026-03-31T00:00:00.000Z</x:v>
      </x:c>
      <x:c r="G113" s="329" t="str">
        <x:v>2025-2026</x:v>
      </x:c>
      <x:c r="H113" s="329" t="str">
        <x:v>Budget</x:v>
      </x:c>
      <x:c r="I113" s="329" t="str">
        <x:v>OPEX</x:v>
      </x:c>
      <x:c r="J113" s="338" t="n">
        <x:f>'20_FIELD_MAPPING'!H113</x:f>
        <x:v>0</x:v>
      </x:c>
      <x:c r="K113" s="329" t="str">
        <x:v>CAD</x:v>
      </x:c>
      <x:c r="L113" s="329" t="str">
        <x:v>Unknown</x:v>
      </x:c>
      <x:c r="M113" s="329" t="str">
        <x:v>SRC-NGOB-V18</x:v>
      </x:c>
      <x:c r="N113" s="329" t="str">
        <x:v>'1656 ADANAC'!D87</x:v>
      </x:c>
      <x:c r="O113" s="329" t="str">
        <x:v>MAP-TEST-0107</x:v>
      </x:c>
      <x:c r="P113" s="329" t="str">
        <x:v>Under review</x:v>
      </x:c>
      <x:c r="Q113" s="329" t="str">
        <x:v>V4.2-NGOB-CORRECTED-TEST</x:v>
      </x:c>
      <x:c r="R113" s="329" t="str">
        <x:v>Property total operating expense source control.</x:v>
      </x:c>
      <x:c r="S113" s="329" t="str"/>
      <x:c r="T113" s="329"/>
      <x:c r="U113" s="332" t="str">
        <x:v>Property detail</x:v>
      </x:c>
      <x:c r="V113" s="332" t="str">
        <x:v>Needs review</x:v>
      </x:c>
      <x:c r="W113" s="60"/>
      <x:c r="X113" s="60"/>
      <x:c r="Y113" s="60"/>
      <x:c r="Z113" s="60"/>
    </x:row>
    <x:row r="114" ht="18" hidden="0" customHeight="1">
      <x:c r="A114" s="329" t="str">
        <x:v>FIN-TEST-0108</x:v>
      </x:c>
      <x:c r="B114" s="329" t="str">
        <x:v>ASM-NGOB-V42-TEST</x:v>
      </x:c>
      <x:c r="C114" s="329" t="str">
        <x:v>ORG-NGOB</x:v>
      </x:c>
      <x:c r="D114" s="329" t="str">
        <x:v>PROP-ADANAC</x:v>
      </x:c>
      <x:c r="E114" s="336" t="d">
        <x:v>2026-04-01T00:00:00.000Z</x:v>
      </x:c>
      <x:c r="F114" s="336" t="d">
        <x:v>2027-03-31T00:00:00.000Z</x:v>
      </x:c>
      <x:c r="G114" s="329" t="str">
        <x:v>2026-2027</x:v>
      </x:c>
      <x:c r="H114" s="329" t="str">
        <x:v>Projection</x:v>
      </x:c>
      <x:c r="I114" s="329" t="str">
        <x:v>REVENUE</x:v>
      </x:c>
      <x:c r="J114" s="338" t="n">
        <x:f>'20_FIELD_MAPPING'!H114</x:f>
        <x:v>0</x:v>
      </x:c>
      <x:c r="K114" s="329" t="str">
        <x:v>CAD</x:v>
      </x:c>
      <x:c r="L114" s="329" t="str">
        <x:v>Unknown</x:v>
      </x:c>
      <x:c r="M114" s="329" t="str">
        <x:v>SRC-NGOB-V18</x:v>
      </x:c>
      <x:c r="N114" s="329" t="str">
        <x:v>'1656 ADANAC'!E16</x:v>
      </x:c>
      <x:c r="O114" s="329" t="str">
        <x:v>MAP-TEST-0108</x:v>
      </x:c>
      <x:c r="P114" s="329" t="str">
        <x:v>Under review</x:v>
      </x:c>
      <x:c r="Q114" s="329" t="str">
        <x:v>V4.2-NGOB-CORRECTED-TEST</x:v>
      </x:c>
      <x:c r="R114" s="329" t="str">
        <x:v>Property total revenue source control.</x:v>
      </x:c>
      <x:c r="S114" s="329" t="str"/>
      <x:c r="T114" s="329"/>
      <x:c r="U114" s="332" t="str">
        <x:v>Property detail</x:v>
      </x:c>
      <x:c r="V114" s="332" t="str">
        <x:v>Needs review</x:v>
      </x:c>
      <x:c r="W114" s="60"/>
      <x:c r="X114" s="60"/>
      <x:c r="Y114" s="60"/>
      <x:c r="Z114" s="60"/>
    </x:row>
    <x:row r="115" ht="18" hidden="0" customHeight="1">
      <x:c r="A115" s="329" t="str">
        <x:v>FIN-TEST-0109</x:v>
      </x:c>
      <x:c r="B115" s="329" t="str">
        <x:v>ASM-NGOB-V42-TEST</x:v>
      </x:c>
      <x:c r="C115" s="329" t="str">
        <x:v>ORG-NGOB</x:v>
      </x:c>
      <x:c r="D115" s="329" t="str">
        <x:v>PROP-ADANAC</x:v>
      </x:c>
      <x:c r="E115" s="336" t="d">
        <x:v>2026-04-01T00:00:00.000Z</x:v>
      </x:c>
      <x:c r="F115" s="336" t="d">
        <x:v>2027-03-31T00:00:00.000Z</x:v>
      </x:c>
      <x:c r="G115" s="329" t="str">
        <x:v>2026-2027</x:v>
      </x:c>
      <x:c r="H115" s="329" t="str">
        <x:v>Projection</x:v>
      </x:c>
      <x:c r="I115" s="329" t="str">
        <x:v>OPEX</x:v>
      </x:c>
      <x:c r="J115" s="338" t="n">
        <x:f>'20_FIELD_MAPPING'!H115</x:f>
        <x:v>0</x:v>
      </x:c>
      <x:c r="K115" s="329" t="str">
        <x:v>CAD</x:v>
      </x:c>
      <x:c r="L115" s="329" t="str">
        <x:v>Unknown</x:v>
      </x:c>
      <x:c r="M115" s="329" t="str">
        <x:v>SRC-NGOB-V18</x:v>
      </x:c>
      <x:c r="N115" s="329" t="str">
        <x:v>'1656 ADANAC'!E87</x:v>
      </x:c>
      <x:c r="O115" s="329" t="str">
        <x:v>MAP-TEST-0109</x:v>
      </x:c>
      <x:c r="P115" s="329" t="str">
        <x:v>Under review</x:v>
      </x:c>
      <x:c r="Q115" s="329" t="str">
        <x:v>V4.2-NGOB-CORRECTED-TEST</x:v>
      </x:c>
      <x:c r="R115" s="329" t="str">
        <x:v>Property total operating expense source control.</x:v>
      </x:c>
      <x:c r="S115" s="329" t="str"/>
      <x:c r="T115" s="329"/>
      <x:c r="U115" s="332" t="str">
        <x:v>Property detail</x:v>
      </x:c>
      <x:c r="V115" s="332" t="str">
        <x:v>Needs review</x:v>
      </x:c>
      <x:c r="W115" s="60"/>
      <x:c r="X115" s="60"/>
      <x:c r="Y115" s="60"/>
      <x:c r="Z115" s="60"/>
    </x:row>
    <x:row r="116" ht="18" hidden="0" customHeight="1">
      <x:c r="A116" s="329" t="str">
        <x:v>FIN-TEST-0110</x:v>
      </x:c>
      <x:c r="B116" s="329" t="str">
        <x:v>ASM-NGOB-V42-TEST</x:v>
      </x:c>
      <x:c r="C116" s="329" t="str">
        <x:v>ORG-NGOB</x:v>
      </x:c>
      <x:c r="D116" s="329" t="str">
        <x:v>PROP-ADANAC</x:v>
      </x:c>
      <x:c r="E116" s="336" t="d">
        <x:v>2027-04-01T00:00:00.000Z</x:v>
      </x:c>
      <x:c r="F116" s="336" t="d">
        <x:v>2028-03-31T00:00:00.000Z</x:v>
      </x:c>
      <x:c r="G116" s="329" t="str">
        <x:v>2027-2028</x:v>
      </x:c>
      <x:c r="H116" s="329" t="str">
        <x:v>Projection</x:v>
      </x:c>
      <x:c r="I116" s="329" t="str">
        <x:v>REVENUE</x:v>
      </x:c>
      <x:c r="J116" s="338" t="n">
        <x:f>'20_FIELD_MAPPING'!H116</x:f>
        <x:v>2503990.6399999997</x:v>
      </x:c>
      <x:c r="K116" s="329" t="str">
        <x:v>CAD</x:v>
      </x:c>
      <x:c r="L116" s="329" t="str">
        <x:v>Unknown</x:v>
      </x:c>
      <x:c r="M116" s="329" t="str">
        <x:v>SRC-NGOB-V18</x:v>
      </x:c>
      <x:c r="N116" s="329" t="str">
        <x:v>'1656 ADANAC'!F16</x:v>
      </x:c>
      <x:c r="O116" s="329" t="str">
        <x:v>MAP-TEST-0110</x:v>
      </x:c>
      <x:c r="P116" s="329" t="str">
        <x:v>Under review</x:v>
      </x:c>
      <x:c r="Q116" s="329" t="str">
        <x:v>V4.2-NGOB-CORRECTED-TEST</x:v>
      </x:c>
      <x:c r="R116" s="329" t="str">
        <x:v>Property total revenue source control.</x:v>
      </x:c>
      <x:c r="S116" s="329" t="str"/>
      <x:c r="T116" s="329"/>
      <x:c r="U116" s="332" t="str">
        <x:v>Property detail</x:v>
      </x:c>
      <x:c r="V116" s="332" t="str">
        <x:v>Needs review</x:v>
      </x:c>
      <x:c r="W116" s="60"/>
      <x:c r="X116" s="60"/>
      <x:c r="Y116" s="60"/>
      <x:c r="Z116" s="60"/>
    </x:row>
    <x:row r="117" ht="18" hidden="0" customHeight="1">
      <x:c r="A117" s="329" t="str">
        <x:v>FIN-TEST-0111</x:v>
      </x:c>
      <x:c r="B117" s="329" t="str">
        <x:v>ASM-NGOB-V42-TEST</x:v>
      </x:c>
      <x:c r="C117" s="329" t="str">
        <x:v>ORG-NGOB</x:v>
      </x:c>
      <x:c r="D117" s="329" t="str">
        <x:v>PROP-ADANAC</x:v>
      </x:c>
      <x:c r="E117" s="336" t="d">
        <x:v>2027-04-01T00:00:00.000Z</x:v>
      </x:c>
      <x:c r="F117" s="336" t="d">
        <x:v>2028-03-31T00:00:00.000Z</x:v>
      </x:c>
      <x:c r="G117" s="329" t="str">
        <x:v>2027-2028</x:v>
      </x:c>
      <x:c r="H117" s="329" t="str">
        <x:v>Projection</x:v>
      </x:c>
      <x:c r="I117" s="329" t="str">
        <x:v>OPEX</x:v>
      </x:c>
      <x:c r="J117" s="338" t="n">
        <x:f>'20_FIELD_MAPPING'!H117</x:f>
        <x:v>801689.6</x:v>
      </x:c>
      <x:c r="K117" s="329" t="str">
        <x:v>CAD</x:v>
      </x:c>
      <x:c r="L117" s="329" t="str">
        <x:v>Unknown</x:v>
      </x:c>
      <x:c r="M117" s="329" t="str">
        <x:v>SRC-NGOB-V18</x:v>
      </x:c>
      <x:c r="N117" s="329" t="str">
        <x:v>'1656 ADANAC'!F87</x:v>
      </x:c>
      <x:c r="O117" s="329" t="str">
        <x:v>MAP-TEST-0111</x:v>
      </x:c>
      <x:c r="P117" s="329" t="str">
        <x:v>Under review</x:v>
      </x:c>
      <x:c r="Q117" s="329" t="str">
        <x:v>V4.2-NGOB-CORRECTED-TEST</x:v>
      </x:c>
      <x:c r="R117" s="329" t="str">
        <x:v>Property total operating expense source control.</x:v>
      </x:c>
      <x:c r="S117" s="329" t="str"/>
      <x:c r="T117" s="329"/>
      <x:c r="U117" s="332" t="str">
        <x:v>Property detail</x:v>
      </x:c>
      <x:c r="V117" s="332" t="str">
        <x:v>Needs review</x:v>
      </x:c>
      <x:c r="W117" s="60"/>
      <x:c r="X117" s="60"/>
      <x:c r="Y117" s="60"/>
      <x:c r="Z117" s="60"/>
    </x:row>
    <x:row r="118" ht="18" hidden="0" customHeight="1">
      <x:c r="A118" s="329" t="str">
        <x:v>FIN-TEST-0112</x:v>
      </x:c>
      <x:c r="B118" s="329" t="str">
        <x:v>ASM-NGOB-V42-TEST</x:v>
      </x:c>
      <x:c r="C118" s="329" t="str">
        <x:v>ORG-NGOB</x:v>
      </x:c>
      <x:c r="D118" s="329" t="str">
        <x:v>PROP-ADANAC</x:v>
      </x:c>
      <x:c r="E118" s="336" t="d">
        <x:v>2028-04-01T00:00:00.000Z</x:v>
      </x:c>
      <x:c r="F118" s="336" t="d">
        <x:v>2029-03-31T00:00:00.000Z</x:v>
      </x:c>
      <x:c r="G118" s="329" t="str">
        <x:v>2028-2029</x:v>
      </x:c>
      <x:c r="H118" s="329" t="str">
        <x:v>Projection</x:v>
      </x:c>
      <x:c r="I118" s="329" t="str">
        <x:v>REVENUE</x:v>
      </x:c>
      <x:c r="J118" s="338" t="n">
        <x:f>'20_FIELD_MAPPING'!H118</x:f>
        <x:v>2536656.6728</x:v>
      </x:c>
      <x:c r="K118" s="329" t="str">
        <x:v>CAD</x:v>
      </x:c>
      <x:c r="L118" s="329" t="str">
        <x:v>Unknown</x:v>
      </x:c>
      <x:c r="M118" s="329" t="str">
        <x:v>SRC-NGOB-V18</x:v>
      </x:c>
      <x:c r="N118" s="329" t="str">
        <x:v>'1656 ADANAC'!G16</x:v>
      </x:c>
      <x:c r="O118" s="329" t="str">
        <x:v>MAP-TEST-0112</x:v>
      </x:c>
      <x:c r="P118" s="329" t="str">
        <x:v>Under review</x:v>
      </x:c>
      <x:c r="Q118" s="329" t="str">
        <x:v>V4.2-NGOB-CORRECTED-TEST</x:v>
      </x:c>
      <x:c r="R118" s="329" t="str">
        <x:v>Property total revenue source control.</x:v>
      </x:c>
      <x:c r="S118" s="329" t="str"/>
      <x:c r="T118" s="329"/>
      <x:c r="U118" s="332" t="str">
        <x:v>Property detail</x:v>
      </x:c>
      <x:c r="V118" s="332" t="str">
        <x:v>Needs review</x:v>
      </x:c>
      <x:c r="W118" s="60"/>
      <x:c r="X118" s="60"/>
      <x:c r="Y118" s="60"/>
      <x:c r="Z118" s="60"/>
    </x:row>
    <x:row r="119" ht="18" hidden="0" customHeight="1">
      <x:c r="A119" s="329" t="str">
        <x:v>FIN-TEST-0113</x:v>
      </x:c>
      <x:c r="B119" s="329" t="str">
        <x:v>ASM-NGOB-V42-TEST</x:v>
      </x:c>
      <x:c r="C119" s="329" t="str">
        <x:v>ORG-NGOB</x:v>
      </x:c>
      <x:c r="D119" s="329" t="str">
        <x:v>PROP-ADANAC</x:v>
      </x:c>
      <x:c r="E119" s="336" t="d">
        <x:v>2028-04-01T00:00:00.000Z</x:v>
      </x:c>
      <x:c r="F119" s="336" t="d">
        <x:v>2029-03-31T00:00:00.000Z</x:v>
      </x:c>
      <x:c r="G119" s="329" t="str">
        <x:v>2028-2029</x:v>
      </x:c>
      <x:c r="H119" s="329" t="str">
        <x:v>Projection</x:v>
      </x:c>
      <x:c r="I119" s="329" t="str">
        <x:v>OPEX</x:v>
      </x:c>
      <x:c r="J119" s="338" t="n">
        <x:f>'20_FIELD_MAPPING'!H119</x:f>
        <x:v>821706.888</x:v>
      </x:c>
      <x:c r="K119" s="329" t="str">
        <x:v>CAD</x:v>
      </x:c>
      <x:c r="L119" s="329" t="str">
        <x:v>Unknown</x:v>
      </x:c>
      <x:c r="M119" s="329" t="str">
        <x:v>SRC-NGOB-V18</x:v>
      </x:c>
      <x:c r="N119" s="329" t="str">
        <x:v>'1656 ADANAC'!G87</x:v>
      </x:c>
      <x:c r="O119" s="329" t="str">
        <x:v>MAP-TEST-0113</x:v>
      </x:c>
      <x:c r="P119" s="329" t="str">
        <x:v>Under review</x:v>
      </x:c>
      <x:c r="Q119" s="329" t="str">
        <x:v>V4.2-NGOB-CORRECTED-TEST</x:v>
      </x:c>
      <x:c r="R119" s="329" t="str">
        <x:v>Property total operating expense source control.</x:v>
      </x:c>
      <x:c r="S119" s="329" t="str"/>
      <x:c r="T119" s="329"/>
      <x:c r="U119" s="332" t="str">
        <x:v>Property detail</x:v>
      </x:c>
      <x:c r="V119" s="332" t="str">
        <x:v>Needs review</x:v>
      </x:c>
      <x:c r="W119" s="60"/>
      <x:c r="X119" s="60"/>
      <x:c r="Y119" s="60"/>
      <x:c r="Z119" s="60"/>
    </x:row>
    <x:row r="120" ht="18" hidden="0" customHeight="1">
      <x:c r="A120" s="329" t="str">
        <x:v>FIN-TEST-0114</x:v>
      </x:c>
      <x:c r="B120" s="329" t="str">
        <x:v>ASM-NGOB-V42-TEST</x:v>
      </x:c>
      <x:c r="C120" s="329" t="str">
        <x:v>ORG-NGOB</x:v>
      </x:c>
      <x:c r="D120" s="329" t="str">
        <x:v>PROP-ADANAC</x:v>
      </x:c>
      <x:c r="E120" s="336" t="d">
        <x:v>2029-04-01T00:00:00.000Z</x:v>
      </x:c>
      <x:c r="F120" s="336" t="d">
        <x:v>2030-03-31T00:00:00.000Z</x:v>
      </x:c>
      <x:c r="G120" s="329" t="str">
        <x:v>2029-2030</x:v>
      </x:c>
      <x:c r="H120" s="329" t="str">
        <x:v>Projection</x:v>
      </x:c>
      <x:c r="I120" s="329" t="str">
        <x:v>REVENUE</x:v>
      </x:c>
      <x:c r="J120" s="338" t="n">
        <x:f>'20_FIELD_MAPPING'!H120</x:f>
        <x:v>2569976.0262559997</x:v>
      </x:c>
      <x:c r="K120" s="329" t="str">
        <x:v>CAD</x:v>
      </x:c>
      <x:c r="L120" s="329" t="str">
        <x:v>Unknown</x:v>
      </x:c>
      <x:c r="M120" s="329" t="str">
        <x:v>SRC-NGOB-V18</x:v>
      </x:c>
      <x:c r="N120" s="329" t="str">
        <x:v>'1656 ADANAC'!H16</x:v>
      </x:c>
      <x:c r="O120" s="329" t="str">
        <x:v>MAP-TEST-0114</x:v>
      </x:c>
      <x:c r="P120" s="329" t="str">
        <x:v>Under review</x:v>
      </x:c>
      <x:c r="Q120" s="329" t="str">
        <x:v>V4.2-NGOB-CORRECTED-TEST</x:v>
      </x:c>
      <x:c r="R120" s="329" t="str">
        <x:v>Property total revenue source control.</x:v>
      </x:c>
      <x:c r="S120" s="329" t="str"/>
      <x:c r="T120" s="329"/>
      <x:c r="U120" s="332" t="str">
        <x:v>Property detail</x:v>
      </x:c>
      <x:c r="V120" s="332" t="str">
        <x:v>Needs review</x:v>
      </x:c>
      <x:c r="W120" s="60"/>
      <x:c r="X120" s="60"/>
      <x:c r="Y120" s="60"/>
      <x:c r="Z120" s="60"/>
    </x:row>
    <x:row r="121" ht="18" hidden="0" customHeight="1">
      <x:c r="A121" s="329" t="str">
        <x:v>FIN-TEST-0115</x:v>
      </x:c>
      <x:c r="B121" s="329" t="str">
        <x:v>ASM-NGOB-V42-TEST</x:v>
      </x:c>
      <x:c r="C121" s="329" t="str">
        <x:v>ORG-NGOB</x:v>
      </x:c>
      <x:c r="D121" s="329" t="str">
        <x:v>PROP-ADANAC</x:v>
      </x:c>
      <x:c r="E121" s="336" t="d">
        <x:v>2029-04-01T00:00:00.000Z</x:v>
      </x:c>
      <x:c r="F121" s="336" t="d">
        <x:v>2030-03-31T00:00:00.000Z</x:v>
      </x:c>
      <x:c r="G121" s="329" t="str">
        <x:v>2029-2030</x:v>
      </x:c>
      <x:c r="H121" s="329" t="str">
        <x:v>Projection</x:v>
      </x:c>
      <x:c r="I121" s="329" t="str">
        <x:v>OPEX</x:v>
      </x:c>
      <x:c r="J121" s="338" t="n">
        <x:f>'20_FIELD_MAPPING'!H121</x:f>
        <x:v>843852.97464</x:v>
      </x:c>
      <x:c r="K121" s="329" t="str">
        <x:v>CAD</x:v>
      </x:c>
      <x:c r="L121" s="329" t="str">
        <x:v>Unknown</x:v>
      </x:c>
      <x:c r="M121" s="329" t="str">
        <x:v>SRC-NGOB-V18</x:v>
      </x:c>
      <x:c r="N121" s="329" t="str">
        <x:v>'1656 ADANAC'!H87</x:v>
      </x:c>
      <x:c r="O121" s="329" t="str">
        <x:v>MAP-TEST-0115</x:v>
      </x:c>
      <x:c r="P121" s="329" t="str">
        <x:v>Under review</x:v>
      </x:c>
      <x:c r="Q121" s="329" t="str">
        <x:v>V4.2-NGOB-CORRECTED-TEST</x:v>
      </x:c>
      <x:c r="R121" s="329" t="str">
        <x:v>Property total operating expense source control.</x:v>
      </x:c>
      <x:c r="S121" s="329" t="str"/>
      <x:c r="T121" s="329"/>
      <x:c r="U121" s="332" t="str">
        <x:v>Property detail</x:v>
      </x:c>
      <x:c r="V121" s="332" t="str">
        <x:v>Needs review</x:v>
      </x:c>
      <x:c r="W121" s="60"/>
      <x:c r="X121" s="60"/>
      <x:c r="Y121" s="60"/>
      <x:c r="Z121" s="60"/>
    </x:row>
    <x:row r="122" ht="18" hidden="0" customHeight="1">
      <x:c r="A122" s="329" t="str">
        <x:v>FIN-TEST-0116</x:v>
      </x:c>
      <x:c r="B122" s="329" t="str">
        <x:v>ASM-NGOB-V42-TEST</x:v>
      </x:c>
      <x:c r="C122" s="329" t="str">
        <x:v>ORG-NGOB</x:v>
      </x:c>
      <x:c r="D122" s="329" t="str">
        <x:v>PROP-ADANAC</x:v>
      </x:c>
      <x:c r="E122" s="336" t="d">
        <x:v>2031-04-01T00:00:00.000Z</x:v>
      </x:c>
      <x:c r="F122" s="336" t="d">
        <x:v>2032-03-31T00:00:00.000Z</x:v>
      </x:c>
      <x:c r="G122" s="329" t="str">
        <x:v>2031-2032</x:v>
      </x:c>
      <x:c r="H122" s="329" t="str">
        <x:v>Projection</x:v>
      </x:c>
      <x:c r="I122" s="329" t="str">
        <x:v>REVENUE</x:v>
      </x:c>
      <x:c r="J122" s="338" t="n">
        <x:f>'20_FIELD_MAPPING'!H122</x:f>
        <x:v>2638627.2221167423</x:v>
      </x:c>
      <x:c r="K122" s="329" t="str">
        <x:v>CAD</x:v>
      </x:c>
      <x:c r="L122" s="329" t="str">
        <x:v>Unknown</x:v>
      </x:c>
      <x:c r="M122" s="329" t="str">
        <x:v>SRC-NGOB-V18</x:v>
      </x:c>
      <x:c r="N122" s="329" t="str">
        <x:v>'1656 ADANAC'!J16</x:v>
      </x:c>
      <x:c r="O122" s="329" t="str">
        <x:v>MAP-TEST-0116</x:v>
      </x:c>
      <x:c r="P122" s="329" t="str">
        <x:v>Under review</x:v>
      </x:c>
      <x:c r="Q122" s="329" t="str">
        <x:v>V4.2-NGOB-CORRECTED-TEST</x:v>
      </x:c>
      <x:c r="R122" s="329" t="str">
        <x:v>Property total revenue source control.</x:v>
      </x:c>
      <x:c r="S122" s="329" t="str"/>
      <x:c r="T122" s="329"/>
      <x:c r="U122" s="332" t="str">
        <x:v>Property detail</x:v>
      </x:c>
      <x:c r="V122" s="332" t="str">
        <x:v>Needs review</x:v>
      </x:c>
      <x:c r="W122" s="60"/>
      <x:c r="X122" s="60"/>
      <x:c r="Y122" s="60"/>
      <x:c r="Z122" s="60"/>
    </x:row>
    <x:row r="123" ht="18" hidden="0" customHeight="1">
      <x:c r="A123" s="329" t="str">
        <x:v>FIN-TEST-0117</x:v>
      </x:c>
      <x:c r="B123" s="329" t="str">
        <x:v>ASM-NGOB-V42-TEST</x:v>
      </x:c>
      <x:c r="C123" s="329" t="str">
        <x:v>ORG-NGOB</x:v>
      </x:c>
      <x:c r="D123" s="329" t="str">
        <x:v>PROP-ADANAC</x:v>
      </x:c>
      <x:c r="E123" s="336" t="d">
        <x:v>2031-04-01T00:00:00.000Z</x:v>
      </x:c>
      <x:c r="F123" s="336" t="d">
        <x:v>2032-03-31T00:00:00.000Z</x:v>
      </x:c>
      <x:c r="G123" s="329" t="str">
        <x:v>2031-2032</x:v>
      </x:c>
      <x:c r="H123" s="329" t="str">
        <x:v>Projection</x:v>
      </x:c>
      <x:c r="I123" s="329" t="str">
        <x:v>OPEX</x:v>
      </x:c>
      <x:c r="J123" s="338" t="n">
        <x:f>'20_FIELD_MAPPING'!H123</x:f>
        <x:v>890005.414875576</x:v>
      </x:c>
      <x:c r="K123" s="329" t="str">
        <x:v>CAD</x:v>
      </x:c>
      <x:c r="L123" s="329" t="str">
        <x:v>Unknown</x:v>
      </x:c>
      <x:c r="M123" s="329" t="str">
        <x:v>SRC-NGOB-V18</x:v>
      </x:c>
      <x:c r="N123" s="329" t="str">
        <x:v>'1656 ADANAC'!J87</x:v>
      </x:c>
      <x:c r="O123" s="329" t="str">
        <x:v>MAP-TEST-0117</x:v>
      </x:c>
      <x:c r="P123" s="329" t="str">
        <x:v>Under review</x:v>
      </x:c>
      <x:c r="Q123" s="329" t="str">
        <x:v>V4.2-NGOB-CORRECTED-TEST</x:v>
      </x:c>
      <x:c r="R123" s="329" t="str">
        <x:v>Property total operating expense source control.</x:v>
      </x:c>
      <x:c r="S123" s="329" t="str"/>
      <x:c r="T123" s="329"/>
      <x:c r="U123" s="332" t="str">
        <x:v>Property detail</x:v>
      </x:c>
      <x:c r="V123" s="332" t="str">
        <x:v>Needs review</x:v>
      </x:c>
      <x:c r="W123" s="60"/>
      <x:c r="X123" s="60"/>
      <x:c r="Y123" s="60"/>
      <x:c r="Z123" s="60"/>
    </x:row>
    <x:row r="124" ht="18" hidden="0" customHeight="1">
      <x:c r="A124" s="329" t="str">
        <x:v>FIN-TEST-0118</x:v>
      </x:c>
      <x:c r="B124" s="329" t="str">
        <x:v>ASM-NGOB-V42-TEST</x:v>
      </x:c>
      <x:c r="C124" s="329" t="str">
        <x:v>ORG-NGOB</x:v>
      </x:c>
      <x:c r="D124" s="329" t="str">
        <x:v>PROP-ADANAC</x:v>
      </x:c>
      <x:c r="E124" s="336" t="d">
        <x:v>2032-04-01T00:00:00.000Z</x:v>
      </x:c>
      <x:c r="F124" s="336" t="d">
        <x:v>2033-03-31T00:00:00.000Z</x:v>
      </x:c>
      <x:c r="G124" s="329" t="str">
        <x:v>2032-2033</x:v>
      </x:c>
      <x:c r="H124" s="329" t="str">
        <x:v>Projection</x:v>
      </x:c>
      <x:c r="I124" s="329" t="str">
        <x:v>REVENUE</x:v>
      </x:c>
      <x:c r="J124" s="338" t="n">
        <x:f>'20_FIELD_MAPPING'!H124</x:f>
        <x:v>2673985.986559077</x:v>
      </x:c>
      <x:c r="K124" s="329" t="str">
        <x:v>CAD</x:v>
      </x:c>
      <x:c r="L124" s="329" t="str">
        <x:v>Unknown</x:v>
      </x:c>
      <x:c r="M124" s="329" t="str">
        <x:v>SRC-NGOB-V18</x:v>
      </x:c>
      <x:c r="N124" s="329" t="str">
        <x:v>'1656 ADANAC'!K16</x:v>
      </x:c>
      <x:c r="O124" s="329" t="str">
        <x:v>MAP-TEST-0118</x:v>
      </x:c>
      <x:c r="P124" s="329" t="str">
        <x:v>Under review</x:v>
      </x:c>
      <x:c r="Q124" s="329" t="str">
        <x:v>V4.2-NGOB-CORRECTED-TEST</x:v>
      </x:c>
      <x:c r="R124" s="329" t="str">
        <x:v>Property total revenue source control.</x:v>
      </x:c>
      <x:c r="S124" s="329" t="str"/>
      <x:c r="T124" s="329"/>
      <x:c r="U124" s="332" t="str">
        <x:v>Property detail</x:v>
      </x:c>
      <x:c r="V124" s="332" t="str">
        <x:v>Needs review</x:v>
      </x:c>
      <x:c r="W124" s="60"/>
      <x:c r="X124" s="60"/>
      <x:c r="Y124" s="60"/>
      <x:c r="Z124" s="60"/>
    </x:row>
    <x:row r="125" ht="18" hidden="0" customHeight="1">
      <x:c r="A125" s="329" t="str">
        <x:v>FIN-TEST-0119</x:v>
      </x:c>
      <x:c r="B125" s="329" t="str">
        <x:v>ASM-NGOB-V42-TEST</x:v>
      </x:c>
      <x:c r="C125" s="329" t="str">
        <x:v>ORG-NGOB</x:v>
      </x:c>
      <x:c r="D125" s="329" t="str">
        <x:v>PROP-ADANAC</x:v>
      </x:c>
      <x:c r="E125" s="336" t="d">
        <x:v>2032-04-01T00:00:00.000Z</x:v>
      </x:c>
      <x:c r="F125" s="336" t="d">
        <x:v>2033-03-31T00:00:00.000Z</x:v>
      </x:c>
      <x:c r="G125" s="329" t="str">
        <x:v>2032-2033</x:v>
      </x:c>
      <x:c r="H125" s="329" t="str">
        <x:v>Projection</x:v>
      </x:c>
      <x:c r="I125" s="329" t="str">
        <x:v>OPEX</x:v>
      </x:c>
      <x:c r="J125" s="338" t="n">
        <x:f>'20_FIELD_MAPPING'!H125</x:f>
        <x:v>914047.1239368834</x:v>
      </x:c>
      <x:c r="K125" s="329" t="str">
        <x:v>CAD</x:v>
      </x:c>
      <x:c r="L125" s="329" t="str">
        <x:v>Unknown</x:v>
      </x:c>
      <x:c r="M125" s="329" t="str">
        <x:v>SRC-NGOB-V18</x:v>
      </x:c>
      <x:c r="N125" s="329" t="str">
        <x:v>'1656 ADANAC'!K87</x:v>
      </x:c>
      <x:c r="O125" s="329" t="str">
        <x:v>MAP-TEST-0119</x:v>
      </x:c>
      <x:c r="P125" s="329" t="str">
        <x:v>Under review</x:v>
      </x:c>
      <x:c r="Q125" s="329" t="str">
        <x:v>V4.2-NGOB-CORRECTED-TEST</x:v>
      </x:c>
      <x:c r="R125" s="329" t="str">
        <x:v>Property total operating expense source control.</x:v>
      </x:c>
      <x:c r="S125" s="329" t="str"/>
      <x:c r="T125" s="329"/>
      <x:c r="U125" s="332" t="str">
        <x:v>Property detail</x:v>
      </x:c>
      <x:c r="V125" s="332" t="str">
        <x:v>Needs review</x:v>
      </x:c>
      <x:c r="W125" s="60"/>
      <x:c r="X125" s="60"/>
      <x:c r="Y125" s="60"/>
      <x:c r="Z125" s="60"/>
    </x:row>
    <x:row r="126" ht="18" hidden="0" customHeight="1">
      <x:c r="A126" s="329" t="str">
        <x:v>FIN-TEST-0120</x:v>
      </x:c>
      <x:c r="B126" s="329" t="str">
        <x:v>ASM-NGOB-V42-TEST</x:v>
      </x:c>
      <x:c r="C126" s="329" t="str">
        <x:v>ORG-NGOB</x:v>
      </x:c>
      <x:c r="D126" s="329" t="str">
        <x:v>PROP-ADANAC</x:v>
      </x:c>
      <x:c r="E126" s="336" t="d">
        <x:v>2033-04-01T00:00:00.000Z</x:v>
      </x:c>
      <x:c r="F126" s="336" t="d">
        <x:v>2034-03-31T00:00:00.000Z</x:v>
      </x:c>
      <x:c r="G126" s="329" t="str">
        <x:v>2033-2034</x:v>
      </x:c>
      <x:c r="H126" s="329" t="str">
        <x:v>Projection</x:v>
      </x:c>
      <x:c r="I126" s="329" t="str">
        <x:v>REVENUE</x:v>
      </x:c>
      <x:c r="J126" s="338" t="n">
        <x:f>'20_FIELD_MAPPING'!H126</x:f>
        <x:v>2710051.9262902588</x:v>
      </x:c>
      <x:c r="K126" s="329" t="str">
        <x:v>CAD</x:v>
      </x:c>
      <x:c r="L126" s="329" t="str">
        <x:v>Unknown</x:v>
      </x:c>
      <x:c r="M126" s="329" t="str">
        <x:v>SRC-NGOB-V18</x:v>
      </x:c>
      <x:c r="N126" s="329" t="str">
        <x:v>'1656 ADANAC'!L16</x:v>
      </x:c>
      <x:c r="O126" s="329" t="str">
        <x:v>MAP-TEST-0120</x:v>
      </x:c>
      <x:c r="P126" s="329" t="str">
        <x:v>Under review</x:v>
      </x:c>
      <x:c r="Q126" s="329" t="str">
        <x:v>V4.2-NGOB-CORRECTED-TEST</x:v>
      </x:c>
      <x:c r="R126" s="329" t="str">
        <x:v>Property total revenue source control.</x:v>
      </x:c>
      <x:c r="S126" s="329" t="str"/>
      <x:c r="T126" s="329"/>
      <x:c r="U126" s="332" t="str">
        <x:v>Property detail</x:v>
      </x:c>
      <x:c r="V126" s="332" t="str">
        <x:v>Needs review</x:v>
      </x:c>
      <x:c r="W126" s="60"/>
      <x:c r="X126" s="60"/>
      <x:c r="Y126" s="60"/>
      <x:c r="Z126" s="60"/>
    </x:row>
    <x:row r="127" ht="18" hidden="0" customHeight="1">
      <x:c r="A127" s="329" t="str">
        <x:v>FIN-TEST-0121</x:v>
      </x:c>
      <x:c r="B127" s="329" t="str">
        <x:v>ASM-NGOB-V42-TEST</x:v>
      </x:c>
      <x:c r="C127" s="329" t="str">
        <x:v>ORG-NGOB</x:v>
      </x:c>
      <x:c r="D127" s="329" t="str">
        <x:v>PROP-ADANAC</x:v>
      </x:c>
      <x:c r="E127" s="336" t="d">
        <x:v>2033-04-01T00:00:00.000Z</x:v>
      </x:c>
      <x:c r="F127" s="336" t="d">
        <x:v>2034-03-31T00:00:00.000Z</x:v>
      </x:c>
      <x:c r="G127" s="329" t="str">
        <x:v>2033-2034</x:v>
      </x:c>
      <x:c r="H127" s="329" t="str">
        <x:v>Projection</x:v>
      </x:c>
      <x:c r="I127" s="329" t="str">
        <x:v>OPEX</x:v>
      </x:c>
      <x:c r="J127" s="338" t="n">
        <x:f>'20_FIELD_MAPPING'!H127</x:f>
        <x:v>938756.9152023307</x:v>
      </x:c>
      <x:c r="K127" s="329" t="str">
        <x:v>CAD</x:v>
      </x:c>
      <x:c r="L127" s="329" t="str">
        <x:v>Unknown</x:v>
      </x:c>
      <x:c r="M127" s="329" t="str">
        <x:v>SRC-NGOB-V18</x:v>
      </x:c>
      <x:c r="N127" s="329" t="str">
        <x:v>'1656 ADANAC'!L87</x:v>
      </x:c>
      <x:c r="O127" s="329" t="str">
        <x:v>MAP-TEST-0121</x:v>
      </x:c>
      <x:c r="P127" s="329" t="str">
        <x:v>Under review</x:v>
      </x:c>
      <x:c r="Q127" s="329" t="str">
        <x:v>V4.2-NGOB-CORRECTED-TEST</x:v>
      </x:c>
      <x:c r="R127" s="329" t="str">
        <x:v>Property total operating expense source control.</x:v>
      </x:c>
      <x:c r="S127" s="329" t="str"/>
      <x:c r="T127" s="329"/>
      <x:c r="U127" s="332" t="str">
        <x:v>Property detail</x:v>
      </x:c>
      <x:c r="V127" s="332" t="str">
        <x:v>Needs review</x:v>
      </x:c>
      <x:c r="W127" s="60"/>
      <x:c r="X127" s="60"/>
      <x:c r="Y127" s="60"/>
      <x:c r="Z127" s="60"/>
    </x:row>
    <x:row r="128" ht="18" hidden="0" customHeight="1">
      <x:c r="A128" s="329" t="str">
        <x:v>FIN-TEST-0122</x:v>
      </x:c>
      <x:c r="B128" s="329" t="str">
        <x:v>ASM-NGOB-V42-TEST</x:v>
      </x:c>
      <x:c r="C128" s="329" t="str">
        <x:v>ORG-NGOB</x:v>
      </x:c>
      <x:c r="D128" s="329" t="str">
        <x:v>PROP-ADANAC</x:v>
      </x:c>
      <x:c r="E128" s="336" t="d">
        <x:v>2034-04-01T00:00:00.000Z</x:v>
      </x:c>
      <x:c r="F128" s="336" t="d">
        <x:v>2035-03-31T00:00:00.000Z</x:v>
      </x:c>
      <x:c r="G128" s="329" t="str">
        <x:v>2034-2035</x:v>
      </x:c>
      <x:c r="H128" s="329" t="str">
        <x:v>Projection</x:v>
      </x:c>
      <x:c r="I128" s="329" t="str">
        <x:v>REVENUE</x:v>
      </x:c>
      <x:c r="J128" s="338" t="n">
        <x:f>'20_FIELD_MAPPING'!H128</x:f>
        <x:v>2746839.184816064</x:v>
      </x:c>
      <x:c r="K128" s="329" t="str">
        <x:v>CAD</x:v>
      </x:c>
      <x:c r="L128" s="329" t="str">
        <x:v>Unknown</x:v>
      </x:c>
      <x:c r="M128" s="329" t="str">
        <x:v>SRC-NGOB-V18</x:v>
      </x:c>
      <x:c r="N128" s="329" t="str">
        <x:v>'1656 ADANAC'!M16</x:v>
      </x:c>
      <x:c r="O128" s="329" t="str">
        <x:v>MAP-TEST-0122</x:v>
      </x:c>
      <x:c r="P128" s="329" t="str">
        <x:v>Under review</x:v>
      </x:c>
      <x:c r="Q128" s="329" t="str">
        <x:v>V4.2-NGOB-CORRECTED-TEST</x:v>
      </x:c>
      <x:c r="R128" s="329" t="str">
        <x:v>Property total revenue source control.</x:v>
      </x:c>
      <x:c r="S128" s="329" t="str"/>
      <x:c r="T128" s="329"/>
      <x:c r="U128" s="332" t="str">
        <x:v>Property detail</x:v>
      </x:c>
      <x:c r="V128" s="332" t="str">
        <x:v>Needs review</x:v>
      </x:c>
      <x:c r="W128" s="60"/>
      <x:c r="X128" s="60"/>
      <x:c r="Y128" s="60"/>
      <x:c r="Z128" s="60"/>
    </x:row>
    <x:row r="129" ht="18" hidden="0" customHeight="1">
      <x:c r="A129" s="329" t="str">
        <x:v>FIN-TEST-0123</x:v>
      </x:c>
      <x:c r="B129" s="329" t="str">
        <x:v>ASM-NGOB-V42-TEST</x:v>
      </x:c>
      <x:c r="C129" s="329" t="str">
        <x:v>ORG-NGOB</x:v>
      </x:c>
      <x:c r="D129" s="329" t="str">
        <x:v>PROP-ADANAC</x:v>
      </x:c>
      <x:c r="E129" s="336" t="d">
        <x:v>2034-04-01T00:00:00.000Z</x:v>
      </x:c>
      <x:c r="F129" s="336" t="d">
        <x:v>2035-03-31T00:00:00.000Z</x:v>
      </x:c>
      <x:c r="G129" s="329" t="str">
        <x:v>2034-2035</x:v>
      </x:c>
      <x:c r="H129" s="329" t="str">
        <x:v>Projection</x:v>
      </x:c>
      <x:c r="I129" s="329" t="str">
        <x:v>OPEX</x:v>
      </x:c>
      <x:c r="J129" s="338" t="n">
        <x:f>'20_FIELD_MAPPING'!H129</x:f>
        <x:v>964153.7677566883</x:v>
      </x:c>
      <x:c r="K129" s="329" t="str">
        <x:v>CAD</x:v>
      </x:c>
      <x:c r="L129" s="329" t="str">
        <x:v>Unknown</x:v>
      </x:c>
      <x:c r="M129" s="329" t="str">
        <x:v>SRC-NGOB-V18</x:v>
      </x:c>
      <x:c r="N129" s="329" t="str">
        <x:v>'1656 ADANAC'!M87</x:v>
      </x:c>
      <x:c r="O129" s="329" t="str">
        <x:v>MAP-TEST-0123</x:v>
      </x:c>
      <x:c r="P129" s="329" t="str">
        <x:v>Under review</x:v>
      </x:c>
      <x:c r="Q129" s="329" t="str">
        <x:v>V4.2-NGOB-CORRECTED-TEST</x:v>
      </x:c>
      <x:c r="R129" s="329" t="str">
        <x:v>Property total operating expense source control.</x:v>
      </x:c>
      <x:c r="S129" s="329" t="str"/>
      <x:c r="T129" s="329"/>
      <x:c r="U129" s="332" t="str">
        <x:v>Property detail</x:v>
      </x:c>
      <x:c r="V129" s="332" t="str">
        <x:v>Needs review</x:v>
      </x:c>
      <x:c r="W129" s="60"/>
      <x:c r="X129" s="60"/>
      <x:c r="Y129" s="60"/>
      <x:c r="Z129" s="60"/>
    </x:row>
    <x:row r="130" ht="18" hidden="0" customHeight="1">
      <x:c r="A130" s="329" t="str">
        <x:v>FIN-TEST-0124</x:v>
      </x:c>
      <x:c r="B130" s="329" t="str">
        <x:v>ASM-NGOB-V42-TEST</x:v>
      </x:c>
      <x:c r="C130" s="329" t="str">
        <x:v>ORG-NGOB</x:v>
      </x:c>
      <x:c r="D130" s="329" t="str">
        <x:v>PROP-450P</x:v>
      </x:c>
      <x:c r="E130" s="336" t="d">
        <x:v>2024-04-01T00:00:00.000Z</x:v>
      </x:c>
      <x:c r="F130" s="336" t="d">
        <x:v>2025-03-31T00:00:00.000Z</x:v>
      </x:c>
      <x:c r="G130" s="329" t="str">
        <x:v>2024-2025</x:v>
      </x:c>
      <x:c r="H130" s="329" t="str">
        <x:v>Actual</x:v>
      </x:c>
      <x:c r="I130" s="329" t="str">
        <x:v>REVENUE</x:v>
      </x:c>
      <x:c r="J130" s="338" t="n">
        <x:f>'20_FIELD_MAPPING'!H130</x:f>
        <x:v>0</x:v>
      </x:c>
      <x:c r="K130" s="329" t="str">
        <x:v>CAD</x:v>
      </x:c>
      <x:c r="L130" s="329" t="str">
        <x:v>Unknown</x:v>
      </x:c>
      <x:c r="M130" s="329" t="str">
        <x:v>SRC-NGOB-V18</x:v>
      </x:c>
      <x:c r="N130" s="329" t="str">
        <x:v>'450 Pacific'!C16</x:v>
      </x:c>
      <x:c r="O130" s="329" t="str">
        <x:v>MAP-TEST-0124</x:v>
      </x:c>
      <x:c r="P130" s="329" t="str">
        <x:v>Under review</x:v>
      </x:c>
      <x:c r="Q130" s="329" t="str">
        <x:v>V4.2-NGOB-CORRECTED-TEST</x:v>
      </x:c>
      <x:c r="R130" s="329" t="str">
        <x:v>Property total revenue source control.</x:v>
      </x:c>
      <x:c r="S130" s="329" t="str"/>
      <x:c r="T130" s="329"/>
      <x:c r="U130" s="332" t="str">
        <x:v>Property detail</x:v>
      </x:c>
      <x:c r="V130" s="332" t="str">
        <x:v>Needs review</x:v>
      </x:c>
      <x:c r="W130" s="60"/>
      <x:c r="X130" s="60"/>
      <x:c r="Y130" s="60"/>
      <x:c r="Z130" s="60"/>
    </x:row>
    <x:row r="131" ht="18" hidden="0" customHeight="1">
      <x:c r="A131" s="329" t="str">
        <x:v>FIN-TEST-0125</x:v>
      </x:c>
      <x:c r="B131" s="329" t="str">
        <x:v>ASM-NGOB-V42-TEST</x:v>
      </x:c>
      <x:c r="C131" s="329" t="str">
        <x:v>ORG-NGOB</x:v>
      </x:c>
      <x:c r="D131" s="329" t="str">
        <x:v>PROP-450P</x:v>
      </x:c>
      <x:c r="E131" s="336" t="d">
        <x:v>2024-04-01T00:00:00.000Z</x:v>
      </x:c>
      <x:c r="F131" s="336" t="d">
        <x:v>2025-03-31T00:00:00.000Z</x:v>
      </x:c>
      <x:c r="G131" s="329" t="str">
        <x:v>2024-2025</x:v>
      </x:c>
      <x:c r="H131" s="329" t="str">
        <x:v>Actual</x:v>
      </x:c>
      <x:c r="I131" s="329" t="str">
        <x:v>OPEX</x:v>
      </x:c>
      <x:c r="J131" s="338" t="n">
        <x:f>'20_FIELD_MAPPING'!H131</x:f>
        <x:v>0</x:v>
      </x:c>
      <x:c r="K131" s="329" t="str">
        <x:v>CAD</x:v>
      </x:c>
      <x:c r="L131" s="329" t="str">
        <x:v>Unknown</x:v>
      </x:c>
      <x:c r="M131" s="329" t="str">
        <x:v>SRC-NGOB-V18</x:v>
      </x:c>
      <x:c r="N131" s="329" t="str">
        <x:v>'450 Pacific'!C87</x:v>
      </x:c>
      <x:c r="O131" s="329" t="str">
        <x:v>MAP-TEST-0125</x:v>
      </x:c>
      <x:c r="P131" s="329" t="str">
        <x:v>Under review</x:v>
      </x:c>
      <x:c r="Q131" s="329" t="str">
        <x:v>V4.2-NGOB-CORRECTED-TEST</x:v>
      </x:c>
      <x:c r="R131" s="329" t="str">
        <x:v>Property total operating expense source control.</x:v>
      </x:c>
      <x:c r="S131" s="329" t="str"/>
      <x:c r="T131" s="329"/>
      <x:c r="U131" s="332" t="str">
        <x:v>Property detail</x:v>
      </x:c>
      <x:c r="V131" s="332" t="str">
        <x:v>Needs review</x:v>
      </x:c>
      <x:c r="W131" s="60"/>
      <x:c r="X131" s="60"/>
      <x:c r="Y131" s="60"/>
      <x:c r="Z131" s="60"/>
    </x:row>
    <x:row r="132" ht="18" hidden="0" customHeight="1">
      <x:c r="A132" s="329" t="str">
        <x:v>FIN-TEST-0126</x:v>
      </x:c>
      <x:c r="B132" s="329" t="str">
        <x:v>ASM-NGOB-V42-TEST</x:v>
      </x:c>
      <x:c r="C132" s="329" t="str">
        <x:v>ORG-NGOB</x:v>
      </x:c>
      <x:c r="D132" s="329" t="str">
        <x:v>PROP-450P</x:v>
      </x:c>
      <x:c r="E132" s="336" t="d">
        <x:v>2025-04-01T00:00:00.000Z</x:v>
      </x:c>
      <x:c r="F132" s="336" t="d">
        <x:v>2026-03-31T00:00:00.000Z</x:v>
      </x:c>
      <x:c r="G132" s="329" t="str">
        <x:v>2025-2026</x:v>
      </x:c>
      <x:c r="H132" s="329" t="str">
        <x:v>Budget</x:v>
      </x:c>
      <x:c r="I132" s="329" t="str">
        <x:v>REVENUE</x:v>
      </x:c>
      <x:c r="J132" s="338" t="n">
        <x:f>'20_FIELD_MAPPING'!H132</x:f>
        <x:v>0</x:v>
      </x:c>
      <x:c r="K132" s="329" t="str">
        <x:v>CAD</x:v>
      </x:c>
      <x:c r="L132" s="329" t="str">
        <x:v>Unknown</x:v>
      </x:c>
      <x:c r="M132" s="329" t="str">
        <x:v>SRC-NGOB-V18</x:v>
      </x:c>
      <x:c r="N132" s="329" t="str">
        <x:v>'450 Pacific'!D16</x:v>
      </x:c>
      <x:c r="O132" s="329" t="str">
        <x:v>MAP-TEST-0126</x:v>
      </x:c>
      <x:c r="P132" s="329" t="str">
        <x:v>Under review</x:v>
      </x:c>
      <x:c r="Q132" s="329" t="str">
        <x:v>V4.2-NGOB-CORRECTED-TEST</x:v>
      </x:c>
      <x:c r="R132" s="329" t="str">
        <x:v>Property total revenue source control.</x:v>
      </x:c>
      <x:c r="S132" s="329" t="str"/>
      <x:c r="T132" s="329"/>
      <x:c r="U132" s="332" t="str">
        <x:v>Property detail</x:v>
      </x:c>
      <x:c r="V132" s="332" t="str">
        <x:v>Needs review</x:v>
      </x:c>
      <x:c r="W132" s="60"/>
      <x:c r="X132" s="60"/>
      <x:c r="Y132" s="60"/>
      <x:c r="Z132" s="60"/>
    </x:row>
    <x:row r="133" ht="18" hidden="0" customHeight="1">
      <x:c r="A133" s="329" t="str">
        <x:v>FIN-TEST-0127</x:v>
      </x:c>
      <x:c r="B133" s="329" t="str">
        <x:v>ASM-NGOB-V42-TEST</x:v>
      </x:c>
      <x:c r="C133" s="329" t="str">
        <x:v>ORG-NGOB</x:v>
      </x:c>
      <x:c r="D133" s="329" t="str">
        <x:v>PROP-450P</x:v>
      </x:c>
      <x:c r="E133" s="336" t="d">
        <x:v>2025-04-01T00:00:00.000Z</x:v>
      </x:c>
      <x:c r="F133" s="336" t="d">
        <x:v>2026-03-31T00:00:00.000Z</x:v>
      </x:c>
      <x:c r="G133" s="329" t="str">
        <x:v>2025-2026</x:v>
      </x:c>
      <x:c r="H133" s="329" t="str">
        <x:v>Budget</x:v>
      </x:c>
      <x:c r="I133" s="329" t="str">
        <x:v>OPEX</x:v>
      </x:c>
      <x:c r="J133" s="338" t="n">
        <x:f>'20_FIELD_MAPPING'!H133</x:f>
        <x:v>0</x:v>
      </x:c>
      <x:c r="K133" s="329" t="str">
        <x:v>CAD</x:v>
      </x:c>
      <x:c r="L133" s="329" t="str">
        <x:v>Unknown</x:v>
      </x:c>
      <x:c r="M133" s="329" t="str">
        <x:v>SRC-NGOB-V18</x:v>
      </x:c>
      <x:c r="N133" s="329" t="str">
        <x:v>'450 Pacific'!D87</x:v>
      </x:c>
      <x:c r="O133" s="329" t="str">
        <x:v>MAP-TEST-0127</x:v>
      </x:c>
      <x:c r="P133" s="329" t="str">
        <x:v>Under review</x:v>
      </x:c>
      <x:c r="Q133" s="329" t="str">
        <x:v>V4.2-NGOB-CORRECTED-TEST</x:v>
      </x:c>
      <x:c r="R133" s="329" t="str">
        <x:v>Property total operating expense source control.</x:v>
      </x:c>
      <x:c r="S133" s="329" t="str"/>
      <x:c r="T133" s="329"/>
      <x:c r="U133" s="332" t="str">
        <x:v>Property detail</x:v>
      </x:c>
      <x:c r="V133" s="332" t="str">
        <x:v>Needs review</x:v>
      </x:c>
      <x:c r="W133" s="60"/>
      <x:c r="X133" s="60"/>
      <x:c r="Y133" s="60"/>
      <x:c r="Z133" s="60"/>
    </x:row>
    <x:row r="134" ht="18" hidden="0" customHeight="1">
      <x:c r="A134" s="329" t="str">
        <x:v>FIN-TEST-0128</x:v>
      </x:c>
      <x:c r="B134" s="329" t="str">
        <x:v>ASM-NGOB-V42-TEST</x:v>
      </x:c>
      <x:c r="C134" s="329" t="str">
        <x:v>ORG-NGOB</x:v>
      </x:c>
      <x:c r="D134" s="329" t="str">
        <x:v>PROP-450P</x:v>
      </x:c>
      <x:c r="E134" s="336" t="d">
        <x:v>2026-04-01T00:00:00.000Z</x:v>
      </x:c>
      <x:c r="F134" s="336" t="d">
        <x:v>2027-03-31T00:00:00.000Z</x:v>
      </x:c>
      <x:c r="G134" s="329" t="str">
        <x:v>2026-2027</x:v>
      </x:c>
      <x:c r="H134" s="329" t="str">
        <x:v>Projection</x:v>
      </x:c>
      <x:c r="I134" s="329" t="str">
        <x:v>REVENUE</x:v>
      </x:c>
      <x:c r="J134" s="338" t="n">
        <x:f>'20_FIELD_MAPPING'!H134</x:f>
        <x:v>0</x:v>
      </x:c>
      <x:c r="K134" s="329" t="str">
        <x:v>CAD</x:v>
      </x:c>
      <x:c r="L134" s="329" t="str">
        <x:v>Unknown</x:v>
      </x:c>
      <x:c r="M134" s="329" t="str">
        <x:v>SRC-NGOB-V18</x:v>
      </x:c>
      <x:c r="N134" s="329" t="str">
        <x:v>'450 Pacific'!E16</x:v>
      </x:c>
      <x:c r="O134" s="329" t="str">
        <x:v>MAP-TEST-0128</x:v>
      </x:c>
      <x:c r="P134" s="329" t="str">
        <x:v>Under review</x:v>
      </x:c>
      <x:c r="Q134" s="329" t="str">
        <x:v>V4.2-NGOB-CORRECTED-TEST</x:v>
      </x:c>
      <x:c r="R134" s="329" t="str">
        <x:v>Property total revenue source control.</x:v>
      </x:c>
      <x:c r="S134" s="329" t="str"/>
      <x:c r="T134" s="329"/>
      <x:c r="U134" s="332" t="str">
        <x:v>Property detail</x:v>
      </x:c>
      <x:c r="V134" s="332" t="str">
        <x:v>Needs review</x:v>
      </x:c>
      <x:c r="W134" s="60"/>
      <x:c r="X134" s="60"/>
      <x:c r="Y134" s="60"/>
      <x:c r="Z134" s="60"/>
    </x:row>
    <x:row r="135" ht="18" hidden="0" customHeight="1">
      <x:c r="A135" s="329" t="str">
        <x:v>FIN-TEST-0129</x:v>
      </x:c>
      <x:c r="B135" s="329" t="str">
        <x:v>ASM-NGOB-V42-TEST</x:v>
      </x:c>
      <x:c r="C135" s="329" t="str">
        <x:v>ORG-NGOB</x:v>
      </x:c>
      <x:c r="D135" s="329" t="str">
        <x:v>PROP-450P</x:v>
      </x:c>
      <x:c r="E135" s="336" t="d">
        <x:v>2026-04-01T00:00:00.000Z</x:v>
      </x:c>
      <x:c r="F135" s="336" t="d">
        <x:v>2027-03-31T00:00:00.000Z</x:v>
      </x:c>
      <x:c r="G135" s="329" t="str">
        <x:v>2026-2027</x:v>
      </x:c>
      <x:c r="H135" s="329" t="str">
        <x:v>Projection</x:v>
      </x:c>
      <x:c r="I135" s="329" t="str">
        <x:v>OPEX</x:v>
      </x:c>
      <x:c r="J135" s="338" t="n">
        <x:f>'20_FIELD_MAPPING'!H135</x:f>
        <x:v>0</x:v>
      </x:c>
      <x:c r="K135" s="329" t="str">
        <x:v>CAD</x:v>
      </x:c>
      <x:c r="L135" s="329" t="str">
        <x:v>Unknown</x:v>
      </x:c>
      <x:c r="M135" s="329" t="str">
        <x:v>SRC-NGOB-V18</x:v>
      </x:c>
      <x:c r="N135" s="329" t="str">
        <x:v>'450 Pacific'!E87</x:v>
      </x:c>
      <x:c r="O135" s="329" t="str">
        <x:v>MAP-TEST-0129</x:v>
      </x:c>
      <x:c r="P135" s="329" t="str">
        <x:v>Under review</x:v>
      </x:c>
      <x:c r="Q135" s="329" t="str">
        <x:v>V4.2-NGOB-CORRECTED-TEST</x:v>
      </x:c>
      <x:c r="R135" s="329" t="str">
        <x:v>Property total operating expense source control.</x:v>
      </x:c>
      <x:c r="S135" s="329" t="str"/>
      <x:c r="T135" s="329"/>
      <x:c r="U135" s="332" t="str">
        <x:v>Property detail</x:v>
      </x:c>
      <x:c r="V135" s="332" t="str">
        <x:v>Needs review</x:v>
      </x:c>
      <x:c r="W135" s="60"/>
      <x:c r="X135" s="60"/>
      <x:c r="Y135" s="60"/>
      <x:c r="Z135" s="60"/>
    </x:row>
    <x:row r="136" ht="18" hidden="0" customHeight="1">
      <x:c r="A136" s="329" t="str">
        <x:v>FIN-TEST-0130</x:v>
      </x:c>
      <x:c r="B136" s="329" t="str">
        <x:v>ASM-NGOB-V42-TEST</x:v>
      </x:c>
      <x:c r="C136" s="329" t="str">
        <x:v>ORG-NGOB</x:v>
      </x:c>
      <x:c r="D136" s="329" t="str">
        <x:v>PROP-450P</x:v>
      </x:c>
      <x:c r="E136" s="336" t="d">
        <x:v>2027-04-01T00:00:00.000Z</x:v>
      </x:c>
      <x:c r="F136" s="336" t="d">
        <x:v>2028-03-31T00:00:00.000Z</x:v>
      </x:c>
      <x:c r="G136" s="329" t="str">
        <x:v>2027-2028</x:v>
      </x:c>
      <x:c r="H136" s="329" t="str">
        <x:v>Projection</x:v>
      </x:c>
      <x:c r="I136" s="329" t="str">
        <x:v>REVENUE</x:v>
      </x:c>
      <x:c r="J136" s="338" t="n">
        <x:f>'20_FIELD_MAPPING'!H136</x:f>
        <x:v>1873760.1400000001</x:v>
      </x:c>
      <x:c r="K136" s="329" t="str">
        <x:v>CAD</x:v>
      </x:c>
      <x:c r="L136" s="329" t="str">
        <x:v>Unknown</x:v>
      </x:c>
      <x:c r="M136" s="329" t="str">
        <x:v>SRC-NGOB-V18</x:v>
      </x:c>
      <x:c r="N136" s="329" t="str">
        <x:v>'450 Pacific'!F16</x:v>
      </x:c>
      <x:c r="O136" s="329" t="str">
        <x:v>MAP-TEST-0130</x:v>
      </x:c>
      <x:c r="P136" s="329" t="str">
        <x:v>Under review</x:v>
      </x:c>
      <x:c r="Q136" s="329" t="str">
        <x:v>V4.2-NGOB-CORRECTED-TEST</x:v>
      </x:c>
      <x:c r="R136" s="329" t="str">
        <x:v>Property total revenue source control.</x:v>
      </x:c>
      <x:c r="S136" s="329" t="str"/>
      <x:c r="T136" s="329"/>
      <x:c r="U136" s="332" t="str">
        <x:v>Property detail</x:v>
      </x:c>
      <x:c r="V136" s="332" t="str">
        <x:v>Needs review</x:v>
      </x:c>
      <x:c r="W136" s="60"/>
      <x:c r="X136" s="60"/>
      <x:c r="Y136" s="60"/>
      <x:c r="Z136" s="60"/>
    </x:row>
    <x:row r="137" ht="18" hidden="0" customHeight="1">
      <x:c r="A137" s="329" t="str">
        <x:v>FIN-TEST-0131</x:v>
      </x:c>
      <x:c r="B137" s="329" t="str">
        <x:v>ASM-NGOB-V42-TEST</x:v>
      </x:c>
      <x:c r="C137" s="329" t="str">
        <x:v>ORG-NGOB</x:v>
      </x:c>
      <x:c r="D137" s="329" t="str">
        <x:v>PROP-450P</x:v>
      </x:c>
      <x:c r="E137" s="336" t="d">
        <x:v>2027-04-01T00:00:00.000Z</x:v>
      </x:c>
      <x:c r="F137" s="336" t="d">
        <x:v>2028-03-31T00:00:00.000Z</x:v>
      </x:c>
      <x:c r="G137" s="329" t="str">
        <x:v>2027-2028</x:v>
      </x:c>
      <x:c r="H137" s="329" t="str">
        <x:v>Projection</x:v>
      </x:c>
      <x:c r="I137" s="329" t="str">
        <x:v>OPEX</x:v>
      </x:c>
      <x:c r="J137" s="338" t="n">
        <x:f>'20_FIELD_MAPPING'!H137</x:f>
        <x:v>608308.1666666667</x:v>
      </x:c>
      <x:c r="K137" s="329" t="str">
        <x:v>CAD</x:v>
      </x:c>
      <x:c r="L137" s="329" t="str">
        <x:v>Unknown</x:v>
      </x:c>
      <x:c r="M137" s="329" t="str">
        <x:v>SRC-NGOB-V18</x:v>
      </x:c>
      <x:c r="N137" s="329" t="str">
        <x:v>'450 Pacific'!F87</x:v>
      </x:c>
      <x:c r="O137" s="329" t="str">
        <x:v>MAP-TEST-0131</x:v>
      </x:c>
      <x:c r="P137" s="329" t="str">
        <x:v>Under review</x:v>
      </x:c>
      <x:c r="Q137" s="329" t="str">
        <x:v>V4.2-NGOB-CORRECTED-TEST</x:v>
      </x:c>
      <x:c r="R137" s="329" t="str">
        <x:v>Property total operating expense source control.</x:v>
      </x:c>
      <x:c r="S137" s="329" t="str"/>
      <x:c r="T137" s="329"/>
      <x:c r="U137" s="332" t="str">
        <x:v>Property detail</x:v>
      </x:c>
      <x:c r="V137" s="332" t="str">
        <x:v>Needs review</x:v>
      </x:c>
      <x:c r="W137" s="60"/>
      <x:c r="X137" s="60"/>
      <x:c r="Y137" s="60"/>
      <x:c r="Z137" s="60"/>
    </x:row>
    <x:row r="138" ht="18" hidden="0" customHeight="1">
      <x:c r="A138" s="329" t="str">
        <x:v>FIN-TEST-0132</x:v>
      </x:c>
      <x:c r="B138" s="329" t="str">
        <x:v>ASM-NGOB-V42-TEST</x:v>
      </x:c>
      <x:c r="C138" s="329" t="str">
        <x:v>ORG-NGOB</x:v>
      </x:c>
      <x:c r="D138" s="329" t="str">
        <x:v>PROP-450P</x:v>
      </x:c>
      <x:c r="E138" s="336" t="d">
        <x:v>2028-04-01T00:00:00.000Z</x:v>
      </x:c>
      <x:c r="F138" s="336" t="d">
        <x:v>2029-03-31T00:00:00.000Z</x:v>
      </x:c>
      <x:c r="G138" s="329" t="str">
        <x:v>2028-2029</x:v>
      </x:c>
      <x:c r="H138" s="329" t="str">
        <x:v>Projection</x:v>
      </x:c>
      <x:c r="I138" s="329" t="str">
        <x:v>REVENUE</x:v>
      </x:c>
      <x:c r="J138" s="338" t="n">
        <x:f>'20_FIELD_MAPPING'!H138</x:f>
        <x:v>3239454.9648</x:v>
      </x:c>
      <x:c r="K138" s="329" t="str">
        <x:v>CAD</x:v>
      </x:c>
      <x:c r="L138" s="329" t="str">
        <x:v>Unknown</x:v>
      </x:c>
      <x:c r="M138" s="329" t="str">
        <x:v>SRC-NGOB-V18</x:v>
      </x:c>
      <x:c r="N138" s="329" t="str">
        <x:v>'450 Pacific'!G16</x:v>
      </x:c>
      <x:c r="O138" s="329" t="str">
        <x:v>MAP-TEST-0132</x:v>
      </x:c>
      <x:c r="P138" s="329" t="str">
        <x:v>Under review</x:v>
      </x:c>
      <x:c r="Q138" s="329" t="str">
        <x:v>V4.2-NGOB-CORRECTED-TEST</x:v>
      </x:c>
      <x:c r="R138" s="329" t="str">
        <x:v>Property total revenue source control.</x:v>
      </x:c>
      <x:c r="S138" s="329" t="str"/>
      <x:c r="T138" s="329"/>
      <x:c r="U138" s="332" t="str">
        <x:v>Property detail</x:v>
      </x:c>
      <x:c r="V138" s="332" t="str">
        <x:v>Needs review</x:v>
      </x:c>
      <x:c r="W138" s="60"/>
      <x:c r="X138" s="60"/>
      <x:c r="Y138" s="60"/>
      <x:c r="Z138" s="60"/>
    </x:row>
    <x:row r="139" ht="18" hidden="0" customHeight="1">
      <x:c r="A139" s="329" t="str">
        <x:v>FIN-TEST-0133</x:v>
      </x:c>
      <x:c r="B139" s="329" t="str">
        <x:v>ASM-NGOB-V42-TEST</x:v>
      </x:c>
      <x:c r="C139" s="329" t="str">
        <x:v>ORG-NGOB</x:v>
      </x:c>
      <x:c r="D139" s="329" t="str">
        <x:v>PROP-450P</x:v>
      </x:c>
      <x:c r="E139" s="336" t="d">
        <x:v>2028-04-01T00:00:00.000Z</x:v>
      </x:c>
      <x:c r="F139" s="336" t="d">
        <x:v>2029-03-31T00:00:00.000Z</x:v>
      </x:c>
      <x:c r="G139" s="329" t="str">
        <x:v>2028-2029</x:v>
      </x:c>
      <x:c r="H139" s="329" t="str">
        <x:v>Projection</x:v>
      </x:c>
      <x:c r="I139" s="329" t="str">
        <x:v>OPEX</x:v>
      </x:c>
      <x:c r="J139" s="338" t="n">
        <x:f>'20_FIELD_MAPPING'!H139</x:f>
        <x:v>1047732.78</x:v>
      </x:c>
      <x:c r="K139" s="329" t="str">
        <x:v>CAD</x:v>
      </x:c>
      <x:c r="L139" s="329" t="str">
        <x:v>Unknown</x:v>
      </x:c>
      <x:c r="M139" s="329" t="str">
        <x:v>SRC-NGOB-V18</x:v>
      </x:c>
      <x:c r="N139" s="329" t="str">
        <x:v>'450 Pacific'!G87</x:v>
      </x:c>
      <x:c r="O139" s="329" t="str">
        <x:v>MAP-TEST-0133</x:v>
      </x:c>
      <x:c r="P139" s="329" t="str">
        <x:v>Under review</x:v>
      </x:c>
      <x:c r="Q139" s="329" t="str">
        <x:v>V4.2-NGOB-CORRECTED-TEST</x:v>
      </x:c>
      <x:c r="R139" s="329" t="str">
        <x:v>Property total operating expense source control.</x:v>
      </x:c>
      <x:c r="S139" s="329" t="str"/>
      <x:c r="T139" s="329"/>
      <x:c r="U139" s="332" t="str">
        <x:v>Property detail</x:v>
      </x:c>
      <x:c r="V139" s="332" t="str">
        <x:v>Needs review</x:v>
      </x:c>
      <x:c r="W139" s="60"/>
      <x:c r="X139" s="60"/>
      <x:c r="Y139" s="60"/>
      <x:c r="Z139" s="60"/>
    </x:row>
    <x:row r="140" ht="18" hidden="0" customHeight="1">
      <x:c r="A140" s="329" t="str">
        <x:v>FIN-TEST-0134</x:v>
      </x:c>
      <x:c r="B140" s="329" t="str">
        <x:v>ASM-NGOB-V42-TEST</x:v>
      </x:c>
      <x:c r="C140" s="329" t="str">
        <x:v>ORG-NGOB</x:v>
      </x:c>
      <x:c r="D140" s="329" t="str">
        <x:v>PROP-450P</x:v>
      </x:c>
      <x:c r="E140" s="336" t="d">
        <x:v>2029-04-01T00:00:00.000Z</x:v>
      </x:c>
      <x:c r="F140" s="336" t="d">
        <x:v>2030-03-31T00:00:00.000Z</x:v>
      </x:c>
      <x:c r="G140" s="329" t="str">
        <x:v>2029-2030</x:v>
      </x:c>
      <x:c r="H140" s="329" t="str">
        <x:v>Projection</x:v>
      </x:c>
      <x:c r="I140" s="329" t="str">
        <x:v>REVENUE</x:v>
      </x:c>
      <x:c r="J140" s="338" t="n">
        <x:f>'20_FIELD_MAPPING'!H140</x:f>
        <x:v>3268283.184096</x:v>
      </x:c>
      <x:c r="K140" s="329" t="str">
        <x:v>CAD</x:v>
      </x:c>
      <x:c r="L140" s="329" t="str">
        <x:v>Unknown</x:v>
      </x:c>
      <x:c r="M140" s="329" t="str">
        <x:v>SRC-NGOB-V18</x:v>
      </x:c>
      <x:c r="N140" s="329" t="str">
        <x:v>'450 Pacific'!H16</x:v>
      </x:c>
      <x:c r="O140" s="329" t="str">
        <x:v>MAP-TEST-0134</x:v>
      </x:c>
      <x:c r="P140" s="329" t="str">
        <x:v>Under review</x:v>
      </x:c>
      <x:c r="Q140" s="329" t="str">
        <x:v>V4.2-NGOB-CORRECTED-TEST</x:v>
      </x:c>
      <x:c r="R140" s="329" t="str">
        <x:v>Property total revenue source control.</x:v>
      </x:c>
      <x:c r="S140" s="329" t="str"/>
      <x:c r="T140" s="329"/>
      <x:c r="U140" s="332" t="str">
        <x:v>Property detail</x:v>
      </x:c>
      <x:c r="V140" s="332" t="str">
        <x:v>Needs review</x:v>
      </x:c>
      <x:c r="W140" s="60"/>
      <x:c r="X140" s="60"/>
      <x:c r="Y140" s="60"/>
      <x:c r="Z140" s="60"/>
    </x:row>
    <x:row r="141" ht="18" hidden="0" customHeight="1">
      <x:c r="A141" s="329" t="str">
        <x:v>FIN-TEST-0135</x:v>
      </x:c>
      <x:c r="B141" s="329" t="str">
        <x:v>ASM-NGOB-V42-TEST</x:v>
      </x:c>
      <x:c r="C141" s="329" t="str">
        <x:v>ORG-NGOB</x:v>
      </x:c>
      <x:c r="D141" s="329" t="str">
        <x:v>PROP-450P</x:v>
      </x:c>
      <x:c r="E141" s="336" t="d">
        <x:v>2029-04-01T00:00:00.000Z</x:v>
      </x:c>
      <x:c r="F141" s="336" t="d">
        <x:v>2030-03-31T00:00:00.000Z</x:v>
      </x:c>
      <x:c r="G141" s="329" t="str">
        <x:v>2029-2030</x:v>
      </x:c>
      <x:c r="H141" s="329" t="str">
        <x:v>Projection</x:v>
      </x:c>
      <x:c r="I141" s="329" t="str">
        <x:v>OPEX</x:v>
      </x:c>
      <x:c r="J141" s="338" t="n">
        <x:f>'20_FIELD_MAPPING'!H141</x:f>
        <x:v>1070160.0606</x:v>
      </x:c>
      <x:c r="K141" s="329" t="str">
        <x:v>CAD</x:v>
      </x:c>
      <x:c r="L141" s="329" t="str">
        <x:v>Unknown</x:v>
      </x:c>
      <x:c r="M141" s="329" t="str">
        <x:v>SRC-NGOB-V18</x:v>
      </x:c>
      <x:c r="N141" s="329" t="str">
        <x:v>'450 Pacific'!H87</x:v>
      </x:c>
      <x:c r="O141" s="329" t="str">
        <x:v>MAP-TEST-0135</x:v>
      </x:c>
      <x:c r="P141" s="329" t="str">
        <x:v>Under review</x:v>
      </x:c>
      <x:c r="Q141" s="329" t="str">
        <x:v>V4.2-NGOB-CORRECTED-TEST</x:v>
      </x:c>
      <x:c r="R141" s="329" t="str">
        <x:v>Property total operating expense source control.</x:v>
      </x:c>
      <x:c r="S141" s="329" t="str"/>
      <x:c r="T141" s="329"/>
      <x:c r="U141" s="332" t="str">
        <x:v>Property detail</x:v>
      </x:c>
      <x:c r="V141" s="332" t="str">
        <x:v>Needs review</x:v>
      </x:c>
      <x:c r="W141" s="60"/>
      <x:c r="X141" s="60"/>
      <x:c r="Y141" s="60"/>
      <x:c r="Z141" s="60"/>
    </x:row>
    <x:row r="142" ht="18" hidden="0" customHeight="1">
      <x:c r="A142" s="329" t="str">
        <x:v>FIN-TEST-0136</x:v>
      </x:c>
      <x:c r="B142" s="329" t="str">
        <x:v>ASM-NGOB-V42-TEST</x:v>
      </x:c>
      <x:c r="C142" s="329" t="str">
        <x:v>ORG-NGOB</x:v>
      </x:c>
      <x:c r="D142" s="329" t="str">
        <x:v>PROP-450P</x:v>
      </x:c>
      <x:c r="E142" s="336" t="d">
        <x:v>2031-04-01T00:00:00.000Z</x:v>
      </x:c>
      <x:c r="F142" s="336" t="d">
        <x:v>2032-03-31T00:00:00.000Z</x:v>
      </x:c>
      <x:c r="G142" s="329" t="str">
        <x:v>2031-2032</x:v>
      </x:c>
      <x:c r="H142" s="329" t="str">
        <x:v>Projection</x:v>
      </x:c>
      <x:c r="I142" s="329" t="str">
        <x:v>REVENUE</x:v>
      </x:c>
      <x:c r="J142" s="338" t="n">
        <x:f>'20_FIELD_MAPPING'!H142</x:f>
        <x:v>3327680.8471334786</x:v>
      </x:c>
      <x:c r="K142" s="329" t="str">
        <x:v>CAD</x:v>
      </x:c>
      <x:c r="L142" s="329" t="str">
        <x:v>Unknown</x:v>
      </x:c>
      <x:c r="M142" s="329" t="str">
        <x:v>SRC-NGOB-V18</x:v>
      </x:c>
      <x:c r="N142" s="329" t="str">
        <x:v>'450 Pacific'!J16</x:v>
      </x:c>
      <x:c r="O142" s="329" t="str">
        <x:v>MAP-TEST-0136</x:v>
      </x:c>
      <x:c r="P142" s="329" t="str">
        <x:v>Under review</x:v>
      </x:c>
      <x:c r="Q142" s="329" t="str">
        <x:v>V4.2-NGOB-CORRECTED-TEST</x:v>
      </x:c>
      <x:c r="R142" s="329" t="str">
        <x:v>Property total revenue source control.</x:v>
      </x:c>
      <x:c r="S142" s="329" t="str"/>
      <x:c r="T142" s="329"/>
      <x:c r="U142" s="332" t="str">
        <x:v>Property detail</x:v>
      </x:c>
      <x:c r="V142" s="332" t="str">
        <x:v>Needs review</x:v>
      </x:c>
      <x:c r="W142" s="60"/>
      <x:c r="X142" s="60"/>
      <x:c r="Y142" s="60"/>
      <x:c r="Z142" s="60"/>
    </x:row>
    <x:row r="143" ht="18" hidden="0" customHeight="1">
      <x:c r="A143" s="329" t="str">
        <x:v>FIN-TEST-0137</x:v>
      </x:c>
      <x:c r="B143" s="329" t="str">
        <x:v>ASM-NGOB-V42-TEST</x:v>
      </x:c>
      <x:c r="C143" s="329" t="str">
        <x:v>ORG-NGOB</x:v>
      </x:c>
      <x:c r="D143" s="329" t="str">
        <x:v>PROP-450P</x:v>
      </x:c>
      <x:c r="E143" s="336" t="d">
        <x:v>2031-04-01T00:00:00.000Z</x:v>
      </x:c>
      <x:c r="F143" s="336" t="d">
        <x:v>2032-03-31T00:00:00.000Z</x:v>
      </x:c>
      <x:c r="G143" s="329" t="str">
        <x:v>2031-2032</x:v>
      </x:c>
      <x:c r="H143" s="329" t="str">
        <x:v>Projection</x:v>
      </x:c>
      <x:c r="I143" s="329" t="str">
        <x:v>OPEX</x:v>
      </x:c>
      <x:c r="J143" s="338" t="n">
        <x:f>'20_FIELD_MAPPING'!H143</x:f>
        <x:v>1116503.97473574</x:v>
      </x:c>
      <x:c r="K143" s="329" t="str">
        <x:v>CAD</x:v>
      </x:c>
      <x:c r="L143" s="329" t="str">
        <x:v>Unknown</x:v>
      </x:c>
      <x:c r="M143" s="329" t="str">
        <x:v>SRC-NGOB-V18</x:v>
      </x:c>
      <x:c r="N143" s="329" t="str">
        <x:v>'450 Pacific'!J87</x:v>
      </x:c>
      <x:c r="O143" s="329" t="str">
        <x:v>MAP-TEST-0137</x:v>
      </x:c>
      <x:c r="P143" s="329" t="str">
        <x:v>Under review</x:v>
      </x:c>
      <x:c r="Q143" s="329" t="str">
        <x:v>V4.2-NGOB-CORRECTED-TEST</x:v>
      </x:c>
      <x:c r="R143" s="329" t="str">
        <x:v>Property total operating expense source control.</x:v>
      </x:c>
      <x:c r="S143" s="329" t="str"/>
      <x:c r="T143" s="329"/>
      <x:c r="U143" s="332" t="str">
        <x:v>Property detail</x:v>
      </x:c>
      <x:c r="V143" s="332" t="str">
        <x:v>Needs review</x:v>
      </x:c>
      <x:c r="W143" s="60"/>
      <x:c r="X143" s="60"/>
      <x:c r="Y143" s="60"/>
      <x:c r="Z143" s="60"/>
    </x:row>
    <x:row r="144" ht="18" hidden="0" customHeight="1">
      <x:c r="A144" s="329" t="str">
        <x:v>FIN-TEST-0138</x:v>
      </x:c>
      <x:c r="B144" s="329" t="str">
        <x:v>ASM-NGOB-V42-TEST</x:v>
      </x:c>
      <x:c r="C144" s="329" t="str">
        <x:v>ORG-NGOB</x:v>
      </x:c>
      <x:c r="D144" s="329" t="str">
        <x:v>PROP-450P</x:v>
      </x:c>
      <x:c r="E144" s="336" t="d">
        <x:v>2032-04-01T00:00:00.000Z</x:v>
      </x:c>
      <x:c r="F144" s="336" t="d">
        <x:v>2033-03-31T00:00:00.000Z</x:v>
      </x:c>
      <x:c r="G144" s="329" t="str">
        <x:v>2032-2033</x:v>
      </x:c>
      <x:c r="H144" s="329" t="str">
        <x:v>Projection</x:v>
      </x:c>
      <x:c r="I144" s="329" t="str">
        <x:v>REVENUE</x:v>
      </x:c>
      <x:c r="J144" s="338" t="n">
        <x:f>'20_FIELD_MAPPING'!H144</x:f>
        <x:v>3358273.5840761485</x:v>
      </x:c>
      <x:c r="K144" s="329" t="str">
        <x:v>CAD</x:v>
      </x:c>
      <x:c r="L144" s="329" t="str">
        <x:v>Unknown</x:v>
      </x:c>
      <x:c r="M144" s="329" t="str">
        <x:v>SRC-NGOB-V18</x:v>
      </x:c>
      <x:c r="N144" s="329" t="str">
        <x:v>'450 Pacific'!K16</x:v>
      </x:c>
      <x:c r="O144" s="329" t="str">
        <x:v>MAP-TEST-0138</x:v>
      </x:c>
      <x:c r="P144" s="329" t="str">
        <x:v>Under review</x:v>
      </x:c>
      <x:c r="Q144" s="329" t="str">
        <x:v>V4.2-NGOB-CORRECTED-TEST</x:v>
      </x:c>
      <x:c r="R144" s="329" t="str">
        <x:v>Property total revenue source control.</x:v>
      </x:c>
      <x:c r="S144" s="329" t="str"/>
      <x:c r="T144" s="329"/>
      <x:c r="U144" s="332" t="str">
        <x:v>Property detail</x:v>
      </x:c>
      <x:c r="V144" s="332" t="str">
        <x:v>Needs review</x:v>
      </x:c>
      <x:c r="W144" s="60"/>
      <x:c r="X144" s="60"/>
      <x:c r="Y144" s="60"/>
      <x:c r="Z144" s="60"/>
    </x:row>
    <x:row r="145" ht="18" hidden="0" customHeight="1">
      <x:c r="A145" s="329" t="str">
        <x:v>FIN-TEST-0139</x:v>
      </x:c>
      <x:c r="B145" s="329" t="str">
        <x:v>ASM-NGOB-V42-TEST</x:v>
      </x:c>
      <x:c r="C145" s="329" t="str">
        <x:v>ORG-NGOB</x:v>
      </x:c>
      <x:c r="D145" s="329" t="str">
        <x:v>PROP-450P</x:v>
      </x:c>
      <x:c r="E145" s="336" t="d">
        <x:v>2032-04-01T00:00:00.000Z</x:v>
      </x:c>
      <x:c r="F145" s="336" t="d">
        <x:v>2033-03-31T00:00:00.000Z</x:v>
      </x:c>
      <x:c r="G145" s="329" t="str">
        <x:v>2032-2033</x:v>
      </x:c>
      <x:c r="H145" s="329" t="str">
        <x:v>Projection</x:v>
      </x:c>
      <x:c r="I145" s="329" t="str">
        <x:v>OPEX</x:v>
      </x:c>
      <x:c r="J145" s="338" t="n">
        <x:f>'20_FIELD_MAPPING'!H145</x:f>
        <x:v>1140443.2313288297</x:v>
      </x:c>
      <x:c r="K145" s="329" t="str">
        <x:v>CAD</x:v>
      </x:c>
      <x:c r="L145" s="329" t="str">
        <x:v>Unknown</x:v>
      </x:c>
      <x:c r="M145" s="329" t="str">
        <x:v>SRC-NGOB-V18</x:v>
      </x:c>
      <x:c r="N145" s="329" t="str">
        <x:v>'450 Pacific'!K87</x:v>
      </x:c>
      <x:c r="O145" s="329" t="str">
        <x:v>MAP-TEST-0139</x:v>
      </x:c>
      <x:c r="P145" s="329" t="str">
        <x:v>Under review</x:v>
      </x:c>
      <x:c r="Q145" s="329" t="str">
        <x:v>V4.2-NGOB-CORRECTED-TEST</x:v>
      </x:c>
      <x:c r="R145" s="329" t="str">
        <x:v>Property total operating expense source control.</x:v>
      </x:c>
      <x:c r="S145" s="329" t="str"/>
      <x:c r="T145" s="329"/>
      <x:c r="U145" s="332" t="str">
        <x:v>Property detail</x:v>
      </x:c>
      <x:c r="V145" s="332" t="str">
        <x:v>Needs review</x:v>
      </x:c>
      <x:c r="W145" s="60"/>
      <x:c r="X145" s="60"/>
      <x:c r="Y145" s="60"/>
      <x:c r="Z145" s="60"/>
    </x:row>
    <x:row r="146" ht="18" hidden="0" customHeight="1">
      <x:c r="A146" s="329" t="str">
        <x:v>FIN-TEST-0140</x:v>
      </x:c>
      <x:c r="B146" s="329" t="str">
        <x:v>ASM-NGOB-V42-TEST</x:v>
      </x:c>
      <x:c r="C146" s="329" t="str">
        <x:v>ORG-NGOB</x:v>
      </x:c>
      <x:c r="D146" s="329" t="str">
        <x:v>PROP-450P</x:v>
      </x:c>
      <x:c r="E146" s="336" t="d">
        <x:v>2033-04-01T00:00:00.000Z</x:v>
      </x:c>
      <x:c r="F146" s="336" t="d">
        <x:v>2034-03-31T00:00:00.000Z</x:v>
      </x:c>
      <x:c r="G146" s="329" t="str">
        <x:v>2033-2034</x:v>
      </x:c>
      <x:c r="H146" s="329" t="str">
        <x:v>Projection</x:v>
      </x:c>
      <x:c r="I146" s="329" t="str">
        <x:v>REVENUE</x:v>
      </x:c>
      <x:c r="J146" s="338" t="n">
        <x:f>'20_FIELD_MAPPING'!H146</x:f>
        <x:v>3389478.175757671</x:v>
      </x:c>
      <x:c r="K146" s="329" t="str">
        <x:v>CAD</x:v>
      </x:c>
      <x:c r="L146" s="329" t="str">
        <x:v>Unknown</x:v>
      </x:c>
      <x:c r="M146" s="329" t="str">
        <x:v>SRC-NGOB-V18</x:v>
      </x:c>
      <x:c r="N146" s="329" t="str">
        <x:v>'450 Pacific'!L16</x:v>
      </x:c>
      <x:c r="O146" s="329" t="str">
        <x:v>MAP-TEST-0140</x:v>
      </x:c>
      <x:c r="P146" s="329" t="str">
        <x:v>Under review</x:v>
      </x:c>
      <x:c r="Q146" s="329" t="str">
        <x:v>V4.2-NGOB-CORRECTED-TEST</x:v>
      </x:c>
      <x:c r="R146" s="329" t="str">
        <x:v>Property total revenue source control.</x:v>
      </x:c>
      <x:c r="S146" s="329" t="str"/>
      <x:c r="T146" s="329"/>
      <x:c r="U146" s="332" t="str">
        <x:v>Property detail</x:v>
      </x:c>
      <x:c r="V146" s="332" t="str">
        <x:v>Needs review</x:v>
      </x:c>
      <x:c r="W146" s="60"/>
      <x:c r="X146" s="60"/>
      <x:c r="Y146" s="60"/>
      <x:c r="Z146" s="60"/>
    </x:row>
    <x:row r="147" ht="18" hidden="0" customHeight="1">
      <x:c r="A147" s="329" t="str">
        <x:v>FIN-TEST-0141</x:v>
      </x:c>
      <x:c r="B147" s="329" t="str">
        <x:v>ASM-NGOB-V42-TEST</x:v>
      </x:c>
      <x:c r="C147" s="329" t="str">
        <x:v>ORG-NGOB</x:v>
      </x:c>
      <x:c r="D147" s="329" t="str">
        <x:v>PROP-450P</x:v>
      </x:c>
      <x:c r="E147" s="336" t="d">
        <x:v>2033-04-01T00:00:00.000Z</x:v>
      </x:c>
      <x:c r="F147" s="336" t="d">
        <x:v>2034-03-31T00:00:00.000Z</x:v>
      </x:c>
      <x:c r="G147" s="329" t="str">
        <x:v>2033-2034</x:v>
      </x:c>
      <x:c r="H147" s="329" t="str">
        <x:v>Projection</x:v>
      </x:c>
      <x:c r="I147" s="329" t="str">
        <x:v>OPEX</x:v>
      </x:c>
      <x:c r="J147" s="338" t="n">
        <x:f>'20_FIELD_MAPPING'!H147</x:f>
        <x:v>1164909.5483667327</x:v>
      </x:c>
      <x:c r="K147" s="329" t="str">
        <x:v>CAD</x:v>
      </x:c>
      <x:c r="L147" s="329" t="str">
        <x:v>Unknown</x:v>
      </x:c>
      <x:c r="M147" s="329" t="str">
        <x:v>SRC-NGOB-V18</x:v>
      </x:c>
      <x:c r="N147" s="329" t="str">
        <x:v>'450 Pacific'!L87</x:v>
      </x:c>
      <x:c r="O147" s="329" t="str">
        <x:v>MAP-TEST-0141</x:v>
      </x:c>
      <x:c r="P147" s="329" t="str">
        <x:v>Under review</x:v>
      </x:c>
      <x:c r="Q147" s="329" t="str">
        <x:v>V4.2-NGOB-CORRECTED-TEST</x:v>
      </x:c>
      <x:c r="R147" s="329" t="str">
        <x:v>Property total operating expense source control.</x:v>
      </x:c>
      <x:c r="S147" s="329" t="str"/>
      <x:c r="T147" s="329"/>
      <x:c r="U147" s="332" t="str">
        <x:v>Property detail</x:v>
      </x:c>
      <x:c r="V147" s="332" t="str">
        <x:v>Needs review</x:v>
      </x:c>
      <x:c r="W147" s="60"/>
      <x:c r="X147" s="60"/>
      <x:c r="Y147" s="60"/>
      <x:c r="Z147" s="60"/>
    </x:row>
    <x:row r="148" ht="18" hidden="0" customHeight="1">
      <x:c r="A148" s="329" t="str">
        <x:v>FIN-TEST-0142</x:v>
      </x:c>
      <x:c r="B148" s="329" t="str">
        <x:v>ASM-NGOB-V42-TEST</x:v>
      </x:c>
      <x:c r="C148" s="329" t="str">
        <x:v>ORG-NGOB</x:v>
      </x:c>
      <x:c r="D148" s="329" t="str">
        <x:v>PROP-450P</x:v>
      </x:c>
      <x:c r="E148" s="336" t="d">
        <x:v>2034-04-01T00:00:00.000Z</x:v>
      </x:c>
      <x:c r="F148" s="336" t="d">
        <x:v>2035-03-31T00:00:00.000Z</x:v>
      </x:c>
      <x:c r="G148" s="329" t="str">
        <x:v>2034-2035</x:v>
      </x:c>
      <x:c r="H148" s="329" t="str">
        <x:v>Projection</x:v>
      </x:c>
      <x:c r="I148" s="329" t="str">
        <x:v>REVENUE</x:v>
      </x:c>
      <x:c r="J148" s="338" t="n">
        <x:f>'20_FIELD_MAPPING'!H148</x:f>
        <x:v>3421306.8592728246</x:v>
      </x:c>
      <x:c r="K148" s="329" t="str">
        <x:v>CAD</x:v>
      </x:c>
      <x:c r="L148" s="329" t="str">
        <x:v>Unknown</x:v>
      </x:c>
      <x:c r="M148" s="329" t="str">
        <x:v>SRC-NGOB-V18</x:v>
      </x:c>
      <x:c r="N148" s="329" t="str">
        <x:v>'450 Pacific'!M16</x:v>
      </x:c>
      <x:c r="O148" s="329" t="str">
        <x:v>MAP-TEST-0142</x:v>
      </x:c>
      <x:c r="P148" s="329" t="str">
        <x:v>Under review</x:v>
      </x:c>
      <x:c r="Q148" s="329" t="str">
        <x:v>V4.2-NGOB-CORRECTED-TEST</x:v>
      </x:c>
      <x:c r="R148" s="329" t="str">
        <x:v>Property total revenue source control.</x:v>
      </x:c>
      <x:c r="S148" s="329" t="str"/>
      <x:c r="T148" s="329"/>
      <x:c r="U148" s="332" t="str">
        <x:v>Property detail</x:v>
      </x:c>
      <x:c r="V148" s="332" t="str">
        <x:v>Needs review</x:v>
      </x:c>
      <x:c r="W148" s="60"/>
      <x:c r="X148" s="60"/>
      <x:c r="Y148" s="60"/>
      <x:c r="Z148" s="60"/>
    </x:row>
    <x:row r="149" ht="18" hidden="0" customHeight="1">
      <x:c r="A149" s="329" t="str">
        <x:v>FIN-TEST-0143</x:v>
      </x:c>
      <x:c r="B149" s="329" t="str">
        <x:v>ASM-NGOB-V42-TEST</x:v>
      </x:c>
      <x:c r="C149" s="329" t="str">
        <x:v>ORG-NGOB</x:v>
      </x:c>
      <x:c r="D149" s="329" t="str">
        <x:v>PROP-450P</x:v>
      </x:c>
      <x:c r="E149" s="336" t="d">
        <x:v>2034-04-01T00:00:00.000Z</x:v>
      </x:c>
      <x:c r="F149" s="336" t="d">
        <x:v>2035-03-31T00:00:00.000Z</x:v>
      </x:c>
      <x:c r="G149" s="329" t="str">
        <x:v>2034-2035</x:v>
      </x:c>
      <x:c r="H149" s="329" t="str">
        <x:v>Projection</x:v>
      </x:c>
      <x:c r="I149" s="329" t="str">
        <x:v>OPEX</x:v>
      </x:c>
      <x:c r="J149" s="338" t="n">
        <x:f>'20_FIELD_MAPPING'!H149</x:f>
        <x:v>1189914.9153177333</x:v>
      </x:c>
      <x:c r="K149" s="329" t="str">
        <x:v>CAD</x:v>
      </x:c>
      <x:c r="L149" s="329" t="str">
        <x:v>Unknown</x:v>
      </x:c>
      <x:c r="M149" s="329" t="str">
        <x:v>SRC-NGOB-V18</x:v>
      </x:c>
      <x:c r="N149" s="329" t="str">
        <x:v>'450 Pacific'!M87</x:v>
      </x:c>
      <x:c r="O149" s="329" t="str">
        <x:v>MAP-TEST-0143</x:v>
      </x:c>
      <x:c r="P149" s="329" t="str">
        <x:v>Under review</x:v>
      </x:c>
      <x:c r="Q149" s="329" t="str">
        <x:v>V4.2-NGOB-CORRECTED-TEST</x:v>
      </x:c>
      <x:c r="R149" s="329" t="str">
        <x:v>Property total operating expense source control.</x:v>
      </x:c>
      <x:c r="S149" s="329" t="str"/>
      <x:c r="T149" s="329"/>
      <x:c r="U149" s="332" t="str">
        <x:v>Property detail</x:v>
      </x:c>
      <x:c r="V149" s="332" t="str">
        <x:v>Needs review</x:v>
      </x:c>
      <x:c r="W149" s="60"/>
      <x:c r="X149" s="60"/>
      <x:c r="Y149" s="60"/>
      <x:c r="Z149" s="60"/>
    </x:row>
    <x:row r="150" ht="18" hidden="0" customHeight="1">
      <x:c r="A150" s="329" t="str">
        <x:v>FIN-TEST-0144</x:v>
      </x:c>
      <x:c r="B150" s="329" t="str">
        <x:v>ASM-NGOB-V42-TEST</x:v>
      </x:c>
      <x:c r="C150" s="329" t="str">
        <x:v>ORG-NGOB</x:v>
      </x:c>
      <x:c r="D150" s="329" t="str">
        <x:v>PROP-800C</x:v>
      </x:c>
      <x:c r="E150" s="336" t="d">
        <x:v>2024-04-01T00:00:00.000Z</x:v>
      </x:c>
      <x:c r="F150" s="336" t="d">
        <x:v>2025-03-31T00:00:00.000Z</x:v>
      </x:c>
      <x:c r="G150" s="329" t="str">
        <x:v>2024-2025</x:v>
      </x:c>
      <x:c r="H150" s="329" t="str">
        <x:v>Actual</x:v>
      </x:c>
      <x:c r="I150" s="329" t="str">
        <x:v>REVENUE</x:v>
      </x:c>
      <x:c r="J150" s="338" t="n">
        <x:f>'20_FIELD_MAPPING'!H150</x:f>
        <x:v>0</x:v>
      </x:c>
      <x:c r="K150" s="329" t="str">
        <x:v>CAD</x:v>
      </x:c>
      <x:c r="L150" s="329" t="str">
        <x:v>Unknown</x:v>
      </x:c>
      <x:c r="M150" s="329" t="str">
        <x:v>SRC-NGOB-V18</x:v>
      </x:c>
      <x:c r="N150" s="329" t="str">
        <x:v>'800 Commercial'!C16</x:v>
      </x:c>
      <x:c r="O150" s="329" t="str">
        <x:v>MAP-TEST-0144</x:v>
      </x:c>
      <x:c r="P150" s="329" t="str">
        <x:v>Under review</x:v>
      </x:c>
      <x:c r="Q150" s="329" t="str">
        <x:v>V4.2-NGOB-CORRECTED-TEST</x:v>
      </x:c>
      <x:c r="R150" s="329" t="str">
        <x:v>Property total revenue source control.</x:v>
      </x:c>
      <x:c r="S150" s="329" t="str"/>
      <x:c r="T150" s="329"/>
      <x:c r="U150" s="332" t="str">
        <x:v>Property detail</x:v>
      </x:c>
      <x:c r="V150" s="332" t="str">
        <x:v>Needs review</x:v>
      </x:c>
      <x:c r="W150" s="60"/>
      <x:c r="X150" s="60"/>
      <x:c r="Y150" s="60"/>
      <x:c r="Z150" s="60"/>
    </x:row>
    <x:row r="151" ht="18" hidden="0" customHeight="1">
      <x:c r="A151" s="329" t="str">
        <x:v>FIN-TEST-0145</x:v>
      </x:c>
      <x:c r="B151" s="329" t="str">
        <x:v>ASM-NGOB-V42-TEST</x:v>
      </x:c>
      <x:c r="C151" s="329" t="str">
        <x:v>ORG-NGOB</x:v>
      </x:c>
      <x:c r="D151" s="329" t="str">
        <x:v>PROP-800C</x:v>
      </x:c>
      <x:c r="E151" s="336" t="d">
        <x:v>2024-04-01T00:00:00.000Z</x:v>
      </x:c>
      <x:c r="F151" s="336" t="d">
        <x:v>2025-03-31T00:00:00.000Z</x:v>
      </x:c>
      <x:c r="G151" s="329" t="str">
        <x:v>2024-2025</x:v>
      </x:c>
      <x:c r="H151" s="329" t="str">
        <x:v>Actual</x:v>
      </x:c>
      <x:c r="I151" s="329" t="str">
        <x:v>OPEX</x:v>
      </x:c>
      <x:c r="J151" s="338" t="n">
        <x:f>'20_FIELD_MAPPING'!H151</x:f>
        <x:v>0</x:v>
      </x:c>
      <x:c r="K151" s="329" t="str">
        <x:v>CAD</x:v>
      </x:c>
      <x:c r="L151" s="329" t="str">
        <x:v>Unknown</x:v>
      </x:c>
      <x:c r="M151" s="329" t="str">
        <x:v>SRC-NGOB-V18</x:v>
      </x:c>
      <x:c r="N151" s="329" t="str">
        <x:v>'800 Commercial'!C87</x:v>
      </x:c>
      <x:c r="O151" s="329" t="str">
        <x:v>MAP-TEST-0145</x:v>
      </x:c>
      <x:c r="P151" s="329" t="str">
        <x:v>Under review</x:v>
      </x:c>
      <x:c r="Q151" s="329" t="str">
        <x:v>V4.2-NGOB-CORRECTED-TEST</x:v>
      </x:c>
      <x:c r="R151" s="329" t="str">
        <x:v>Property total operating expense source control.</x:v>
      </x:c>
      <x:c r="S151" s="329" t="str"/>
      <x:c r="T151" s="329"/>
      <x:c r="U151" s="332" t="str">
        <x:v>Property detail</x:v>
      </x:c>
      <x:c r="V151" s="332" t="str">
        <x:v>Needs review</x:v>
      </x:c>
      <x:c r="W151" s="60"/>
      <x:c r="X151" s="60"/>
      <x:c r="Y151" s="60"/>
      <x:c r="Z151" s="60"/>
    </x:row>
    <x:row r="152" ht="18" hidden="0" customHeight="1">
      <x:c r="A152" s="329" t="str">
        <x:v>FIN-TEST-0146</x:v>
      </x:c>
      <x:c r="B152" s="329" t="str">
        <x:v>ASM-NGOB-V42-TEST</x:v>
      </x:c>
      <x:c r="C152" s="329" t="str">
        <x:v>ORG-NGOB</x:v>
      </x:c>
      <x:c r="D152" s="329" t="str">
        <x:v>PROP-800C</x:v>
      </x:c>
      <x:c r="E152" s="336" t="d">
        <x:v>2025-04-01T00:00:00.000Z</x:v>
      </x:c>
      <x:c r="F152" s="336" t="d">
        <x:v>2026-03-31T00:00:00.000Z</x:v>
      </x:c>
      <x:c r="G152" s="329" t="str">
        <x:v>2025-2026</x:v>
      </x:c>
      <x:c r="H152" s="329" t="str">
        <x:v>Budget</x:v>
      </x:c>
      <x:c r="I152" s="329" t="str">
        <x:v>REVENUE</x:v>
      </x:c>
      <x:c r="J152" s="338" t="n">
        <x:f>'20_FIELD_MAPPING'!H152</x:f>
        <x:v>0</x:v>
      </x:c>
      <x:c r="K152" s="329" t="str">
        <x:v>CAD</x:v>
      </x:c>
      <x:c r="L152" s="329" t="str">
        <x:v>Unknown</x:v>
      </x:c>
      <x:c r="M152" s="329" t="str">
        <x:v>SRC-NGOB-V18</x:v>
      </x:c>
      <x:c r="N152" s="329" t="str">
        <x:v>'800 Commercial'!D16</x:v>
      </x:c>
      <x:c r="O152" s="329" t="str">
        <x:v>MAP-TEST-0146</x:v>
      </x:c>
      <x:c r="P152" s="329" t="str">
        <x:v>Under review</x:v>
      </x:c>
      <x:c r="Q152" s="329" t="str">
        <x:v>V4.2-NGOB-CORRECTED-TEST</x:v>
      </x:c>
      <x:c r="R152" s="329" t="str">
        <x:v>Property total revenue source control.</x:v>
      </x:c>
      <x:c r="S152" s="329" t="str"/>
      <x:c r="T152" s="329"/>
      <x:c r="U152" s="332" t="str">
        <x:v>Property detail</x:v>
      </x:c>
      <x:c r="V152" s="332" t="str">
        <x:v>Needs review</x:v>
      </x:c>
      <x:c r="W152" s="60"/>
      <x:c r="X152" s="60"/>
      <x:c r="Y152" s="60"/>
      <x:c r="Z152" s="60"/>
    </x:row>
    <x:row r="153" ht="18" hidden="0" customHeight="1">
      <x:c r="A153" s="329" t="str">
        <x:v>FIN-TEST-0147</x:v>
      </x:c>
      <x:c r="B153" s="329" t="str">
        <x:v>ASM-NGOB-V42-TEST</x:v>
      </x:c>
      <x:c r="C153" s="329" t="str">
        <x:v>ORG-NGOB</x:v>
      </x:c>
      <x:c r="D153" s="329" t="str">
        <x:v>PROP-800C</x:v>
      </x:c>
      <x:c r="E153" s="336" t="d">
        <x:v>2025-04-01T00:00:00.000Z</x:v>
      </x:c>
      <x:c r="F153" s="336" t="d">
        <x:v>2026-03-31T00:00:00.000Z</x:v>
      </x:c>
      <x:c r="G153" s="329" t="str">
        <x:v>2025-2026</x:v>
      </x:c>
      <x:c r="H153" s="329" t="str">
        <x:v>Budget</x:v>
      </x:c>
      <x:c r="I153" s="329" t="str">
        <x:v>OPEX</x:v>
      </x:c>
      <x:c r="J153" s="338" t="n">
        <x:f>'20_FIELD_MAPPING'!H153</x:f>
        <x:v>0</x:v>
      </x:c>
      <x:c r="K153" s="329" t="str">
        <x:v>CAD</x:v>
      </x:c>
      <x:c r="L153" s="329" t="str">
        <x:v>Unknown</x:v>
      </x:c>
      <x:c r="M153" s="329" t="str">
        <x:v>SRC-NGOB-V18</x:v>
      </x:c>
      <x:c r="N153" s="329" t="str">
        <x:v>'800 Commercial'!D87</x:v>
      </x:c>
      <x:c r="O153" s="329" t="str">
        <x:v>MAP-TEST-0147</x:v>
      </x:c>
      <x:c r="P153" s="329" t="str">
        <x:v>Under review</x:v>
      </x:c>
      <x:c r="Q153" s="329" t="str">
        <x:v>V4.2-NGOB-CORRECTED-TEST</x:v>
      </x:c>
      <x:c r="R153" s="329" t="str">
        <x:v>Property total operating expense source control.</x:v>
      </x:c>
      <x:c r="S153" s="329" t="str"/>
      <x:c r="T153" s="329"/>
      <x:c r="U153" s="332" t="str">
        <x:v>Property detail</x:v>
      </x:c>
      <x:c r="V153" s="332" t="str">
        <x:v>Needs review</x:v>
      </x:c>
      <x:c r="W153" s="60"/>
      <x:c r="X153" s="60"/>
      <x:c r="Y153" s="60"/>
      <x:c r="Z153" s="60"/>
    </x:row>
    <x:row r="154" ht="18" hidden="0" customHeight="1">
      <x:c r="A154" s="329" t="str">
        <x:v>FIN-TEST-0148</x:v>
      </x:c>
      <x:c r="B154" s="329" t="str">
        <x:v>ASM-NGOB-V42-TEST</x:v>
      </x:c>
      <x:c r="C154" s="329" t="str">
        <x:v>ORG-NGOB</x:v>
      </x:c>
      <x:c r="D154" s="329" t="str">
        <x:v>PROP-800C</x:v>
      </x:c>
      <x:c r="E154" s="336" t="d">
        <x:v>2026-04-01T00:00:00.000Z</x:v>
      </x:c>
      <x:c r="F154" s="336" t="d">
        <x:v>2027-03-31T00:00:00.000Z</x:v>
      </x:c>
      <x:c r="G154" s="329" t="str">
        <x:v>2026-2027</x:v>
      </x:c>
      <x:c r="H154" s="329" t="str">
        <x:v>Projection</x:v>
      </x:c>
      <x:c r="I154" s="329" t="str">
        <x:v>REVENUE</x:v>
      </x:c>
      <x:c r="J154" s="338" t="n">
        <x:f>'20_FIELD_MAPPING'!H154</x:f>
        <x:v>0</x:v>
      </x:c>
      <x:c r="K154" s="329" t="str">
        <x:v>CAD</x:v>
      </x:c>
      <x:c r="L154" s="329" t="str">
        <x:v>Unknown</x:v>
      </x:c>
      <x:c r="M154" s="329" t="str">
        <x:v>SRC-NGOB-V18</x:v>
      </x:c>
      <x:c r="N154" s="329" t="str">
        <x:v>'800 Commercial'!E16</x:v>
      </x:c>
      <x:c r="O154" s="329" t="str">
        <x:v>MAP-TEST-0148</x:v>
      </x:c>
      <x:c r="P154" s="329" t="str">
        <x:v>Under review</x:v>
      </x:c>
      <x:c r="Q154" s="329" t="str">
        <x:v>V4.2-NGOB-CORRECTED-TEST</x:v>
      </x:c>
      <x:c r="R154" s="329" t="str">
        <x:v>Property total revenue source control.</x:v>
      </x:c>
      <x:c r="S154" s="329" t="str"/>
      <x:c r="T154" s="329"/>
      <x:c r="U154" s="332" t="str">
        <x:v>Property detail</x:v>
      </x:c>
      <x:c r="V154" s="332" t="str">
        <x:v>Needs review</x:v>
      </x:c>
      <x:c r="W154" s="60"/>
      <x:c r="X154" s="60"/>
      <x:c r="Y154" s="60"/>
      <x:c r="Z154" s="60"/>
    </x:row>
    <x:row r="155" ht="18" hidden="0" customHeight="1">
      <x:c r="A155" s="329" t="str">
        <x:v>FIN-TEST-0149</x:v>
      </x:c>
      <x:c r="B155" s="329" t="str">
        <x:v>ASM-NGOB-V42-TEST</x:v>
      </x:c>
      <x:c r="C155" s="329" t="str">
        <x:v>ORG-NGOB</x:v>
      </x:c>
      <x:c r="D155" s="329" t="str">
        <x:v>PROP-800C</x:v>
      </x:c>
      <x:c r="E155" s="336" t="d">
        <x:v>2026-04-01T00:00:00.000Z</x:v>
      </x:c>
      <x:c r="F155" s="336" t="d">
        <x:v>2027-03-31T00:00:00.000Z</x:v>
      </x:c>
      <x:c r="G155" s="329" t="str">
        <x:v>2026-2027</x:v>
      </x:c>
      <x:c r="H155" s="329" t="str">
        <x:v>Projection</x:v>
      </x:c>
      <x:c r="I155" s="329" t="str">
        <x:v>OPEX</x:v>
      </x:c>
      <x:c r="J155" s="338" t="n">
        <x:f>'20_FIELD_MAPPING'!H155</x:f>
        <x:v>0</x:v>
      </x:c>
      <x:c r="K155" s="329" t="str">
        <x:v>CAD</x:v>
      </x:c>
      <x:c r="L155" s="329" t="str">
        <x:v>Unknown</x:v>
      </x:c>
      <x:c r="M155" s="329" t="str">
        <x:v>SRC-NGOB-V18</x:v>
      </x:c>
      <x:c r="N155" s="329" t="str">
        <x:v>'800 Commercial'!E87</x:v>
      </x:c>
      <x:c r="O155" s="329" t="str">
        <x:v>MAP-TEST-0149</x:v>
      </x:c>
      <x:c r="P155" s="329" t="str">
        <x:v>Under review</x:v>
      </x:c>
      <x:c r="Q155" s="329" t="str">
        <x:v>V4.2-NGOB-CORRECTED-TEST</x:v>
      </x:c>
      <x:c r="R155" s="329" t="str">
        <x:v>Property total operating expense source control.</x:v>
      </x:c>
      <x:c r="S155" s="329" t="str"/>
      <x:c r="T155" s="329"/>
      <x:c r="U155" s="332" t="str">
        <x:v>Property detail</x:v>
      </x:c>
      <x:c r="V155" s="332" t="str">
        <x:v>Needs review</x:v>
      </x:c>
      <x:c r="W155" s="60"/>
      <x:c r="X155" s="60"/>
      <x:c r="Y155" s="60"/>
      <x:c r="Z155" s="60"/>
    </x:row>
    <x:row r="156" ht="18" hidden="0" customHeight="1">
      <x:c r="A156" s="329" t="str">
        <x:v>FIN-TEST-0150</x:v>
      </x:c>
      <x:c r="B156" s="329" t="str">
        <x:v>ASM-NGOB-V42-TEST</x:v>
      </x:c>
      <x:c r="C156" s="329" t="str">
        <x:v>ORG-NGOB</x:v>
      </x:c>
      <x:c r="D156" s="329" t="str">
        <x:v>PROP-800C</x:v>
      </x:c>
      <x:c r="E156" s="336" t="d">
        <x:v>2027-04-01T00:00:00.000Z</x:v>
      </x:c>
      <x:c r="F156" s="336" t="d">
        <x:v>2028-03-31T00:00:00.000Z</x:v>
      </x:c>
      <x:c r="G156" s="329" t="str">
        <x:v>2027-2028</x:v>
      </x:c>
      <x:c r="H156" s="329" t="str">
        <x:v>Projection</x:v>
      </x:c>
      <x:c r="I156" s="329" t="str">
        <x:v>REVENUE</x:v>
      </x:c>
      <x:c r="J156" s="338" t="n">
        <x:f>'20_FIELD_MAPPING'!H156</x:f>
        <x:v>0</x:v>
      </x:c>
      <x:c r="K156" s="329" t="str">
        <x:v>CAD</x:v>
      </x:c>
      <x:c r="L156" s="329" t="str">
        <x:v>Unknown</x:v>
      </x:c>
      <x:c r="M156" s="329" t="str">
        <x:v>SRC-NGOB-V18</x:v>
      </x:c>
      <x:c r="N156" s="329" t="str">
        <x:v>'800 Commercial'!F16</x:v>
      </x:c>
      <x:c r="O156" s="329" t="str">
        <x:v>MAP-TEST-0150</x:v>
      </x:c>
      <x:c r="P156" s="329" t="str">
        <x:v>Under review</x:v>
      </x:c>
      <x:c r="Q156" s="329" t="str">
        <x:v>V4.2-NGOB-CORRECTED-TEST</x:v>
      </x:c>
      <x:c r="R156" s="329" t="str">
        <x:v>Property total revenue source control.</x:v>
      </x:c>
      <x:c r="S156" s="329" t="str"/>
      <x:c r="T156" s="329"/>
      <x:c r="U156" s="332" t="str">
        <x:v>Property detail</x:v>
      </x:c>
      <x:c r="V156" s="332" t="str">
        <x:v>Needs review</x:v>
      </x:c>
      <x:c r="W156" s="60"/>
      <x:c r="X156" s="60"/>
      <x:c r="Y156" s="60"/>
      <x:c r="Z156" s="60"/>
    </x:row>
    <x:row r="157" ht="18" hidden="0" customHeight="1">
      <x:c r="A157" s="329" t="str">
        <x:v>FIN-TEST-0151</x:v>
      </x:c>
      <x:c r="B157" s="329" t="str">
        <x:v>ASM-NGOB-V42-TEST</x:v>
      </x:c>
      <x:c r="C157" s="329" t="str">
        <x:v>ORG-NGOB</x:v>
      </x:c>
      <x:c r="D157" s="329" t="str">
        <x:v>PROP-800C</x:v>
      </x:c>
      <x:c r="E157" s="336" t="d">
        <x:v>2027-04-01T00:00:00.000Z</x:v>
      </x:c>
      <x:c r="F157" s="336" t="d">
        <x:v>2028-03-31T00:00:00.000Z</x:v>
      </x:c>
      <x:c r="G157" s="329" t="str">
        <x:v>2027-2028</x:v>
      </x:c>
      <x:c r="H157" s="329" t="str">
        <x:v>Projection</x:v>
      </x:c>
      <x:c r="I157" s="329" t="str">
        <x:v>OPEX</x:v>
      </x:c>
      <x:c r="J157" s="338" t="n">
        <x:f>'20_FIELD_MAPPING'!H157</x:f>
        <x:v>0</x:v>
      </x:c>
      <x:c r="K157" s="329" t="str">
        <x:v>CAD</x:v>
      </x:c>
      <x:c r="L157" s="329" t="str">
        <x:v>Unknown</x:v>
      </x:c>
      <x:c r="M157" s="329" t="str">
        <x:v>SRC-NGOB-V18</x:v>
      </x:c>
      <x:c r="N157" s="329" t="str">
        <x:v>'800 Commercial'!F87</x:v>
      </x:c>
      <x:c r="O157" s="329" t="str">
        <x:v>MAP-TEST-0151</x:v>
      </x:c>
      <x:c r="P157" s="329" t="str">
        <x:v>Under review</x:v>
      </x:c>
      <x:c r="Q157" s="329" t="str">
        <x:v>V4.2-NGOB-CORRECTED-TEST</x:v>
      </x:c>
      <x:c r="R157" s="329" t="str">
        <x:v>Property total operating expense source control.</x:v>
      </x:c>
      <x:c r="S157" s="329" t="str"/>
      <x:c r="T157" s="329"/>
      <x:c r="U157" s="332" t="str">
        <x:v>Property detail</x:v>
      </x:c>
      <x:c r="V157" s="332" t="str">
        <x:v>Needs review</x:v>
      </x:c>
      <x:c r="W157" s="60"/>
      <x:c r="X157" s="60"/>
      <x:c r="Y157" s="60"/>
      <x:c r="Z157" s="60"/>
    </x:row>
    <x:row r="158" ht="18" hidden="0" customHeight="1">
      <x:c r="A158" s="329" t="str">
        <x:v>FIN-TEST-0152</x:v>
      </x:c>
      <x:c r="B158" s="329" t="str">
        <x:v>ASM-NGOB-V42-TEST</x:v>
      </x:c>
      <x:c r="C158" s="329" t="str">
        <x:v>ORG-NGOB</x:v>
      </x:c>
      <x:c r="D158" s="329" t="str">
        <x:v>PROP-800C</x:v>
      </x:c>
      <x:c r="E158" s="336" t="d">
        <x:v>2028-04-01T00:00:00.000Z</x:v>
      </x:c>
      <x:c r="F158" s="336" t="d">
        <x:v>2029-03-31T00:00:00.000Z</x:v>
      </x:c>
      <x:c r="G158" s="329" t="str">
        <x:v>2028-2029</x:v>
      </x:c>
      <x:c r="H158" s="329" t="str">
        <x:v>Projection</x:v>
      </x:c>
      <x:c r="I158" s="329" t="str">
        <x:v>REVENUE</x:v>
      </x:c>
      <x:c r="J158" s="338" t="n">
        <x:f>'20_FIELD_MAPPING'!H158</x:f>
        <x:v>2135817.2800000003</x:v>
      </x:c>
      <x:c r="K158" s="329" t="str">
        <x:v>CAD</x:v>
      </x:c>
      <x:c r="L158" s="329" t="str">
        <x:v>Unknown</x:v>
      </x:c>
      <x:c r="M158" s="329" t="str">
        <x:v>SRC-NGOB-V18</x:v>
      </x:c>
      <x:c r="N158" s="329" t="str">
        <x:v>'800 Commercial'!G16</x:v>
      </x:c>
      <x:c r="O158" s="329" t="str">
        <x:v>MAP-TEST-0152</x:v>
      </x:c>
      <x:c r="P158" s="329" t="str">
        <x:v>Under review</x:v>
      </x:c>
      <x:c r="Q158" s="329" t="str">
        <x:v>V4.2-NGOB-CORRECTED-TEST</x:v>
      </x:c>
      <x:c r="R158" s="329" t="str">
        <x:v>Property total revenue source control.</x:v>
      </x:c>
      <x:c r="S158" s="329" t="str"/>
      <x:c r="T158" s="329"/>
      <x:c r="U158" s="332" t="str">
        <x:v>Property detail</x:v>
      </x:c>
      <x:c r="V158" s="332" t="str">
        <x:v>Needs review</x:v>
      </x:c>
      <x:c r="W158" s="60"/>
      <x:c r="X158" s="60"/>
      <x:c r="Y158" s="60"/>
      <x:c r="Z158" s="60"/>
    </x:row>
    <x:row r="159" ht="18" hidden="0" customHeight="1">
      <x:c r="A159" s="329" t="str">
        <x:v>FIN-TEST-0153</x:v>
      </x:c>
      <x:c r="B159" s="329" t="str">
        <x:v>ASM-NGOB-V42-TEST</x:v>
      </x:c>
      <x:c r="C159" s="329" t="str">
        <x:v>ORG-NGOB</x:v>
      </x:c>
      <x:c r="D159" s="329" t="str">
        <x:v>PROP-800C</x:v>
      </x:c>
      <x:c r="E159" s="336" t="d">
        <x:v>2028-04-01T00:00:00.000Z</x:v>
      </x:c>
      <x:c r="F159" s="336" t="d">
        <x:v>2029-03-31T00:00:00.000Z</x:v>
      </x:c>
      <x:c r="G159" s="329" t="str">
        <x:v>2028-2029</x:v>
      </x:c>
      <x:c r="H159" s="329" t="str">
        <x:v>Projection</x:v>
      </x:c>
      <x:c r="I159" s="329" t="str">
        <x:v>OPEX</x:v>
      </x:c>
      <x:c r="J159" s="338" t="n">
        <x:f>'20_FIELD_MAPPING'!H159</x:f>
        <x:v>529398.5</x:v>
      </x:c>
      <x:c r="K159" s="329" t="str">
        <x:v>CAD</x:v>
      </x:c>
      <x:c r="L159" s="329" t="str">
        <x:v>Unknown</x:v>
      </x:c>
      <x:c r="M159" s="329" t="str">
        <x:v>SRC-NGOB-V18</x:v>
      </x:c>
      <x:c r="N159" s="329" t="str">
        <x:v>'800 Commercial'!G87</x:v>
      </x:c>
      <x:c r="O159" s="329" t="str">
        <x:v>MAP-TEST-0153</x:v>
      </x:c>
      <x:c r="P159" s="329" t="str">
        <x:v>Under review</x:v>
      </x:c>
      <x:c r="Q159" s="329" t="str">
        <x:v>V4.2-NGOB-CORRECTED-TEST</x:v>
      </x:c>
      <x:c r="R159" s="329" t="str">
        <x:v>Property total operating expense source control.</x:v>
      </x:c>
      <x:c r="S159" s="329" t="str"/>
      <x:c r="T159" s="329"/>
      <x:c r="U159" s="332" t="str">
        <x:v>Property detail</x:v>
      </x:c>
      <x:c r="V159" s="332" t="str">
        <x:v>Needs review</x:v>
      </x:c>
      <x:c r="W159" s="60"/>
      <x:c r="X159" s="60"/>
      <x:c r="Y159" s="60"/>
      <x:c r="Z159" s="60"/>
    </x:row>
    <x:row r="160" ht="18" hidden="0" customHeight="1">
      <x:c r="A160" s="329" t="str">
        <x:v>FIN-TEST-0154</x:v>
      </x:c>
      <x:c r="B160" s="329" t="str">
        <x:v>ASM-NGOB-V42-TEST</x:v>
      </x:c>
      <x:c r="C160" s="329" t="str">
        <x:v>ORG-NGOB</x:v>
      </x:c>
      <x:c r="D160" s="329" t="str">
        <x:v>PROP-800C</x:v>
      </x:c>
      <x:c r="E160" s="336" t="d">
        <x:v>2029-04-01T00:00:00.000Z</x:v>
      </x:c>
      <x:c r="F160" s="336" t="d">
        <x:v>2030-03-31T00:00:00.000Z</x:v>
      </x:c>
      <x:c r="G160" s="329" t="str">
        <x:v>2029-2030</x:v>
      </x:c>
      <x:c r="H160" s="329" t="str">
        <x:v>Projection</x:v>
      </x:c>
      <x:c r="I160" s="329" t="str">
        <x:v>REVENUE</x:v>
      </x:c>
      <x:c r="J160" s="338" t="n">
        <x:f>'20_FIELD_MAPPING'!H160</x:f>
        <x:v>4364750.7024</x:v>
      </x:c>
      <x:c r="K160" s="329" t="str">
        <x:v>CAD</x:v>
      </x:c>
      <x:c r="L160" s="329" t="str">
        <x:v>Unknown</x:v>
      </x:c>
      <x:c r="M160" s="329" t="str">
        <x:v>SRC-NGOB-V18</x:v>
      </x:c>
      <x:c r="N160" s="329" t="str">
        <x:v>'800 Commercial'!H16</x:v>
      </x:c>
      <x:c r="O160" s="329" t="str">
        <x:v>MAP-TEST-0154</x:v>
      </x:c>
      <x:c r="P160" s="329" t="str">
        <x:v>Under review</x:v>
      </x:c>
      <x:c r="Q160" s="329" t="str">
        <x:v>V4.2-NGOB-CORRECTED-TEST</x:v>
      </x:c>
      <x:c r="R160" s="329" t="str">
        <x:v>Property total revenue source control.</x:v>
      </x:c>
      <x:c r="S160" s="329" t="str"/>
      <x:c r="T160" s="329"/>
      <x:c r="U160" s="332" t="str">
        <x:v>Property detail</x:v>
      </x:c>
      <x:c r="V160" s="332" t="str">
        <x:v>Needs review</x:v>
      </x:c>
      <x:c r="W160" s="60"/>
      <x:c r="X160" s="60"/>
      <x:c r="Y160" s="60"/>
      <x:c r="Z160" s="60"/>
    </x:row>
    <x:row r="161" ht="18" hidden="0" customHeight="1">
      <x:c r="A161" s="329" t="str">
        <x:v>FIN-TEST-0155</x:v>
      </x:c>
      <x:c r="B161" s="329" t="str">
        <x:v>ASM-NGOB-V42-TEST</x:v>
      </x:c>
      <x:c r="C161" s="329" t="str">
        <x:v>ORG-NGOB</x:v>
      </x:c>
      <x:c r="D161" s="329" t="str">
        <x:v>PROP-800C</x:v>
      </x:c>
      <x:c r="E161" s="336" t="d">
        <x:v>2029-04-01T00:00:00.000Z</x:v>
      </x:c>
      <x:c r="F161" s="336" t="d">
        <x:v>2030-03-31T00:00:00.000Z</x:v>
      </x:c>
      <x:c r="G161" s="329" t="str">
        <x:v>2029-2030</x:v>
      </x:c>
      <x:c r="H161" s="329" t="str">
        <x:v>Projection</x:v>
      </x:c>
      <x:c r="I161" s="329" t="str">
        <x:v>OPEX</x:v>
      </x:c>
      <x:c r="J161" s="338" t="n">
        <x:f>'20_FIELD_MAPPING'!H161</x:f>
        <x:v>1082817.33</x:v>
      </x:c>
      <x:c r="K161" s="329" t="str">
        <x:v>CAD</x:v>
      </x:c>
      <x:c r="L161" s="329" t="str">
        <x:v>Unknown</x:v>
      </x:c>
      <x:c r="M161" s="329" t="str">
        <x:v>SRC-NGOB-V18</x:v>
      </x:c>
      <x:c r="N161" s="329" t="str">
        <x:v>'800 Commercial'!H87</x:v>
      </x:c>
      <x:c r="O161" s="329" t="str">
        <x:v>MAP-TEST-0155</x:v>
      </x:c>
      <x:c r="P161" s="329" t="str">
        <x:v>Under review</x:v>
      </x:c>
      <x:c r="Q161" s="329" t="str">
        <x:v>V4.2-NGOB-CORRECTED-TEST</x:v>
      </x:c>
      <x:c r="R161" s="329" t="str">
        <x:v>Property total operating expense source control.</x:v>
      </x:c>
      <x:c r="S161" s="329" t="str"/>
      <x:c r="T161" s="329"/>
      <x:c r="U161" s="332" t="str">
        <x:v>Property detail</x:v>
      </x:c>
      <x:c r="V161" s="332" t="str">
        <x:v>Needs review</x:v>
      </x:c>
      <x:c r="W161" s="60"/>
      <x:c r="X161" s="60"/>
      <x:c r="Y161" s="60"/>
      <x:c r="Z161" s="60"/>
    </x:row>
    <x:row r="162" ht="18" hidden="0" customHeight="1">
      <x:c r="A162" s="329" t="str">
        <x:v>FIN-TEST-0156</x:v>
      </x:c>
      <x:c r="B162" s="329" t="str">
        <x:v>ASM-NGOB-V42-TEST</x:v>
      </x:c>
      <x:c r="C162" s="329" t="str">
        <x:v>ORG-NGOB</x:v>
      </x:c>
      <x:c r="D162" s="329" t="str">
        <x:v>PROP-800C</x:v>
      </x:c>
      <x:c r="E162" s="336" t="d">
        <x:v>2031-04-01T00:00:00.000Z</x:v>
      </x:c>
      <x:c r="F162" s="336" t="d">
        <x:v>2032-03-31T00:00:00.000Z</x:v>
      </x:c>
      <x:c r="G162" s="329" t="str">
        <x:v>2031-2032</x:v>
      </x:c>
      <x:c r="H162" s="329" t="str">
        <x:v>Projection</x:v>
      </x:c>
      <x:c r="I162" s="329" t="str">
        <x:v>REVENUE</x:v>
      </x:c>
      <x:c r="J162" s="338" t="n">
        <x:f>'20_FIELD_MAPPING'!H162</x:f>
        <x:v>4597778.55317696</x:v>
      </x:c>
      <x:c r="K162" s="329" t="str">
        <x:v>CAD</x:v>
      </x:c>
      <x:c r="L162" s="329" t="str">
        <x:v>Unknown</x:v>
      </x:c>
      <x:c r="M162" s="329" t="str">
        <x:v>SRC-NGOB-V18</x:v>
      </x:c>
      <x:c r="N162" s="329" t="str">
        <x:v>'800 Commercial'!J16</x:v>
      </x:c>
      <x:c r="O162" s="329" t="str">
        <x:v>MAP-TEST-0156</x:v>
      </x:c>
      <x:c r="P162" s="329" t="str">
        <x:v>Under review</x:v>
      </x:c>
      <x:c r="Q162" s="329" t="str">
        <x:v>V4.2-NGOB-CORRECTED-TEST</x:v>
      </x:c>
      <x:c r="R162" s="329" t="str">
        <x:v>Property total revenue source control.</x:v>
      </x:c>
      <x:c r="S162" s="329" t="str"/>
      <x:c r="T162" s="329"/>
      <x:c r="U162" s="332" t="str">
        <x:v>Property detail</x:v>
      </x:c>
      <x:c r="V162" s="332" t="str">
        <x:v>Needs review</x:v>
      </x:c>
      <x:c r="W162" s="60"/>
      <x:c r="X162" s="60"/>
      <x:c r="Y162" s="60"/>
      <x:c r="Z162" s="60"/>
    </x:row>
    <x:row r="163" ht="18" hidden="0" customHeight="1">
      <x:c r="A163" s="329" t="str">
        <x:v>FIN-TEST-0157</x:v>
      </x:c>
      <x:c r="B163" s="329" t="str">
        <x:v>ASM-NGOB-V42-TEST</x:v>
      </x:c>
      <x:c r="C163" s="329" t="str">
        <x:v>ORG-NGOB</x:v>
      </x:c>
      <x:c r="D163" s="329" t="str">
        <x:v>PROP-800C</x:v>
      </x:c>
      <x:c r="E163" s="336" t="d">
        <x:v>2031-04-01T00:00:00.000Z</x:v>
      </x:c>
      <x:c r="F163" s="336" t="d">
        <x:v>2032-03-31T00:00:00.000Z</x:v>
      </x:c>
      <x:c r="G163" s="329" t="str">
        <x:v>2031-2032</x:v>
      </x:c>
      <x:c r="H163" s="329" t="str">
        <x:v>Projection</x:v>
      </x:c>
      <x:c r="I163" s="329" t="str">
        <x:v>OPEX</x:v>
      </x:c>
      <x:c r="J163" s="338" t="n">
        <x:f>'20_FIELD_MAPPING'!H163</x:f>
        <x:v>1131332.839617</x:v>
      </x:c>
      <x:c r="K163" s="329" t="str">
        <x:v>CAD</x:v>
      </x:c>
      <x:c r="L163" s="329" t="str">
        <x:v>Unknown</x:v>
      </x:c>
      <x:c r="M163" s="329" t="str">
        <x:v>SRC-NGOB-V18</x:v>
      </x:c>
      <x:c r="N163" s="329" t="str">
        <x:v>'800 Commercial'!J87</x:v>
      </x:c>
      <x:c r="O163" s="329" t="str">
        <x:v>MAP-TEST-0157</x:v>
      </x:c>
      <x:c r="P163" s="329" t="str">
        <x:v>Under review</x:v>
      </x:c>
      <x:c r="Q163" s="329" t="str">
        <x:v>V4.2-NGOB-CORRECTED-TEST</x:v>
      </x:c>
      <x:c r="R163" s="329" t="str">
        <x:v>Property total operating expense source control.</x:v>
      </x:c>
      <x:c r="S163" s="329" t="str"/>
      <x:c r="T163" s="329"/>
      <x:c r="U163" s="332" t="str">
        <x:v>Property detail</x:v>
      </x:c>
      <x:c r="V163" s="332" t="str">
        <x:v>Needs review</x:v>
      </x:c>
      <x:c r="W163" s="60"/>
      <x:c r="X163" s="60"/>
      <x:c r="Y163" s="60"/>
      <x:c r="Z163" s="60"/>
    </x:row>
    <x:row r="164" ht="18" hidden="0" customHeight="1">
      <x:c r="A164" s="329" t="str">
        <x:v>FIN-TEST-0158</x:v>
      </x:c>
      <x:c r="B164" s="329" t="str">
        <x:v>ASM-NGOB-V42-TEST</x:v>
      </x:c>
      <x:c r="C164" s="329" t="str">
        <x:v>ORG-NGOB</x:v>
      </x:c>
      <x:c r="D164" s="329" t="str">
        <x:v>PROP-800C</x:v>
      </x:c>
      <x:c r="E164" s="336" t="d">
        <x:v>2032-04-01T00:00:00.000Z</x:v>
      </x:c>
      <x:c r="F164" s="336" t="d">
        <x:v>2033-03-31T00:00:00.000Z</x:v>
      </x:c>
      <x:c r="G164" s="329" t="str">
        <x:v>2032-2033</x:v>
      </x:c>
      <x:c r="H164" s="329" t="str">
        <x:v>Projection</x:v>
      </x:c>
      <x:c r="I164" s="329" t="str">
        <x:v>REVENUE</x:v>
      </x:c>
      <x:c r="J164" s="338" t="n">
        <x:f>'20_FIELD_MAPPING'!H164</x:f>
        <x:v>4717002.1842404995</x:v>
      </x:c>
      <x:c r="K164" s="329" t="str">
        <x:v>CAD</x:v>
      </x:c>
      <x:c r="L164" s="329" t="str">
        <x:v>Unknown</x:v>
      </x:c>
      <x:c r="M164" s="329" t="str">
        <x:v>SRC-NGOB-V18</x:v>
      </x:c>
      <x:c r="N164" s="329" t="str">
        <x:v>'800 Commercial'!K16</x:v>
      </x:c>
      <x:c r="O164" s="329" t="str">
        <x:v>MAP-TEST-0158</x:v>
      </x:c>
      <x:c r="P164" s="329" t="str">
        <x:v>Under review</x:v>
      </x:c>
      <x:c r="Q164" s="329" t="str">
        <x:v>V4.2-NGOB-CORRECTED-TEST</x:v>
      </x:c>
      <x:c r="R164" s="329" t="str">
        <x:v>Property total revenue source control.</x:v>
      </x:c>
      <x:c r="S164" s="329" t="str"/>
      <x:c r="T164" s="329"/>
      <x:c r="U164" s="332" t="str">
        <x:v>Property detail</x:v>
      </x:c>
      <x:c r="V164" s="332" t="str">
        <x:v>Needs review</x:v>
      </x:c>
      <x:c r="W164" s="60"/>
      <x:c r="X164" s="60"/>
      <x:c r="Y164" s="60"/>
      <x:c r="Z164" s="60"/>
    </x:row>
    <x:row r="165" ht="18" hidden="0" customHeight="1">
      <x:c r="A165" s="329" t="str">
        <x:v>FIN-TEST-0159</x:v>
      </x:c>
      <x:c r="B165" s="329" t="str">
        <x:v>ASM-NGOB-V42-TEST</x:v>
      </x:c>
      <x:c r="C165" s="329" t="str">
        <x:v>ORG-NGOB</x:v>
      </x:c>
      <x:c r="D165" s="329" t="str">
        <x:v>PROP-800C</x:v>
      </x:c>
      <x:c r="E165" s="336" t="d">
        <x:v>2032-04-01T00:00:00.000Z</x:v>
      </x:c>
      <x:c r="F165" s="336" t="d">
        <x:v>2033-03-31T00:00:00.000Z</x:v>
      </x:c>
      <x:c r="G165" s="329" t="str">
        <x:v>2032-2033</x:v>
      </x:c>
      <x:c r="H165" s="329" t="str">
        <x:v>Projection</x:v>
      </x:c>
      <x:c r="I165" s="329" t="str">
        <x:v>OPEX</x:v>
      </x:c>
      <x:c r="J165" s="338" t="n">
        <x:f>'20_FIELD_MAPPING'!H165</x:f>
        <x:v>1156455.63816087</x:v>
      </x:c>
      <x:c r="K165" s="329" t="str">
        <x:v>CAD</x:v>
      </x:c>
      <x:c r="L165" s="329" t="str">
        <x:v>Unknown</x:v>
      </x:c>
      <x:c r="M165" s="329" t="str">
        <x:v>SRC-NGOB-V18</x:v>
      </x:c>
      <x:c r="N165" s="329" t="str">
        <x:v>'800 Commercial'!K87</x:v>
      </x:c>
      <x:c r="O165" s="329" t="str">
        <x:v>MAP-TEST-0159</x:v>
      </x:c>
      <x:c r="P165" s="329" t="str">
        <x:v>Under review</x:v>
      </x:c>
      <x:c r="Q165" s="329" t="str">
        <x:v>V4.2-NGOB-CORRECTED-TEST</x:v>
      </x:c>
      <x:c r="R165" s="329" t="str">
        <x:v>Property total operating expense source control.</x:v>
      </x:c>
      <x:c r="S165" s="329" t="str"/>
      <x:c r="T165" s="329"/>
      <x:c r="U165" s="332" t="str">
        <x:v>Property detail</x:v>
      </x:c>
      <x:c r="V165" s="332" t="str">
        <x:v>Needs review</x:v>
      </x:c>
      <x:c r="W165" s="60"/>
      <x:c r="X165" s="60"/>
      <x:c r="Y165" s="60"/>
      <x:c r="Z165" s="60"/>
    </x:row>
    <x:row r="166" ht="18" hidden="0" customHeight="1">
      <x:c r="A166" s="329" t="str">
        <x:v>FIN-TEST-0160</x:v>
      </x:c>
      <x:c r="B166" s="329" t="str">
        <x:v>ASM-NGOB-V42-TEST</x:v>
      </x:c>
      <x:c r="C166" s="329" t="str">
        <x:v>ORG-NGOB</x:v>
      </x:c>
      <x:c r="D166" s="329" t="str">
        <x:v>PROP-800C</x:v>
      </x:c>
      <x:c r="E166" s="336" t="d">
        <x:v>2033-04-01T00:00:00.000Z</x:v>
      </x:c>
      <x:c r="F166" s="336" t="d">
        <x:v>2034-03-31T00:00:00.000Z</x:v>
      </x:c>
      <x:c r="G166" s="329" t="str">
        <x:v>2033-2034</x:v>
      </x:c>
      <x:c r="H166" s="329" t="str">
        <x:v>Projection</x:v>
      </x:c>
      <x:c r="I166" s="329" t="str">
        <x:v>REVENUE</x:v>
      </x:c>
      <x:c r="J166" s="338" t="n">
        <x:f>'20_FIELD_MAPPING'!H166</x:f>
        <x:v>4839050.36792531</x:v>
      </x:c>
      <x:c r="K166" s="329" t="str">
        <x:v>CAD</x:v>
      </x:c>
      <x:c r="L166" s="329" t="str">
        <x:v>Unknown</x:v>
      </x:c>
      <x:c r="M166" s="329" t="str">
        <x:v>SRC-NGOB-V18</x:v>
      </x:c>
      <x:c r="N166" s="329" t="str">
        <x:v>'800 Commercial'!L16</x:v>
      </x:c>
      <x:c r="O166" s="329" t="str">
        <x:v>MAP-TEST-0160</x:v>
      </x:c>
      <x:c r="P166" s="329" t="str">
        <x:v>Under review</x:v>
      </x:c>
      <x:c r="Q166" s="329" t="str">
        <x:v>V4.2-NGOB-CORRECTED-TEST</x:v>
      </x:c>
      <x:c r="R166" s="329" t="str">
        <x:v>Property total revenue source control.</x:v>
      </x:c>
      <x:c r="S166" s="329" t="str"/>
      <x:c r="T166" s="329"/>
      <x:c r="U166" s="332" t="str">
        <x:v>Property detail</x:v>
      </x:c>
      <x:c r="V166" s="332" t="str">
        <x:v>Needs review</x:v>
      </x:c>
      <x:c r="W166" s="60"/>
      <x:c r="X166" s="60"/>
      <x:c r="Y166" s="60"/>
      <x:c r="Z166" s="60"/>
    </x:row>
    <x:row r="167" ht="18" hidden="0" customHeight="1">
      <x:c r="A167" s="329" t="str">
        <x:v>FIN-TEST-0161</x:v>
      </x:c>
      <x:c r="B167" s="329" t="str">
        <x:v>ASM-NGOB-V42-TEST</x:v>
      </x:c>
      <x:c r="C167" s="329" t="str">
        <x:v>ORG-NGOB</x:v>
      </x:c>
      <x:c r="D167" s="329" t="str">
        <x:v>PROP-800C</x:v>
      </x:c>
      <x:c r="E167" s="336" t="d">
        <x:v>2033-04-01T00:00:00.000Z</x:v>
      </x:c>
      <x:c r="F167" s="336" t="d">
        <x:v>2034-03-31T00:00:00.000Z</x:v>
      </x:c>
      <x:c r="G167" s="329" t="str">
        <x:v>2033-2034</x:v>
      </x:c>
      <x:c r="H167" s="329" t="str">
        <x:v>Projection</x:v>
      </x:c>
      <x:c r="I167" s="329" t="str">
        <x:v>OPEX</x:v>
      </x:c>
      <x:c r="J167" s="338" t="n">
        <x:f>'20_FIELD_MAPPING'!H167</x:f>
        <x:v>1182174.1369281635</x:v>
      </x:c>
      <x:c r="K167" s="329" t="str">
        <x:v>CAD</x:v>
      </x:c>
      <x:c r="L167" s="329" t="str">
        <x:v>Unknown</x:v>
      </x:c>
      <x:c r="M167" s="329" t="str">
        <x:v>SRC-NGOB-V18</x:v>
      </x:c>
      <x:c r="N167" s="329" t="str">
        <x:v>'800 Commercial'!L87</x:v>
      </x:c>
      <x:c r="O167" s="329" t="str">
        <x:v>MAP-TEST-0161</x:v>
      </x:c>
      <x:c r="P167" s="329" t="str">
        <x:v>Under review</x:v>
      </x:c>
      <x:c r="Q167" s="329" t="str">
        <x:v>V4.2-NGOB-CORRECTED-TEST</x:v>
      </x:c>
      <x:c r="R167" s="329" t="str">
        <x:v>Property total operating expense source control.</x:v>
      </x:c>
      <x:c r="S167" s="329" t="str"/>
      <x:c r="T167" s="329"/>
      <x:c r="U167" s="332" t="str">
        <x:v>Property detail</x:v>
      </x:c>
      <x:c r="V167" s="332" t="str">
        <x:v>Needs review</x:v>
      </x:c>
      <x:c r="W167" s="60"/>
      <x:c r="X167" s="60"/>
      <x:c r="Y167" s="60"/>
      <x:c r="Z167" s="60"/>
    </x:row>
    <x:row r="168" ht="18" hidden="0" customHeight="1">
      <x:c r="A168" s="329" t="str">
        <x:v>FIN-TEST-0162</x:v>
      </x:c>
      <x:c r="B168" s="329" t="str">
        <x:v>ASM-NGOB-V42-TEST</x:v>
      </x:c>
      <x:c r="C168" s="329" t="str">
        <x:v>ORG-NGOB</x:v>
      </x:c>
      <x:c r="D168" s="329" t="str">
        <x:v>PROP-800C</x:v>
      </x:c>
      <x:c r="E168" s="336" t="d">
        <x:v>2034-04-01T00:00:00.000Z</x:v>
      </x:c>
      <x:c r="F168" s="336" t="d">
        <x:v>2035-03-31T00:00:00.000Z</x:v>
      </x:c>
      <x:c r="G168" s="329" t="str">
        <x:v>2034-2035</x:v>
      </x:c>
      <x:c r="H168" s="329" t="str">
        <x:v>Projection</x:v>
      </x:c>
      <x:c r="I168" s="329" t="str">
        <x:v>REVENUE</x:v>
      </x:c>
      <x:c r="J168" s="338" t="n">
        <x:f>'20_FIELD_MAPPING'!H168</x:f>
        <x:v>4935831.375283815</x:v>
      </x:c>
      <x:c r="K168" s="329" t="str">
        <x:v>CAD</x:v>
      </x:c>
      <x:c r="L168" s="329" t="str">
        <x:v>Unknown</x:v>
      </x:c>
      <x:c r="M168" s="329" t="str">
        <x:v>SRC-NGOB-V18</x:v>
      </x:c>
      <x:c r="N168" s="329" t="str">
        <x:v>'800 Commercial'!M16</x:v>
      </x:c>
      <x:c r="O168" s="329" t="str">
        <x:v>MAP-TEST-0162</x:v>
      </x:c>
      <x:c r="P168" s="329" t="str">
        <x:v>Under review</x:v>
      </x:c>
      <x:c r="Q168" s="329" t="str">
        <x:v>V4.2-NGOB-CORRECTED-TEST</x:v>
      </x:c>
      <x:c r="R168" s="329" t="str">
        <x:v>Property total revenue source control.</x:v>
      </x:c>
      <x:c r="S168" s="329" t="str"/>
      <x:c r="T168" s="329"/>
      <x:c r="U168" s="332" t="str">
        <x:v>Property detail</x:v>
      </x:c>
      <x:c r="V168" s="332" t="str">
        <x:v>Needs review</x:v>
      </x:c>
      <x:c r="W168" s="60"/>
      <x:c r="X168" s="60"/>
      <x:c r="Y168" s="60"/>
      <x:c r="Z168" s="60"/>
    </x:row>
    <x:row r="169" ht="18" hidden="0" customHeight="1">
      <x:c r="A169" s="329" t="str">
        <x:v>FIN-TEST-0163</x:v>
      </x:c>
      <x:c r="B169" s="329" t="str">
        <x:v>ASM-NGOB-V42-TEST</x:v>
      </x:c>
      <x:c r="C169" s="329" t="str">
        <x:v>ORG-NGOB</x:v>
      </x:c>
      <x:c r="D169" s="329" t="str">
        <x:v>PROP-800C</x:v>
      </x:c>
      <x:c r="E169" s="336" t="d">
        <x:v>2034-04-01T00:00:00.000Z</x:v>
      </x:c>
      <x:c r="F169" s="336" t="d">
        <x:v>2035-03-31T00:00:00.000Z</x:v>
      </x:c>
      <x:c r="G169" s="329" t="str">
        <x:v>2034-2035</x:v>
      </x:c>
      <x:c r="H169" s="329" t="str">
        <x:v>Projection</x:v>
      </x:c>
      <x:c r="I169" s="329" t="str">
        <x:v>OPEX</x:v>
      </x:c>
      <x:c r="J169" s="338" t="n">
        <x:f>'20_FIELD_MAPPING'!H169</x:f>
        <x:v>1208503.0472509249</x:v>
      </x:c>
      <x:c r="K169" s="329" t="str">
        <x:v>CAD</x:v>
      </x:c>
      <x:c r="L169" s="329" t="str">
        <x:v>Unknown</x:v>
      </x:c>
      <x:c r="M169" s="329" t="str">
        <x:v>SRC-NGOB-V18</x:v>
      </x:c>
      <x:c r="N169" s="329" t="str">
        <x:v>'800 Commercial'!M87</x:v>
      </x:c>
      <x:c r="O169" s="329" t="str">
        <x:v>MAP-TEST-0163</x:v>
      </x:c>
      <x:c r="P169" s="329" t="str">
        <x:v>Under review</x:v>
      </x:c>
      <x:c r="Q169" s="329" t="str">
        <x:v>V4.2-NGOB-CORRECTED-TEST</x:v>
      </x:c>
      <x:c r="R169" s="329" t="str">
        <x:v>Property total operating expense source control.</x:v>
      </x:c>
      <x:c r="S169" s="329" t="str"/>
      <x:c r="T169" s="329"/>
      <x:c r="U169" s="332" t="str">
        <x:v>Property detail</x:v>
      </x:c>
      <x:c r="V169" s="332" t="str">
        <x:v>Needs review</x:v>
      </x:c>
      <x:c r="W169" s="60"/>
      <x:c r="X169" s="60"/>
      <x:c r="Y169" s="60"/>
      <x:c r="Z169" s="60"/>
    </x:row>
    <x:row r="170" ht="18" hidden="0" customHeight="1">
      <x:c r="A170" s="329" t="str">
        <x:v>FIN-TEST-0164</x:v>
      </x:c>
      <x:c r="B170" s="329" t="str">
        <x:v>ASM-NGOB-V42-TEST</x:v>
      </x:c>
      <x:c r="C170" s="329" t="str">
        <x:v>ORG-NGOB</x:v>
      </x:c>
      <x:c r="D170" s="329" t="str">
        <x:v>PROP-AC</x:v>
      </x:c>
      <x:c r="E170" s="336" t="d">
        <x:v>2024-04-01T00:00:00.000Z</x:v>
      </x:c>
      <x:c r="F170" s="336" t="d">
        <x:v>2025-03-31T00:00:00.000Z</x:v>
      </x:c>
      <x:c r="G170" s="329" t="str">
        <x:v>2024-2025</x:v>
      </x:c>
      <x:c r="H170" s="329" t="str">
        <x:v>Actual</x:v>
      </x:c>
      <x:c r="I170" s="329" t="str">
        <x:v>REVENUE</x:v>
      </x:c>
      <x:c r="J170" s="338" t="n">
        <x:f>'20_FIELD_MAPPING'!H170</x:f>
        <x:v>481963.16000000003</x:v>
      </x:c>
      <x:c r="K170" s="329" t="str">
        <x:v>CAD</x:v>
      </x:c>
      <x:c r="L170" s="329" t="str">
        <x:v>Unknown</x:v>
      </x:c>
      <x:c r="M170" s="329" t="str">
        <x:v>SRC-NGOB-V18</x:v>
      </x:c>
      <x:c r="N170" s="329" t="str">
        <x:v>'AC -'!C16</x:v>
      </x:c>
      <x:c r="O170" s="329" t="str">
        <x:v>MAP-TEST-0164</x:v>
      </x:c>
      <x:c r="P170" s="329" t="str">
        <x:v>Under review</x:v>
      </x:c>
      <x:c r="Q170" s="329" t="str">
        <x:v>V4.2-NGOB-CORRECTED-TEST</x:v>
      </x:c>
      <x:c r="R170" s="329" t="str">
        <x:v>Property total revenue source control.</x:v>
      </x:c>
      <x:c r="S170" s="329" t="str"/>
      <x:c r="T170" s="329"/>
      <x:c r="U170" s="332" t="str">
        <x:v>Property detail</x:v>
      </x:c>
      <x:c r="V170" s="332" t="str">
        <x:v>Needs review</x:v>
      </x:c>
      <x:c r="W170" s="60"/>
      <x:c r="X170" s="60"/>
      <x:c r="Y170" s="60"/>
      <x:c r="Z170" s="60"/>
    </x:row>
    <x:row r="171" ht="18" hidden="0" customHeight="1">
      <x:c r="A171" s="329" t="str">
        <x:v>FIN-TEST-0165</x:v>
      </x:c>
      <x:c r="B171" s="329" t="str">
        <x:v>ASM-NGOB-V42-TEST</x:v>
      </x:c>
      <x:c r="C171" s="329" t="str">
        <x:v>ORG-NGOB</x:v>
      </x:c>
      <x:c r="D171" s="329" t="str">
        <x:v>PROP-AC</x:v>
      </x:c>
      <x:c r="E171" s="336" t="d">
        <x:v>2024-04-01T00:00:00.000Z</x:v>
      </x:c>
      <x:c r="F171" s="336" t="d">
        <x:v>2025-03-31T00:00:00.000Z</x:v>
      </x:c>
      <x:c r="G171" s="329" t="str">
        <x:v>2024-2025</x:v>
      </x:c>
      <x:c r="H171" s="329" t="str">
        <x:v>Actual</x:v>
      </x:c>
      <x:c r="I171" s="329" t="str">
        <x:v>OPEX</x:v>
      </x:c>
      <x:c r="J171" s="338" t="n">
        <x:f>'20_FIELD_MAPPING'!H171</x:f>
        <x:v>352654.42</x:v>
      </x:c>
      <x:c r="K171" s="329" t="str">
        <x:v>CAD</x:v>
      </x:c>
      <x:c r="L171" s="329" t="str">
        <x:v>Unknown</x:v>
      </x:c>
      <x:c r="M171" s="329" t="str">
        <x:v>SRC-NGOB-V18</x:v>
      </x:c>
      <x:c r="N171" s="329" t="str">
        <x:v>'AC -'!C87</x:v>
      </x:c>
      <x:c r="O171" s="329" t="str">
        <x:v>MAP-TEST-0165</x:v>
      </x:c>
      <x:c r="P171" s="329" t="str">
        <x:v>Under review</x:v>
      </x:c>
      <x:c r="Q171" s="329" t="str">
        <x:v>V4.2-NGOB-CORRECTED-TEST</x:v>
      </x:c>
      <x:c r="R171" s="329" t="str">
        <x:v>Property total operating expense source control.</x:v>
      </x:c>
      <x:c r="S171" s="329" t="str"/>
      <x:c r="T171" s="329"/>
      <x:c r="U171" s="332" t="str">
        <x:v>Property detail</x:v>
      </x:c>
      <x:c r="V171" s="332" t="str">
        <x:v>Needs review</x:v>
      </x:c>
      <x:c r="W171" s="60"/>
      <x:c r="X171" s="60"/>
      <x:c r="Y171" s="60"/>
      <x:c r="Z171" s="60"/>
    </x:row>
    <x:row r="172" ht="18" hidden="0" customHeight="1">
      <x:c r="A172" s="329" t="str">
        <x:v>FIN-TEST-0166</x:v>
      </x:c>
      <x:c r="B172" s="329" t="str">
        <x:v>ASM-NGOB-V42-TEST</x:v>
      </x:c>
      <x:c r="C172" s="329" t="str">
        <x:v>ORG-NGOB</x:v>
      </x:c>
      <x:c r="D172" s="329" t="str">
        <x:v>PROP-AC</x:v>
      </x:c>
      <x:c r="E172" s="336" t="d">
        <x:v>2025-04-01T00:00:00.000Z</x:v>
      </x:c>
      <x:c r="F172" s="336" t="d">
        <x:v>2026-03-31T00:00:00.000Z</x:v>
      </x:c>
      <x:c r="G172" s="329" t="str">
        <x:v>2025-2026</x:v>
      </x:c>
      <x:c r="H172" s="329" t="str">
        <x:v>Budget</x:v>
      </x:c>
      <x:c r="I172" s="329" t="str">
        <x:v>REVENUE</x:v>
      </x:c>
      <x:c r="J172" s="338" t="n">
        <x:f>'20_FIELD_MAPPING'!H172</x:f>
        <x:v>353344.14</x:v>
      </x:c>
      <x:c r="K172" s="329" t="str">
        <x:v>CAD</x:v>
      </x:c>
      <x:c r="L172" s="329" t="str">
        <x:v>Unknown</x:v>
      </x:c>
      <x:c r="M172" s="329" t="str">
        <x:v>SRC-NGOB-V18</x:v>
      </x:c>
      <x:c r="N172" s="329" t="str">
        <x:v>'AC -'!D16</x:v>
      </x:c>
      <x:c r="O172" s="329" t="str">
        <x:v>MAP-TEST-0166</x:v>
      </x:c>
      <x:c r="P172" s="329" t="str">
        <x:v>Under review</x:v>
      </x:c>
      <x:c r="Q172" s="329" t="str">
        <x:v>V4.2-NGOB-CORRECTED-TEST</x:v>
      </x:c>
      <x:c r="R172" s="329" t="str">
        <x:v>Property total revenue source control.</x:v>
      </x:c>
      <x:c r="S172" s="329" t="str"/>
      <x:c r="T172" s="329"/>
      <x:c r="U172" s="332" t="str">
        <x:v>Property detail</x:v>
      </x:c>
      <x:c r="V172" s="332" t="str">
        <x:v>Needs review</x:v>
      </x:c>
      <x:c r="W172" s="60"/>
      <x:c r="X172" s="60"/>
      <x:c r="Y172" s="60"/>
      <x:c r="Z172" s="60"/>
    </x:row>
    <x:row r="173" ht="18" hidden="0" customHeight="1">
      <x:c r="A173" s="329" t="str">
        <x:v>FIN-TEST-0167</x:v>
      </x:c>
      <x:c r="B173" s="329" t="str">
        <x:v>ASM-NGOB-V42-TEST</x:v>
      </x:c>
      <x:c r="C173" s="329" t="str">
        <x:v>ORG-NGOB</x:v>
      </x:c>
      <x:c r="D173" s="329" t="str">
        <x:v>PROP-AC</x:v>
      </x:c>
      <x:c r="E173" s="336" t="d">
        <x:v>2025-04-01T00:00:00.000Z</x:v>
      </x:c>
      <x:c r="F173" s="336" t="d">
        <x:v>2026-03-31T00:00:00.000Z</x:v>
      </x:c>
      <x:c r="G173" s="329" t="str">
        <x:v>2025-2026</x:v>
      </x:c>
      <x:c r="H173" s="329" t="str">
        <x:v>Budget</x:v>
      </x:c>
      <x:c r="I173" s="329" t="str">
        <x:v>OPEX</x:v>
      </x:c>
      <x:c r="J173" s="338" t="n">
        <x:f>'20_FIELD_MAPPING'!H173</x:f>
        <x:v>217808.0084</x:v>
      </x:c>
      <x:c r="K173" s="329" t="str">
        <x:v>CAD</x:v>
      </x:c>
      <x:c r="L173" s="329" t="str">
        <x:v>Unknown</x:v>
      </x:c>
      <x:c r="M173" s="329" t="str">
        <x:v>SRC-NGOB-V18</x:v>
      </x:c>
      <x:c r="N173" s="329" t="str">
        <x:v>'AC -'!D87</x:v>
      </x:c>
      <x:c r="O173" s="329" t="str">
        <x:v>MAP-TEST-0167</x:v>
      </x:c>
      <x:c r="P173" s="329" t="str">
        <x:v>Under review</x:v>
      </x:c>
      <x:c r="Q173" s="329" t="str">
        <x:v>V4.2-NGOB-CORRECTED-TEST</x:v>
      </x:c>
      <x:c r="R173" s="329" t="str">
        <x:v>Property total operating expense source control.</x:v>
      </x:c>
      <x:c r="S173" s="329" t="str"/>
      <x:c r="T173" s="329"/>
      <x:c r="U173" s="332" t="str">
        <x:v>Property detail</x:v>
      </x:c>
      <x:c r="V173" s="332" t="str">
        <x:v>Needs review</x:v>
      </x:c>
      <x:c r="W173" s="60"/>
      <x:c r="X173" s="60"/>
      <x:c r="Y173" s="60"/>
      <x:c r="Z173" s="60"/>
    </x:row>
    <x:row r="174" ht="18" hidden="0" customHeight="1">
      <x:c r="A174" s="329" t="str">
        <x:v>FIN-TEST-0168</x:v>
      </x:c>
      <x:c r="B174" s="329" t="str">
        <x:v>ASM-NGOB-V42-TEST</x:v>
      </x:c>
      <x:c r="C174" s="329" t="str">
        <x:v>ORG-NGOB</x:v>
      </x:c>
      <x:c r="D174" s="329" t="str">
        <x:v>PROP-AC</x:v>
      </x:c>
      <x:c r="E174" s="336" t="d">
        <x:v>2026-04-01T00:00:00.000Z</x:v>
      </x:c>
      <x:c r="F174" s="336" t="d">
        <x:v>2027-03-31T00:00:00.000Z</x:v>
      </x:c>
      <x:c r="G174" s="329" t="str">
        <x:v>2026-2027</x:v>
      </x:c>
      <x:c r="H174" s="329" t="str">
        <x:v>Projection</x:v>
      </x:c>
      <x:c r="I174" s="329" t="str">
        <x:v>REVENUE</x:v>
      </x:c>
      <x:c r="J174" s="338" t="n">
        <x:f>'20_FIELD_MAPPING'!H174</x:f>
        <x:v>327460.0228</x:v>
      </x:c>
      <x:c r="K174" s="329" t="str">
        <x:v>CAD</x:v>
      </x:c>
      <x:c r="L174" s="329" t="str">
        <x:v>Unknown</x:v>
      </x:c>
      <x:c r="M174" s="329" t="str">
        <x:v>SRC-NGOB-V18</x:v>
      </x:c>
      <x:c r="N174" s="329" t="str">
        <x:v>'AC -'!E16</x:v>
      </x:c>
      <x:c r="O174" s="329" t="str">
        <x:v>MAP-TEST-0168</x:v>
      </x:c>
      <x:c r="P174" s="329" t="str">
        <x:v>Under review</x:v>
      </x:c>
      <x:c r="Q174" s="329" t="str">
        <x:v>V4.2-NGOB-CORRECTED-TEST</x:v>
      </x:c>
      <x:c r="R174" s="329" t="str">
        <x:v>Property total revenue source control.</x:v>
      </x:c>
      <x:c r="S174" s="329" t="str"/>
      <x:c r="T174" s="329"/>
      <x:c r="U174" s="332" t="str">
        <x:v>Property detail</x:v>
      </x:c>
      <x:c r="V174" s="332" t="str">
        <x:v>Needs review</x:v>
      </x:c>
      <x:c r="W174" s="60"/>
      <x:c r="X174" s="60"/>
      <x:c r="Y174" s="60"/>
      <x:c r="Z174" s="60"/>
    </x:row>
    <x:row r="175" ht="18" hidden="0" customHeight="1">
      <x:c r="A175" s="329" t="str">
        <x:v>FIN-TEST-0169</x:v>
      </x:c>
      <x:c r="B175" s="329" t="str">
        <x:v>ASM-NGOB-V42-TEST</x:v>
      </x:c>
      <x:c r="C175" s="329" t="str">
        <x:v>ORG-NGOB</x:v>
      </x:c>
      <x:c r="D175" s="329" t="str">
        <x:v>PROP-AC</x:v>
      </x:c>
      <x:c r="E175" s="336" t="d">
        <x:v>2026-04-01T00:00:00.000Z</x:v>
      </x:c>
      <x:c r="F175" s="336" t="d">
        <x:v>2027-03-31T00:00:00.000Z</x:v>
      </x:c>
      <x:c r="G175" s="329" t="str">
        <x:v>2026-2027</x:v>
      </x:c>
      <x:c r="H175" s="329" t="str">
        <x:v>Projection</x:v>
      </x:c>
      <x:c r="I175" s="329" t="str">
        <x:v>OPEX</x:v>
      </x:c>
      <x:c r="J175" s="338" t="n">
        <x:f>'20_FIELD_MAPPING'!H175</x:f>
        <x:v>212140.133736</x:v>
      </x:c>
      <x:c r="K175" s="329" t="str">
        <x:v>CAD</x:v>
      </x:c>
      <x:c r="L175" s="329" t="str">
        <x:v>Unknown</x:v>
      </x:c>
      <x:c r="M175" s="329" t="str">
        <x:v>SRC-NGOB-V18</x:v>
      </x:c>
      <x:c r="N175" s="329" t="str">
        <x:v>'AC -'!E87</x:v>
      </x:c>
      <x:c r="O175" s="329" t="str">
        <x:v>MAP-TEST-0169</x:v>
      </x:c>
      <x:c r="P175" s="329" t="str">
        <x:v>Under review</x:v>
      </x:c>
      <x:c r="Q175" s="329" t="str">
        <x:v>V4.2-NGOB-CORRECTED-TEST</x:v>
      </x:c>
      <x:c r="R175" s="329" t="str">
        <x:v>Property total operating expense source control.</x:v>
      </x:c>
      <x:c r="S175" s="329" t="str"/>
      <x:c r="T175" s="329"/>
      <x:c r="U175" s="332" t="str">
        <x:v>Property detail</x:v>
      </x:c>
      <x:c r="V175" s="332" t="str">
        <x:v>Needs review</x:v>
      </x:c>
      <x:c r="W175" s="60"/>
      <x:c r="X175" s="60"/>
      <x:c r="Y175" s="60"/>
      <x:c r="Z175" s="60"/>
    </x:row>
    <x:row r="176" ht="18" hidden="0" customHeight="1">
      <x:c r="A176" s="329" t="str">
        <x:v>FIN-TEST-0170</x:v>
      </x:c>
      <x:c r="B176" s="329" t="str">
        <x:v>ASM-NGOB-V42-TEST</x:v>
      </x:c>
      <x:c r="C176" s="329" t="str">
        <x:v>ORG-NGOB</x:v>
      </x:c>
      <x:c r="D176" s="329" t="str">
        <x:v>PROP-AC</x:v>
      </x:c>
      <x:c r="E176" s="336" t="d">
        <x:v>2027-04-01T00:00:00.000Z</x:v>
      </x:c>
      <x:c r="F176" s="336" t="d">
        <x:v>2028-03-31T00:00:00.000Z</x:v>
      </x:c>
      <x:c r="G176" s="329" t="str">
        <x:v>2027-2028</x:v>
      </x:c>
      <x:c r="H176" s="329" t="str">
        <x:v>Projection</x:v>
      </x:c>
      <x:c r="I176" s="329" t="str">
        <x:v>REVENUE</x:v>
      </x:c>
      <x:c r="J176" s="338" t="n">
        <x:f>'20_FIELD_MAPPING'!H176</x:f>
        <x:v>340757.54325600003</x:v>
      </x:c>
      <x:c r="K176" s="329" t="str">
        <x:v>CAD</x:v>
      </x:c>
      <x:c r="L176" s="329" t="str">
        <x:v>Unknown</x:v>
      </x:c>
      <x:c r="M176" s="329" t="str">
        <x:v>SRC-NGOB-V18</x:v>
      </x:c>
      <x:c r="N176" s="329" t="str">
        <x:v>'AC -'!F16</x:v>
      </x:c>
      <x:c r="O176" s="329" t="str">
        <x:v>MAP-TEST-0170</x:v>
      </x:c>
      <x:c r="P176" s="329" t="str">
        <x:v>Under review</x:v>
      </x:c>
      <x:c r="Q176" s="329" t="str">
        <x:v>V4.2-NGOB-CORRECTED-TEST</x:v>
      </x:c>
      <x:c r="R176" s="329" t="str">
        <x:v>Property total revenue source control.</x:v>
      </x:c>
      <x:c r="S176" s="329" t="str"/>
      <x:c r="T176" s="329"/>
      <x:c r="U176" s="332" t="str">
        <x:v>Property detail</x:v>
      </x:c>
      <x:c r="V176" s="332" t="str">
        <x:v>Needs review</x:v>
      </x:c>
      <x:c r="W176" s="60"/>
      <x:c r="X176" s="60"/>
      <x:c r="Y176" s="60"/>
      <x:c r="Z176" s="60"/>
    </x:row>
    <x:row r="177" ht="18" hidden="0" customHeight="1">
      <x:c r="A177" s="329" t="str">
        <x:v>FIN-TEST-0171</x:v>
      </x:c>
      <x:c r="B177" s="329" t="str">
        <x:v>ASM-NGOB-V42-TEST</x:v>
      </x:c>
      <x:c r="C177" s="329" t="str">
        <x:v>ORG-NGOB</x:v>
      </x:c>
      <x:c r="D177" s="329" t="str">
        <x:v>PROP-AC</x:v>
      </x:c>
      <x:c r="E177" s="336" t="d">
        <x:v>2027-04-01T00:00:00.000Z</x:v>
      </x:c>
      <x:c r="F177" s="336" t="d">
        <x:v>2028-03-31T00:00:00.000Z</x:v>
      </x:c>
      <x:c r="G177" s="329" t="str">
        <x:v>2027-2028</x:v>
      </x:c>
      <x:c r="H177" s="329" t="str">
        <x:v>Projection</x:v>
      </x:c>
      <x:c r="I177" s="329" t="str">
        <x:v>OPEX</x:v>
      </x:c>
      <x:c r="J177" s="338" t="n">
        <x:f>'20_FIELD_MAPPING'!H177</x:f>
        <x:v>208105.43373672</x:v>
      </x:c>
      <x:c r="K177" s="329" t="str">
        <x:v>CAD</x:v>
      </x:c>
      <x:c r="L177" s="329" t="str">
        <x:v>Unknown</x:v>
      </x:c>
      <x:c r="M177" s="329" t="str">
        <x:v>SRC-NGOB-V18</x:v>
      </x:c>
      <x:c r="N177" s="329" t="str">
        <x:v>'AC -'!F87</x:v>
      </x:c>
      <x:c r="O177" s="329" t="str">
        <x:v>MAP-TEST-0171</x:v>
      </x:c>
      <x:c r="P177" s="329" t="str">
        <x:v>Under review</x:v>
      </x:c>
      <x:c r="Q177" s="329" t="str">
        <x:v>V4.2-NGOB-CORRECTED-TEST</x:v>
      </x:c>
      <x:c r="R177" s="329" t="str">
        <x:v>Property total operating expense source control.</x:v>
      </x:c>
      <x:c r="S177" s="329" t="str"/>
      <x:c r="T177" s="329"/>
      <x:c r="U177" s="332" t="str">
        <x:v>Property detail</x:v>
      </x:c>
      <x:c r="V177" s="332" t="str">
        <x:v>Needs review</x:v>
      </x:c>
      <x:c r="W177" s="60"/>
      <x:c r="X177" s="60"/>
      <x:c r="Y177" s="60"/>
      <x:c r="Z177" s="60"/>
    </x:row>
    <x:row r="178" ht="18" hidden="0" customHeight="1">
      <x:c r="A178" s="329" t="str">
        <x:v>FIN-TEST-0172</x:v>
      </x:c>
      <x:c r="B178" s="329" t="str">
        <x:v>ASM-NGOB-V42-TEST</x:v>
      </x:c>
      <x:c r="C178" s="329" t="str">
        <x:v>ORG-NGOB</x:v>
      </x:c>
      <x:c r="D178" s="329" t="str">
        <x:v>PROP-AC</x:v>
      </x:c>
      <x:c r="E178" s="336" t="d">
        <x:v>2028-04-01T00:00:00.000Z</x:v>
      </x:c>
      <x:c r="F178" s="336" t="d">
        <x:v>2029-03-31T00:00:00.000Z</x:v>
      </x:c>
      <x:c r="G178" s="329" t="str">
        <x:v>2028-2029</x:v>
      </x:c>
      <x:c r="H178" s="329" t="str">
        <x:v>Projection</x:v>
      </x:c>
      <x:c r="I178" s="329" t="str">
        <x:v>REVENUE</x:v>
      </x:c>
      <x:c r="J178" s="338" t="n">
        <x:f>'20_FIELD_MAPPING'!H178</x:f>
        <x:v>354714.68012112</x:v>
      </x:c>
      <x:c r="K178" s="329" t="str">
        <x:v>CAD</x:v>
      </x:c>
      <x:c r="L178" s="329" t="str">
        <x:v>Unknown</x:v>
      </x:c>
      <x:c r="M178" s="329" t="str">
        <x:v>SRC-NGOB-V18</x:v>
      </x:c>
      <x:c r="N178" s="329" t="str">
        <x:v>'AC -'!G16</x:v>
      </x:c>
      <x:c r="O178" s="329" t="str">
        <x:v>MAP-TEST-0172</x:v>
      </x:c>
      <x:c r="P178" s="329" t="str">
        <x:v>Under review</x:v>
      </x:c>
      <x:c r="Q178" s="329" t="str">
        <x:v>V4.2-NGOB-CORRECTED-TEST</x:v>
      </x:c>
      <x:c r="R178" s="329" t="str">
        <x:v>Property total revenue source control.</x:v>
      </x:c>
      <x:c r="S178" s="329" t="str"/>
      <x:c r="T178" s="329"/>
      <x:c r="U178" s="332" t="str">
        <x:v>Property detail</x:v>
      </x:c>
      <x:c r="V178" s="332" t="str">
        <x:v>Needs review</x:v>
      </x:c>
      <x:c r="W178" s="60"/>
      <x:c r="X178" s="60"/>
      <x:c r="Y178" s="60"/>
      <x:c r="Z178" s="60"/>
    </x:row>
    <x:row r="179" ht="18" hidden="0" customHeight="1">
      <x:c r="A179" s="329" t="str">
        <x:v>FIN-TEST-0173</x:v>
      </x:c>
      <x:c r="B179" s="329" t="str">
        <x:v>ASM-NGOB-V42-TEST</x:v>
      </x:c>
      <x:c r="C179" s="329" t="str">
        <x:v>ORG-NGOB</x:v>
      </x:c>
      <x:c r="D179" s="329" t="str">
        <x:v>PROP-AC</x:v>
      </x:c>
      <x:c r="E179" s="336" t="d">
        <x:v>2028-04-01T00:00:00.000Z</x:v>
      </x:c>
      <x:c r="F179" s="336" t="d">
        <x:v>2029-03-31T00:00:00.000Z</x:v>
      </x:c>
      <x:c r="G179" s="329" t="str">
        <x:v>2028-2029</x:v>
      </x:c>
      <x:c r="H179" s="329" t="str">
        <x:v>Projection</x:v>
      </x:c>
      <x:c r="I179" s="329" t="str">
        <x:v>OPEX</x:v>
      </x:c>
      <x:c r="J179" s="338" t="n">
        <x:f>'20_FIELD_MAPPING'!H179</x:f>
        <x:v>212339.60064907442</x:v>
      </x:c>
      <x:c r="K179" s="329" t="str">
        <x:v>CAD</x:v>
      </x:c>
      <x:c r="L179" s="329" t="str">
        <x:v>Unknown</x:v>
      </x:c>
      <x:c r="M179" s="329" t="str">
        <x:v>SRC-NGOB-V18</x:v>
      </x:c>
      <x:c r="N179" s="329" t="str">
        <x:v>'AC -'!G87</x:v>
      </x:c>
      <x:c r="O179" s="329" t="str">
        <x:v>MAP-TEST-0173</x:v>
      </x:c>
      <x:c r="P179" s="329" t="str">
        <x:v>Under review</x:v>
      </x:c>
      <x:c r="Q179" s="329" t="str">
        <x:v>V4.2-NGOB-CORRECTED-TEST</x:v>
      </x:c>
      <x:c r="R179" s="329" t="str">
        <x:v>Property total operating expense source control.</x:v>
      </x:c>
      <x:c r="S179" s="329" t="str"/>
      <x:c r="T179" s="329"/>
      <x:c r="U179" s="332" t="str">
        <x:v>Property detail</x:v>
      </x:c>
      <x:c r="V179" s="332" t="str">
        <x:v>Needs review</x:v>
      </x:c>
      <x:c r="W179" s="60"/>
      <x:c r="X179" s="60"/>
      <x:c r="Y179" s="60"/>
      <x:c r="Z179" s="60"/>
    </x:row>
    <x:row r="180" ht="18" hidden="0" customHeight="1">
      <x:c r="A180" s="329" t="str">
        <x:v>FIN-TEST-0174</x:v>
      </x:c>
      <x:c r="B180" s="329" t="str">
        <x:v>ASM-NGOB-V42-TEST</x:v>
      </x:c>
      <x:c r="C180" s="329" t="str">
        <x:v>ORG-NGOB</x:v>
      </x:c>
      <x:c r="D180" s="329" t="str">
        <x:v>PROP-AC</x:v>
      </x:c>
      <x:c r="E180" s="336" t="d">
        <x:v>2029-04-01T00:00:00.000Z</x:v>
      </x:c>
      <x:c r="F180" s="336" t="d">
        <x:v>2030-03-31T00:00:00.000Z</x:v>
      </x:c>
      <x:c r="G180" s="329" t="str">
        <x:v>2029-2030</x:v>
      </x:c>
      <x:c r="H180" s="329" t="str">
        <x:v>Projection</x:v>
      </x:c>
      <x:c r="I180" s="329" t="str">
        <x:v>REVENUE</x:v>
      </x:c>
      <x:c r="J180" s="338" t="n">
        <x:f>'20_FIELD_MAPPING'!H180</x:f>
        <x:v>369364.3090235424</x:v>
      </x:c>
      <x:c r="K180" s="329" t="str">
        <x:v>CAD</x:v>
      </x:c>
      <x:c r="L180" s="329" t="str">
        <x:v>Unknown</x:v>
      </x:c>
      <x:c r="M180" s="329" t="str">
        <x:v>SRC-NGOB-V18</x:v>
      </x:c>
      <x:c r="N180" s="329" t="str">
        <x:v>'AC -'!H16</x:v>
      </x:c>
      <x:c r="O180" s="329" t="str">
        <x:v>MAP-TEST-0174</x:v>
      </x:c>
      <x:c r="P180" s="329" t="str">
        <x:v>Under review</x:v>
      </x:c>
      <x:c r="Q180" s="329" t="str">
        <x:v>V4.2-NGOB-CORRECTED-TEST</x:v>
      </x:c>
      <x:c r="R180" s="329" t="str">
        <x:v>Property total revenue source control.</x:v>
      </x:c>
      <x:c r="S180" s="329" t="str"/>
      <x:c r="T180" s="329"/>
      <x:c r="U180" s="332" t="str">
        <x:v>Property detail</x:v>
      </x:c>
      <x:c r="V180" s="332" t="str">
        <x:v>Needs review</x:v>
      </x:c>
      <x:c r="W180" s="60"/>
      <x:c r="X180" s="60"/>
      <x:c r="Y180" s="60"/>
      <x:c r="Z180" s="60"/>
    </x:row>
    <x:row r="181" ht="18" hidden="0" customHeight="1">
      <x:c r="A181" s="329" t="str">
        <x:v>FIN-TEST-0175</x:v>
      </x:c>
      <x:c r="B181" s="329" t="str">
        <x:v>ASM-NGOB-V42-TEST</x:v>
      </x:c>
      <x:c r="C181" s="329" t="str">
        <x:v>ORG-NGOB</x:v>
      </x:c>
      <x:c r="D181" s="329" t="str">
        <x:v>PROP-AC</x:v>
      </x:c>
      <x:c r="E181" s="336" t="d">
        <x:v>2029-04-01T00:00:00.000Z</x:v>
      </x:c>
      <x:c r="F181" s="336" t="d">
        <x:v>2030-03-31T00:00:00.000Z</x:v>
      </x:c>
      <x:c r="G181" s="329" t="str">
        <x:v>2029-2030</x:v>
      </x:c>
      <x:c r="H181" s="329" t="str">
        <x:v>Projection</x:v>
      </x:c>
      <x:c r="I181" s="329" t="str">
        <x:v>OPEX</x:v>
      </x:c>
      <x:c r="J181" s="338" t="n">
        <x:f>'20_FIELD_MAPPING'!H181</x:f>
        <x:v>216660.6126468045</x:v>
      </x:c>
      <x:c r="K181" s="329" t="str">
        <x:v>CAD</x:v>
      </x:c>
      <x:c r="L181" s="329" t="str">
        <x:v>Unknown</x:v>
      </x:c>
      <x:c r="M181" s="329" t="str">
        <x:v>SRC-NGOB-V18</x:v>
      </x:c>
      <x:c r="N181" s="329" t="str">
        <x:v>'AC -'!H87</x:v>
      </x:c>
      <x:c r="O181" s="329" t="str">
        <x:v>MAP-TEST-0175</x:v>
      </x:c>
      <x:c r="P181" s="329" t="str">
        <x:v>Under review</x:v>
      </x:c>
      <x:c r="Q181" s="329" t="str">
        <x:v>V4.2-NGOB-CORRECTED-TEST</x:v>
      </x:c>
      <x:c r="R181" s="329" t="str">
        <x:v>Property total operating expense source control.</x:v>
      </x:c>
      <x:c r="S181" s="329" t="str"/>
      <x:c r="T181" s="329"/>
      <x:c r="U181" s="332" t="str">
        <x:v>Property detail</x:v>
      </x:c>
      <x:c r="V181" s="332" t="str">
        <x:v>Needs review</x:v>
      </x:c>
      <x:c r="W181" s="60"/>
      <x:c r="X181" s="60"/>
      <x:c r="Y181" s="60"/>
      <x:c r="Z181" s="60"/>
    </x:row>
    <x:row r="182" ht="18" hidden="0" customHeight="1">
      <x:c r="A182" s="329" t="str">
        <x:v>FIN-TEST-0176</x:v>
      </x:c>
      <x:c r="B182" s="329" t="str">
        <x:v>ASM-NGOB-V42-TEST</x:v>
      </x:c>
      <x:c r="C182" s="329" t="str">
        <x:v>ORG-NGOB</x:v>
      </x:c>
      <x:c r="D182" s="329" t="str">
        <x:v>PROP-AC</x:v>
      </x:c>
      <x:c r="E182" s="336" t="d">
        <x:v>2031-04-01T00:00:00.000Z</x:v>
      </x:c>
      <x:c r="F182" s="336" t="d">
        <x:v>2032-03-31T00:00:00.000Z</x:v>
      </x:c>
      <x:c r="G182" s="329" t="str">
        <x:v>2031-2032</x:v>
      </x:c>
      <x:c r="H182" s="329" t="str">
        <x:v>Projection</x:v>
      </x:c>
      <x:c r="I182" s="329" t="str">
        <x:v>REVENUE</x:v>
      </x:c>
      <x:c r="J182" s="338" t="n">
        <x:f>'20_FIELD_MAPPING'!H182</x:f>
        <x:v>400880.8358826436</x:v>
      </x:c>
      <x:c r="K182" s="329" t="str">
        <x:v>CAD</x:v>
      </x:c>
      <x:c r="L182" s="329" t="str">
        <x:v>Unknown</x:v>
      </x:c>
      <x:c r="M182" s="329" t="str">
        <x:v>SRC-NGOB-V18</x:v>
      </x:c>
      <x:c r="N182" s="329" t="str">
        <x:v>'AC -'!J16</x:v>
      </x:c>
      <x:c r="O182" s="329" t="str">
        <x:v>MAP-TEST-0176</x:v>
      </x:c>
      <x:c r="P182" s="329" t="str">
        <x:v>Under review</x:v>
      </x:c>
      <x:c r="Q182" s="329" t="str">
        <x:v>V4.2-NGOB-CORRECTED-TEST</x:v>
      </x:c>
      <x:c r="R182" s="329" t="str">
        <x:v>Property total revenue source control.</x:v>
      </x:c>
      <x:c r="S182" s="329" t="str"/>
      <x:c r="T182" s="329"/>
      <x:c r="U182" s="332" t="str">
        <x:v>Property detail</x:v>
      </x:c>
      <x:c r="V182" s="332" t="str">
        <x:v>Needs review</x:v>
      </x:c>
      <x:c r="W182" s="60"/>
      <x:c r="X182" s="60"/>
      <x:c r="Y182" s="60"/>
      <x:c r="Z182" s="60"/>
    </x:row>
    <x:row r="183" ht="18" hidden="0" customHeight="1">
      <x:c r="A183" s="329" t="str">
        <x:v>FIN-TEST-0177</x:v>
      </x:c>
      <x:c r="B183" s="329" t="str">
        <x:v>ASM-NGOB-V42-TEST</x:v>
      </x:c>
      <x:c r="C183" s="329" t="str">
        <x:v>ORG-NGOB</x:v>
      </x:c>
      <x:c r="D183" s="329" t="str">
        <x:v>PROP-AC</x:v>
      </x:c>
      <x:c r="E183" s="336" t="d">
        <x:v>2031-04-01T00:00:00.000Z</x:v>
      </x:c>
      <x:c r="F183" s="336" t="d">
        <x:v>2032-03-31T00:00:00.000Z</x:v>
      </x:c>
      <x:c r="G183" s="329" t="str">
        <x:v>2031-2032</x:v>
      </x:c>
      <x:c r="H183" s="329" t="str">
        <x:v>Projection</x:v>
      </x:c>
      <x:c r="I183" s="329" t="str">
        <x:v>OPEX</x:v>
      </x:c>
      <x:c r="J183" s="338" t="n">
        <x:f>'20_FIELD_MAPPING'!H183</x:f>
        <x:v>225570.4168955321</x:v>
      </x:c>
      <x:c r="K183" s="329" t="str">
        <x:v>CAD</x:v>
      </x:c>
      <x:c r="L183" s="329" t="str">
        <x:v>Unknown</x:v>
      </x:c>
      <x:c r="M183" s="329" t="str">
        <x:v>SRC-NGOB-V18</x:v>
      </x:c>
      <x:c r="N183" s="329" t="str">
        <x:v>'AC -'!J87</x:v>
      </x:c>
      <x:c r="O183" s="329" t="str">
        <x:v>MAP-TEST-0177</x:v>
      </x:c>
      <x:c r="P183" s="329" t="str">
        <x:v>Under review</x:v>
      </x:c>
      <x:c r="Q183" s="329" t="str">
        <x:v>V4.2-NGOB-CORRECTED-TEST</x:v>
      </x:c>
      <x:c r="R183" s="329" t="str">
        <x:v>Property total operating expense source control.</x:v>
      </x:c>
      <x:c r="S183" s="329" t="str"/>
      <x:c r="T183" s="329"/>
      <x:c r="U183" s="332" t="str">
        <x:v>Property detail</x:v>
      </x:c>
      <x:c r="V183" s="332" t="str">
        <x:v>Needs review</x:v>
      </x:c>
      <x:c r="W183" s="60"/>
      <x:c r="X183" s="60"/>
      <x:c r="Y183" s="60"/>
      <x:c r="Z183" s="60"/>
    </x:row>
    <x:row r="184" ht="18" hidden="0" customHeight="1">
      <x:c r="A184" s="329" t="str">
        <x:v>FIN-TEST-0178</x:v>
      </x:c>
      <x:c r="B184" s="329" t="str">
        <x:v>ASM-NGOB-V42-TEST</x:v>
      </x:c>
      <x:c r="C184" s="329" t="str">
        <x:v>ORG-NGOB</x:v>
      </x:c>
      <x:c r="D184" s="329" t="str">
        <x:v>PROP-AC</x:v>
      </x:c>
      <x:c r="E184" s="336" t="d">
        <x:v>2032-04-01T00:00:00.000Z</x:v>
      </x:c>
      <x:c r="F184" s="336" t="d">
        <x:v>2033-03-31T00:00:00.000Z</x:v>
      </x:c>
      <x:c r="G184" s="329" t="str">
        <x:v>2032-2033</x:v>
      </x:c>
      <x:c r="H184" s="329" t="str">
        <x:v>Projection</x:v>
      </x:c>
      <x:c r="I184" s="329" t="str">
        <x:v>REVENUE</x:v>
      </x:c>
      <x:c r="J184" s="338" t="n">
        <x:f>'20_FIELD_MAPPING'!H184</x:f>
        <x:v>409448.2147922402</x:v>
      </x:c>
      <x:c r="K184" s="329" t="str">
        <x:v>CAD</x:v>
      </x:c>
      <x:c r="L184" s="329" t="str">
        <x:v>Unknown</x:v>
      </x:c>
      <x:c r="M184" s="329" t="str">
        <x:v>SRC-NGOB-V18</x:v>
      </x:c>
      <x:c r="N184" s="329" t="str">
        <x:v>'AC -'!K16</x:v>
      </x:c>
      <x:c r="O184" s="329" t="str">
        <x:v>MAP-TEST-0178</x:v>
      </x:c>
      <x:c r="P184" s="329" t="str">
        <x:v>Under review</x:v>
      </x:c>
      <x:c r="Q184" s="329" t="str">
        <x:v>V4.2-NGOB-CORRECTED-TEST</x:v>
      </x:c>
      <x:c r="R184" s="329" t="str">
        <x:v>Property total revenue source control.</x:v>
      </x:c>
      <x:c r="S184" s="329" t="str"/>
      <x:c r="T184" s="329"/>
      <x:c r="U184" s="332" t="str">
        <x:v>Property detail</x:v>
      </x:c>
      <x:c r="V184" s="332" t="str">
        <x:v>Needs review</x:v>
      </x:c>
      <x:c r="W184" s="60"/>
      <x:c r="X184" s="60"/>
      <x:c r="Y184" s="60"/>
      <x:c r="Z184" s="60"/>
    </x:row>
    <x:row r="185" ht="18" hidden="0" customHeight="1">
      <x:c r="A185" s="329" t="str">
        <x:v>FIN-TEST-0179</x:v>
      </x:c>
      <x:c r="B185" s="329" t="str">
        <x:v>ASM-NGOB-V42-TEST</x:v>
      </x:c>
      <x:c r="C185" s="329" t="str">
        <x:v>ORG-NGOB</x:v>
      </x:c>
      <x:c r="D185" s="329" t="str">
        <x:v>PROP-AC</x:v>
      </x:c>
      <x:c r="E185" s="336" t="d">
        <x:v>2032-04-01T00:00:00.000Z</x:v>
      </x:c>
      <x:c r="F185" s="336" t="d">
        <x:v>2033-03-31T00:00:00.000Z</x:v>
      </x:c>
      <x:c r="G185" s="329" t="str">
        <x:v>2032-2033</x:v>
      </x:c>
      <x:c r="H185" s="329" t="str">
        <x:v>Projection</x:v>
      </x:c>
      <x:c r="I185" s="329" t="str">
        <x:v>OPEX</x:v>
      </x:c>
      <x:c r="J185" s="338" t="n">
        <x:f>'20_FIELD_MAPPING'!H185</x:f>
        <x:v>230162.9274147171</x:v>
      </x:c>
      <x:c r="K185" s="329" t="str">
        <x:v>CAD</x:v>
      </x:c>
      <x:c r="L185" s="329" t="str">
        <x:v>Unknown</x:v>
      </x:c>
      <x:c r="M185" s="329" t="str">
        <x:v>SRC-NGOB-V18</x:v>
      </x:c>
      <x:c r="N185" s="329" t="str">
        <x:v>'AC -'!K87</x:v>
      </x:c>
      <x:c r="O185" s="329" t="str">
        <x:v>MAP-TEST-0179</x:v>
      </x:c>
      <x:c r="P185" s="329" t="str">
        <x:v>Under review</x:v>
      </x:c>
      <x:c r="Q185" s="329" t="str">
        <x:v>V4.2-NGOB-CORRECTED-TEST</x:v>
      </x:c>
      <x:c r="R185" s="329" t="str">
        <x:v>Property total operating expense source control.</x:v>
      </x:c>
      <x:c r="S185" s="329" t="str"/>
      <x:c r="T185" s="329"/>
      <x:c r="U185" s="332" t="str">
        <x:v>Property detail</x:v>
      </x:c>
      <x:c r="V185" s="332" t="str">
        <x:v>Needs review</x:v>
      </x:c>
      <x:c r="W185" s="60"/>
      <x:c r="X185" s="60"/>
      <x:c r="Y185" s="60"/>
      <x:c r="Z185" s="60"/>
    </x:row>
    <x:row r="186" ht="18" hidden="0" customHeight="1">
      <x:c r="A186" s="329" t="str">
        <x:v>FIN-TEST-0180</x:v>
      </x:c>
      <x:c r="B186" s="329" t="str">
        <x:v>ASM-NGOB-V42-TEST</x:v>
      </x:c>
      <x:c r="C186" s="329" t="str">
        <x:v>ORG-NGOB</x:v>
      </x:c>
      <x:c r="D186" s="329" t="str">
        <x:v>PROP-AC</x:v>
      </x:c>
      <x:c r="E186" s="336" t="d">
        <x:v>2033-04-01T00:00:00.000Z</x:v>
      </x:c>
      <x:c r="F186" s="336" t="d">
        <x:v>2034-03-31T00:00:00.000Z</x:v>
      </x:c>
      <x:c r="G186" s="329" t="str">
        <x:v>2033-2034</x:v>
      </x:c>
      <x:c r="H186" s="329" t="str">
        <x:v>Projection</x:v>
      </x:c>
      <x:c r="I186" s="329" t="str">
        <x:v>REVENUE</x:v>
      </x:c>
      <x:c r="J186" s="338" t="n">
        <x:f>'20_FIELD_MAPPING'!H186</x:f>
        <x:v>418228.81033482734</x:v>
      </x:c>
      <x:c r="K186" s="329" t="str">
        <x:v>CAD</x:v>
      </x:c>
      <x:c r="L186" s="329" t="str">
        <x:v>Unknown</x:v>
      </x:c>
      <x:c r="M186" s="329" t="str">
        <x:v>SRC-NGOB-V18</x:v>
      </x:c>
      <x:c r="N186" s="329" t="str">
        <x:v>'AC -'!L16</x:v>
      </x:c>
      <x:c r="O186" s="329" t="str">
        <x:v>MAP-TEST-0180</x:v>
      </x:c>
      <x:c r="P186" s="329" t="str">
        <x:v>Under review</x:v>
      </x:c>
      <x:c r="Q186" s="329" t="str">
        <x:v>V4.2-NGOB-CORRECTED-TEST</x:v>
      </x:c>
      <x:c r="R186" s="329" t="str">
        <x:v>Property total revenue source control.</x:v>
      </x:c>
      <x:c r="S186" s="329" t="str"/>
      <x:c r="T186" s="329"/>
      <x:c r="U186" s="332" t="str">
        <x:v>Property detail</x:v>
      </x:c>
      <x:c r="V186" s="332" t="str">
        <x:v>Needs review</x:v>
      </x:c>
      <x:c r="W186" s="60"/>
      <x:c r="X186" s="60"/>
      <x:c r="Y186" s="60"/>
      <x:c r="Z186" s="60"/>
    </x:row>
    <x:row r="187" ht="18" hidden="0" customHeight="1">
      <x:c r="A187" s="329" t="str">
        <x:v>FIN-TEST-0181</x:v>
      </x:c>
      <x:c r="B187" s="329" t="str">
        <x:v>ASM-NGOB-V42-TEST</x:v>
      </x:c>
      <x:c r="C187" s="329" t="str">
        <x:v>ORG-NGOB</x:v>
      </x:c>
      <x:c r="D187" s="329" t="str">
        <x:v>PROP-AC</x:v>
      </x:c>
      <x:c r="E187" s="336" t="d">
        <x:v>2033-04-01T00:00:00.000Z</x:v>
      </x:c>
      <x:c r="F187" s="336" t="d">
        <x:v>2034-03-31T00:00:00.000Z</x:v>
      </x:c>
      <x:c r="G187" s="329" t="str">
        <x:v>2033-2034</x:v>
      </x:c>
      <x:c r="H187" s="329" t="str">
        <x:v>Projection</x:v>
      </x:c>
      <x:c r="I187" s="329" t="str">
        <x:v>OPEX</x:v>
      </x:c>
      <x:c r="J187" s="338" t="n">
        <x:f>'20_FIELD_MAPPING'!H187</x:f>
        <x:v>234849.72120972408</x:v>
      </x:c>
      <x:c r="K187" s="329" t="str">
        <x:v>CAD</x:v>
      </x:c>
      <x:c r="L187" s="329" t="str">
        <x:v>Unknown</x:v>
      </x:c>
      <x:c r="M187" s="329" t="str">
        <x:v>SRC-NGOB-V18</x:v>
      </x:c>
      <x:c r="N187" s="329" t="str">
        <x:v>'AC -'!L87</x:v>
      </x:c>
      <x:c r="O187" s="329" t="str">
        <x:v>MAP-TEST-0181</x:v>
      </x:c>
      <x:c r="P187" s="329" t="str">
        <x:v>Under review</x:v>
      </x:c>
      <x:c r="Q187" s="329" t="str">
        <x:v>V4.2-NGOB-CORRECTED-TEST</x:v>
      </x:c>
      <x:c r="R187" s="329" t="str">
        <x:v>Property total operating expense source control.</x:v>
      </x:c>
      <x:c r="S187" s="329" t="str"/>
      <x:c r="T187" s="329"/>
      <x:c r="U187" s="332" t="str">
        <x:v>Property detail</x:v>
      </x:c>
      <x:c r="V187" s="332" t="str">
        <x:v>Needs review</x:v>
      </x:c>
      <x:c r="W187" s="60"/>
      <x:c r="X187" s="60"/>
      <x:c r="Y187" s="60"/>
      <x:c r="Z187" s="60"/>
    </x:row>
    <x:row r="188" ht="18" hidden="0" customHeight="1">
      <x:c r="A188" s="329" t="str">
        <x:v>FIN-TEST-0182</x:v>
      </x:c>
      <x:c r="B188" s="329" t="str">
        <x:v>ASM-NGOB-V42-TEST</x:v>
      </x:c>
      <x:c r="C188" s="329" t="str">
        <x:v>ORG-NGOB</x:v>
      </x:c>
      <x:c r="D188" s="329" t="str">
        <x:v>PROP-AC</x:v>
      </x:c>
      <x:c r="E188" s="336" t="d">
        <x:v>2034-04-01T00:00:00.000Z</x:v>
      </x:c>
      <x:c r="F188" s="336" t="d">
        <x:v>2035-03-31T00:00:00.000Z</x:v>
      </x:c>
      <x:c r="G188" s="329" t="str">
        <x:v>2034-2035</x:v>
      </x:c>
      <x:c r="H188" s="329" t="str">
        <x:v>Projection</x:v>
      </x:c>
      <x:c r="I188" s="329" t="str">
        <x:v>REVENUE</x:v>
      </x:c>
      <x:c r="J188" s="338" t="n">
        <x:f>'20_FIELD_MAPPING'!H188</x:f>
        <x:v>427227.9335694348</x:v>
      </x:c>
      <x:c r="K188" s="329" t="str">
        <x:v>CAD</x:v>
      </x:c>
      <x:c r="L188" s="329" t="str">
        <x:v>Unknown</x:v>
      </x:c>
      <x:c r="M188" s="329" t="str">
        <x:v>SRC-NGOB-V18</x:v>
      </x:c>
      <x:c r="N188" s="329" t="str">
        <x:v>'AC -'!M16</x:v>
      </x:c>
      <x:c r="O188" s="329" t="str">
        <x:v>MAP-TEST-0182</x:v>
      </x:c>
      <x:c r="P188" s="329" t="str">
        <x:v>Under review</x:v>
      </x:c>
      <x:c r="Q188" s="329" t="str">
        <x:v>V4.2-NGOB-CORRECTED-TEST</x:v>
      </x:c>
      <x:c r="R188" s="329" t="str">
        <x:v>Property total revenue source control.</x:v>
      </x:c>
      <x:c r="S188" s="329" t="str"/>
      <x:c r="T188" s="329"/>
      <x:c r="U188" s="332" t="str">
        <x:v>Property detail</x:v>
      </x:c>
      <x:c r="V188" s="332" t="str">
        <x:v>Needs review</x:v>
      </x:c>
      <x:c r="W188" s="60"/>
      <x:c r="X188" s="60"/>
      <x:c r="Y188" s="60"/>
      <x:c r="Z188" s="60"/>
    </x:row>
    <x:row r="189" ht="18" hidden="0" customHeight="1">
      <x:c r="A189" s="329" t="str">
        <x:v>FIN-TEST-0183</x:v>
      </x:c>
      <x:c r="B189" s="329" t="str">
        <x:v>ASM-NGOB-V42-TEST</x:v>
      </x:c>
      <x:c r="C189" s="329" t="str">
        <x:v>ORG-NGOB</x:v>
      </x:c>
      <x:c r="D189" s="329" t="str">
        <x:v>PROP-AC</x:v>
      </x:c>
      <x:c r="E189" s="336" t="d">
        <x:v>2034-04-01T00:00:00.000Z</x:v>
      </x:c>
      <x:c r="F189" s="336" t="d">
        <x:v>2035-03-31T00:00:00.000Z</x:v>
      </x:c>
      <x:c r="G189" s="329" t="str">
        <x:v>2034-2035</x:v>
      </x:c>
      <x:c r="H189" s="329" t="str">
        <x:v>Projection</x:v>
      </x:c>
      <x:c r="I189" s="329" t="str">
        <x:v>OPEX</x:v>
      </x:c>
      <x:c r="J189" s="338" t="n">
        <x:f>'20_FIELD_MAPPING'!H189</x:f>
        <x:v>239632.75693803257</x:v>
      </x:c>
      <x:c r="K189" s="329" t="str">
        <x:v>CAD</x:v>
      </x:c>
      <x:c r="L189" s="329" t="str">
        <x:v>Unknown</x:v>
      </x:c>
      <x:c r="M189" s="329" t="str">
        <x:v>SRC-NGOB-V18</x:v>
      </x:c>
      <x:c r="N189" s="329" t="str">
        <x:v>'AC -'!M87</x:v>
      </x:c>
      <x:c r="O189" s="329" t="str">
        <x:v>MAP-TEST-0183</x:v>
      </x:c>
      <x:c r="P189" s="329" t="str">
        <x:v>Under review</x:v>
      </x:c>
      <x:c r="Q189" s="329" t="str">
        <x:v>V4.2-NGOB-CORRECTED-TEST</x:v>
      </x:c>
      <x:c r="R189" s="329" t="str">
        <x:v>Property total operating expense source control.</x:v>
      </x:c>
      <x:c r="S189" s="329" t="str"/>
      <x:c r="T189" s="329"/>
      <x:c r="U189" s="332" t="str">
        <x:v>Property detail</x:v>
      </x:c>
      <x:c r="V189" s="332" t="str">
        <x:v>Needs review</x:v>
      </x:c>
      <x:c r="W189" s="60"/>
      <x:c r="X189" s="60"/>
      <x:c r="Y189" s="60"/>
      <x:c r="Z189" s="60"/>
    </x:row>
    <x:row r="190" ht="18" hidden="0" customHeight="1">
      <x:c r="A190" s="329" t="str">
        <x:v>FIN-TEST-0184</x:v>
      </x:c>
      <x:c r="B190" s="329" t="str">
        <x:v>ASM-NGOB-V42-TEST</x:v>
      </x:c>
      <x:c r="C190" s="329" t="str">
        <x:v>ORG-NGOB</x:v>
      </x:c>
      <x:c r="D190" s="329" t="str">
        <x:v>PROP-BT</x:v>
      </x:c>
      <x:c r="E190" s="336" t="d">
        <x:v>2024-04-01T00:00:00.000Z</x:v>
      </x:c>
      <x:c r="F190" s="336" t="d">
        <x:v>2025-03-31T00:00:00.000Z</x:v>
      </x:c>
      <x:c r="G190" s="329" t="str">
        <x:v>2024-2025</x:v>
      </x:c>
      <x:c r="H190" s="329" t="str">
        <x:v>Actual</x:v>
      </x:c>
      <x:c r="I190" s="329" t="str">
        <x:v>REVENUE</x:v>
      </x:c>
      <x:c r="J190" s="338" t="n">
        <x:f>'20_FIELD_MAPPING'!H190</x:f>
        <x:v>476707.36</x:v>
      </x:c>
      <x:c r="K190" s="329" t="str">
        <x:v>CAD</x:v>
      </x:c>
      <x:c r="L190" s="329" t="str">
        <x:v>Unknown</x:v>
      </x:c>
      <x:c r="M190" s="329" t="str">
        <x:v>SRC-NGOB-V18</x:v>
      </x:c>
      <x:c r="N190" s="329" t="str">
        <x:v>'BT+'!C16</x:v>
      </x:c>
      <x:c r="O190" s="329" t="str">
        <x:v>MAP-TEST-0184</x:v>
      </x:c>
      <x:c r="P190" s="329" t="str">
        <x:v>Under review</x:v>
      </x:c>
      <x:c r="Q190" s="329" t="str">
        <x:v>V4.2-NGOB-CORRECTED-TEST</x:v>
      </x:c>
      <x:c r="R190" s="329" t="str">
        <x:v>Property total revenue source control.</x:v>
      </x:c>
      <x:c r="S190" s="329" t="str"/>
      <x:c r="T190" s="329"/>
      <x:c r="U190" s="332" t="str">
        <x:v>Property detail</x:v>
      </x:c>
      <x:c r="V190" s="332" t="str">
        <x:v>Needs review</x:v>
      </x:c>
      <x:c r="W190" s="60"/>
      <x:c r="X190" s="60"/>
      <x:c r="Y190" s="60"/>
      <x:c r="Z190" s="60"/>
    </x:row>
    <x:row r="191" ht="18" hidden="0" customHeight="1">
      <x:c r="A191" s="329" t="str">
        <x:v>FIN-TEST-0185</x:v>
      </x:c>
      <x:c r="B191" s="329" t="str">
        <x:v>ASM-NGOB-V42-TEST</x:v>
      </x:c>
      <x:c r="C191" s="329" t="str">
        <x:v>ORG-NGOB</x:v>
      </x:c>
      <x:c r="D191" s="329" t="str">
        <x:v>PROP-BT</x:v>
      </x:c>
      <x:c r="E191" s="336" t="d">
        <x:v>2024-04-01T00:00:00.000Z</x:v>
      </x:c>
      <x:c r="F191" s="336" t="d">
        <x:v>2025-03-31T00:00:00.000Z</x:v>
      </x:c>
      <x:c r="G191" s="329" t="str">
        <x:v>2024-2025</x:v>
      </x:c>
      <x:c r="H191" s="329" t="str">
        <x:v>Actual</x:v>
      </x:c>
      <x:c r="I191" s="329" t="str">
        <x:v>OPEX</x:v>
      </x:c>
      <x:c r="J191" s="338" t="n">
        <x:f>'20_FIELD_MAPPING'!H191</x:f>
        <x:v>281092</x:v>
      </x:c>
      <x:c r="K191" s="329" t="str">
        <x:v>CAD</x:v>
      </x:c>
      <x:c r="L191" s="329" t="str">
        <x:v>Unknown</x:v>
      </x:c>
      <x:c r="M191" s="329" t="str">
        <x:v>SRC-NGOB-V18</x:v>
      </x:c>
      <x:c r="N191" s="329" t="str">
        <x:v>'BT+'!C87</x:v>
      </x:c>
      <x:c r="O191" s="329" t="str">
        <x:v>MAP-TEST-0185</x:v>
      </x:c>
      <x:c r="P191" s="329" t="str">
        <x:v>Under review</x:v>
      </x:c>
      <x:c r="Q191" s="329" t="str">
        <x:v>V4.2-NGOB-CORRECTED-TEST</x:v>
      </x:c>
      <x:c r="R191" s="329" t="str">
        <x:v>Property total operating expense source control.</x:v>
      </x:c>
      <x:c r="S191" s="329" t="str"/>
      <x:c r="T191" s="329"/>
      <x:c r="U191" s="332" t="str">
        <x:v>Property detail</x:v>
      </x:c>
      <x:c r="V191" s="332" t="str">
        <x:v>Needs review</x:v>
      </x:c>
      <x:c r="W191" s="60"/>
      <x:c r="X191" s="60"/>
      <x:c r="Y191" s="60"/>
      <x:c r="Z191" s="60"/>
    </x:row>
    <x:row r="192" ht="18" hidden="0" customHeight="1">
      <x:c r="A192" s="329" t="str">
        <x:v>FIN-TEST-0186</x:v>
      </x:c>
      <x:c r="B192" s="329" t="str">
        <x:v>ASM-NGOB-V42-TEST</x:v>
      </x:c>
      <x:c r="C192" s="329" t="str">
        <x:v>ORG-NGOB</x:v>
      </x:c>
      <x:c r="D192" s="329" t="str">
        <x:v>PROP-BT</x:v>
      </x:c>
      <x:c r="E192" s="336" t="d">
        <x:v>2025-04-01T00:00:00.000Z</x:v>
      </x:c>
      <x:c r="F192" s="336" t="d">
        <x:v>2026-03-31T00:00:00.000Z</x:v>
      </x:c>
      <x:c r="G192" s="329" t="str">
        <x:v>2025-2026</x:v>
      </x:c>
      <x:c r="H192" s="329" t="str">
        <x:v>Budget</x:v>
      </x:c>
      <x:c r="I192" s="329" t="str">
        <x:v>REVENUE</x:v>
      </x:c>
      <x:c r="J192" s="338" t="n">
        <x:f>'20_FIELD_MAPPING'!H192</x:f>
        <x:v>387384.7</x:v>
      </x:c>
      <x:c r="K192" s="329" t="str">
        <x:v>CAD</x:v>
      </x:c>
      <x:c r="L192" s="329" t="str">
        <x:v>Unknown</x:v>
      </x:c>
      <x:c r="M192" s="329" t="str">
        <x:v>SRC-NGOB-V18</x:v>
      </x:c>
      <x:c r="N192" s="329" t="str">
        <x:v>'BT+'!D16</x:v>
      </x:c>
      <x:c r="O192" s="329" t="str">
        <x:v>MAP-TEST-0186</x:v>
      </x:c>
      <x:c r="P192" s="329" t="str">
        <x:v>Under review</x:v>
      </x:c>
      <x:c r="Q192" s="329" t="str">
        <x:v>V4.2-NGOB-CORRECTED-TEST</x:v>
      </x:c>
      <x:c r="R192" s="329" t="str">
        <x:v>Property total revenue source control.</x:v>
      </x:c>
      <x:c r="S192" s="329" t="str"/>
      <x:c r="T192" s="329"/>
      <x:c r="U192" s="332" t="str">
        <x:v>Property detail</x:v>
      </x:c>
      <x:c r="V192" s="332" t="str">
        <x:v>Needs review</x:v>
      </x:c>
      <x:c r="W192" s="60"/>
      <x:c r="X192" s="60"/>
      <x:c r="Y192" s="60"/>
      <x:c r="Z192" s="60"/>
    </x:row>
    <x:row r="193" ht="18" hidden="0" customHeight="1">
      <x:c r="A193" s="329" t="str">
        <x:v>FIN-TEST-0187</x:v>
      </x:c>
      <x:c r="B193" s="329" t="str">
        <x:v>ASM-NGOB-V42-TEST</x:v>
      </x:c>
      <x:c r="C193" s="329" t="str">
        <x:v>ORG-NGOB</x:v>
      </x:c>
      <x:c r="D193" s="329" t="str">
        <x:v>PROP-BT</x:v>
      </x:c>
      <x:c r="E193" s="336" t="d">
        <x:v>2025-04-01T00:00:00.000Z</x:v>
      </x:c>
      <x:c r="F193" s="336" t="d">
        <x:v>2026-03-31T00:00:00.000Z</x:v>
      </x:c>
      <x:c r="G193" s="329" t="str">
        <x:v>2025-2026</x:v>
      </x:c>
      <x:c r="H193" s="329" t="str">
        <x:v>Budget</x:v>
      </x:c>
      <x:c r="I193" s="329" t="str">
        <x:v>OPEX</x:v>
      </x:c>
      <x:c r="J193" s="338" t="n">
        <x:f>'20_FIELD_MAPPING'!H193</x:f>
        <x:v>178827.45</x:v>
      </x:c>
      <x:c r="K193" s="329" t="str">
        <x:v>CAD</x:v>
      </x:c>
      <x:c r="L193" s="329" t="str">
        <x:v>Unknown</x:v>
      </x:c>
      <x:c r="M193" s="329" t="str">
        <x:v>SRC-NGOB-V18</x:v>
      </x:c>
      <x:c r="N193" s="329" t="str">
        <x:v>'BT+'!D87</x:v>
      </x:c>
      <x:c r="O193" s="329" t="str">
        <x:v>MAP-TEST-0187</x:v>
      </x:c>
      <x:c r="P193" s="329" t="str">
        <x:v>Under review</x:v>
      </x:c>
      <x:c r="Q193" s="329" t="str">
        <x:v>V4.2-NGOB-CORRECTED-TEST</x:v>
      </x:c>
      <x:c r="R193" s="329" t="str">
        <x:v>Property total operating expense source control.</x:v>
      </x:c>
      <x:c r="S193" s="329" t="str"/>
      <x:c r="T193" s="329"/>
      <x:c r="U193" s="332" t="str">
        <x:v>Property detail</x:v>
      </x:c>
      <x:c r="V193" s="332" t="str">
        <x:v>Needs review</x:v>
      </x:c>
      <x:c r="W193" s="60"/>
      <x:c r="X193" s="60"/>
      <x:c r="Y193" s="60"/>
      <x:c r="Z193" s="60"/>
    </x:row>
    <x:row r="194" ht="18" hidden="0" customHeight="1">
      <x:c r="A194" s="329" t="str">
        <x:v>FIN-TEST-0188</x:v>
      </x:c>
      <x:c r="B194" s="329" t="str">
        <x:v>ASM-NGOB-V42-TEST</x:v>
      </x:c>
      <x:c r="C194" s="329" t="str">
        <x:v>ORG-NGOB</x:v>
      </x:c>
      <x:c r="D194" s="329" t="str">
        <x:v>PROP-BT</x:v>
      </x:c>
      <x:c r="E194" s="336" t="d">
        <x:v>2026-04-01T00:00:00.000Z</x:v>
      </x:c>
      <x:c r="F194" s="336" t="d">
        <x:v>2027-03-31T00:00:00.000Z</x:v>
      </x:c>
      <x:c r="G194" s="329" t="str">
        <x:v>2026-2027</x:v>
      </x:c>
      <x:c r="H194" s="329" t="str">
        <x:v>Projection</x:v>
      </x:c>
      <x:c r="I194" s="329" t="str">
        <x:v>REVENUE</x:v>
      </x:c>
      <x:c r="J194" s="338" t="n">
        <x:f>'20_FIELD_MAPPING'!H194</x:f>
        <x:v>391069.854</x:v>
      </x:c>
      <x:c r="K194" s="329" t="str">
        <x:v>CAD</x:v>
      </x:c>
      <x:c r="L194" s="329" t="str">
        <x:v>Unknown</x:v>
      </x:c>
      <x:c r="M194" s="329" t="str">
        <x:v>SRC-NGOB-V18</x:v>
      </x:c>
      <x:c r="N194" s="329" t="str">
        <x:v>'BT+'!E16</x:v>
      </x:c>
      <x:c r="O194" s="329" t="str">
        <x:v>MAP-TEST-0188</x:v>
      </x:c>
      <x:c r="P194" s="329" t="str">
        <x:v>Under review</x:v>
      </x:c>
      <x:c r="Q194" s="329" t="str">
        <x:v>V4.2-NGOB-CORRECTED-TEST</x:v>
      </x:c>
      <x:c r="R194" s="329" t="str">
        <x:v>Property total revenue source control.</x:v>
      </x:c>
      <x:c r="S194" s="329" t="str"/>
      <x:c r="T194" s="329"/>
      <x:c r="U194" s="332" t="str">
        <x:v>Property detail</x:v>
      </x:c>
      <x:c r="V194" s="332" t="str">
        <x:v>Needs review</x:v>
      </x:c>
      <x:c r="W194" s="60"/>
      <x:c r="X194" s="60"/>
      <x:c r="Y194" s="60"/>
      <x:c r="Z194" s="60"/>
    </x:row>
    <x:row r="195" ht="18" hidden="0" customHeight="1">
      <x:c r="A195" s="329" t="str">
        <x:v>FIN-TEST-0189</x:v>
      </x:c>
      <x:c r="B195" s="329" t="str">
        <x:v>ASM-NGOB-V42-TEST</x:v>
      </x:c>
      <x:c r="C195" s="329" t="str">
        <x:v>ORG-NGOB</x:v>
      </x:c>
      <x:c r="D195" s="329" t="str">
        <x:v>PROP-BT</x:v>
      </x:c>
      <x:c r="E195" s="336" t="d">
        <x:v>2026-04-01T00:00:00.000Z</x:v>
      </x:c>
      <x:c r="F195" s="336" t="d">
        <x:v>2027-03-31T00:00:00.000Z</x:v>
      </x:c>
      <x:c r="G195" s="329" t="str">
        <x:v>2026-2027</x:v>
      </x:c>
      <x:c r="H195" s="329" t="str">
        <x:v>Projection</x:v>
      </x:c>
      <x:c r="I195" s="329" t="str">
        <x:v>OPEX</x:v>
      </x:c>
      <x:c r="J195" s="338" t="n">
        <x:f>'20_FIELD_MAPPING'!H195</x:f>
        <x:v>179098.002</x:v>
      </x:c>
      <x:c r="K195" s="329" t="str">
        <x:v>CAD</x:v>
      </x:c>
      <x:c r="L195" s="329" t="str">
        <x:v>Unknown</x:v>
      </x:c>
      <x:c r="M195" s="329" t="str">
        <x:v>SRC-NGOB-V18</x:v>
      </x:c>
      <x:c r="N195" s="329" t="str">
        <x:v>'BT+'!E87</x:v>
      </x:c>
      <x:c r="O195" s="329" t="str">
        <x:v>MAP-TEST-0189</x:v>
      </x:c>
      <x:c r="P195" s="329" t="str">
        <x:v>Under review</x:v>
      </x:c>
      <x:c r="Q195" s="329" t="str">
        <x:v>V4.2-NGOB-CORRECTED-TEST</x:v>
      </x:c>
      <x:c r="R195" s="329" t="str">
        <x:v>Property total operating expense source control.</x:v>
      </x:c>
      <x:c r="S195" s="329" t="str"/>
      <x:c r="T195" s="329"/>
      <x:c r="U195" s="332" t="str">
        <x:v>Property detail</x:v>
      </x:c>
      <x:c r="V195" s="332" t="str">
        <x:v>Needs review</x:v>
      </x:c>
      <x:c r="W195" s="60"/>
      <x:c r="X195" s="60"/>
      <x:c r="Y195" s="60"/>
      <x:c r="Z195" s="60"/>
    </x:row>
    <x:row r="196" ht="18" hidden="0" customHeight="1">
      <x:c r="A196" s="329" t="str">
        <x:v>FIN-TEST-0190</x:v>
      </x:c>
      <x:c r="B196" s="329" t="str">
        <x:v>ASM-NGOB-V42-TEST</x:v>
      </x:c>
      <x:c r="C196" s="329" t="str">
        <x:v>ORG-NGOB</x:v>
      </x:c>
      <x:c r="D196" s="329" t="str">
        <x:v>PROP-BT</x:v>
      </x:c>
      <x:c r="E196" s="336" t="d">
        <x:v>2027-04-01T00:00:00.000Z</x:v>
      </x:c>
      <x:c r="F196" s="336" t="d">
        <x:v>2028-03-31T00:00:00.000Z</x:v>
      </x:c>
      <x:c r="G196" s="329" t="str">
        <x:v>2027-2028</x:v>
      </x:c>
      <x:c r="H196" s="329" t="str">
        <x:v>Projection</x:v>
      </x:c>
      <x:c r="I196" s="329" t="str">
        <x:v>REVENUE</x:v>
      </x:c>
      <x:c r="J196" s="338" t="n">
        <x:f>'20_FIELD_MAPPING'!H196</x:f>
        <x:v>404553.29108</x:v>
      </x:c>
      <x:c r="K196" s="329" t="str">
        <x:v>CAD</x:v>
      </x:c>
      <x:c r="L196" s="329" t="str">
        <x:v>Unknown</x:v>
      </x:c>
      <x:c r="M196" s="329" t="str">
        <x:v>SRC-NGOB-V18</x:v>
      </x:c>
      <x:c r="N196" s="329" t="str">
        <x:v>'BT+'!F16</x:v>
      </x:c>
      <x:c r="O196" s="329" t="str">
        <x:v>MAP-TEST-0190</x:v>
      </x:c>
      <x:c r="P196" s="329" t="str">
        <x:v>Under review</x:v>
      </x:c>
      <x:c r="Q196" s="329" t="str">
        <x:v>V4.2-NGOB-CORRECTED-TEST</x:v>
      </x:c>
      <x:c r="R196" s="329" t="str">
        <x:v>Property total revenue source control.</x:v>
      </x:c>
      <x:c r="S196" s="329" t="str"/>
      <x:c r="T196" s="329"/>
      <x:c r="U196" s="332" t="str">
        <x:v>Property detail</x:v>
      </x:c>
      <x:c r="V196" s="332" t="str">
        <x:v>Needs review</x:v>
      </x:c>
      <x:c r="W196" s="60"/>
      <x:c r="X196" s="60"/>
      <x:c r="Y196" s="60"/>
      <x:c r="Z196" s="60"/>
    </x:row>
    <x:row r="197" ht="18" hidden="0" customHeight="1">
      <x:c r="A197" s="329" t="str">
        <x:v>FIN-TEST-0191</x:v>
      </x:c>
      <x:c r="B197" s="329" t="str">
        <x:v>ASM-NGOB-V42-TEST</x:v>
      </x:c>
      <x:c r="C197" s="329" t="str">
        <x:v>ORG-NGOB</x:v>
      </x:c>
      <x:c r="D197" s="329" t="str">
        <x:v>PROP-BT</x:v>
      </x:c>
      <x:c r="E197" s="336" t="d">
        <x:v>2027-04-01T00:00:00.000Z</x:v>
      </x:c>
      <x:c r="F197" s="336" t="d">
        <x:v>2028-03-31T00:00:00.000Z</x:v>
      </x:c>
      <x:c r="G197" s="329" t="str">
        <x:v>2027-2028</x:v>
      </x:c>
      <x:c r="H197" s="329" t="str">
        <x:v>Projection</x:v>
      </x:c>
      <x:c r="I197" s="329" t="str">
        <x:v>OPEX</x:v>
      </x:c>
      <x:c r="J197" s="338" t="n">
        <x:f>'20_FIELD_MAPPING'!H197</x:f>
        <x:v>178489.35218400002</x:v>
      </x:c>
      <x:c r="K197" s="329" t="str">
        <x:v>CAD</x:v>
      </x:c>
      <x:c r="L197" s="329" t="str">
        <x:v>Unknown</x:v>
      </x:c>
      <x:c r="M197" s="329" t="str">
        <x:v>SRC-NGOB-V18</x:v>
      </x:c>
      <x:c r="N197" s="329" t="str">
        <x:v>'BT+'!F87</x:v>
      </x:c>
      <x:c r="O197" s="329" t="str">
        <x:v>MAP-TEST-0191</x:v>
      </x:c>
      <x:c r="P197" s="329" t="str">
        <x:v>Under review</x:v>
      </x:c>
      <x:c r="Q197" s="329" t="str">
        <x:v>V4.2-NGOB-CORRECTED-TEST</x:v>
      </x:c>
      <x:c r="R197" s="329" t="str">
        <x:v>Property total operating expense source control.</x:v>
      </x:c>
      <x:c r="S197" s="329" t="str"/>
      <x:c r="T197" s="329"/>
      <x:c r="U197" s="332" t="str">
        <x:v>Property detail</x:v>
      </x:c>
      <x:c r="V197" s="332" t="str">
        <x:v>Needs review</x:v>
      </x:c>
      <x:c r="W197" s="60"/>
      <x:c r="X197" s="60"/>
      <x:c r="Y197" s="60"/>
      <x:c r="Z197" s="60"/>
    </x:row>
    <x:row r="198" ht="18" hidden="0" customHeight="1">
      <x:c r="A198" s="329" t="str">
        <x:v>FIN-TEST-0192</x:v>
      </x:c>
      <x:c r="B198" s="329" t="str">
        <x:v>ASM-NGOB-V42-TEST</x:v>
      </x:c>
      <x:c r="C198" s="329" t="str">
        <x:v>ORG-NGOB</x:v>
      </x:c>
      <x:c r="D198" s="329" t="str">
        <x:v>PROP-BT</x:v>
      </x:c>
      <x:c r="E198" s="336" t="d">
        <x:v>2028-04-01T00:00:00.000Z</x:v>
      </x:c>
      <x:c r="F198" s="336" t="d">
        <x:v>2029-03-31T00:00:00.000Z</x:v>
      </x:c>
      <x:c r="G198" s="329" t="str">
        <x:v>2028-2029</x:v>
      </x:c>
      <x:c r="H198" s="329" t="str">
        <x:v>Projection</x:v>
      </x:c>
      <x:c r="I198" s="329" t="str">
        <x:v>REVENUE</x:v>
      </x:c>
      <x:c r="J198" s="338" t="n">
        <x:f>'20_FIELD_MAPPING'!H198</x:f>
        <x:v>418700.06290160003</x:v>
      </x:c>
      <x:c r="K198" s="329" t="str">
        <x:v>CAD</x:v>
      </x:c>
      <x:c r="L198" s="329" t="str">
        <x:v>Unknown</x:v>
      </x:c>
      <x:c r="M198" s="329" t="str">
        <x:v>SRC-NGOB-V18</x:v>
      </x:c>
      <x:c r="N198" s="329" t="str">
        <x:v>'BT+'!G16</x:v>
      </x:c>
      <x:c r="O198" s="329" t="str">
        <x:v>MAP-TEST-0192</x:v>
      </x:c>
      <x:c r="P198" s="329" t="str">
        <x:v>Under review</x:v>
      </x:c>
      <x:c r="Q198" s="329" t="str">
        <x:v>V4.2-NGOB-CORRECTED-TEST</x:v>
      </x:c>
      <x:c r="R198" s="329" t="str">
        <x:v>Property total revenue source control.</x:v>
      </x:c>
      <x:c r="S198" s="329" t="str"/>
      <x:c r="T198" s="329"/>
      <x:c r="U198" s="332" t="str">
        <x:v>Property detail</x:v>
      </x:c>
      <x:c r="V198" s="332" t="str">
        <x:v>Needs review</x:v>
      </x:c>
      <x:c r="W198" s="60"/>
      <x:c r="X198" s="60"/>
      <x:c r="Y198" s="60"/>
      <x:c r="Z198" s="60"/>
    </x:row>
    <x:row r="199" ht="18" hidden="0" customHeight="1">
      <x:c r="A199" s="329" t="str">
        <x:v>FIN-TEST-0193</x:v>
      </x:c>
      <x:c r="B199" s="329" t="str">
        <x:v>ASM-NGOB-V42-TEST</x:v>
      </x:c>
      <x:c r="C199" s="329" t="str">
        <x:v>ORG-NGOB</x:v>
      </x:c>
      <x:c r="D199" s="329" t="str">
        <x:v>PROP-BT</x:v>
      </x:c>
      <x:c r="E199" s="336" t="d">
        <x:v>2028-04-01T00:00:00.000Z</x:v>
      </x:c>
      <x:c r="F199" s="336" t="d">
        <x:v>2029-03-31T00:00:00.000Z</x:v>
      </x:c>
      <x:c r="G199" s="329" t="str">
        <x:v>2028-2029</x:v>
      </x:c>
      <x:c r="H199" s="329" t="str">
        <x:v>Projection</x:v>
      </x:c>
      <x:c r="I199" s="329" t="str">
        <x:v>OPEX</x:v>
      </x:c>
      <x:c r="J199" s="338" t="n">
        <x:f>'20_FIELD_MAPPING'!H199</x:f>
        <x:v>182254.98342768004</x:v>
      </x:c>
      <x:c r="K199" s="329" t="str">
        <x:v>CAD</x:v>
      </x:c>
      <x:c r="L199" s="329" t="str">
        <x:v>Unknown</x:v>
      </x:c>
      <x:c r="M199" s="329" t="str">
        <x:v>SRC-NGOB-V18</x:v>
      </x:c>
      <x:c r="N199" s="329" t="str">
        <x:v>'BT+'!G87</x:v>
      </x:c>
      <x:c r="O199" s="329" t="str">
        <x:v>MAP-TEST-0193</x:v>
      </x:c>
      <x:c r="P199" s="329" t="str">
        <x:v>Under review</x:v>
      </x:c>
      <x:c r="Q199" s="329" t="str">
        <x:v>V4.2-NGOB-CORRECTED-TEST</x:v>
      </x:c>
      <x:c r="R199" s="329" t="str">
        <x:v>Property total operating expense source control.</x:v>
      </x:c>
      <x:c r="S199" s="329" t="str"/>
      <x:c r="T199" s="329"/>
      <x:c r="U199" s="332" t="str">
        <x:v>Property detail</x:v>
      </x:c>
      <x:c r="V199" s="332" t="str">
        <x:v>Needs review</x:v>
      </x:c>
      <x:c r="W199" s="60"/>
      <x:c r="X199" s="60"/>
      <x:c r="Y199" s="60"/>
      <x:c r="Z199" s="60"/>
    </x:row>
    <x:row r="200" ht="18" hidden="0" customHeight="1">
      <x:c r="A200" s="329" t="str">
        <x:v>FIN-TEST-0194</x:v>
      </x:c>
      <x:c r="B200" s="329" t="str">
        <x:v>ASM-NGOB-V42-TEST</x:v>
      </x:c>
      <x:c r="C200" s="329" t="str">
        <x:v>ORG-NGOB</x:v>
      </x:c>
      <x:c r="D200" s="329" t="str">
        <x:v>PROP-BT</x:v>
      </x:c>
      <x:c r="E200" s="336" t="d">
        <x:v>2029-04-01T00:00:00.000Z</x:v>
      </x:c>
      <x:c r="F200" s="336" t="d">
        <x:v>2030-03-31T00:00:00.000Z</x:v>
      </x:c>
      <x:c r="G200" s="329" t="str">
        <x:v>2029-2030</x:v>
      </x:c>
      <x:c r="H200" s="329" t="str">
        <x:v>Projection</x:v>
      </x:c>
      <x:c r="I200" s="329" t="str">
        <x:v>REVENUE</x:v>
      </x:c>
      <x:c r="J200" s="338" t="n">
        <x:f>'20_FIELD_MAPPING'!H200</x:f>
        <x:v>433543.11945963197</x:v>
      </x:c>
      <x:c r="K200" s="329" t="str">
        <x:v>CAD</x:v>
      </x:c>
      <x:c r="L200" s="329" t="str">
        <x:v>Unknown</x:v>
      </x:c>
      <x:c r="M200" s="329" t="str">
        <x:v>SRC-NGOB-V18</x:v>
      </x:c>
      <x:c r="N200" s="329" t="str">
        <x:v>'BT+'!H16</x:v>
      </x:c>
      <x:c r="O200" s="329" t="str">
        <x:v>MAP-TEST-0194</x:v>
      </x:c>
      <x:c r="P200" s="329" t="str">
        <x:v>Under review</x:v>
      </x:c>
      <x:c r="Q200" s="329" t="str">
        <x:v>V4.2-NGOB-CORRECTED-TEST</x:v>
      </x:c>
      <x:c r="R200" s="329" t="str">
        <x:v>Property total revenue source control.</x:v>
      </x:c>
      <x:c r="S200" s="329" t="str"/>
      <x:c r="T200" s="329"/>
      <x:c r="U200" s="332" t="str">
        <x:v>Property detail</x:v>
      </x:c>
      <x:c r="V200" s="332" t="str">
        <x:v>Needs review</x:v>
      </x:c>
      <x:c r="W200" s="60"/>
      <x:c r="X200" s="60"/>
      <x:c r="Y200" s="60"/>
      <x:c r="Z200" s="60"/>
    </x:row>
    <x:row r="201" ht="18" hidden="0" customHeight="1">
      <x:c r="A201" s="329" t="str">
        <x:v>FIN-TEST-0195</x:v>
      </x:c>
      <x:c r="B201" s="329" t="str">
        <x:v>ASM-NGOB-V42-TEST</x:v>
      </x:c>
      <x:c r="C201" s="329" t="str">
        <x:v>ORG-NGOB</x:v>
      </x:c>
      <x:c r="D201" s="329" t="str">
        <x:v>PROP-BT</x:v>
      </x:c>
      <x:c r="E201" s="336" t="d">
        <x:v>2029-04-01T00:00:00.000Z</x:v>
      </x:c>
      <x:c r="F201" s="336" t="d">
        <x:v>2030-03-31T00:00:00.000Z</x:v>
      </x:c>
      <x:c r="G201" s="329" t="str">
        <x:v>2029-2030</x:v>
      </x:c>
      <x:c r="H201" s="329" t="str">
        <x:v>Projection</x:v>
      </x:c>
      <x:c r="I201" s="329" t="str">
        <x:v>OPEX</x:v>
      </x:c>
      <x:c r="J201" s="338" t="n">
        <x:f>'20_FIELD_MAPPING'!H201</x:f>
        <x:v>186101.80262223363</x:v>
      </x:c>
      <x:c r="K201" s="329" t="str">
        <x:v>CAD</x:v>
      </x:c>
      <x:c r="L201" s="329" t="str">
        <x:v>Unknown</x:v>
      </x:c>
      <x:c r="M201" s="329" t="str">
        <x:v>SRC-NGOB-V18</x:v>
      </x:c>
      <x:c r="N201" s="329" t="str">
        <x:v>'BT+'!H87</x:v>
      </x:c>
      <x:c r="O201" s="329" t="str">
        <x:v>MAP-TEST-0195</x:v>
      </x:c>
      <x:c r="P201" s="329" t="str">
        <x:v>Under review</x:v>
      </x:c>
      <x:c r="Q201" s="329" t="str">
        <x:v>V4.2-NGOB-CORRECTED-TEST</x:v>
      </x:c>
      <x:c r="R201" s="329" t="str">
        <x:v>Property total operating expense source control.</x:v>
      </x:c>
      <x:c r="S201" s="329" t="str"/>
      <x:c r="T201" s="329"/>
      <x:c r="U201" s="332" t="str">
        <x:v>Property detail</x:v>
      </x:c>
      <x:c r="V201" s="332" t="str">
        <x:v>Needs review</x:v>
      </x:c>
      <x:c r="W201" s="60"/>
      <x:c r="X201" s="60"/>
      <x:c r="Y201" s="60"/>
      <x:c r="Z201" s="60"/>
    </x:row>
    <x:row r="202" ht="18" hidden="0" customHeight="1">
      <x:c r="A202" s="329" t="str">
        <x:v>FIN-TEST-0196</x:v>
      </x:c>
      <x:c r="B202" s="329" t="str">
        <x:v>ASM-NGOB-V42-TEST</x:v>
      </x:c>
      <x:c r="C202" s="329" t="str">
        <x:v>ORG-NGOB</x:v>
      </x:c>
      <x:c r="D202" s="329" t="str">
        <x:v>PROP-BT</x:v>
      </x:c>
      <x:c r="E202" s="336" t="d">
        <x:v>2031-04-01T00:00:00.000Z</x:v>
      </x:c>
      <x:c r="F202" s="336" t="d">
        <x:v>2032-03-31T00:00:00.000Z</x:v>
      </x:c>
      <x:c r="G202" s="329" t="str">
        <x:v>2031-2032</x:v>
      </x:c>
      <x:c r="H202" s="329" t="str">
        <x:v>Projection</x:v>
      </x:c>
      <x:c r="I202" s="329" t="str">
        <x:v>REVENUE</x:v>
      </x:c>
      <x:c r="J202" s="338" t="n">
        <x:f>'20_FIELD_MAPPING'!H202</x:f>
        <x:v>465458.18466035125</x:v>
      </x:c>
      <x:c r="K202" s="329" t="str">
        <x:v>CAD</x:v>
      </x:c>
      <x:c r="L202" s="329" t="str">
        <x:v>Unknown</x:v>
      </x:c>
      <x:c r="M202" s="329" t="str">
        <x:v>SRC-NGOB-V18</x:v>
      </x:c>
      <x:c r="N202" s="329" t="str">
        <x:v>'BT+'!J16</x:v>
      </x:c>
      <x:c r="O202" s="329" t="str">
        <x:v>MAP-TEST-0196</x:v>
      </x:c>
      <x:c r="P202" s="329" t="str">
        <x:v>Under review</x:v>
      </x:c>
      <x:c r="Q202" s="329" t="str">
        <x:v>V4.2-NGOB-CORRECTED-TEST</x:v>
      </x:c>
      <x:c r="R202" s="329" t="str">
        <x:v>Property total revenue source control.</x:v>
      </x:c>
      <x:c r="S202" s="329" t="str"/>
      <x:c r="T202" s="329"/>
      <x:c r="U202" s="332" t="str">
        <x:v>Property detail</x:v>
      </x:c>
      <x:c r="V202" s="332" t="str">
        <x:v>Needs review</x:v>
      </x:c>
      <x:c r="W202" s="60"/>
      <x:c r="X202" s="60"/>
      <x:c r="Y202" s="60"/>
      <x:c r="Z202" s="60"/>
    </x:row>
    <x:row r="203" ht="18" hidden="0" customHeight="1">
      <x:c r="A203" s="329" t="str">
        <x:v>FIN-TEST-0197</x:v>
      </x:c>
      <x:c r="B203" s="329" t="str">
        <x:v>ASM-NGOB-V42-TEST</x:v>
      </x:c>
      <x:c r="C203" s="329" t="str">
        <x:v>ORG-NGOB</x:v>
      </x:c>
      <x:c r="D203" s="329" t="str">
        <x:v>PROP-BT</x:v>
      </x:c>
      <x:c r="E203" s="336" t="d">
        <x:v>2031-04-01T00:00:00.000Z</x:v>
      </x:c>
      <x:c r="F203" s="336" t="d">
        <x:v>2032-03-31T00:00:00.000Z</x:v>
      </x:c>
      <x:c r="G203" s="329" t="str">
        <x:v>2031-2032</x:v>
      </x:c>
      <x:c r="H203" s="329" t="str">
        <x:v>Projection</x:v>
      </x:c>
      <x:c r="I203" s="329" t="str">
        <x:v>OPEX</x:v>
      </x:c>
      <x:c r="J203" s="338" t="n">
        <x:f>'20_FIELD_MAPPING'!H203</x:f>
        <x:v>194046.24622732087</x:v>
      </x:c>
      <x:c r="K203" s="329" t="str">
        <x:v>CAD</x:v>
      </x:c>
      <x:c r="L203" s="329" t="str">
        <x:v>Unknown</x:v>
      </x:c>
      <x:c r="M203" s="329" t="str">
        <x:v>SRC-NGOB-V18</x:v>
      </x:c>
      <x:c r="N203" s="329" t="str">
        <x:v>'BT+'!J87</x:v>
      </x:c>
      <x:c r="O203" s="329" t="str">
        <x:v>MAP-TEST-0197</x:v>
      </x:c>
      <x:c r="P203" s="329" t="str">
        <x:v>Under review</x:v>
      </x:c>
      <x:c r="Q203" s="329" t="str">
        <x:v>V4.2-NGOB-CORRECTED-TEST</x:v>
      </x:c>
      <x:c r="R203" s="329" t="str">
        <x:v>Property total operating expense source control.</x:v>
      </x:c>
      <x:c r="S203" s="329" t="str"/>
      <x:c r="T203" s="329"/>
      <x:c r="U203" s="332" t="str">
        <x:v>Property detail</x:v>
      </x:c>
      <x:c r="V203" s="332" t="str">
        <x:v>Needs review</x:v>
      </x:c>
      <x:c r="W203" s="60"/>
      <x:c r="X203" s="60"/>
      <x:c r="Y203" s="60"/>
      <x:c r="Z203" s="60"/>
    </x:row>
    <x:row r="204" ht="18" hidden="0" customHeight="1">
      <x:c r="A204" s="329" t="str">
        <x:v>FIN-TEST-0198</x:v>
      </x:c>
      <x:c r="B204" s="329" t="str">
        <x:v>ASM-NGOB-V42-TEST</x:v>
      </x:c>
      <x:c r="C204" s="329" t="str">
        <x:v>ORG-NGOB</x:v>
      </x:c>
      <x:c r="D204" s="329" t="str">
        <x:v>PROP-BT</x:v>
      </x:c>
      <x:c r="E204" s="336" t="d">
        <x:v>2032-04-01T00:00:00.000Z</x:v>
      </x:c>
      <x:c r="F204" s="336" t="d">
        <x:v>2033-03-31T00:00:00.000Z</x:v>
      </x:c>
      <x:c r="G204" s="329" t="str">
        <x:v>2032-2033</x:v>
      </x:c>
      <x:c r="H204" s="329" t="str">
        <x:v>Projection</x:v>
      </x:c>
      <x:c r="I204" s="329" t="str">
        <x:v>REVENUE</x:v>
      </x:c>
      <x:c r="J204" s="338" t="n">
        <x:f>'20_FIELD_MAPPING'!H204</x:f>
        <x:v>474230.83054550196</x:v>
      </x:c>
      <x:c r="K204" s="329" t="str">
        <x:v>CAD</x:v>
      </x:c>
      <x:c r="L204" s="329" t="str">
        <x:v>Unknown</x:v>
      </x:c>
      <x:c r="M204" s="329" t="str">
        <x:v>SRC-NGOB-V18</x:v>
      </x:c>
      <x:c r="N204" s="329" t="str">
        <x:v>'BT+'!K16</x:v>
      </x:c>
      <x:c r="O204" s="329" t="str">
        <x:v>MAP-TEST-0198</x:v>
      </x:c>
      <x:c r="P204" s="329" t="str">
        <x:v>Under review</x:v>
      </x:c>
      <x:c r="Q204" s="329" t="str">
        <x:v>V4.2-NGOB-CORRECTED-TEST</x:v>
      </x:c>
      <x:c r="R204" s="329" t="str">
        <x:v>Property total revenue source control.</x:v>
      </x:c>
      <x:c r="S204" s="329" t="str"/>
      <x:c r="T204" s="329"/>
      <x:c r="U204" s="332" t="str">
        <x:v>Property detail</x:v>
      </x:c>
      <x:c r="V204" s="332" t="str">
        <x:v>Needs review</x:v>
      </x:c>
      <x:c r="W204" s="60"/>
      <x:c r="X204" s="60"/>
      <x:c r="Y204" s="60"/>
      <x:c r="Z204" s="60"/>
    </x:row>
    <x:row r="205" ht="18" hidden="0" customHeight="1">
      <x:c r="A205" s="329" t="str">
        <x:v>FIN-TEST-0199</x:v>
      </x:c>
      <x:c r="B205" s="329" t="str">
        <x:v>ASM-NGOB-V42-TEST</x:v>
      </x:c>
      <x:c r="C205" s="329" t="str">
        <x:v>ORG-NGOB</x:v>
      </x:c>
      <x:c r="D205" s="329" t="str">
        <x:v>PROP-BT</x:v>
      </x:c>
      <x:c r="E205" s="336" t="d">
        <x:v>2032-04-01T00:00:00.000Z</x:v>
      </x:c>
      <x:c r="F205" s="336" t="d">
        <x:v>2033-03-31T00:00:00.000Z</x:v>
      </x:c>
      <x:c r="G205" s="329" t="str">
        <x:v>2032-2033</x:v>
      </x:c>
      <x:c r="H205" s="329" t="str">
        <x:v>Projection</x:v>
      </x:c>
      <x:c r="I205" s="329" t="str">
        <x:v>OPEX</x:v>
      </x:c>
      <x:c r="J205" s="338" t="n">
        <x:f>'20_FIELD_MAPPING'!H205</x:f>
        <x:v>198147.5955243547</x:v>
      </x:c>
      <x:c r="K205" s="329" t="str">
        <x:v>CAD</x:v>
      </x:c>
      <x:c r="L205" s="329" t="str">
        <x:v>Unknown</x:v>
      </x:c>
      <x:c r="M205" s="329" t="str">
        <x:v>SRC-NGOB-V18</x:v>
      </x:c>
      <x:c r="N205" s="329" t="str">
        <x:v>'BT+'!K87</x:v>
      </x:c>
      <x:c r="O205" s="329" t="str">
        <x:v>MAP-TEST-0199</x:v>
      </x:c>
      <x:c r="P205" s="329" t="str">
        <x:v>Under review</x:v>
      </x:c>
      <x:c r="Q205" s="329" t="str">
        <x:v>V4.2-NGOB-CORRECTED-TEST</x:v>
      </x:c>
      <x:c r="R205" s="329" t="str">
        <x:v>Property total operating expense source control.</x:v>
      </x:c>
      <x:c r="S205" s="329" t="str"/>
      <x:c r="T205" s="329"/>
      <x:c r="U205" s="332" t="str">
        <x:v>Property detail</x:v>
      </x:c>
      <x:c r="V205" s="332" t="str">
        <x:v>Needs review</x:v>
      </x:c>
      <x:c r="W205" s="60"/>
      <x:c r="X205" s="60"/>
      <x:c r="Y205" s="60"/>
      <x:c r="Z205" s="60"/>
    </x:row>
    <x:row r="206" ht="18" hidden="0" customHeight="1">
      <x:c r="A206" s="329" t="str">
        <x:v>FIN-TEST-0200</x:v>
      </x:c>
      <x:c r="B206" s="329" t="str">
        <x:v>ASM-NGOB-V42-TEST</x:v>
      </x:c>
      <x:c r="C206" s="329" t="str">
        <x:v>ORG-NGOB</x:v>
      </x:c>
      <x:c r="D206" s="329" t="str">
        <x:v>PROP-BT</x:v>
      </x:c>
      <x:c r="E206" s="336" t="d">
        <x:v>2033-04-01T00:00:00.000Z</x:v>
      </x:c>
      <x:c r="F206" s="336" t="d">
        <x:v>2034-03-31T00:00:00.000Z</x:v>
      </x:c>
      <x:c r="G206" s="329" t="str">
        <x:v>2033-2034</x:v>
      </x:c>
      <x:c r="H206" s="329" t="str">
        <x:v>Projection</x:v>
      </x:c>
      <x:c r="I206" s="329" t="str">
        <x:v>REVENUE</x:v>
      </x:c>
      <x:c r="J206" s="338" t="n">
        <x:f>'20_FIELD_MAPPING'!H206</x:f>
        <x:v>483220.79840315436</x:v>
      </x:c>
      <x:c r="K206" s="329" t="str">
        <x:v>CAD</x:v>
      </x:c>
      <x:c r="L206" s="329" t="str">
        <x:v>Unknown</x:v>
      </x:c>
      <x:c r="M206" s="329" t="str">
        <x:v>SRC-NGOB-V18</x:v>
      </x:c>
      <x:c r="N206" s="329" t="str">
        <x:v>'BT+'!L16</x:v>
      </x:c>
      <x:c r="O206" s="329" t="str">
        <x:v>MAP-TEST-0200</x:v>
      </x:c>
      <x:c r="P206" s="329" t="str">
        <x:v>Under review</x:v>
      </x:c>
      <x:c r="Q206" s="329" t="str">
        <x:v>V4.2-NGOB-CORRECTED-TEST</x:v>
      </x:c>
      <x:c r="R206" s="329" t="str">
        <x:v>Property total revenue source control.</x:v>
      </x:c>
      <x:c r="S206" s="329" t="str"/>
      <x:c r="T206" s="329"/>
      <x:c r="U206" s="332" t="str">
        <x:v>Property detail</x:v>
      </x:c>
      <x:c r="V206" s="332" t="str">
        <x:v>Needs review</x:v>
      </x:c>
      <x:c r="W206" s="60"/>
      <x:c r="X206" s="60"/>
      <x:c r="Y206" s="60"/>
      <x:c r="Z206" s="60"/>
    </x:row>
    <x:row r="207" ht="18" hidden="0" customHeight="1">
      <x:c r="A207" s="329" t="str">
        <x:v>FIN-TEST-0201</x:v>
      </x:c>
      <x:c r="B207" s="329" t="str">
        <x:v>ASM-NGOB-V42-TEST</x:v>
      </x:c>
      <x:c r="C207" s="329" t="str">
        <x:v>ORG-NGOB</x:v>
      </x:c>
      <x:c r="D207" s="329" t="str">
        <x:v>PROP-BT</x:v>
      </x:c>
      <x:c r="E207" s="336" t="d">
        <x:v>2033-04-01T00:00:00.000Z</x:v>
      </x:c>
      <x:c r="F207" s="336" t="d">
        <x:v>2034-03-31T00:00:00.000Z</x:v>
      </x:c>
      <x:c r="G207" s="329" t="str">
        <x:v>2033-2034</x:v>
      </x:c>
      <x:c r="H207" s="329" t="str">
        <x:v>Projection</x:v>
      </x:c>
      <x:c r="I207" s="329" t="str">
        <x:v>OPEX</x:v>
      </x:c>
      <x:c r="J207" s="338" t="n">
        <x:f>'20_FIELD_MAPPING'!H207</x:f>
        <x:v>202337.5845385038</x:v>
      </x:c>
      <x:c r="K207" s="329" t="str">
        <x:v>CAD</x:v>
      </x:c>
      <x:c r="L207" s="329" t="str">
        <x:v>Unknown</x:v>
      </x:c>
      <x:c r="M207" s="329" t="str">
        <x:v>SRC-NGOB-V18</x:v>
      </x:c>
      <x:c r="N207" s="329" t="str">
        <x:v>'BT+'!L87</x:v>
      </x:c>
      <x:c r="O207" s="329" t="str">
        <x:v>MAP-TEST-0201</x:v>
      </x:c>
      <x:c r="P207" s="329" t="str">
        <x:v>Under review</x:v>
      </x:c>
      <x:c r="Q207" s="329" t="str">
        <x:v>V4.2-NGOB-CORRECTED-TEST</x:v>
      </x:c>
      <x:c r="R207" s="329" t="str">
        <x:v>Property total operating expense source control.</x:v>
      </x:c>
      <x:c r="S207" s="329" t="str"/>
      <x:c r="T207" s="329"/>
      <x:c r="U207" s="332" t="str">
        <x:v>Property detail</x:v>
      </x:c>
      <x:c r="V207" s="332" t="str">
        <x:v>Needs review</x:v>
      </x:c>
      <x:c r="W207" s="60"/>
      <x:c r="X207" s="60"/>
      <x:c r="Y207" s="60"/>
      <x:c r="Z207" s="60"/>
    </x:row>
    <x:row r="208" ht="18" hidden="0" customHeight="1">
      <x:c r="A208" s="329" t="str">
        <x:v>FIN-TEST-0202</x:v>
      </x:c>
      <x:c r="B208" s="329" t="str">
        <x:v>ASM-NGOB-V42-TEST</x:v>
      </x:c>
      <x:c r="C208" s="329" t="str">
        <x:v>ORG-NGOB</x:v>
      </x:c>
      <x:c r="D208" s="329" t="str">
        <x:v>PROP-BT</x:v>
      </x:c>
      <x:c r="E208" s="336" t="d">
        <x:v>2034-04-01T00:00:00.000Z</x:v>
      </x:c>
      <x:c r="F208" s="336" t="d">
        <x:v>2035-03-31T00:00:00.000Z</x:v>
      </x:c>
      <x:c r="G208" s="329" t="str">
        <x:v>2034-2035</x:v>
      </x:c>
      <x:c r="H208" s="329" t="str">
        <x:v>Projection</x:v>
      </x:c>
      <x:c r="I208" s="329" t="str">
        <x:v>REVENUE</x:v>
      </x:c>
      <x:c r="J208" s="338" t="n">
        <x:f>'20_FIELD_MAPPING'!H208</x:f>
        <x:v>492433.4813991283</x:v>
      </x:c>
      <x:c r="K208" s="329" t="str">
        <x:v>CAD</x:v>
      </x:c>
      <x:c r="L208" s="329" t="str">
        <x:v>Unknown</x:v>
      </x:c>
      <x:c r="M208" s="329" t="str">
        <x:v>SRC-NGOB-V18</x:v>
      </x:c>
      <x:c r="N208" s="329" t="str">
        <x:v>'BT+'!M16</x:v>
      </x:c>
      <x:c r="O208" s="329" t="str">
        <x:v>MAP-TEST-0202</x:v>
      </x:c>
      <x:c r="P208" s="329" t="str">
        <x:v>Under review</x:v>
      </x:c>
      <x:c r="Q208" s="329" t="str">
        <x:v>V4.2-NGOB-CORRECTED-TEST</x:v>
      </x:c>
      <x:c r="R208" s="329" t="str">
        <x:v>Property total revenue source control.</x:v>
      </x:c>
      <x:c r="S208" s="329" t="str"/>
      <x:c r="T208" s="329"/>
      <x:c r="U208" s="332" t="str">
        <x:v>Property detail</x:v>
      </x:c>
      <x:c r="V208" s="332" t="str">
        <x:v>Needs review</x:v>
      </x:c>
      <x:c r="W208" s="60"/>
      <x:c r="X208" s="60"/>
      <x:c r="Y208" s="60"/>
      <x:c r="Z208" s="60"/>
    </x:row>
    <x:row r="209" ht="18" hidden="0" customHeight="1">
      <x:c r="A209" s="329" t="str">
        <x:v>FIN-TEST-0203</x:v>
      </x:c>
      <x:c r="B209" s="329" t="str">
        <x:v>ASM-NGOB-V42-TEST</x:v>
      </x:c>
      <x:c r="C209" s="329" t="str">
        <x:v>ORG-NGOB</x:v>
      </x:c>
      <x:c r="D209" s="329" t="str">
        <x:v>PROP-BT</x:v>
      </x:c>
      <x:c r="E209" s="336" t="d">
        <x:v>2034-04-01T00:00:00.000Z</x:v>
      </x:c>
      <x:c r="F209" s="336" t="d">
        <x:v>2035-03-31T00:00:00.000Z</x:v>
      </x:c>
      <x:c r="G209" s="329" t="str">
        <x:v>2034-2035</x:v>
      </x:c>
      <x:c r="H209" s="329" t="str">
        <x:v>Projection</x:v>
      </x:c>
      <x:c r="I209" s="329" t="str">
        <x:v>OPEX</x:v>
      </x:c>
      <x:c r="J209" s="338" t="n">
        <x:f>'20_FIELD_MAPPING'!H209</x:f>
        <x:v>206618.18444604578</x:v>
      </x:c>
      <x:c r="K209" s="329" t="str">
        <x:v>CAD</x:v>
      </x:c>
      <x:c r="L209" s="329" t="str">
        <x:v>Unknown</x:v>
      </x:c>
      <x:c r="M209" s="329" t="str">
        <x:v>SRC-NGOB-V18</x:v>
      </x:c>
      <x:c r="N209" s="329" t="str">
        <x:v>'BT+'!M87</x:v>
      </x:c>
      <x:c r="O209" s="329" t="str">
        <x:v>MAP-TEST-0203</x:v>
      </x:c>
      <x:c r="P209" s="329" t="str">
        <x:v>Under review</x:v>
      </x:c>
      <x:c r="Q209" s="329" t="str">
        <x:v>V4.2-NGOB-CORRECTED-TEST</x:v>
      </x:c>
      <x:c r="R209" s="329" t="str">
        <x:v>Property total operating expense source control.</x:v>
      </x:c>
      <x:c r="S209" s="329" t="str"/>
      <x:c r="T209" s="329"/>
      <x:c r="U209" s="332" t="str">
        <x:v>Property detail</x:v>
      </x:c>
      <x:c r="V209" s="332" t="str">
        <x:v>Needs review</x:v>
      </x:c>
      <x:c r="W209" s="60"/>
      <x:c r="X209" s="60"/>
      <x:c r="Y209" s="60"/>
      <x:c r="Z209" s="60"/>
    </x:row>
    <x:row r="210" ht="18" hidden="0" customHeight="1">
      <x:c r="A210" s="329" t="str">
        <x:v>FIN-TEST-0204</x:v>
      </x:c>
      <x:c r="B210" s="329" t="str">
        <x:v>ASM-NGOB-V42-TEST</x:v>
      </x:c>
      <x:c r="C210" s="329" t="str">
        <x:v>ORG-NGOB</x:v>
      </x:c>
      <x:c r="D210" s="329" t="str">
        <x:v>PROP-CH</x:v>
      </x:c>
      <x:c r="E210" s="336" t="d">
        <x:v>2024-04-01T00:00:00.000Z</x:v>
      </x:c>
      <x:c r="F210" s="336" t="d">
        <x:v>2025-03-31T00:00:00.000Z</x:v>
      </x:c>
      <x:c r="G210" s="329" t="str">
        <x:v>2024-2025</x:v>
      </x:c>
      <x:c r="H210" s="329" t="str">
        <x:v>Actual</x:v>
      </x:c>
      <x:c r="I210" s="329" t="str">
        <x:v>REVENUE</x:v>
      </x:c>
      <x:c r="J210" s="338" t="n">
        <x:f>'20_FIELD_MAPPING'!H210</x:f>
        <x:v>637774.94</x:v>
      </x:c>
      <x:c r="K210" s="329" t="str">
        <x:v>CAD</x:v>
      </x:c>
      <x:c r="L210" s="329" t="str">
        <x:v>Unknown</x:v>
      </x:c>
      <x:c r="M210" s="329" t="str">
        <x:v>SRC-NGOB-V18</x:v>
      </x:c>
      <x:c r="N210" s="329" t="str">
        <x:v>'CH-'!C16</x:v>
      </x:c>
      <x:c r="O210" s="329" t="str">
        <x:v>MAP-TEST-0204</x:v>
      </x:c>
      <x:c r="P210" s="329" t="str">
        <x:v>Under review</x:v>
      </x:c>
      <x:c r="Q210" s="329" t="str">
        <x:v>V4.2-NGOB-CORRECTED-TEST</x:v>
      </x:c>
      <x:c r="R210" s="329" t="str">
        <x:v>Property total revenue source control.</x:v>
      </x:c>
      <x:c r="S210" s="329" t="str"/>
      <x:c r="T210" s="329"/>
      <x:c r="U210" s="332" t="str">
        <x:v>Property detail</x:v>
      </x:c>
      <x:c r="V210" s="332" t="str">
        <x:v>Needs review</x:v>
      </x:c>
      <x:c r="W210" s="60"/>
      <x:c r="X210" s="60"/>
      <x:c r="Y210" s="60"/>
      <x:c r="Z210" s="60"/>
    </x:row>
    <x:row r="211" ht="18" hidden="0" customHeight="1">
      <x:c r="A211" s="329" t="str">
        <x:v>FIN-TEST-0205</x:v>
      </x:c>
      <x:c r="B211" s="329" t="str">
        <x:v>ASM-NGOB-V42-TEST</x:v>
      </x:c>
      <x:c r="C211" s="329" t="str">
        <x:v>ORG-NGOB</x:v>
      </x:c>
      <x:c r="D211" s="329" t="str">
        <x:v>PROP-CH</x:v>
      </x:c>
      <x:c r="E211" s="336" t="d">
        <x:v>2024-04-01T00:00:00.000Z</x:v>
      </x:c>
      <x:c r="F211" s="336" t="d">
        <x:v>2025-03-31T00:00:00.000Z</x:v>
      </x:c>
      <x:c r="G211" s="329" t="str">
        <x:v>2024-2025</x:v>
      </x:c>
      <x:c r="H211" s="329" t="str">
        <x:v>Actual</x:v>
      </x:c>
      <x:c r="I211" s="329" t="str">
        <x:v>OPEX</x:v>
      </x:c>
      <x:c r="J211" s="338" t="n">
        <x:f>'20_FIELD_MAPPING'!H211</x:f>
        <x:v>522527</x:v>
      </x:c>
      <x:c r="K211" s="329" t="str">
        <x:v>CAD</x:v>
      </x:c>
      <x:c r="L211" s="329" t="str">
        <x:v>Unknown</x:v>
      </x:c>
      <x:c r="M211" s="329" t="str">
        <x:v>SRC-NGOB-V18</x:v>
      </x:c>
      <x:c r="N211" s="329" t="str">
        <x:v>'CH-'!C87</x:v>
      </x:c>
      <x:c r="O211" s="329" t="str">
        <x:v>MAP-TEST-0205</x:v>
      </x:c>
      <x:c r="P211" s="329" t="str">
        <x:v>Under review</x:v>
      </x:c>
      <x:c r="Q211" s="329" t="str">
        <x:v>V4.2-NGOB-CORRECTED-TEST</x:v>
      </x:c>
      <x:c r="R211" s="329" t="str">
        <x:v>Property total operating expense source control.</x:v>
      </x:c>
      <x:c r="S211" s="329" t="str"/>
      <x:c r="T211" s="329"/>
      <x:c r="U211" s="332" t="str">
        <x:v>Property detail</x:v>
      </x:c>
      <x:c r="V211" s="332" t="str">
        <x:v>Needs review</x:v>
      </x:c>
      <x:c r="W211" s="60"/>
      <x:c r="X211" s="60"/>
      <x:c r="Y211" s="60"/>
      <x:c r="Z211" s="60"/>
    </x:row>
    <x:row r="212" ht="18" hidden="0" customHeight="1">
      <x:c r="A212" s="329" t="str">
        <x:v>FIN-TEST-0206</x:v>
      </x:c>
      <x:c r="B212" s="329" t="str">
        <x:v>ASM-NGOB-V42-TEST</x:v>
      </x:c>
      <x:c r="C212" s="329" t="str">
        <x:v>ORG-NGOB</x:v>
      </x:c>
      <x:c r="D212" s="329" t="str">
        <x:v>PROP-CH</x:v>
      </x:c>
      <x:c r="E212" s="336" t="d">
        <x:v>2025-04-01T00:00:00.000Z</x:v>
      </x:c>
      <x:c r="F212" s="336" t="d">
        <x:v>2026-03-31T00:00:00.000Z</x:v>
      </x:c>
      <x:c r="G212" s="329" t="str">
        <x:v>2025-2026</x:v>
      </x:c>
      <x:c r="H212" s="329" t="str">
        <x:v>Budget</x:v>
      </x:c>
      <x:c r="I212" s="329" t="str">
        <x:v>REVENUE</x:v>
      </x:c>
      <x:c r="J212" s="338" t="n">
        <x:f>'20_FIELD_MAPPING'!H212</x:f>
        <x:v>600213.7000000001</x:v>
      </x:c>
      <x:c r="K212" s="329" t="str">
        <x:v>CAD</x:v>
      </x:c>
      <x:c r="L212" s="329" t="str">
        <x:v>Unknown</x:v>
      </x:c>
      <x:c r="M212" s="329" t="str">
        <x:v>SRC-NGOB-V18</x:v>
      </x:c>
      <x:c r="N212" s="329" t="str">
        <x:v>'CH-'!D16</x:v>
      </x:c>
      <x:c r="O212" s="329" t="str">
        <x:v>MAP-TEST-0206</x:v>
      </x:c>
      <x:c r="P212" s="329" t="str">
        <x:v>Under review</x:v>
      </x:c>
      <x:c r="Q212" s="329" t="str">
        <x:v>V4.2-NGOB-CORRECTED-TEST</x:v>
      </x:c>
      <x:c r="R212" s="329" t="str">
        <x:v>Property total revenue source control.</x:v>
      </x:c>
      <x:c r="S212" s="329" t="str"/>
      <x:c r="T212" s="329"/>
      <x:c r="U212" s="332" t="str">
        <x:v>Property detail</x:v>
      </x:c>
      <x:c r="V212" s="332" t="str">
        <x:v>Needs review</x:v>
      </x:c>
      <x:c r="W212" s="60"/>
      <x:c r="X212" s="60"/>
      <x:c r="Y212" s="60"/>
      <x:c r="Z212" s="60"/>
    </x:row>
    <x:row r="213" ht="18" hidden="0" customHeight="1">
      <x:c r="A213" s="329" t="str">
        <x:v>FIN-TEST-0207</x:v>
      </x:c>
      <x:c r="B213" s="329" t="str">
        <x:v>ASM-NGOB-V42-TEST</x:v>
      </x:c>
      <x:c r="C213" s="329" t="str">
        <x:v>ORG-NGOB</x:v>
      </x:c>
      <x:c r="D213" s="329" t="str">
        <x:v>PROP-CH</x:v>
      </x:c>
      <x:c r="E213" s="336" t="d">
        <x:v>2025-04-01T00:00:00.000Z</x:v>
      </x:c>
      <x:c r="F213" s="336" t="d">
        <x:v>2026-03-31T00:00:00.000Z</x:v>
      </x:c>
      <x:c r="G213" s="329" t="str">
        <x:v>2025-2026</x:v>
      </x:c>
      <x:c r="H213" s="329" t="str">
        <x:v>Budget</x:v>
      </x:c>
      <x:c r="I213" s="329" t="str">
        <x:v>OPEX</x:v>
      </x:c>
      <x:c r="J213" s="338" t="n">
        <x:f>'20_FIELD_MAPPING'!H213</x:f>
        <x:v>274429.27</x:v>
      </x:c>
      <x:c r="K213" s="329" t="str">
        <x:v>CAD</x:v>
      </x:c>
      <x:c r="L213" s="329" t="str">
        <x:v>Unknown</x:v>
      </x:c>
      <x:c r="M213" s="329" t="str">
        <x:v>SRC-NGOB-V18</x:v>
      </x:c>
      <x:c r="N213" s="329" t="str">
        <x:v>'CH-'!D87</x:v>
      </x:c>
      <x:c r="O213" s="329" t="str">
        <x:v>MAP-TEST-0207</x:v>
      </x:c>
      <x:c r="P213" s="329" t="str">
        <x:v>Under review</x:v>
      </x:c>
      <x:c r="Q213" s="329" t="str">
        <x:v>V4.2-NGOB-CORRECTED-TEST</x:v>
      </x:c>
      <x:c r="R213" s="329" t="str">
        <x:v>Property total operating expense source control.</x:v>
      </x:c>
      <x:c r="S213" s="329" t="str"/>
      <x:c r="T213" s="329"/>
      <x:c r="U213" s="332" t="str">
        <x:v>Property detail</x:v>
      </x:c>
      <x:c r="V213" s="332" t="str">
        <x:v>Needs review</x:v>
      </x:c>
      <x:c r="W213" s="60"/>
      <x:c r="X213" s="60"/>
      <x:c r="Y213" s="60"/>
      <x:c r="Z213" s="60"/>
    </x:row>
    <x:row r="214" ht="18" hidden="0" customHeight="1">
      <x:c r="A214" s="329" t="str">
        <x:v>FIN-TEST-0208</x:v>
      </x:c>
      <x:c r="B214" s="329" t="str">
        <x:v>ASM-NGOB-V42-TEST</x:v>
      </x:c>
      <x:c r="C214" s="329" t="str">
        <x:v>ORG-NGOB</x:v>
      </x:c>
      <x:c r="D214" s="329" t="str">
        <x:v>PROP-CH</x:v>
      </x:c>
      <x:c r="E214" s="336" t="d">
        <x:v>2026-04-01T00:00:00.000Z</x:v>
      </x:c>
      <x:c r="F214" s="336" t="d">
        <x:v>2027-03-31T00:00:00.000Z</x:v>
      </x:c>
      <x:c r="G214" s="329" t="str">
        <x:v>2026-2027</x:v>
      </x:c>
      <x:c r="H214" s="329" t="str">
        <x:v>Projection</x:v>
      </x:c>
      <x:c r="I214" s="329" t="str">
        <x:v>REVENUE</x:v>
      </x:c>
      <x:c r="J214" s="338" t="n">
        <x:f>'20_FIELD_MAPPING'!H214</x:f>
        <x:v>628085.074</x:v>
      </x:c>
      <x:c r="K214" s="329" t="str">
        <x:v>CAD</x:v>
      </x:c>
      <x:c r="L214" s="329" t="str">
        <x:v>Unknown</x:v>
      </x:c>
      <x:c r="M214" s="329" t="str">
        <x:v>SRC-NGOB-V18</x:v>
      </x:c>
      <x:c r="N214" s="329" t="str">
        <x:v>'CH-'!E16</x:v>
      </x:c>
      <x:c r="O214" s="329" t="str">
        <x:v>MAP-TEST-0208</x:v>
      </x:c>
      <x:c r="P214" s="329" t="str">
        <x:v>Under review</x:v>
      </x:c>
      <x:c r="Q214" s="329" t="str">
        <x:v>V4.2-NGOB-CORRECTED-TEST</x:v>
      </x:c>
      <x:c r="R214" s="329" t="str">
        <x:v>Property total revenue source control.</x:v>
      </x:c>
      <x:c r="S214" s="329" t="str"/>
      <x:c r="T214" s="329"/>
      <x:c r="U214" s="332" t="str">
        <x:v>Property detail</x:v>
      </x:c>
      <x:c r="V214" s="332" t="str">
        <x:v>Needs review</x:v>
      </x:c>
      <x:c r="W214" s="60"/>
      <x:c r="X214" s="60"/>
      <x:c r="Y214" s="60"/>
      <x:c r="Z214" s="60"/>
    </x:row>
    <x:row r="215" ht="18" hidden="0" customHeight="1">
      <x:c r="A215" s="329" t="str">
        <x:v>FIN-TEST-0209</x:v>
      </x:c>
      <x:c r="B215" s="329" t="str">
        <x:v>ASM-NGOB-V42-TEST</x:v>
      </x:c>
      <x:c r="C215" s="329" t="str">
        <x:v>ORG-NGOB</x:v>
      </x:c>
      <x:c r="D215" s="329" t="str">
        <x:v>PROP-CH</x:v>
      </x:c>
      <x:c r="E215" s="336" t="d">
        <x:v>2026-04-01T00:00:00.000Z</x:v>
      </x:c>
      <x:c r="F215" s="336" t="d">
        <x:v>2027-03-31T00:00:00.000Z</x:v>
      </x:c>
      <x:c r="G215" s="329" t="str">
        <x:v>2026-2027</x:v>
      </x:c>
      <x:c r="H215" s="329" t="str">
        <x:v>Projection</x:v>
      </x:c>
      <x:c r="I215" s="329" t="str">
        <x:v>OPEX</x:v>
      </x:c>
      <x:c r="J215" s="338" t="n">
        <x:f>'20_FIELD_MAPPING'!H215</x:f>
        <x:v>484320.59459999995</x:v>
      </x:c>
      <x:c r="K215" s="329" t="str">
        <x:v>CAD</x:v>
      </x:c>
      <x:c r="L215" s="329" t="str">
        <x:v>Unknown</x:v>
      </x:c>
      <x:c r="M215" s="329" t="str">
        <x:v>SRC-NGOB-V18</x:v>
      </x:c>
      <x:c r="N215" s="329" t="str">
        <x:v>'CH-'!E87</x:v>
      </x:c>
      <x:c r="O215" s="329" t="str">
        <x:v>MAP-TEST-0209</x:v>
      </x:c>
      <x:c r="P215" s="329" t="str">
        <x:v>Under review</x:v>
      </x:c>
      <x:c r="Q215" s="329" t="str">
        <x:v>V4.2-NGOB-CORRECTED-TEST</x:v>
      </x:c>
      <x:c r="R215" s="329" t="str">
        <x:v>Property total operating expense source control.</x:v>
      </x:c>
      <x:c r="S215" s="329" t="str"/>
      <x:c r="T215" s="329"/>
      <x:c r="U215" s="332" t="str">
        <x:v>Property detail</x:v>
      </x:c>
      <x:c r="V215" s="332" t="str">
        <x:v>Needs review</x:v>
      </x:c>
      <x:c r="W215" s="60"/>
      <x:c r="X215" s="60"/>
      <x:c r="Y215" s="60"/>
      <x:c r="Z215" s="60"/>
    </x:row>
    <x:row r="216" ht="18" hidden="0" customHeight="1">
      <x:c r="A216" s="329" t="str">
        <x:v>FIN-TEST-0210</x:v>
      </x:c>
      <x:c r="B216" s="329" t="str">
        <x:v>ASM-NGOB-V42-TEST</x:v>
      </x:c>
      <x:c r="C216" s="329" t="str">
        <x:v>ORG-NGOB</x:v>
      </x:c>
      <x:c r="D216" s="329" t="str">
        <x:v>PROP-CH</x:v>
      </x:c>
      <x:c r="E216" s="336" t="d">
        <x:v>2027-04-01T00:00:00.000Z</x:v>
      </x:c>
      <x:c r="F216" s="336" t="d">
        <x:v>2028-03-31T00:00:00.000Z</x:v>
      </x:c>
      <x:c r="G216" s="329" t="str">
        <x:v>2027-2028</x:v>
      </x:c>
      <x:c r="H216" s="329" t="str">
        <x:v>Projection</x:v>
      </x:c>
      <x:c r="I216" s="329" t="str">
        <x:v>REVENUE</x:v>
      </x:c>
      <x:c r="J216" s="338" t="n">
        <x:f>'20_FIELD_MAPPING'!H216</x:f>
        <x:v>657307.6754800001</x:v>
      </x:c>
      <x:c r="K216" s="329" t="str">
        <x:v>CAD</x:v>
      </x:c>
      <x:c r="L216" s="329" t="str">
        <x:v>Unknown</x:v>
      </x:c>
      <x:c r="M216" s="329" t="str">
        <x:v>SRC-NGOB-V18</x:v>
      </x:c>
      <x:c r="N216" s="329" t="str">
        <x:v>'CH-'!F16</x:v>
      </x:c>
      <x:c r="O216" s="329" t="str">
        <x:v>MAP-TEST-0210</x:v>
      </x:c>
      <x:c r="P216" s="329" t="str">
        <x:v>Under review</x:v>
      </x:c>
      <x:c r="Q216" s="329" t="str">
        <x:v>V4.2-NGOB-CORRECTED-TEST</x:v>
      </x:c>
      <x:c r="R216" s="329" t="str">
        <x:v>Property total revenue source control.</x:v>
      </x:c>
      <x:c r="S216" s="329" t="str"/>
      <x:c r="T216" s="329"/>
      <x:c r="U216" s="332" t="str">
        <x:v>Property detail</x:v>
      </x:c>
      <x:c r="V216" s="332" t="str">
        <x:v>Needs review</x:v>
      </x:c>
      <x:c r="W216" s="60"/>
      <x:c r="X216" s="60"/>
      <x:c r="Y216" s="60"/>
      <x:c r="Z216" s="60"/>
    </x:row>
    <x:row r="217" ht="18" hidden="0" customHeight="1">
      <x:c r="A217" s="329" t="str">
        <x:v>FIN-TEST-0211</x:v>
      </x:c>
      <x:c r="B217" s="329" t="str">
        <x:v>ASM-NGOB-V42-TEST</x:v>
      </x:c>
      <x:c r="C217" s="329" t="str">
        <x:v>ORG-NGOB</x:v>
      </x:c>
      <x:c r="D217" s="329" t="str">
        <x:v>PROP-CH</x:v>
      </x:c>
      <x:c r="E217" s="336" t="d">
        <x:v>2027-04-01T00:00:00.000Z</x:v>
      </x:c>
      <x:c r="F217" s="336" t="d">
        <x:v>2028-03-31T00:00:00.000Z</x:v>
      </x:c>
      <x:c r="G217" s="329" t="str">
        <x:v>2027-2028</x:v>
      </x:c>
      <x:c r="H217" s="329" t="str">
        <x:v>Projection</x:v>
      </x:c>
      <x:c r="I217" s="329" t="str">
        <x:v>OPEX</x:v>
      </x:c>
      <x:c r="J217" s="338" t="n">
        <x:f>'20_FIELD_MAPPING'!H217</x:f>
        <x:v>494495.136492</x:v>
      </x:c>
      <x:c r="K217" s="329" t="str">
        <x:v>CAD</x:v>
      </x:c>
      <x:c r="L217" s="329" t="str">
        <x:v>Unknown</x:v>
      </x:c>
      <x:c r="M217" s="329" t="str">
        <x:v>SRC-NGOB-V18</x:v>
      </x:c>
      <x:c r="N217" s="329" t="str">
        <x:v>'CH-'!F87</x:v>
      </x:c>
      <x:c r="O217" s="329" t="str">
        <x:v>MAP-TEST-0211</x:v>
      </x:c>
      <x:c r="P217" s="329" t="str">
        <x:v>Under review</x:v>
      </x:c>
      <x:c r="Q217" s="329" t="str">
        <x:v>V4.2-NGOB-CORRECTED-TEST</x:v>
      </x:c>
      <x:c r="R217" s="329" t="str">
        <x:v>Property total operating expense source control.</x:v>
      </x:c>
      <x:c r="S217" s="329" t="str"/>
      <x:c r="T217" s="329"/>
      <x:c r="U217" s="332" t="str">
        <x:v>Property detail</x:v>
      </x:c>
      <x:c r="V217" s="332" t="str">
        <x:v>Needs review</x:v>
      </x:c>
      <x:c r="W217" s="60"/>
      <x:c r="X217" s="60"/>
      <x:c r="Y217" s="60"/>
      <x:c r="Z217" s="60"/>
    </x:row>
    <x:row r="218" ht="18" hidden="0" customHeight="1">
      <x:c r="A218" s="329" t="str">
        <x:v>FIN-TEST-0212</x:v>
      </x:c>
      <x:c r="B218" s="329" t="str">
        <x:v>ASM-NGOB-V42-TEST</x:v>
      </x:c>
      <x:c r="C218" s="329" t="str">
        <x:v>ORG-NGOB</x:v>
      </x:c>
      <x:c r="D218" s="329" t="str">
        <x:v>PROP-CH</x:v>
      </x:c>
      <x:c r="E218" s="336" t="d">
        <x:v>2028-04-01T00:00:00.000Z</x:v>
      </x:c>
      <x:c r="F218" s="336" t="d">
        <x:v>2029-03-31T00:00:00.000Z</x:v>
      </x:c>
      <x:c r="G218" s="329" t="str">
        <x:v>2028-2029</x:v>
      </x:c>
      <x:c r="H218" s="329" t="str">
        <x:v>Projection</x:v>
      </x:c>
      <x:c r="I218" s="329" t="str">
        <x:v>REVENUE</x:v>
      </x:c>
      <x:c r="J218" s="338" t="n">
        <x:f>'20_FIELD_MAPPING'!H218</x:f>
        <x:v>626418.44528656</x:v>
      </x:c>
      <x:c r="K218" s="329" t="str">
        <x:v>CAD</x:v>
      </x:c>
      <x:c r="L218" s="329" t="str">
        <x:v>Unknown</x:v>
      </x:c>
      <x:c r="M218" s="329" t="str">
        <x:v>SRC-NGOB-V18</x:v>
      </x:c>
      <x:c r="N218" s="329" t="str">
        <x:v>'CH-'!G16</x:v>
      </x:c>
      <x:c r="O218" s="329" t="str">
        <x:v>MAP-TEST-0212</x:v>
      </x:c>
      <x:c r="P218" s="329" t="str">
        <x:v>Under review</x:v>
      </x:c>
      <x:c r="Q218" s="329" t="str">
        <x:v>V4.2-NGOB-CORRECTED-TEST</x:v>
      </x:c>
      <x:c r="R218" s="329" t="str">
        <x:v>Property total revenue source control.</x:v>
      </x:c>
      <x:c r="S218" s="329" t="str"/>
      <x:c r="T218" s="329"/>
      <x:c r="U218" s="332" t="str">
        <x:v>Property detail</x:v>
      </x:c>
      <x:c r="V218" s="332" t="str">
        <x:v>Needs review</x:v>
      </x:c>
      <x:c r="W218" s="60"/>
      <x:c r="X218" s="60"/>
      <x:c r="Y218" s="60"/>
      <x:c r="Z218" s="60"/>
    </x:row>
    <x:row r="219" ht="18" hidden="0" customHeight="1">
      <x:c r="A219" s="329" t="str">
        <x:v>FIN-TEST-0213</x:v>
      </x:c>
      <x:c r="B219" s="329" t="str">
        <x:v>ASM-NGOB-V42-TEST</x:v>
      </x:c>
      <x:c r="C219" s="329" t="str">
        <x:v>ORG-NGOB</x:v>
      </x:c>
      <x:c r="D219" s="329" t="str">
        <x:v>PROP-CH</x:v>
      </x:c>
      <x:c r="E219" s="336" t="d">
        <x:v>2028-04-01T00:00:00.000Z</x:v>
      </x:c>
      <x:c r="F219" s="336" t="d">
        <x:v>2029-03-31T00:00:00.000Z</x:v>
      </x:c>
      <x:c r="G219" s="329" t="str">
        <x:v>2028-2029</x:v>
      </x:c>
      <x:c r="H219" s="329" t="str">
        <x:v>Projection</x:v>
      </x:c>
      <x:c r="I219" s="329" t="str">
        <x:v>OPEX</x:v>
      </x:c>
      <x:c r="J219" s="338" t="n">
        <x:f>'20_FIELD_MAPPING'!H219</x:f>
        <x:v>504887.81312184</x:v>
      </x:c>
      <x:c r="K219" s="329" t="str">
        <x:v>CAD</x:v>
      </x:c>
      <x:c r="L219" s="329" t="str">
        <x:v>Unknown</x:v>
      </x:c>
      <x:c r="M219" s="329" t="str">
        <x:v>SRC-NGOB-V18</x:v>
      </x:c>
      <x:c r="N219" s="329" t="str">
        <x:v>'CH-'!G87</x:v>
      </x:c>
      <x:c r="O219" s="329" t="str">
        <x:v>MAP-TEST-0213</x:v>
      </x:c>
      <x:c r="P219" s="329" t="str">
        <x:v>Under review</x:v>
      </x:c>
      <x:c r="Q219" s="329" t="str">
        <x:v>V4.2-NGOB-CORRECTED-TEST</x:v>
      </x:c>
      <x:c r="R219" s="329" t="str">
        <x:v>Property total operating expense source control.</x:v>
      </x:c>
      <x:c r="S219" s="329" t="str"/>
      <x:c r="T219" s="329"/>
      <x:c r="U219" s="332" t="str">
        <x:v>Property detail</x:v>
      </x:c>
      <x:c r="V219" s="332" t="str">
        <x:v>Needs review</x:v>
      </x:c>
      <x:c r="W219" s="60"/>
      <x:c r="X219" s="60"/>
      <x:c r="Y219" s="60"/>
      <x:c r="Z219" s="60"/>
    </x:row>
    <x:row r="220" ht="18" hidden="0" customHeight="1">
      <x:c r="A220" s="329" t="str">
        <x:v>FIN-TEST-0214</x:v>
      </x:c>
      <x:c r="B220" s="329" t="str">
        <x:v>ASM-NGOB-V42-TEST</x:v>
      </x:c>
      <x:c r="C220" s="329" t="str">
        <x:v>ORG-NGOB</x:v>
      </x:c>
      <x:c r="D220" s="329" t="str">
        <x:v>PROP-CH</x:v>
      </x:c>
      <x:c r="E220" s="336" t="d">
        <x:v>2029-04-01T00:00:00.000Z</x:v>
      </x:c>
      <x:c r="F220" s="336" t="d">
        <x:v>2030-03-31T00:00:00.000Z</x:v>
      </x:c>
      <x:c r="G220" s="329" t="str">
        <x:v>2029-2030</x:v>
      </x:c>
      <x:c r="H220" s="329" t="str">
        <x:v>Projection</x:v>
      </x:c>
      <x:c r="I220" s="329" t="str">
        <x:v>REVENUE</x:v>
      </x:c>
      <x:c r="J220" s="338" t="n">
        <x:f>'20_FIELD_MAPPING'!H220</x:f>
        <x:v>657316.3686922912</x:v>
      </x:c>
      <x:c r="K220" s="329" t="str">
        <x:v>CAD</x:v>
      </x:c>
      <x:c r="L220" s="329" t="str">
        <x:v>Unknown</x:v>
      </x:c>
      <x:c r="M220" s="329" t="str">
        <x:v>SRC-NGOB-V18</x:v>
      </x:c>
      <x:c r="N220" s="329" t="str">
        <x:v>'CH-'!H16</x:v>
      </x:c>
      <x:c r="O220" s="329" t="str">
        <x:v>MAP-TEST-0214</x:v>
      </x:c>
      <x:c r="P220" s="329" t="str">
        <x:v>Under review</x:v>
      </x:c>
      <x:c r="Q220" s="329" t="str">
        <x:v>V4.2-NGOB-CORRECTED-TEST</x:v>
      </x:c>
      <x:c r="R220" s="329" t="str">
        <x:v>Property total revenue source control.</x:v>
      </x:c>
      <x:c r="S220" s="329" t="str"/>
      <x:c r="T220" s="329"/>
      <x:c r="U220" s="332" t="str">
        <x:v>Property detail</x:v>
      </x:c>
      <x:c r="V220" s="332" t="str">
        <x:v>Needs review</x:v>
      </x:c>
      <x:c r="W220" s="60"/>
      <x:c r="X220" s="60"/>
      <x:c r="Y220" s="60"/>
      <x:c r="Z220" s="60"/>
    </x:row>
    <x:row r="221" ht="18" hidden="0" customHeight="1">
      <x:c r="A221" s="329" t="str">
        <x:v>FIN-TEST-0215</x:v>
      </x:c>
      <x:c r="B221" s="329" t="str">
        <x:v>ASM-NGOB-V42-TEST</x:v>
      </x:c>
      <x:c r="C221" s="329" t="str">
        <x:v>ORG-NGOB</x:v>
      </x:c>
      <x:c r="D221" s="329" t="str">
        <x:v>PROP-CH</x:v>
      </x:c>
      <x:c r="E221" s="336" t="d">
        <x:v>2029-04-01T00:00:00.000Z</x:v>
      </x:c>
      <x:c r="F221" s="336" t="d">
        <x:v>2030-03-31T00:00:00.000Z</x:v>
      </x:c>
      <x:c r="G221" s="329" t="str">
        <x:v>2029-2030</x:v>
      </x:c>
      <x:c r="H221" s="329" t="str">
        <x:v>Projection</x:v>
      </x:c>
      <x:c r="I221" s="329" t="str">
        <x:v>OPEX</x:v>
      </x:c>
      <x:c r="J221" s="338" t="n">
        <x:f>'20_FIELD_MAPPING'!H221</x:f>
        <x:v>515503.42650127684</x:v>
      </x:c>
      <x:c r="K221" s="329" t="str">
        <x:v>CAD</x:v>
      </x:c>
      <x:c r="L221" s="329" t="str">
        <x:v>Unknown</x:v>
      </x:c>
      <x:c r="M221" s="329" t="str">
        <x:v>SRC-NGOB-V18</x:v>
      </x:c>
      <x:c r="N221" s="329" t="str">
        <x:v>'CH-'!H87</x:v>
      </x:c>
      <x:c r="O221" s="329" t="str">
        <x:v>MAP-TEST-0215</x:v>
      </x:c>
      <x:c r="P221" s="329" t="str">
        <x:v>Under review</x:v>
      </x:c>
      <x:c r="Q221" s="329" t="str">
        <x:v>V4.2-NGOB-CORRECTED-TEST</x:v>
      </x:c>
      <x:c r="R221" s="329" t="str">
        <x:v>Property total operating expense source control.</x:v>
      </x:c>
      <x:c r="S221" s="329" t="str"/>
      <x:c r="T221" s="329"/>
      <x:c r="U221" s="332" t="str">
        <x:v>Property detail</x:v>
      </x:c>
      <x:c r="V221" s="332" t="str">
        <x:v>Needs review</x:v>
      </x:c>
      <x:c r="W221" s="60"/>
      <x:c r="X221" s="60"/>
      <x:c r="Y221" s="60"/>
      <x:c r="Z221" s="60"/>
    </x:row>
    <x:row r="222" ht="18" hidden="0" customHeight="1">
      <x:c r="A222" s="329" t="str">
        <x:v>FIN-TEST-0216</x:v>
      </x:c>
      <x:c r="B222" s="329" t="str">
        <x:v>ASM-NGOB-V42-TEST</x:v>
      </x:c>
      <x:c r="C222" s="329" t="str">
        <x:v>ORG-NGOB</x:v>
      </x:c>
      <x:c r="D222" s="329" t="str">
        <x:v>PROP-CH</x:v>
      </x:c>
      <x:c r="E222" s="336" t="d">
        <x:v>2031-04-01T00:00:00.000Z</x:v>
      </x:c>
      <x:c r="F222" s="336" t="d">
        <x:v>2032-03-31T00:00:00.000Z</x:v>
      </x:c>
      <x:c r="G222" s="329" t="str">
        <x:v>2031-2032</x:v>
      </x:c>
      <x:c r="H222" s="329" t="str">
        <x:v>Projection</x:v>
      </x:c>
      <x:c r="I222" s="329" t="str">
        <x:v>REVENUE</x:v>
      </x:c>
      <x:c r="J222" s="338" t="n">
        <x:f>'20_FIELD_MAPPING'!H222</x:f>
        <x:v>723799.5428432099</x:v>
      </x:c>
      <x:c r="K222" s="329" t="str">
        <x:v>CAD</x:v>
      </x:c>
      <x:c r="L222" s="329" t="str">
        <x:v>Unknown</x:v>
      </x:c>
      <x:c r="M222" s="329" t="str">
        <x:v>SRC-NGOB-V18</x:v>
      </x:c>
      <x:c r="N222" s="329" t="str">
        <x:v>'CH-'!J16</x:v>
      </x:c>
      <x:c r="O222" s="329" t="str">
        <x:v>MAP-TEST-0216</x:v>
      </x:c>
      <x:c r="P222" s="329" t="str">
        <x:v>Under review</x:v>
      </x:c>
      <x:c r="Q222" s="329" t="str">
        <x:v>V4.2-NGOB-CORRECTED-TEST</x:v>
      </x:c>
      <x:c r="R222" s="329" t="str">
        <x:v>Property total revenue source control.</x:v>
      </x:c>
      <x:c r="S222" s="329" t="str"/>
      <x:c r="T222" s="329"/>
      <x:c r="U222" s="332" t="str">
        <x:v>Property detail</x:v>
      </x:c>
      <x:c r="V222" s="332" t="str">
        <x:v>Needs review</x:v>
      </x:c>
      <x:c r="W222" s="60"/>
      <x:c r="X222" s="60"/>
      <x:c r="Y222" s="60"/>
      <x:c r="Z222" s="60"/>
    </x:row>
    <x:row r="223" ht="18" hidden="0" customHeight="1">
      <x:c r="A223" s="329" t="str">
        <x:v>FIN-TEST-0217</x:v>
      </x:c>
      <x:c r="B223" s="329" t="str">
        <x:v>ASM-NGOB-V42-TEST</x:v>
      </x:c>
      <x:c r="C223" s="329" t="str">
        <x:v>ORG-NGOB</x:v>
      </x:c>
      <x:c r="D223" s="329" t="str">
        <x:v>PROP-CH</x:v>
      </x:c>
      <x:c r="E223" s="336" t="d">
        <x:v>2031-04-01T00:00:00.000Z</x:v>
      </x:c>
      <x:c r="F223" s="336" t="d">
        <x:v>2032-03-31T00:00:00.000Z</x:v>
      </x:c>
      <x:c r="G223" s="329" t="str">
        <x:v>2031-2032</x:v>
      </x:c>
      <x:c r="H223" s="329" t="str">
        <x:v>Projection</x:v>
      </x:c>
      <x:c r="I223" s="329" t="str">
        <x:v>OPEX</x:v>
      </x:c>
      <x:c r="J223" s="338" t="n">
        <x:f>'20_FIELD_MAPPING'!H223</x:f>
        <x:v>537423.2202344739</x:v>
      </x:c>
      <x:c r="K223" s="329" t="str">
        <x:v>CAD</x:v>
      </x:c>
      <x:c r="L223" s="329" t="str">
        <x:v>Unknown</x:v>
      </x:c>
      <x:c r="M223" s="329" t="str">
        <x:v>SRC-NGOB-V18</x:v>
      </x:c>
      <x:c r="N223" s="329" t="str">
        <x:v>'CH-'!J87</x:v>
      </x:c>
      <x:c r="O223" s="329" t="str">
        <x:v>MAP-TEST-0217</x:v>
      </x:c>
      <x:c r="P223" s="329" t="str">
        <x:v>Under review</x:v>
      </x:c>
      <x:c r="Q223" s="329" t="str">
        <x:v>V4.2-NGOB-CORRECTED-TEST</x:v>
      </x:c>
      <x:c r="R223" s="329" t="str">
        <x:v>Property total operating expense source control.</x:v>
      </x:c>
      <x:c r="S223" s="329" t="str"/>
      <x:c r="T223" s="329"/>
      <x:c r="U223" s="332" t="str">
        <x:v>Property detail</x:v>
      </x:c>
      <x:c r="V223" s="332" t="str">
        <x:v>Needs review</x:v>
      </x:c>
      <x:c r="W223" s="60"/>
      <x:c r="X223" s="60"/>
      <x:c r="Y223" s="60"/>
      <x:c r="Z223" s="60"/>
    </x:row>
    <x:row r="224" ht="18" hidden="0" customHeight="1">
      <x:c r="A224" s="329" t="str">
        <x:v>FIN-TEST-0218</x:v>
      </x:c>
      <x:c r="B224" s="329" t="str">
        <x:v>ASM-NGOB-V42-TEST</x:v>
      </x:c>
      <x:c r="C224" s="329" t="str">
        <x:v>ORG-NGOB</x:v>
      </x:c>
      <x:c r="D224" s="329" t="str">
        <x:v>PROP-CH</x:v>
      </x:c>
      <x:c r="E224" s="336" t="d">
        <x:v>2032-04-01T00:00:00.000Z</x:v>
      </x:c>
      <x:c r="F224" s="336" t="d">
        <x:v>2033-03-31T00:00:00.000Z</x:v>
      </x:c>
      <x:c r="G224" s="329" t="str">
        <x:v>2032-2033</x:v>
      </x:c>
      <x:c r="H224" s="329" t="str">
        <x:v>Projection</x:v>
      </x:c>
      <x:c r="I224" s="329" t="str">
        <x:v>REVENUE</x:v>
      </x:c>
      <x:c r="J224" s="338" t="n">
        <x:f>'20_FIELD_MAPPING'!H224</x:f>
        <x:v>741812.5267651677</x:v>
      </x:c>
      <x:c r="K224" s="329" t="str">
        <x:v>CAD</x:v>
      </x:c>
      <x:c r="L224" s="329" t="str">
        <x:v>Unknown</x:v>
      </x:c>
      <x:c r="M224" s="329" t="str">
        <x:v>SRC-NGOB-V18</x:v>
      </x:c>
      <x:c r="N224" s="329" t="str">
        <x:v>'CH-'!K16</x:v>
      </x:c>
      <x:c r="O224" s="329" t="str">
        <x:v>MAP-TEST-0218</x:v>
      </x:c>
      <x:c r="P224" s="329" t="str">
        <x:v>Under review</x:v>
      </x:c>
      <x:c r="Q224" s="329" t="str">
        <x:v>V4.2-NGOB-CORRECTED-TEST</x:v>
      </x:c>
      <x:c r="R224" s="329" t="str">
        <x:v>Property total revenue source control.</x:v>
      </x:c>
      <x:c r="S224" s="329" t="str"/>
      <x:c r="T224" s="329"/>
      <x:c r="U224" s="332" t="str">
        <x:v>Property detail</x:v>
      </x:c>
      <x:c r="V224" s="332" t="str">
        <x:v>Needs review</x:v>
      </x:c>
      <x:c r="W224" s="60"/>
      <x:c r="X224" s="60"/>
      <x:c r="Y224" s="60"/>
      <x:c r="Z224" s="60"/>
    </x:row>
    <x:row r="225" ht="18" hidden="0" customHeight="1">
      <x:c r="A225" s="329" t="str">
        <x:v>FIN-TEST-0219</x:v>
      </x:c>
      <x:c r="B225" s="329" t="str">
        <x:v>ASM-NGOB-V42-TEST</x:v>
      </x:c>
      <x:c r="C225" s="329" t="str">
        <x:v>ORG-NGOB</x:v>
      </x:c>
      <x:c r="D225" s="329" t="str">
        <x:v>PROP-CH</x:v>
      </x:c>
      <x:c r="E225" s="336" t="d">
        <x:v>2032-04-01T00:00:00.000Z</x:v>
      </x:c>
      <x:c r="F225" s="336" t="d">
        <x:v>2033-03-31T00:00:00.000Z</x:v>
      </x:c>
      <x:c r="G225" s="329" t="str">
        <x:v>2032-2033</x:v>
      </x:c>
      <x:c r="H225" s="329" t="str">
        <x:v>Projection</x:v>
      </x:c>
      <x:c r="I225" s="329" t="str">
        <x:v>OPEX</x:v>
      </x:c>
      <x:c r="J225" s="338" t="n">
        <x:f>'20_FIELD_MAPPING'!H225</x:f>
        <x:v>548737.5610930515</x:v>
      </x:c>
      <x:c r="K225" s="329" t="str">
        <x:v>CAD</x:v>
      </x:c>
      <x:c r="L225" s="329" t="str">
        <x:v>Unknown</x:v>
      </x:c>
      <x:c r="M225" s="329" t="str">
        <x:v>SRC-NGOB-V18</x:v>
      </x:c>
      <x:c r="N225" s="329" t="str">
        <x:v>'CH-'!K87</x:v>
      </x:c>
      <x:c r="O225" s="329" t="str">
        <x:v>MAP-TEST-0219</x:v>
      </x:c>
      <x:c r="P225" s="329" t="str">
        <x:v>Under review</x:v>
      </x:c>
      <x:c r="Q225" s="329" t="str">
        <x:v>V4.2-NGOB-CORRECTED-TEST</x:v>
      </x:c>
      <x:c r="R225" s="329" t="str">
        <x:v>Property total operating expense source control.</x:v>
      </x:c>
      <x:c r="S225" s="329" t="str"/>
      <x:c r="T225" s="329"/>
      <x:c r="U225" s="332" t="str">
        <x:v>Property detail</x:v>
      </x:c>
      <x:c r="V225" s="332" t="str">
        <x:v>Needs review</x:v>
      </x:c>
      <x:c r="W225" s="60"/>
      <x:c r="X225" s="60"/>
      <x:c r="Y225" s="60"/>
      <x:c r="Z225" s="60"/>
    </x:row>
    <x:row r="226" ht="18" hidden="0" customHeight="1">
      <x:c r="A226" s="329" t="str">
        <x:v>FIN-TEST-0220</x:v>
      </x:c>
      <x:c r="B226" s="329" t="str">
        <x:v>ASM-NGOB-V42-TEST</x:v>
      </x:c>
      <x:c r="C226" s="329" t="str">
        <x:v>ORG-NGOB</x:v>
      </x:c>
      <x:c r="D226" s="329" t="str">
        <x:v>PROP-CH</x:v>
      </x:c>
      <x:c r="E226" s="336" t="d">
        <x:v>2033-04-01T00:00:00.000Z</x:v>
      </x:c>
      <x:c r="F226" s="336" t="d">
        <x:v>2034-03-31T00:00:00.000Z</x:v>
      </x:c>
      <x:c r="G226" s="329" t="str">
        <x:v>2033-2034</x:v>
      </x:c>
      <x:c r="H226" s="329" t="str">
        <x:v>Projection</x:v>
      </x:c>
      <x:c r="I226" s="329" t="str">
        <x:v>REVENUE</x:v>
      </x:c>
      <x:c r="J226" s="338" t="n">
        <x:f>'20_FIELD_MAPPING'!H226</x:f>
        <x:v>760274.4176921921</x:v>
      </x:c>
      <x:c r="K226" s="329" t="str">
        <x:v>CAD</x:v>
      </x:c>
      <x:c r="L226" s="329" t="str">
        <x:v>Unknown</x:v>
      </x:c>
      <x:c r="M226" s="329" t="str">
        <x:v>SRC-NGOB-V18</x:v>
      </x:c>
      <x:c r="N226" s="329" t="str">
        <x:v>'CH-'!L16</x:v>
      </x:c>
      <x:c r="O226" s="329" t="str">
        <x:v>MAP-TEST-0220</x:v>
      </x:c>
      <x:c r="P226" s="329" t="str">
        <x:v>Under review</x:v>
      </x:c>
      <x:c r="Q226" s="329" t="str">
        <x:v>V4.2-NGOB-CORRECTED-TEST</x:v>
      </x:c>
      <x:c r="R226" s="329" t="str">
        <x:v>Property total revenue source control.</x:v>
      </x:c>
      <x:c r="S226" s="329" t="str"/>
      <x:c r="T226" s="329"/>
      <x:c r="U226" s="332" t="str">
        <x:v>Property detail</x:v>
      </x:c>
      <x:c r="V226" s="332" t="str">
        <x:v>Needs review</x:v>
      </x:c>
      <x:c r="W226" s="60"/>
      <x:c r="X226" s="60"/>
      <x:c r="Y226" s="60"/>
      <x:c r="Z226" s="60"/>
    </x:row>
    <x:row r="227" ht="18" hidden="0" customHeight="1">
      <x:c r="A227" s="329" t="str">
        <x:v>FIN-TEST-0221</x:v>
      </x:c>
      <x:c r="B227" s="329" t="str">
        <x:v>ASM-NGOB-V42-TEST</x:v>
      </x:c>
      <x:c r="C227" s="329" t="str">
        <x:v>ORG-NGOB</x:v>
      </x:c>
      <x:c r="D227" s="329" t="str">
        <x:v>PROP-CH</x:v>
      </x:c>
      <x:c r="E227" s="336" t="d">
        <x:v>2033-04-01T00:00:00.000Z</x:v>
      </x:c>
      <x:c r="F227" s="336" t="d">
        <x:v>2034-03-31T00:00:00.000Z</x:v>
      </x:c>
      <x:c r="G227" s="329" t="str">
        <x:v>2033-2034</x:v>
      </x:c>
      <x:c r="H227" s="329" t="str">
        <x:v>Projection</x:v>
      </x:c>
      <x:c r="I227" s="329" t="str">
        <x:v>OPEX</x:v>
      </x:c>
      <x:c r="J227" s="338" t="n">
        <x:f>'20_FIELD_MAPPING'!H227</x:f>
        <x:v>560295.1650624173</x:v>
      </x:c>
      <x:c r="K227" s="329" t="str">
        <x:v>CAD</x:v>
      </x:c>
      <x:c r="L227" s="329" t="str">
        <x:v>Unknown</x:v>
      </x:c>
      <x:c r="M227" s="329" t="str">
        <x:v>SRC-NGOB-V18</x:v>
      </x:c>
      <x:c r="N227" s="329" t="str">
        <x:v>'CH-'!L87</x:v>
      </x:c>
      <x:c r="O227" s="329" t="str">
        <x:v>MAP-TEST-0221</x:v>
      </x:c>
      <x:c r="P227" s="329" t="str">
        <x:v>Under review</x:v>
      </x:c>
      <x:c r="Q227" s="329" t="str">
        <x:v>V4.2-NGOB-CORRECTED-TEST</x:v>
      </x:c>
      <x:c r="R227" s="329" t="str">
        <x:v>Property total operating expense source control.</x:v>
      </x:c>
      <x:c r="S227" s="329" t="str"/>
      <x:c r="T227" s="329"/>
      <x:c r="U227" s="332" t="str">
        <x:v>Property detail</x:v>
      </x:c>
      <x:c r="V227" s="332" t="str">
        <x:v>Needs review</x:v>
      </x:c>
      <x:c r="W227" s="60"/>
      <x:c r="X227" s="60"/>
      <x:c r="Y227" s="60"/>
      <x:c r="Z227" s="60"/>
    </x:row>
    <x:row r="228" ht="18" hidden="0" customHeight="1">
      <x:c r="A228" s="329" t="str">
        <x:v>FIN-TEST-0222</x:v>
      </x:c>
      <x:c r="B228" s="329" t="str">
        <x:v>ASM-NGOB-V42-TEST</x:v>
      </x:c>
      <x:c r="C228" s="329" t="str">
        <x:v>ORG-NGOB</x:v>
      </x:c>
      <x:c r="D228" s="329" t="str">
        <x:v>PROP-CH</x:v>
      </x:c>
      <x:c r="E228" s="336" t="d">
        <x:v>2034-04-01T00:00:00.000Z</x:v>
      </x:c>
      <x:c r="F228" s="336" t="d">
        <x:v>2035-03-31T00:00:00.000Z</x:v>
      </x:c>
      <x:c r="G228" s="329" t="str">
        <x:v>2034-2035</x:v>
      </x:c>
      <x:c r="H228" s="329" t="str">
        <x:v>Projection</x:v>
      </x:c>
      <x:c r="I228" s="329" t="str">
        <x:v>REVENUE</x:v>
      </x:c>
      <x:c r="J228" s="338" t="n">
        <x:f>'20_FIELD_MAPPING'!H228</x:f>
        <x:v>779196.4099475502</x:v>
      </x:c>
      <x:c r="K228" s="329" t="str">
        <x:v>CAD</x:v>
      </x:c>
      <x:c r="L228" s="329" t="str">
        <x:v>Unknown</x:v>
      </x:c>
      <x:c r="M228" s="329" t="str">
        <x:v>SRC-NGOB-V18</x:v>
      </x:c>
      <x:c r="N228" s="329" t="str">
        <x:v>'CH-'!M16</x:v>
      </x:c>
      <x:c r="O228" s="329" t="str">
        <x:v>MAP-TEST-0222</x:v>
      </x:c>
      <x:c r="P228" s="329" t="str">
        <x:v>Under review</x:v>
      </x:c>
      <x:c r="Q228" s="329" t="str">
        <x:v>V4.2-NGOB-CORRECTED-TEST</x:v>
      </x:c>
      <x:c r="R228" s="329" t="str">
        <x:v>Property total revenue source control.</x:v>
      </x:c>
      <x:c r="S228" s="329" t="str"/>
      <x:c r="T228" s="329"/>
      <x:c r="U228" s="332" t="str">
        <x:v>Property detail</x:v>
      </x:c>
      <x:c r="V228" s="332" t="str">
        <x:v>Needs review</x:v>
      </x:c>
      <x:c r="W228" s="60"/>
      <x:c r="X228" s="60"/>
      <x:c r="Y228" s="60"/>
      <x:c r="Z228" s="60"/>
    </x:row>
    <x:row r="229" ht="18" hidden="0" customHeight="1">
      <x:c r="A229" s="329" t="str">
        <x:v>FIN-TEST-0223</x:v>
      </x:c>
      <x:c r="B229" s="329" t="str">
        <x:v>ASM-NGOB-V42-TEST</x:v>
      </x:c>
      <x:c r="C229" s="329" t="str">
        <x:v>ORG-NGOB</x:v>
      </x:c>
      <x:c r="D229" s="329" t="str">
        <x:v>PROP-CH</x:v>
      </x:c>
      <x:c r="E229" s="336" t="d">
        <x:v>2034-04-01T00:00:00.000Z</x:v>
      </x:c>
      <x:c r="F229" s="336" t="d">
        <x:v>2035-03-31T00:00:00.000Z</x:v>
      </x:c>
      <x:c r="G229" s="329" t="str">
        <x:v>2034-2035</x:v>
      </x:c>
      <x:c r="H229" s="329" t="str">
        <x:v>Projection</x:v>
      </x:c>
      <x:c r="I229" s="329" t="str">
        <x:v>OPEX</x:v>
      </x:c>
      <x:c r="J229" s="338" t="n">
        <x:f>'20_FIELD_MAPPING'!H229</x:f>
        <x:v>572101.4066935955</x:v>
      </x:c>
      <x:c r="K229" s="329" t="str">
        <x:v>CAD</x:v>
      </x:c>
      <x:c r="L229" s="329" t="str">
        <x:v>Unknown</x:v>
      </x:c>
      <x:c r="M229" s="329" t="str">
        <x:v>SRC-NGOB-V18</x:v>
      </x:c>
      <x:c r="N229" s="329" t="str">
        <x:v>'CH-'!M87</x:v>
      </x:c>
      <x:c r="O229" s="329" t="str">
        <x:v>MAP-TEST-0223</x:v>
      </x:c>
      <x:c r="P229" s="329" t="str">
        <x:v>Under review</x:v>
      </x:c>
      <x:c r="Q229" s="329" t="str">
        <x:v>V4.2-NGOB-CORRECTED-TEST</x:v>
      </x:c>
      <x:c r="R229" s="329" t="str">
        <x:v>Property total operating expense source control.</x:v>
      </x:c>
      <x:c r="S229" s="329" t="str"/>
      <x:c r="T229" s="329"/>
      <x:c r="U229" s="332" t="str">
        <x:v>Property detail</x:v>
      </x:c>
      <x:c r="V229" s="332" t="str">
        <x:v>Needs review</x:v>
      </x:c>
      <x:c r="W229" s="60"/>
      <x:c r="X229" s="60"/>
      <x:c r="Y229" s="60"/>
      <x:c r="Z229" s="60"/>
    </x:row>
    <x:row r="230" ht="18" hidden="0" customHeight="1">
      <x:c r="A230" s="329" t="str">
        <x:v>FIN-TEST-0224</x:v>
      </x:c>
      <x:c r="B230" s="329" t="str">
        <x:v>ASM-NGOB-V42-TEST</x:v>
      </x:c>
      <x:c r="C230" s="329" t="str">
        <x:v>ORG-NGOB</x:v>
      </x:c>
      <x:c r="D230" s="329" t="str">
        <x:v>PROP-CC</x:v>
      </x:c>
      <x:c r="E230" s="336" t="d">
        <x:v>2024-04-01T00:00:00.000Z</x:v>
      </x:c>
      <x:c r="F230" s="336" t="d">
        <x:v>2025-03-31T00:00:00.000Z</x:v>
      </x:c>
      <x:c r="G230" s="329" t="str">
        <x:v>2024-2025</x:v>
      </x:c>
      <x:c r="H230" s="329" t="str">
        <x:v>Actual</x:v>
      </x:c>
      <x:c r="I230" s="329" t="str">
        <x:v>REVENUE</x:v>
      </x:c>
      <x:c r="J230" s="338" t="n">
        <x:f>'20_FIELD_MAPPING'!H230</x:f>
        <x:v>484494.1</x:v>
      </x:c>
      <x:c r="K230" s="329" t="str">
        <x:v>CAD</x:v>
      </x:c>
      <x:c r="L230" s="329" t="str">
        <x:v>Unknown</x:v>
      </x:c>
      <x:c r="M230" s="329" t="str">
        <x:v>SRC-NGOB-V18</x:v>
      </x:c>
      <x:c r="N230" s="329" t="str">
        <x:v>'CC-'!C16</x:v>
      </x:c>
      <x:c r="O230" s="329" t="str">
        <x:v>MAP-TEST-0224</x:v>
      </x:c>
      <x:c r="P230" s="329" t="str">
        <x:v>Under review</x:v>
      </x:c>
      <x:c r="Q230" s="329" t="str">
        <x:v>V4.2-NGOB-CORRECTED-TEST</x:v>
      </x:c>
      <x:c r="R230" s="329" t="str">
        <x:v>Property total revenue source control.</x:v>
      </x:c>
      <x:c r="S230" s="329" t="str"/>
      <x:c r="T230" s="329"/>
      <x:c r="U230" s="332" t="str">
        <x:v>Property detail</x:v>
      </x:c>
      <x:c r="V230" s="332" t="str">
        <x:v>Needs review</x:v>
      </x:c>
      <x:c r="W230" s="60"/>
      <x:c r="X230" s="60"/>
      <x:c r="Y230" s="60"/>
      <x:c r="Z230" s="60"/>
    </x:row>
    <x:row r="231" ht="18" hidden="0" customHeight="1">
      <x:c r="A231" s="329" t="str">
        <x:v>FIN-TEST-0225</x:v>
      </x:c>
      <x:c r="B231" s="329" t="str">
        <x:v>ASM-NGOB-V42-TEST</x:v>
      </x:c>
      <x:c r="C231" s="329" t="str">
        <x:v>ORG-NGOB</x:v>
      </x:c>
      <x:c r="D231" s="329" t="str">
        <x:v>PROP-CC</x:v>
      </x:c>
      <x:c r="E231" s="336" t="d">
        <x:v>2024-04-01T00:00:00.000Z</x:v>
      </x:c>
      <x:c r="F231" s="336" t="d">
        <x:v>2025-03-31T00:00:00.000Z</x:v>
      </x:c>
      <x:c r="G231" s="329" t="str">
        <x:v>2024-2025</x:v>
      </x:c>
      <x:c r="H231" s="329" t="str">
        <x:v>Actual</x:v>
      </x:c>
      <x:c r="I231" s="329" t="str">
        <x:v>OPEX</x:v>
      </x:c>
      <x:c r="J231" s="338" t="n">
        <x:f>'20_FIELD_MAPPING'!H231</x:f>
        <x:v>258988</x:v>
      </x:c>
      <x:c r="K231" s="329" t="str">
        <x:v>CAD</x:v>
      </x:c>
      <x:c r="L231" s="329" t="str">
        <x:v>Unknown</x:v>
      </x:c>
      <x:c r="M231" s="329" t="str">
        <x:v>SRC-NGOB-V18</x:v>
      </x:c>
      <x:c r="N231" s="329" t="str">
        <x:v>'CC-'!C87</x:v>
      </x:c>
      <x:c r="O231" s="329" t="str">
        <x:v>MAP-TEST-0225</x:v>
      </x:c>
      <x:c r="P231" s="329" t="str">
        <x:v>Under review</x:v>
      </x:c>
      <x:c r="Q231" s="329" t="str">
        <x:v>V4.2-NGOB-CORRECTED-TEST</x:v>
      </x:c>
      <x:c r="R231" s="329" t="str">
        <x:v>Property total operating expense source control.</x:v>
      </x:c>
      <x:c r="S231" s="329" t="str"/>
      <x:c r="T231" s="329"/>
      <x:c r="U231" s="332" t="str">
        <x:v>Property detail</x:v>
      </x:c>
      <x:c r="V231" s="332" t="str">
        <x:v>Needs review</x:v>
      </x:c>
      <x:c r="W231" s="60"/>
      <x:c r="X231" s="60"/>
      <x:c r="Y231" s="60"/>
      <x:c r="Z231" s="60"/>
    </x:row>
    <x:row r="232" ht="18" hidden="0" customHeight="1">
      <x:c r="A232" s="329" t="str">
        <x:v>FIN-TEST-0226</x:v>
      </x:c>
      <x:c r="B232" s="329" t="str">
        <x:v>ASM-NGOB-V42-TEST</x:v>
      </x:c>
      <x:c r="C232" s="329" t="str">
        <x:v>ORG-NGOB</x:v>
      </x:c>
      <x:c r="D232" s="329" t="str">
        <x:v>PROP-CC</x:v>
      </x:c>
      <x:c r="E232" s="336" t="d">
        <x:v>2025-04-01T00:00:00.000Z</x:v>
      </x:c>
      <x:c r="F232" s="336" t="d">
        <x:v>2026-03-31T00:00:00.000Z</x:v>
      </x:c>
      <x:c r="G232" s="329" t="str">
        <x:v>2025-2026</x:v>
      </x:c>
      <x:c r="H232" s="329" t="str">
        <x:v>Budget</x:v>
      </x:c>
      <x:c r="I232" s="329" t="str">
        <x:v>REVENUE</x:v>
      </x:c>
      <x:c r="J232" s="338" t="n">
        <x:f>'20_FIELD_MAPPING'!H232</x:f>
        <x:v>511156.36</x:v>
      </x:c>
      <x:c r="K232" s="329" t="str">
        <x:v>CAD</x:v>
      </x:c>
      <x:c r="L232" s="329" t="str">
        <x:v>Unknown</x:v>
      </x:c>
      <x:c r="M232" s="329" t="str">
        <x:v>SRC-NGOB-V18</x:v>
      </x:c>
      <x:c r="N232" s="329" t="str">
        <x:v>'CC-'!D16</x:v>
      </x:c>
      <x:c r="O232" s="329" t="str">
        <x:v>MAP-TEST-0226</x:v>
      </x:c>
      <x:c r="P232" s="329" t="str">
        <x:v>Under review</x:v>
      </x:c>
      <x:c r="Q232" s="329" t="str">
        <x:v>V4.2-NGOB-CORRECTED-TEST</x:v>
      </x:c>
      <x:c r="R232" s="329" t="str">
        <x:v>Property total revenue source control.</x:v>
      </x:c>
      <x:c r="S232" s="329" t="str"/>
      <x:c r="T232" s="329"/>
      <x:c r="U232" s="332" t="str">
        <x:v>Property detail</x:v>
      </x:c>
      <x:c r="V232" s="332" t="str">
        <x:v>Needs review</x:v>
      </x:c>
      <x:c r="W232" s="60"/>
      <x:c r="X232" s="60"/>
      <x:c r="Y232" s="60"/>
      <x:c r="Z232" s="60"/>
    </x:row>
    <x:row r="233" ht="18" hidden="0" customHeight="1">
      <x:c r="A233" s="329" t="str">
        <x:v>FIN-TEST-0227</x:v>
      </x:c>
      <x:c r="B233" s="329" t="str">
        <x:v>ASM-NGOB-V42-TEST</x:v>
      </x:c>
      <x:c r="C233" s="329" t="str">
        <x:v>ORG-NGOB</x:v>
      </x:c>
      <x:c r="D233" s="329" t="str">
        <x:v>PROP-CC</x:v>
      </x:c>
      <x:c r="E233" s="336" t="d">
        <x:v>2025-04-01T00:00:00.000Z</x:v>
      </x:c>
      <x:c r="F233" s="336" t="d">
        <x:v>2026-03-31T00:00:00.000Z</x:v>
      </x:c>
      <x:c r="G233" s="329" t="str">
        <x:v>2025-2026</x:v>
      </x:c>
      <x:c r="H233" s="329" t="str">
        <x:v>Budget</x:v>
      </x:c>
      <x:c r="I233" s="329" t="str">
        <x:v>OPEX</x:v>
      </x:c>
      <x:c r="J233" s="338" t="n">
        <x:f>'20_FIELD_MAPPING'!H233</x:f>
        <x:v>266917.33999999997</x:v>
      </x:c>
      <x:c r="K233" s="329" t="str">
        <x:v>CAD</x:v>
      </x:c>
      <x:c r="L233" s="329" t="str">
        <x:v>Unknown</x:v>
      </x:c>
      <x:c r="M233" s="329" t="str">
        <x:v>SRC-NGOB-V18</x:v>
      </x:c>
      <x:c r="N233" s="329" t="str">
        <x:v>'CC-'!D87</x:v>
      </x:c>
      <x:c r="O233" s="329" t="str">
        <x:v>MAP-TEST-0227</x:v>
      </x:c>
      <x:c r="P233" s="329" t="str">
        <x:v>Under review</x:v>
      </x:c>
      <x:c r="Q233" s="329" t="str">
        <x:v>V4.2-NGOB-CORRECTED-TEST</x:v>
      </x:c>
      <x:c r="R233" s="329" t="str">
        <x:v>Property total operating expense source control.</x:v>
      </x:c>
      <x:c r="S233" s="329" t="str"/>
      <x:c r="T233" s="329"/>
      <x:c r="U233" s="332" t="str">
        <x:v>Property detail</x:v>
      </x:c>
      <x:c r="V233" s="332" t="str">
        <x:v>Needs review</x:v>
      </x:c>
      <x:c r="W233" s="60"/>
      <x:c r="X233" s="60"/>
      <x:c r="Y233" s="60"/>
      <x:c r="Z233" s="60"/>
    </x:row>
    <x:row r="234" ht="18" hidden="0" customHeight="1">
      <x:c r="A234" s="329" t="str">
        <x:v>FIN-TEST-0228</x:v>
      </x:c>
      <x:c r="B234" s="329" t="str">
        <x:v>ASM-NGOB-V42-TEST</x:v>
      </x:c>
      <x:c r="C234" s="329" t="str">
        <x:v>ORG-NGOB</x:v>
      </x:c>
      <x:c r="D234" s="329" t="str">
        <x:v>PROP-CC</x:v>
      </x:c>
      <x:c r="E234" s="336" t="d">
        <x:v>2026-04-01T00:00:00.000Z</x:v>
      </x:c>
      <x:c r="F234" s="336" t="d">
        <x:v>2027-03-31T00:00:00.000Z</x:v>
      </x:c>
      <x:c r="G234" s="329" t="str">
        <x:v>2026-2027</x:v>
      </x:c>
      <x:c r="H234" s="329" t="str">
        <x:v>Projection</x:v>
      </x:c>
      <x:c r="I234" s="329" t="str">
        <x:v>REVENUE</x:v>
      </x:c>
      <x:c r="J234" s="338" t="n">
        <x:f>'20_FIELD_MAPPING'!H234</x:f>
        <x:v>519215.4272</x:v>
      </x:c>
      <x:c r="K234" s="329" t="str">
        <x:v>CAD</x:v>
      </x:c>
      <x:c r="L234" s="329" t="str">
        <x:v>Unknown</x:v>
      </x:c>
      <x:c r="M234" s="329" t="str">
        <x:v>SRC-NGOB-V18</x:v>
      </x:c>
      <x:c r="N234" s="329" t="str">
        <x:v>'CC-'!E16</x:v>
      </x:c>
      <x:c r="O234" s="329" t="str">
        <x:v>MAP-TEST-0228</x:v>
      </x:c>
      <x:c r="P234" s="329" t="str">
        <x:v>Under review</x:v>
      </x:c>
      <x:c r="Q234" s="329" t="str">
        <x:v>V4.2-NGOB-CORRECTED-TEST</x:v>
      </x:c>
      <x:c r="R234" s="329" t="str">
        <x:v>Property total revenue source control.</x:v>
      </x:c>
      <x:c r="S234" s="329" t="str"/>
      <x:c r="T234" s="329"/>
      <x:c r="U234" s="332" t="str">
        <x:v>Property detail</x:v>
      </x:c>
      <x:c r="V234" s="332" t="str">
        <x:v>Needs review</x:v>
      </x:c>
      <x:c r="W234" s="60"/>
      <x:c r="X234" s="60"/>
      <x:c r="Y234" s="60"/>
      <x:c r="Z234" s="60"/>
    </x:row>
    <x:row r="235" ht="18" hidden="0" customHeight="1">
      <x:c r="A235" s="329" t="str">
        <x:v>FIN-TEST-0229</x:v>
      </x:c>
      <x:c r="B235" s="329" t="str">
        <x:v>ASM-NGOB-V42-TEST</x:v>
      </x:c>
      <x:c r="C235" s="329" t="str">
        <x:v>ORG-NGOB</x:v>
      </x:c>
      <x:c r="D235" s="329" t="str">
        <x:v>PROP-CC</x:v>
      </x:c>
      <x:c r="E235" s="336" t="d">
        <x:v>2026-04-01T00:00:00.000Z</x:v>
      </x:c>
      <x:c r="F235" s="336" t="d">
        <x:v>2027-03-31T00:00:00.000Z</x:v>
      </x:c>
      <x:c r="G235" s="329" t="str">
        <x:v>2026-2027</x:v>
      </x:c>
      <x:c r="H235" s="329" t="str">
        <x:v>Projection</x:v>
      </x:c>
      <x:c r="I235" s="329" t="str">
        <x:v>OPEX</x:v>
      </x:c>
      <x:c r="J235" s="338" t="n">
        <x:f>'20_FIELD_MAPPING'!H235</x:f>
        <x:v>261271.2254</x:v>
      </x:c>
      <x:c r="K235" s="329" t="str">
        <x:v>CAD</x:v>
      </x:c>
      <x:c r="L235" s="329" t="str">
        <x:v>Unknown</x:v>
      </x:c>
      <x:c r="M235" s="329" t="str">
        <x:v>SRC-NGOB-V18</x:v>
      </x:c>
      <x:c r="N235" s="329" t="str">
        <x:v>'CC-'!E87</x:v>
      </x:c>
      <x:c r="O235" s="329" t="str">
        <x:v>MAP-TEST-0229</x:v>
      </x:c>
      <x:c r="P235" s="329" t="str">
        <x:v>Under review</x:v>
      </x:c>
      <x:c r="Q235" s="329" t="str">
        <x:v>V4.2-NGOB-CORRECTED-TEST</x:v>
      </x:c>
      <x:c r="R235" s="329" t="str">
        <x:v>Property total operating expense source control.</x:v>
      </x:c>
      <x:c r="S235" s="329" t="str"/>
      <x:c r="T235" s="329"/>
      <x:c r="U235" s="332" t="str">
        <x:v>Property detail</x:v>
      </x:c>
      <x:c r="V235" s="332" t="str">
        <x:v>Needs review</x:v>
      </x:c>
      <x:c r="W235" s="60"/>
      <x:c r="X235" s="60"/>
      <x:c r="Y235" s="60"/>
      <x:c r="Z235" s="60"/>
    </x:row>
    <x:row r="236" ht="18" hidden="0" customHeight="1">
      <x:c r="A236" s="329" t="str">
        <x:v>FIN-TEST-0230</x:v>
      </x:c>
      <x:c r="B236" s="329" t="str">
        <x:v>ASM-NGOB-V42-TEST</x:v>
      </x:c>
      <x:c r="C236" s="329" t="str">
        <x:v>ORG-NGOB</x:v>
      </x:c>
      <x:c r="D236" s="329" t="str">
        <x:v>PROP-CC</x:v>
      </x:c>
      <x:c r="E236" s="336" t="d">
        <x:v>2027-04-01T00:00:00.000Z</x:v>
      </x:c>
      <x:c r="F236" s="336" t="d">
        <x:v>2028-03-31T00:00:00.000Z</x:v>
      </x:c>
      <x:c r="G236" s="329" t="str">
        <x:v>2027-2028</x:v>
      </x:c>
      <x:c r="H236" s="329" t="str">
        <x:v>Projection</x:v>
      </x:c>
      <x:c r="I236" s="329" t="str">
        <x:v>REVENUE</x:v>
      </x:c>
      <x:c r="J236" s="338" t="n">
        <x:f>'20_FIELD_MAPPING'!H236</x:f>
        <x:v>527474.8757439998</x:v>
      </x:c>
      <x:c r="K236" s="329" t="str">
        <x:v>CAD</x:v>
      </x:c>
      <x:c r="L236" s="329" t="str">
        <x:v>Unknown</x:v>
      </x:c>
      <x:c r="M236" s="329" t="str">
        <x:v>SRC-NGOB-V18</x:v>
      </x:c>
      <x:c r="N236" s="329" t="str">
        <x:v>'CC-'!F16</x:v>
      </x:c>
      <x:c r="O236" s="329" t="str">
        <x:v>MAP-TEST-0230</x:v>
      </x:c>
      <x:c r="P236" s="329" t="str">
        <x:v>Under review</x:v>
      </x:c>
      <x:c r="Q236" s="329" t="str">
        <x:v>V4.2-NGOB-CORRECTED-TEST</x:v>
      </x:c>
      <x:c r="R236" s="329" t="str">
        <x:v>Property total revenue source control.</x:v>
      </x:c>
      <x:c r="S236" s="329" t="str"/>
      <x:c r="T236" s="329"/>
      <x:c r="U236" s="332" t="str">
        <x:v>Property detail</x:v>
      </x:c>
      <x:c r="V236" s="332" t="str">
        <x:v>Needs review</x:v>
      </x:c>
      <x:c r="W236" s="60"/>
      <x:c r="X236" s="60"/>
      <x:c r="Y236" s="60"/>
      <x:c r="Z236" s="60"/>
    </x:row>
    <x:row r="237" ht="18" hidden="0" customHeight="1">
      <x:c r="A237" s="329" t="str">
        <x:v>FIN-TEST-0231</x:v>
      </x:c>
      <x:c r="B237" s="329" t="str">
        <x:v>ASM-NGOB-V42-TEST</x:v>
      </x:c>
      <x:c r="C237" s="329" t="str">
        <x:v>ORG-NGOB</x:v>
      </x:c>
      <x:c r="D237" s="329" t="str">
        <x:v>PROP-CC</x:v>
      </x:c>
      <x:c r="E237" s="336" t="d">
        <x:v>2027-04-01T00:00:00.000Z</x:v>
      </x:c>
      <x:c r="F237" s="336" t="d">
        <x:v>2028-03-31T00:00:00.000Z</x:v>
      </x:c>
      <x:c r="G237" s="329" t="str">
        <x:v>2027-2028</x:v>
      </x:c>
      <x:c r="H237" s="329" t="str">
        <x:v>Projection</x:v>
      </x:c>
      <x:c r="I237" s="329" t="str">
        <x:v>OPEX</x:v>
      </x:c>
      <x:c r="J237" s="338" t="n">
        <x:f>'20_FIELD_MAPPING'!H237</x:f>
        <x:v>266505.879738</x:v>
      </x:c>
      <x:c r="K237" s="329" t="str">
        <x:v>CAD</x:v>
      </x:c>
      <x:c r="L237" s="329" t="str">
        <x:v>Unknown</x:v>
      </x:c>
      <x:c r="M237" s="329" t="str">
        <x:v>SRC-NGOB-V18</x:v>
      </x:c>
      <x:c r="N237" s="329" t="str">
        <x:v>'CC-'!F87</x:v>
      </x:c>
      <x:c r="O237" s="329" t="str">
        <x:v>MAP-TEST-0231</x:v>
      </x:c>
      <x:c r="P237" s="329" t="str">
        <x:v>Under review</x:v>
      </x:c>
      <x:c r="Q237" s="329" t="str">
        <x:v>V4.2-NGOB-CORRECTED-TEST</x:v>
      </x:c>
      <x:c r="R237" s="329" t="str">
        <x:v>Property total operating expense source control.</x:v>
      </x:c>
      <x:c r="S237" s="329" t="str"/>
      <x:c r="T237" s="329"/>
      <x:c r="U237" s="332" t="str">
        <x:v>Property detail</x:v>
      </x:c>
      <x:c r="V237" s="332" t="str">
        <x:v>Needs review</x:v>
      </x:c>
      <x:c r="W237" s="60"/>
      <x:c r="X237" s="60"/>
      <x:c r="Y237" s="60"/>
      <x:c r="Z237" s="60"/>
    </x:row>
    <x:row r="238" ht="18" hidden="0" customHeight="1">
      <x:c r="A238" s="329" t="str">
        <x:v>FIN-TEST-0232</x:v>
      </x:c>
      <x:c r="B238" s="329" t="str">
        <x:v>ASM-NGOB-V42-TEST</x:v>
      </x:c>
      <x:c r="C238" s="329" t="str">
        <x:v>ORG-NGOB</x:v>
      </x:c>
      <x:c r="D238" s="329" t="str">
        <x:v>PROP-CC</x:v>
      </x:c>
      <x:c r="E238" s="336" t="d">
        <x:v>2028-04-01T00:00:00.000Z</x:v>
      </x:c>
      <x:c r="F238" s="336" t="d">
        <x:v>2029-03-31T00:00:00.000Z</x:v>
      </x:c>
      <x:c r="G238" s="329" t="str">
        <x:v>2028-2029</x:v>
      </x:c>
      <x:c r="H238" s="329" t="str">
        <x:v>Projection</x:v>
      </x:c>
      <x:c r="I238" s="329" t="str">
        <x:v>REVENUE</x:v>
      </x:c>
      <x:c r="J238" s="338" t="n">
        <x:f>'20_FIELD_MAPPING'!H238</x:f>
        <x:v>349336.6932588799</x:v>
      </x:c>
      <x:c r="K238" s="329" t="str">
        <x:v>CAD</x:v>
      </x:c>
      <x:c r="L238" s="329" t="str">
        <x:v>Unknown</x:v>
      </x:c>
      <x:c r="M238" s="329" t="str">
        <x:v>SRC-NGOB-V18</x:v>
      </x:c>
      <x:c r="N238" s="329" t="str">
        <x:v>'CC-'!G16</x:v>
      </x:c>
      <x:c r="O238" s="329" t="str">
        <x:v>MAP-TEST-0232</x:v>
      </x:c>
      <x:c r="P238" s="329" t="str">
        <x:v>Under review</x:v>
      </x:c>
      <x:c r="Q238" s="329" t="str">
        <x:v>V4.2-NGOB-CORRECTED-TEST</x:v>
      </x:c>
      <x:c r="R238" s="329" t="str">
        <x:v>Property total revenue source control.</x:v>
      </x:c>
      <x:c r="S238" s="329" t="str"/>
      <x:c r="T238" s="329"/>
      <x:c r="U238" s="332" t="str">
        <x:v>Property detail</x:v>
      </x:c>
      <x:c r="V238" s="332" t="str">
        <x:v>Needs review</x:v>
      </x:c>
      <x:c r="W238" s="60"/>
      <x:c r="X238" s="60"/>
      <x:c r="Y238" s="60"/>
      <x:c r="Z238" s="60"/>
    </x:row>
    <x:row r="239" ht="18" hidden="0" customHeight="1">
      <x:c r="A239" s="329" t="str">
        <x:v>FIN-TEST-0233</x:v>
      </x:c>
      <x:c r="B239" s="329" t="str">
        <x:v>ASM-NGOB-V42-TEST</x:v>
      </x:c>
      <x:c r="C239" s="329" t="str">
        <x:v>ORG-NGOB</x:v>
      </x:c>
      <x:c r="D239" s="329" t="str">
        <x:v>PROP-CC</x:v>
      </x:c>
      <x:c r="E239" s="336" t="d">
        <x:v>2028-04-01T00:00:00.000Z</x:v>
      </x:c>
      <x:c r="F239" s="336" t="d">
        <x:v>2029-03-31T00:00:00.000Z</x:v>
      </x:c>
      <x:c r="G239" s="329" t="str">
        <x:v>2028-2029</x:v>
      </x:c>
      <x:c r="H239" s="329" t="str">
        <x:v>Projection</x:v>
      </x:c>
      <x:c r="I239" s="329" t="str">
        <x:v>OPEX</x:v>
      </x:c>
      <x:c r="J239" s="338" t="n">
        <x:f>'20_FIELD_MAPPING'!H239</x:f>
        <x:v>271845.50405766</x:v>
      </x:c>
      <x:c r="K239" s="329" t="str">
        <x:v>CAD</x:v>
      </x:c>
      <x:c r="L239" s="329" t="str">
        <x:v>Unknown</x:v>
      </x:c>
      <x:c r="M239" s="329" t="str">
        <x:v>SRC-NGOB-V18</x:v>
      </x:c>
      <x:c r="N239" s="329" t="str">
        <x:v>'CC-'!G87</x:v>
      </x:c>
      <x:c r="O239" s="329" t="str">
        <x:v>MAP-TEST-0233</x:v>
      </x:c>
      <x:c r="P239" s="329" t="str">
        <x:v>Under review</x:v>
      </x:c>
      <x:c r="Q239" s="329" t="str">
        <x:v>V4.2-NGOB-CORRECTED-TEST</x:v>
      </x:c>
      <x:c r="R239" s="329" t="str">
        <x:v>Property total operating expense source control.</x:v>
      </x:c>
      <x:c r="S239" s="329" t="str"/>
      <x:c r="T239" s="329"/>
      <x:c r="U239" s="332" t="str">
        <x:v>Property detail</x:v>
      </x:c>
      <x:c r="V239" s="332" t="str">
        <x:v>Needs review</x:v>
      </x:c>
      <x:c r="W239" s="60"/>
      <x:c r="X239" s="60"/>
      <x:c r="Y239" s="60"/>
      <x:c r="Z239" s="60"/>
    </x:row>
    <x:row r="240" ht="18" hidden="0" customHeight="1">
      <x:c r="A240" s="329" t="str">
        <x:v>FIN-TEST-0234</x:v>
      </x:c>
      <x:c r="B240" s="329" t="str">
        <x:v>ASM-NGOB-V42-TEST</x:v>
      </x:c>
      <x:c r="C240" s="329" t="str">
        <x:v>ORG-NGOB</x:v>
      </x:c>
      <x:c r="D240" s="329" t="str">
        <x:v>PROP-CC</x:v>
      </x:c>
      <x:c r="E240" s="336" t="d">
        <x:v>2029-04-01T00:00:00.000Z</x:v>
      </x:c>
      <x:c r="F240" s="336" t="d">
        <x:v>2030-03-31T00:00:00.000Z</x:v>
      </x:c>
      <x:c r="G240" s="329" t="str">
        <x:v>2029-2030</x:v>
      </x:c>
      <x:c r="H240" s="329" t="str">
        <x:v>Projection</x:v>
      </x:c>
      <x:c r="I240" s="329" t="str">
        <x:v>REVENUE</x:v>
      </x:c>
      <x:c r="J240" s="338" t="n">
        <x:f>'20_FIELD_MAPPING'!H240</x:f>
        <x:v>358011.9916240574</x:v>
      </x:c>
      <x:c r="K240" s="329" t="str">
        <x:v>CAD</x:v>
      </x:c>
      <x:c r="L240" s="329" t="str">
        <x:v>Unknown</x:v>
      </x:c>
      <x:c r="M240" s="329" t="str">
        <x:v>SRC-NGOB-V18</x:v>
      </x:c>
      <x:c r="N240" s="329" t="str">
        <x:v>'CC-'!H16</x:v>
      </x:c>
      <x:c r="O240" s="329" t="str">
        <x:v>MAP-TEST-0234</x:v>
      </x:c>
      <x:c r="P240" s="329" t="str">
        <x:v>Under review</x:v>
      </x:c>
      <x:c r="Q240" s="329" t="str">
        <x:v>V4.2-NGOB-CORRECTED-TEST</x:v>
      </x:c>
      <x:c r="R240" s="329" t="str">
        <x:v>Property total revenue source control.</x:v>
      </x:c>
      <x:c r="S240" s="329" t="str"/>
      <x:c r="T240" s="329"/>
      <x:c r="U240" s="332" t="str">
        <x:v>Property detail</x:v>
      </x:c>
      <x:c r="V240" s="332" t="str">
        <x:v>Needs review</x:v>
      </x:c>
      <x:c r="W240" s="60"/>
      <x:c r="X240" s="60"/>
      <x:c r="Y240" s="60"/>
      <x:c r="Z240" s="60"/>
    </x:row>
    <x:row r="241" ht="18" hidden="0" customHeight="1">
      <x:c r="A241" s="329" t="str">
        <x:v>FIN-TEST-0235</x:v>
      </x:c>
      <x:c r="B241" s="329" t="str">
        <x:v>ASM-NGOB-V42-TEST</x:v>
      </x:c>
      <x:c r="C241" s="329" t="str">
        <x:v>ORG-NGOB</x:v>
      </x:c>
      <x:c r="D241" s="329" t="str">
        <x:v>PROP-CC</x:v>
      </x:c>
      <x:c r="E241" s="336" t="d">
        <x:v>2029-04-01T00:00:00.000Z</x:v>
      </x:c>
      <x:c r="F241" s="336" t="d">
        <x:v>2030-03-31T00:00:00.000Z</x:v>
      </x:c>
      <x:c r="G241" s="329" t="str">
        <x:v>2029-2030</x:v>
      </x:c>
      <x:c r="H241" s="329" t="str">
        <x:v>Projection</x:v>
      </x:c>
      <x:c r="I241" s="329" t="str">
        <x:v>OPEX</x:v>
      </x:c>
      <x:c r="J241" s="338" t="n">
        <x:f>'20_FIELD_MAPPING'!H241</x:f>
        <x:v>277292.2060654602</x:v>
      </x:c>
      <x:c r="K241" s="329" t="str">
        <x:v>CAD</x:v>
      </x:c>
      <x:c r="L241" s="329" t="str">
        <x:v>Unknown</x:v>
      </x:c>
      <x:c r="M241" s="329" t="str">
        <x:v>SRC-NGOB-V18</x:v>
      </x:c>
      <x:c r="N241" s="329" t="str">
        <x:v>'CC-'!H87</x:v>
      </x:c>
      <x:c r="O241" s="329" t="str">
        <x:v>MAP-TEST-0235</x:v>
      </x:c>
      <x:c r="P241" s="329" t="str">
        <x:v>Under review</x:v>
      </x:c>
      <x:c r="Q241" s="329" t="str">
        <x:v>V4.2-NGOB-CORRECTED-TEST</x:v>
      </x:c>
      <x:c r="R241" s="329" t="str">
        <x:v>Property total operating expense source control.</x:v>
      </x:c>
      <x:c r="S241" s="329" t="str"/>
      <x:c r="T241" s="329"/>
      <x:c r="U241" s="332" t="str">
        <x:v>Property detail</x:v>
      </x:c>
      <x:c r="V241" s="332" t="str">
        <x:v>Needs review</x:v>
      </x:c>
      <x:c r="W241" s="60"/>
      <x:c r="X241" s="60"/>
      <x:c r="Y241" s="60"/>
      <x:c r="Z241" s="60"/>
    </x:row>
    <x:row r="242" ht="18" hidden="0" customHeight="1">
      <x:c r="A242" s="329" t="str">
        <x:v>FIN-TEST-0236</x:v>
      </x:c>
      <x:c r="B242" s="329" t="str">
        <x:v>ASM-NGOB-V42-TEST</x:v>
      </x:c>
      <x:c r="C242" s="329" t="str">
        <x:v>ORG-NGOB</x:v>
      </x:c>
      <x:c r="D242" s="329" t="str">
        <x:v>PROP-CC</x:v>
      </x:c>
      <x:c r="E242" s="336" t="d">
        <x:v>2031-04-01T00:00:00.000Z</x:v>
      </x:c>
      <x:c r="F242" s="336" t="d">
        <x:v>2032-03-31T00:00:00.000Z</x:v>
      </x:c>
      <x:c r="G242" s="329" t="str">
        <x:v>2031-2032</x:v>
      </x:c>
      <x:c r="H242" s="329" t="str">
        <x:v>Projection</x:v>
      </x:c>
      <x:c r="I242" s="329" t="str">
        <x:v>REVENUE</x:v>
      </x:c>
      <x:c r="J242" s="338" t="n">
        <x:f>'20_FIELD_MAPPING'!H242</x:f>
        <x:v>376015.11834823183</x:v>
      </x:c>
      <x:c r="K242" s="329" t="str">
        <x:v>CAD</x:v>
      </x:c>
      <x:c r="L242" s="329" t="str">
        <x:v>Unknown</x:v>
      </x:c>
      <x:c r="M242" s="329" t="str">
        <x:v>SRC-NGOB-V18</x:v>
      </x:c>
      <x:c r="N242" s="329" t="str">
        <x:v>'CC-'!J16</x:v>
      </x:c>
      <x:c r="O242" s="329" t="str">
        <x:v>MAP-TEST-0236</x:v>
      </x:c>
      <x:c r="P242" s="329" t="str">
        <x:v>Under review</x:v>
      </x:c>
      <x:c r="Q242" s="329" t="str">
        <x:v>V4.2-NGOB-CORRECTED-TEST</x:v>
      </x:c>
      <x:c r="R242" s="329" t="str">
        <x:v>Property total revenue source control.</x:v>
      </x:c>
      <x:c r="S242" s="329" t="str"/>
      <x:c r="T242" s="329"/>
      <x:c r="U242" s="332" t="str">
        <x:v>Property detail</x:v>
      </x:c>
      <x:c r="V242" s="332" t="str">
        <x:v>Needs review</x:v>
      </x:c>
      <x:c r="W242" s="60"/>
      <x:c r="X242" s="60"/>
      <x:c r="Y242" s="60"/>
      <x:c r="Z242" s="60"/>
    </x:row>
    <x:row r="243" ht="18" hidden="0" customHeight="1">
      <x:c r="A243" s="329" t="str">
        <x:v>FIN-TEST-0237</x:v>
      </x:c>
      <x:c r="B243" s="329" t="str">
        <x:v>ASM-NGOB-V42-TEST</x:v>
      </x:c>
      <x:c r="C243" s="329" t="str">
        <x:v>ORG-NGOB</x:v>
      </x:c>
      <x:c r="D243" s="329" t="str">
        <x:v>PROP-CC</x:v>
      </x:c>
      <x:c r="E243" s="336" t="d">
        <x:v>2031-04-01T00:00:00.000Z</x:v>
      </x:c>
      <x:c r="F243" s="336" t="d">
        <x:v>2032-03-31T00:00:00.000Z</x:v>
      </x:c>
      <x:c r="G243" s="329" t="str">
        <x:v>2031-2032</x:v>
      </x:c>
      <x:c r="H243" s="329" t="str">
        <x:v>Projection</x:v>
      </x:c>
      <x:c r="I243" s="329" t="str">
        <x:v>OPEX</x:v>
      </x:c>
      <x:c r="J243" s="338" t="n">
        <x:f>'20_FIELD_MAPPING'!H243</x:f>
        <x:v>288515.48684362</x:v>
      </x:c>
      <x:c r="K243" s="329" t="str">
        <x:v>CAD</x:v>
      </x:c>
      <x:c r="L243" s="329" t="str">
        <x:v>Unknown</x:v>
      </x:c>
      <x:c r="M243" s="329" t="str">
        <x:v>SRC-NGOB-V18</x:v>
      </x:c>
      <x:c r="N243" s="329" t="str">
        <x:v>'CC-'!J87</x:v>
      </x:c>
      <x:c r="O243" s="329" t="str">
        <x:v>MAP-TEST-0237</x:v>
      </x:c>
      <x:c r="P243" s="329" t="str">
        <x:v>Under review</x:v>
      </x:c>
      <x:c r="Q243" s="329" t="str">
        <x:v>V4.2-NGOB-CORRECTED-TEST</x:v>
      </x:c>
      <x:c r="R243" s="329" t="str">
        <x:v>Property total operating expense source control.</x:v>
      </x:c>
      <x:c r="S243" s="329" t="str"/>
      <x:c r="T243" s="329"/>
      <x:c r="U243" s="332" t="str">
        <x:v>Property detail</x:v>
      </x:c>
      <x:c r="V243" s="332" t="str">
        <x:v>Needs review</x:v>
      </x:c>
      <x:c r="W243" s="60"/>
      <x:c r="X243" s="60"/>
      <x:c r="Y243" s="60"/>
      <x:c r="Z243" s="60"/>
    </x:row>
    <x:row r="244" ht="18" hidden="0" customHeight="1">
      <x:c r="A244" s="329" t="str">
        <x:v>FIN-TEST-0238</x:v>
      </x:c>
      <x:c r="B244" s="329" t="str">
        <x:v>ASM-NGOB-V42-TEST</x:v>
      </x:c>
      <x:c r="C244" s="329" t="str">
        <x:v>ORG-NGOB</x:v>
      </x:c>
      <x:c r="D244" s="329" t="str">
        <x:v>PROP-EE</x:v>
      </x:c>
      <x:c r="E244" s="336" t="d">
        <x:v>2024-04-01T00:00:00.000Z</x:v>
      </x:c>
      <x:c r="F244" s="336" t="d">
        <x:v>2025-03-31T00:00:00.000Z</x:v>
      </x:c>
      <x:c r="G244" s="329" t="str">
        <x:v>2024-2025</x:v>
      </x:c>
      <x:c r="H244" s="329" t="str">
        <x:v>Actual</x:v>
      </x:c>
      <x:c r="I244" s="329" t="str">
        <x:v>REVENUE</x:v>
      </x:c>
      <x:c r="J244" s="338" t="n">
        <x:f>'20_FIELD_MAPPING'!H244</x:f>
        <x:v>650931.1799999999</x:v>
      </x:c>
      <x:c r="K244" s="329" t="str">
        <x:v>CAD</x:v>
      </x:c>
      <x:c r="L244" s="329" t="str">
        <x:v>Unknown</x:v>
      </x:c>
      <x:c r="M244" s="329" t="str">
        <x:v>SRC-NGOB-V18</x:v>
      </x:c>
      <x:c r="N244" s="329" t="str">
        <x:v>'EE-'!C16</x:v>
      </x:c>
      <x:c r="O244" s="329" t="str">
        <x:v>MAP-TEST-0238</x:v>
      </x:c>
      <x:c r="P244" s="329" t="str">
        <x:v>Under review</x:v>
      </x:c>
      <x:c r="Q244" s="329" t="str">
        <x:v>V4.2-NGOB-CORRECTED-TEST</x:v>
      </x:c>
      <x:c r="R244" s="329" t="str">
        <x:v>Property total revenue source control.</x:v>
      </x:c>
      <x:c r="S244" s="329" t="str"/>
      <x:c r="T244" s="329"/>
      <x:c r="U244" s="332" t="str">
        <x:v>Property detail</x:v>
      </x:c>
      <x:c r="V244" s="332" t="str">
        <x:v>Needs review</x:v>
      </x:c>
      <x:c r="W244" s="60"/>
      <x:c r="X244" s="60"/>
      <x:c r="Y244" s="60"/>
      <x:c r="Z244" s="60"/>
    </x:row>
    <x:row r="245" ht="18" hidden="0" customHeight="1">
      <x:c r="A245" s="329" t="str">
        <x:v>FIN-TEST-0239</x:v>
      </x:c>
      <x:c r="B245" s="329" t="str">
        <x:v>ASM-NGOB-V42-TEST</x:v>
      </x:c>
      <x:c r="C245" s="329" t="str">
        <x:v>ORG-NGOB</x:v>
      </x:c>
      <x:c r="D245" s="329" t="str">
        <x:v>PROP-EE</x:v>
      </x:c>
      <x:c r="E245" s="336" t="d">
        <x:v>2024-04-01T00:00:00.000Z</x:v>
      </x:c>
      <x:c r="F245" s="336" t="d">
        <x:v>2025-03-31T00:00:00.000Z</x:v>
      </x:c>
      <x:c r="G245" s="329" t="str">
        <x:v>2024-2025</x:v>
      </x:c>
      <x:c r="H245" s="329" t="str">
        <x:v>Actual</x:v>
      </x:c>
      <x:c r="I245" s="329" t="str">
        <x:v>OPEX</x:v>
      </x:c>
      <x:c r="J245" s="338" t="n">
        <x:f>'20_FIELD_MAPPING'!H245</x:f>
        <x:v>308002</x:v>
      </x:c>
      <x:c r="K245" s="329" t="str">
        <x:v>CAD</x:v>
      </x:c>
      <x:c r="L245" s="329" t="str">
        <x:v>Unknown</x:v>
      </x:c>
      <x:c r="M245" s="329" t="str">
        <x:v>SRC-NGOB-V18</x:v>
      </x:c>
      <x:c r="N245" s="329" t="str">
        <x:v>'EE-'!C87</x:v>
      </x:c>
      <x:c r="O245" s="329" t="str">
        <x:v>MAP-TEST-0239</x:v>
      </x:c>
      <x:c r="P245" s="329" t="str">
        <x:v>Under review</x:v>
      </x:c>
      <x:c r="Q245" s="329" t="str">
        <x:v>V4.2-NGOB-CORRECTED-TEST</x:v>
      </x:c>
      <x:c r="R245" s="329" t="str">
        <x:v>Property total operating expense source control.</x:v>
      </x:c>
      <x:c r="S245" s="329" t="str"/>
      <x:c r="T245" s="329"/>
      <x:c r="U245" s="332" t="str">
        <x:v>Property detail</x:v>
      </x:c>
      <x:c r="V245" s="332" t="str">
        <x:v>Needs review</x:v>
      </x:c>
      <x:c r="W245" s="60"/>
      <x:c r="X245" s="60"/>
      <x:c r="Y245" s="60"/>
      <x:c r="Z245" s="60"/>
    </x:row>
    <x:row r="246" ht="18" hidden="0" customHeight="1">
      <x:c r="A246" s="329" t="str">
        <x:v>FIN-TEST-0240</x:v>
      </x:c>
      <x:c r="B246" s="329" t="str">
        <x:v>ASM-NGOB-V42-TEST</x:v>
      </x:c>
      <x:c r="C246" s="329" t="str">
        <x:v>ORG-NGOB</x:v>
      </x:c>
      <x:c r="D246" s="329" t="str">
        <x:v>PROP-EE</x:v>
      </x:c>
      <x:c r="E246" s="336" t="d">
        <x:v>2025-04-01T00:00:00.000Z</x:v>
      </x:c>
      <x:c r="F246" s="336" t="d">
        <x:v>2026-03-31T00:00:00.000Z</x:v>
      </x:c>
      <x:c r="G246" s="329" t="str">
        <x:v>2025-2026</x:v>
      </x:c>
      <x:c r="H246" s="329" t="str">
        <x:v>Budget</x:v>
      </x:c>
      <x:c r="I246" s="329" t="str">
        <x:v>REVENUE</x:v>
      </x:c>
      <x:c r="J246" s="338" t="n">
        <x:f>'20_FIELD_MAPPING'!H246</x:f>
        <x:v>604684</x:v>
      </x:c>
      <x:c r="K246" s="329" t="str">
        <x:v>CAD</x:v>
      </x:c>
      <x:c r="L246" s="329" t="str">
        <x:v>Unknown</x:v>
      </x:c>
      <x:c r="M246" s="329" t="str">
        <x:v>SRC-NGOB-V18</x:v>
      </x:c>
      <x:c r="N246" s="329" t="str">
        <x:v>'EE-'!D16</x:v>
      </x:c>
      <x:c r="O246" s="329" t="str">
        <x:v>MAP-TEST-0240</x:v>
      </x:c>
      <x:c r="P246" s="329" t="str">
        <x:v>Under review</x:v>
      </x:c>
      <x:c r="Q246" s="329" t="str">
        <x:v>V4.2-NGOB-CORRECTED-TEST</x:v>
      </x:c>
      <x:c r="R246" s="329" t="str">
        <x:v>Property total revenue source control.</x:v>
      </x:c>
      <x:c r="S246" s="329" t="str"/>
      <x:c r="T246" s="329"/>
      <x:c r="U246" s="332" t="str">
        <x:v>Property detail</x:v>
      </x:c>
      <x:c r="V246" s="332" t="str">
        <x:v>Needs review</x:v>
      </x:c>
      <x:c r="W246" s="60"/>
      <x:c r="X246" s="60"/>
      <x:c r="Y246" s="60"/>
      <x:c r="Z246" s="60"/>
    </x:row>
    <x:row r="247" ht="18" hidden="0" customHeight="1">
      <x:c r="A247" s="329" t="str">
        <x:v>FIN-TEST-0241</x:v>
      </x:c>
      <x:c r="B247" s="329" t="str">
        <x:v>ASM-NGOB-V42-TEST</x:v>
      </x:c>
      <x:c r="C247" s="329" t="str">
        <x:v>ORG-NGOB</x:v>
      </x:c>
      <x:c r="D247" s="329" t="str">
        <x:v>PROP-EE</x:v>
      </x:c>
      <x:c r="E247" s="336" t="d">
        <x:v>2025-04-01T00:00:00.000Z</x:v>
      </x:c>
      <x:c r="F247" s="336" t="d">
        <x:v>2026-03-31T00:00:00.000Z</x:v>
      </x:c>
      <x:c r="G247" s="329" t="str">
        <x:v>2025-2026</x:v>
      </x:c>
      <x:c r="H247" s="329" t="str">
        <x:v>Budget</x:v>
      </x:c>
      <x:c r="I247" s="329" t="str">
        <x:v>OPEX</x:v>
      </x:c>
      <x:c r="J247" s="338" t="n">
        <x:f>'20_FIELD_MAPPING'!H247</x:f>
        <x:v>316521.46</x:v>
      </x:c>
      <x:c r="K247" s="329" t="str">
        <x:v>CAD</x:v>
      </x:c>
      <x:c r="L247" s="329" t="str">
        <x:v>Unknown</x:v>
      </x:c>
      <x:c r="M247" s="329" t="str">
        <x:v>SRC-NGOB-V18</x:v>
      </x:c>
      <x:c r="N247" s="329" t="str">
        <x:v>'EE-'!D87</x:v>
      </x:c>
      <x:c r="O247" s="329" t="str">
        <x:v>MAP-TEST-0241</x:v>
      </x:c>
      <x:c r="P247" s="329" t="str">
        <x:v>Under review</x:v>
      </x:c>
      <x:c r="Q247" s="329" t="str">
        <x:v>V4.2-NGOB-CORRECTED-TEST</x:v>
      </x:c>
      <x:c r="R247" s="329" t="str">
        <x:v>Property total operating expense source control.</x:v>
      </x:c>
      <x:c r="S247" s="329" t="str"/>
      <x:c r="T247" s="329"/>
      <x:c r="U247" s="332" t="str">
        <x:v>Property detail</x:v>
      </x:c>
      <x:c r="V247" s="332" t="str">
        <x:v>Needs review</x:v>
      </x:c>
      <x:c r="W247" s="60"/>
      <x:c r="X247" s="60"/>
      <x:c r="Y247" s="60"/>
      <x:c r="Z247" s="60"/>
    </x:row>
    <x:row r="248" ht="18" hidden="0" customHeight="1">
      <x:c r="A248" s="329" t="str">
        <x:v>FIN-TEST-0242</x:v>
      </x:c>
      <x:c r="B248" s="329" t="str">
        <x:v>ASM-NGOB-V42-TEST</x:v>
      </x:c>
      <x:c r="C248" s="329" t="str">
        <x:v>ORG-NGOB</x:v>
      </x:c>
      <x:c r="D248" s="329" t="str">
        <x:v>PROP-EE</x:v>
      </x:c>
      <x:c r="E248" s="336" t="d">
        <x:v>2026-04-01T00:00:00.000Z</x:v>
      </x:c>
      <x:c r="F248" s="336" t="d">
        <x:v>2027-03-31T00:00:00.000Z</x:v>
      </x:c>
      <x:c r="G248" s="329" t="str">
        <x:v>2026-2027</x:v>
      </x:c>
      <x:c r="H248" s="329" t="str">
        <x:v>Projection</x:v>
      </x:c>
      <x:c r="I248" s="329" t="str">
        <x:v>REVENUE</x:v>
      </x:c>
      <x:c r="J248" s="338" t="n">
        <x:f>'20_FIELD_MAPPING'!H248</x:f>
        <x:v>611710.8</x:v>
      </x:c>
      <x:c r="K248" s="329" t="str">
        <x:v>CAD</x:v>
      </x:c>
      <x:c r="L248" s="329" t="str">
        <x:v>Unknown</x:v>
      </x:c>
      <x:c r="M248" s="329" t="str">
        <x:v>SRC-NGOB-V18</x:v>
      </x:c>
      <x:c r="N248" s="329" t="str">
        <x:v>'EE-'!E16</x:v>
      </x:c>
      <x:c r="O248" s="329" t="str">
        <x:v>MAP-TEST-0242</x:v>
      </x:c>
      <x:c r="P248" s="329" t="str">
        <x:v>Under review</x:v>
      </x:c>
      <x:c r="Q248" s="329" t="str">
        <x:v>V4.2-NGOB-CORRECTED-TEST</x:v>
      </x:c>
      <x:c r="R248" s="329" t="str">
        <x:v>Property total revenue source control.</x:v>
      </x:c>
      <x:c r="S248" s="329" t="str"/>
      <x:c r="T248" s="329"/>
      <x:c r="U248" s="332" t="str">
        <x:v>Property detail</x:v>
      </x:c>
      <x:c r="V248" s="332" t="str">
        <x:v>Needs review</x:v>
      </x:c>
      <x:c r="W248" s="60"/>
      <x:c r="X248" s="60"/>
      <x:c r="Y248" s="60"/>
      <x:c r="Z248" s="60"/>
    </x:row>
    <x:row r="249" ht="18" hidden="0" customHeight="1">
      <x:c r="A249" s="329" t="str">
        <x:v>FIN-TEST-0243</x:v>
      </x:c>
      <x:c r="B249" s="329" t="str">
        <x:v>ASM-NGOB-V42-TEST</x:v>
      </x:c>
      <x:c r="C249" s="329" t="str">
        <x:v>ORG-NGOB</x:v>
      </x:c>
      <x:c r="D249" s="329" t="str">
        <x:v>PROP-EE</x:v>
      </x:c>
      <x:c r="E249" s="336" t="d">
        <x:v>2026-04-01T00:00:00.000Z</x:v>
      </x:c>
      <x:c r="F249" s="336" t="d">
        <x:v>2027-03-31T00:00:00.000Z</x:v>
      </x:c>
      <x:c r="G249" s="329" t="str">
        <x:v>2026-2027</x:v>
      </x:c>
      <x:c r="H249" s="329" t="str">
        <x:v>Projection</x:v>
      </x:c>
      <x:c r="I249" s="329" t="str">
        <x:v>OPEX</x:v>
      </x:c>
      <x:c r="J249" s="338" t="n">
        <x:f>'20_FIELD_MAPPING'!H249</x:f>
        <x:v>325282.09180000005</x:v>
      </x:c>
      <x:c r="K249" s="329" t="str">
        <x:v>CAD</x:v>
      </x:c>
      <x:c r="L249" s="329" t="str">
        <x:v>Unknown</x:v>
      </x:c>
      <x:c r="M249" s="329" t="str">
        <x:v>SRC-NGOB-V18</x:v>
      </x:c>
      <x:c r="N249" s="329" t="str">
        <x:v>'EE-'!E87</x:v>
      </x:c>
      <x:c r="O249" s="329" t="str">
        <x:v>MAP-TEST-0243</x:v>
      </x:c>
      <x:c r="P249" s="329" t="str">
        <x:v>Under review</x:v>
      </x:c>
      <x:c r="Q249" s="329" t="str">
        <x:v>V4.2-NGOB-CORRECTED-TEST</x:v>
      </x:c>
      <x:c r="R249" s="329" t="str">
        <x:v>Property total operating expense source control.</x:v>
      </x:c>
      <x:c r="S249" s="329" t="str"/>
      <x:c r="T249" s="329"/>
      <x:c r="U249" s="332" t="str">
        <x:v>Property detail</x:v>
      </x:c>
      <x:c r="V249" s="332" t="str">
        <x:v>Needs review</x:v>
      </x:c>
      <x:c r="W249" s="60"/>
      <x:c r="X249" s="60"/>
      <x:c r="Y249" s="60"/>
      <x:c r="Z249" s="60"/>
    </x:row>
    <x:row r="250" ht="18" hidden="0" customHeight="1">
      <x:c r="A250" s="329" t="str">
        <x:v>FIN-TEST-0244</x:v>
      </x:c>
      <x:c r="B250" s="329" t="str">
        <x:v>ASM-NGOB-V42-TEST</x:v>
      </x:c>
      <x:c r="C250" s="329" t="str">
        <x:v>ORG-NGOB</x:v>
      </x:c>
      <x:c r="D250" s="329" t="str">
        <x:v>PROP-EE</x:v>
      </x:c>
      <x:c r="E250" s="336" t="d">
        <x:v>2027-04-01T00:00:00.000Z</x:v>
      </x:c>
      <x:c r="F250" s="336" t="d">
        <x:v>2028-03-31T00:00:00.000Z</x:v>
      </x:c>
      <x:c r="G250" s="329" t="str">
        <x:v>2027-2028</x:v>
      </x:c>
      <x:c r="H250" s="329" t="str">
        <x:v>Projection</x:v>
      </x:c>
      <x:c r="I250" s="329" t="str">
        <x:v>REVENUE</x:v>
      </x:c>
      <x:c r="J250" s="338" t="n">
        <x:f>'20_FIELD_MAPPING'!H250</x:f>
        <x:v>629313.96</x:v>
      </x:c>
      <x:c r="K250" s="329" t="str">
        <x:v>CAD</x:v>
      </x:c>
      <x:c r="L250" s="329" t="str">
        <x:v>Unknown</x:v>
      </x:c>
      <x:c r="M250" s="329" t="str">
        <x:v>SRC-NGOB-V18</x:v>
      </x:c>
      <x:c r="N250" s="329" t="str">
        <x:v>'EE-'!F16</x:v>
      </x:c>
      <x:c r="O250" s="329" t="str">
        <x:v>MAP-TEST-0244</x:v>
      </x:c>
      <x:c r="P250" s="329" t="str">
        <x:v>Under review</x:v>
      </x:c>
      <x:c r="Q250" s="329" t="str">
        <x:v>V4.2-NGOB-CORRECTED-TEST</x:v>
      </x:c>
      <x:c r="R250" s="329" t="str">
        <x:v>Property total revenue source control.</x:v>
      </x:c>
      <x:c r="S250" s="329" t="str"/>
      <x:c r="T250" s="329"/>
      <x:c r="U250" s="332" t="str">
        <x:v>Property detail</x:v>
      </x:c>
      <x:c r="V250" s="332" t="str">
        <x:v>Needs review</x:v>
      </x:c>
      <x:c r="W250" s="60"/>
      <x:c r="X250" s="60"/>
      <x:c r="Y250" s="60"/>
      <x:c r="Z250" s="60"/>
    </x:row>
    <x:row r="251" ht="18" hidden="0" customHeight="1">
      <x:c r="A251" s="329" t="str">
        <x:v>FIN-TEST-0245</x:v>
      </x:c>
      <x:c r="B251" s="329" t="str">
        <x:v>ASM-NGOB-V42-TEST</x:v>
      </x:c>
      <x:c r="C251" s="329" t="str">
        <x:v>ORG-NGOB</x:v>
      </x:c>
      <x:c r="D251" s="329" t="str">
        <x:v>PROP-EE</x:v>
      </x:c>
      <x:c r="E251" s="336" t="d">
        <x:v>2027-04-01T00:00:00.000Z</x:v>
      </x:c>
      <x:c r="F251" s="336" t="d">
        <x:v>2028-03-31T00:00:00.000Z</x:v>
      </x:c>
      <x:c r="G251" s="329" t="str">
        <x:v>2027-2028</x:v>
      </x:c>
      <x:c r="H251" s="329" t="str">
        <x:v>Projection</x:v>
      </x:c>
      <x:c r="I251" s="329" t="str">
        <x:v>OPEX</x:v>
      </x:c>
      <x:c r="J251" s="338" t="n">
        <x:f>'20_FIELD_MAPPING'!H251</x:f>
        <x:v>334290.842314</x:v>
      </x:c>
      <x:c r="K251" s="329" t="str">
        <x:v>CAD</x:v>
      </x:c>
      <x:c r="L251" s="329" t="str">
        <x:v>Unknown</x:v>
      </x:c>
      <x:c r="M251" s="329" t="str">
        <x:v>SRC-NGOB-V18</x:v>
      </x:c>
      <x:c r="N251" s="329" t="str">
        <x:v>'EE-'!F87</x:v>
      </x:c>
      <x:c r="O251" s="329" t="str">
        <x:v>MAP-TEST-0245</x:v>
      </x:c>
      <x:c r="P251" s="329" t="str">
        <x:v>Under review</x:v>
      </x:c>
      <x:c r="Q251" s="329" t="str">
        <x:v>V4.2-NGOB-CORRECTED-TEST</x:v>
      </x:c>
      <x:c r="R251" s="329" t="str">
        <x:v>Property total operating expense source control.</x:v>
      </x:c>
      <x:c r="S251" s="329" t="str"/>
      <x:c r="T251" s="329"/>
      <x:c r="U251" s="332" t="str">
        <x:v>Property detail</x:v>
      </x:c>
      <x:c r="V251" s="332" t="str">
        <x:v>Needs review</x:v>
      </x:c>
      <x:c r="W251" s="60"/>
      <x:c r="X251" s="60"/>
      <x:c r="Y251" s="60"/>
      <x:c r="Z251" s="60"/>
    </x:row>
    <x:row r="252" ht="18" hidden="0" customHeight="1">
      <x:c r="A252" s="329" t="str">
        <x:v>FIN-TEST-0246</x:v>
      </x:c>
      <x:c r="B252" s="329" t="str">
        <x:v>ASM-NGOB-V42-TEST</x:v>
      </x:c>
      <x:c r="C252" s="329" t="str">
        <x:v>ORG-NGOB</x:v>
      </x:c>
      <x:c r="D252" s="329" t="str">
        <x:v>PROP-EE</x:v>
      </x:c>
      <x:c r="E252" s="336" t="d">
        <x:v>2028-04-01T00:00:00.000Z</x:v>
      </x:c>
      <x:c r="F252" s="336" t="d">
        <x:v>2029-03-31T00:00:00.000Z</x:v>
      </x:c>
      <x:c r="G252" s="329" t="str">
        <x:v>2028-2029</x:v>
      </x:c>
      <x:c r="H252" s="329" t="str">
        <x:v>Projection</x:v>
      </x:c>
      <x:c r="I252" s="329" t="str">
        <x:v>REVENUE</x:v>
      </x:c>
      <x:c r="J252" s="338" t="n">
        <x:f>'20_FIELD_MAPPING'!H252</x:f>
        <x:v>422886.9744</x:v>
      </x:c>
      <x:c r="K252" s="329" t="str">
        <x:v>CAD</x:v>
      </x:c>
      <x:c r="L252" s="329" t="str">
        <x:v>Unknown</x:v>
      </x:c>
      <x:c r="M252" s="329" t="str">
        <x:v>SRC-NGOB-V18</x:v>
      </x:c>
      <x:c r="N252" s="329" t="str">
        <x:v>'EE-'!G16</x:v>
      </x:c>
      <x:c r="O252" s="329" t="str">
        <x:v>MAP-TEST-0246</x:v>
      </x:c>
      <x:c r="P252" s="329" t="str">
        <x:v>Under review</x:v>
      </x:c>
      <x:c r="Q252" s="329" t="str">
        <x:v>V4.2-NGOB-CORRECTED-TEST</x:v>
      </x:c>
      <x:c r="R252" s="329" t="str">
        <x:v>Property total revenue source control.</x:v>
      </x:c>
      <x:c r="S252" s="329" t="str"/>
      <x:c r="T252" s="329"/>
      <x:c r="U252" s="332" t="str">
        <x:v>Property detail</x:v>
      </x:c>
      <x:c r="V252" s="332" t="str">
        <x:v>Needs review</x:v>
      </x:c>
      <x:c r="W252" s="60"/>
      <x:c r="X252" s="60"/>
      <x:c r="Y252" s="60"/>
      <x:c r="Z252" s="60"/>
    </x:row>
    <x:row r="253" ht="18" hidden="0" customHeight="1">
      <x:c r="A253" s="329" t="str">
        <x:v>FIN-TEST-0247</x:v>
      </x:c>
      <x:c r="B253" s="329" t="str">
        <x:v>ASM-NGOB-V42-TEST</x:v>
      </x:c>
      <x:c r="C253" s="329" t="str">
        <x:v>ORG-NGOB</x:v>
      </x:c>
      <x:c r="D253" s="329" t="str">
        <x:v>PROP-EE</x:v>
      </x:c>
      <x:c r="E253" s="336" t="d">
        <x:v>2028-04-01T00:00:00.000Z</x:v>
      </x:c>
      <x:c r="F253" s="336" t="d">
        <x:v>2029-03-31T00:00:00.000Z</x:v>
      </x:c>
      <x:c r="G253" s="329" t="str">
        <x:v>2028-2029</x:v>
      </x:c>
      <x:c r="H253" s="329" t="str">
        <x:v>Projection</x:v>
      </x:c>
      <x:c r="I253" s="329" t="str">
        <x:v>OPEX</x:v>
      </x:c>
      <x:c r="J253" s="338" t="n">
        <x:f>'20_FIELD_MAPPING'!H253</x:f>
        <x:v>343554.86109862005</x:v>
      </x:c>
      <x:c r="K253" s="329" t="str">
        <x:v>CAD</x:v>
      </x:c>
      <x:c r="L253" s="329" t="str">
        <x:v>Unknown</x:v>
      </x:c>
      <x:c r="M253" s="329" t="str">
        <x:v>SRC-NGOB-V18</x:v>
      </x:c>
      <x:c r="N253" s="329" t="str">
        <x:v>'EE-'!G87</x:v>
      </x:c>
      <x:c r="O253" s="329" t="str">
        <x:v>MAP-TEST-0247</x:v>
      </x:c>
      <x:c r="P253" s="329" t="str">
        <x:v>Under review</x:v>
      </x:c>
      <x:c r="Q253" s="329" t="str">
        <x:v>V4.2-NGOB-CORRECTED-TEST</x:v>
      </x:c>
      <x:c r="R253" s="329" t="str">
        <x:v>Property total operating expense source control.</x:v>
      </x:c>
      <x:c r="S253" s="329" t="str"/>
      <x:c r="T253" s="329"/>
      <x:c r="U253" s="332" t="str">
        <x:v>Property detail</x:v>
      </x:c>
      <x:c r="V253" s="332" t="str">
        <x:v>Needs review</x:v>
      </x:c>
      <x:c r="W253" s="60"/>
      <x:c r="X253" s="60"/>
      <x:c r="Y253" s="60"/>
      <x:c r="Z253" s="60"/>
    </x:row>
    <x:row r="254" ht="18" hidden="0" customHeight="1">
      <x:c r="A254" s="329" t="str">
        <x:v>FIN-TEST-0248</x:v>
      </x:c>
      <x:c r="B254" s="329" t="str">
        <x:v>ASM-NGOB-V42-TEST</x:v>
      </x:c>
      <x:c r="C254" s="329" t="str">
        <x:v>ORG-NGOB</x:v>
      </x:c>
      <x:c r="D254" s="329" t="str">
        <x:v>PROP-EE</x:v>
      </x:c>
      <x:c r="E254" s="336" t="d">
        <x:v>2029-04-01T00:00:00.000Z</x:v>
      </x:c>
      <x:c r="F254" s="336" t="d">
        <x:v>2030-03-31T00:00:00.000Z</x:v>
      </x:c>
      <x:c r="G254" s="329" t="str">
        <x:v>2029-2030</x:v>
      </x:c>
      <x:c r="H254" s="329" t="str">
        <x:v>Projection</x:v>
      </x:c>
      <x:c r="I254" s="329" t="str">
        <x:v>REVENUE</x:v>
      </x:c>
      <x:c r="J254" s="338" t="n">
        <x:f>'20_FIELD_MAPPING'!H254</x:f>
        <x:v>442281.40984800004</x:v>
      </x:c>
      <x:c r="K254" s="329" t="str">
        <x:v>CAD</x:v>
      </x:c>
      <x:c r="L254" s="329" t="str">
        <x:v>Unknown</x:v>
      </x:c>
      <x:c r="M254" s="329" t="str">
        <x:v>SRC-NGOB-V18</x:v>
      </x:c>
      <x:c r="N254" s="329" t="str">
        <x:v>'EE-'!H16</x:v>
      </x:c>
      <x:c r="O254" s="329" t="str">
        <x:v>MAP-TEST-0248</x:v>
      </x:c>
      <x:c r="P254" s="329" t="str">
        <x:v>Under review</x:v>
      </x:c>
      <x:c r="Q254" s="329" t="str">
        <x:v>V4.2-NGOB-CORRECTED-TEST</x:v>
      </x:c>
      <x:c r="R254" s="329" t="str">
        <x:v>Property total revenue source control.</x:v>
      </x:c>
      <x:c r="S254" s="329" t="str"/>
      <x:c r="T254" s="329"/>
      <x:c r="U254" s="332" t="str">
        <x:v>Property detail</x:v>
      </x:c>
      <x:c r="V254" s="332" t="str">
        <x:v>Needs review</x:v>
      </x:c>
      <x:c r="W254" s="60"/>
      <x:c r="X254" s="60"/>
      <x:c r="Y254" s="60"/>
      <x:c r="Z254" s="60"/>
    </x:row>
    <x:row r="255" ht="18" hidden="0" customHeight="1">
      <x:c r="A255" s="329" t="str">
        <x:v>FIN-TEST-0249</x:v>
      </x:c>
      <x:c r="B255" s="329" t="str">
        <x:v>ASM-NGOB-V42-TEST</x:v>
      </x:c>
      <x:c r="C255" s="329" t="str">
        <x:v>ORG-NGOB</x:v>
      </x:c>
      <x:c r="D255" s="329" t="str">
        <x:v>PROP-EE</x:v>
      </x:c>
      <x:c r="E255" s="336" t="d">
        <x:v>2029-04-01T00:00:00.000Z</x:v>
      </x:c>
      <x:c r="F255" s="336" t="d">
        <x:v>2030-03-31T00:00:00.000Z</x:v>
      </x:c>
      <x:c r="G255" s="329" t="str">
        <x:v>2029-2030</x:v>
      </x:c>
      <x:c r="H255" s="329" t="str">
        <x:v>Projection</x:v>
      </x:c>
      <x:c r="I255" s="329" t="str">
        <x:v>OPEX</x:v>
      </x:c>
      <x:c r="J255" s="338" t="n">
        <x:f>'20_FIELD_MAPPING'!H255</x:f>
        <x:v>353081.5063170827</x:v>
      </x:c>
      <x:c r="K255" s="329" t="str">
        <x:v>CAD</x:v>
      </x:c>
      <x:c r="L255" s="329" t="str">
        <x:v>Unknown</x:v>
      </x:c>
      <x:c r="M255" s="329" t="str">
        <x:v>SRC-NGOB-V18</x:v>
      </x:c>
      <x:c r="N255" s="329" t="str">
        <x:v>'EE-'!H87</x:v>
      </x:c>
      <x:c r="O255" s="329" t="str">
        <x:v>MAP-TEST-0249</x:v>
      </x:c>
      <x:c r="P255" s="329" t="str">
        <x:v>Under review</x:v>
      </x:c>
      <x:c r="Q255" s="329" t="str">
        <x:v>V4.2-NGOB-CORRECTED-TEST</x:v>
      </x:c>
      <x:c r="R255" s="329" t="str">
        <x:v>Property total operating expense source control.</x:v>
      </x:c>
      <x:c r="S255" s="329" t="str"/>
      <x:c r="T255" s="329"/>
      <x:c r="U255" s="332" t="str">
        <x:v>Property detail</x:v>
      </x:c>
      <x:c r="V255" s="332" t="str">
        <x:v>Needs review</x:v>
      </x:c>
      <x:c r="W255" s="60"/>
      <x:c r="X255" s="60"/>
      <x:c r="Y255" s="60"/>
      <x:c r="Z255" s="60"/>
    </x:row>
    <x:row r="256" ht="18" hidden="0" customHeight="1">
      <x:c r="A256" s="329" t="str">
        <x:v>FIN-TEST-0250</x:v>
      </x:c>
      <x:c r="B256" s="329" t="str">
        <x:v>ASM-NGOB-V42-TEST</x:v>
      </x:c>
      <x:c r="C256" s="329" t="str">
        <x:v>ORG-NGOB</x:v>
      </x:c>
      <x:c r="D256" s="329" t="str">
        <x:v>PROP-EE</x:v>
      </x:c>
      <x:c r="E256" s="336" t="d">
        <x:v>2031-04-01T00:00:00.000Z</x:v>
      </x:c>
      <x:c r="F256" s="336" t="d">
        <x:v>2032-03-31T00:00:00.000Z</x:v>
      </x:c>
      <x:c r="G256" s="329" t="str">
        <x:v>2031-2032</x:v>
      </x:c>
      <x:c r="H256" s="329" t="str">
        <x:v>Projection</x:v>
      </x:c>
      <x:c r="I256" s="329" t="str">
        <x:v>REVENUE</x:v>
      </x:c>
      <x:c r="J256" s="338" t="n">
        <x:f>'20_FIELD_MAPPING'!H256</x:f>
        <x:v>484007.7982749193</x:v>
      </x:c>
      <x:c r="K256" s="329" t="str">
        <x:v>CAD</x:v>
      </x:c>
      <x:c r="L256" s="329" t="str">
        <x:v>Unknown</x:v>
      </x:c>
      <x:c r="M256" s="329" t="str">
        <x:v>SRC-NGOB-V18</x:v>
      </x:c>
      <x:c r="N256" s="329" t="str">
        <x:v>'EE-'!J16</x:v>
      </x:c>
      <x:c r="O256" s="329" t="str">
        <x:v>MAP-TEST-0250</x:v>
      </x:c>
      <x:c r="P256" s="329" t="str">
        <x:v>Under review</x:v>
      </x:c>
      <x:c r="Q256" s="329" t="str">
        <x:v>V4.2-NGOB-CORRECTED-TEST</x:v>
      </x:c>
      <x:c r="R256" s="329" t="str">
        <x:v>Property total revenue source control.</x:v>
      </x:c>
      <x:c r="S256" s="329" t="str"/>
      <x:c r="T256" s="329"/>
      <x:c r="U256" s="332" t="str">
        <x:v>Property detail</x:v>
      </x:c>
      <x:c r="V256" s="332" t="str">
        <x:v>Needs review</x:v>
      </x:c>
      <x:c r="W256" s="60"/>
      <x:c r="X256" s="60"/>
      <x:c r="Y256" s="60"/>
      <x:c r="Z256" s="60"/>
    </x:row>
    <x:row r="257" ht="18" hidden="0" customHeight="1">
      <x:c r="A257" s="329" t="str">
        <x:v>FIN-TEST-0251</x:v>
      </x:c>
      <x:c r="B257" s="329" t="str">
        <x:v>ASM-NGOB-V42-TEST</x:v>
      </x:c>
      <x:c r="C257" s="329" t="str">
        <x:v>ORG-NGOB</x:v>
      </x:c>
      <x:c r="D257" s="329" t="str">
        <x:v>PROP-EE</x:v>
      </x:c>
      <x:c r="E257" s="336" t="d">
        <x:v>2031-04-01T00:00:00.000Z</x:v>
      </x:c>
      <x:c r="F257" s="336" t="d">
        <x:v>2032-03-31T00:00:00.000Z</x:v>
      </x:c>
      <x:c r="G257" s="329" t="str">
        <x:v>2031-2032</x:v>
      </x:c>
      <x:c r="H257" s="329" t="str">
        <x:v>Projection</x:v>
      </x:c>
      <x:c r="I257" s="329" t="str">
        <x:v>OPEX</x:v>
      </x:c>
      <x:c r="J257" s="338" t="n">
        <x:f>'20_FIELD_MAPPING'!H257</x:f>
        <x:v>372953.1887668819</x:v>
      </x:c>
      <x:c r="K257" s="329" t="str">
        <x:v>CAD</x:v>
      </x:c>
      <x:c r="L257" s="329" t="str">
        <x:v>Unknown</x:v>
      </x:c>
      <x:c r="M257" s="329" t="str">
        <x:v>SRC-NGOB-V18</x:v>
      </x:c>
      <x:c r="N257" s="329" t="str">
        <x:v>'EE-'!J87</x:v>
      </x:c>
      <x:c r="O257" s="329" t="str">
        <x:v>MAP-TEST-0251</x:v>
      </x:c>
      <x:c r="P257" s="329" t="str">
        <x:v>Under review</x:v>
      </x:c>
      <x:c r="Q257" s="329" t="str">
        <x:v>V4.2-NGOB-CORRECTED-TEST</x:v>
      </x:c>
      <x:c r="R257" s="329" t="str">
        <x:v>Property total operating expense source control.</x:v>
      </x:c>
      <x:c r="S257" s="329" t="str"/>
      <x:c r="T257" s="329"/>
      <x:c r="U257" s="332" t="str">
        <x:v>Property detail</x:v>
      </x:c>
      <x:c r="V257" s="332" t="str">
        <x:v>Needs review</x:v>
      </x:c>
      <x:c r="W257" s="60"/>
      <x:c r="X257" s="60"/>
      <x:c r="Y257" s="60"/>
      <x:c r="Z257" s="60"/>
    </x:row>
    <x:row r="258" ht="18" hidden="0" customHeight="1">
      <x:c r="A258" s="329" t="str">
        <x:v>FIN-TEST-0252</x:v>
      </x:c>
      <x:c r="B258" s="329" t="str">
        <x:v>ASM-NGOB-V42-TEST</x:v>
      </x:c>
      <x:c r="C258" s="329" t="str">
        <x:v>ORG-NGOB</x:v>
      </x:c>
      <x:c r="D258" s="329" t="str">
        <x:v>PROP-EE</x:v>
      </x:c>
      <x:c r="E258" s="336" t="d">
        <x:v>2032-04-01T00:00:00.000Z</x:v>
      </x:c>
      <x:c r="F258" s="336" t="d">
        <x:v>2033-03-31T00:00:00.000Z</x:v>
      </x:c>
      <x:c r="G258" s="329" t="str">
        <x:v>2032-2033</x:v>
      </x:c>
      <x:c r="H258" s="329" t="str">
        <x:v>Projection</x:v>
      </x:c>
      <x:c r="I258" s="329" t="str">
        <x:v>REVENUE</x:v>
      </x:c>
      <x:c r="J258" s="338" t="n">
        <x:f>'20_FIELD_MAPPING'!H258</x:f>
        <x:v>495338.9958672001</x:v>
      </x:c>
      <x:c r="K258" s="329" t="str">
        <x:v>CAD</x:v>
      </x:c>
      <x:c r="L258" s="329" t="str">
        <x:v>Unknown</x:v>
      </x:c>
      <x:c r="M258" s="329" t="str">
        <x:v>SRC-NGOB-V18</x:v>
      </x:c>
      <x:c r="N258" s="329" t="str">
        <x:v>'EE-'!K16</x:v>
      </x:c>
      <x:c r="O258" s="329" t="str">
        <x:v>MAP-TEST-0252</x:v>
      </x:c>
      <x:c r="P258" s="329" t="str">
        <x:v>Under review</x:v>
      </x:c>
      <x:c r="Q258" s="329" t="str">
        <x:v>V4.2-NGOB-CORRECTED-TEST</x:v>
      </x:c>
      <x:c r="R258" s="329" t="str">
        <x:v>Property total revenue source control.</x:v>
      </x:c>
      <x:c r="S258" s="329" t="str"/>
      <x:c r="T258" s="329"/>
      <x:c r="U258" s="332" t="str">
        <x:v>Property detail</x:v>
      </x:c>
      <x:c r="V258" s="332" t="str">
        <x:v>Needs review</x:v>
      </x:c>
      <x:c r="W258" s="60"/>
      <x:c r="X258" s="60"/>
      <x:c r="Y258" s="60"/>
      <x:c r="Z258" s="60"/>
    </x:row>
    <x:row r="259" ht="18" hidden="0" customHeight="1">
      <x:c r="A259" s="329" t="str">
        <x:v>FIN-TEST-0253</x:v>
      </x:c>
      <x:c r="B259" s="329" t="str">
        <x:v>ASM-NGOB-V42-TEST</x:v>
      </x:c>
      <x:c r="C259" s="329" t="str">
        <x:v>ORG-NGOB</x:v>
      </x:c>
      <x:c r="D259" s="329" t="str">
        <x:v>PROP-EE</x:v>
      </x:c>
      <x:c r="E259" s="336" t="d">
        <x:v>2032-04-01T00:00:00.000Z</x:v>
      </x:c>
      <x:c r="F259" s="336" t="d">
        <x:v>2033-03-31T00:00:00.000Z</x:v>
      </x:c>
      <x:c r="G259" s="329" t="str">
        <x:v>2032-2033</x:v>
      </x:c>
      <x:c r="H259" s="329" t="str">
        <x:v>Projection</x:v>
      </x:c>
      <x:c r="I259" s="329" t="str">
        <x:v>OPEX</x:v>
      </x:c>
      <x:c r="J259" s="338" t="n">
        <x:f>'20_FIELD_MAPPING'!H259</x:f>
        <x:v>383314.0415377803</x:v>
      </x:c>
      <x:c r="K259" s="329" t="str">
        <x:v>CAD</x:v>
      </x:c>
      <x:c r="L259" s="329" t="str">
        <x:v>Unknown</x:v>
      </x:c>
      <x:c r="M259" s="329" t="str">
        <x:v>SRC-NGOB-V18</x:v>
      </x:c>
      <x:c r="N259" s="329" t="str">
        <x:v>'EE-'!K87</x:v>
      </x:c>
      <x:c r="O259" s="329" t="str">
        <x:v>MAP-TEST-0253</x:v>
      </x:c>
      <x:c r="P259" s="329" t="str">
        <x:v>Under review</x:v>
      </x:c>
      <x:c r="Q259" s="329" t="str">
        <x:v>V4.2-NGOB-CORRECTED-TEST</x:v>
      </x:c>
      <x:c r="R259" s="329" t="str">
        <x:v>Property total operating expense source control.</x:v>
      </x:c>
      <x:c r="S259" s="329" t="str"/>
      <x:c r="T259" s="329"/>
      <x:c r="U259" s="332" t="str">
        <x:v>Property detail</x:v>
      </x:c>
      <x:c r="V259" s="332" t="str">
        <x:v>Needs review</x:v>
      </x:c>
      <x:c r="W259" s="60"/>
      <x:c r="X259" s="60"/>
      <x:c r="Y259" s="60"/>
      <x:c r="Z259" s="60"/>
    </x:row>
    <x:row r="260" ht="18" hidden="0" customHeight="1">
      <x:c r="A260" s="329" t="str">
        <x:v>FIN-TEST-0254</x:v>
      </x:c>
      <x:c r="B260" s="329" t="str">
        <x:v>ASM-NGOB-V42-TEST</x:v>
      </x:c>
      <x:c r="C260" s="329" t="str">
        <x:v>ORG-NGOB</x:v>
      </x:c>
      <x:c r="D260" s="329" t="str">
        <x:v>PROP-EE</x:v>
      </x:c>
      <x:c r="E260" s="336" t="d">
        <x:v>2033-04-01T00:00:00.000Z</x:v>
      </x:c>
      <x:c r="F260" s="336" t="d">
        <x:v>2034-03-31T00:00:00.000Z</x:v>
      </x:c>
      <x:c r="G260" s="329" t="str">
        <x:v>2033-2034</x:v>
      </x:c>
      <x:c r="H260" s="329" t="str">
        <x:v>Projection</x:v>
      </x:c>
      <x:c r="I260" s="329" t="str">
        <x:v>REVENUE</x:v>
      </x:c>
      <x:c r="J260" s="338" t="n">
        <x:f>'20_FIELD_MAPPING'!H260</x:f>
        <x:v>506952.31345199613</x:v>
      </x:c>
      <x:c r="K260" s="329" t="str">
        <x:v>CAD</x:v>
      </x:c>
      <x:c r="L260" s="329" t="str">
        <x:v>Unknown</x:v>
      </x:c>
      <x:c r="M260" s="329" t="str">
        <x:v>SRC-NGOB-V18</x:v>
      </x:c>
      <x:c r="N260" s="329" t="str">
        <x:v>'EE-'!L16</x:v>
      </x:c>
      <x:c r="O260" s="329" t="str">
        <x:v>MAP-TEST-0254</x:v>
      </x:c>
      <x:c r="P260" s="329" t="str">
        <x:v>Under review</x:v>
      </x:c>
      <x:c r="Q260" s="329" t="str">
        <x:v>V4.2-NGOB-CORRECTED-TEST</x:v>
      </x:c>
      <x:c r="R260" s="329" t="str">
        <x:v>Property total revenue source control.</x:v>
      </x:c>
      <x:c r="S260" s="329" t="str"/>
      <x:c r="T260" s="329"/>
      <x:c r="U260" s="332" t="str">
        <x:v>Property detail</x:v>
      </x:c>
      <x:c r="V260" s="332" t="str">
        <x:v>Needs review</x:v>
      </x:c>
      <x:c r="W260" s="60"/>
      <x:c r="X260" s="60"/>
      <x:c r="Y260" s="60"/>
      <x:c r="Z260" s="60"/>
    </x:row>
    <x:row r="261" ht="18" hidden="0" customHeight="1">
      <x:c r="A261" s="329" t="str">
        <x:v>FIN-TEST-0255</x:v>
      </x:c>
      <x:c r="B261" s="329" t="str">
        <x:v>ASM-NGOB-V42-TEST</x:v>
      </x:c>
      <x:c r="C261" s="329" t="str">
        <x:v>ORG-NGOB</x:v>
      </x:c>
      <x:c r="D261" s="329" t="str">
        <x:v>PROP-EE</x:v>
      </x:c>
      <x:c r="E261" s="336" t="d">
        <x:v>2033-04-01T00:00:00.000Z</x:v>
      </x:c>
      <x:c r="F261" s="336" t="d">
        <x:v>2034-03-31T00:00:00.000Z</x:v>
      </x:c>
      <x:c r="G261" s="329" t="str">
        <x:v>2033-2034</x:v>
      </x:c>
      <x:c r="H261" s="329" t="str">
        <x:v>Projection</x:v>
      </x:c>
      <x:c r="I261" s="329" t="str">
        <x:v>OPEX</x:v>
      </x:c>
      <x:c r="J261" s="338" t="n">
        <x:f>'20_FIELD_MAPPING'!H261</x:f>
        <x:v>393969.16503396345</x:v>
      </x:c>
      <x:c r="K261" s="329" t="str">
        <x:v>CAD</x:v>
      </x:c>
      <x:c r="L261" s="329" t="str">
        <x:v>Unknown</x:v>
      </x:c>
      <x:c r="M261" s="329" t="str">
        <x:v>SRC-NGOB-V18</x:v>
      </x:c>
      <x:c r="N261" s="329" t="str">
        <x:v>'EE-'!L87</x:v>
      </x:c>
      <x:c r="O261" s="329" t="str">
        <x:v>MAP-TEST-0255</x:v>
      </x:c>
      <x:c r="P261" s="329" t="str">
        <x:v>Under review</x:v>
      </x:c>
      <x:c r="Q261" s="329" t="str">
        <x:v>V4.2-NGOB-CORRECTED-TEST</x:v>
      </x:c>
      <x:c r="R261" s="329" t="str">
        <x:v>Property total operating expense source control.</x:v>
      </x:c>
      <x:c r="S261" s="329" t="str"/>
      <x:c r="T261" s="329"/>
      <x:c r="U261" s="332" t="str">
        <x:v>Property detail</x:v>
      </x:c>
      <x:c r="V261" s="332" t="str">
        <x:v>Needs review</x:v>
      </x:c>
      <x:c r="W261" s="60"/>
      <x:c r="X261" s="60"/>
      <x:c r="Y261" s="60"/>
      <x:c r="Z261" s="60"/>
    </x:row>
    <x:row r="262" ht="18" hidden="0" customHeight="1">
      <x:c r="A262" s="329" t="str">
        <x:v>FIN-TEST-0256</x:v>
      </x:c>
      <x:c r="B262" s="329" t="str">
        <x:v>ASM-NGOB-V42-TEST</x:v>
      </x:c>
      <x:c r="C262" s="329" t="str">
        <x:v>ORG-NGOB</x:v>
      </x:c>
      <x:c r="D262" s="329" t="str">
        <x:v>PROP-EE</x:v>
      </x:c>
      <x:c r="E262" s="336" t="d">
        <x:v>2034-04-01T00:00:00.000Z</x:v>
      </x:c>
      <x:c r="F262" s="336" t="d">
        <x:v>2035-03-31T00:00:00.000Z</x:v>
      </x:c>
      <x:c r="G262" s="329" t="str">
        <x:v>2034-2035</x:v>
      </x:c>
      <x:c r="H262" s="329" t="str">
        <x:v>Projection</x:v>
      </x:c>
      <x:c r="I262" s="329" t="str">
        <x:v>REVENUE</x:v>
      </x:c>
      <x:c r="J262" s="338" t="n">
        <x:f>'20_FIELD_MAPPING'!H262</x:f>
        <x:v>518854.7808301744</x:v>
      </x:c>
      <x:c r="K262" s="329" t="str">
        <x:v>CAD</x:v>
      </x:c>
      <x:c r="L262" s="329" t="str">
        <x:v>Unknown</x:v>
      </x:c>
      <x:c r="M262" s="329" t="str">
        <x:v>SRC-NGOB-V18</x:v>
      </x:c>
      <x:c r="N262" s="329" t="str">
        <x:v>'EE-'!M16</x:v>
      </x:c>
      <x:c r="O262" s="329" t="str">
        <x:v>MAP-TEST-0256</x:v>
      </x:c>
      <x:c r="P262" s="329" t="str">
        <x:v>Under review</x:v>
      </x:c>
      <x:c r="Q262" s="329" t="str">
        <x:v>V4.2-NGOB-CORRECTED-TEST</x:v>
      </x:c>
      <x:c r="R262" s="329" t="str">
        <x:v>Property total revenue source control.</x:v>
      </x:c>
      <x:c r="S262" s="329" t="str"/>
      <x:c r="T262" s="329"/>
      <x:c r="U262" s="332" t="str">
        <x:v>Property detail</x:v>
      </x:c>
      <x:c r="V262" s="332" t="str">
        <x:v>Needs review</x:v>
      </x:c>
      <x:c r="W262" s="60"/>
      <x:c r="X262" s="60"/>
      <x:c r="Y262" s="60"/>
      <x:c r="Z262" s="60"/>
    </x:row>
    <x:row r="263" ht="18" hidden="0" customHeight="1">
      <x:c r="A263" s="329" t="str">
        <x:v>FIN-TEST-0257</x:v>
      </x:c>
      <x:c r="B263" s="329" t="str">
        <x:v>ASM-NGOB-V42-TEST</x:v>
      </x:c>
      <x:c r="C263" s="329" t="str">
        <x:v>ORG-NGOB</x:v>
      </x:c>
      <x:c r="D263" s="329" t="str">
        <x:v>PROP-EE</x:v>
      </x:c>
      <x:c r="E263" s="336" t="d">
        <x:v>2034-04-01T00:00:00.000Z</x:v>
      </x:c>
      <x:c r="F263" s="336" t="d">
        <x:v>2035-03-31T00:00:00.000Z</x:v>
      </x:c>
      <x:c r="G263" s="329" t="str">
        <x:v>2034-2035</x:v>
      </x:c>
      <x:c r="H263" s="329" t="str">
        <x:v>Projection</x:v>
      </x:c>
      <x:c r="I263" s="329" t="str">
        <x:v>OPEX</x:v>
      </x:c>
      <x:c r="J263" s="338" t="n">
        <x:f>'20_FIELD_MAPPING'!H263</x:f>
        <x:v>404927.0562800331</x:v>
      </x:c>
      <x:c r="K263" s="329" t="str">
        <x:v>CAD</x:v>
      </x:c>
      <x:c r="L263" s="329" t="str">
        <x:v>Unknown</x:v>
      </x:c>
      <x:c r="M263" s="329" t="str">
        <x:v>SRC-NGOB-V18</x:v>
      </x:c>
      <x:c r="N263" s="329" t="str">
        <x:v>'EE-'!M87</x:v>
      </x:c>
      <x:c r="O263" s="329" t="str">
        <x:v>MAP-TEST-0257</x:v>
      </x:c>
      <x:c r="P263" s="329" t="str">
        <x:v>Under review</x:v>
      </x:c>
      <x:c r="Q263" s="329" t="str">
        <x:v>V4.2-NGOB-CORRECTED-TEST</x:v>
      </x:c>
      <x:c r="R263" s="329" t="str">
        <x:v>Property total operating expense source control.</x:v>
      </x:c>
      <x:c r="S263" s="329" t="str"/>
      <x:c r="T263" s="329"/>
      <x:c r="U263" s="332" t="str">
        <x:v>Property detail</x:v>
      </x:c>
      <x:c r="V263" s="332" t="str">
        <x:v>Needs review</x:v>
      </x:c>
      <x:c r="W263" s="60"/>
      <x:c r="X263" s="60"/>
      <x:c r="Y263" s="60"/>
      <x:c r="Z263" s="60"/>
    </x:row>
    <x:row r="264" ht="18" hidden="0" customHeight="1">
      <x:c r="A264" s="329" t="str">
        <x:v>FIN-TEST-0258</x:v>
      </x:c>
      <x:c r="B264" s="329" t="str">
        <x:v>ASM-NGOB-V42-TEST</x:v>
      </x:c>
      <x:c r="C264" s="329" t="str">
        <x:v>ORG-NGOB</x:v>
      </x:c>
      <x:c r="D264" s="329" t="str">
        <x:v>PROP-MH</x:v>
      </x:c>
      <x:c r="E264" s="336" t="d">
        <x:v>2024-04-01T00:00:00.000Z</x:v>
      </x:c>
      <x:c r="F264" s="336" t="d">
        <x:v>2025-03-31T00:00:00.000Z</x:v>
      </x:c>
      <x:c r="G264" s="329" t="str">
        <x:v>2024-2025</x:v>
      </x:c>
      <x:c r="H264" s="329" t="str">
        <x:v>Actual</x:v>
      </x:c>
      <x:c r="I264" s="329" t="str">
        <x:v>REVENUE</x:v>
      </x:c>
      <x:c r="J264" s="338" t="n">
        <x:f>'20_FIELD_MAPPING'!H264</x:f>
        <x:v>369495.8</x:v>
      </x:c>
      <x:c r="K264" s="329" t="str">
        <x:v>CAD</x:v>
      </x:c>
      <x:c r="L264" s="329" t="str">
        <x:v>Unknown</x:v>
      </x:c>
      <x:c r="M264" s="329" t="str">
        <x:v>SRC-NGOB-V18</x:v>
      </x:c>
      <x:c r="N264" s="329" t="str">
        <x:v>'MH+'!C16</x:v>
      </x:c>
      <x:c r="O264" s="329" t="str">
        <x:v>MAP-TEST-0258</x:v>
      </x:c>
      <x:c r="P264" s="329" t="str">
        <x:v>Under review</x:v>
      </x:c>
      <x:c r="Q264" s="329" t="str">
        <x:v>V4.2-NGOB-CORRECTED-TEST</x:v>
      </x:c>
      <x:c r="R264" s="329" t="str">
        <x:v>Property total revenue source control.</x:v>
      </x:c>
      <x:c r="S264" s="329" t="str"/>
      <x:c r="T264" s="329"/>
      <x:c r="U264" s="332" t="str">
        <x:v>Property detail</x:v>
      </x:c>
      <x:c r="V264" s="332" t="str">
        <x:v>Needs review</x:v>
      </x:c>
      <x:c r="W264" s="60"/>
      <x:c r="X264" s="60"/>
      <x:c r="Y264" s="60"/>
      <x:c r="Z264" s="60"/>
    </x:row>
    <x:row r="265" ht="18" hidden="0" customHeight="1">
      <x:c r="A265" s="329" t="str">
        <x:v>FIN-TEST-0259</x:v>
      </x:c>
      <x:c r="B265" s="329" t="str">
        <x:v>ASM-NGOB-V42-TEST</x:v>
      </x:c>
      <x:c r="C265" s="329" t="str">
        <x:v>ORG-NGOB</x:v>
      </x:c>
      <x:c r="D265" s="329" t="str">
        <x:v>PROP-MH</x:v>
      </x:c>
      <x:c r="E265" s="336" t="d">
        <x:v>2024-04-01T00:00:00.000Z</x:v>
      </x:c>
      <x:c r="F265" s="336" t="d">
        <x:v>2025-03-31T00:00:00.000Z</x:v>
      </x:c>
      <x:c r="G265" s="329" t="str">
        <x:v>2024-2025</x:v>
      </x:c>
      <x:c r="H265" s="329" t="str">
        <x:v>Actual</x:v>
      </x:c>
      <x:c r="I265" s="329" t="str">
        <x:v>OPEX</x:v>
      </x:c>
      <x:c r="J265" s="338" t="n">
        <x:f>'20_FIELD_MAPPING'!H265</x:f>
        <x:v>181640</x:v>
      </x:c>
      <x:c r="K265" s="329" t="str">
        <x:v>CAD</x:v>
      </x:c>
      <x:c r="L265" s="329" t="str">
        <x:v>Unknown</x:v>
      </x:c>
      <x:c r="M265" s="329" t="str">
        <x:v>SRC-NGOB-V18</x:v>
      </x:c>
      <x:c r="N265" s="329" t="str">
        <x:v>'MH+'!C87</x:v>
      </x:c>
      <x:c r="O265" s="329" t="str">
        <x:v>MAP-TEST-0259</x:v>
      </x:c>
      <x:c r="P265" s="329" t="str">
        <x:v>Under review</x:v>
      </x:c>
      <x:c r="Q265" s="329" t="str">
        <x:v>V4.2-NGOB-CORRECTED-TEST</x:v>
      </x:c>
      <x:c r="R265" s="329" t="str">
        <x:v>Property total operating expense source control.</x:v>
      </x:c>
      <x:c r="S265" s="329" t="str"/>
      <x:c r="T265" s="329"/>
      <x:c r="U265" s="332" t="str">
        <x:v>Property detail</x:v>
      </x:c>
      <x:c r="V265" s="332" t="str">
        <x:v>Needs review</x:v>
      </x:c>
      <x:c r="W265" s="60"/>
      <x:c r="X265" s="60"/>
      <x:c r="Y265" s="60"/>
      <x:c r="Z265" s="60"/>
    </x:row>
    <x:row r="266" ht="18" hidden="0" customHeight="1">
      <x:c r="A266" s="329" t="str">
        <x:v>FIN-TEST-0260</x:v>
      </x:c>
      <x:c r="B266" s="329" t="str">
        <x:v>ASM-NGOB-V42-TEST</x:v>
      </x:c>
      <x:c r="C266" s="329" t="str">
        <x:v>ORG-NGOB</x:v>
      </x:c>
      <x:c r="D266" s="329" t="str">
        <x:v>PROP-MH</x:v>
      </x:c>
      <x:c r="E266" s="336" t="d">
        <x:v>2025-04-01T00:00:00.000Z</x:v>
      </x:c>
      <x:c r="F266" s="336" t="d">
        <x:v>2026-03-31T00:00:00.000Z</x:v>
      </x:c>
      <x:c r="G266" s="329" t="str">
        <x:v>2025-2026</x:v>
      </x:c>
      <x:c r="H266" s="329" t="str">
        <x:v>Budget</x:v>
      </x:c>
      <x:c r="I266" s="329" t="str">
        <x:v>REVENUE</x:v>
      </x:c>
      <x:c r="J266" s="338" t="n">
        <x:f>'20_FIELD_MAPPING'!H266</x:f>
        <x:v>299686.94</x:v>
      </x:c>
      <x:c r="K266" s="329" t="str">
        <x:v>CAD</x:v>
      </x:c>
      <x:c r="L266" s="329" t="str">
        <x:v>Unknown</x:v>
      </x:c>
      <x:c r="M266" s="329" t="str">
        <x:v>SRC-NGOB-V18</x:v>
      </x:c>
      <x:c r="N266" s="329" t="str">
        <x:v>'MH+'!D16</x:v>
      </x:c>
      <x:c r="O266" s="329" t="str">
        <x:v>MAP-TEST-0260</x:v>
      </x:c>
      <x:c r="P266" s="329" t="str">
        <x:v>Under review</x:v>
      </x:c>
      <x:c r="Q266" s="329" t="str">
        <x:v>V4.2-NGOB-CORRECTED-TEST</x:v>
      </x:c>
      <x:c r="R266" s="329" t="str">
        <x:v>Property total revenue source control.</x:v>
      </x:c>
      <x:c r="S266" s="329" t="str"/>
      <x:c r="T266" s="329"/>
      <x:c r="U266" s="332" t="str">
        <x:v>Property detail</x:v>
      </x:c>
      <x:c r="V266" s="332" t="str">
        <x:v>Needs review</x:v>
      </x:c>
      <x:c r="W266" s="60"/>
      <x:c r="X266" s="60"/>
      <x:c r="Y266" s="60"/>
      <x:c r="Z266" s="60"/>
    </x:row>
    <x:row r="267" ht="18" hidden="0" customHeight="1">
      <x:c r="A267" s="329" t="str">
        <x:v>FIN-TEST-0261</x:v>
      </x:c>
      <x:c r="B267" s="329" t="str">
        <x:v>ASM-NGOB-V42-TEST</x:v>
      </x:c>
      <x:c r="C267" s="329" t="str">
        <x:v>ORG-NGOB</x:v>
      </x:c>
      <x:c r="D267" s="329" t="str">
        <x:v>PROP-MH</x:v>
      </x:c>
      <x:c r="E267" s="336" t="d">
        <x:v>2025-04-01T00:00:00.000Z</x:v>
      </x:c>
      <x:c r="F267" s="336" t="d">
        <x:v>2026-03-31T00:00:00.000Z</x:v>
      </x:c>
      <x:c r="G267" s="329" t="str">
        <x:v>2025-2026</x:v>
      </x:c>
      <x:c r="H267" s="329" t="str">
        <x:v>Budget</x:v>
      </x:c>
      <x:c r="I267" s="329" t="str">
        <x:v>OPEX</x:v>
      </x:c>
      <x:c r="J267" s="338" t="n">
        <x:f>'20_FIELD_MAPPING'!H267</x:f>
        <x:v>187089.2</x:v>
      </x:c>
      <x:c r="K267" s="329" t="str">
        <x:v>CAD</x:v>
      </x:c>
      <x:c r="L267" s="329" t="str">
        <x:v>Unknown</x:v>
      </x:c>
      <x:c r="M267" s="329" t="str">
        <x:v>SRC-NGOB-V18</x:v>
      </x:c>
      <x:c r="N267" s="329" t="str">
        <x:v>'MH+'!D87</x:v>
      </x:c>
      <x:c r="O267" s="329" t="str">
        <x:v>MAP-TEST-0261</x:v>
      </x:c>
      <x:c r="P267" s="329" t="str">
        <x:v>Under review</x:v>
      </x:c>
      <x:c r="Q267" s="329" t="str">
        <x:v>V4.2-NGOB-CORRECTED-TEST</x:v>
      </x:c>
      <x:c r="R267" s="329" t="str">
        <x:v>Property total operating expense source control.</x:v>
      </x:c>
      <x:c r="S267" s="329" t="str"/>
      <x:c r="T267" s="329"/>
      <x:c r="U267" s="332" t="str">
        <x:v>Property detail</x:v>
      </x:c>
      <x:c r="V267" s="332" t="str">
        <x:v>Needs review</x:v>
      </x:c>
      <x:c r="W267" s="60"/>
      <x:c r="X267" s="60"/>
      <x:c r="Y267" s="60"/>
      <x:c r="Z267" s="60"/>
    </x:row>
    <x:row r="268" ht="18" hidden="0" customHeight="1">
      <x:c r="A268" s="329" t="str">
        <x:v>FIN-TEST-0262</x:v>
      </x:c>
      <x:c r="B268" s="329" t="str">
        <x:v>ASM-NGOB-V42-TEST</x:v>
      </x:c>
      <x:c r="C268" s="329" t="str">
        <x:v>ORG-NGOB</x:v>
      </x:c>
      <x:c r="D268" s="329" t="str">
        <x:v>PROP-MH</x:v>
      </x:c>
      <x:c r="E268" s="336" t="d">
        <x:v>2026-04-01T00:00:00.000Z</x:v>
      </x:c>
      <x:c r="F268" s="336" t="d">
        <x:v>2027-03-31T00:00:00.000Z</x:v>
      </x:c>
      <x:c r="G268" s="329" t="str">
        <x:v>2026-2027</x:v>
      </x:c>
      <x:c r="H268" s="329" t="str">
        <x:v>Projection</x:v>
      </x:c>
      <x:c r="I268" s="329" t="str">
        <x:v>REVENUE</x:v>
      </x:c>
      <x:c r="J268" s="338" t="n">
        <x:f>'20_FIELD_MAPPING'!H268</x:f>
        <x:v>321987.8788</x:v>
      </x:c>
      <x:c r="K268" s="329" t="str">
        <x:v>CAD</x:v>
      </x:c>
      <x:c r="L268" s="329" t="str">
        <x:v>Unknown</x:v>
      </x:c>
      <x:c r="M268" s="329" t="str">
        <x:v>SRC-NGOB-V18</x:v>
      </x:c>
      <x:c r="N268" s="329" t="str">
        <x:v>'MH+'!E16</x:v>
      </x:c>
      <x:c r="O268" s="329" t="str">
        <x:v>MAP-TEST-0262</x:v>
      </x:c>
      <x:c r="P268" s="329" t="str">
        <x:v>Under review</x:v>
      </x:c>
      <x:c r="Q268" s="329" t="str">
        <x:v>V4.2-NGOB-CORRECTED-TEST</x:v>
      </x:c>
      <x:c r="R268" s="329" t="str">
        <x:v>Property total revenue source control.</x:v>
      </x:c>
      <x:c r="S268" s="329" t="str"/>
      <x:c r="T268" s="329"/>
      <x:c r="U268" s="332" t="str">
        <x:v>Property detail</x:v>
      </x:c>
      <x:c r="V268" s="332" t="str">
        <x:v>Needs review</x:v>
      </x:c>
      <x:c r="W268" s="60"/>
      <x:c r="X268" s="60"/>
      <x:c r="Y268" s="60"/>
      <x:c r="Z268" s="60"/>
    </x:row>
    <x:row r="269" ht="18" hidden="0" customHeight="1">
      <x:c r="A269" s="329" t="str">
        <x:v>FIN-TEST-0263</x:v>
      </x:c>
      <x:c r="B269" s="329" t="str">
        <x:v>ASM-NGOB-V42-TEST</x:v>
      </x:c>
      <x:c r="C269" s="329" t="str">
        <x:v>ORG-NGOB</x:v>
      </x:c>
      <x:c r="D269" s="329" t="str">
        <x:v>PROP-MH</x:v>
      </x:c>
      <x:c r="E269" s="336" t="d">
        <x:v>2026-04-01T00:00:00.000Z</x:v>
      </x:c>
      <x:c r="F269" s="336" t="d">
        <x:v>2027-03-31T00:00:00.000Z</x:v>
      </x:c>
      <x:c r="G269" s="329" t="str">
        <x:v>2026-2027</x:v>
      </x:c>
      <x:c r="H269" s="329" t="str">
        <x:v>Projection</x:v>
      </x:c>
      <x:c r="I269" s="329" t="str">
        <x:v>OPEX</x:v>
      </x:c>
      <x:c r="J269" s="338" t="n">
        <x:f>'20_FIELD_MAPPING'!H269</x:f>
        <x:v>192701.876</x:v>
      </x:c>
      <x:c r="K269" s="329" t="str">
        <x:v>CAD</x:v>
      </x:c>
      <x:c r="L269" s="329" t="str">
        <x:v>Unknown</x:v>
      </x:c>
      <x:c r="M269" s="329" t="str">
        <x:v>SRC-NGOB-V18</x:v>
      </x:c>
      <x:c r="N269" s="329" t="str">
        <x:v>'MH+'!E87</x:v>
      </x:c>
      <x:c r="O269" s="329" t="str">
        <x:v>MAP-TEST-0263</x:v>
      </x:c>
      <x:c r="P269" s="329" t="str">
        <x:v>Under review</x:v>
      </x:c>
      <x:c r="Q269" s="329" t="str">
        <x:v>V4.2-NGOB-CORRECTED-TEST</x:v>
      </x:c>
      <x:c r="R269" s="329" t="str">
        <x:v>Property total operating expense source control.</x:v>
      </x:c>
      <x:c r="S269" s="329" t="str"/>
      <x:c r="T269" s="329"/>
      <x:c r="U269" s="332" t="str">
        <x:v>Property detail</x:v>
      </x:c>
      <x:c r="V269" s="332" t="str">
        <x:v>Needs review</x:v>
      </x:c>
      <x:c r="W269" s="60"/>
      <x:c r="X269" s="60"/>
      <x:c r="Y269" s="60"/>
      <x:c r="Z269" s="60"/>
    </x:row>
    <x:row r="270" ht="18" hidden="0" customHeight="1">
      <x:c r="A270" s="329" t="str">
        <x:v>FIN-TEST-0264</x:v>
      </x:c>
      <x:c r="B270" s="329" t="str">
        <x:v>ASM-NGOB-V42-TEST</x:v>
      </x:c>
      <x:c r="C270" s="329" t="str">
        <x:v>ORG-NGOB</x:v>
      </x:c>
      <x:c r="D270" s="329" t="str">
        <x:v>PROP-MH</x:v>
      </x:c>
      <x:c r="E270" s="336" t="d">
        <x:v>2027-04-01T00:00:00.000Z</x:v>
      </x:c>
      <x:c r="F270" s="336" t="d">
        <x:v>2028-03-31T00:00:00.000Z</x:v>
      </x:c>
      <x:c r="G270" s="329" t="str">
        <x:v>2027-2028</x:v>
      </x:c>
      <x:c r="H270" s="329" t="str">
        <x:v>Projection</x:v>
      </x:c>
      <x:c r="I270" s="329" t="str">
        <x:v>REVENUE</x:v>
      </x:c>
      <x:c r="J270" s="338" t="n">
        <x:f>'20_FIELD_MAPPING'!H270</x:f>
        <x:v>338753.876376</x:v>
      </x:c>
      <x:c r="K270" s="329" t="str">
        <x:v>CAD</x:v>
      </x:c>
      <x:c r="L270" s="329" t="str">
        <x:v>Unknown</x:v>
      </x:c>
      <x:c r="M270" s="329" t="str">
        <x:v>SRC-NGOB-V18</x:v>
      </x:c>
      <x:c r="N270" s="329" t="str">
        <x:v>'MH+'!F16</x:v>
      </x:c>
      <x:c r="O270" s="329" t="str">
        <x:v>MAP-TEST-0264</x:v>
      </x:c>
      <x:c r="P270" s="329" t="str">
        <x:v>Under review</x:v>
      </x:c>
      <x:c r="Q270" s="329" t="str">
        <x:v>V4.2-NGOB-CORRECTED-TEST</x:v>
      </x:c>
      <x:c r="R270" s="329" t="str">
        <x:v>Property total revenue source control.</x:v>
      </x:c>
      <x:c r="S270" s="329" t="str"/>
      <x:c r="T270" s="329"/>
      <x:c r="U270" s="332" t="str">
        <x:v>Property detail</x:v>
      </x:c>
      <x:c r="V270" s="332" t="str">
        <x:v>Needs review</x:v>
      </x:c>
      <x:c r="W270" s="60"/>
      <x:c r="X270" s="60"/>
      <x:c r="Y270" s="60"/>
      <x:c r="Z270" s="60"/>
    </x:row>
    <x:row r="271" ht="18" hidden="0" customHeight="1">
      <x:c r="A271" s="329" t="str">
        <x:v>FIN-TEST-0265</x:v>
      </x:c>
      <x:c r="B271" s="329" t="str">
        <x:v>ASM-NGOB-V42-TEST</x:v>
      </x:c>
      <x:c r="C271" s="329" t="str">
        <x:v>ORG-NGOB</x:v>
      </x:c>
      <x:c r="D271" s="329" t="str">
        <x:v>PROP-MH</x:v>
      </x:c>
      <x:c r="E271" s="336" t="d">
        <x:v>2027-04-01T00:00:00.000Z</x:v>
      </x:c>
      <x:c r="F271" s="336" t="d">
        <x:v>2028-03-31T00:00:00.000Z</x:v>
      </x:c>
      <x:c r="G271" s="329" t="str">
        <x:v>2027-2028</x:v>
      </x:c>
      <x:c r="H271" s="329" t="str">
        <x:v>Projection</x:v>
      </x:c>
      <x:c r="I271" s="329" t="str">
        <x:v>OPEX</x:v>
      </x:c>
      <x:c r="J271" s="338" t="n">
        <x:f>'20_FIELD_MAPPING'!H271</x:f>
        <x:v>198482.93228</x:v>
      </x:c>
      <x:c r="K271" s="329" t="str">
        <x:v>CAD</x:v>
      </x:c>
      <x:c r="L271" s="329" t="str">
        <x:v>Unknown</x:v>
      </x:c>
      <x:c r="M271" s="329" t="str">
        <x:v>SRC-NGOB-V18</x:v>
      </x:c>
      <x:c r="N271" s="329" t="str">
        <x:v>'MH+'!F87</x:v>
      </x:c>
      <x:c r="O271" s="329" t="str">
        <x:v>MAP-TEST-0265</x:v>
      </x:c>
      <x:c r="P271" s="329" t="str">
        <x:v>Under review</x:v>
      </x:c>
      <x:c r="Q271" s="329" t="str">
        <x:v>V4.2-NGOB-CORRECTED-TEST</x:v>
      </x:c>
      <x:c r="R271" s="329" t="str">
        <x:v>Property total operating expense source control.</x:v>
      </x:c>
      <x:c r="S271" s="329" t="str"/>
      <x:c r="T271" s="329"/>
      <x:c r="U271" s="332" t="str">
        <x:v>Property detail</x:v>
      </x:c>
      <x:c r="V271" s="332" t="str">
        <x:v>Needs review</x:v>
      </x:c>
      <x:c r="W271" s="60"/>
      <x:c r="X271" s="60"/>
      <x:c r="Y271" s="60"/>
      <x:c r="Z271" s="60"/>
    </x:row>
    <x:row r="272" ht="18" hidden="0" customHeight="1">
      <x:c r="A272" s="329" t="str">
        <x:v>FIN-TEST-0266</x:v>
      </x:c>
      <x:c r="B272" s="329" t="str">
        <x:v>ASM-NGOB-V42-TEST</x:v>
      </x:c>
      <x:c r="C272" s="329" t="str">
        <x:v>ORG-NGOB</x:v>
      </x:c>
      <x:c r="D272" s="329" t="str">
        <x:v>PROP-MH</x:v>
      </x:c>
      <x:c r="E272" s="336" t="d">
        <x:v>2028-04-01T00:00:00.000Z</x:v>
      </x:c>
      <x:c r="F272" s="336" t="d">
        <x:v>2029-03-31T00:00:00.000Z</x:v>
      </x:c>
      <x:c r="G272" s="329" t="str">
        <x:v>2028-2029</x:v>
      </x:c>
      <x:c r="H272" s="329" t="str">
        <x:v>Projection</x:v>
      </x:c>
      <x:c r="I272" s="329" t="str">
        <x:v>REVENUE</x:v>
      </x:c>
      <x:c r="J272" s="338" t="n">
        <x:f>'20_FIELD_MAPPING'!H272</x:f>
        <x:v>356233.49390352</x:v>
      </x:c>
      <x:c r="K272" s="329" t="str">
        <x:v>CAD</x:v>
      </x:c>
      <x:c r="L272" s="329" t="str">
        <x:v>Unknown</x:v>
      </x:c>
      <x:c r="M272" s="329" t="str">
        <x:v>SRC-NGOB-V18</x:v>
      </x:c>
      <x:c r="N272" s="329" t="str">
        <x:v>'MH+'!G16</x:v>
      </x:c>
      <x:c r="O272" s="329" t="str">
        <x:v>MAP-TEST-0266</x:v>
      </x:c>
      <x:c r="P272" s="329" t="str">
        <x:v>Under review</x:v>
      </x:c>
      <x:c r="Q272" s="329" t="str">
        <x:v>V4.2-NGOB-CORRECTED-TEST</x:v>
      </x:c>
      <x:c r="R272" s="329" t="str">
        <x:v>Property total revenue source control.</x:v>
      </x:c>
      <x:c r="S272" s="329" t="str"/>
      <x:c r="T272" s="329"/>
      <x:c r="U272" s="332" t="str">
        <x:v>Property detail</x:v>
      </x:c>
      <x:c r="V272" s="332" t="str">
        <x:v>Needs review</x:v>
      </x:c>
      <x:c r="W272" s="60"/>
      <x:c r="X272" s="60"/>
      <x:c r="Y272" s="60"/>
      <x:c r="Z272" s="60"/>
    </x:row>
    <x:row r="273" ht="18" hidden="0" customHeight="1">
      <x:c r="A273" s="329" t="str">
        <x:v>FIN-TEST-0267</x:v>
      </x:c>
      <x:c r="B273" s="329" t="str">
        <x:v>ASM-NGOB-V42-TEST</x:v>
      </x:c>
      <x:c r="C273" s="329" t="str">
        <x:v>ORG-NGOB</x:v>
      </x:c>
      <x:c r="D273" s="329" t="str">
        <x:v>PROP-MH</x:v>
      </x:c>
      <x:c r="E273" s="336" t="d">
        <x:v>2028-04-01T00:00:00.000Z</x:v>
      </x:c>
      <x:c r="F273" s="336" t="d">
        <x:v>2029-03-31T00:00:00.000Z</x:v>
      </x:c>
      <x:c r="G273" s="329" t="str">
        <x:v>2028-2029</x:v>
      </x:c>
      <x:c r="H273" s="329" t="str">
        <x:v>Projection</x:v>
      </x:c>
      <x:c r="I273" s="329" t="str">
        <x:v>OPEX</x:v>
      </x:c>
      <x:c r="J273" s="338" t="n">
        <x:f>'20_FIELD_MAPPING'!H273</x:f>
        <x:v>204437.4202484</x:v>
      </x:c>
      <x:c r="K273" s="329" t="str">
        <x:v>CAD</x:v>
      </x:c>
      <x:c r="L273" s="329" t="str">
        <x:v>Unknown</x:v>
      </x:c>
      <x:c r="M273" s="329" t="str">
        <x:v>SRC-NGOB-V18</x:v>
      </x:c>
      <x:c r="N273" s="329" t="str">
        <x:v>'MH+'!G87</x:v>
      </x:c>
      <x:c r="O273" s="329" t="str">
        <x:v>MAP-TEST-0267</x:v>
      </x:c>
      <x:c r="P273" s="329" t="str">
        <x:v>Under review</x:v>
      </x:c>
      <x:c r="Q273" s="329" t="str">
        <x:v>V4.2-NGOB-CORRECTED-TEST</x:v>
      </x:c>
      <x:c r="R273" s="329" t="str">
        <x:v>Property total operating expense source control.</x:v>
      </x:c>
      <x:c r="S273" s="329" t="str"/>
      <x:c r="T273" s="329"/>
      <x:c r="U273" s="332" t="str">
        <x:v>Property detail</x:v>
      </x:c>
      <x:c r="V273" s="332" t="str">
        <x:v>Needs review</x:v>
      </x:c>
      <x:c r="W273" s="60"/>
      <x:c r="X273" s="60"/>
      <x:c r="Y273" s="60"/>
      <x:c r="Z273" s="60"/>
    </x:row>
    <x:row r="274" ht="18" hidden="0" customHeight="1">
      <x:c r="A274" s="329" t="str">
        <x:v>FIN-TEST-0268</x:v>
      </x:c>
      <x:c r="B274" s="329" t="str">
        <x:v>ASM-NGOB-V42-TEST</x:v>
      </x:c>
      <x:c r="C274" s="329" t="str">
        <x:v>ORG-NGOB</x:v>
      </x:c>
      <x:c r="D274" s="329" t="str">
        <x:v>PROP-MH</x:v>
      </x:c>
      <x:c r="E274" s="336" t="d">
        <x:v>2029-04-01T00:00:00.000Z</x:v>
      </x:c>
      <x:c r="F274" s="336" t="d">
        <x:v>2030-03-31T00:00:00.000Z</x:v>
      </x:c>
      <x:c r="G274" s="329" t="str">
        <x:v>2029-2030</x:v>
      </x:c>
      <x:c r="H274" s="329" t="str">
        <x:v>Projection</x:v>
      </x:c>
      <x:c r="I274" s="329" t="str">
        <x:v>REVENUE</x:v>
      </x:c>
      <x:c r="J274" s="338" t="n">
        <x:f>'20_FIELD_MAPPING'!H274</x:f>
        <x:v>374462.31878159044</x:v>
      </x:c>
      <x:c r="K274" s="329" t="str">
        <x:v>CAD</x:v>
      </x:c>
      <x:c r="L274" s="329" t="str">
        <x:v>Unknown</x:v>
      </x:c>
      <x:c r="M274" s="329" t="str">
        <x:v>SRC-NGOB-V18</x:v>
      </x:c>
      <x:c r="N274" s="329" t="str">
        <x:v>'MH+'!H16</x:v>
      </x:c>
      <x:c r="O274" s="329" t="str">
        <x:v>MAP-TEST-0268</x:v>
      </x:c>
      <x:c r="P274" s="329" t="str">
        <x:v>Under review</x:v>
      </x:c>
      <x:c r="Q274" s="329" t="str">
        <x:v>V4.2-NGOB-CORRECTED-TEST</x:v>
      </x:c>
      <x:c r="R274" s="329" t="str">
        <x:v>Property total revenue source control.</x:v>
      </x:c>
      <x:c r="S274" s="329" t="str"/>
      <x:c r="T274" s="329"/>
      <x:c r="U274" s="332" t="str">
        <x:v>Property detail</x:v>
      </x:c>
      <x:c r="V274" s="332" t="str">
        <x:v>Needs review</x:v>
      </x:c>
      <x:c r="W274" s="60"/>
      <x:c r="X274" s="60"/>
      <x:c r="Y274" s="60"/>
      <x:c r="Z274" s="60"/>
    </x:row>
    <x:row r="275" ht="18" hidden="0" customHeight="1">
      <x:c r="A275" s="329" t="str">
        <x:v>FIN-TEST-0269</x:v>
      </x:c>
      <x:c r="B275" s="329" t="str">
        <x:v>ASM-NGOB-V42-TEST</x:v>
      </x:c>
      <x:c r="C275" s="329" t="str">
        <x:v>ORG-NGOB</x:v>
      </x:c>
      <x:c r="D275" s="329" t="str">
        <x:v>PROP-MH</x:v>
      </x:c>
      <x:c r="E275" s="336" t="d">
        <x:v>2029-04-01T00:00:00.000Z</x:v>
      </x:c>
      <x:c r="F275" s="336" t="d">
        <x:v>2030-03-31T00:00:00.000Z</x:v>
      </x:c>
      <x:c r="G275" s="329" t="str">
        <x:v>2029-2030</x:v>
      </x:c>
      <x:c r="H275" s="329" t="str">
        <x:v>Projection</x:v>
      </x:c>
      <x:c r="I275" s="329" t="str">
        <x:v>OPEX</x:v>
      </x:c>
      <x:c r="J275" s="338" t="n">
        <x:f>'20_FIELD_MAPPING'!H275</x:f>
        <x:v>210570.54285585202</x:v>
      </x:c>
      <x:c r="K275" s="329" t="str">
        <x:v>CAD</x:v>
      </x:c>
      <x:c r="L275" s="329" t="str">
        <x:v>Unknown</x:v>
      </x:c>
      <x:c r="M275" s="329" t="str">
        <x:v>SRC-NGOB-V18</x:v>
      </x:c>
      <x:c r="N275" s="329" t="str">
        <x:v>'MH+'!H87</x:v>
      </x:c>
      <x:c r="O275" s="329" t="str">
        <x:v>MAP-TEST-0269</x:v>
      </x:c>
      <x:c r="P275" s="329" t="str">
        <x:v>Under review</x:v>
      </x:c>
      <x:c r="Q275" s="329" t="str">
        <x:v>V4.2-NGOB-CORRECTED-TEST</x:v>
      </x:c>
      <x:c r="R275" s="329" t="str">
        <x:v>Property total operating expense source control.</x:v>
      </x:c>
      <x:c r="S275" s="329" t="str"/>
      <x:c r="T275" s="329"/>
      <x:c r="U275" s="332" t="str">
        <x:v>Property detail</x:v>
      </x:c>
      <x:c r="V275" s="332" t="str">
        <x:v>Needs review</x:v>
      </x:c>
      <x:c r="W275" s="60"/>
      <x:c r="X275" s="60"/>
      <x:c r="Y275" s="60"/>
      <x:c r="Z275" s="60"/>
    </x:row>
    <x:row r="276" ht="18" hidden="0" customHeight="1">
      <x:c r="A276" s="329" t="str">
        <x:v>FIN-TEST-0270</x:v>
      </x:c>
      <x:c r="B276" s="329" t="str">
        <x:v>ASM-NGOB-V42-TEST</x:v>
      </x:c>
      <x:c r="C276" s="329" t="str">
        <x:v>ORG-NGOB</x:v>
      </x:c>
      <x:c r="D276" s="329" t="str">
        <x:v>PROP-MH</x:v>
      </x:c>
      <x:c r="E276" s="336" t="d">
        <x:v>2031-04-01T00:00:00.000Z</x:v>
      </x:c>
      <x:c r="F276" s="336" t="d">
        <x:v>2032-03-31T00:00:00.000Z</x:v>
      </x:c>
      <x:c r="G276" s="329" t="str">
        <x:v>2031-2032</x:v>
      </x:c>
      <x:c r="H276" s="329" t="str">
        <x:v>Projection</x:v>
      </x:c>
      <x:c r="I276" s="329" t="str">
        <x:v>REVENUE</x:v>
      </x:c>
      <x:c r="J276" s="338" t="n">
        <x:f>'20_FIELD_MAPPING'!H276</x:f>
        <x:v>413318.9165128666</x:v>
      </x:c>
      <x:c r="K276" s="329" t="str">
        <x:v>CAD</x:v>
      </x:c>
      <x:c r="L276" s="329" t="str">
        <x:v>Unknown</x:v>
      </x:c>
      <x:c r="M276" s="329" t="str">
        <x:v>SRC-NGOB-V18</x:v>
      </x:c>
      <x:c r="N276" s="329" t="str">
        <x:v>'MH+'!J16</x:v>
      </x:c>
      <x:c r="O276" s="329" t="str">
        <x:v>MAP-TEST-0270</x:v>
      </x:c>
      <x:c r="P276" s="329" t="str">
        <x:v>Under review</x:v>
      </x:c>
      <x:c r="Q276" s="329" t="str">
        <x:v>V4.2-NGOB-CORRECTED-TEST</x:v>
      </x:c>
      <x:c r="R276" s="329" t="str">
        <x:v>Property total revenue source control.</x:v>
      </x:c>
      <x:c r="S276" s="329" t="str"/>
      <x:c r="T276" s="329"/>
      <x:c r="U276" s="332" t="str">
        <x:v>Property detail</x:v>
      </x:c>
      <x:c r="V276" s="332" t="str">
        <x:v>Needs review</x:v>
      </x:c>
      <x:c r="W276" s="60"/>
      <x:c r="X276" s="60"/>
      <x:c r="Y276" s="60"/>
      <x:c r="Z276" s="60"/>
    </x:row>
    <x:row r="277" ht="18" hidden="0" customHeight="1">
      <x:c r="A277" s="329" t="str">
        <x:v>FIN-TEST-0271</x:v>
      </x:c>
      <x:c r="B277" s="329" t="str">
        <x:v>ASM-NGOB-V42-TEST</x:v>
      </x:c>
      <x:c r="C277" s="329" t="str">
        <x:v>ORG-NGOB</x:v>
      </x:c>
      <x:c r="D277" s="329" t="str">
        <x:v>PROP-MH</x:v>
      </x:c>
      <x:c r="E277" s="336" t="d">
        <x:v>2031-04-01T00:00:00.000Z</x:v>
      </x:c>
      <x:c r="F277" s="336" t="d">
        <x:v>2032-03-31T00:00:00.000Z</x:v>
      </x:c>
      <x:c r="G277" s="329" t="str">
        <x:v>2031-2032</x:v>
      </x:c>
      <x:c r="H277" s="329" t="str">
        <x:v>Projection</x:v>
      </x:c>
      <x:c r="I277" s="329" t="str">
        <x:v>OPEX</x:v>
      </x:c>
      <x:c r="J277" s="338" t="n">
        <x:f>'20_FIELD_MAPPING'!H277</x:f>
        <x:v>223394.28891577345</x:v>
      </x:c>
      <x:c r="K277" s="329" t="str">
        <x:v>CAD</x:v>
      </x:c>
      <x:c r="L277" s="329" t="str">
        <x:v>Unknown</x:v>
      </x:c>
      <x:c r="M277" s="329" t="str">
        <x:v>SRC-NGOB-V18</x:v>
      </x:c>
      <x:c r="N277" s="329" t="str">
        <x:v>'MH+'!J87</x:v>
      </x:c>
      <x:c r="O277" s="329" t="str">
        <x:v>MAP-TEST-0271</x:v>
      </x:c>
      <x:c r="P277" s="329" t="str">
        <x:v>Under review</x:v>
      </x:c>
      <x:c r="Q277" s="329" t="str">
        <x:v>V4.2-NGOB-CORRECTED-TEST</x:v>
      </x:c>
      <x:c r="R277" s="329" t="str">
        <x:v>Property total operating expense source control.</x:v>
      </x:c>
      <x:c r="S277" s="329" t="str"/>
      <x:c r="T277" s="329"/>
      <x:c r="U277" s="332" t="str">
        <x:v>Property detail</x:v>
      </x:c>
      <x:c r="V277" s="332" t="str">
        <x:v>Needs review</x:v>
      </x:c>
      <x:c r="W277" s="60"/>
      <x:c r="X277" s="60"/>
      <x:c r="Y277" s="60"/>
      <x:c r="Z277" s="60"/>
    </x:row>
    <x:row r="278" ht="18" hidden="0" customHeight="1">
      <x:c r="A278" s="329" t="str">
        <x:v>FIN-TEST-0272</x:v>
      </x:c>
      <x:c r="B278" s="329" t="str">
        <x:v>ASM-NGOB-V42-TEST</x:v>
      </x:c>
      <x:c r="C278" s="329" t="str">
        <x:v>ORG-NGOB</x:v>
      </x:c>
      <x:c r="D278" s="329" t="str">
        <x:v>PROP-MH</x:v>
      </x:c>
      <x:c r="E278" s="336" t="d">
        <x:v>2032-04-01T00:00:00.000Z</x:v>
      </x:c>
      <x:c r="F278" s="336" t="d">
        <x:v>2033-03-31T00:00:00.000Z</x:v>
      </x:c>
      <x:c r="G278" s="329" t="str">
        <x:v>2032-2033</x:v>
      </x:c>
      <x:c r="H278" s="329" t="str">
        <x:v>Projection</x:v>
      </x:c>
      <x:c r="I278" s="329" t="str">
        <x:v>REVENUE</x:v>
      </x:c>
      <x:c r="J278" s="338" t="n">
        <x:f>'20_FIELD_MAPPING'!H278</x:f>
        <x:v>424959.1309434365</x:v>
      </x:c>
      <x:c r="K278" s="329" t="str">
        <x:v>CAD</x:v>
      </x:c>
      <x:c r="L278" s="329" t="str">
        <x:v>Unknown</x:v>
      </x:c>
      <x:c r="M278" s="329" t="str">
        <x:v>SRC-NGOB-V18</x:v>
      </x:c>
      <x:c r="N278" s="329" t="str">
        <x:v>'MH+'!K16</x:v>
      </x:c>
      <x:c r="O278" s="329" t="str">
        <x:v>MAP-TEST-0272</x:v>
      </x:c>
      <x:c r="P278" s="329" t="str">
        <x:v>Under review</x:v>
      </x:c>
      <x:c r="Q278" s="329" t="str">
        <x:v>V4.2-NGOB-CORRECTED-TEST</x:v>
      </x:c>
      <x:c r="R278" s="329" t="str">
        <x:v>Property total revenue source control.</x:v>
      </x:c>
      <x:c r="S278" s="329" t="str"/>
      <x:c r="T278" s="329"/>
      <x:c r="U278" s="332" t="str">
        <x:v>Property detail</x:v>
      </x:c>
      <x:c r="V278" s="332" t="str">
        <x:v>Needs review</x:v>
      </x:c>
      <x:c r="W278" s="60"/>
      <x:c r="X278" s="60"/>
      <x:c r="Y278" s="60"/>
      <x:c r="Z278" s="60"/>
    </x:row>
    <x:row r="279" ht="18" hidden="0" customHeight="1">
      <x:c r="A279" s="329" t="str">
        <x:v>FIN-TEST-0273</x:v>
      </x:c>
      <x:c r="B279" s="329" t="str">
        <x:v>ASM-NGOB-V42-TEST</x:v>
      </x:c>
      <x:c r="C279" s="329" t="str">
        <x:v>ORG-NGOB</x:v>
      </x:c>
      <x:c r="D279" s="329" t="str">
        <x:v>PROP-MH</x:v>
      </x:c>
      <x:c r="E279" s="336" t="d">
        <x:v>2032-04-01T00:00:00.000Z</x:v>
      </x:c>
      <x:c r="F279" s="336" t="d">
        <x:v>2033-03-31T00:00:00.000Z</x:v>
      </x:c>
      <x:c r="G279" s="329" t="str">
        <x:v>2032-2033</x:v>
      </x:c>
      <x:c r="H279" s="329" t="str">
        <x:v>Projection</x:v>
      </x:c>
      <x:c r="I279" s="329" t="str">
        <x:v>OPEX</x:v>
      </x:c>
      <x:c r="J279" s="338" t="n">
        <x:f>'20_FIELD_MAPPING'!H279</x:f>
        <x:v>230096.11758324664</x:v>
      </x:c>
      <x:c r="K279" s="329" t="str">
        <x:v>CAD</x:v>
      </x:c>
      <x:c r="L279" s="329" t="str">
        <x:v>Unknown</x:v>
      </x:c>
      <x:c r="M279" s="329" t="str">
        <x:v>SRC-NGOB-V18</x:v>
      </x:c>
      <x:c r="N279" s="329" t="str">
        <x:v>'MH+'!K87</x:v>
      </x:c>
      <x:c r="O279" s="329" t="str">
        <x:v>MAP-TEST-0273</x:v>
      </x:c>
      <x:c r="P279" s="329" t="str">
        <x:v>Under review</x:v>
      </x:c>
      <x:c r="Q279" s="329" t="str">
        <x:v>V4.2-NGOB-CORRECTED-TEST</x:v>
      </x:c>
      <x:c r="R279" s="329" t="str">
        <x:v>Property total operating expense source control.</x:v>
      </x:c>
      <x:c r="S279" s="329" t="str"/>
      <x:c r="T279" s="329"/>
      <x:c r="U279" s="332" t="str">
        <x:v>Property detail</x:v>
      </x:c>
      <x:c r="V279" s="332" t="str">
        <x:v>Needs review</x:v>
      </x:c>
      <x:c r="W279" s="60"/>
      <x:c r="X279" s="60"/>
      <x:c r="Y279" s="60"/>
      <x:c r="Z279" s="60"/>
    </x:row>
    <x:row r="280" ht="18" hidden="0" customHeight="1">
      <x:c r="A280" s="329" t="str">
        <x:v>FIN-TEST-0274</x:v>
      </x:c>
      <x:c r="B280" s="329" t="str">
        <x:v>ASM-NGOB-V42-TEST</x:v>
      </x:c>
      <x:c r="C280" s="329" t="str">
        <x:v>ORG-NGOB</x:v>
      </x:c>
      <x:c r="D280" s="329" t="str">
        <x:v>PROP-MH</x:v>
      </x:c>
      <x:c r="E280" s="336" t="d">
        <x:v>2033-04-01T00:00:00.000Z</x:v>
      </x:c>
      <x:c r="F280" s="336" t="d">
        <x:v>2034-03-31T00:00:00.000Z</x:v>
      </x:c>
      <x:c r="G280" s="329" t="str">
        <x:v>2033-2034</x:v>
      </x:c>
      <x:c r="H280" s="329" t="str">
        <x:v>Projection</x:v>
      </x:c>
      <x:c r="I280" s="329" t="str">
        <x:v>REVENUE</x:v>
      </x:c>
      <x:c r="J280" s="338" t="n">
        <x:f>'20_FIELD_MAPPING'!H280</x:f>
        <x:v>436829.48956512555</x:v>
      </x:c>
      <x:c r="K280" s="329" t="str">
        <x:v>CAD</x:v>
      </x:c>
      <x:c r="L280" s="329" t="str">
        <x:v>Unknown</x:v>
      </x:c>
      <x:c r="M280" s="329" t="str">
        <x:v>SRC-NGOB-V18</x:v>
      </x:c>
      <x:c r="N280" s="329" t="str">
        <x:v>'MH+'!L16</x:v>
      </x:c>
      <x:c r="O280" s="329" t="str">
        <x:v>MAP-TEST-0274</x:v>
      </x:c>
      <x:c r="P280" s="329" t="str">
        <x:v>Under review</x:v>
      </x:c>
      <x:c r="Q280" s="329" t="str">
        <x:v>V4.2-NGOB-CORRECTED-TEST</x:v>
      </x:c>
      <x:c r="R280" s="329" t="str">
        <x:v>Property total revenue source control.</x:v>
      </x:c>
      <x:c r="S280" s="329" t="str"/>
      <x:c r="T280" s="329"/>
      <x:c r="U280" s="332" t="str">
        <x:v>Property detail</x:v>
      </x:c>
      <x:c r="V280" s="332" t="str">
        <x:v>Needs review</x:v>
      </x:c>
      <x:c r="W280" s="60"/>
      <x:c r="X280" s="60"/>
      <x:c r="Y280" s="60"/>
      <x:c r="Z280" s="60"/>
    </x:row>
    <x:row r="281" ht="18" hidden="0" customHeight="1">
      <x:c r="A281" s="329" t="str">
        <x:v>FIN-TEST-0275</x:v>
      </x:c>
      <x:c r="B281" s="329" t="str">
        <x:v>ASM-NGOB-V42-TEST</x:v>
      </x:c>
      <x:c r="C281" s="329" t="str">
        <x:v>ORG-NGOB</x:v>
      </x:c>
      <x:c r="D281" s="329" t="str">
        <x:v>PROP-MH</x:v>
      </x:c>
      <x:c r="E281" s="336" t="d">
        <x:v>2033-04-01T00:00:00.000Z</x:v>
      </x:c>
      <x:c r="F281" s="336" t="d">
        <x:v>2034-03-31T00:00:00.000Z</x:v>
      </x:c>
      <x:c r="G281" s="329" t="str">
        <x:v>2033-2034</x:v>
      </x:c>
      <x:c r="H281" s="329" t="str">
        <x:v>Projection</x:v>
      </x:c>
      <x:c r="I281" s="329" t="str">
        <x:v>OPEX</x:v>
      </x:c>
      <x:c r="J281" s="338" t="n">
        <x:f>'20_FIELD_MAPPING'!H281</x:f>
        <x:v>236999.00111074405</x:v>
      </x:c>
      <x:c r="K281" s="329" t="str">
        <x:v>CAD</x:v>
      </x:c>
      <x:c r="L281" s="329" t="str">
        <x:v>Unknown</x:v>
      </x:c>
      <x:c r="M281" s="329" t="str">
        <x:v>SRC-NGOB-V18</x:v>
      </x:c>
      <x:c r="N281" s="329" t="str">
        <x:v>'MH+'!L87</x:v>
      </x:c>
      <x:c r="O281" s="329" t="str">
        <x:v>MAP-TEST-0275</x:v>
      </x:c>
      <x:c r="P281" s="329" t="str">
        <x:v>Under review</x:v>
      </x:c>
      <x:c r="Q281" s="329" t="str">
        <x:v>V4.2-NGOB-CORRECTED-TEST</x:v>
      </x:c>
      <x:c r="R281" s="329" t="str">
        <x:v>Property total operating expense source control.</x:v>
      </x:c>
      <x:c r="S281" s="329" t="str"/>
      <x:c r="T281" s="329"/>
      <x:c r="U281" s="332" t="str">
        <x:v>Property detail</x:v>
      </x:c>
      <x:c r="V281" s="332" t="str">
        <x:v>Needs review</x:v>
      </x:c>
      <x:c r="W281" s="60"/>
      <x:c r="X281" s="60"/>
      <x:c r="Y281" s="60"/>
      <x:c r="Z281" s="60"/>
    </x:row>
    <x:row r="282" ht="18" hidden="0" customHeight="1">
      <x:c r="A282" s="329" t="str">
        <x:v>FIN-TEST-0276</x:v>
      </x:c>
      <x:c r="B282" s="329" t="str">
        <x:v>ASM-NGOB-V42-TEST</x:v>
      </x:c>
      <x:c r="C282" s="329" t="str">
        <x:v>ORG-NGOB</x:v>
      </x:c>
      <x:c r="D282" s="329" t="str">
        <x:v>PROP-MH</x:v>
      </x:c>
      <x:c r="E282" s="336" t="d">
        <x:v>2034-04-01T00:00:00.000Z</x:v>
      </x:c>
      <x:c r="F282" s="336" t="d">
        <x:v>2035-03-31T00:00:00.000Z</x:v>
      </x:c>
      <x:c r="G282" s="329" t="str">
        <x:v>2034-2035</x:v>
      </x:c>
      <x:c r="H282" s="329" t="str">
        <x:v>Projection</x:v>
      </x:c>
      <x:c r="I282" s="329" t="str">
        <x:v>REVENUE</x:v>
      </x:c>
      <x:c r="J282" s="338" t="n">
        <x:f>'20_FIELD_MAPPING'!H282</x:f>
        <x:v>448935.7287593188</x:v>
      </x:c>
      <x:c r="K282" s="329" t="str">
        <x:v>CAD</x:v>
      </x:c>
      <x:c r="L282" s="329" t="str">
        <x:v>Unknown</x:v>
      </x:c>
      <x:c r="M282" s="329" t="str">
        <x:v>SRC-NGOB-V18</x:v>
      </x:c>
      <x:c r="N282" s="329" t="str">
        <x:v>'MH+'!M16</x:v>
      </x:c>
      <x:c r="O282" s="329" t="str">
        <x:v>MAP-TEST-0276</x:v>
      </x:c>
      <x:c r="P282" s="329" t="str">
        <x:v>Under review</x:v>
      </x:c>
      <x:c r="Q282" s="329" t="str">
        <x:v>V4.2-NGOB-CORRECTED-TEST</x:v>
      </x:c>
      <x:c r="R282" s="329" t="str">
        <x:v>Property total revenue source control.</x:v>
      </x:c>
      <x:c r="S282" s="329" t="str"/>
      <x:c r="T282" s="329"/>
      <x:c r="U282" s="332" t="str">
        <x:v>Property detail</x:v>
      </x:c>
      <x:c r="V282" s="332" t="str">
        <x:v>Needs review</x:v>
      </x:c>
      <x:c r="W282" s="60"/>
      <x:c r="X282" s="60"/>
      <x:c r="Y282" s="60"/>
      <x:c r="Z282" s="60"/>
    </x:row>
    <x:row r="283" ht="18" hidden="0" customHeight="1">
      <x:c r="A283" s="329" t="str">
        <x:v>FIN-TEST-0277</x:v>
      </x:c>
      <x:c r="B283" s="329" t="str">
        <x:v>ASM-NGOB-V42-TEST</x:v>
      </x:c>
      <x:c r="C283" s="329" t="str">
        <x:v>ORG-NGOB</x:v>
      </x:c>
      <x:c r="D283" s="329" t="str">
        <x:v>PROP-MH</x:v>
      </x:c>
      <x:c r="E283" s="336" t="d">
        <x:v>2034-04-01T00:00:00.000Z</x:v>
      </x:c>
      <x:c r="F283" s="336" t="d">
        <x:v>2035-03-31T00:00:00.000Z</x:v>
      </x:c>
      <x:c r="G283" s="329" t="str">
        <x:v>2034-2035</x:v>
      </x:c>
      <x:c r="H283" s="329" t="str">
        <x:v>Projection</x:v>
      </x:c>
      <x:c r="I283" s="329" t="str">
        <x:v>OPEX</x:v>
      </x:c>
      <x:c r="J283" s="338" t="n">
        <x:f>'20_FIELD_MAPPING'!H283</x:f>
        <x:v>244108.97114406637</x:v>
      </x:c>
      <x:c r="K283" s="329" t="str">
        <x:v>CAD</x:v>
      </x:c>
      <x:c r="L283" s="329" t="str">
        <x:v>Unknown</x:v>
      </x:c>
      <x:c r="M283" s="329" t="str">
        <x:v>SRC-NGOB-V18</x:v>
      </x:c>
      <x:c r="N283" s="329" t="str">
        <x:v>'MH+'!M87</x:v>
      </x:c>
      <x:c r="O283" s="329" t="str">
        <x:v>MAP-TEST-0277</x:v>
      </x:c>
      <x:c r="P283" s="329" t="str">
        <x:v>Under review</x:v>
      </x:c>
      <x:c r="Q283" s="329" t="str">
        <x:v>V4.2-NGOB-CORRECTED-TEST</x:v>
      </x:c>
      <x:c r="R283" s="329" t="str">
        <x:v>Property total operating expense source control.</x:v>
      </x:c>
      <x:c r="S283" s="329" t="str"/>
      <x:c r="T283" s="329"/>
      <x:c r="U283" s="332" t="str">
        <x:v>Property detail</x:v>
      </x:c>
      <x:c r="V283" s="332" t="str">
        <x:v>Needs review</x:v>
      </x:c>
      <x:c r="W283" s="60"/>
      <x:c r="X283" s="60"/>
      <x:c r="Y283" s="60"/>
      <x:c r="Z283" s="60"/>
    </x:row>
    <x:row r="284" ht="18" hidden="0" customHeight="1">
      <x:c r="A284" s="329" t="str">
        <x:v>FIN-TEST-0278</x:v>
      </x:c>
      <x:c r="B284" s="329" t="str">
        <x:v>ASM-NGOB-V42-TEST</x:v>
      </x:c>
      <x:c r="C284" s="329" t="str">
        <x:v>ORG-NGOB</x:v>
      </x:c>
      <x:c r="D284" s="329" t="str">
        <x:v>PROP-NT</x:v>
      </x:c>
      <x:c r="E284" s="336" t="d">
        <x:v>2024-04-01T00:00:00.000Z</x:v>
      </x:c>
      <x:c r="F284" s="336" t="d">
        <x:v>2025-03-31T00:00:00.000Z</x:v>
      </x:c>
      <x:c r="G284" s="329" t="str">
        <x:v>2024-2025</x:v>
      </x:c>
      <x:c r="H284" s="329" t="str">
        <x:v>Actual</x:v>
      </x:c>
      <x:c r="I284" s="329" t="str">
        <x:v>REVENUE</x:v>
      </x:c>
      <x:c r="J284" s="338" t="n">
        <x:f>'20_FIELD_MAPPING'!H284</x:f>
        <x:v>747266.48</x:v>
      </x:c>
      <x:c r="K284" s="329" t="str">
        <x:v>CAD</x:v>
      </x:c>
      <x:c r="L284" s="329" t="str">
        <x:v>Unknown</x:v>
      </x:c>
      <x:c r="M284" s="329" t="str">
        <x:v>SRC-NGOB-V18</x:v>
      </x:c>
      <x:c r="N284" s="329" t="str">
        <x:v>'NT+'!C16</x:v>
      </x:c>
      <x:c r="O284" s="329" t="str">
        <x:v>MAP-TEST-0278</x:v>
      </x:c>
      <x:c r="P284" s="329" t="str">
        <x:v>Under review</x:v>
      </x:c>
      <x:c r="Q284" s="329" t="str">
        <x:v>V4.2-NGOB-CORRECTED-TEST</x:v>
      </x:c>
      <x:c r="R284" s="329" t="str">
        <x:v>Property total revenue source control.</x:v>
      </x:c>
      <x:c r="S284" s="329" t="str"/>
      <x:c r="T284" s="329"/>
      <x:c r="U284" s="332" t="str">
        <x:v>Property detail</x:v>
      </x:c>
      <x:c r="V284" s="332" t="str">
        <x:v>Needs review</x:v>
      </x:c>
      <x:c r="W284" s="60"/>
      <x:c r="X284" s="60"/>
      <x:c r="Y284" s="60"/>
      <x:c r="Z284" s="60"/>
    </x:row>
    <x:row r="285" ht="18" hidden="0" customHeight="1">
      <x:c r="A285" s="329" t="str">
        <x:v>FIN-TEST-0279</x:v>
      </x:c>
      <x:c r="B285" s="329" t="str">
        <x:v>ASM-NGOB-V42-TEST</x:v>
      </x:c>
      <x:c r="C285" s="329" t="str">
        <x:v>ORG-NGOB</x:v>
      </x:c>
      <x:c r="D285" s="329" t="str">
        <x:v>PROP-NT</x:v>
      </x:c>
      <x:c r="E285" s="336" t="d">
        <x:v>2024-04-01T00:00:00.000Z</x:v>
      </x:c>
      <x:c r="F285" s="336" t="d">
        <x:v>2025-03-31T00:00:00.000Z</x:v>
      </x:c>
      <x:c r="G285" s="329" t="str">
        <x:v>2024-2025</x:v>
      </x:c>
      <x:c r="H285" s="329" t="str">
        <x:v>Actual</x:v>
      </x:c>
      <x:c r="I285" s="329" t="str">
        <x:v>OPEX</x:v>
      </x:c>
      <x:c r="J285" s="338" t="n">
        <x:f>'20_FIELD_MAPPING'!H285</x:f>
        <x:v>380183</x:v>
      </x:c>
      <x:c r="K285" s="329" t="str">
        <x:v>CAD</x:v>
      </x:c>
      <x:c r="L285" s="329" t="str">
        <x:v>Unknown</x:v>
      </x:c>
      <x:c r="M285" s="329" t="str">
        <x:v>SRC-NGOB-V18</x:v>
      </x:c>
      <x:c r="N285" s="329" t="str">
        <x:v>'NT+'!C87</x:v>
      </x:c>
      <x:c r="O285" s="329" t="str">
        <x:v>MAP-TEST-0279</x:v>
      </x:c>
      <x:c r="P285" s="329" t="str">
        <x:v>Under review</x:v>
      </x:c>
      <x:c r="Q285" s="329" t="str">
        <x:v>V4.2-NGOB-CORRECTED-TEST</x:v>
      </x:c>
      <x:c r="R285" s="329" t="str">
        <x:v>Property total operating expense source control.</x:v>
      </x:c>
      <x:c r="S285" s="329" t="str"/>
      <x:c r="T285" s="329"/>
      <x:c r="U285" s="332" t="str">
        <x:v>Property detail</x:v>
      </x:c>
      <x:c r="V285" s="332" t="str">
        <x:v>Needs review</x:v>
      </x:c>
      <x:c r="W285" s="60"/>
      <x:c r="X285" s="60"/>
      <x:c r="Y285" s="60"/>
      <x:c r="Z285" s="60"/>
    </x:row>
    <x:row r="286" ht="18" hidden="0" customHeight="1">
      <x:c r="A286" s="329" t="str">
        <x:v>FIN-TEST-0280</x:v>
      </x:c>
      <x:c r="B286" s="329" t="str">
        <x:v>ASM-NGOB-V42-TEST</x:v>
      </x:c>
      <x:c r="C286" s="329" t="str">
        <x:v>ORG-NGOB</x:v>
      </x:c>
      <x:c r="D286" s="329" t="str">
        <x:v>PROP-NT</x:v>
      </x:c>
      <x:c r="E286" s="336" t="d">
        <x:v>2025-04-01T00:00:00.000Z</x:v>
      </x:c>
      <x:c r="F286" s="336" t="d">
        <x:v>2026-03-31T00:00:00.000Z</x:v>
      </x:c>
      <x:c r="G286" s="329" t="str">
        <x:v>2025-2026</x:v>
      </x:c>
      <x:c r="H286" s="329" t="str">
        <x:v>Budget</x:v>
      </x:c>
      <x:c r="I286" s="329" t="str">
        <x:v>REVENUE</x:v>
      </x:c>
      <x:c r="J286" s="338" t="n">
        <x:f>'20_FIELD_MAPPING'!H286</x:f>
        <x:v>660977.64</x:v>
      </x:c>
      <x:c r="K286" s="329" t="str">
        <x:v>CAD</x:v>
      </x:c>
      <x:c r="L286" s="329" t="str">
        <x:v>Unknown</x:v>
      </x:c>
      <x:c r="M286" s="329" t="str">
        <x:v>SRC-NGOB-V18</x:v>
      </x:c>
      <x:c r="N286" s="329" t="str">
        <x:v>'NT+'!D16</x:v>
      </x:c>
      <x:c r="O286" s="329" t="str">
        <x:v>MAP-TEST-0280</x:v>
      </x:c>
      <x:c r="P286" s="329" t="str">
        <x:v>Under review</x:v>
      </x:c>
      <x:c r="Q286" s="329" t="str">
        <x:v>V4.2-NGOB-CORRECTED-TEST</x:v>
      </x:c>
      <x:c r="R286" s="329" t="str">
        <x:v>Property total revenue source control.</x:v>
      </x:c>
      <x:c r="S286" s="329" t="str"/>
      <x:c r="T286" s="329"/>
      <x:c r="U286" s="332" t="str">
        <x:v>Property detail</x:v>
      </x:c>
      <x:c r="V286" s="332" t="str">
        <x:v>Needs review</x:v>
      </x:c>
      <x:c r="W286" s="60"/>
      <x:c r="X286" s="60"/>
      <x:c r="Y286" s="60"/>
      <x:c r="Z286" s="60"/>
    </x:row>
    <x:row r="287" ht="18" hidden="0" customHeight="1">
      <x:c r="A287" s="329" t="str">
        <x:v>FIN-TEST-0281</x:v>
      </x:c>
      <x:c r="B287" s="329" t="str">
        <x:v>ASM-NGOB-V42-TEST</x:v>
      </x:c>
      <x:c r="C287" s="329" t="str">
        <x:v>ORG-NGOB</x:v>
      </x:c>
      <x:c r="D287" s="329" t="str">
        <x:v>PROP-NT</x:v>
      </x:c>
      <x:c r="E287" s="336" t="d">
        <x:v>2025-04-01T00:00:00.000Z</x:v>
      </x:c>
      <x:c r="F287" s="336" t="d">
        <x:v>2026-03-31T00:00:00.000Z</x:v>
      </x:c>
      <x:c r="G287" s="329" t="str">
        <x:v>2025-2026</x:v>
      </x:c>
      <x:c r="H287" s="329" t="str">
        <x:v>Budget</x:v>
      </x:c>
      <x:c r="I287" s="329" t="str">
        <x:v>OPEX</x:v>
      </x:c>
      <x:c r="J287" s="338" t="n">
        <x:f>'20_FIELD_MAPPING'!H287</x:f>
        <x:v>391588.49</x:v>
      </x:c>
      <x:c r="K287" s="329" t="str">
        <x:v>CAD</x:v>
      </x:c>
      <x:c r="L287" s="329" t="str">
        <x:v>Unknown</x:v>
      </x:c>
      <x:c r="M287" s="329" t="str">
        <x:v>SRC-NGOB-V18</x:v>
      </x:c>
      <x:c r="N287" s="329" t="str">
        <x:v>'NT+'!D87</x:v>
      </x:c>
      <x:c r="O287" s="329" t="str">
        <x:v>MAP-TEST-0281</x:v>
      </x:c>
      <x:c r="P287" s="329" t="str">
        <x:v>Under review</x:v>
      </x:c>
      <x:c r="Q287" s="329" t="str">
        <x:v>V4.2-NGOB-CORRECTED-TEST</x:v>
      </x:c>
      <x:c r="R287" s="329" t="str">
        <x:v>Property total operating expense source control.</x:v>
      </x:c>
      <x:c r="S287" s="329" t="str"/>
      <x:c r="T287" s="329"/>
      <x:c r="U287" s="332" t="str">
        <x:v>Property detail</x:v>
      </x:c>
      <x:c r="V287" s="332" t="str">
        <x:v>Needs review</x:v>
      </x:c>
      <x:c r="W287" s="60"/>
      <x:c r="X287" s="60"/>
      <x:c r="Y287" s="60"/>
      <x:c r="Z287" s="60"/>
    </x:row>
    <x:row r="288" ht="18" hidden="0" customHeight="1">
      <x:c r="A288" s="329" t="str">
        <x:v>FIN-TEST-0282</x:v>
      </x:c>
      <x:c r="B288" s="329" t="str">
        <x:v>ASM-NGOB-V42-TEST</x:v>
      </x:c>
      <x:c r="C288" s="329" t="str">
        <x:v>ORG-NGOB</x:v>
      </x:c>
      <x:c r="D288" s="329" t="str">
        <x:v>PROP-NT</x:v>
      </x:c>
      <x:c r="E288" s="336" t="d">
        <x:v>2026-04-01T00:00:00.000Z</x:v>
      </x:c>
      <x:c r="F288" s="336" t="d">
        <x:v>2027-03-31T00:00:00.000Z</x:v>
      </x:c>
      <x:c r="G288" s="329" t="str">
        <x:v>2026-2027</x:v>
      </x:c>
      <x:c r="H288" s="329" t="str">
        <x:v>Projection</x:v>
      </x:c>
      <x:c r="I288" s="329" t="str">
        <x:v>REVENUE</x:v>
      </x:c>
      <x:c r="J288" s="338" t="n">
        <x:f>'20_FIELD_MAPPING'!H288</x:f>
        <x:v>670954.1728000001</x:v>
      </x:c>
      <x:c r="K288" s="329" t="str">
        <x:v>CAD</x:v>
      </x:c>
      <x:c r="L288" s="329" t="str">
        <x:v>Unknown</x:v>
      </x:c>
      <x:c r="M288" s="329" t="str">
        <x:v>SRC-NGOB-V18</x:v>
      </x:c>
      <x:c r="N288" s="329" t="str">
        <x:v>'NT+'!E16</x:v>
      </x:c>
      <x:c r="O288" s="329" t="str">
        <x:v>MAP-TEST-0282</x:v>
      </x:c>
      <x:c r="P288" s="329" t="str">
        <x:v>Under review</x:v>
      </x:c>
      <x:c r="Q288" s="329" t="str">
        <x:v>V4.2-NGOB-CORRECTED-TEST</x:v>
      </x:c>
      <x:c r="R288" s="329" t="str">
        <x:v>Property total revenue source control.</x:v>
      </x:c>
      <x:c r="S288" s="329" t="str"/>
      <x:c r="T288" s="329"/>
      <x:c r="U288" s="332" t="str">
        <x:v>Property detail</x:v>
      </x:c>
      <x:c r="V288" s="332" t="str">
        <x:v>Needs review</x:v>
      </x:c>
      <x:c r="W288" s="60"/>
      <x:c r="X288" s="60"/>
      <x:c r="Y288" s="60"/>
      <x:c r="Z288" s="60"/>
    </x:row>
    <x:row r="289" ht="18" hidden="0" customHeight="1">
      <x:c r="A289" s="329" t="str">
        <x:v>FIN-TEST-0283</x:v>
      </x:c>
      <x:c r="B289" s="329" t="str">
        <x:v>ASM-NGOB-V42-TEST</x:v>
      </x:c>
      <x:c r="C289" s="329" t="str">
        <x:v>ORG-NGOB</x:v>
      </x:c>
      <x:c r="D289" s="329" t="str">
        <x:v>PROP-NT</x:v>
      </x:c>
      <x:c r="E289" s="336" t="d">
        <x:v>2026-04-01T00:00:00.000Z</x:v>
      </x:c>
      <x:c r="F289" s="336" t="d">
        <x:v>2027-03-31T00:00:00.000Z</x:v>
      </x:c>
      <x:c r="G289" s="329" t="str">
        <x:v>2026-2027</x:v>
      </x:c>
      <x:c r="H289" s="329" t="str">
        <x:v>Projection</x:v>
      </x:c>
      <x:c r="I289" s="329" t="str">
        <x:v>OPEX</x:v>
      </x:c>
      <x:c r="J289" s="338" t="n">
        <x:f>'20_FIELD_MAPPING'!H289</x:f>
        <x:v>403336.14470000006</x:v>
      </x:c>
      <x:c r="K289" s="329" t="str">
        <x:v>CAD</x:v>
      </x:c>
      <x:c r="L289" s="329" t="str">
        <x:v>Unknown</x:v>
      </x:c>
      <x:c r="M289" s="329" t="str">
        <x:v>SRC-NGOB-V18</x:v>
      </x:c>
      <x:c r="N289" s="329" t="str">
        <x:v>'NT+'!E87</x:v>
      </x:c>
      <x:c r="O289" s="329" t="str">
        <x:v>MAP-TEST-0283</x:v>
      </x:c>
      <x:c r="P289" s="329" t="str">
        <x:v>Under review</x:v>
      </x:c>
      <x:c r="Q289" s="329" t="str">
        <x:v>V4.2-NGOB-CORRECTED-TEST</x:v>
      </x:c>
      <x:c r="R289" s="329" t="str">
        <x:v>Property total operating expense source control.</x:v>
      </x:c>
      <x:c r="S289" s="329" t="str"/>
      <x:c r="T289" s="329"/>
      <x:c r="U289" s="332" t="str">
        <x:v>Property detail</x:v>
      </x:c>
      <x:c r="V289" s="332" t="str">
        <x:v>Needs review</x:v>
      </x:c>
      <x:c r="W289" s="60"/>
      <x:c r="X289" s="60"/>
      <x:c r="Y289" s="60"/>
      <x:c r="Z289" s="60"/>
    </x:row>
    <x:row r="290" ht="18" hidden="0" customHeight="1">
      <x:c r="A290" s="329" t="str">
        <x:v>FIN-TEST-0284</x:v>
      </x:c>
      <x:c r="B290" s="329" t="str">
        <x:v>ASM-NGOB-V42-TEST</x:v>
      </x:c>
      <x:c r="C290" s="329" t="str">
        <x:v>ORG-NGOB</x:v>
      </x:c>
      <x:c r="D290" s="329" t="str">
        <x:v>PROP-NT</x:v>
      </x:c>
      <x:c r="E290" s="336" t="d">
        <x:v>2027-04-01T00:00:00.000Z</x:v>
      </x:c>
      <x:c r="F290" s="336" t="d">
        <x:v>2028-03-31T00:00:00.000Z</x:v>
      </x:c>
      <x:c r="G290" s="329" t="str">
        <x:v>2027-2028</x:v>
      </x:c>
      <x:c r="H290" s="329" t="str">
        <x:v>Projection</x:v>
      </x:c>
      <x:c r="I290" s="329" t="str">
        <x:v>REVENUE</x:v>
      </x:c>
      <x:c r="J290" s="338" t="n">
        <x:f>'20_FIELD_MAPPING'!H290</x:f>
        <x:v>615563.736256</x:v>
      </x:c>
      <x:c r="K290" s="329" t="str">
        <x:v>CAD</x:v>
      </x:c>
      <x:c r="L290" s="329" t="str">
        <x:v>Unknown</x:v>
      </x:c>
      <x:c r="M290" s="329" t="str">
        <x:v>SRC-NGOB-V18</x:v>
      </x:c>
      <x:c r="N290" s="329" t="str">
        <x:v>'NT+'!F16</x:v>
      </x:c>
      <x:c r="O290" s="329" t="str">
        <x:v>MAP-TEST-0284</x:v>
      </x:c>
      <x:c r="P290" s="329" t="str">
        <x:v>Under review</x:v>
      </x:c>
      <x:c r="Q290" s="329" t="str">
        <x:v>V4.2-NGOB-CORRECTED-TEST</x:v>
      </x:c>
      <x:c r="R290" s="329" t="str">
        <x:v>Property total revenue source control.</x:v>
      </x:c>
      <x:c r="S290" s="329" t="str"/>
      <x:c r="T290" s="329"/>
      <x:c r="U290" s="332" t="str">
        <x:v>Property detail</x:v>
      </x:c>
      <x:c r="V290" s="332" t="str">
        <x:v>Needs review</x:v>
      </x:c>
      <x:c r="W290" s="60"/>
      <x:c r="X290" s="60"/>
      <x:c r="Y290" s="60"/>
      <x:c r="Z290" s="60"/>
    </x:row>
    <x:row r="291" ht="18" hidden="0" customHeight="1">
      <x:c r="A291" s="329" t="str">
        <x:v>FIN-TEST-0285</x:v>
      </x:c>
      <x:c r="B291" s="329" t="str">
        <x:v>ASM-NGOB-V42-TEST</x:v>
      </x:c>
      <x:c r="C291" s="329" t="str">
        <x:v>ORG-NGOB</x:v>
      </x:c>
      <x:c r="D291" s="329" t="str">
        <x:v>PROP-NT</x:v>
      </x:c>
      <x:c r="E291" s="336" t="d">
        <x:v>2027-04-01T00:00:00.000Z</x:v>
      </x:c>
      <x:c r="F291" s="336" t="d">
        <x:v>2028-03-31T00:00:00.000Z</x:v>
      </x:c>
      <x:c r="G291" s="329" t="str">
        <x:v>2027-2028</x:v>
      </x:c>
      <x:c r="H291" s="329" t="str">
        <x:v>Projection</x:v>
      </x:c>
      <x:c r="I291" s="329" t="str">
        <x:v>OPEX</x:v>
      </x:c>
      <x:c r="J291" s="338" t="n">
        <x:f>'20_FIELD_MAPPING'!H291</x:f>
        <x:v>415436.229041</x:v>
      </x:c>
      <x:c r="K291" s="329" t="str">
        <x:v>CAD</x:v>
      </x:c>
      <x:c r="L291" s="329" t="str">
        <x:v>Unknown</x:v>
      </x:c>
      <x:c r="M291" s="329" t="str">
        <x:v>SRC-NGOB-V18</x:v>
      </x:c>
      <x:c r="N291" s="329" t="str">
        <x:v>'NT+'!F87</x:v>
      </x:c>
      <x:c r="O291" s="329" t="str">
        <x:v>MAP-TEST-0285</x:v>
      </x:c>
      <x:c r="P291" s="329" t="str">
        <x:v>Under review</x:v>
      </x:c>
      <x:c r="Q291" s="329" t="str">
        <x:v>V4.2-NGOB-CORRECTED-TEST</x:v>
      </x:c>
      <x:c r="R291" s="329" t="str">
        <x:v>Property total operating expense source control.</x:v>
      </x:c>
      <x:c r="S291" s="329" t="str"/>
      <x:c r="T291" s="329"/>
      <x:c r="U291" s="332" t="str">
        <x:v>Property detail</x:v>
      </x:c>
      <x:c r="V291" s="332" t="str">
        <x:v>Needs review</x:v>
      </x:c>
      <x:c r="W291" s="60"/>
      <x:c r="X291" s="60"/>
      <x:c r="Y291" s="60"/>
      <x:c r="Z291" s="60"/>
    </x:row>
    <x:row r="292" ht="18" hidden="0" customHeight="1">
      <x:c r="A292" s="329" t="str">
        <x:v>FIN-TEST-0286</x:v>
      </x:c>
      <x:c r="B292" s="329" t="str">
        <x:v>ASM-NGOB-V42-TEST</x:v>
      </x:c>
      <x:c r="C292" s="329" t="str">
        <x:v>ORG-NGOB</x:v>
      </x:c>
      <x:c r="D292" s="329" t="str">
        <x:v>PROP-NT</x:v>
      </x:c>
      <x:c r="E292" s="336" t="d">
        <x:v>2028-04-01T00:00:00.000Z</x:v>
      </x:c>
      <x:c r="F292" s="336" t="d">
        <x:v>2029-03-31T00:00:00.000Z</x:v>
      </x:c>
      <x:c r="G292" s="329" t="str">
        <x:v>2028-2029</x:v>
      </x:c>
      <x:c r="H292" s="329" t="str">
        <x:v>Projection</x:v>
      </x:c>
      <x:c r="I292" s="329" t="str">
        <x:v>REVENUE</x:v>
      </x:c>
      <x:c r="J292" s="338" t="n">
        <x:f>'20_FIELD_MAPPING'!H292</x:f>
        <x:v>561426.4009811201</x:v>
      </x:c>
      <x:c r="K292" s="329" t="str">
        <x:v>CAD</x:v>
      </x:c>
      <x:c r="L292" s="329" t="str">
        <x:v>Unknown</x:v>
      </x:c>
      <x:c r="M292" s="329" t="str">
        <x:v>SRC-NGOB-V18</x:v>
      </x:c>
      <x:c r="N292" s="329" t="str">
        <x:v>'NT+'!G16</x:v>
      </x:c>
      <x:c r="O292" s="329" t="str">
        <x:v>MAP-TEST-0286</x:v>
      </x:c>
      <x:c r="P292" s="329" t="str">
        <x:v>Under review</x:v>
      </x:c>
      <x:c r="Q292" s="329" t="str">
        <x:v>V4.2-NGOB-CORRECTED-TEST</x:v>
      </x:c>
      <x:c r="R292" s="329" t="str">
        <x:v>Property total revenue source control.</x:v>
      </x:c>
      <x:c r="S292" s="329" t="str"/>
      <x:c r="T292" s="329"/>
      <x:c r="U292" s="332" t="str">
        <x:v>Property detail</x:v>
      </x:c>
      <x:c r="V292" s="332" t="str">
        <x:v>Needs review</x:v>
      </x:c>
      <x:c r="W292" s="60"/>
      <x:c r="X292" s="60"/>
      <x:c r="Y292" s="60"/>
      <x:c r="Z292" s="60"/>
    </x:row>
    <x:row r="293" ht="18" hidden="0" customHeight="1">
      <x:c r="A293" s="329" t="str">
        <x:v>FIN-TEST-0287</x:v>
      </x:c>
      <x:c r="B293" s="329" t="str">
        <x:v>ASM-NGOB-V42-TEST</x:v>
      </x:c>
      <x:c r="C293" s="329" t="str">
        <x:v>ORG-NGOB</x:v>
      </x:c>
      <x:c r="D293" s="329" t="str">
        <x:v>PROP-NT</x:v>
      </x:c>
      <x:c r="E293" s="336" t="d">
        <x:v>2028-04-01T00:00:00.000Z</x:v>
      </x:c>
      <x:c r="F293" s="336" t="d">
        <x:v>2029-03-31T00:00:00.000Z</x:v>
      </x:c>
      <x:c r="G293" s="329" t="str">
        <x:v>2028-2029</x:v>
      </x:c>
      <x:c r="H293" s="329" t="str">
        <x:v>Projection</x:v>
      </x:c>
      <x:c r="I293" s="329" t="str">
        <x:v>OPEX</x:v>
      </x:c>
      <x:c r="J293" s="338" t="n">
        <x:f>'20_FIELD_MAPPING'!H293</x:f>
        <x:v>427899.31591223006</x:v>
      </x:c>
      <x:c r="K293" s="329" t="str">
        <x:v>CAD</x:v>
      </x:c>
      <x:c r="L293" s="329" t="str">
        <x:v>Unknown</x:v>
      </x:c>
      <x:c r="M293" s="329" t="str">
        <x:v>SRC-NGOB-V18</x:v>
      </x:c>
      <x:c r="N293" s="329" t="str">
        <x:v>'NT+'!G87</x:v>
      </x:c>
      <x:c r="O293" s="329" t="str">
        <x:v>MAP-TEST-0287</x:v>
      </x:c>
      <x:c r="P293" s="329" t="str">
        <x:v>Under review</x:v>
      </x:c>
      <x:c r="Q293" s="329" t="str">
        <x:v>V4.2-NGOB-CORRECTED-TEST</x:v>
      </x:c>
      <x:c r="R293" s="329" t="str">
        <x:v>Property total operating expense source control.</x:v>
      </x:c>
      <x:c r="S293" s="329" t="str"/>
      <x:c r="T293" s="329"/>
      <x:c r="U293" s="332" t="str">
        <x:v>Property detail</x:v>
      </x:c>
      <x:c r="V293" s="332" t="str">
        <x:v>Needs review</x:v>
      </x:c>
      <x:c r="W293" s="60"/>
      <x:c r="X293" s="60"/>
      <x:c r="Y293" s="60"/>
      <x:c r="Z293" s="60"/>
    </x:row>
    <x:row r="294" ht="18" hidden="0" customHeight="1">
      <x:c r="A294" s="329" t="str">
        <x:v>FIN-TEST-0288</x:v>
      </x:c>
      <x:c r="B294" s="329" t="str">
        <x:v>ASM-NGOB-V42-TEST</x:v>
      </x:c>
      <x:c r="C294" s="329" t="str">
        <x:v>ORG-NGOB</x:v>
      </x:c>
      <x:c r="D294" s="329" t="str">
        <x:v>PROP-NT</x:v>
      </x:c>
      <x:c r="E294" s="336" t="d">
        <x:v>2029-04-01T00:00:00.000Z</x:v>
      </x:c>
      <x:c r="F294" s="336" t="d">
        <x:v>2030-03-31T00:00:00.000Z</x:v>
      </x:c>
      <x:c r="G294" s="329" t="str">
        <x:v>2029-2030</x:v>
      </x:c>
      <x:c r="H294" s="329" t="str">
        <x:v>Projection</x:v>
      </x:c>
      <x:c r="I294" s="329" t="str">
        <x:v>REVENUE</x:v>
      </x:c>
      <x:c r="J294" s="338" t="n">
        <x:f>'20_FIELD_MAPPING'!H294</x:f>
        <x:v>589165.2140007424</x:v>
      </x:c>
      <x:c r="K294" s="329" t="str">
        <x:v>CAD</x:v>
      </x:c>
      <x:c r="L294" s="329" t="str">
        <x:v>Unknown</x:v>
      </x:c>
      <x:c r="M294" s="329" t="str">
        <x:v>SRC-NGOB-V18</x:v>
      </x:c>
      <x:c r="N294" s="329" t="str">
        <x:v>'NT+'!H16</x:v>
      </x:c>
      <x:c r="O294" s="329" t="str">
        <x:v>MAP-TEST-0288</x:v>
      </x:c>
      <x:c r="P294" s="329" t="str">
        <x:v>Under review</x:v>
      </x:c>
      <x:c r="Q294" s="329" t="str">
        <x:v>V4.2-NGOB-CORRECTED-TEST</x:v>
      </x:c>
      <x:c r="R294" s="329" t="str">
        <x:v>Property total revenue source control.</x:v>
      </x:c>
      <x:c r="S294" s="329" t="str"/>
      <x:c r="T294" s="329"/>
      <x:c r="U294" s="332" t="str">
        <x:v>Property detail</x:v>
      </x:c>
      <x:c r="V294" s="332" t="str">
        <x:v>Needs review</x:v>
      </x:c>
      <x:c r="W294" s="60"/>
      <x:c r="X294" s="60"/>
      <x:c r="Y294" s="60"/>
      <x:c r="Z294" s="60"/>
    </x:row>
    <x:row r="295" ht="18" hidden="0" customHeight="1">
      <x:c r="A295" s="329" t="str">
        <x:v>FIN-TEST-0289</x:v>
      </x:c>
      <x:c r="B295" s="329" t="str">
        <x:v>ASM-NGOB-V42-TEST</x:v>
      </x:c>
      <x:c r="C295" s="329" t="str">
        <x:v>ORG-NGOB</x:v>
      </x:c>
      <x:c r="D295" s="329" t="str">
        <x:v>PROP-NT</x:v>
      </x:c>
      <x:c r="E295" s="336" t="d">
        <x:v>2029-04-01T00:00:00.000Z</x:v>
      </x:c>
      <x:c r="F295" s="336" t="d">
        <x:v>2030-03-31T00:00:00.000Z</x:v>
      </x:c>
      <x:c r="G295" s="329" t="str">
        <x:v>2029-2030</x:v>
      </x:c>
      <x:c r="H295" s="329" t="str">
        <x:v>Projection</x:v>
      </x:c>
      <x:c r="I295" s="329" t="str">
        <x:v>OPEX</x:v>
      </x:c>
      <x:c r="J295" s="338" t="n">
        <x:f>'20_FIELD_MAPPING'!H295</x:f>
        <x:v>440736.29538959695</x:v>
      </x:c>
      <x:c r="K295" s="329" t="str">
        <x:v>CAD</x:v>
      </x:c>
      <x:c r="L295" s="329" t="str">
        <x:v>Unknown</x:v>
      </x:c>
      <x:c r="M295" s="329" t="str">
        <x:v>SRC-NGOB-V18</x:v>
      </x:c>
      <x:c r="N295" s="329" t="str">
        <x:v>'NT+'!H87</x:v>
      </x:c>
      <x:c r="O295" s="329" t="str">
        <x:v>MAP-TEST-0289</x:v>
      </x:c>
      <x:c r="P295" s="329" t="str">
        <x:v>Under review</x:v>
      </x:c>
      <x:c r="Q295" s="329" t="str">
        <x:v>V4.2-NGOB-CORRECTED-TEST</x:v>
      </x:c>
      <x:c r="R295" s="329" t="str">
        <x:v>Property total operating expense source control.</x:v>
      </x:c>
      <x:c r="S295" s="329" t="str"/>
      <x:c r="T295" s="329"/>
      <x:c r="U295" s="332" t="str">
        <x:v>Property detail</x:v>
      </x:c>
      <x:c r="V295" s="332" t="str">
        <x:v>Needs review</x:v>
      </x:c>
      <x:c r="W295" s="60"/>
      <x:c r="X295" s="60"/>
      <x:c r="Y295" s="60"/>
      <x:c r="Z295" s="60"/>
    </x:row>
    <x:row r="296" ht="18" hidden="0" customHeight="1">
      <x:c r="A296" s="329" t="str">
        <x:v>FIN-TEST-0290</x:v>
      </x:c>
      <x:c r="B296" s="329" t="str">
        <x:v>ASM-NGOB-V42-TEST</x:v>
      </x:c>
      <x:c r="C296" s="329" t="str">
        <x:v>ORG-NGOB</x:v>
      </x:c>
      <x:c r="D296" s="329" t="str">
        <x:v>PROP-NT</x:v>
      </x:c>
      <x:c r="E296" s="336" t="d">
        <x:v>2031-04-01T00:00:00.000Z</x:v>
      </x:c>
      <x:c r="F296" s="336" t="d">
        <x:v>2032-03-31T00:00:00.000Z</x:v>
      </x:c>
      <x:c r="G296" s="329" t="str">
        <x:v>2031-2032</x:v>
      </x:c>
      <x:c r="H296" s="329" t="str">
        <x:v>Projection</x:v>
      </x:c>
      <x:c r="I296" s="329" t="str">
        <x:v>REVENUE</x:v>
      </x:c>
      <x:c r="J296" s="338" t="n">
        <x:f>'20_FIELD_MAPPING'!H296</x:f>
        <x:v>648855.7551938724</x:v>
      </x:c>
      <x:c r="K296" s="329" t="str">
        <x:v>CAD</x:v>
      </x:c>
      <x:c r="L296" s="329" t="str">
        <x:v>Unknown</x:v>
      </x:c>
      <x:c r="M296" s="329" t="str">
        <x:v>SRC-NGOB-V18</x:v>
      </x:c>
      <x:c r="N296" s="329" t="str">
        <x:v>'NT+'!J16</x:v>
      </x:c>
      <x:c r="O296" s="329" t="str">
        <x:v>MAP-TEST-0290</x:v>
      </x:c>
      <x:c r="P296" s="329" t="str">
        <x:v>Under review</x:v>
      </x:c>
      <x:c r="Q296" s="329" t="str">
        <x:v>V4.2-NGOB-CORRECTED-TEST</x:v>
      </x:c>
      <x:c r="R296" s="329" t="str">
        <x:v>Property total revenue source control.</x:v>
      </x:c>
      <x:c r="S296" s="329" t="str"/>
      <x:c r="T296" s="329"/>
      <x:c r="U296" s="332" t="str">
        <x:v>Property detail</x:v>
      </x:c>
      <x:c r="V296" s="332" t="str">
        <x:v>Needs review</x:v>
      </x:c>
      <x:c r="W296" s="60"/>
      <x:c r="X296" s="60"/>
      <x:c r="Y296" s="60"/>
      <x:c r="Z296" s="60"/>
    </x:row>
    <x:row r="297" ht="18" hidden="0" customHeight="1">
      <x:c r="A297" s="329" t="str">
        <x:v>FIN-TEST-0291</x:v>
      </x:c>
      <x:c r="B297" s="329" t="str">
        <x:v>ASM-NGOB-V42-TEST</x:v>
      </x:c>
      <x:c r="C297" s="329" t="str">
        <x:v>ORG-NGOB</x:v>
      </x:c>
      <x:c r="D297" s="329" t="str">
        <x:v>PROP-NT</x:v>
      </x:c>
      <x:c r="E297" s="336" t="d">
        <x:v>2031-04-01T00:00:00.000Z</x:v>
      </x:c>
      <x:c r="F297" s="336" t="d">
        <x:v>2032-03-31T00:00:00.000Z</x:v>
      </x:c>
      <x:c r="G297" s="329" t="str">
        <x:v>2031-2032</x:v>
      </x:c>
      <x:c r="H297" s="329" t="str">
        <x:v>Projection</x:v>
      </x:c>
      <x:c r="I297" s="329" t="str">
        <x:v>OPEX</x:v>
      </x:c>
      <x:c r="J297" s="338" t="n">
        <x:f>'20_FIELD_MAPPING'!H297</x:f>
        <x:v>467577.13577882346</x:v>
      </x:c>
      <x:c r="K297" s="329" t="str">
        <x:v>CAD</x:v>
      </x:c>
      <x:c r="L297" s="329" t="str">
        <x:v>Unknown</x:v>
      </x:c>
      <x:c r="M297" s="329" t="str">
        <x:v>SRC-NGOB-V18</x:v>
      </x:c>
      <x:c r="N297" s="329" t="str">
        <x:v>'NT+'!J87</x:v>
      </x:c>
      <x:c r="O297" s="329" t="str">
        <x:v>MAP-TEST-0291</x:v>
      </x:c>
      <x:c r="P297" s="329" t="str">
        <x:v>Under review</x:v>
      </x:c>
      <x:c r="Q297" s="329" t="str">
        <x:v>V4.2-NGOB-CORRECTED-TEST</x:v>
      </x:c>
      <x:c r="R297" s="329" t="str">
        <x:v>Property total operating expense source control.</x:v>
      </x:c>
      <x:c r="S297" s="329" t="str"/>
      <x:c r="T297" s="329"/>
      <x:c r="U297" s="332" t="str">
        <x:v>Property detail</x:v>
      </x:c>
      <x:c r="V297" s="332" t="str">
        <x:v>Needs review</x:v>
      </x:c>
      <x:c r="W297" s="60"/>
      <x:c r="X297" s="60"/>
      <x:c r="Y297" s="60"/>
      <x:c r="Z297" s="60"/>
    </x:row>
    <x:row r="298" ht="18" hidden="0" customHeight="1">
      <x:c r="A298" s="329" t="str">
        <x:v>FIN-TEST-0292</x:v>
      </x:c>
      <x:c r="B298" s="329" t="str">
        <x:v>ASM-NGOB-V42-TEST</x:v>
      </x:c>
      <x:c r="C298" s="329" t="str">
        <x:v>ORG-NGOB</x:v>
      </x:c>
      <x:c r="D298" s="329" t="str">
        <x:v>PROP-NT</x:v>
      </x:c>
      <x:c r="E298" s="336" t="d">
        <x:v>2032-04-01T00:00:00.000Z</x:v>
      </x:c>
      <x:c r="F298" s="336" t="d">
        <x:v>2033-03-31T00:00:00.000Z</x:v>
      </x:c>
      <x:c r="G298" s="329" t="str">
        <x:v>2032-2033</x:v>
      </x:c>
      <x:c r="H298" s="329" t="str">
        <x:v>Projection</x:v>
      </x:c>
      <x:c r="I298" s="329" t="str">
        <x:v>REVENUE</x:v>
      </x:c>
      <x:c r="J298" s="338" t="n">
        <x:f>'20_FIELD_MAPPING'!H298</x:f>
        <x:v>674569.9807965</x:v>
      </x:c>
      <x:c r="K298" s="329" t="str">
        <x:v>CAD</x:v>
      </x:c>
      <x:c r="L298" s="329" t="str">
        <x:v>Unknown</x:v>
      </x:c>
      <x:c r="M298" s="329" t="str">
        <x:v>SRC-NGOB-V18</x:v>
      </x:c>
      <x:c r="N298" s="329" t="str">
        <x:v>'NT+'!K16</x:v>
      </x:c>
      <x:c r="O298" s="329" t="str">
        <x:v>MAP-TEST-0292</x:v>
      </x:c>
      <x:c r="P298" s="329" t="str">
        <x:v>Under review</x:v>
      </x:c>
      <x:c r="Q298" s="329" t="str">
        <x:v>V4.2-NGOB-CORRECTED-TEST</x:v>
      </x:c>
      <x:c r="R298" s="329" t="str">
        <x:v>Property total revenue source control.</x:v>
      </x:c>
      <x:c r="S298" s="329" t="str"/>
      <x:c r="T298" s="329"/>
      <x:c r="U298" s="332" t="str">
        <x:v>Property detail</x:v>
      </x:c>
      <x:c r="V298" s="332" t="str">
        <x:v>Needs review</x:v>
      </x:c>
      <x:c r="W298" s="60"/>
      <x:c r="X298" s="60"/>
      <x:c r="Y298" s="60"/>
      <x:c r="Z298" s="60"/>
    </x:row>
    <x:row r="299" ht="18" hidden="0" customHeight="1">
      <x:c r="A299" s="329" t="str">
        <x:v>FIN-TEST-0293</x:v>
      </x:c>
      <x:c r="B299" s="329" t="str">
        <x:v>ASM-NGOB-V42-TEST</x:v>
      </x:c>
      <x:c r="C299" s="329" t="str">
        <x:v>ORG-NGOB</x:v>
      </x:c>
      <x:c r="D299" s="329" t="str">
        <x:v>PROP-NT</x:v>
      </x:c>
      <x:c r="E299" s="336" t="d">
        <x:v>2032-04-01T00:00:00.000Z</x:v>
      </x:c>
      <x:c r="F299" s="336" t="d">
        <x:v>2033-03-31T00:00:00.000Z</x:v>
      </x:c>
      <x:c r="G299" s="329" t="str">
        <x:v>2032-2033</x:v>
      </x:c>
      <x:c r="H299" s="329" t="str">
        <x:v>Projection</x:v>
      </x:c>
      <x:c r="I299" s="329" t="str">
        <x:v>OPEX</x:v>
      </x:c>
      <x:c r="J299" s="338" t="n">
        <x:f>'20_FIELD_MAPPING'!H299</x:f>
        <x:v>481604.4498521882</x:v>
      </x:c>
      <x:c r="K299" s="329" t="str">
        <x:v>CAD</x:v>
      </x:c>
      <x:c r="L299" s="329" t="str">
        <x:v>Unknown</x:v>
      </x:c>
      <x:c r="M299" s="329" t="str">
        <x:v>SRC-NGOB-V18</x:v>
      </x:c>
      <x:c r="N299" s="329" t="str">
        <x:v>'NT+'!K87</x:v>
      </x:c>
      <x:c r="O299" s="329" t="str">
        <x:v>MAP-TEST-0293</x:v>
      </x:c>
      <x:c r="P299" s="329" t="str">
        <x:v>Under review</x:v>
      </x:c>
      <x:c r="Q299" s="329" t="str">
        <x:v>V4.2-NGOB-CORRECTED-TEST</x:v>
      </x:c>
      <x:c r="R299" s="329" t="str">
        <x:v>Property total operating expense source control.</x:v>
      </x:c>
      <x:c r="S299" s="329" t="str"/>
      <x:c r="T299" s="329"/>
      <x:c r="U299" s="332" t="str">
        <x:v>Property detail</x:v>
      </x:c>
      <x:c r="V299" s="332" t="str">
        <x:v>Needs review</x:v>
      </x:c>
      <x:c r="W299" s="60"/>
      <x:c r="X299" s="60"/>
      <x:c r="Y299" s="60"/>
      <x:c r="Z299" s="60"/>
    </x:row>
    <x:row r="300" ht="18" hidden="0" customHeight="1">
      <x:c r="A300" s="329" t="str">
        <x:v>FIN-TEST-0294</x:v>
      </x:c>
      <x:c r="B300" s="329" t="str">
        <x:v>ASM-NGOB-V42-TEST</x:v>
      </x:c>
      <x:c r="C300" s="329" t="str">
        <x:v>ORG-NGOB</x:v>
      </x:c>
      <x:c r="D300" s="329" t="str">
        <x:v>PROP-NT</x:v>
      </x:c>
      <x:c r="E300" s="336" t="d">
        <x:v>2033-04-01T00:00:00.000Z</x:v>
      </x:c>
      <x:c r="F300" s="336" t="d">
        <x:v>2034-03-31T00:00:00.000Z</x:v>
      </x:c>
      <x:c r="G300" s="329" t="str">
        <x:v>2033-2034</x:v>
      </x:c>
      <x:c r="H300" s="329" t="str">
        <x:v>Projection</x:v>
      </x:c>
      <x:c r="I300" s="329" t="str">
        <x:v>REVENUE</x:v>
      </x:c>
      <x:c r="J300" s="338" t="n">
        <x:f>'20_FIELD_MAPPING'!H300</x:f>
        <x:v>691357.785142105</x:v>
      </x:c>
      <x:c r="K300" s="329" t="str">
        <x:v>CAD</x:v>
      </x:c>
      <x:c r="L300" s="329" t="str">
        <x:v>Unknown</x:v>
      </x:c>
      <x:c r="M300" s="329" t="str">
        <x:v>SRC-NGOB-V18</x:v>
      </x:c>
      <x:c r="N300" s="329" t="str">
        <x:v>'NT+'!L16</x:v>
      </x:c>
      <x:c r="O300" s="329" t="str">
        <x:v>MAP-TEST-0294</x:v>
      </x:c>
      <x:c r="P300" s="329" t="str">
        <x:v>Under review</x:v>
      </x:c>
      <x:c r="Q300" s="329" t="str">
        <x:v>V4.2-NGOB-CORRECTED-TEST</x:v>
      </x:c>
      <x:c r="R300" s="329" t="str">
        <x:v>Property total revenue source control.</x:v>
      </x:c>
      <x:c r="S300" s="329" t="str"/>
      <x:c r="T300" s="329"/>
      <x:c r="U300" s="332" t="str">
        <x:v>Property detail</x:v>
      </x:c>
      <x:c r="V300" s="332" t="str">
        <x:v>Needs review</x:v>
      </x:c>
      <x:c r="W300" s="60"/>
      <x:c r="X300" s="60"/>
      <x:c r="Y300" s="60"/>
      <x:c r="Z300" s="60"/>
    </x:row>
    <x:row r="301" ht="18" hidden="0" customHeight="1">
      <x:c r="A301" s="329" t="str">
        <x:v>FIN-TEST-0295</x:v>
      </x:c>
      <x:c r="B301" s="329" t="str">
        <x:v>ASM-NGOB-V42-TEST</x:v>
      </x:c>
      <x:c r="C301" s="329" t="str">
        <x:v>ORG-NGOB</x:v>
      </x:c>
      <x:c r="D301" s="329" t="str">
        <x:v>PROP-NT</x:v>
      </x:c>
      <x:c r="E301" s="336" t="d">
        <x:v>2033-04-01T00:00:00.000Z</x:v>
      </x:c>
      <x:c r="F301" s="336" t="d">
        <x:v>2034-03-31T00:00:00.000Z</x:v>
      </x:c>
      <x:c r="G301" s="329" t="str">
        <x:v>2033-2034</x:v>
      </x:c>
      <x:c r="H301" s="329" t="str">
        <x:v>Projection</x:v>
      </x:c>
      <x:c r="I301" s="329" t="str">
        <x:v>OPEX</x:v>
      </x:c>
      <x:c r="J301" s="338" t="n">
        <x:f>'20_FIELD_MAPPING'!H301</x:f>
        <x:v>496052.58334775385</x:v>
      </x:c>
      <x:c r="K301" s="329" t="str">
        <x:v>CAD</x:v>
      </x:c>
      <x:c r="L301" s="329" t="str">
        <x:v>Unknown</x:v>
      </x:c>
      <x:c r="M301" s="329" t="str">
        <x:v>SRC-NGOB-V18</x:v>
      </x:c>
      <x:c r="N301" s="329" t="str">
        <x:v>'NT+'!L87</x:v>
      </x:c>
      <x:c r="O301" s="329" t="str">
        <x:v>MAP-TEST-0295</x:v>
      </x:c>
      <x:c r="P301" s="329" t="str">
        <x:v>Under review</x:v>
      </x:c>
      <x:c r="Q301" s="329" t="str">
        <x:v>V4.2-NGOB-CORRECTED-TEST</x:v>
      </x:c>
      <x:c r="R301" s="329" t="str">
        <x:v>Property total operating expense source control.</x:v>
      </x:c>
      <x:c r="S301" s="329" t="str"/>
      <x:c r="T301" s="329"/>
      <x:c r="U301" s="332" t="str">
        <x:v>Property detail</x:v>
      </x:c>
      <x:c r="V301" s="332" t="str">
        <x:v>Needs review</x:v>
      </x:c>
      <x:c r="W301" s="60"/>
      <x:c r="X301" s="60"/>
      <x:c r="Y301" s="60"/>
      <x:c r="Z301" s="60"/>
    </x:row>
    <x:row r="302" ht="18" hidden="0" customHeight="1">
      <x:c r="A302" s="329" t="str">
        <x:v>FIN-TEST-0296</x:v>
      </x:c>
      <x:c r="B302" s="329" t="str">
        <x:v>ASM-NGOB-V42-TEST</x:v>
      </x:c>
      <x:c r="C302" s="329" t="str">
        <x:v>ORG-NGOB</x:v>
      </x:c>
      <x:c r="D302" s="329" t="str">
        <x:v>PROP-NT</x:v>
      </x:c>
      <x:c r="E302" s="336" t="d">
        <x:v>2034-04-01T00:00:00.000Z</x:v>
      </x:c>
      <x:c r="F302" s="336" t="d">
        <x:v>2035-03-31T00:00:00.000Z</x:v>
      </x:c>
      <x:c r="G302" s="329" t="str">
        <x:v>2034-2035</x:v>
      </x:c>
      <x:c r="H302" s="329" t="str">
        <x:v>Projection</x:v>
      </x:c>
      <x:c r="I302" s="329" t="str">
        <x:v>REVENUE</x:v>
      </x:c>
      <x:c r="J302" s="338" t="n">
        <x:f>'20_FIELD_MAPPING'!H302</x:f>
        <x:v>708564.2706928639</x:v>
      </x:c>
      <x:c r="K302" s="329" t="str">
        <x:v>CAD</x:v>
      </x:c>
      <x:c r="L302" s="329" t="str">
        <x:v>Unknown</x:v>
      </x:c>
      <x:c r="M302" s="329" t="str">
        <x:v>SRC-NGOB-V18</x:v>
      </x:c>
      <x:c r="N302" s="329" t="str">
        <x:v>'NT+'!M16</x:v>
      </x:c>
      <x:c r="O302" s="329" t="str">
        <x:v>MAP-TEST-0296</x:v>
      </x:c>
      <x:c r="P302" s="329" t="str">
        <x:v>Under review</x:v>
      </x:c>
      <x:c r="Q302" s="329" t="str">
        <x:v>V4.2-NGOB-CORRECTED-TEST</x:v>
      </x:c>
      <x:c r="R302" s="329" t="str">
        <x:v>Property total revenue source control.</x:v>
      </x:c>
      <x:c r="S302" s="329" t="str"/>
      <x:c r="T302" s="329"/>
      <x:c r="U302" s="332" t="str">
        <x:v>Property detail</x:v>
      </x:c>
      <x:c r="V302" s="332" t="str">
        <x:v>Needs review</x:v>
      </x:c>
      <x:c r="W302" s="60"/>
      <x:c r="X302" s="60"/>
      <x:c r="Y302" s="60"/>
      <x:c r="Z302" s="60"/>
    </x:row>
    <x:row r="303" ht="18" hidden="0" customHeight="1">
      <x:c r="A303" s="329" t="str">
        <x:v>FIN-TEST-0297</x:v>
      </x:c>
      <x:c r="B303" s="329" t="str">
        <x:v>ASM-NGOB-V42-TEST</x:v>
      </x:c>
      <x:c r="C303" s="329" t="str">
        <x:v>ORG-NGOB</x:v>
      </x:c>
      <x:c r="D303" s="329" t="str">
        <x:v>PROP-NT</x:v>
      </x:c>
      <x:c r="E303" s="336" t="d">
        <x:v>2034-04-01T00:00:00.000Z</x:v>
      </x:c>
      <x:c r="F303" s="336" t="d">
        <x:v>2035-03-31T00:00:00.000Z</x:v>
      </x:c>
      <x:c r="G303" s="329" t="str">
        <x:v>2034-2035</x:v>
      </x:c>
      <x:c r="H303" s="329" t="str">
        <x:v>Projection</x:v>
      </x:c>
      <x:c r="I303" s="329" t="str">
        <x:v>OPEX</x:v>
      </x:c>
      <x:c r="J303" s="338" t="n">
        <x:f>'20_FIELD_MAPPING'!H303</x:f>
        <x:v>510934.16084818647</x:v>
      </x:c>
      <x:c r="K303" s="329" t="str">
        <x:v>CAD</x:v>
      </x:c>
      <x:c r="L303" s="329" t="str">
        <x:v>Unknown</x:v>
      </x:c>
      <x:c r="M303" s="329" t="str">
        <x:v>SRC-NGOB-V18</x:v>
      </x:c>
      <x:c r="N303" s="329" t="str">
        <x:v>'NT+'!M87</x:v>
      </x:c>
      <x:c r="O303" s="329" t="str">
        <x:v>MAP-TEST-0297</x:v>
      </x:c>
      <x:c r="P303" s="329" t="str">
        <x:v>Under review</x:v>
      </x:c>
      <x:c r="Q303" s="329" t="str">
        <x:v>V4.2-NGOB-CORRECTED-TEST</x:v>
      </x:c>
      <x:c r="R303" s="329" t="str">
        <x:v>Property total operating expense source control.</x:v>
      </x:c>
      <x:c r="S303" s="329" t="str"/>
      <x:c r="T303" s="329"/>
      <x:c r="U303" s="332" t="str">
        <x:v>Property detail</x:v>
      </x:c>
      <x:c r="V303" s="332" t="str">
        <x:v>Needs review</x:v>
      </x:c>
      <x:c r="W303" s="60"/>
      <x:c r="X303" s="60"/>
      <x:c r="Y303" s="60"/>
      <x:c r="Z303" s="60"/>
    </x:row>
    <x:row r="304" ht="18" hidden="0" customHeight="1">
      <x:c r="A304" s="329" t="str">
        <x:v>FIN-TEST-0298</x:v>
      </x:c>
      <x:c r="B304" s="329" t="str">
        <x:v>ASM-NGOB-V42-TEST</x:v>
      </x:c>
      <x:c r="C304" s="329" t="str">
        <x:v>ORG-NGOB</x:v>
      </x:c>
      <x:c r="D304" s="329" t="str">
        <x:v>PROP-JP</x:v>
      </x:c>
      <x:c r="E304" s="336" t="d">
        <x:v>2024-04-01T00:00:00.000Z</x:v>
      </x:c>
      <x:c r="F304" s="336" t="d">
        <x:v>2025-03-31T00:00:00.000Z</x:v>
      </x:c>
      <x:c r="G304" s="329" t="str">
        <x:v>2024-2025</x:v>
      </x:c>
      <x:c r="H304" s="329" t="str">
        <x:v>Actual</x:v>
      </x:c>
      <x:c r="I304" s="329" t="str">
        <x:v>REVENUE</x:v>
      </x:c>
      <x:c r="J304" s="338" t="n">
        <x:f>'20_FIELD_MAPPING'!H304</x:f>
        <x:v>685172.8400000001</x:v>
      </x:c>
      <x:c r="K304" s="329" t="str">
        <x:v>CAD</x:v>
      </x:c>
      <x:c r="L304" s="329" t="str">
        <x:v>Unknown</x:v>
      </x:c>
      <x:c r="M304" s="329" t="str">
        <x:v>SRC-NGOB-V18</x:v>
      </x:c>
      <x:c r="N304" s="329" t="str">
        <x:v>'JP'!C17</x:v>
      </x:c>
      <x:c r="O304" s="329" t="str">
        <x:v>MAP-TEST-0298</x:v>
      </x:c>
      <x:c r="P304" s="329" t="str">
        <x:v>Under review</x:v>
      </x:c>
      <x:c r="Q304" s="329" t="str">
        <x:v>V4.2-NGOB-CORRECTED-TEST</x:v>
      </x:c>
      <x:c r="R304" s="329" t="str">
        <x:v>Property total revenue source control.</x:v>
      </x:c>
      <x:c r="S304" s="329" t="str"/>
      <x:c r="T304" s="329"/>
      <x:c r="U304" s="332" t="str">
        <x:v>Property detail</x:v>
      </x:c>
      <x:c r="V304" s="332" t="str">
        <x:v>Needs review</x:v>
      </x:c>
      <x:c r="W304" s="60"/>
      <x:c r="X304" s="60"/>
      <x:c r="Y304" s="60"/>
      <x:c r="Z304" s="60"/>
    </x:row>
    <x:row r="305" ht="18" hidden="0" customHeight="1">
      <x:c r="A305" s="329" t="str">
        <x:v>FIN-TEST-0299</x:v>
      </x:c>
      <x:c r="B305" s="329" t="str">
        <x:v>ASM-NGOB-V42-TEST</x:v>
      </x:c>
      <x:c r="C305" s="329" t="str">
        <x:v>ORG-NGOB</x:v>
      </x:c>
      <x:c r="D305" s="329" t="str">
        <x:v>PROP-JP</x:v>
      </x:c>
      <x:c r="E305" s="336" t="d">
        <x:v>2024-04-01T00:00:00.000Z</x:v>
      </x:c>
      <x:c r="F305" s="336" t="d">
        <x:v>2025-03-31T00:00:00.000Z</x:v>
      </x:c>
      <x:c r="G305" s="329" t="str">
        <x:v>2024-2025</x:v>
      </x:c>
      <x:c r="H305" s="329" t="str">
        <x:v>Actual</x:v>
      </x:c>
      <x:c r="I305" s="329" t="str">
        <x:v>OPEX</x:v>
      </x:c>
      <x:c r="J305" s="338" t="n">
        <x:f>'20_FIELD_MAPPING'!H305</x:f>
        <x:v>303551</x:v>
      </x:c>
      <x:c r="K305" s="329" t="str">
        <x:v>CAD</x:v>
      </x:c>
      <x:c r="L305" s="329" t="str">
        <x:v>Unknown</x:v>
      </x:c>
      <x:c r="M305" s="329" t="str">
        <x:v>SRC-NGOB-V18</x:v>
      </x:c>
      <x:c r="N305" s="329" t="str">
        <x:v>'JP'!C87</x:v>
      </x:c>
      <x:c r="O305" s="329" t="str">
        <x:v>MAP-TEST-0299</x:v>
      </x:c>
      <x:c r="P305" s="329" t="str">
        <x:v>Under review</x:v>
      </x:c>
      <x:c r="Q305" s="329" t="str">
        <x:v>V4.2-NGOB-CORRECTED-TEST</x:v>
      </x:c>
      <x:c r="R305" s="329" t="str">
        <x:v>Property total operating expense source control.</x:v>
      </x:c>
      <x:c r="S305" s="329" t="str"/>
      <x:c r="T305" s="329"/>
      <x:c r="U305" s="332" t="str">
        <x:v>Property detail</x:v>
      </x:c>
      <x:c r="V305" s="332" t="str">
        <x:v>Needs review</x:v>
      </x:c>
      <x:c r="W305" s="60"/>
      <x:c r="X305" s="60"/>
      <x:c r="Y305" s="60"/>
      <x:c r="Z305" s="60"/>
    </x:row>
    <x:row r="306" ht="18" hidden="0" customHeight="1">
      <x:c r="A306" s="329" t="str">
        <x:v>FIN-TEST-0300</x:v>
      </x:c>
      <x:c r="B306" s="329" t="str">
        <x:v>ASM-NGOB-V42-TEST</x:v>
      </x:c>
      <x:c r="C306" s="329" t="str">
        <x:v>ORG-NGOB</x:v>
      </x:c>
      <x:c r="D306" s="329" t="str">
        <x:v>PROP-JP</x:v>
      </x:c>
      <x:c r="E306" s="336" t="d">
        <x:v>2025-04-01T00:00:00.000Z</x:v>
      </x:c>
      <x:c r="F306" s="336" t="d">
        <x:v>2026-03-31T00:00:00.000Z</x:v>
      </x:c>
      <x:c r="G306" s="329" t="str">
        <x:v>2025-2026</x:v>
      </x:c>
      <x:c r="H306" s="329" t="str">
        <x:v>Budget</x:v>
      </x:c>
      <x:c r="I306" s="329" t="str">
        <x:v>REVENUE</x:v>
      </x:c>
      <x:c r="J306" s="338" t="n">
        <x:f>'20_FIELD_MAPPING'!H306</x:f>
        <x:v>462143.42000000004</x:v>
      </x:c>
      <x:c r="K306" s="329" t="str">
        <x:v>CAD</x:v>
      </x:c>
      <x:c r="L306" s="329" t="str">
        <x:v>Unknown</x:v>
      </x:c>
      <x:c r="M306" s="329" t="str">
        <x:v>SRC-NGOB-V18</x:v>
      </x:c>
      <x:c r="N306" s="329" t="str">
        <x:v>'JP'!D17</x:v>
      </x:c>
      <x:c r="O306" s="329" t="str">
        <x:v>MAP-TEST-0300</x:v>
      </x:c>
      <x:c r="P306" s="329" t="str">
        <x:v>Under review</x:v>
      </x:c>
      <x:c r="Q306" s="329" t="str">
        <x:v>V4.2-NGOB-CORRECTED-TEST</x:v>
      </x:c>
      <x:c r="R306" s="329" t="str">
        <x:v>Property total revenue source control.</x:v>
      </x:c>
      <x:c r="S306" s="329" t="str"/>
      <x:c r="T306" s="329"/>
      <x:c r="U306" s="332" t="str">
        <x:v>Property detail</x:v>
      </x:c>
      <x:c r="V306" s="332" t="str">
        <x:v>Needs review</x:v>
      </x:c>
      <x:c r="W306" s="60"/>
      <x:c r="X306" s="60"/>
      <x:c r="Y306" s="60"/>
      <x:c r="Z306" s="60"/>
    </x:row>
    <x:row r="307" ht="18" hidden="0" customHeight="1">
      <x:c r="A307" s="329" t="str">
        <x:v>FIN-TEST-0301</x:v>
      </x:c>
      <x:c r="B307" s="329" t="str">
        <x:v>ASM-NGOB-V42-TEST</x:v>
      </x:c>
      <x:c r="C307" s="329" t="str">
        <x:v>ORG-NGOB</x:v>
      </x:c>
      <x:c r="D307" s="329" t="str">
        <x:v>PROP-JP</x:v>
      </x:c>
      <x:c r="E307" s="336" t="d">
        <x:v>2025-04-01T00:00:00.000Z</x:v>
      </x:c>
      <x:c r="F307" s="336" t="d">
        <x:v>2026-03-31T00:00:00.000Z</x:v>
      </x:c>
      <x:c r="G307" s="329" t="str">
        <x:v>2025-2026</x:v>
      </x:c>
      <x:c r="H307" s="329" t="str">
        <x:v>Budget</x:v>
      </x:c>
      <x:c r="I307" s="329" t="str">
        <x:v>OPEX</x:v>
      </x:c>
      <x:c r="J307" s="338" t="n">
        <x:f>'20_FIELD_MAPPING'!H307</x:f>
        <x:v>299915.76</x:v>
      </x:c>
      <x:c r="K307" s="329" t="str">
        <x:v>CAD</x:v>
      </x:c>
      <x:c r="L307" s="329" t="str">
        <x:v>Unknown</x:v>
      </x:c>
      <x:c r="M307" s="329" t="str">
        <x:v>SRC-NGOB-V18</x:v>
      </x:c>
      <x:c r="N307" s="329" t="str">
        <x:v>'JP'!D87</x:v>
      </x:c>
      <x:c r="O307" s="329" t="str">
        <x:v>MAP-TEST-0301</x:v>
      </x:c>
      <x:c r="P307" s="329" t="str">
        <x:v>Under review</x:v>
      </x:c>
      <x:c r="Q307" s="329" t="str">
        <x:v>V4.2-NGOB-CORRECTED-TEST</x:v>
      </x:c>
      <x:c r="R307" s="329" t="str">
        <x:v>Property total operating expense source control.</x:v>
      </x:c>
      <x:c r="S307" s="329" t="str"/>
      <x:c r="T307" s="329"/>
      <x:c r="U307" s="332" t="str">
        <x:v>Property detail</x:v>
      </x:c>
      <x:c r="V307" s="332" t="str">
        <x:v>Needs review</x:v>
      </x:c>
      <x:c r="W307" s="60"/>
      <x:c r="X307" s="60"/>
      <x:c r="Y307" s="60"/>
      <x:c r="Z307" s="60"/>
    </x:row>
    <x:row r="308" ht="18" hidden="0" customHeight="1">
      <x:c r="A308" s="329" t="str">
        <x:v>FIN-TEST-0302</x:v>
      </x:c>
      <x:c r="B308" s="329" t="str">
        <x:v>ASM-NGOB-V42-TEST</x:v>
      </x:c>
      <x:c r="C308" s="329" t="str">
        <x:v>ORG-NGOB</x:v>
      </x:c>
      <x:c r="D308" s="329" t="str">
        <x:v>PROP-JP</x:v>
      </x:c>
      <x:c r="E308" s="336" t="d">
        <x:v>2026-04-01T00:00:00.000Z</x:v>
      </x:c>
      <x:c r="F308" s="336" t="d">
        <x:v>2027-03-31T00:00:00.000Z</x:v>
      </x:c>
      <x:c r="G308" s="329" t="str">
        <x:v>2026-2027</x:v>
      </x:c>
      <x:c r="H308" s="329" t="str">
        <x:v>Projection</x:v>
      </x:c>
      <x:c r="I308" s="329" t="str">
        <x:v>REVENUE</x:v>
      </x:c>
      <x:c r="J308" s="338" t="n">
        <x:f>'20_FIELD_MAPPING'!H308</x:f>
        <x:v>181271.71000000002</x:v>
      </x:c>
      <x:c r="K308" s="329" t="str">
        <x:v>CAD</x:v>
      </x:c>
      <x:c r="L308" s="329" t="str">
        <x:v>Unknown</x:v>
      </x:c>
      <x:c r="M308" s="329" t="str">
        <x:v>SRC-NGOB-V18</x:v>
      </x:c>
      <x:c r="N308" s="329" t="str">
        <x:v>'JP'!E17</x:v>
      </x:c>
      <x:c r="O308" s="329" t="str">
        <x:v>MAP-TEST-0302</x:v>
      </x:c>
      <x:c r="P308" s="329" t="str">
        <x:v>Under review</x:v>
      </x:c>
      <x:c r="Q308" s="329" t="str">
        <x:v>V4.2-NGOB-CORRECTED-TEST</x:v>
      </x:c>
      <x:c r="R308" s="329" t="str">
        <x:v>Property total revenue source control.</x:v>
      </x:c>
      <x:c r="S308" s="329" t="str"/>
      <x:c r="T308" s="329"/>
      <x:c r="U308" s="332" t="str">
        <x:v>Property detail</x:v>
      </x:c>
      <x:c r="V308" s="332" t="str">
        <x:v>Needs review</x:v>
      </x:c>
      <x:c r="W308" s="60"/>
      <x:c r="X308" s="60"/>
      <x:c r="Y308" s="60"/>
      <x:c r="Z308" s="60"/>
    </x:row>
    <x:row r="309" ht="18" hidden="0" customHeight="1">
      <x:c r="A309" s="329" t="str">
        <x:v>FIN-TEST-0303</x:v>
      </x:c>
      <x:c r="B309" s="329" t="str">
        <x:v>ASM-NGOB-V42-TEST</x:v>
      </x:c>
      <x:c r="C309" s="329" t="str">
        <x:v>ORG-NGOB</x:v>
      </x:c>
      <x:c r="D309" s="329" t="str">
        <x:v>PROP-JP</x:v>
      </x:c>
      <x:c r="E309" s="336" t="d">
        <x:v>2026-04-01T00:00:00.000Z</x:v>
      </x:c>
      <x:c r="F309" s="336" t="d">
        <x:v>2027-03-31T00:00:00.000Z</x:v>
      </x:c>
      <x:c r="G309" s="329" t="str">
        <x:v>2026-2027</x:v>
      </x:c>
      <x:c r="H309" s="329" t="str">
        <x:v>Projection</x:v>
      </x:c>
      <x:c r="I309" s="329" t="str">
        <x:v>OPEX</x:v>
      </x:c>
      <x:c r="J309" s="338" t="n">
        <x:f>'20_FIELD_MAPPING'!H309</x:f>
        <x:v>287145.4352</x:v>
      </x:c>
      <x:c r="K309" s="329" t="str">
        <x:v>CAD</x:v>
      </x:c>
      <x:c r="L309" s="329" t="str">
        <x:v>Unknown</x:v>
      </x:c>
      <x:c r="M309" s="329" t="str">
        <x:v>SRC-NGOB-V18</x:v>
      </x:c>
      <x:c r="N309" s="329" t="str">
        <x:v>'JP'!E87</x:v>
      </x:c>
      <x:c r="O309" s="329" t="str">
        <x:v>MAP-TEST-0303</x:v>
      </x:c>
      <x:c r="P309" s="329" t="str">
        <x:v>Under review</x:v>
      </x:c>
      <x:c r="Q309" s="329" t="str">
        <x:v>V4.2-NGOB-CORRECTED-TEST</x:v>
      </x:c>
      <x:c r="R309" s="329" t="str">
        <x:v>Property total operating expense source control.</x:v>
      </x:c>
      <x:c r="S309" s="329" t="str"/>
      <x:c r="T309" s="329"/>
      <x:c r="U309" s="332" t="str">
        <x:v>Property detail</x:v>
      </x:c>
      <x:c r="V309" s="332" t="str">
        <x:v>Needs review</x:v>
      </x:c>
      <x:c r="W309" s="60"/>
      <x:c r="X309" s="60"/>
      <x:c r="Y309" s="60"/>
      <x:c r="Z309" s="60"/>
    </x:row>
    <x:row r="310" ht="18" hidden="0" customHeight="1">
      <x:c r="A310" s="329" t="str">
        <x:v>FIN-TEST-0304</x:v>
      </x:c>
      <x:c r="B310" s="329" t="str">
        <x:v>ASM-NGOB-V42-TEST</x:v>
      </x:c>
      <x:c r="C310" s="329" t="str">
        <x:v>ORG-NGOB</x:v>
      </x:c>
      <x:c r="D310" s="329" t="str">
        <x:v>PROP-JP</x:v>
      </x:c>
      <x:c r="E310" s="336" t="d">
        <x:v>2027-04-01T00:00:00.000Z</x:v>
      </x:c>
      <x:c r="F310" s="336" t="d">
        <x:v>2028-03-31T00:00:00.000Z</x:v>
      </x:c>
      <x:c r="G310" s="329" t="str">
        <x:v>2027-2028</x:v>
      </x:c>
      <x:c r="H310" s="329" t="str">
        <x:v>Projection</x:v>
      </x:c>
      <x:c r="I310" s="329" t="str">
        <x:v>REVENUE</x:v>
      </x:c>
      <x:c r="J310" s="338" t="n">
        <x:f>'20_FIELD_MAPPING'!H310</x:f>
        <x:v>52437.104999999996</x:v>
      </x:c>
      <x:c r="K310" s="329" t="str">
        <x:v>CAD</x:v>
      </x:c>
      <x:c r="L310" s="329" t="str">
        <x:v>Unknown</x:v>
      </x:c>
      <x:c r="M310" s="329" t="str">
        <x:v>SRC-NGOB-V18</x:v>
      </x:c>
      <x:c r="N310" s="329" t="str">
        <x:v>'JP'!F17</x:v>
      </x:c>
      <x:c r="O310" s="329" t="str">
        <x:v>MAP-TEST-0304</x:v>
      </x:c>
      <x:c r="P310" s="329" t="str">
        <x:v>Under review</x:v>
      </x:c>
      <x:c r="Q310" s="329" t="str">
        <x:v>V4.2-NGOB-CORRECTED-TEST</x:v>
      </x:c>
      <x:c r="R310" s="329" t="str">
        <x:v>Property total revenue source control.</x:v>
      </x:c>
      <x:c r="S310" s="329" t="str"/>
      <x:c r="T310" s="329"/>
      <x:c r="U310" s="332" t="str">
        <x:v>Property detail</x:v>
      </x:c>
      <x:c r="V310" s="332" t="str">
        <x:v>Needs review</x:v>
      </x:c>
      <x:c r="W310" s="60"/>
      <x:c r="X310" s="60"/>
      <x:c r="Y310" s="60"/>
      <x:c r="Z310" s="60"/>
    </x:row>
    <x:row r="311" ht="18" hidden="0" customHeight="1">
      <x:c r="A311" s="329" t="str">
        <x:v>FIN-TEST-0305</x:v>
      </x:c>
      <x:c r="B311" s="329" t="str">
        <x:v>ASM-NGOB-V42-TEST</x:v>
      </x:c>
      <x:c r="C311" s="329" t="str">
        <x:v>ORG-NGOB</x:v>
      </x:c>
      <x:c r="D311" s="329" t="str">
        <x:v>PROP-JP</x:v>
      </x:c>
      <x:c r="E311" s="336" t="d">
        <x:v>2027-04-01T00:00:00.000Z</x:v>
      </x:c>
      <x:c r="F311" s="336" t="d">
        <x:v>2028-03-31T00:00:00.000Z</x:v>
      </x:c>
      <x:c r="G311" s="329" t="str">
        <x:v>2027-2028</x:v>
      </x:c>
      <x:c r="H311" s="329" t="str">
        <x:v>Projection</x:v>
      </x:c>
      <x:c r="I311" s="329" t="str">
        <x:v>OPEX</x:v>
      </x:c>
      <x:c r="J311" s="338" t="n">
        <x:f>'20_FIELD_MAPPING'!H311</x:f>
        <x:v>179864.97624</x:v>
      </x:c>
      <x:c r="K311" s="329" t="str">
        <x:v>CAD</x:v>
      </x:c>
      <x:c r="L311" s="329" t="str">
        <x:v>Unknown</x:v>
      </x:c>
      <x:c r="M311" s="329" t="str">
        <x:v>SRC-NGOB-V18</x:v>
      </x:c>
      <x:c r="N311" s="329" t="str">
        <x:v>'JP'!F87</x:v>
      </x:c>
      <x:c r="O311" s="329" t="str">
        <x:v>MAP-TEST-0305</x:v>
      </x:c>
      <x:c r="P311" s="329" t="str">
        <x:v>Under review</x:v>
      </x:c>
      <x:c r="Q311" s="329" t="str">
        <x:v>V4.2-NGOB-CORRECTED-TEST</x:v>
      </x:c>
      <x:c r="R311" s="329" t="str">
        <x:v>Property total operating expense source control.</x:v>
      </x:c>
      <x:c r="S311" s="329" t="str"/>
      <x:c r="T311" s="329"/>
      <x:c r="U311" s="332" t="str">
        <x:v>Property detail</x:v>
      </x:c>
      <x:c r="V311" s="332" t="str">
        <x:v>Needs review</x:v>
      </x:c>
      <x:c r="W311" s="60"/>
      <x:c r="X311" s="60"/>
      <x:c r="Y311" s="60"/>
      <x:c r="Z311" s="60"/>
    </x:row>
    <x:row r="312" ht="18" hidden="0" customHeight="1">
      <x:c r="A312" s="329" t="str">
        <x:v>FIN-TEST-0306</x:v>
      </x:c>
      <x:c r="B312" s="329" t="str">
        <x:v>ASM-NGOB-V42-TEST</x:v>
      </x:c>
      <x:c r="C312" s="329" t="str">
        <x:v>ORG-NGOB</x:v>
      </x:c>
      <x:c r="D312" s="329" t="str">
        <x:v>PROP-NG</x:v>
      </x:c>
      <x:c r="E312" s="336" t="d">
        <x:v>2024-04-01T00:00:00.000Z</x:v>
      </x:c>
      <x:c r="F312" s="336" t="d">
        <x:v>2025-03-31T00:00:00.000Z</x:v>
      </x:c>
      <x:c r="G312" s="329" t="str">
        <x:v>2024-2025</x:v>
      </x:c>
      <x:c r="H312" s="329" t="str">
        <x:v>Actual</x:v>
      </x:c>
      <x:c r="I312" s="329" t="str">
        <x:v>REVENUE</x:v>
      </x:c>
      <x:c r="J312" s="338" t="n">
        <x:f>'20_FIELD_MAPPING'!H312</x:f>
        <x:v>1413776.6400000001</x:v>
      </x:c>
      <x:c r="K312" s="329" t="str">
        <x:v>CAD</x:v>
      </x:c>
      <x:c r="L312" s="329" t="str">
        <x:v>Unknown</x:v>
      </x:c>
      <x:c r="M312" s="329" t="str">
        <x:v>SRC-NGOB-V18</x:v>
      </x:c>
      <x:c r="N312" s="329" t="str">
        <x:v>'Newton Green'!C16</x:v>
      </x:c>
      <x:c r="O312" s="329" t="str">
        <x:v>MAP-TEST-0306</x:v>
      </x:c>
      <x:c r="P312" s="329" t="str">
        <x:v>Under review</x:v>
      </x:c>
      <x:c r="Q312" s="329" t="str">
        <x:v>V4.2-NGOB-CORRECTED-TEST</x:v>
      </x:c>
      <x:c r="R312" s="329" t="str">
        <x:v>Property total revenue source control.</x:v>
      </x:c>
      <x:c r="S312" s="329" t="str"/>
      <x:c r="T312" s="329"/>
      <x:c r="U312" s="332" t="str">
        <x:v>Property detail</x:v>
      </x:c>
      <x:c r="V312" s="332" t="str">
        <x:v>Needs review</x:v>
      </x:c>
      <x:c r="W312" s="60"/>
      <x:c r="X312" s="60"/>
      <x:c r="Y312" s="60"/>
      <x:c r="Z312" s="60"/>
    </x:row>
    <x:row r="313" ht="18" hidden="0" customHeight="1">
      <x:c r="A313" s="329" t="str">
        <x:v>FIN-TEST-0307</x:v>
      </x:c>
      <x:c r="B313" s="329" t="str">
        <x:v>ASM-NGOB-V42-TEST</x:v>
      </x:c>
      <x:c r="C313" s="329" t="str">
        <x:v>ORG-NGOB</x:v>
      </x:c>
      <x:c r="D313" s="329" t="str">
        <x:v>PROP-NG</x:v>
      </x:c>
      <x:c r="E313" s="336" t="d">
        <x:v>2024-04-01T00:00:00.000Z</x:v>
      </x:c>
      <x:c r="F313" s="336" t="d">
        <x:v>2025-03-31T00:00:00.000Z</x:v>
      </x:c>
      <x:c r="G313" s="329" t="str">
        <x:v>2024-2025</x:v>
      </x:c>
      <x:c r="H313" s="329" t="str">
        <x:v>Actual</x:v>
      </x:c>
      <x:c r="I313" s="329" t="str">
        <x:v>OPEX</x:v>
      </x:c>
      <x:c r="J313" s="338" t="n">
        <x:f>'20_FIELD_MAPPING'!H313</x:f>
        <x:v>925662</x:v>
      </x:c>
      <x:c r="K313" s="329" t="str">
        <x:v>CAD</x:v>
      </x:c>
      <x:c r="L313" s="329" t="str">
        <x:v>Unknown</x:v>
      </x:c>
      <x:c r="M313" s="329" t="str">
        <x:v>SRC-NGOB-V18</x:v>
      </x:c>
      <x:c r="N313" s="329" t="str">
        <x:v>'Newton Green'!C87</x:v>
      </x:c>
      <x:c r="O313" s="329" t="str">
        <x:v>MAP-TEST-0307</x:v>
      </x:c>
      <x:c r="P313" s="329" t="str">
        <x:v>Under review</x:v>
      </x:c>
      <x:c r="Q313" s="329" t="str">
        <x:v>V4.2-NGOB-CORRECTED-TEST</x:v>
      </x:c>
      <x:c r="R313" s="329" t="str">
        <x:v>Property total operating expense source control.</x:v>
      </x:c>
      <x:c r="S313" s="329" t="str"/>
      <x:c r="T313" s="329"/>
      <x:c r="U313" s="332" t="str">
        <x:v>Property detail</x:v>
      </x:c>
      <x:c r="V313" s="332" t="str">
        <x:v>Needs review</x:v>
      </x:c>
      <x:c r="W313" s="60"/>
      <x:c r="X313" s="60"/>
      <x:c r="Y313" s="60"/>
      <x:c r="Z313" s="60"/>
    </x:row>
    <x:row r="314" ht="18" hidden="0" customHeight="1">
      <x:c r="A314" s="329" t="str">
        <x:v>FIN-TEST-0308</x:v>
      </x:c>
      <x:c r="B314" s="329" t="str">
        <x:v>ASM-NGOB-V42-TEST</x:v>
      </x:c>
      <x:c r="C314" s="329" t="str">
        <x:v>ORG-NGOB</x:v>
      </x:c>
      <x:c r="D314" s="329" t="str">
        <x:v>PROP-NG</x:v>
      </x:c>
      <x:c r="E314" s="336" t="d">
        <x:v>2025-04-01T00:00:00.000Z</x:v>
      </x:c>
      <x:c r="F314" s="336" t="d">
        <x:v>2026-03-31T00:00:00.000Z</x:v>
      </x:c>
      <x:c r="G314" s="329" t="str">
        <x:v>2025-2026</x:v>
      </x:c>
      <x:c r="H314" s="329" t="str">
        <x:v>Budget</x:v>
      </x:c>
      <x:c r="I314" s="329" t="str">
        <x:v>REVENUE</x:v>
      </x:c>
      <x:c r="J314" s="338" t="n">
        <x:f>'20_FIELD_MAPPING'!H314</x:f>
        <x:v>2270161</x:v>
      </x:c>
      <x:c r="K314" s="329" t="str">
        <x:v>CAD</x:v>
      </x:c>
      <x:c r="L314" s="329" t="str">
        <x:v>Unknown</x:v>
      </x:c>
      <x:c r="M314" s="329" t="str">
        <x:v>SRC-NGOB-V18</x:v>
      </x:c>
      <x:c r="N314" s="329" t="str">
        <x:v>'Newton Green'!D16</x:v>
      </x:c>
      <x:c r="O314" s="329" t="str">
        <x:v>MAP-TEST-0308</x:v>
      </x:c>
      <x:c r="P314" s="329" t="str">
        <x:v>Under review</x:v>
      </x:c>
      <x:c r="Q314" s="329" t="str">
        <x:v>V4.2-NGOB-CORRECTED-TEST</x:v>
      </x:c>
      <x:c r="R314" s="329" t="str">
        <x:v>Property total revenue source control.</x:v>
      </x:c>
      <x:c r="S314" s="329" t="str"/>
      <x:c r="T314" s="329"/>
      <x:c r="U314" s="332" t="str">
        <x:v>Property detail</x:v>
      </x:c>
      <x:c r="V314" s="332" t="str">
        <x:v>Needs review</x:v>
      </x:c>
      <x:c r="W314" s="60"/>
      <x:c r="X314" s="60"/>
      <x:c r="Y314" s="60"/>
      <x:c r="Z314" s="60"/>
    </x:row>
    <x:row r="315" ht="18" hidden="0" customHeight="1">
      <x:c r="A315" s="329" t="str">
        <x:v>FIN-TEST-0309</x:v>
      </x:c>
      <x:c r="B315" s="329" t="str">
        <x:v>ASM-NGOB-V42-TEST</x:v>
      </x:c>
      <x:c r="C315" s="329" t="str">
        <x:v>ORG-NGOB</x:v>
      </x:c>
      <x:c r="D315" s="329" t="str">
        <x:v>PROP-NG</x:v>
      </x:c>
      <x:c r="E315" s="336" t="d">
        <x:v>2025-04-01T00:00:00.000Z</x:v>
      </x:c>
      <x:c r="F315" s="336" t="d">
        <x:v>2026-03-31T00:00:00.000Z</x:v>
      </x:c>
      <x:c r="G315" s="329" t="str">
        <x:v>2025-2026</x:v>
      </x:c>
      <x:c r="H315" s="329" t="str">
        <x:v>Budget</x:v>
      </x:c>
      <x:c r="I315" s="329" t="str">
        <x:v>OPEX</x:v>
      </x:c>
      <x:c r="J315" s="338" t="n">
        <x:f>'20_FIELD_MAPPING'!H315</x:f>
        <x:v>1766547.64</x:v>
      </x:c>
      <x:c r="K315" s="329" t="str">
        <x:v>CAD</x:v>
      </x:c>
      <x:c r="L315" s="329" t="str">
        <x:v>Unknown</x:v>
      </x:c>
      <x:c r="M315" s="329" t="str">
        <x:v>SRC-NGOB-V18</x:v>
      </x:c>
      <x:c r="N315" s="329" t="str">
        <x:v>'Newton Green'!D87</x:v>
      </x:c>
      <x:c r="O315" s="329" t="str">
        <x:v>MAP-TEST-0309</x:v>
      </x:c>
      <x:c r="P315" s="329" t="str">
        <x:v>Under review</x:v>
      </x:c>
      <x:c r="Q315" s="329" t="str">
        <x:v>V4.2-NGOB-CORRECTED-TEST</x:v>
      </x:c>
      <x:c r="R315" s="329" t="str">
        <x:v>Property total operating expense source control.</x:v>
      </x:c>
      <x:c r="S315" s="329" t="str"/>
      <x:c r="T315" s="329"/>
      <x:c r="U315" s="332" t="str">
        <x:v>Property detail</x:v>
      </x:c>
      <x:c r="V315" s="332" t="str">
        <x:v>Needs review</x:v>
      </x:c>
      <x:c r="W315" s="60"/>
      <x:c r="X315" s="60"/>
      <x:c r="Y315" s="60"/>
      <x:c r="Z315" s="60"/>
    </x:row>
    <x:row r="316" ht="18" hidden="0" customHeight="1">
      <x:c r="A316" s="329" t="str">
        <x:v>FIN-TEST-0310</x:v>
      </x:c>
      <x:c r="B316" s="329" t="str">
        <x:v>ASM-NGOB-V42-TEST</x:v>
      </x:c>
      <x:c r="C316" s="329" t="str">
        <x:v>ORG-NGOB</x:v>
      </x:c>
      <x:c r="D316" s="329" t="str">
        <x:v>PROP-NG</x:v>
      </x:c>
      <x:c r="E316" s="336" t="d">
        <x:v>2026-04-01T00:00:00.000Z</x:v>
      </x:c>
      <x:c r="F316" s="336" t="d">
        <x:v>2027-03-31T00:00:00.000Z</x:v>
      </x:c>
      <x:c r="G316" s="329" t="str">
        <x:v>2026-2027</x:v>
      </x:c>
      <x:c r="H316" s="329" t="str">
        <x:v>Projection</x:v>
      </x:c>
      <x:c r="I316" s="329" t="str">
        <x:v>REVENUE</x:v>
      </x:c>
      <x:c r="J316" s="338" t="n">
        <x:f>'20_FIELD_MAPPING'!H316</x:f>
        <x:v>1746128</x:v>
      </x:c>
      <x:c r="K316" s="329" t="str">
        <x:v>CAD</x:v>
      </x:c>
      <x:c r="L316" s="329" t="str">
        <x:v>Unknown</x:v>
      </x:c>
      <x:c r="M316" s="329" t="str">
        <x:v>SRC-NGOB-V18</x:v>
      </x:c>
      <x:c r="N316" s="329" t="str">
        <x:v>'Newton Green'!E16</x:v>
      </x:c>
      <x:c r="O316" s="329" t="str">
        <x:v>MAP-TEST-0310</x:v>
      </x:c>
      <x:c r="P316" s="329" t="str">
        <x:v>Under review</x:v>
      </x:c>
      <x:c r="Q316" s="329" t="str">
        <x:v>V4.2-NGOB-CORRECTED-TEST</x:v>
      </x:c>
      <x:c r="R316" s="329" t="str">
        <x:v>Property total revenue source control.</x:v>
      </x:c>
      <x:c r="S316" s="329" t="str"/>
      <x:c r="T316" s="329"/>
      <x:c r="U316" s="332" t="str">
        <x:v>Property detail</x:v>
      </x:c>
      <x:c r="V316" s="332" t="str">
        <x:v>Needs review</x:v>
      </x:c>
      <x:c r="W316" s="60"/>
      <x:c r="X316" s="60"/>
      <x:c r="Y316" s="60"/>
      <x:c r="Z316" s="60"/>
    </x:row>
    <x:row r="317" ht="18" hidden="0" customHeight="1">
      <x:c r="A317" s="329" t="str">
        <x:v>FIN-TEST-0311</x:v>
      </x:c>
      <x:c r="B317" s="329" t="str">
        <x:v>ASM-NGOB-V42-TEST</x:v>
      </x:c>
      <x:c r="C317" s="329" t="str">
        <x:v>ORG-NGOB</x:v>
      </x:c>
      <x:c r="D317" s="329" t="str">
        <x:v>PROP-NG</x:v>
      </x:c>
      <x:c r="E317" s="336" t="d">
        <x:v>2026-04-01T00:00:00.000Z</x:v>
      </x:c>
      <x:c r="F317" s="336" t="d">
        <x:v>2027-03-31T00:00:00.000Z</x:v>
      </x:c>
      <x:c r="G317" s="329" t="str">
        <x:v>2026-2027</x:v>
      </x:c>
      <x:c r="H317" s="329" t="str">
        <x:v>Projection</x:v>
      </x:c>
      <x:c r="I317" s="329" t="str">
        <x:v>OPEX</x:v>
      </x:c>
      <x:c r="J317" s="338" t="n">
        <x:f>'20_FIELD_MAPPING'!H317</x:f>
        <x:v>1819270.6378</x:v>
      </x:c>
      <x:c r="K317" s="329" t="str">
        <x:v>CAD</x:v>
      </x:c>
      <x:c r="L317" s="329" t="str">
        <x:v>Unknown</x:v>
      </x:c>
      <x:c r="M317" s="329" t="str">
        <x:v>SRC-NGOB-V18</x:v>
      </x:c>
      <x:c r="N317" s="329" t="str">
        <x:v>'Newton Green'!E87</x:v>
      </x:c>
      <x:c r="O317" s="329" t="str">
        <x:v>MAP-TEST-0311</x:v>
      </x:c>
      <x:c r="P317" s="329" t="str">
        <x:v>Under review</x:v>
      </x:c>
      <x:c r="Q317" s="329" t="str">
        <x:v>V4.2-NGOB-CORRECTED-TEST</x:v>
      </x:c>
      <x:c r="R317" s="329" t="str">
        <x:v>Property total operating expense source control.</x:v>
      </x:c>
      <x:c r="S317" s="329" t="str"/>
      <x:c r="T317" s="329"/>
      <x:c r="U317" s="332" t="str">
        <x:v>Property detail</x:v>
      </x:c>
      <x:c r="V317" s="332" t="str">
        <x:v>Needs review</x:v>
      </x:c>
      <x:c r="W317" s="60"/>
      <x:c r="X317" s="60"/>
      <x:c r="Y317" s="60"/>
      <x:c r="Z317" s="60"/>
    </x:row>
    <x:row r="318" ht="18" hidden="0" customHeight="1">
      <x:c r="A318" s="329" t="str">
        <x:v>FIN-TEST-0312</x:v>
      </x:c>
      <x:c r="B318" s="329" t="str">
        <x:v>ASM-NGOB-V42-TEST</x:v>
      </x:c>
      <x:c r="C318" s="329" t="str">
        <x:v>ORG-NGOB</x:v>
      </x:c>
      <x:c r="D318" s="329" t="str">
        <x:v>PROP-NG</x:v>
      </x:c>
      <x:c r="E318" s="336" t="d">
        <x:v>2027-04-01T00:00:00.000Z</x:v>
      </x:c>
      <x:c r="F318" s="336" t="d">
        <x:v>2028-03-31T00:00:00.000Z</x:v>
      </x:c>
      <x:c r="G318" s="329" t="str">
        <x:v>2027-2028</x:v>
      </x:c>
      <x:c r="H318" s="329" t="str">
        <x:v>Projection</x:v>
      </x:c>
      <x:c r="I318" s="329" t="str">
        <x:v>REVENUE</x:v>
      </x:c>
      <x:c r="J318" s="338" t="n">
        <x:f>'20_FIELD_MAPPING'!H318</x:f>
        <x:v>1811450.84</x:v>
      </x:c>
      <x:c r="K318" s="329" t="str">
        <x:v>CAD</x:v>
      </x:c>
      <x:c r="L318" s="329" t="str">
        <x:v>Unknown</x:v>
      </x:c>
      <x:c r="M318" s="329" t="str">
        <x:v>SRC-NGOB-V18</x:v>
      </x:c>
      <x:c r="N318" s="329" t="str">
        <x:v>'Newton Green'!F16</x:v>
      </x:c>
      <x:c r="O318" s="329" t="str">
        <x:v>MAP-TEST-0312</x:v>
      </x:c>
      <x:c r="P318" s="329" t="str">
        <x:v>Under review</x:v>
      </x:c>
      <x:c r="Q318" s="329" t="str">
        <x:v>V4.2-NGOB-CORRECTED-TEST</x:v>
      </x:c>
      <x:c r="R318" s="329" t="str">
        <x:v>Property total revenue source control.</x:v>
      </x:c>
      <x:c r="S318" s="329" t="str"/>
      <x:c r="T318" s="329"/>
      <x:c r="U318" s="332" t="str">
        <x:v>Property detail</x:v>
      </x:c>
      <x:c r="V318" s="332" t="str">
        <x:v>Needs review</x:v>
      </x:c>
      <x:c r="W318" s="60"/>
      <x:c r="X318" s="60"/>
      <x:c r="Y318" s="60"/>
      <x:c r="Z318" s="60"/>
    </x:row>
    <x:row r="319" ht="18" hidden="0" customHeight="1">
      <x:c r="A319" s="329" t="str">
        <x:v>FIN-TEST-0313</x:v>
      </x:c>
      <x:c r="B319" s="329" t="str">
        <x:v>ASM-NGOB-V42-TEST</x:v>
      </x:c>
      <x:c r="C319" s="329" t="str">
        <x:v>ORG-NGOB</x:v>
      </x:c>
      <x:c r="D319" s="329" t="str">
        <x:v>PROP-NG</x:v>
      </x:c>
      <x:c r="E319" s="336" t="d">
        <x:v>2027-04-01T00:00:00.000Z</x:v>
      </x:c>
      <x:c r="F319" s="336" t="d">
        <x:v>2028-03-31T00:00:00.000Z</x:v>
      </x:c>
      <x:c r="G319" s="329" t="str">
        <x:v>2027-2028</x:v>
      </x:c>
      <x:c r="H319" s="329" t="str">
        <x:v>Projection</x:v>
      </x:c>
      <x:c r="I319" s="329" t="str">
        <x:v>OPEX</x:v>
      </x:c>
      <x:c r="J319" s="338" t="n">
        <x:f>'20_FIELD_MAPPING'!H319</x:f>
        <x:v>1873569.856906</x:v>
      </x:c>
      <x:c r="K319" s="329" t="str">
        <x:v>CAD</x:v>
      </x:c>
      <x:c r="L319" s="329" t="str">
        <x:v>Unknown</x:v>
      </x:c>
      <x:c r="M319" s="329" t="str">
        <x:v>SRC-NGOB-V18</x:v>
      </x:c>
      <x:c r="N319" s="329" t="str">
        <x:v>'Newton Green'!F87</x:v>
      </x:c>
      <x:c r="O319" s="329" t="str">
        <x:v>MAP-TEST-0313</x:v>
      </x:c>
      <x:c r="P319" s="329" t="str">
        <x:v>Under review</x:v>
      </x:c>
      <x:c r="Q319" s="329" t="str">
        <x:v>V4.2-NGOB-CORRECTED-TEST</x:v>
      </x:c>
      <x:c r="R319" s="329" t="str">
        <x:v>Property total operating expense source control.</x:v>
      </x:c>
      <x:c r="S319" s="329" t="str"/>
      <x:c r="T319" s="329"/>
      <x:c r="U319" s="332" t="str">
        <x:v>Property detail</x:v>
      </x:c>
      <x:c r="V319" s="332" t="str">
        <x:v>Needs review</x:v>
      </x:c>
      <x:c r="W319" s="60"/>
      <x:c r="X319" s="60"/>
      <x:c r="Y319" s="60"/>
      <x:c r="Z319" s="60"/>
    </x:row>
    <x:row r="320" ht="18" hidden="0" customHeight="1">
      <x:c r="A320" s="329" t="str">
        <x:v>FIN-TEST-0314</x:v>
      </x:c>
      <x:c r="B320" s="329" t="str">
        <x:v>ASM-NGOB-V42-TEST</x:v>
      </x:c>
      <x:c r="C320" s="329" t="str">
        <x:v>ORG-NGOB</x:v>
      </x:c>
      <x:c r="D320" s="329" t="str">
        <x:v>PROP-NG</x:v>
      </x:c>
      <x:c r="E320" s="336" t="d">
        <x:v>2028-04-01T00:00:00.000Z</x:v>
      </x:c>
      <x:c r="F320" s="336" t="d">
        <x:v>2029-03-31T00:00:00.000Z</x:v>
      </x:c>
      <x:c r="G320" s="329" t="str">
        <x:v>2028-2029</x:v>
      </x:c>
      <x:c r="H320" s="329" t="str">
        <x:v>Projection</x:v>
      </x:c>
      <x:c r="I320" s="329" t="str">
        <x:v>REVENUE</x:v>
      </x:c>
      <x:c r="J320" s="338" t="n">
        <x:f>'20_FIELD_MAPPING'!H320</x:f>
        <x:v>1879600.6508</x:v>
      </x:c>
      <x:c r="K320" s="329" t="str">
        <x:v>CAD</x:v>
      </x:c>
      <x:c r="L320" s="329" t="str">
        <x:v>Unknown</x:v>
      </x:c>
      <x:c r="M320" s="329" t="str">
        <x:v>SRC-NGOB-V18</x:v>
      </x:c>
      <x:c r="N320" s="329" t="str">
        <x:v>'Newton Green'!G16</x:v>
      </x:c>
      <x:c r="O320" s="329" t="str">
        <x:v>MAP-TEST-0314</x:v>
      </x:c>
      <x:c r="P320" s="329" t="str">
        <x:v>Under review</x:v>
      </x:c>
      <x:c r="Q320" s="329" t="str">
        <x:v>V4.2-NGOB-CORRECTED-TEST</x:v>
      </x:c>
      <x:c r="R320" s="329" t="str">
        <x:v>Property total revenue source control.</x:v>
      </x:c>
      <x:c r="S320" s="329" t="str"/>
      <x:c r="T320" s="329"/>
      <x:c r="U320" s="332" t="str">
        <x:v>Property detail</x:v>
      </x:c>
      <x:c r="V320" s="332" t="str">
        <x:v>Needs review</x:v>
      </x:c>
      <x:c r="W320" s="60"/>
      <x:c r="X320" s="60"/>
      <x:c r="Y320" s="60"/>
      <x:c r="Z320" s="60"/>
    </x:row>
    <x:row r="321" ht="18" hidden="0" customHeight="1">
      <x:c r="A321" s="329" t="str">
        <x:v>FIN-TEST-0315</x:v>
      </x:c>
      <x:c r="B321" s="329" t="str">
        <x:v>ASM-NGOB-V42-TEST</x:v>
      </x:c>
      <x:c r="C321" s="329" t="str">
        <x:v>ORG-NGOB</x:v>
      </x:c>
      <x:c r="D321" s="329" t="str">
        <x:v>PROP-NG</x:v>
      </x:c>
      <x:c r="E321" s="336" t="d">
        <x:v>2028-04-01T00:00:00.000Z</x:v>
      </x:c>
      <x:c r="F321" s="336" t="d">
        <x:v>2029-03-31T00:00:00.000Z</x:v>
      </x:c>
      <x:c r="G321" s="329" t="str">
        <x:v>2028-2029</x:v>
      </x:c>
      <x:c r="H321" s="329" t="str">
        <x:v>Projection</x:v>
      </x:c>
      <x:c r="I321" s="329" t="str">
        <x:v>OPEX</x:v>
      </x:c>
      <x:c r="J321" s="338" t="n">
        <x:f>'20_FIELD_MAPPING'!H321</x:f>
        <x:v>1929492.47458462</x:v>
      </x:c>
      <x:c r="K321" s="329" t="str">
        <x:v>CAD</x:v>
      </x:c>
      <x:c r="L321" s="329" t="str">
        <x:v>Unknown</x:v>
      </x:c>
      <x:c r="M321" s="329" t="str">
        <x:v>SRC-NGOB-V18</x:v>
      </x:c>
      <x:c r="N321" s="329" t="str">
        <x:v>'Newton Green'!G87</x:v>
      </x:c>
      <x:c r="O321" s="329" t="str">
        <x:v>MAP-TEST-0315</x:v>
      </x:c>
      <x:c r="P321" s="329" t="str">
        <x:v>Under review</x:v>
      </x:c>
      <x:c r="Q321" s="329" t="str">
        <x:v>V4.2-NGOB-CORRECTED-TEST</x:v>
      </x:c>
      <x:c r="R321" s="329" t="str">
        <x:v>Property total operating expense source control.</x:v>
      </x:c>
      <x:c r="S321" s="329" t="str"/>
      <x:c r="T321" s="329"/>
      <x:c r="U321" s="332" t="str">
        <x:v>Property detail</x:v>
      </x:c>
      <x:c r="V321" s="332" t="str">
        <x:v>Needs review</x:v>
      </x:c>
      <x:c r="W321" s="60"/>
      <x:c r="X321" s="60"/>
      <x:c r="Y321" s="60"/>
      <x:c r="Z321" s="60"/>
    </x:row>
    <x:row r="322" ht="18" hidden="0" customHeight="1">
      <x:c r="A322" s="329" t="str">
        <x:v>FIN-TEST-0316</x:v>
      </x:c>
      <x:c r="B322" s="329" t="str">
        <x:v>ASM-NGOB-V42-TEST</x:v>
      </x:c>
      <x:c r="C322" s="329" t="str">
        <x:v>ORG-NGOB</x:v>
      </x:c>
      <x:c r="D322" s="329" t="str">
        <x:v>PROP-NG</x:v>
      </x:c>
      <x:c r="E322" s="336" t="d">
        <x:v>2029-04-01T00:00:00.000Z</x:v>
      </x:c>
      <x:c r="F322" s="336" t="d">
        <x:v>2030-03-31T00:00:00.000Z</x:v>
      </x:c>
      <x:c r="G322" s="329" t="str">
        <x:v>2029-2030</x:v>
      </x:c>
      <x:c r="H322" s="329" t="str">
        <x:v>Projection</x:v>
      </x:c>
      <x:c r="I322" s="329" t="str">
        <x:v>REVENUE</x:v>
      </x:c>
      <x:c r="J322" s="338" t="n">
        <x:f>'20_FIELD_MAPPING'!H322</x:f>
        <x:v>1950709.9975160002</x:v>
      </x:c>
      <x:c r="K322" s="329" t="str">
        <x:v>CAD</x:v>
      </x:c>
      <x:c r="L322" s="329" t="str">
        <x:v>Unknown</x:v>
      </x:c>
      <x:c r="M322" s="329" t="str">
        <x:v>SRC-NGOB-V18</x:v>
      </x:c>
      <x:c r="N322" s="329" t="str">
        <x:v>'Newton Green'!H16</x:v>
      </x:c>
      <x:c r="O322" s="329" t="str">
        <x:v>MAP-TEST-0316</x:v>
      </x:c>
      <x:c r="P322" s="329" t="str">
        <x:v>Under review</x:v>
      </x:c>
      <x:c r="Q322" s="329" t="str">
        <x:v>V4.2-NGOB-CORRECTED-TEST</x:v>
      </x:c>
      <x:c r="R322" s="329" t="str">
        <x:v>Property total revenue source control.</x:v>
      </x:c>
      <x:c r="S322" s="329" t="str"/>
      <x:c r="T322" s="329"/>
      <x:c r="U322" s="332" t="str">
        <x:v>Property detail</x:v>
      </x:c>
      <x:c r="V322" s="332" t="str">
        <x:v>Needs review</x:v>
      </x:c>
      <x:c r="W322" s="60"/>
      <x:c r="X322" s="60"/>
      <x:c r="Y322" s="60"/>
      <x:c r="Z322" s="60"/>
    </x:row>
    <x:row r="323" ht="18" hidden="0" customHeight="1">
      <x:c r="A323" s="329" t="str">
        <x:v>FIN-TEST-0317</x:v>
      </x:c>
      <x:c r="B323" s="329" t="str">
        <x:v>ASM-NGOB-V42-TEST</x:v>
      </x:c>
      <x:c r="C323" s="329" t="str">
        <x:v>ORG-NGOB</x:v>
      </x:c>
      <x:c r="D323" s="329" t="str">
        <x:v>PROP-NG</x:v>
      </x:c>
      <x:c r="E323" s="336" t="d">
        <x:v>2029-04-01T00:00:00.000Z</x:v>
      </x:c>
      <x:c r="F323" s="336" t="d">
        <x:v>2030-03-31T00:00:00.000Z</x:v>
      </x:c>
      <x:c r="G323" s="329" t="str">
        <x:v>2029-2030</x:v>
      </x:c>
      <x:c r="H323" s="329" t="str">
        <x:v>Projection</x:v>
      </x:c>
      <x:c r="I323" s="329" t="str">
        <x:v>OPEX</x:v>
      </x:c>
      <x:c r="J323" s="338" t="n">
        <x:f>'20_FIELD_MAPPING'!H323</x:f>
        <x:v>1987087.0812330274</x:v>
      </x:c>
      <x:c r="K323" s="329" t="str">
        <x:v>CAD</x:v>
      </x:c>
      <x:c r="L323" s="329" t="str">
        <x:v>Unknown</x:v>
      </x:c>
      <x:c r="M323" s="329" t="str">
        <x:v>SRC-NGOB-V18</x:v>
      </x:c>
      <x:c r="N323" s="329" t="str">
        <x:v>'Newton Green'!H87</x:v>
      </x:c>
      <x:c r="O323" s="329" t="str">
        <x:v>MAP-TEST-0317</x:v>
      </x:c>
      <x:c r="P323" s="329" t="str">
        <x:v>Under review</x:v>
      </x:c>
      <x:c r="Q323" s="329" t="str">
        <x:v>V4.2-NGOB-CORRECTED-TEST</x:v>
      </x:c>
      <x:c r="R323" s="329" t="str">
        <x:v>Property total operating expense source control.</x:v>
      </x:c>
      <x:c r="S323" s="329" t="str"/>
      <x:c r="T323" s="329"/>
      <x:c r="U323" s="332" t="str">
        <x:v>Property detail</x:v>
      </x:c>
      <x:c r="V323" s="332" t="str">
        <x:v>Needs review</x:v>
      </x:c>
      <x:c r="W323" s="60"/>
      <x:c r="X323" s="60"/>
      <x:c r="Y323" s="60"/>
      <x:c r="Z323" s="60"/>
    </x:row>
    <x:row r="324" ht="18" hidden="0" customHeight="1">
      <x:c r="A324" s="329" t="str">
        <x:v>FIN-TEST-0318</x:v>
      </x:c>
      <x:c r="B324" s="329" t="str">
        <x:v>ASM-NGOB-V42-TEST</x:v>
      </x:c>
      <x:c r="C324" s="329" t="str">
        <x:v>ORG-NGOB</x:v>
      </x:c>
      <x:c r="D324" s="329" t="str">
        <x:v>PROP-NG</x:v>
      </x:c>
      <x:c r="E324" s="336" t="d">
        <x:v>2031-04-01T00:00:00.000Z</x:v>
      </x:c>
      <x:c r="F324" s="336" t="d">
        <x:v>2032-03-31T00:00:00.000Z</x:v>
      </x:c>
      <x:c r="G324" s="329" t="str">
        <x:v>2031-2032</x:v>
      </x:c>
      <x:c r="H324" s="329" t="str">
        <x:v>Projection</x:v>
      </x:c>
      <x:c r="I324" s="329" t="str">
        <x:v>REVENUE</x:v>
      </x:c>
      <x:c r="J324" s="338" t="n">
        <x:f>'20_FIELD_MAPPING'!H324</x:f>
        <x:v>2102370.1412125966</x:v>
      </x:c>
      <x:c r="K324" s="329" t="str">
        <x:v>CAD</x:v>
      </x:c>
      <x:c r="L324" s="329" t="str">
        <x:v>Unknown</x:v>
      </x:c>
      <x:c r="M324" s="329" t="str">
        <x:v>SRC-NGOB-V18</x:v>
      </x:c>
      <x:c r="N324" s="329" t="str">
        <x:v>'Newton Green'!J16</x:v>
      </x:c>
      <x:c r="O324" s="329" t="str">
        <x:v>MAP-TEST-0318</x:v>
      </x:c>
      <x:c r="P324" s="329" t="str">
        <x:v>Under review</x:v>
      </x:c>
      <x:c r="Q324" s="329" t="str">
        <x:v>V4.2-NGOB-CORRECTED-TEST</x:v>
      </x:c>
      <x:c r="R324" s="329" t="str">
        <x:v>Property total revenue source control.</x:v>
      </x:c>
      <x:c r="S324" s="329" t="str"/>
      <x:c r="T324" s="329"/>
      <x:c r="U324" s="332" t="str">
        <x:v>Property detail</x:v>
      </x:c>
      <x:c r="V324" s="332" t="str">
        <x:v>Needs review</x:v>
      </x:c>
      <x:c r="W324" s="60"/>
      <x:c r="X324" s="60"/>
      <x:c r="Y324" s="60"/>
      <x:c r="Z324" s="60"/>
    </x:row>
    <x:row r="325" ht="18" hidden="0" customHeight="1">
      <x:c r="A325" s="329" t="str">
        <x:v>FIN-TEST-0319</x:v>
      </x:c>
      <x:c r="B325" s="329" t="str">
        <x:v>ASM-NGOB-V42-TEST</x:v>
      </x:c>
      <x:c r="C325" s="329" t="str">
        <x:v>ORG-NGOB</x:v>
      </x:c>
      <x:c r="D325" s="329" t="str">
        <x:v>PROP-NG</x:v>
      </x:c>
      <x:c r="E325" s="336" t="d">
        <x:v>2031-04-01T00:00:00.000Z</x:v>
      </x:c>
      <x:c r="F325" s="336" t="d">
        <x:v>2032-03-31T00:00:00.000Z</x:v>
      </x:c>
      <x:c r="G325" s="329" t="str">
        <x:v>2031-2032</x:v>
      </x:c>
      <x:c r="H325" s="329" t="str">
        <x:v>Projection</x:v>
      </x:c>
      <x:c r="I325" s="329" t="str">
        <x:v>OPEX</x:v>
      </x:c>
      <x:c r="J325" s="338" t="n">
        <x:f>'20_FIELD_MAPPING'!H325</x:f>
        <x:v>2107493.944051245</x:v>
      </x:c>
      <x:c r="K325" s="329" t="str">
        <x:v>CAD</x:v>
      </x:c>
      <x:c r="L325" s="329" t="str">
        <x:v>Unknown</x:v>
      </x:c>
      <x:c r="M325" s="329" t="str">
        <x:v>SRC-NGOB-V18</x:v>
      </x:c>
      <x:c r="N325" s="329" t="str">
        <x:v>'Newton Green'!J87</x:v>
      </x:c>
      <x:c r="O325" s="329" t="str">
        <x:v>MAP-TEST-0319</x:v>
      </x:c>
      <x:c r="P325" s="329" t="str">
        <x:v>Under review</x:v>
      </x:c>
      <x:c r="Q325" s="329" t="str">
        <x:v>V4.2-NGOB-CORRECTED-TEST</x:v>
      </x:c>
      <x:c r="R325" s="329" t="str">
        <x:v>Property total operating expense source control.</x:v>
      </x:c>
      <x:c r="S325" s="329" t="str"/>
      <x:c r="T325" s="329"/>
      <x:c r="U325" s="332" t="str">
        <x:v>Property detail</x:v>
      </x:c>
      <x:c r="V325" s="332" t="str">
        <x:v>Needs review</x:v>
      </x:c>
      <x:c r="W325" s="60"/>
      <x:c r="X325" s="60"/>
      <x:c r="Y325" s="60"/>
      <x:c r="Z325" s="60"/>
    </x:row>
    <x:row r="326" ht="18" hidden="0" customHeight="1">
      <x:c r="A326" s="329" t="str">
        <x:v>FIN-TEST-0320</x:v>
      </x:c>
      <x:c r="B326" s="329" t="str">
        <x:v>ASM-NGOB-V42-TEST</x:v>
      </x:c>
      <x:c r="C326" s="329" t="str">
        <x:v>ORG-NGOB</x:v>
      </x:c>
      <x:c r="D326" s="329" t="str">
        <x:v>PROP-NG</x:v>
      </x:c>
      <x:c r="E326" s="336" t="d">
        <x:v>2032-04-01T00:00:00.000Z</x:v>
      </x:c>
      <x:c r="F326" s="336" t="d">
        <x:v>2033-03-31T00:00:00.000Z</x:v>
      </x:c>
      <x:c r="G326" s="329" t="str">
        <x:v>2032-2033</x:v>
      </x:c>
      <x:c r="H326" s="329" t="str">
        <x:v>Projection</x:v>
      </x:c>
      <x:c r="I326" s="329" t="str">
        <x:v>REVENUE</x:v>
      </x:c>
      <x:c r="J326" s="338" t="n">
        <x:f>'20_FIELD_MAPPING'!H326</x:f>
        <x:v>2183219.6237113113</x:v>
      </x:c>
      <x:c r="K326" s="329" t="str">
        <x:v>CAD</x:v>
      </x:c>
      <x:c r="L326" s="329" t="str">
        <x:v>Unknown</x:v>
      </x:c>
      <x:c r="M326" s="329" t="str">
        <x:v>SRC-NGOB-V18</x:v>
      </x:c>
      <x:c r="N326" s="329" t="str">
        <x:v>'Newton Green'!K16</x:v>
      </x:c>
      <x:c r="O326" s="329" t="str">
        <x:v>MAP-TEST-0320</x:v>
      </x:c>
      <x:c r="P326" s="329" t="str">
        <x:v>Under review</x:v>
      </x:c>
      <x:c r="Q326" s="329" t="str">
        <x:v>V4.2-NGOB-CORRECTED-TEST</x:v>
      </x:c>
      <x:c r="R326" s="329" t="str">
        <x:v>Property total revenue source control.</x:v>
      </x:c>
      <x:c r="S326" s="329" t="str"/>
      <x:c r="T326" s="329"/>
      <x:c r="U326" s="332" t="str">
        <x:v>Property detail</x:v>
      </x:c>
      <x:c r="V326" s="332" t="str">
        <x:v>Needs review</x:v>
      </x:c>
      <x:c r="W326" s="60"/>
      <x:c r="X326" s="60"/>
      <x:c r="Y326" s="60"/>
      <x:c r="Z326" s="60"/>
    </x:row>
    <x:row r="327" ht="18" hidden="0" customHeight="1">
      <x:c r="A327" s="329" t="str">
        <x:v>FIN-TEST-0321</x:v>
      </x:c>
      <x:c r="B327" s="329" t="str">
        <x:v>ASM-NGOB-V42-TEST</x:v>
      </x:c>
      <x:c r="C327" s="329" t="str">
        <x:v>ORG-NGOB</x:v>
      </x:c>
      <x:c r="D327" s="329" t="str">
        <x:v>PROP-NG</x:v>
      </x:c>
      <x:c r="E327" s="336" t="d">
        <x:v>2032-04-01T00:00:00.000Z</x:v>
      </x:c>
      <x:c r="F327" s="336" t="d">
        <x:v>2033-03-31T00:00:00.000Z</x:v>
      </x:c>
      <x:c r="G327" s="329" t="str">
        <x:v>2032-2033</x:v>
      </x:c>
      <x:c r="H327" s="329" t="str">
        <x:v>Projection</x:v>
      </x:c>
      <x:c r="I327" s="329" t="str">
        <x:v>OPEX</x:v>
      </x:c>
      <x:c r="J327" s="338" t="n">
        <x:f>'20_FIELD_MAPPING'!H327</x:f>
        <x:v>2170410.834205856</x:v>
      </x:c>
      <x:c r="K327" s="329" t="str">
        <x:v>CAD</x:v>
      </x:c>
      <x:c r="L327" s="329" t="str">
        <x:v>Unknown</x:v>
      </x:c>
      <x:c r="M327" s="329" t="str">
        <x:v>SRC-NGOB-V18</x:v>
      </x:c>
      <x:c r="N327" s="329" t="str">
        <x:v>'Newton Green'!K87</x:v>
      </x:c>
      <x:c r="O327" s="329" t="str">
        <x:v>MAP-TEST-0321</x:v>
      </x:c>
      <x:c r="P327" s="329" t="str">
        <x:v>Under review</x:v>
      </x:c>
      <x:c r="Q327" s="329" t="str">
        <x:v>V4.2-NGOB-CORRECTED-TEST</x:v>
      </x:c>
      <x:c r="R327" s="329" t="str">
        <x:v>Property total operating expense source control.</x:v>
      </x:c>
      <x:c r="S327" s="329" t="str"/>
      <x:c r="T327" s="329"/>
      <x:c r="U327" s="332" t="str">
        <x:v>Property detail</x:v>
      </x:c>
      <x:c r="V327" s="332" t="str">
        <x:v>Needs review</x:v>
      </x:c>
      <x:c r="W327" s="60"/>
      <x:c r="X327" s="60"/>
      <x:c r="Y327" s="60"/>
      <x:c r="Z327" s="60"/>
    </x:row>
    <x:row r="328" ht="18" hidden="0" customHeight="1">
      <x:c r="A328" s="329" t="str">
        <x:v>FIN-TEST-0322</x:v>
      </x:c>
      <x:c r="B328" s="329" t="str">
        <x:v>ASM-NGOB-V42-TEST</x:v>
      </x:c>
      <x:c r="C328" s="329" t="str">
        <x:v>ORG-NGOB</x:v>
      </x:c>
      <x:c r="D328" s="329" t="str">
        <x:v>PROP-NG</x:v>
      </x:c>
      <x:c r="E328" s="336" t="d">
        <x:v>2033-04-01T00:00:00.000Z</x:v>
      </x:c>
      <x:c r="F328" s="336" t="d">
        <x:v>2034-03-31T00:00:00.000Z</x:v>
      </x:c>
      <x:c r="G328" s="329" t="str">
        <x:v>2033-2034</x:v>
      </x:c>
      <x:c r="H328" s="329" t="str">
        <x:v>Projection</x:v>
      </x:c>
      <x:c r="I328" s="329" t="str">
        <x:v>REVENUE</x:v>
      </x:c>
      <x:c r="J328" s="338" t="n">
        <x:f>'20_FIELD_MAPPING'!H328</x:f>
        <x:v>2267626.699843723</x:v>
      </x:c>
      <x:c r="K328" s="329" t="str">
        <x:v>CAD</x:v>
      </x:c>
      <x:c r="L328" s="329" t="str">
        <x:v>Unknown</x:v>
      </x:c>
      <x:c r="M328" s="329" t="str">
        <x:v>SRC-NGOB-V18</x:v>
      </x:c>
      <x:c r="N328" s="329" t="str">
        <x:v>'Newton Green'!L16</x:v>
      </x:c>
      <x:c r="O328" s="329" t="str">
        <x:v>MAP-TEST-0322</x:v>
      </x:c>
      <x:c r="P328" s="329" t="str">
        <x:v>Under review</x:v>
      </x:c>
      <x:c r="Q328" s="329" t="str">
        <x:v>V4.2-NGOB-CORRECTED-TEST</x:v>
      </x:c>
      <x:c r="R328" s="329" t="str">
        <x:v>Property total revenue source control.</x:v>
      </x:c>
      <x:c r="S328" s="329" t="str"/>
      <x:c r="T328" s="329"/>
      <x:c r="U328" s="332" t="str">
        <x:v>Property detail</x:v>
      </x:c>
      <x:c r="V328" s="332" t="str">
        <x:v>Needs review</x:v>
      </x:c>
      <x:c r="W328" s="60"/>
      <x:c r="X328" s="60"/>
      <x:c r="Y328" s="60"/>
      <x:c r="Z328" s="60"/>
    </x:row>
    <x:row r="329" ht="18" hidden="0" customHeight="1">
      <x:c r="A329" s="329" t="str">
        <x:v>FIN-TEST-0323</x:v>
      </x:c>
      <x:c r="B329" s="329" t="str">
        <x:v>ASM-NGOB-V42-TEST</x:v>
      </x:c>
      <x:c r="C329" s="329" t="str">
        <x:v>ORG-NGOB</x:v>
      </x:c>
      <x:c r="D329" s="329" t="str">
        <x:v>PROP-NG</x:v>
      </x:c>
      <x:c r="E329" s="336" t="d">
        <x:v>2033-04-01T00:00:00.000Z</x:v>
      </x:c>
      <x:c r="F329" s="336" t="d">
        <x:v>2034-03-31T00:00:00.000Z</x:v>
      </x:c>
      <x:c r="G329" s="329" t="str">
        <x:v>2033-2034</x:v>
      </x:c>
      <x:c r="H329" s="329" t="str">
        <x:v>Projection</x:v>
      </x:c>
      <x:c r="I329" s="329" t="str">
        <x:v>OPEX</x:v>
      </x:c>
      <x:c r="J329" s="338" t="n">
        <x:f>'20_FIELD_MAPPING'!H329</x:f>
        <x:v>2235209.0725017665</x:v>
      </x:c>
      <x:c r="K329" s="329" t="str">
        <x:v>CAD</x:v>
      </x:c>
      <x:c r="L329" s="329" t="str">
        <x:v>Unknown</x:v>
      </x:c>
      <x:c r="M329" s="329" t="str">
        <x:v>SRC-NGOB-V18</x:v>
      </x:c>
      <x:c r="N329" s="329" t="str">
        <x:v>'Newton Green'!L87</x:v>
      </x:c>
      <x:c r="O329" s="329" t="str">
        <x:v>MAP-TEST-0323</x:v>
      </x:c>
      <x:c r="P329" s="329" t="str">
        <x:v>Under review</x:v>
      </x:c>
      <x:c r="Q329" s="329" t="str">
        <x:v>V4.2-NGOB-CORRECTED-TEST</x:v>
      </x:c>
      <x:c r="R329" s="329" t="str">
        <x:v>Property total operating expense source control.</x:v>
      </x:c>
      <x:c r="S329" s="329" t="str"/>
      <x:c r="T329" s="329"/>
      <x:c r="U329" s="332" t="str">
        <x:v>Property detail</x:v>
      </x:c>
      <x:c r="V329" s="332" t="str">
        <x:v>Needs review</x:v>
      </x:c>
      <x:c r="W329" s="60"/>
      <x:c r="X329" s="60"/>
      <x:c r="Y329" s="60"/>
      <x:c r="Z329" s="60"/>
    </x:row>
    <x:row r="330" ht="18" hidden="0" customHeight="1">
      <x:c r="A330" s="329" t="str">
        <x:v>FIN-TEST-0324</x:v>
      </x:c>
      <x:c r="B330" s="329" t="str">
        <x:v>ASM-NGOB-V42-TEST</x:v>
      </x:c>
      <x:c r="C330" s="329" t="str">
        <x:v>ORG-NGOB</x:v>
      </x:c>
      <x:c r="D330" s="329" t="str">
        <x:v>PROP-NG</x:v>
      </x:c>
      <x:c r="E330" s="336" t="d">
        <x:v>2034-04-01T00:00:00.000Z</x:v>
      </x:c>
      <x:c r="F330" s="336" t="d">
        <x:v>2035-03-31T00:00:00.000Z</x:v>
      </x:c>
      <x:c r="G330" s="329" t="str">
        <x:v>2034-2035</x:v>
      </x:c>
      <x:c r="H330" s="329" t="str">
        <x:v>Projection</x:v>
      </x:c>
      <x:c r="I330" s="329" t="str">
        <x:v>REVENUE</x:v>
      </x:c>
      <x:c r="J330" s="338" t="n">
        <x:f>'20_FIELD_MAPPING'!H330</x:f>
        <x:v>2355759.5516816927</x:v>
      </x:c>
      <x:c r="K330" s="329" t="str">
        <x:v>CAD</x:v>
      </x:c>
      <x:c r="L330" s="329" t="str">
        <x:v>Unknown</x:v>
      </x:c>
      <x:c r="M330" s="329" t="str">
        <x:v>SRC-NGOB-V18</x:v>
      </x:c>
      <x:c r="N330" s="329" t="str">
        <x:v>'Newton Green'!M16</x:v>
      </x:c>
      <x:c r="O330" s="329" t="str">
        <x:v>MAP-TEST-0324</x:v>
      </x:c>
      <x:c r="P330" s="329" t="str">
        <x:v>Under review</x:v>
      </x:c>
      <x:c r="Q330" s="329" t="str">
        <x:v>V4.2-NGOB-CORRECTED-TEST</x:v>
      </x:c>
      <x:c r="R330" s="329" t="str">
        <x:v>Property total revenue source control.</x:v>
      </x:c>
      <x:c r="S330" s="329" t="str"/>
      <x:c r="T330" s="329"/>
      <x:c r="U330" s="332" t="str">
        <x:v>Property detail</x:v>
      </x:c>
      <x:c r="V330" s="332" t="str">
        <x:v>Needs review</x:v>
      </x:c>
      <x:c r="W330" s="60"/>
      <x:c r="X330" s="60"/>
      <x:c r="Y330" s="60"/>
      <x:c r="Z330" s="60"/>
    </x:row>
    <x:row r="331" ht="18" hidden="0" customHeight="1">
      <x:c r="A331" s="329" t="str">
        <x:v>FIN-TEST-0325</x:v>
      </x:c>
      <x:c r="B331" s="329" t="str">
        <x:v>ASM-NGOB-V42-TEST</x:v>
      </x:c>
      <x:c r="C331" s="329" t="str">
        <x:v>ORG-NGOB</x:v>
      </x:c>
      <x:c r="D331" s="329" t="str">
        <x:v>PROP-NG</x:v>
      </x:c>
      <x:c r="E331" s="336" t="d">
        <x:v>2034-04-01T00:00:00.000Z</x:v>
      </x:c>
      <x:c r="F331" s="336" t="d">
        <x:v>2035-03-31T00:00:00.000Z</x:v>
      </x:c>
      <x:c r="G331" s="329" t="str">
        <x:v>2034-2035</x:v>
      </x:c>
      <x:c r="H331" s="329" t="str">
        <x:v>Projection</x:v>
      </x:c>
      <x:c r="I331" s="329" t="str">
        <x:v>OPEX</x:v>
      </x:c>
      <x:c r="J331" s="338" t="n">
        <x:f>'20_FIELD_MAPPING'!H331</x:f>
        <x:v>2301944.976211949</x:v>
      </x:c>
      <x:c r="K331" s="329" t="str">
        <x:v>CAD</x:v>
      </x:c>
      <x:c r="L331" s="329" t="str">
        <x:v>Unknown</x:v>
      </x:c>
      <x:c r="M331" s="329" t="str">
        <x:v>SRC-NGOB-V18</x:v>
      </x:c>
      <x:c r="N331" s="329" t="str">
        <x:v>'Newton Green'!M87</x:v>
      </x:c>
      <x:c r="O331" s="329" t="str">
        <x:v>MAP-TEST-0325</x:v>
      </x:c>
      <x:c r="P331" s="329" t="str">
        <x:v>Under review</x:v>
      </x:c>
      <x:c r="Q331" s="329" t="str">
        <x:v>V4.2-NGOB-CORRECTED-TEST</x:v>
      </x:c>
      <x:c r="R331" s="329" t="str">
        <x:v>Property total operating expense source control.</x:v>
      </x:c>
      <x:c r="S331" s="329" t="str"/>
      <x:c r="T331" s="329"/>
      <x:c r="U331" s="332" t="str">
        <x:v>Property detail</x:v>
      </x:c>
      <x:c r="V331" s="332" t="str">
        <x:v>Needs review</x:v>
      </x:c>
      <x:c r="W331" s="60"/>
      <x:c r="X331" s="60"/>
      <x:c r="Y331" s="60"/>
      <x:c r="Z331" s="60"/>
    </x:row>
    <x:row r="332" ht="18" hidden="0" customHeight="1">
      <x:c r="A332" s="329" t="str">
        <x:v>FIN-TEST-0326</x:v>
      </x:c>
      <x:c r="B332" s="329" t="str">
        <x:v>ASM-NGOB-V42-TEST</x:v>
      </x:c>
      <x:c r="C332" s="329" t="str">
        <x:v>ORG-NGOB</x:v>
      </x:c>
      <x:c r="D332" s="329" t="str">
        <x:v>PROP-RG</x:v>
      </x:c>
      <x:c r="E332" s="336" t="d">
        <x:v>2024-04-01T00:00:00.000Z</x:v>
      </x:c>
      <x:c r="F332" s="336" t="d">
        <x:v>2025-03-31T00:00:00.000Z</x:v>
      </x:c>
      <x:c r="G332" s="329" t="str">
        <x:v>2024-2025</x:v>
      </x:c>
      <x:c r="H332" s="329" t="str">
        <x:v>Actual</x:v>
      </x:c>
      <x:c r="I332" s="329" t="str">
        <x:v>REVENUE</x:v>
      </x:c>
      <x:c r="J332" s="338" t="n">
        <x:f>'20_FIELD_MAPPING'!H332</x:f>
        <x:v>620980.1599999999</x:v>
      </x:c>
      <x:c r="K332" s="329" t="str">
        <x:v>CAD</x:v>
      </x:c>
      <x:c r="L332" s="329" t="str">
        <x:v>Unknown</x:v>
      </x:c>
      <x:c r="M332" s="329" t="str">
        <x:v>SRC-NGOB-V18</x:v>
      </x:c>
      <x:c r="N332" s="329" t="str">
        <x:v>'Rosemary Green'!C16</x:v>
      </x:c>
      <x:c r="O332" s="329" t="str">
        <x:v>MAP-TEST-0326</x:v>
      </x:c>
      <x:c r="P332" s="329" t="str">
        <x:v>Under review</x:v>
      </x:c>
      <x:c r="Q332" s="329" t="str">
        <x:v>V4.2-NGOB-CORRECTED-TEST</x:v>
      </x:c>
      <x:c r="R332" s="329" t="str">
        <x:v>Property total revenue source control.</x:v>
      </x:c>
      <x:c r="S332" s="329" t="str"/>
      <x:c r="T332" s="329"/>
      <x:c r="U332" s="332" t="str">
        <x:v>Property detail</x:v>
      </x:c>
      <x:c r="V332" s="332" t="str">
        <x:v>Needs review</x:v>
      </x:c>
      <x:c r="W332" s="60"/>
      <x:c r="X332" s="60"/>
      <x:c r="Y332" s="60"/>
      <x:c r="Z332" s="60"/>
    </x:row>
    <x:row r="333" ht="18" hidden="0" customHeight="1">
      <x:c r="A333" s="329" t="str">
        <x:v>FIN-TEST-0327</x:v>
      </x:c>
      <x:c r="B333" s="329" t="str">
        <x:v>ASM-NGOB-V42-TEST</x:v>
      </x:c>
      <x:c r="C333" s="329" t="str">
        <x:v>ORG-NGOB</x:v>
      </x:c>
      <x:c r="D333" s="329" t="str">
        <x:v>PROP-RG</x:v>
      </x:c>
      <x:c r="E333" s="336" t="d">
        <x:v>2024-04-01T00:00:00.000Z</x:v>
      </x:c>
      <x:c r="F333" s="336" t="d">
        <x:v>2025-03-31T00:00:00.000Z</x:v>
      </x:c>
      <x:c r="G333" s="329" t="str">
        <x:v>2024-2025</x:v>
      </x:c>
      <x:c r="H333" s="329" t="str">
        <x:v>Actual</x:v>
      </x:c>
      <x:c r="I333" s="329" t="str">
        <x:v>OPEX</x:v>
      </x:c>
      <x:c r="J333" s="338" t="n">
        <x:f>'20_FIELD_MAPPING'!H333</x:f>
        <x:v>303467</x:v>
      </x:c>
      <x:c r="K333" s="329" t="str">
        <x:v>CAD</x:v>
      </x:c>
      <x:c r="L333" s="329" t="str">
        <x:v>Unknown</x:v>
      </x:c>
      <x:c r="M333" s="329" t="str">
        <x:v>SRC-NGOB-V18</x:v>
      </x:c>
      <x:c r="N333" s="329" t="str">
        <x:v>'Rosemary Green'!C87</x:v>
      </x:c>
      <x:c r="O333" s="329" t="str">
        <x:v>MAP-TEST-0327</x:v>
      </x:c>
      <x:c r="P333" s="329" t="str">
        <x:v>Under review</x:v>
      </x:c>
      <x:c r="Q333" s="329" t="str">
        <x:v>V4.2-NGOB-CORRECTED-TEST</x:v>
      </x:c>
      <x:c r="R333" s="329" t="str">
        <x:v>Property total operating expense source control.</x:v>
      </x:c>
      <x:c r="S333" s="329" t="str"/>
      <x:c r="T333" s="329"/>
      <x:c r="U333" s="332" t="str">
        <x:v>Property detail</x:v>
      </x:c>
      <x:c r="V333" s="332" t="str">
        <x:v>Needs review</x:v>
      </x:c>
      <x:c r="W333" s="60"/>
      <x:c r="X333" s="60"/>
      <x:c r="Y333" s="60"/>
      <x:c r="Z333" s="60"/>
    </x:row>
    <x:row r="334" ht="18" hidden="0" customHeight="1">
      <x:c r="A334" s="329" t="str">
        <x:v>FIN-TEST-0328</x:v>
      </x:c>
      <x:c r="B334" s="329" t="str">
        <x:v>ASM-NGOB-V42-TEST</x:v>
      </x:c>
      <x:c r="C334" s="329" t="str">
        <x:v>ORG-NGOB</x:v>
      </x:c>
      <x:c r="D334" s="329" t="str">
        <x:v>PROP-RG</x:v>
      </x:c>
      <x:c r="E334" s="336" t="d">
        <x:v>2025-04-01T00:00:00.000Z</x:v>
      </x:c>
      <x:c r="F334" s="336" t="d">
        <x:v>2026-03-31T00:00:00.000Z</x:v>
      </x:c>
      <x:c r="G334" s="329" t="str">
        <x:v>2025-2026</x:v>
      </x:c>
      <x:c r="H334" s="329" t="str">
        <x:v>Budget</x:v>
      </x:c>
      <x:c r="I334" s="329" t="str">
        <x:v>REVENUE</x:v>
      </x:c>
      <x:c r="J334" s="338" t="n">
        <x:f>'20_FIELD_MAPPING'!H334</x:f>
        <x:v>555398.5800000001</x:v>
      </x:c>
      <x:c r="K334" s="329" t="str">
        <x:v>CAD</x:v>
      </x:c>
      <x:c r="L334" s="329" t="str">
        <x:v>Unknown</x:v>
      </x:c>
      <x:c r="M334" s="329" t="str">
        <x:v>SRC-NGOB-V18</x:v>
      </x:c>
      <x:c r="N334" s="329" t="str">
        <x:v>'Rosemary Green'!D16</x:v>
      </x:c>
      <x:c r="O334" s="329" t="str">
        <x:v>MAP-TEST-0328</x:v>
      </x:c>
      <x:c r="P334" s="329" t="str">
        <x:v>Under review</x:v>
      </x:c>
      <x:c r="Q334" s="329" t="str">
        <x:v>V4.2-NGOB-CORRECTED-TEST</x:v>
      </x:c>
      <x:c r="R334" s="329" t="str">
        <x:v>Property total revenue source control.</x:v>
      </x:c>
      <x:c r="S334" s="329" t="str"/>
      <x:c r="T334" s="329"/>
      <x:c r="U334" s="332" t="str">
        <x:v>Property detail</x:v>
      </x:c>
      <x:c r="V334" s="332" t="str">
        <x:v>Needs review</x:v>
      </x:c>
      <x:c r="W334" s="60"/>
      <x:c r="X334" s="60"/>
      <x:c r="Y334" s="60"/>
      <x:c r="Z334" s="60"/>
    </x:row>
    <x:row r="335" ht="18" hidden="0" customHeight="1">
      <x:c r="A335" s="329" t="str">
        <x:v>FIN-TEST-0329</x:v>
      </x:c>
      <x:c r="B335" s="329" t="str">
        <x:v>ASM-NGOB-V42-TEST</x:v>
      </x:c>
      <x:c r="C335" s="329" t="str">
        <x:v>ORG-NGOB</x:v>
      </x:c>
      <x:c r="D335" s="329" t="str">
        <x:v>PROP-RG</x:v>
      </x:c>
      <x:c r="E335" s="336" t="d">
        <x:v>2025-04-01T00:00:00.000Z</x:v>
      </x:c>
      <x:c r="F335" s="336" t="d">
        <x:v>2026-03-31T00:00:00.000Z</x:v>
      </x:c>
      <x:c r="G335" s="329" t="str">
        <x:v>2025-2026</x:v>
      </x:c>
      <x:c r="H335" s="329" t="str">
        <x:v>Budget</x:v>
      </x:c>
      <x:c r="I335" s="329" t="str">
        <x:v>OPEX</x:v>
      </x:c>
      <x:c r="J335" s="338" t="n">
        <x:f>'20_FIELD_MAPPING'!H335</x:f>
        <x:v>302424.66000000003</x:v>
      </x:c>
      <x:c r="K335" s="329" t="str">
        <x:v>CAD</x:v>
      </x:c>
      <x:c r="L335" s="329" t="str">
        <x:v>Unknown</x:v>
      </x:c>
      <x:c r="M335" s="329" t="str">
        <x:v>SRC-NGOB-V18</x:v>
      </x:c>
      <x:c r="N335" s="329" t="str">
        <x:v>'Rosemary Green'!D87</x:v>
      </x:c>
      <x:c r="O335" s="329" t="str">
        <x:v>MAP-TEST-0329</x:v>
      </x:c>
      <x:c r="P335" s="329" t="str">
        <x:v>Under review</x:v>
      </x:c>
      <x:c r="Q335" s="329" t="str">
        <x:v>V4.2-NGOB-CORRECTED-TEST</x:v>
      </x:c>
      <x:c r="R335" s="329" t="str">
        <x:v>Property total operating expense source control.</x:v>
      </x:c>
      <x:c r="S335" s="329" t="str"/>
      <x:c r="T335" s="329"/>
      <x:c r="U335" s="332" t="str">
        <x:v>Property detail</x:v>
      </x:c>
      <x:c r="V335" s="332" t="str">
        <x:v>Needs review</x:v>
      </x:c>
      <x:c r="W335" s="60"/>
      <x:c r="X335" s="60"/>
      <x:c r="Y335" s="60"/>
      <x:c r="Z335" s="60"/>
    </x:row>
    <x:row r="336" ht="18" hidden="0" customHeight="1">
      <x:c r="A336" s="329" t="str">
        <x:v>FIN-TEST-0330</x:v>
      </x:c>
      <x:c r="B336" s="329" t="str">
        <x:v>ASM-NGOB-V42-TEST</x:v>
      </x:c>
      <x:c r="C336" s="329" t="str">
        <x:v>ORG-NGOB</x:v>
      </x:c>
      <x:c r="D336" s="329" t="str">
        <x:v>PROP-RG</x:v>
      </x:c>
      <x:c r="E336" s="336" t="d">
        <x:v>2026-04-01T00:00:00.000Z</x:v>
      </x:c>
      <x:c r="F336" s="336" t="d">
        <x:v>2027-03-31T00:00:00.000Z</x:v>
      </x:c>
      <x:c r="G336" s="329" t="str">
        <x:v>2026-2027</x:v>
      </x:c>
      <x:c r="H336" s="329" t="str">
        <x:v>Projection</x:v>
      </x:c>
      <x:c r="I336" s="329" t="str">
        <x:v>REVENUE</x:v>
      </x:c>
      <x:c r="J336" s="338" t="n">
        <x:f>'20_FIELD_MAPPING'!H336</x:f>
        <x:v>566503.0516</x:v>
      </x:c>
      <x:c r="K336" s="329" t="str">
        <x:v>CAD</x:v>
      </x:c>
      <x:c r="L336" s="329" t="str">
        <x:v>Unknown</x:v>
      </x:c>
      <x:c r="M336" s="329" t="str">
        <x:v>SRC-NGOB-V18</x:v>
      </x:c>
      <x:c r="N336" s="329" t="str">
        <x:v>'Rosemary Green'!E16</x:v>
      </x:c>
      <x:c r="O336" s="329" t="str">
        <x:v>MAP-TEST-0330</x:v>
      </x:c>
      <x:c r="P336" s="329" t="str">
        <x:v>Under review</x:v>
      </x:c>
      <x:c r="Q336" s="329" t="str">
        <x:v>V4.2-NGOB-CORRECTED-TEST</x:v>
      </x:c>
      <x:c r="R336" s="329" t="str">
        <x:v>Property total revenue source control.</x:v>
      </x:c>
      <x:c r="S336" s="329" t="str"/>
      <x:c r="T336" s="329"/>
      <x:c r="U336" s="332" t="str">
        <x:v>Property detail</x:v>
      </x:c>
      <x:c r="V336" s="332" t="str">
        <x:v>Needs review</x:v>
      </x:c>
      <x:c r="W336" s="60"/>
      <x:c r="X336" s="60"/>
      <x:c r="Y336" s="60"/>
      <x:c r="Z336" s="60"/>
    </x:row>
    <x:row r="337" ht="18" hidden="0" customHeight="1">
      <x:c r="A337" s="329" t="str">
        <x:v>FIN-TEST-0331</x:v>
      </x:c>
      <x:c r="B337" s="329" t="str">
        <x:v>ASM-NGOB-V42-TEST</x:v>
      </x:c>
      <x:c r="C337" s="329" t="str">
        <x:v>ORG-NGOB</x:v>
      </x:c>
      <x:c r="D337" s="329" t="str">
        <x:v>PROP-RG</x:v>
      </x:c>
      <x:c r="E337" s="336" t="d">
        <x:v>2026-04-01T00:00:00.000Z</x:v>
      </x:c>
      <x:c r="F337" s="336" t="d">
        <x:v>2027-03-31T00:00:00.000Z</x:v>
      </x:c>
      <x:c r="G337" s="329" t="str">
        <x:v>2026-2027</x:v>
      </x:c>
      <x:c r="H337" s="329" t="str">
        <x:v>Projection</x:v>
      </x:c>
      <x:c r="I337" s="329" t="str">
        <x:v>OPEX</x:v>
      </x:c>
      <x:c r="J337" s="338" t="n">
        <x:f>'20_FIELD_MAPPING'!H337</x:f>
        <x:v>286996.0354675581</x:v>
      </x:c>
      <x:c r="K337" s="329" t="str">
        <x:v>CAD</x:v>
      </x:c>
      <x:c r="L337" s="329" t="str">
        <x:v>Unknown</x:v>
      </x:c>
      <x:c r="M337" s="329" t="str">
        <x:v>SRC-NGOB-V18</x:v>
      </x:c>
      <x:c r="N337" s="329" t="str">
        <x:v>'Rosemary Green'!E87</x:v>
      </x:c>
      <x:c r="O337" s="329" t="str">
        <x:v>MAP-TEST-0331</x:v>
      </x:c>
      <x:c r="P337" s="329" t="str">
        <x:v>Under review</x:v>
      </x:c>
      <x:c r="Q337" s="329" t="str">
        <x:v>V4.2-NGOB-CORRECTED-TEST</x:v>
      </x:c>
      <x:c r="R337" s="329" t="str">
        <x:v>Property total operating expense source control.</x:v>
      </x:c>
      <x:c r="S337" s="329" t="str"/>
      <x:c r="T337" s="329"/>
      <x:c r="U337" s="332" t="str">
        <x:v>Property detail</x:v>
      </x:c>
      <x:c r="V337" s="332" t="str">
        <x:v>Needs review</x:v>
      </x:c>
      <x:c r="W337" s="60"/>
      <x:c r="X337" s="60"/>
      <x:c r="Y337" s="60"/>
      <x:c r="Z337" s="60"/>
    </x:row>
    <x:row r="338" ht="18" hidden="0" customHeight="1">
      <x:c r="A338" s="329" t="str">
        <x:v>FIN-TEST-0332</x:v>
      </x:c>
      <x:c r="B338" s="329" t="str">
        <x:v>ASM-NGOB-V42-TEST</x:v>
      </x:c>
      <x:c r="C338" s="329" t="str">
        <x:v>ORG-NGOB</x:v>
      </x:c>
      <x:c r="D338" s="329" t="str">
        <x:v>PROP-RG</x:v>
      </x:c>
      <x:c r="E338" s="336" t="d">
        <x:v>2027-04-01T00:00:00.000Z</x:v>
      </x:c>
      <x:c r="F338" s="336" t="d">
        <x:v>2028-03-31T00:00:00.000Z</x:v>
      </x:c>
      <x:c r="G338" s="329" t="str">
        <x:v>2027-2028</x:v>
      </x:c>
      <x:c r="H338" s="329" t="str">
        <x:v>Projection</x:v>
      </x:c>
      <x:c r="I338" s="329" t="str">
        <x:v>REVENUE</x:v>
      </x:c>
      <x:c r="J338" s="338" t="n">
        <x:f>'20_FIELD_MAPPING'!H338</x:f>
        <x:v>577829.612632</x:v>
      </x:c>
      <x:c r="K338" s="329" t="str">
        <x:v>CAD</x:v>
      </x:c>
      <x:c r="L338" s="329" t="str">
        <x:v>Unknown</x:v>
      </x:c>
      <x:c r="M338" s="329" t="str">
        <x:v>SRC-NGOB-V18</x:v>
      </x:c>
      <x:c r="N338" s="329" t="str">
        <x:v>'Rosemary Green'!F16</x:v>
      </x:c>
      <x:c r="O338" s="329" t="str">
        <x:v>MAP-TEST-0332</x:v>
      </x:c>
      <x:c r="P338" s="329" t="str">
        <x:v>Under review</x:v>
      </x:c>
      <x:c r="Q338" s="329" t="str">
        <x:v>V4.2-NGOB-CORRECTED-TEST</x:v>
      </x:c>
      <x:c r="R338" s="329" t="str">
        <x:v>Property total revenue source control.</x:v>
      </x:c>
      <x:c r="S338" s="329" t="str"/>
      <x:c r="T338" s="329"/>
      <x:c r="U338" s="332" t="str">
        <x:v>Property detail</x:v>
      </x:c>
      <x:c r="V338" s="332" t="str">
        <x:v>Needs review</x:v>
      </x:c>
      <x:c r="W338" s="60"/>
      <x:c r="X338" s="60"/>
      <x:c r="Y338" s="60"/>
      <x:c r="Z338" s="60"/>
    </x:row>
    <x:row r="339" ht="18" hidden="0" customHeight="1">
      <x:c r="A339" s="329" t="str">
        <x:v>FIN-TEST-0333</x:v>
      </x:c>
      <x:c r="B339" s="329" t="str">
        <x:v>ASM-NGOB-V42-TEST</x:v>
      </x:c>
      <x:c r="C339" s="329" t="str">
        <x:v>ORG-NGOB</x:v>
      </x:c>
      <x:c r="D339" s="329" t="str">
        <x:v>PROP-RG</x:v>
      </x:c>
      <x:c r="E339" s="336" t="d">
        <x:v>2027-04-01T00:00:00.000Z</x:v>
      </x:c>
      <x:c r="F339" s="336" t="d">
        <x:v>2028-03-31T00:00:00.000Z</x:v>
      </x:c>
      <x:c r="G339" s="329" t="str">
        <x:v>2027-2028</x:v>
      </x:c>
      <x:c r="H339" s="329" t="str">
        <x:v>Projection</x:v>
      </x:c>
      <x:c r="I339" s="329" t="str">
        <x:v>OPEX</x:v>
      </x:c>
      <x:c r="J339" s="338" t="n">
        <x:f>'20_FIELD_MAPPING'!H339</x:f>
        <x:v>293075.3268969092</x:v>
      </x:c>
      <x:c r="K339" s="329" t="str">
        <x:v>CAD</x:v>
      </x:c>
      <x:c r="L339" s="329" t="str">
        <x:v>Unknown</x:v>
      </x:c>
      <x:c r="M339" s="329" t="str">
        <x:v>SRC-NGOB-V18</x:v>
      </x:c>
      <x:c r="N339" s="329" t="str">
        <x:v>'Rosemary Green'!F87</x:v>
      </x:c>
      <x:c r="O339" s="329" t="str">
        <x:v>MAP-TEST-0333</x:v>
      </x:c>
      <x:c r="P339" s="329" t="str">
        <x:v>Under review</x:v>
      </x:c>
      <x:c r="Q339" s="329" t="str">
        <x:v>V4.2-NGOB-CORRECTED-TEST</x:v>
      </x:c>
      <x:c r="R339" s="329" t="str">
        <x:v>Property total operating expense source control.</x:v>
      </x:c>
      <x:c r="S339" s="329" t="str"/>
      <x:c r="T339" s="329"/>
      <x:c r="U339" s="332" t="str">
        <x:v>Property detail</x:v>
      </x:c>
      <x:c r="V339" s="332" t="str">
        <x:v>Needs review</x:v>
      </x:c>
      <x:c r="W339" s="60"/>
      <x:c r="X339" s="60"/>
      <x:c r="Y339" s="60"/>
      <x:c r="Z339" s="60"/>
    </x:row>
    <x:row r="340" ht="18" hidden="0" customHeight="1">
      <x:c r="A340" s="329" t="str">
        <x:v>FIN-TEST-0334</x:v>
      </x:c>
      <x:c r="B340" s="329" t="str">
        <x:v>ASM-NGOB-V42-TEST</x:v>
      </x:c>
      <x:c r="C340" s="329" t="str">
        <x:v>ORG-NGOB</x:v>
      </x:c>
      <x:c r="D340" s="329" t="str">
        <x:v>PROP-RG</x:v>
      </x:c>
      <x:c r="E340" s="336" t="d">
        <x:v>2028-04-01T00:00:00.000Z</x:v>
      </x:c>
      <x:c r="F340" s="336" t="d">
        <x:v>2029-03-31T00:00:00.000Z</x:v>
      </x:c>
      <x:c r="G340" s="329" t="str">
        <x:v>2028-2029</x:v>
      </x:c>
      <x:c r="H340" s="329" t="str">
        <x:v>Projection</x:v>
      </x:c>
      <x:c r="I340" s="329" t="str">
        <x:v>REVENUE</x:v>
      </x:c>
      <x:c r="J340" s="338" t="n">
        <x:f>'20_FIELD_MAPPING'!H340</x:f>
        <x:v>589382.7048846399</x:v>
      </x:c>
      <x:c r="K340" s="329" t="str">
        <x:v>CAD</x:v>
      </x:c>
      <x:c r="L340" s="329" t="str">
        <x:v>Unknown</x:v>
      </x:c>
      <x:c r="M340" s="329" t="str">
        <x:v>SRC-NGOB-V18</x:v>
      </x:c>
      <x:c r="N340" s="329" t="str">
        <x:v>'Rosemary Green'!G16</x:v>
      </x:c>
      <x:c r="O340" s="329" t="str">
        <x:v>MAP-TEST-0334</x:v>
      </x:c>
      <x:c r="P340" s="329" t="str">
        <x:v>Under review</x:v>
      </x:c>
      <x:c r="Q340" s="329" t="str">
        <x:v>V4.2-NGOB-CORRECTED-TEST</x:v>
      </x:c>
      <x:c r="R340" s="329" t="str">
        <x:v>Property total revenue source control.</x:v>
      </x:c>
      <x:c r="S340" s="329" t="str"/>
      <x:c r="T340" s="329"/>
      <x:c r="U340" s="332" t="str">
        <x:v>Property detail</x:v>
      </x:c>
      <x:c r="V340" s="332" t="str">
        <x:v>Needs review</x:v>
      </x:c>
      <x:c r="W340" s="60"/>
      <x:c r="X340" s="60"/>
      <x:c r="Y340" s="60"/>
      <x:c r="Z340" s="60"/>
    </x:row>
    <x:row r="341" ht="18" hidden="0" customHeight="1">
      <x:c r="A341" s="329" t="str">
        <x:v>FIN-TEST-0335</x:v>
      </x:c>
      <x:c r="B341" s="329" t="str">
        <x:v>ASM-NGOB-V42-TEST</x:v>
      </x:c>
      <x:c r="C341" s="329" t="str">
        <x:v>ORG-NGOB</x:v>
      </x:c>
      <x:c r="D341" s="329" t="str">
        <x:v>PROP-RG</x:v>
      </x:c>
      <x:c r="E341" s="336" t="d">
        <x:v>2028-04-01T00:00:00.000Z</x:v>
      </x:c>
      <x:c r="F341" s="336" t="d">
        <x:v>2029-03-31T00:00:00.000Z</x:v>
      </x:c>
      <x:c r="G341" s="329" t="str">
        <x:v>2028-2029</x:v>
      </x:c>
      <x:c r="H341" s="329" t="str">
        <x:v>Projection</x:v>
      </x:c>
      <x:c r="I341" s="329" t="str">
        <x:v>OPEX</x:v>
      </x:c>
      <x:c r="J341" s="338" t="n">
        <x:f>'20_FIELD_MAPPING'!H341</x:f>
        <x:v>299289.7789836474</x:v>
      </x:c>
      <x:c r="K341" s="329" t="str">
        <x:v>CAD</x:v>
      </x:c>
      <x:c r="L341" s="329" t="str">
        <x:v>Unknown</x:v>
      </x:c>
      <x:c r="M341" s="329" t="str">
        <x:v>SRC-NGOB-V18</x:v>
      </x:c>
      <x:c r="N341" s="329" t="str">
        <x:v>'Rosemary Green'!G87</x:v>
      </x:c>
      <x:c r="O341" s="329" t="str">
        <x:v>MAP-TEST-0335</x:v>
      </x:c>
      <x:c r="P341" s="329" t="str">
        <x:v>Under review</x:v>
      </x:c>
      <x:c r="Q341" s="329" t="str">
        <x:v>V4.2-NGOB-CORRECTED-TEST</x:v>
      </x:c>
      <x:c r="R341" s="329" t="str">
        <x:v>Property total operating expense source control.</x:v>
      </x:c>
      <x:c r="S341" s="329" t="str"/>
      <x:c r="T341" s="329"/>
      <x:c r="U341" s="332" t="str">
        <x:v>Property detail</x:v>
      </x:c>
      <x:c r="V341" s="332" t="str">
        <x:v>Needs review</x:v>
      </x:c>
      <x:c r="W341" s="60"/>
      <x:c r="X341" s="60"/>
      <x:c r="Y341" s="60"/>
      <x:c r="Z341" s="60"/>
    </x:row>
    <x:row r="342" ht="18" hidden="0" customHeight="1">
      <x:c r="A342" s="329" t="str">
        <x:v>FIN-TEST-0336</x:v>
      </x:c>
      <x:c r="B342" s="329" t="str">
        <x:v>ASM-NGOB-V42-TEST</x:v>
      </x:c>
      <x:c r="C342" s="329" t="str">
        <x:v>ORG-NGOB</x:v>
      </x:c>
      <x:c r="D342" s="329" t="str">
        <x:v>PROP-RG</x:v>
      </x:c>
      <x:c r="E342" s="336" t="d">
        <x:v>2029-04-01T00:00:00.000Z</x:v>
      </x:c>
      <x:c r="F342" s="336" t="d">
        <x:v>2030-03-31T00:00:00.000Z</x:v>
      </x:c>
      <x:c r="G342" s="329" t="str">
        <x:v>2029-2030</x:v>
      </x:c>
      <x:c r="H342" s="329" t="str">
        <x:v>Projection</x:v>
      </x:c>
      <x:c r="I342" s="329" t="str">
        <x:v>REVENUE</x:v>
      </x:c>
      <x:c r="J342" s="338" t="n">
        <x:f>'20_FIELD_MAPPING'!H342</x:f>
        <x:v>601166.8589823327</x:v>
      </x:c>
      <x:c r="K342" s="329" t="str">
        <x:v>CAD</x:v>
      </x:c>
      <x:c r="L342" s="329" t="str">
        <x:v>Unknown</x:v>
      </x:c>
      <x:c r="M342" s="329" t="str">
        <x:v>SRC-NGOB-V18</x:v>
      </x:c>
      <x:c r="N342" s="329" t="str">
        <x:v>'Rosemary Green'!H16</x:v>
      </x:c>
      <x:c r="O342" s="329" t="str">
        <x:v>MAP-TEST-0336</x:v>
      </x:c>
      <x:c r="P342" s="329" t="str">
        <x:v>Under review</x:v>
      </x:c>
      <x:c r="Q342" s="329" t="str">
        <x:v>V4.2-NGOB-CORRECTED-TEST</x:v>
      </x:c>
      <x:c r="R342" s="329" t="str">
        <x:v>Property total revenue source control.</x:v>
      </x:c>
      <x:c r="S342" s="329" t="str"/>
      <x:c r="T342" s="329"/>
      <x:c r="U342" s="332" t="str">
        <x:v>Property detail</x:v>
      </x:c>
      <x:c r="V342" s="332" t="str">
        <x:v>Needs review</x:v>
      </x:c>
      <x:c r="W342" s="60"/>
      <x:c r="X342" s="60"/>
      <x:c r="Y342" s="60"/>
      <x:c r="Z342" s="60"/>
    </x:row>
    <x:row r="343" ht="18" hidden="0" customHeight="1">
      <x:c r="A343" s="329" t="str">
        <x:v>FIN-TEST-0337</x:v>
      </x:c>
      <x:c r="B343" s="329" t="str">
        <x:v>ASM-NGOB-V42-TEST</x:v>
      </x:c>
      <x:c r="C343" s="329" t="str">
        <x:v>ORG-NGOB</x:v>
      </x:c>
      <x:c r="D343" s="329" t="str">
        <x:v>PROP-RG</x:v>
      </x:c>
      <x:c r="E343" s="336" t="d">
        <x:v>2029-04-01T00:00:00.000Z</x:v>
      </x:c>
      <x:c r="F343" s="336" t="d">
        <x:v>2030-03-31T00:00:00.000Z</x:v>
      </x:c>
      <x:c r="G343" s="329" t="str">
        <x:v>2029-2030</x:v>
      </x:c>
      <x:c r="H343" s="329" t="str">
        <x:v>Projection</x:v>
      </x:c>
      <x:c r="I343" s="329" t="str">
        <x:v>OPEX</x:v>
      </x:c>
      <x:c r="J343" s="338" t="n">
        <x:f>'20_FIELD_MAPPING'!H343</x:f>
        <x:v>305642.63793407235</x:v>
      </x:c>
      <x:c r="K343" s="329" t="str">
        <x:v>CAD</x:v>
      </x:c>
      <x:c r="L343" s="329" t="str">
        <x:v>Unknown</x:v>
      </x:c>
      <x:c r="M343" s="329" t="str">
        <x:v>SRC-NGOB-V18</x:v>
      </x:c>
      <x:c r="N343" s="329" t="str">
        <x:v>'Rosemary Green'!H87</x:v>
      </x:c>
      <x:c r="O343" s="329" t="str">
        <x:v>MAP-TEST-0337</x:v>
      </x:c>
      <x:c r="P343" s="329" t="str">
        <x:v>Under review</x:v>
      </x:c>
      <x:c r="Q343" s="329" t="str">
        <x:v>V4.2-NGOB-CORRECTED-TEST</x:v>
      </x:c>
      <x:c r="R343" s="329" t="str">
        <x:v>Property total operating expense source control.</x:v>
      </x:c>
      <x:c r="S343" s="329" t="str"/>
      <x:c r="T343" s="329"/>
      <x:c r="U343" s="332" t="str">
        <x:v>Property detail</x:v>
      </x:c>
      <x:c r="V343" s="332" t="str">
        <x:v>Needs review</x:v>
      </x:c>
      <x:c r="W343" s="60"/>
      <x:c r="X343" s="60"/>
      <x:c r="Y343" s="60"/>
      <x:c r="Z343" s="60"/>
    </x:row>
    <x:row r="344" ht="18" hidden="0" customHeight="1">
      <x:c r="A344" s="329" t="str">
        <x:v>FIN-TEST-0338</x:v>
      </x:c>
      <x:c r="B344" s="329" t="str">
        <x:v>ASM-NGOB-V42-TEST</x:v>
      </x:c>
      <x:c r="C344" s="329" t="str">
        <x:v>ORG-NGOB</x:v>
      </x:c>
      <x:c r="D344" s="329" t="str">
        <x:v>PROP-RG</x:v>
      </x:c>
      <x:c r="E344" s="336" t="d">
        <x:v>2031-04-01T00:00:00.000Z</x:v>
      </x:c>
      <x:c r="F344" s="336" t="d">
        <x:v>2032-03-31T00:00:00.000Z</x:v>
      </x:c>
      <x:c r="G344" s="329" t="str">
        <x:v>2031-2032</x:v>
      </x:c>
      <x:c r="H344" s="329" t="str">
        <x:v>Projection</x:v>
      </x:c>
      <x:c r="I344" s="329" t="str">
        <x:v>REVENUE</x:v>
      </x:c>
      <x:c r="J344" s="338" t="n">
        <x:f>'20_FIELD_MAPPING'!H344</x:f>
        <x:v>625446.930085219</x:v>
      </x:c>
      <x:c r="K344" s="329" t="str">
        <x:v>CAD</x:v>
      </x:c>
      <x:c r="L344" s="329" t="str">
        <x:v>Unknown</x:v>
      </x:c>
      <x:c r="M344" s="329" t="str">
        <x:v>SRC-NGOB-V18</x:v>
      </x:c>
      <x:c r="N344" s="329" t="str">
        <x:v>'Rosemary Green'!J16</x:v>
      </x:c>
      <x:c r="O344" s="329" t="str">
        <x:v>MAP-TEST-0338</x:v>
      </x:c>
      <x:c r="P344" s="329" t="str">
        <x:v>Under review</x:v>
      </x:c>
      <x:c r="Q344" s="329" t="str">
        <x:v>V4.2-NGOB-CORRECTED-TEST</x:v>
      </x:c>
      <x:c r="R344" s="329" t="str">
        <x:v>Property total revenue source control.</x:v>
      </x:c>
      <x:c r="S344" s="329" t="str"/>
      <x:c r="T344" s="329"/>
      <x:c r="U344" s="332" t="str">
        <x:v>Property detail</x:v>
      </x:c>
      <x:c r="V344" s="332" t="str">
        <x:v>Needs review</x:v>
      </x:c>
      <x:c r="W344" s="60"/>
      <x:c r="X344" s="60"/>
      <x:c r="Y344" s="60"/>
      <x:c r="Z344" s="60"/>
    </x:row>
    <x:row r="345" ht="18" hidden="0" customHeight="1">
      <x:c r="A345" s="329" t="str">
        <x:v>FIN-TEST-0339</x:v>
      </x:c>
      <x:c r="B345" s="329" t="str">
        <x:v>ASM-NGOB-V42-TEST</x:v>
      </x:c>
      <x:c r="C345" s="329" t="str">
        <x:v>ORG-NGOB</x:v>
      </x:c>
      <x:c r="D345" s="329" t="str">
        <x:v>PROP-RG</x:v>
      </x:c>
      <x:c r="E345" s="336" t="d">
        <x:v>2031-04-01T00:00:00.000Z</x:v>
      </x:c>
      <x:c r="F345" s="336" t="d">
        <x:v>2032-03-31T00:00:00.000Z</x:v>
      </x:c>
      <x:c r="G345" s="329" t="str">
        <x:v>2031-2032</x:v>
      </x:c>
      <x:c r="H345" s="329" t="str">
        <x:v>Projection</x:v>
      </x:c>
      <x:c r="I345" s="329" t="str">
        <x:v>OPEX</x:v>
      </x:c>
      <x:c r="J345" s="338" t="n">
        <x:f>'20_FIELD_MAPPING'!H345</x:f>
        <x:v>318776.997072108</x:v>
      </x:c>
      <x:c r="K345" s="329" t="str">
        <x:v>CAD</x:v>
      </x:c>
      <x:c r="L345" s="329" t="str">
        <x:v>Unknown</x:v>
      </x:c>
      <x:c r="M345" s="329" t="str">
        <x:v>SRC-NGOB-V18</x:v>
      </x:c>
      <x:c r="N345" s="329" t="str">
        <x:v>'Rosemary Green'!J87</x:v>
      </x:c>
      <x:c r="O345" s="329" t="str">
        <x:v>MAP-TEST-0339</x:v>
      </x:c>
      <x:c r="P345" s="329" t="str">
        <x:v>Under review</x:v>
      </x:c>
      <x:c r="Q345" s="329" t="str">
        <x:v>V4.2-NGOB-CORRECTED-TEST</x:v>
      </x:c>
      <x:c r="R345" s="329" t="str">
        <x:v>Property total operating expense source control.</x:v>
      </x:c>
      <x:c r="S345" s="329" t="str"/>
      <x:c r="T345" s="329"/>
      <x:c r="U345" s="332" t="str">
        <x:v>Property detail</x:v>
      </x:c>
      <x:c r="V345" s="332" t="str">
        <x:v>Needs review</x:v>
      </x:c>
      <x:c r="W345" s="60"/>
      <x:c r="X345" s="60"/>
      <x:c r="Y345" s="60"/>
      <x:c r="Z345" s="60"/>
    </x:row>
    <x:row r="346" ht="18" hidden="0" customHeight="1">
      <x:c r="A346" s="329" t="str">
        <x:v>FIN-TEST-0340</x:v>
      </x:c>
      <x:c r="B346" s="329" t="str">
        <x:v>ASM-NGOB-V42-TEST</x:v>
      </x:c>
      <x:c r="C346" s="329" t="str">
        <x:v>ORG-NGOB</x:v>
      </x:c>
      <x:c r="D346" s="329" t="str">
        <x:v>PROP-RG</x:v>
      </x:c>
      <x:c r="E346" s="336" t="d">
        <x:v>2032-04-01T00:00:00.000Z</x:v>
      </x:c>
      <x:c r="F346" s="336" t="d">
        <x:v>2033-03-31T00:00:00.000Z</x:v>
      </x:c>
      <x:c r="G346" s="329" t="str">
        <x:v>2032-2033</x:v>
      </x:c>
      <x:c r="H346" s="329" t="str">
        <x:v>Projection</x:v>
      </x:c>
      <x:c r="I346" s="329" t="str">
        <x:v>REVENUE</x:v>
      </x:c>
      <x:c r="J346" s="338" t="n">
        <x:f>'20_FIELD_MAPPING'!H346</x:f>
        <x:v>637952.3686869234</x:v>
      </x:c>
      <x:c r="K346" s="329" t="str">
        <x:v>CAD</x:v>
      </x:c>
      <x:c r="L346" s="329" t="str">
        <x:v>Unknown</x:v>
      </x:c>
      <x:c r="M346" s="329" t="str">
        <x:v>SRC-NGOB-V18</x:v>
      </x:c>
      <x:c r="N346" s="329" t="str">
        <x:v>'Rosemary Green'!K16</x:v>
      </x:c>
      <x:c r="O346" s="329" t="str">
        <x:v>MAP-TEST-0340</x:v>
      </x:c>
      <x:c r="P346" s="329" t="str">
        <x:v>Under review</x:v>
      </x:c>
      <x:c r="Q346" s="329" t="str">
        <x:v>V4.2-NGOB-CORRECTED-TEST</x:v>
      </x:c>
      <x:c r="R346" s="329" t="str">
        <x:v>Property total revenue source control.</x:v>
      </x:c>
      <x:c r="S346" s="329" t="str"/>
      <x:c r="T346" s="329"/>
      <x:c r="U346" s="332" t="str">
        <x:v>Property detail</x:v>
      </x:c>
      <x:c r="V346" s="332" t="str">
        <x:v>Needs review</x:v>
      </x:c>
      <x:c r="W346" s="60"/>
      <x:c r="X346" s="60"/>
      <x:c r="Y346" s="60"/>
      <x:c r="Z346" s="60"/>
    </x:row>
    <x:row r="347" ht="18" hidden="0" customHeight="1">
      <x:c r="A347" s="329" t="str">
        <x:v>FIN-TEST-0341</x:v>
      </x:c>
      <x:c r="B347" s="329" t="str">
        <x:v>ASM-NGOB-V42-TEST</x:v>
      </x:c>
      <x:c r="C347" s="329" t="str">
        <x:v>ORG-NGOB</x:v>
      </x:c>
      <x:c r="D347" s="329" t="str">
        <x:v>PROP-RG</x:v>
      </x:c>
      <x:c r="E347" s="336" t="d">
        <x:v>2032-04-01T00:00:00.000Z</x:v>
      </x:c>
      <x:c r="F347" s="336" t="d">
        <x:v>2033-03-31T00:00:00.000Z</x:v>
      </x:c>
      <x:c r="G347" s="329" t="str">
        <x:v>2032-2033</x:v>
      </x:c>
      <x:c r="H347" s="329" t="str">
        <x:v>Projection</x:v>
      </x:c>
      <x:c r="I347" s="329" t="str">
        <x:v>OPEX</x:v>
      </x:c>
      <x:c r="J347" s="338" t="n">
        <x:f>'20_FIELD_MAPPING'!H347</x:f>
        <x:v>325565.4333850277</x:v>
      </x:c>
      <x:c r="K347" s="329" t="str">
        <x:v>CAD</x:v>
      </x:c>
      <x:c r="L347" s="329" t="str">
        <x:v>Unknown</x:v>
      </x:c>
      <x:c r="M347" s="329" t="str">
        <x:v>SRC-NGOB-V18</x:v>
      </x:c>
      <x:c r="N347" s="329" t="str">
        <x:v>'Rosemary Green'!K87</x:v>
      </x:c>
      <x:c r="O347" s="329" t="str">
        <x:v>MAP-TEST-0341</x:v>
      </x:c>
      <x:c r="P347" s="329" t="str">
        <x:v>Under review</x:v>
      </x:c>
      <x:c r="Q347" s="329" t="str">
        <x:v>V4.2-NGOB-CORRECTED-TEST</x:v>
      </x:c>
      <x:c r="R347" s="329" t="str">
        <x:v>Property total operating expense source control.</x:v>
      </x:c>
      <x:c r="S347" s="329" t="str"/>
      <x:c r="T347" s="329"/>
      <x:c r="U347" s="332" t="str">
        <x:v>Property detail</x:v>
      </x:c>
      <x:c r="V347" s="332" t="str">
        <x:v>Needs review</x:v>
      </x:c>
      <x:c r="W347" s="60"/>
      <x:c r="X347" s="60"/>
      <x:c r="Y347" s="60"/>
      <x:c r="Z347" s="60"/>
    </x:row>
    <x:row r="348" ht="18" hidden="0" customHeight="1">
      <x:c r="A348" s="329" t="str">
        <x:v>FIN-TEST-0342</x:v>
      </x:c>
      <x:c r="B348" s="329" t="str">
        <x:v>ASM-NGOB-V42-TEST</x:v>
      </x:c>
      <x:c r="C348" s="329" t="str">
        <x:v>ORG-NGOB</x:v>
      </x:c>
      <x:c r="D348" s="329" t="str">
        <x:v>PROP-RG</x:v>
      </x:c>
      <x:c r="E348" s="336" t="d">
        <x:v>2033-04-01T00:00:00.000Z</x:v>
      </x:c>
      <x:c r="F348" s="336" t="d">
        <x:v>2034-03-31T00:00:00.000Z</x:v>
      </x:c>
      <x:c r="G348" s="329" t="str">
        <x:v>2033-2034</x:v>
      </x:c>
      <x:c r="H348" s="329" t="str">
        <x:v>Projection</x:v>
      </x:c>
      <x:c r="I348" s="329" t="str">
        <x:v>REVENUE</x:v>
      </x:c>
      <x:c r="J348" s="338" t="n">
        <x:f>'20_FIELD_MAPPING'!H348</x:f>
        <x:v>650707.9160606619</x:v>
      </x:c>
      <x:c r="K348" s="329" t="str">
        <x:v>CAD</x:v>
      </x:c>
      <x:c r="L348" s="329" t="str">
        <x:v>Unknown</x:v>
      </x:c>
      <x:c r="M348" s="329" t="str">
        <x:v>SRC-NGOB-V18</x:v>
      </x:c>
      <x:c r="N348" s="329" t="str">
        <x:v>'Rosemary Green'!L16</x:v>
      </x:c>
      <x:c r="O348" s="329" t="str">
        <x:v>MAP-TEST-0342</x:v>
      </x:c>
      <x:c r="P348" s="329" t="str">
        <x:v>Under review</x:v>
      </x:c>
      <x:c r="Q348" s="329" t="str">
        <x:v>V4.2-NGOB-CORRECTED-TEST</x:v>
      </x:c>
      <x:c r="R348" s="329" t="str">
        <x:v>Property total revenue source control.</x:v>
      </x:c>
      <x:c r="S348" s="329" t="str"/>
      <x:c r="T348" s="329"/>
      <x:c r="U348" s="332" t="str">
        <x:v>Property detail</x:v>
      </x:c>
      <x:c r="V348" s="332" t="str">
        <x:v>Needs review</x:v>
      </x:c>
      <x:c r="W348" s="60"/>
      <x:c r="X348" s="60"/>
      <x:c r="Y348" s="60"/>
      <x:c r="Z348" s="60"/>
    </x:row>
    <x:row r="349" ht="18" hidden="0" customHeight="1">
      <x:c r="A349" s="329" t="str">
        <x:v>FIN-TEST-0343</x:v>
      </x:c>
      <x:c r="B349" s="329" t="str">
        <x:v>ASM-NGOB-V42-TEST</x:v>
      </x:c>
      <x:c r="C349" s="329" t="str">
        <x:v>ORG-NGOB</x:v>
      </x:c>
      <x:c r="D349" s="329" t="str">
        <x:v>PROP-RG</x:v>
      </x:c>
      <x:c r="E349" s="336" t="d">
        <x:v>2033-04-01T00:00:00.000Z</x:v>
      </x:c>
      <x:c r="F349" s="336" t="d">
        <x:v>2034-03-31T00:00:00.000Z</x:v>
      </x:c>
      <x:c r="G349" s="329" t="str">
        <x:v>2033-2034</x:v>
      </x:c>
      <x:c r="H349" s="329" t="str">
        <x:v>Projection</x:v>
      </x:c>
      <x:c r="I349" s="329" t="str">
        <x:v>OPEX</x:v>
      </x:c>
      <x:c r="J349" s="338" t="n">
        <x:f>'20_FIELD_MAPPING'!H349</x:f>
        <x:v>332506.15427906497</x:v>
      </x:c>
      <x:c r="K349" s="329" t="str">
        <x:v>CAD</x:v>
      </x:c>
      <x:c r="L349" s="329" t="str">
        <x:v>Unknown</x:v>
      </x:c>
      <x:c r="M349" s="329" t="str">
        <x:v>SRC-NGOB-V18</x:v>
      </x:c>
      <x:c r="N349" s="329" t="str">
        <x:v>'Rosemary Green'!L87</x:v>
      </x:c>
      <x:c r="O349" s="329" t="str">
        <x:v>MAP-TEST-0343</x:v>
      </x:c>
      <x:c r="P349" s="329" t="str">
        <x:v>Under review</x:v>
      </x:c>
      <x:c r="Q349" s="329" t="str">
        <x:v>V4.2-NGOB-CORRECTED-TEST</x:v>
      </x:c>
      <x:c r="R349" s="329" t="str">
        <x:v>Property total operating expense source control.</x:v>
      </x:c>
      <x:c r="S349" s="329" t="str"/>
      <x:c r="T349" s="329"/>
      <x:c r="U349" s="332" t="str">
        <x:v>Property detail</x:v>
      </x:c>
      <x:c r="V349" s="332" t="str">
        <x:v>Needs review</x:v>
      </x:c>
      <x:c r="W349" s="60"/>
      <x:c r="X349" s="60"/>
      <x:c r="Y349" s="60"/>
      <x:c r="Z349" s="60"/>
    </x:row>
    <x:row r="350" ht="18" hidden="0" customHeight="1">
      <x:c r="A350" s="329" t="str">
        <x:v>FIN-TEST-0344</x:v>
      </x:c>
      <x:c r="B350" s="329" t="str">
        <x:v>ASM-NGOB-V42-TEST</x:v>
      </x:c>
      <x:c r="C350" s="329" t="str">
        <x:v>ORG-NGOB</x:v>
      </x:c>
      <x:c r="D350" s="329" t="str">
        <x:v>PROP-RG</x:v>
      </x:c>
      <x:c r="E350" s="336" t="d">
        <x:v>2034-04-01T00:00:00.000Z</x:v>
      </x:c>
      <x:c r="F350" s="336" t="d">
        <x:v>2035-03-31T00:00:00.000Z</x:v>
      </x:c>
      <x:c r="G350" s="329" t="str">
        <x:v>2034-2035</x:v>
      </x:c>
      <x:c r="H350" s="329" t="str">
        <x:v>Projection</x:v>
      </x:c>
      <x:c r="I350" s="329" t="str">
        <x:v>REVENUE</x:v>
      </x:c>
      <x:c r="J350" s="338" t="n">
        <x:f>'20_FIELD_MAPPING'!H350</x:f>
        <x:v>663718.5743818751</x:v>
      </x:c>
      <x:c r="K350" s="329" t="str">
        <x:v>CAD</x:v>
      </x:c>
      <x:c r="L350" s="329" t="str">
        <x:v>Unknown</x:v>
      </x:c>
      <x:c r="M350" s="329" t="str">
        <x:v>SRC-NGOB-V18</x:v>
      </x:c>
      <x:c r="N350" s="329" t="str">
        <x:v>'Rosemary Green'!M16</x:v>
      </x:c>
      <x:c r="O350" s="329" t="str">
        <x:v>MAP-TEST-0344</x:v>
      </x:c>
      <x:c r="P350" s="329" t="str">
        <x:v>Under review</x:v>
      </x:c>
      <x:c r="Q350" s="329" t="str">
        <x:v>V4.2-NGOB-CORRECTED-TEST</x:v>
      </x:c>
      <x:c r="R350" s="329" t="str">
        <x:v>Property total revenue source control.</x:v>
      </x:c>
      <x:c r="S350" s="329" t="str"/>
      <x:c r="T350" s="329"/>
      <x:c r="U350" s="332" t="str">
        <x:v>Property detail</x:v>
      </x:c>
      <x:c r="V350" s="332" t="str">
        <x:v>Needs review</x:v>
      </x:c>
      <x:c r="W350" s="60"/>
      <x:c r="X350" s="60"/>
      <x:c r="Y350" s="60"/>
      <x:c r="Z350" s="60"/>
    </x:row>
    <x:row r="351" ht="18" hidden="0" customHeight="1">
      <x:c r="A351" s="329" t="str">
        <x:v>FIN-TEST-0345</x:v>
      </x:c>
      <x:c r="B351" s="329" t="str">
        <x:v>ASM-NGOB-V42-TEST</x:v>
      </x:c>
      <x:c r="C351" s="329" t="str">
        <x:v>ORG-NGOB</x:v>
      </x:c>
      <x:c r="D351" s="329" t="str">
        <x:v>PROP-RG</x:v>
      </x:c>
      <x:c r="E351" s="336" t="d">
        <x:v>2034-04-01T00:00:00.000Z</x:v>
      </x:c>
      <x:c r="F351" s="336" t="d">
        <x:v>2035-03-31T00:00:00.000Z</x:v>
      </x:c>
      <x:c r="G351" s="329" t="str">
        <x:v>2034-2035</x:v>
      </x:c>
      <x:c r="H351" s="329" t="str">
        <x:v>Projection</x:v>
      </x:c>
      <x:c r="I351" s="329" t="str">
        <x:v>OPEX</x:v>
      </x:c>
      <x:c r="J351" s="338" t="n">
        <x:f>'20_FIELD_MAPPING'!H351</x:f>
        <x:v>339602.8660800364</x:v>
      </x:c>
      <x:c r="K351" s="329" t="str">
        <x:v>CAD</x:v>
      </x:c>
      <x:c r="L351" s="329" t="str">
        <x:v>Unknown</x:v>
      </x:c>
      <x:c r="M351" s="329" t="str">
        <x:v>SRC-NGOB-V18</x:v>
      </x:c>
      <x:c r="N351" s="329" t="str">
        <x:v>'Rosemary Green'!M87</x:v>
      </x:c>
      <x:c r="O351" s="329" t="str">
        <x:v>MAP-TEST-0345</x:v>
      </x:c>
      <x:c r="P351" s="329" t="str">
        <x:v>Under review</x:v>
      </x:c>
      <x:c r="Q351" s="329" t="str">
        <x:v>V4.2-NGOB-CORRECTED-TEST</x:v>
      </x:c>
      <x:c r="R351" s="329" t="str">
        <x:v>Property total operating expense source control.</x:v>
      </x:c>
      <x:c r="S351" s="329" t="str"/>
      <x:c r="T351" s="329"/>
      <x:c r="U351" s="332" t="str">
        <x:v>Property detail</x:v>
      </x:c>
      <x:c r="V351" s="332" t="str">
        <x:v>Needs review</x:v>
      </x:c>
      <x:c r="W351" s="60"/>
      <x:c r="X351" s="60"/>
      <x:c r="Y351" s="60"/>
      <x:c r="Z351" s="60"/>
    </x:row>
    <x:row r="352" ht="18" hidden="0" customHeight="1">
      <x:c r="A352" s="329" t="str">
        <x:v>FIN-TEST-0346</x:v>
      </x:c>
      <x:c r="B352" s="329" t="str">
        <x:v>ASM-NGOB-V42-TEST</x:v>
      </x:c>
      <x:c r="C352" s="329" t="str">
        <x:v>ORG-NGOB</x:v>
      </x:c>
      <x:c r="D352" s="329" t="str">
        <x:v>PROP-MM</x:v>
      </x:c>
      <x:c r="E352" s="336" t="d">
        <x:v>2030-04-01T00:00:00.000Z</x:v>
      </x:c>
      <x:c r="F352" s="336" t="d">
        <x:v>2031-03-31T00:00:00.000Z</x:v>
      </x:c>
      <x:c r="G352" s="329" t="str">
        <x:v>2030-2031</x:v>
      </x:c>
      <x:c r="H352" s="329" t="str">
        <x:v>Projection</x:v>
      </x:c>
      <x:c r="I352" s="329" t="str">
        <x:v>REVENUE</x:v>
      </x:c>
      <x:c r="J352" s="338" t="n">
        <x:f>'20_FIELD_MAPPING'!H352</x:f>
        <x:v>884249.1624840745</x:v>
      </x:c>
      <x:c r="K352" s="329" t="str">
        <x:v>CAD</x:v>
      </x:c>
      <x:c r="L352" s="329" t="str">
        <x:v>Unknown</x:v>
      </x:c>
      <x:c r="M352" s="329" t="str">
        <x:v>SRC-NGOB-V18</x:v>
      </x:c>
      <x:c r="N352" s="329" t="str">
        <x:v>'Murray Manor'!I16</x:v>
      </x:c>
      <x:c r="O352" s="329" t="str">
        <x:v>MAP-TEST-0346</x:v>
      </x:c>
      <x:c r="P352" s="329" t="str">
        <x:v>Under review</x:v>
      </x:c>
      <x:c r="Q352" s="329" t="str">
        <x:v>V4.2-NGOB-CORRECTED-TEST</x:v>
      </x:c>
      <x:c r="R352" s="329" t="str">
        <x:v>Original header 20230-2031 normalized to 2030-2031 by column sequence; NOTE-FY2030.</x:v>
      </x:c>
      <x:c r="S352" s="329" t="str"/>
      <x:c r="T352" s="329"/>
      <x:c r="U352" s="332" t="str">
        <x:v>Property detail</x:v>
      </x:c>
      <x:c r="V352" s="332" t="str">
        <x:v>Needs review</x:v>
      </x:c>
      <x:c r="W352" s="60"/>
      <x:c r="X352" s="60"/>
      <x:c r="Y352" s="60"/>
      <x:c r="Z352" s="60"/>
    </x:row>
    <x:row r="353" ht="18" hidden="0" customHeight="1">
      <x:c r="A353" s="329" t="str">
        <x:v>FIN-TEST-0347</x:v>
      </x:c>
      <x:c r="B353" s="329" t="str">
        <x:v>ASM-NGOB-V42-TEST</x:v>
      </x:c>
      <x:c r="C353" s="329" t="str">
        <x:v>ORG-NGOB</x:v>
      </x:c>
      <x:c r="D353" s="329" t="str">
        <x:v>PROP-MM</x:v>
      </x:c>
      <x:c r="E353" s="336" t="d">
        <x:v>2030-04-01T00:00:00.000Z</x:v>
      </x:c>
      <x:c r="F353" s="336" t="d">
        <x:v>2031-03-31T00:00:00.000Z</x:v>
      </x:c>
      <x:c r="G353" s="329" t="str">
        <x:v>2030-2031</x:v>
      </x:c>
      <x:c r="H353" s="329" t="str">
        <x:v>Projection</x:v>
      </x:c>
      <x:c r="I353" s="329" t="str">
        <x:v>OPEX</x:v>
      </x:c>
      <x:c r="J353" s="338" t="n">
        <x:f>'20_FIELD_MAPPING'!H353</x:f>
        <x:v>296941.9261701714</x:v>
      </x:c>
      <x:c r="K353" s="329" t="str">
        <x:v>CAD</x:v>
      </x:c>
      <x:c r="L353" s="329" t="str">
        <x:v>Unknown</x:v>
      </x:c>
      <x:c r="M353" s="329" t="str">
        <x:v>SRC-NGOB-V18</x:v>
      </x:c>
      <x:c r="N353" s="329" t="str">
        <x:v>'Murray Manor'!I87</x:v>
      </x:c>
      <x:c r="O353" s="329" t="str">
        <x:v>MAP-TEST-0347</x:v>
      </x:c>
      <x:c r="P353" s="329" t="str">
        <x:v>Under review</x:v>
      </x:c>
      <x:c r="Q353" s="329" t="str">
        <x:v>V4.2-NGOB-CORRECTED-TEST</x:v>
      </x:c>
      <x:c r="R353" s="329" t="str">
        <x:v>Original header 20230-2031 normalized to 2030-2031 by column sequence; NOTE-FY2030.</x:v>
      </x:c>
      <x:c r="S353" s="329" t="str"/>
      <x:c r="T353" s="329"/>
      <x:c r="U353" s="332" t="str">
        <x:v>Property detail</x:v>
      </x:c>
      <x:c r="V353" s="332" t="str">
        <x:v>Needs review</x:v>
      </x:c>
      <x:c r="W353" s="60"/>
      <x:c r="X353" s="60"/>
      <x:c r="Y353" s="60"/>
      <x:c r="Z353" s="60"/>
    </x:row>
    <x:row r="354" ht="18" hidden="0" customHeight="1">
      <x:c r="A354" s="329" t="str">
        <x:v>FIN-TEST-0348</x:v>
      </x:c>
      <x:c r="B354" s="329" t="str">
        <x:v>ASM-NGOB-V42-TEST</x:v>
      </x:c>
      <x:c r="C354" s="329" t="str">
        <x:v>ORG-NGOB</x:v>
      </x:c>
      <x:c r="D354" s="329" t="str">
        <x:v>PROP-EA</x:v>
      </x:c>
      <x:c r="E354" s="336" t="d">
        <x:v>2030-04-01T00:00:00.000Z</x:v>
      </x:c>
      <x:c r="F354" s="336" t="d">
        <x:v>2031-03-31T00:00:00.000Z</x:v>
      </x:c>
      <x:c r="G354" s="329" t="str">
        <x:v>2030-2031</x:v>
      </x:c>
      <x:c r="H354" s="329" t="str">
        <x:v>Projection</x:v>
      </x:c>
      <x:c r="I354" s="329" t="str">
        <x:v>REVENUE</x:v>
      </x:c>
      <x:c r="J354" s="338" t="n">
        <x:f>'20_FIELD_MAPPING'!H354</x:f>
        <x:v>1066914.909321718</x:v>
      </x:c>
      <x:c r="K354" s="329" t="str">
        <x:v>CAD</x:v>
      </x:c>
      <x:c r="L354" s="329" t="str">
        <x:v>Unknown</x:v>
      </x:c>
      <x:c r="M354" s="329" t="str">
        <x:v>SRC-NGOB-V18</x:v>
      </x:c>
      <x:c r="N354" s="329" t="str">
        <x:v>'Evergreen Apartments'!I16</x:v>
      </x:c>
      <x:c r="O354" s="329" t="str">
        <x:v>MAP-TEST-0348</x:v>
      </x:c>
      <x:c r="P354" s="329" t="str">
        <x:v>Under review</x:v>
      </x:c>
      <x:c r="Q354" s="329" t="str">
        <x:v>V4.2-NGOB-CORRECTED-TEST</x:v>
      </x:c>
      <x:c r="R354" s="329" t="str">
        <x:v>Original header 20230-2031 normalized to 2030-2031 by column sequence; NOTE-FY2030.</x:v>
      </x:c>
      <x:c r="S354" s="329" t="str"/>
      <x:c r="T354" s="329"/>
      <x:c r="U354" s="332" t="str">
        <x:v>Property detail</x:v>
      </x:c>
      <x:c r="V354" s="332" t="str">
        <x:v>Needs review</x:v>
      </x:c>
      <x:c r="W354" s="60"/>
      <x:c r="X354" s="60"/>
      <x:c r="Y354" s="60"/>
      <x:c r="Z354" s="60"/>
    </x:row>
    <x:row r="355" ht="18" hidden="0" customHeight="1">
      <x:c r="A355" s="329" t="str">
        <x:v>FIN-TEST-0349</x:v>
      </x:c>
      <x:c r="B355" s="329" t="str">
        <x:v>ASM-NGOB-V42-TEST</x:v>
      </x:c>
      <x:c r="C355" s="329" t="str">
        <x:v>ORG-NGOB</x:v>
      </x:c>
      <x:c r="D355" s="329" t="str">
        <x:v>PROP-EA</x:v>
      </x:c>
      <x:c r="E355" s="336" t="d">
        <x:v>2030-04-01T00:00:00.000Z</x:v>
      </x:c>
      <x:c r="F355" s="336" t="d">
        <x:v>2031-03-31T00:00:00.000Z</x:v>
      </x:c>
      <x:c r="G355" s="329" t="str">
        <x:v>2030-2031</x:v>
      </x:c>
      <x:c r="H355" s="329" t="str">
        <x:v>Projection</x:v>
      </x:c>
      <x:c r="I355" s="329" t="str">
        <x:v>OPEX</x:v>
      </x:c>
      <x:c r="J355" s="338" t="n">
        <x:f>'20_FIELD_MAPPING'!H355</x:f>
        <x:v>871846.6824230667</x:v>
      </x:c>
      <x:c r="K355" s="329" t="str">
        <x:v>CAD</x:v>
      </x:c>
      <x:c r="L355" s="329" t="str">
        <x:v>Unknown</x:v>
      </x:c>
      <x:c r="M355" s="329" t="str">
        <x:v>SRC-NGOB-V18</x:v>
      </x:c>
      <x:c r="N355" s="329" t="str">
        <x:v>'Evergreen Apartments'!I87</x:v>
      </x:c>
      <x:c r="O355" s="329" t="str">
        <x:v>MAP-TEST-0349</x:v>
      </x:c>
      <x:c r="P355" s="329" t="str">
        <x:v>Under review</x:v>
      </x:c>
      <x:c r="Q355" s="329" t="str">
        <x:v>V4.2-NGOB-CORRECTED-TEST</x:v>
      </x:c>
      <x:c r="R355" s="329" t="str">
        <x:v>Original header 20230-2031 normalized to 2030-2031 by column sequence; NOTE-FY2030.</x:v>
      </x:c>
      <x:c r="S355" s="329" t="str"/>
      <x:c r="T355" s="329"/>
      <x:c r="U355" s="332" t="str">
        <x:v>Property detail</x:v>
      </x:c>
      <x:c r="V355" s="332" t="str">
        <x:v>Needs review</x:v>
      </x:c>
      <x:c r="W355" s="60"/>
      <x:c r="X355" s="60"/>
      <x:c r="Y355" s="60"/>
      <x:c r="Z355" s="60"/>
    </x:row>
    <x:row r="356" ht="18" hidden="0" customHeight="1">
      <x:c r="A356" s="329" t="str">
        <x:v>FIN-TEST-0350</x:v>
      </x:c>
      <x:c r="B356" s="329" t="str">
        <x:v>ASM-NGOB-V42-TEST</x:v>
      </x:c>
      <x:c r="C356" s="329" t="str">
        <x:v>ORG-NGOB</x:v>
      </x:c>
      <x:c r="D356" s="329" t="str">
        <x:v>PROP-PM</x:v>
      </x:c>
      <x:c r="E356" s="336" t="d">
        <x:v>2030-04-01T00:00:00.000Z</x:v>
      </x:c>
      <x:c r="F356" s="336" t="d">
        <x:v>2031-03-31T00:00:00.000Z</x:v>
      </x:c>
      <x:c r="G356" s="329" t="str">
        <x:v>2030-2031</x:v>
      </x:c>
      <x:c r="H356" s="329" t="str">
        <x:v>Projection</x:v>
      </x:c>
      <x:c r="I356" s="329" t="str">
        <x:v>REVENUE</x:v>
      </x:c>
      <x:c r="J356" s="338" t="n">
        <x:f>'20_FIELD_MAPPING'!H356</x:f>
        <x:v>8226584.1550933095</x:v>
      </x:c>
      <x:c r="K356" s="329" t="str">
        <x:v>CAD</x:v>
      </x:c>
      <x:c r="L356" s="329" t="str">
        <x:v>Unknown</x:v>
      </x:c>
      <x:c r="M356" s="329" t="str">
        <x:v>SRC-NGOB-V18</x:v>
      </x:c>
      <x:c r="N356" s="329" t="str">
        <x:v>'Port Moody'!I16</x:v>
      </x:c>
      <x:c r="O356" s="329" t="str">
        <x:v>MAP-TEST-0350</x:v>
      </x:c>
      <x:c r="P356" s="329" t="str">
        <x:v>Under review</x:v>
      </x:c>
      <x:c r="Q356" s="329" t="str">
        <x:v>V4.2-NGOB-CORRECTED-TEST</x:v>
      </x:c>
      <x:c r="R356" s="329" t="str">
        <x:v>Original header 20230-2031 normalized to 2030-2031 by column sequence; NOTE-FY2030.</x:v>
      </x:c>
      <x:c r="S356" s="329" t="str"/>
      <x:c r="T356" s="329"/>
      <x:c r="U356" s="332" t="str">
        <x:v>Property detail</x:v>
      </x:c>
      <x:c r="V356" s="332" t="str">
        <x:v>Needs review</x:v>
      </x:c>
      <x:c r="W356" s="60"/>
      <x:c r="X356" s="60"/>
      <x:c r="Y356" s="60"/>
      <x:c r="Z356" s="60"/>
    </x:row>
    <x:row r="357" ht="18" hidden="0" customHeight="1">
      <x:c r="A357" s="329" t="str">
        <x:v>FIN-TEST-0351</x:v>
      </x:c>
      <x:c r="B357" s="329" t="str">
        <x:v>ASM-NGOB-V42-TEST</x:v>
      </x:c>
      <x:c r="C357" s="329" t="str">
        <x:v>ORG-NGOB</x:v>
      </x:c>
      <x:c r="D357" s="329" t="str">
        <x:v>PROP-PM</x:v>
      </x:c>
      <x:c r="E357" s="336" t="d">
        <x:v>2030-04-01T00:00:00.000Z</x:v>
      </x:c>
      <x:c r="F357" s="336" t="d">
        <x:v>2031-03-31T00:00:00.000Z</x:v>
      </x:c>
      <x:c r="G357" s="329" t="str">
        <x:v>2030-2031</x:v>
      </x:c>
      <x:c r="H357" s="329" t="str">
        <x:v>Projection</x:v>
      </x:c>
      <x:c r="I357" s="329" t="str">
        <x:v>OPEX</x:v>
      </x:c>
      <x:c r="J357" s="338" t="n">
        <x:f>'20_FIELD_MAPPING'!H357</x:f>
        <x:v>2083586.3833618804</x:v>
      </x:c>
      <x:c r="K357" s="329" t="str">
        <x:v>CAD</x:v>
      </x:c>
      <x:c r="L357" s="329" t="str">
        <x:v>Unknown</x:v>
      </x:c>
      <x:c r="M357" s="329" t="str">
        <x:v>SRC-NGOB-V18</x:v>
      </x:c>
      <x:c r="N357" s="329" t="str">
        <x:v>'Port Moody'!I87</x:v>
      </x:c>
      <x:c r="O357" s="329" t="str">
        <x:v>MAP-TEST-0351</x:v>
      </x:c>
      <x:c r="P357" s="329" t="str">
        <x:v>Under review</x:v>
      </x:c>
      <x:c r="Q357" s="329" t="str">
        <x:v>V4.2-NGOB-CORRECTED-TEST</x:v>
      </x:c>
      <x:c r="R357" s="329" t="str">
        <x:v>Original header 20230-2031 normalized to 2030-2031 by column sequence; NOTE-FY2030.</x:v>
      </x:c>
      <x:c r="S357" s="329" t="str"/>
      <x:c r="T357" s="329"/>
      <x:c r="U357" s="332" t="str">
        <x:v>Property detail</x:v>
      </x:c>
      <x:c r="V357" s="332" t="str">
        <x:v>Needs review</x:v>
      </x:c>
      <x:c r="W357" s="60"/>
      <x:c r="X357" s="60"/>
      <x:c r="Y357" s="60"/>
      <x:c r="Z357" s="60"/>
    </x:row>
    <x:row r="358" ht="18" hidden="0" customHeight="1">
      <x:c r="A358" s="329" t="str">
        <x:v>FIN-TEST-0352</x:v>
      </x:c>
      <x:c r="B358" s="329" t="str">
        <x:v>ASM-NGOB-V42-TEST</x:v>
      </x:c>
      <x:c r="C358" s="329" t="str">
        <x:v>ORG-NGOB</x:v>
      </x:c>
      <x:c r="D358" s="329" t="str">
        <x:v>PROP-ADANAC</x:v>
      </x:c>
      <x:c r="E358" s="336" t="d">
        <x:v>2030-04-01T00:00:00.000Z</x:v>
      </x:c>
      <x:c r="F358" s="336" t="d">
        <x:v>2031-03-31T00:00:00.000Z</x:v>
      </x:c>
      <x:c r="G358" s="329" t="str">
        <x:v>2030-2031</x:v>
      </x:c>
      <x:c r="H358" s="329" t="str">
        <x:v>Projection</x:v>
      </x:c>
      <x:c r="I358" s="329" t="str">
        <x:v>REVENUE</x:v>
      </x:c>
      <x:c r="J358" s="338" t="n">
        <x:f>'20_FIELD_MAPPING'!H358</x:f>
        <x:v>2603961.76678112</x:v>
      </x:c>
      <x:c r="K358" s="329" t="str">
        <x:v>CAD</x:v>
      </x:c>
      <x:c r="L358" s="329" t="str">
        <x:v>Unknown</x:v>
      </x:c>
      <x:c r="M358" s="329" t="str">
        <x:v>SRC-NGOB-V18</x:v>
      </x:c>
      <x:c r="N358" s="329" t="str">
        <x:v>'1656 ADANAC'!I16</x:v>
      </x:c>
      <x:c r="O358" s="329" t="str">
        <x:v>MAP-TEST-0352</x:v>
      </x:c>
      <x:c r="P358" s="329" t="str">
        <x:v>Under review</x:v>
      </x:c>
      <x:c r="Q358" s="329" t="str">
        <x:v>V4.2-NGOB-CORRECTED-TEST</x:v>
      </x:c>
      <x:c r="R358" s="329" t="str">
        <x:v>Original header 20230-2031 normalized to 2030-2031 by column sequence; NOTE-FY2030.</x:v>
      </x:c>
      <x:c r="S358" s="329" t="str"/>
      <x:c r="T358" s="329"/>
      <x:c r="U358" s="332" t="str">
        <x:v>Property detail</x:v>
      </x:c>
      <x:c r="V358" s="332" t="str">
        <x:v>Needs review</x:v>
      </x:c>
      <x:c r="W358" s="60"/>
      <x:c r="X358" s="60"/>
      <x:c r="Y358" s="60"/>
      <x:c r="Z358" s="60"/>
    </x:row>
    <x:row r="359" ht="18" hidden="0" customHeight="1">
      <x:c r="A359" s="329" t="str">
        <x:v>FIN-TEST-0353</x:v>
      </x:c>
      <x:c r="B359" s="329" t="str">
        <x:v>ASM-NGOB-V42-TEST</x:v>
      </x:c>
      <x:c r="C359" s="329" t="str">
        <x:v>ORG-NGOB</x:v>
      </x:c>
      <x:c r="D359" s="329" t="str">
        <x:v>PROP-ADANAC</x:v>
      </x:c>
      <x:c r="E359" s="336" t="d">
        <x:v>2030-04-01T00:00:00.000Z</x:v>
      </x:c>
      <x:c r="F359" s="336" t="d">
        <x:v>2031-03-31T00:00:00.000Z</x:v>
      </x:c>
      <x:c r="G359" s="329" t="str">
        <x:v>2030-2031</x:v>
      </x:c>
      <x:c r="H359" s="329" t="str">
        <x:v>Projection</x:v>
      </x:c>
      <x:c r="I359" s="329" t="str">
        <x:v>OPEX</x:v>
      </x:c>
      <x:c r="J359" s="338" t="n">
        <x:f>'20_FIELD_MAPPING'!H359</x:f>
        <x:v>866613.3414791999</x:v>
      </x:c>
      <x:c r="K359" s="329" t="str">
        <x:v>CAD</x:v>
      </x:c>
      <x:c r="L359" s="329" t="str">
        <x:v>Unknown</x:v>
      </x:c>
      <x:c r="M359" s="329" t="str">
        <x:v>SRC-NGOB-V18</x:v>
      </x:c>
      <x:c r="N359" s="329" t="str">
        <x:v>'1656 ADANAC'!I87</x:v>
      </x:c>
      <x:c r="O359" s="329" t="str">
        <x:v>MAP-TEST-0353</x:v>
      </x:c>
      <x:c r="P359" s="329" t="str">
        <x:v>Under review</x:v>
      </x:c>
      <x:c r="Q359" s="329" t="str">
        <x:v>V4.2-NGOB-CORRECTED-TEST</x:v>
      </x:c>
      <x:c r="R359" s="329" t="str">
        <x:v>Original header 20230-2031 normalized to 2030-2031 by column sequence; NOTE-FY2030.</x:v>
      </x:c>
      <x:c r="S359" s="329" t="str"/>
      <x:c r="T359" s="329"/>
      <x:c r="U359" s="332" t="str">
        <x:v>Property detail</x:v>
      </x:c>
      <x:c r="V359" s="332" t="str">
        <x:v>Needs review</x:v>
      </x:c>
      <x:c r="W359" s="60"/>
      <x:c r="X359" s="60"/>
      <x:c r="Y359" s="60"/>
      <x:c r="Z359" s="60"/>
    </x:row>
    <x:row r="360" ht="18" hidden="0" customHeight="1">
      <x:c r="A360" s="329" t="str">
        <x:v>FIN-TEST-0354</x:v>
      </x:c>
      <x:c r="B360" s="329" t="str">
        <x:v>ASM-NGOB-V42-TEST</x:v>
      </x:c>
      <x:c r="C360" s="329" t="str">
        <x:v>ORG-NGOB</x:v>
      </x:c>
      <x:c r="D360" s="329" t="str">
        <x:v>PROP-450P</x:v>
      </x:c>
      <x:c r="E360" s="336" t="d">
        <x:v>2030-04-01T00:00:00.000Z</x:v>
      </x:c>
      <x:c r="F360" s="336" t="d">
        <x:v>2031-03-31T00:00:00.000Z</x:v>
      </x:c>
      <x:c r="G360" s="329" t="str">
        <x:v>2030-2031</x:v>
      </x:c>
      <x:c r="H360" s="329" t="str">
        <x:v>Projection</x:v>
      </x:c>
      <x:c r="I360" s="329" t="str">
        <x:v>REVENUE</x:v>
      </x:c>
      <x:c r="J360" s="338" t="n">
        <x:f>'20_FIELD_MAPPING'!H360</x:f>
        <x:v>3297687.96777792</x:v>
      </x:c>
      <x:c r="K360" s="329" t="str">
        <x:v>CAD</x:v>
      </x:c>
      <x:c r="L360" s="329" t="str">
        <x:v>Unknown</x:v>
      </x:c>
      <x:c r="M360" s="329" t="str">
        <x:v>SRC-NGOB-V18</x:v>
      </x:c>
      <x:c r="N360" s="329" t="str">
        <x:v>'450 Pacific'!I16</x:v>
      </x:c>
      <x:c r="O360" s="329" t="str">
        <x:v>MAP-TEST-0354</x:v>
      </x:c>
      <x:c r="P360" s="329" t="str">
        <x:v>Under review</x:v>
      </x:c>
      <x:c r="Q360" s="329" t="str">
        <x:v>V4.2-NGOB-CORRECTED-TEST</x:v>
      </x:c>
      <x:c r="R360" s="329" t="str">
        <x:v>Original header 20230-2031 normalized to 2030-2031 by column sequence; NOTE-FY2030.</x:v>
      </x:c>
      <x:c r="S360" s="329" t="str"/>
      <x:c r="T360" s="329"/>
      <x:c r="U360" s="332" t="str">
        <x:v>Property detail</x:v>
      </x:c>
      <x:c r="V360" s="332" t="str">
        <x:v>Needs review</x:v>
      </x:c>
      <x:c r="W360" s="60"/>
      <x:c r="X360" s="60"/>
      <x:c r="Y360" s="60"/>
      <x:c r="Z360" s="60"/>
    </x:row>
    <x:row r="361" ht="18" hidden="0" customHeight="1">
      <x:c r="A361" s="329" t="str">
        <x:v>FIN-TEST-0355</x:v>
      </x:c>
      <x:c r="B361" s="329" t="str">
        <x:v>ASM-NGOB-V42-TEST</x:v>
      </x:c>
      <x:c r="C361" s="329" t="str">
        <x:v>ORG-NGOB</x:v>
      </x:c>
      <x:c r="D361" s="329" t="str">
        <x:v>PROP-450P</x:v>
      </x:c>
      <x:c r="E361" s="336" t="d">
        <x:v>2030-04-01T00:00:00.000Z</x:v>
      </x:c>
      <x:c r="F361" s="336" t="d">
        <x:v>2031-03-31T00:00:00.000Z</x:v>
      </x:c>
      <x:c r="G361" s="329" t="str">
        <x:v>2030-2031</x:v>
      </x:c>
      <x:c r="H361" s="329" t="str">
        <x:v>Projection</x:v>
      </x:c>
      <x:c r="I361" s="329" t="str">
        <x:v>OPEX</x:v>
      </x:c>
      <x:c r="J361" s="338" t="n">
        <x:f>'20_FIELD_MAPPING'!H361</x:f>
        <x:v>1093080.0655620003</x:v>
      </x:c>
      <x:c r="K361" s="329" t="str">
        <x:v>CAD</x:v>
      </x:c>
      <x:c r="L361" s="329" t="str">
        <x:v>Unknown</x:v>
      </x:c>
      <x:c r="M361" s="329" t="str">
        <x:v>SRC-NGOB-V18</x:v>
      </x:c>
      <x:c r="N361" s="329" t="str">
        <x:v>'450 Pacific'!I87</x:v>
      </x:c>
      <x:c r="O361" s="329" t="str">
        <x:v>MAP-TEST-0355</x:v>
      </x:c>
      <x:c r="P361" s="329" t="str">
        <x:v>Under review</x:v>
      </x:c>
      <x:c r="Q361" s="329" t="str">
        <x:v>V4.2-NGOB-CORRECTED-TEST</x:v>
      </x:c>
      <x:c r="R361" s="329" t="str">
        <x:v>Original header 20230-2031 normalized to 2030-2031 by column sequence; NOTE-FY2030.</x:v>
      </x:c>
      <x:c r="S361" s="329" t="str"/>
      <x:c r="T361" s="329"/>
      <x:c r="U361" s="332" t="str">
        <x:v>Property detail</x:v>
      </x:c>
      <x:c r="V361" s="332" t="str">
        <x:v>Needs review</x:v>
      </x:c>
      <x:c r="W361" s="60"/>
      <x:c r="X361" s="60"/>
      <x:c r="Y361" s="60"/>
      <x:c r="Z361" s="60"/>
    </x:row>
    <x:row r="362" ht="18" hidden="0" customHeight="1">
      <x:c r="A362" s="329" t="str">
        <x:v>FIN-TEST-0356</x:v>
      </x:c>
      <x:c r="B362" s="329" t="str">
        <x:v>ASM-NGOB-V42-TEST</x:v>
      </x:c>
      <x:c r="C362" s="329" t="str">
        <x:v>ORG-NGOB</x:v>
      </x:c>
      <x:c r="D362" s="329" t="str">
        <x:v>PROP-800C</x:v>
      </x:c>
      <x:c r="E362" s="336" t="d">
        <x:v>2030-04-01T00:00:00.000Z</x:v>
      </x:c>
      <x:c r="F362" s="336" t="d">
        <x:v>2031-03-31T00:00:00.000Z</x:v>
      </x:c>
      <x:c r="G362" s="329" t="str">
        <x:v>2030-2031</x:v>
      </x:c>
      <x:c r="H362" s="329" t="str">
        <x:v>Projection</x:v>
      </x:c>
      <x:c r="I362" s="329" t="str">
        <x:v>REVENUE</x:v>
      </x:c>
      <x:c r="J362" s="338" t="n">
        <x:f>'20_FIELD_MAPPING'!H362</x:f>
        <x:v>4480591.836448</x:v>
      </x:c>
      <x:c r="K362" s="329" t="str">
        <x:v>CAD</x:v>
      </x:c>
      <x:c r="L362" s="329" t="str">
        <x:v>Unknown</x:v>
      </x:c>
      <x:c r="M362" s="329" t="str">
        <x:v>SRC-NGOB-V18</x:v>
      </x:c>
      <x:c r="N362" s="329" t="str">
        <x:v>'800 Commercial'!I16</x:v>
      </x:c>
      <x:c r="O362" s="329" t="str">
        <x:v>MAP-TEST-0356</x:v>
      </x:c>
      <x:c r="P362" s="329" t="str">
        <x:v>Under review</x:v>
      </x:c>
      <x:c r="Q362" s="329" t="str">
        <x:v>V4.2-NGOB-CORRECTED-TEST</x:v>
      </x:c>
      <x:c r="R362" s="329" t="str">
        <x:v>Original header 20230-2031 normalized to 2030-2031 by column sequence; NOTE-FY2030.</x:v>
      </x:c>
      <x:c r="S362" s="329" t="str"/>
      <x:c r="T362" s="329"/>
      <x:c r="U362" s="332" t="str">
        <x:v>Property detail</x:v>
      </x:c>
      <x:c r="V362" s="332" t="str">
        <x:v>Needs review</x:v>
      </x:c>
      <x:c r="W362" s="60"/>
      <x:c r="X362" s="60"/>
      <x:c r="Y362" s="60"/>
      <x:c r="Z362" s="60"/>
    </x:row>
    <x:row r="363" ht="18" hidden="0" customHeight="1">
      <x:c r="A363" s="329" t="str">
        <x:v>FIN-TEST-0357</x:v>
      </x:c>
      <x:c r="B363" s="329" t="str">
        <x:v>ASM-NGOB-V42-TEST</x:v>
      </x:c>
      <x:c r="C363" s="329" t="str">
        <x:v>ORG-NGOB</x:v>
      </x:c>
      <x:c r="D363" s="329" t="str">
        <x:v>PROP-800C</x:v>
      </x:c>
      <x:c r="E363" s="336" t="d">
        <x:v>2030-04-01T00:00:00.000Z</x:v>
      </x:c>
      <x:c r="F363" s="336" t="d">
        <x:v>2031-03-31T00:00:00.000Z</x:v>
      </x:c>
      <x:c r="G363" s="329" t="str">
        <x:v>2030-2031</x:v>
      </x:c>
      <x:c r="H363" s="329" t="str">
        <x:v>Projection</x:v>
      </x:c>
      <x:c r="I363" s="329" t="str">
        <x:v>OPEX</x:v>
      </x:c>
      <x:c r="J363" s="338" t="n">
        <x:f>'20_FIELD_MAPPING'!H363</x:f>
        <x:v>1106791.3983</x:v>
      </x:c>
      <x:c r="K363" s="329" t="str">
        <x:v>CAD</x:v>
      </x:c>
      <x:c r="L363" s="329" t="str">
        <x:v>Unknown</x:v>
      </x:c>
      <x:c r="M363" s="329" t="str">
        <x:v>SRC-NGOB-V18</x:v>
      </x:c>
      <x:c r="N363" s="329" t="str">
        <x:v>'800 Commercial'!I87</x:v>
      </x:c>
      <x:c r="O363" s="329" t="str">
        <x:v>MAP-TEST-0357</x:v>
      </x:c>
      <x:c r="P363" s="329" t="str">
        <x:v>Under review</x:v>
      </x:c>
      <x:c r="Q363" s="329" t="str">
        <x:v>V4.2-NGOB-CORRECTED-TEST</x:v>
      </x:c>
      <x:c r="R363" s="329" t="str">
        <x:v>Original header 20230-2031 normalized to 2030-2031 by column sequence; NOTE-FY2030.</x:v>
      </x:c>
      <x:c r="S363" s="329" t="str"/>
      <x:c r="T363" s="329"/>
      <x:c r="U363" s="332" t="str">
        <x:v>Property detail</x:v>
      </x:c>
      <x:c r="V363" s="332" t="str">
        <x:v>Needs review</x:v>
      </x:c>
      <x:c r="W363" s="60"/>
      <x:c r="X363" s="60"/>
      <x:c r="Y363" s="60"/>
      <x:c r="Z363" s="60"/>
    </x:row>
    <x:row r="364" ht="18" hidden="0" customHeight="1">
      <x:c r="A364" s="329" t="str">
        <x:v>FIN-TEST-0358</x:v>
      </x:c>
      <x:c r="B364" s="329" t="str">
        <x:v>ASM-NGOB-V42-TEST</x:v>
      </x:c>
      <x:c r="C364" s="329" t="str">
        <x:v>ORG-NGOB</x:v>
      </x:c>
      <x:c r="D364" s="329" t="str">
        <x:v>PROP-AC</x:v>
      </x:c>
      <x:c r="E364" s="336" t="d">
        <x:v>2030-04-01T00:00:00.000Z</x:v>
      </x:c>
      <x:c r="F364" s="336" t="d">
        <x:v>2031-03-31T00:00:00.000Z</x:v>
      </x:c>
      <x:c r="G364" s="329" t="str">
        <x:v>2030-2031</x:v>
      </x:c>
      <x:c r="H364" s="329" t="str">
        <x:v>Projection</x:v>
      </x:c>
      <x:c r="I364" s="329" t="str">
        <x:v>REVENUE</x:v>
      </x:c>
      <x:c r="J364" s="338" t="n">
        <x:f>'20_FIELD_MAPPING'!H364</x:f>
        <x:v>384740.9472690133</x:v>
      </x:c>
      <x:c r="K364" s="329" t="str">
        <x:v>CAD</x:v>
      </x:c>
      <x:c r="L364" s="329" t="str">
        <x:v>Unknown</x:v>
      </x:c>
      <x:c r="M364" s="329" t="str">
        <x:v>SRC-NGOB-V18</x:v>
      </x:c>
      <x:c r="N364" s="329" t="str">
        <x:v>'AC -'!I16</x:v>
      </x:c>
      <x:c r="O364" s="329" t="str">
        <x:v>MAP-TEST-0358</x:v>
      </x:c>
      <x:c r="P364" s="329" t="str">
        <x:v>Under review</x:v>
      </x:c>
      <x:c r="Q364" s="329" t="str">
        <x:v>V4.2-NGOB-CORRECTED-TEST</x:v>
      </x:c>
      <x:c r="R364" s="329" t="str">
        <x:v>Original header 20230-2031 normalized to 2030-2031 by column sequence; NOTE-FY2030.</x:v>
      </x:c>
      <x:c r="S364" s="329" t="str"/>
      <x:c r="T364" s="329"/>
      <x:c r="U364" s="332" t="str">
        <x:v>Property detail</x:v>
      </x:c>
      <x:c r="V364" s="332" t="str">
        <x:v>Needs review</x:v>
      </x:c>
      <x:c r="W364" s="60"/>
      <x:c r="X364" s="60"/>
      <x:c r="Y364" s="60"/>
      <x:c r="Z364" s="60"/>
    </x:row>
    <x:row r="365" ht="18" hidden="0" customHeight="1">
      <x:c r="A365" s="329" t="str">
        <x:v>FIN-TEST-0359</x:v>
      </x:c>
      <x:c r="B365" s="329" t="str">
        <x:v>ASM-NGOB-V42-TEST</x:v>
      </x:c>
      <x:c r="C365" s="329" t="str">
        <x:v>ORG-NGOB</x:v>
      </x:c>
      <x:c r="D365" s="329" t="str">
        <x:v>PROP-AC</x:v>
      </x:c>
      <x:c r="E365" s="336" t="d">
        <x:v>2030-04-01T00:00:00.000Z</x:v>
      </x:c>
      <x:c r="F365" s="336" t="d">
        <x:v>2031-03-31T00:00:00.000Z</x:v>
      </x:c>
      <x:c r="G365" s="329" t="str">
        <x:v>2030-2031</x:v>
      </x:c>
      <x:c r="H365" s="329" t="str">
        <x:v>Projection</x:v>
      </x:c>
      <x:c r="I365" s="329" t="str">
        <x:v>OPEX</x:v>
      </x:c>
      <x:c r="J365" s="338" t="n">
        <x:f>'20_FIELD_MAPPING'!H365</x:f>
        <x:v>221070.2714840317</x:v>
      </x:c>
      <x:c r="K365" s="329" t="str">
        <x:v>CAD</x:v>
      </x:c>
      <x:c r="L365" s="329" t="str">
        <x:v>Unknown</x:v>
      </x:c>
      <x:c r="M365" s="329" t="str">
        <x:v>SRC-NGOB-V18</x:v>
      </x:c>
      <x:c r="N365" s="329" t="str">
        <x:v>'AC -'!I87</x:v>
      </x:c>
      <x:c r="O365" s="329" t="str">
        <x:v>MAP-TEST-0359</x:v>
      </x:c>
      <x:c r="P365" s="329" t="str">
        <x:v>Under review</x:v>
      </x:c>
      <x:c r="Q365" s="329" t="str">
        <x:v>V4.2-NGOB-CORRECTED-TEST</x:v>
      </x:c>
      <x:c r="R365" s="329" t="str">
        <x:v>Original header 20230-2031 normalized to 2030-2031 by column sequence; NOTE-FY2030.</x:v>
      </x:c>
      <x:c r="S365" s="329" t="str"/>
      <x:c r="T365" s="329"/>
      <x:c r="U365" s="332" t="str">
        <x:v>Property detail</x:v>
      </x:c>
      <x:c r="V365" s="332" t="str">
        <x:v>Needs review</x:v>
      </x:c>
      <x:c r="W365" s="60"/>
      <x:c r="X365" s="60"/>
      <x:c r="Y365" s="60"/>
      <x:c r="Z365" s="60"/>
    </x:row>
    <x:row r="366" ht="18" hidden="0" customHeight="1">
      <x:c r="A366" s="329" t="str">
        <x:v>FIN-TEST-0360</x:v>
      </x:c>
      <x:c r="B366" s="329" t="str">
        <x:v>ASM-NGOB-V42-TEST</x:v>
      </x:c>
      <x:c r="C366" s="329" t="str">
        <x:v>ORG-NGOB</x:v>
      </x:c>
      <x:c r="D366" s="329" t="str">
        <x:v>PROP-BT</x:v>
      </x:c>
      <x:c r="E366" s="336" t="d">
        <x:v>2030-04-01T00:00:00.000Z</x:v>
      </x:c>
      <x:c r="F366" s="336" t="d">
        <x:v>2031-03-31T00:00:00.000Z</x:v>
      </x:c>
      <x:c r="G366" s="329" t="str">
        <x:v>2030-2031</x:v>
      </x:c>
      <x:c r="H366" s="329" t="str">
        <x:v>Projection</x:v>
      </x:c>
      <x:c r="I366" s="329" t="str">
        <x:v>REVENUE</x:v>
      </x:c>
      <x:c r="J366" s="338" t="n">
        <x:f>'20_FIELD_MAPPING'!H366</x:f>
        <x:v>449117.05391382467</x:v>
      </x:c>
      <x:c r="K366" s="329" t="str">
        <x:v>CAD</x:v>
      </x:c>
      <x:c r="L366" s="329" t="str">
        <x:v>Unknown</x:v>
      </x:c>
      <x:c r="M366" s="329" t="str">
        <x:v>SRC-NGOB-V18</x:v>
      </x:c>
      <x:c r="N366" s="329" t="str">
        <x:v>'BT+'!I16</x:v>
      </x:c>
      <x:c r="O366" s="329" t="str">
        <x:v>MAP-TEST-0360</x:v>
      </x:c>
      <x:c r="P366" s="329" t="str">
        <x:v>Under review</x:v>
      </x:c>
      <x:c r="Q366" s="329" t="str">
        <x:v>V4.2-NGOB-CORRECTED-TEST</x:v>
      </x:c>
      <x:c r="R366" s="329" t="str">
        <x:v>Original header 20230-2031 normalized to 2030-2031 by column sequence; NOTE-FY2030.</x:v>
      </x:c>
      <x:c r="S366" s="329" t="str"/>
      <x:c r="T366" s="329"/>
      <x:c r="U366" s="332" t="str">
        <x:v>Property detail</x:v>
      </x:c>
      <x:c r="V366" s="332" t="str">
        <x:v>Needs review</x:v>
      </x:c>
      <x:c r="W366" s="60"/>
      <x:c r="X366" s="60"/>
      <x:c r="Y366" s="60"/>
      <x:c r="Z366" s="60"/>
    </x:row>
    <x:row r="367" ht="18" hidden="0" customHeight="1">
      <x:c r="A367" s="329" t="str">
        <x:v>FIN-TEST-0361</x:v>
      </x:c>
      <x:c r="B367" s="329" t="str">
        <x:v>ASM-NGOB-V42-TEST</x:v>
      </x:c>
      <x:c r="C367" s="329" t="str">
        <x:v>ORG-NGOB</x:v>
      </x:c>
      <x:c r="D367" s="329" t="str">
        <x:v>PROP-BT</x:v>
      </x:c>
      <x:c r="E367" s="336" t="d">
        <x:v>2030-04-01T00:00:00.000Z</x:v>
      </x:c>
      <x:c r="F367" s="336" t="d">
        <x:v>2031-03-31T00:00:00.000Z</x:v>
      </x:c>
      <x:c r="G367" s="329" t="str">
        <x:v>2030-2031</x:v>
      </x:c>
      <x:c r="H367" s="329" t="str">
        <x:v>Projection</x:v>
      </x:c>
      <x:c r="I367" s="329" t="str">
        <x:v>OPEX</x:v>
      </x:c>
      <x:c r="J367" s="338" t="n">
        <x:f>'20_FIELD_MAPPING'!H367</x:f>
        <x:v>190031.6097864583</x:v>
      </x:c>
      <x:c r="K367" s="329" t="str">
        <x:v>CAD</x:v>
      </x:c>
      <x:c r="L367" s="329" t="str">
        <x:v>Unknown</x:v>
      </x:c>
      <x:c r="M367" s="329" t="str">
        <x:v>SRC-NGOB-V18</x:v>
      </x:c>
      <x:c r="N367" s="329" t="str">
        <x:v>'BT+'!I87</x:v>
      </x:c>
      <x:c r="O367" s="329" t="str">
        <x:v>MAP-TEST-0361</x:v>
      </x:c>
      <x:c r="P367" s="329" t="str">
        <x:v>Under review</x:v>
      </x:c>
      <x:c r="Q367" s="329" t="str">
        <x:v>V4.2-NGOB-CORRECTED-TEST</x:v>
      </x:c>
      <x:c r="R367" s="329" t="str">
        <x:v>Original header 20230-2031 normalized to 2030-2031 by column sequence; NOTE-FY2030.</x:v>
      </x:c>
      <x:c r="S367" s="329" t="str"/>
      <x:c r="T367" s="329"/>
      <x:c r="U367" s="332" t="str">
        <x:v>Property detail</x:v>
      </x:c>
      <x:c r="V367" s="332" t="str">
        <x:v>Needs review</x:v>
      </x:c>
      <x:c r="W367" s="60"/>
      <x:c r="X367" s="60"/>
      <x:c r="Y367" s="60"/>
      <x:c r="Z367" s="60"/>
    </x:row>
    <x:row r="368" ht="18" hidden="0" customHeight="1">
      <x:c r="A368" s="329" t="str">
        <x:v>FIN-TEST-0362</x:v>
      </x:c>
      <x:c r="B368" s="329" t="str">
        <x:v>ASM-NGOB-V42-TEST</x:v>
      </x:c>
      <x:c r="C368" s="329" t="str">
        <x:v>ORG-NGOB</x:v>
      </x:c>
      <x:c r="D368" s="329" t="str">
        <x:v>PROP-CH</x:v>
      </x:c>
      <x:c r="E368" s="336" t="d">
        <x:v>2030-04-01T00:00:00.000Z</x:v>
      </x:c>
      <x:c r="F368" s="336" t="d">
        <x:v>2031-03-31T00:00:00.000Z</x:v>
      </x:c>
      <x:c r="G368" s="329" t="str">
        <x:v>2030-2031</x:v>
      </x:c>
      <x:c r="H368" s="329" t="str">
        <x:v>Projection</x:v>
      </x:c>
      <x:c r="I368" s="329" t="str">
        <x:v>REVENUE</x:v>
      </x:c>
      <x:c r="J368" s="338" t="n">
        <x:f>'20_FIELD_MAPPING'!H368</x:f>
        <x:v>689751.1732911371</x:v>
      </x:c>
      <x:c r="K368" s="329" t="str">
        <x:v>CAD</x:v>
      </x:c>
      <x:c r="L368" s="329" t="str">
        <x:v>Unknown</x:v>
      </x:c>
      <x:c r="M368" s="329" t="str">
        <x:v>SRC-NGOB-V18</x:v>
      </x:c>
      <x:c r="N368" s="329" t="str">
        <x:v>'CH-'!I16</x:v>
      </x:c>
      <x:c r="O368" s="329" t="str">
        <x:v>MAP-TEST-0362</x:v>
      </x:c>
      <x:c r="P368" s="329" t="str">
        <x:v>Under review</x:v>
      </x:c>
      <x:c r="Q368" s="329" t="str">
        <x:v>V4.2-NGOB-CORRECTED-TEST</x:v>
      </x:c>
      <x:c r="R368" s="329" t="str">
        <x:v>Original header 20230-2031 normalized to 2030-2031 by column sequence; NOTE-FY2030.</x:v>
      </x:c>
      <x:c r="S368" s="329" t="str"/>
      <x:c r="T368" s="329"/>
      <x:c r="U368" s="332" t="str">
        <x:v>Property detail</x:v>
      </x:c>
      <x:c r="V368" s="332" t="str">
        <x:v>Needs review</x:v>
      </x:c>
      <x:c r="W368" s="60"/>
      <x:c r="X368" s="60"/>
      <x:c r="Y368" s="60"/>
      <x:c r="Z368" s="60"/>
    </x:row>
    <x:row r="369" ht="18" hidden="0" customHeight="1">
      <x:c r="A369" s="329" t="str">
        <x:v>FIN-TEST-0363</x:v>
      </x:c>
      <x:c r="B369" s="329" t="str">
        <x:v>ASM-NGOB-V42-TEST</x:v>
      </x:c>
      <x:c r="C369" s="329" t="str">
        <x:v>ORG-NGOB</x:v>
      </x:c>
      <x:c r="D369" s="329" t="str">
        <x:v>PROP-CH</x:v>
      </x:c>
      <x:c r="E369" s="336" t="d">
        <x:v>2030-04-01T00:00:00.000Z</x:v>
      </x:c>
      <x:c r="F369" s="336" t="d">
        <x:v>2031-03-31T00:00:00.000Z</x:v>
      </x:c>
      <x:c r="G369" s="329" t="str">
        <x:v>2030-2031</x:v>
      </x:c>
      <x:c r="H369" s="329" t="str">
        <x:v>Projection</x:v>
      </x:c>
      <x:c r="I369" s="329" t="str">
        <x:v>OPEX</x:v>
      </x:c>
      <x:c r="J369" s="338" t="n">
        <x:f>'20_FIELD_MAPPING'!H369</x:f>
        <x:v>526346.8878618124</x:v>
      </x:c>
      <x:c r="K369" s="329" t="str">
        <x:v>CAD</x:v>
      </x:c>
      <x:c r="L369" s="329" t="str">
        <x:v>Unknown</x:v>
      </x:c>
      <x:c r="M369" s="329" t="str">
        <x:v>SRC-NGOB-V18</x:v>
      </x:c>
      <x:c r="N369" s="329" t="str">
        <x:v>'CH-'!I87</x:v>
      </x:c>
      <x:c r="O369" s="329" t="str">
        <x:v>MAP-TEST-0363</x:v>
      </x:c>
      <x:c r="P369" s="329" t="str">
        <x:v>Under review</x:v>
      </x:c>
      <x:c r="Q369" s="329" t="str">
        <x:v>V4.2-NGOB-CORRECTED-TEST</x:v>
      </x:c>
      <x:c r="R369" s="329" t="str">
        <x:v>Original header 20230-2031 normalized to 2030-2031 by column sequence; NOTE-FY2030.</x:v>
      </x:c>
      <x:c r="S369" s="329" t="str"/>
      <x:c r="T369" s="329"/>
      <x:c r="U369" s="332" t="str">
        <x:v>Property detail</x:v>
      </x:c>
      <x:c r="V369" s="332" t="str">
        <x:v>Needs review</x:v>
      </x:c>
      <x:c r="W369" s="60"/>
      <x:c r="X369" s="60"/>
      <x:c r="Y369" s="60"/>
      <x:c r="Z369" s="60"/>
    </x:row>
    <x:row r="370" ht="18" hidden="0" customHeight="1">
      <x:c r="A370" s="329" t="str">
        <x:v>FIN-TEST-0364</x:v>
      </x:c>
      <x:c r="B370" s="329" t="str">
        <x:v>ASM-NGOB-V42-TEST</x:v>
      </x:c>
      <x:c r="C370" s="329" t="str">
        <x:v>ORG-NGOB</x:v>
      </x:c>
      <x:c r="D370" s="329" t="str">
        <x:v>PROP-CC</x:v>
      </x:c>
      <x:c r="E370" s="336" t="d">
        <x:v>2030-04-01T00:00:00.000Z</x:v>
      </x:c>
      <x:c r="F370" s="336" t="d">
        <x:v>2031-03-31T00:00:00.000Z</x:v>
      </x:c>
      <x:c r="G370" s="329" t="str">
        <x:v>2030-2031</x:v>
      </x:c>
      <x:c r="H370" s="329" t="str">
        <x:v>Projection</x:v>
      </x:c>
      <x:c r="I370" s="329" t="str">
        <x:v>REVENUE</x:v>
      </x:c>
      <x:c r="J370" s="338" t="n">
        <x:f>'20_FIELD_MAPPING'!H370</x:f>
        <x:v>366903.01006903854</x:v>
      </x:c>
      <x:c r="K370" s="329" t="str">
        <x:v>CAD</x:v>
      </x:c>
      <x:c r="L370" s="329" t="str">
        <x:v>Unknown</x:v>
      </x:c>
      <x:c r="M370" s="329" t="str">
        <x:v>SRC-NGOB-V18</x:v>
      </x:c>
      <x:c r="N370" s="329" t="str">
        <x:v>'CC-'!I16</x:v>
      </x:c>
      <x:c r="O370" s="329" t="str">
        <x:v>MAP-TEST-0364</x:v>
      </x:c>
      <x:c r="P370" s="329" t="str">
        <x:v>Under review</x:v>
      </x:c>
      <x:c r="Q370" s="329" t="str">
        <x:v>V4.2-NGOB-CORRECTED-TEST</x:v>
      </x:c>
      <x:c r="R370" s="329" t="str">
        <x:v>Original header 20230-2031 normalized to 2030-2031 by column sequence; NOTE-FY2030.</x:v>
      </x:c>
      <x:c r="S370" s="329" t="str"/>
      <x:c r="T370" s="329"/>
      <x:c r="U370" s="332" t="str">
        <x:v>Property detail</x:v>
      </x:c>
      <x:c r="V370" s="332" t="str">
        <x:v>Needs review</x:v>
      </x:c>
      <x:c r="W370" s="60"/>
      <x:c r="X370" s="60"/>
      <x:c r="Y370" s="60"/>
      <x:c r="Z370" s="60"/>
    </x:row>
    <x:row r="371" ht="18" hidden="0" customHeight="1">
      <x:c r="A371" s="329" t="str">
        <x:v>FIN-TEST-0365</x:v>
      </x:c>
      <x:c r="B371" s="329" t="str">
        <x:v>ASM-NGOB-V42-TEST</x:v>
      </x:c>
      <x:c r="C371" s="329" t="str">
        <x:v>ORG-NGOB</x:v>
      </x:c>
      <x:c r="D371" s="329" t="str">
        <x:v>PROP-CC</x:v>
      </x:c>
      <x:c r="E371" s="336" t="d">
        <x:v>2030-04-01T00:00:00.000Z</x:v>
      </x:c>
      <x:c r="F371" s="336" t="d">
        <x:v>2031-03-31T00:00:00.000Z</x:v>
      </x:c>
      <x:c r="G371" s="329" t="str">
        <x:v>2030-2031</x:v>
      </x:c>
      <x:c r="H371" s="329" t="str">
        <x:v>Projection</x:v>
      </x:c>
      <x:c r="I371" s="329" t="str">
        <x:v>OPEX</x:v>
      </x:c>
      <x:c r="J371" s="338" t="n">
        <x:f>'20_FIELD_MAPPING'!H371</x:f>
        <x:v>282848.13587121584</x:v>
      </x:c>
      <x:c r="K371" s="329" t="str">
        <x:v>CAD</x:v>
      </x:c>
      <x:c r="L371" s="329" t="str">
        <x:v>Unknown</x:v>
      </x:c>
      <x:c r="M371" s="329" t="str">
        <x:v>SRC-NGOB-V18</x:v>
      </x:c>
      <x:c r="N371" s="329" t="str">
        <x:v>'CC-'!I87</x:v>
      </x:c>
      <x:c r="O371" s="329" t="str">
        <x:v>MAP-TEST-0365</x:v>
      </x:c>
      <x:c r="P371" s="329" t="str">
        <x:v>Under review</x:v>
      </x:c>
      <x:c r="Q371" s="329" t="str">
        <x:v>V4.2-NGOB-CORRECTED-TEST</x:v>
      </x:c>
      <x:c r="R371" s="329" t="str">
        <x:v>Original header 20230-2031 normalized to 2030-2031 by column sequence; NOTE-FY2030.</x:v>
      </x:c>
      <x:c r="S371" s="329" t="str"/>
      <x:c r="T371" s="329"/>
      <x:c r="U371" s="332" t="str">
        <x:v>Property detail</x:v>
      </x:c>
      <x:c r="V371" s="332" t="str">
        <x:v>Needs review</x:v>
      </x:c>
      <x:c r="W371" s="60"/>
      <x:c r="X371" s="60"/>
      <x:c r="Y371" s="60"/>
      <x:c r="Z371" s="60"/>
    </x:row>
    <x:row r="372" ht="18" hidden="0" customHeight="1">
      <x:c r="A372" s="329" t="str">
        <x:v>FIN-TEST-0366</x:v>
      </x:c>
      <x:c r="B372" s="329" t="str">
        <x:v>ASM-NGOB-V42-TEST</x:v>
      </x:c>
      <x:c r="C372" s="329" t="str">
        <x:v>ORG-NGOB</x:v>
      </x:c>
      <x:c r="D372" s="329" t="str">
        <x:v>PROP-EE</x:v>
      </x:c>
      <x:c r="E372" s="336" t="d">
        <x:v>2030-04-01T00:00:00.000Z</x:v>
      </x:c>
      <x:c r="F372" s="336" t="d">
        <x:v>2031-03-31T00:00:00.000Z</x:v>
      </x:c>
      <x:c r="G372" s="329" t="str">
        <x:v>2030-2031</x:v>
      </x:c>
      <x:c r="H372" s="329" t="str">
        <x:v>Projection</x:v>
      </x:c>
      <x:c r="I372" s="329" t="str">
        <x:v>REVENUE</x:v>
      </x:c>
      <x:c r="J372" s="338" t="n">
        <x:f>'20_FIELD_MAPPING'!H372</x:f>
        <x:v>462639.0088029601</x:v>
      </x:c>
      <x:c r="K372" s="329" t="str">
        <x:v>CAD</x:v>
      </x:c>
      <x:c r="L372" s="329" t="str">
        <x:v>Unknown</x:v>
      </x:c>
      <x:c r="M372" s="329" t="str">
        <x:v>SRC-NGOB-V18</x:v>
      </x:c>
      <x:c r="N372" s="329" t="str">
        <x:v>'EE-'!I16</x:v>
      </x:c>
      <x:c r="O372" s="329" t="str">
        <x:v>MAP-TEST-0366</x:v>
      </x:c>
      <x:c r="P372" s="329" t="str">
        <x:v>Under review</x:v>
      </x:c>
      <x:c r="Q372" s="329" t="str">
        <x:v>V4.2-NGOB-CORRECTED-TEST</x:v>
      </x:c>
      <x:c r="R372" s="329" t="str">
        <x:v>Original header 20230-2031 normalized to 2030-2031 by column sequence; NOTE-FY2030.</x:v>
      </x:c>
      <x:c r="S372" s="329" t="str"/>
      <x:c r="T372" s="329"/>
      <x:c r="U372" s="332" t="str">
        <x:v>Property detail</x:v>
      </x:c>
      <x:c r="V372" s="332" t="str">
        <x:v>Needs review</x:v>
      </x:c>
      <x:c r="W372" s="60"/>
      <x:c r="X372" s="60"/>
      <x:c r="Y372" s="60"/>
      <x:c r="Z372" s="60"/>
    </x:row>
    <x:row r="373" ht="18" hidden="0" customHeight="1">
      <x:c r="A373" s="329" t="str">
        <x:v>FIN-TEST-0367</x:v>
      </x:c>
      <x:c r="B373" s="329" t="str">
        <x:v>ASM-NGOB-V42-TEST</x:v>
      </x:c>
      <x:c r="C373" s="329" t="str">
        <x:v>ORG-NGOB</x:v>
      </x:c>
      <x:c r="D373" s="329" t="str">
        <x:v>PROP-EE</x:v>
      </x:c>
      <x:c r="E373" s="336" t="d">
        <x:v>2030-04-01T00:00:00.000Z</x:v>
      </x:c>
      <x:c r="F373" s="336" t="d">
        <x:v>2031-03-31T00:00:00.000Z</x:v>
      </x:c>
      <x:c r="G373" s="329" t="str">
        <x:v>2030-2031</x:v>
      </x:c>
      <x:c r="H373" s="329" t="str">
        <x:v>Projection</x:v>
      </x:c>
      <x:c r="I373" s="329" t="str">
        <x:v>OPEX</x:v>
      </x:c>
      <x:c r="J373" s="338" t="n">
        <x:f>'20_FIELD_MAPPING'!H373</x:f>
        <x:v>362878.35087980924</x:v>
      </x:c>
      <x:c r="K373" s="329" t="str">
        <x:v>CAD</x:v>
      </x:c>
      <x:c r="L373" s="329" t="str">
        <x:v>Unknown</x:v>
      </x:c>
      <x:c r="M373" s="329" t="str">
        <x:v>SRC-NGOB-V18</x:v>
      </x:c>
      <x:c r="N373" s="329" t="str">
        <x:v>'EE-'!I87</x:v>
      </x:c>
      <x:c r="O373" s="329" t="str">
        <x:v>MAP-TEST-0367</x:v>
      </x:c>
      <x:c r="P373" s="329" t="str">
        <x:v>Under review</x:v>
      </x:c>
      <x:c r="Q373" s="329" t="str">
        <x:v>V4.2-NGOB-CORRECTED-TEST</x:v>
      </x:c>
      <x:c r="R373" s="329" t="str">
        <x:v>Original header 20230-2031 normalized to 2030-2031 by column sequence; NOTE-FY2030.</x:v>
      </x:c>
      <x:c r="S373" s="329" t="str"/>
      <x:c r="T373" s="329"/>
      <x:c r="U373" s="332" t="str">
        <x:v>Property detail</x:v>
      </x:c>
      <x:c r="V373" s="332" t="str">
        <x:v>Needs review</x:v>
      </x:c>
      <x:c r="W373" s="60"/>
      <x:c r="X373" s="60"/>
      <x:c r="Y373" s="60"/>
      <x:c r="Z373" s="60"/>
    </x:row>
    <x:row r="374" ht="18" hidden="0" customHeight="1">
      <x:c r="A374" s="329" t="str">
        <x:v>FIN-TEST-0368</x:v>
      </x:c>
      <x:c r="B374" s="329" t="str">
        <x:v>ASM-NGOB-V42-TEST</x:v>
      </x:c>
      <x:c r="C374" s="329" t="str">
        <x:v>ORG-NGOB</x:v>
      </x:c>
      <x:c r="D374" s="329" t="str">
        <x:v>PROP-MH</x:v>
      </x:c>
      <x:c r="E374" s="336" t="d">
        <x:v>2030-04-01T00:00:00.000Z</x:v>
      </x:c>
      <x:c r="F374" s="336" t="d">
        <x:v>2031-03-31T00:00:00.000Z</x:v>
      </x:c>
      <x:c r="G374" s="329" t="str">
        <x:v>2030-2031</x:v>
      </x:c>
      <x:c r="H374" s="329" t="str">
        <x:v>Projection</x:v>
      </x:c>
      <x:c r="I374" s="329" t="str">
        <x:v>REVENUE</x:v>
      </x:c>
      <x:c r="J374" s="338" t="n">
        <x:f>'20_FIELD_MAPPING'!H374</x:f>
        <x:v>393477.7159072222</x:v>
      </x:c>
      <x:c r="K374" s="329" t="str">
        <x:v>CAD</x:v>
      </x:c>
      <x:c r="L374" s="329" t="str">
        <x:v>Unknown</x:v>
      </x:c>
      <x:c r="M374" s="329" t="str">
        <x:v>SRC-NGOB-V18</x:v>
      </x:c>
      <x:c r="N374" s="329" t="str">
        <x:v>'MH+'!I16</x:v>
      </x:c>
      <x:c r="O374" s="329" t="str">
        <x:v>MAP-TEST-0368</x:v>
      </x:c>
      <x:c r="P374" s="329" t="str">
        <x:v>Under review</x:v>
      </x:c>
      <x:c r="Q374" s="329" t="str">
        <x:v>V4.2-NGOB-CORRECTED-TEST</x:v>
      </x:c>
      <x:c r="R374" s="329" t="str">
        <x:v>Original header 20230-2031 normalized to 2030-2031 by column sequence; NOTE-FY2030.</x:v>
      </x:c>
      <x:c r="S374" s="329" t="str"/>
      <x:c r="T374" s="329"/>
      <x:c r="U374" s="332" t="str">
        <x:v>Property detail</x:v>
      </x:c>
      <x:c r="V374" s="332" t="str">
        <x:v>Needs review</x:v>
      </x:c>
      <x:c r="W374" s="60"/>
      <x:c r="X374" s="60"/>
      <x:c r="Y374" s="60"/>
      <x:c r="Z374" s="60"/>
    </x:row>
    <x:row r="375" ht="18" hidden="0" customHeight="1">
      <x:c r="A375" s="329" t="str">
        <x:v>FIN-TEST-0369</x:v>
      </x:c>
      <x:c r="B375" s="329" t="str">
        <x:v>ASM-NGOB-V42-TEST</x:v>
      </x:c>
      <x:c r="C375" s="329" t="str">
        <x:v>ORG-NGOB</x:v>
      </x:c>
      <x:c r="D375" s="329" t="str">
        <x:v>PROP-MH</x:v>
      </x:c>
      <x:c r="E375" s="336" t="d">
        <x:v>2030-04-01T00:00:00.000Z</x:v>
      </x:c>
      <x:c r="F375" s="336" t="d">
        <x:v>2031-03-31T00:00:00.000Z</x:v>
      </x:c>
      <x:c r="G375" s="329" t="str">
        <x:v>2030-2031</x:v>
      </x:c>
      <x:c r="H375" s="329" t="str">
        <x:v>Projection</x:v>
      </x:c>
      <x:c r="I375" s="329" t="str">
        <x:v>OPEX</x:v>
      </x:c>
      <x:c r="J375" s="338" t="n">
        <x:f>'20_FIELD_MAPPING'!H375</x:f>
        <x:v>216887.6591415276</x:v>
      </x:c>
      <x:c r="K375" s="329" t="str">
        <x:v>CAD</x:v>
      </x:c>
      <x:c r="L375" s="329" t="str">
        <x:v>Unknown</x:v>
      </x:c>
      <x:c r="M375" s="329" t="str">
        <x:v>SRC-NGOB-V18</x:v>
      </x:c>
      <x:c r="N375" s="329" t="str">
        <x:v>'MH+'!I87</x:v>
      </x:c>
      <x:c r="O375" s="329" t="str">
        <x:v>MAP-TEST-0369</x:v>
      </x:c>
      <x:c r="P375" s="329" t="str">
        <x:v>Under review</x:v>
      </x:c>
      <x:c r="Q375" s="329" t="str">
        <x:v>V4.2-NGOB-CORRECTED-TEST</x:v>
      </x:c>
      <x:c r="R375" s="329" t="str">
        <x:v>Original header 20230-2031 normalized to 2030-2031 by column sequence; NOTE-FY2030.</x:v>
      </x:c>
      <x:c r="S375" s="329" t="str"/>
      <x:c r="T375" s="329"/>
      <x:c r="U375" s="332" t="str">
        <x:v>Property detail</x:v>
      </x:c>
      <x:c r="V375" s="332" t="str">
        <x:v>Needs review</x:v>
      </x:c>
      <x:c r="W375" s="60"/>
      <x:c r="X375" s="60"/>
      <x:c r="Y375" s="60"/>
      <x:c r="Z375" s="60"/>
    </x:row>
    <x:row r="376" ht="18" hidden="0" customHeight="1">
      <x:c r="A376" s="329" t="str">
        <x:v>FIN-TEST-0370</x:v>
      </x:c>
      <x:c r="B376" s="329" t="str">
        <x:v>ASM-NGOB-V42-TEST</x:v>
      </x:c>
      <x:c r="C376" s="329" t="str">
        <x:v>ORG-NGOB</x:v>
      </x:c>
      <x:c r="D376" s="329" t="str">
        <x:v>PROP-NT</x:v>
      </x:c>
      <x:c r="E376" s="336" t="d">
        <x:v>2030-04-01T00:00:00.000Z</x:v>
      </x:c>
      <x:c r="F376" s="336" t="d">
        <x:v>2031-03-31T00:00:00.000Z</x:v>
      </x:c>
      <x:c r="G376" s="329" t="str">
        <x:v>2030-2031</x:v>
      </x:c>
      <x:c r="H376" s="329" t="str">
        <x:v>Projection</x:v>
      </x:c>
      <x:c r="I376" s="329" t="str">
        <x:v>REVENUE</x:v>
      </x:c>
      <x:c r="J376" s="338" t="n">
        <x:f>'20_FIELD_MAPPING'!H376</x:f>
        <x:v>618285.3475307573</x:v>
      </x:c>
      <x:c r="K376" s="329" t="str">
        <x:v>CAD</x:v>
      </x:c>
      <x:c r="L376" s="329" t="str">
        <x:v>Unknown</x:v>
      </x:c>
      <x:c r="M376" s="329" t="str">
        <x:v>SRC-NGOB-V18</x:v>
      </x:c>
      <x:c r="N376" s="329" t="str">
        <x:v>'NT+'!I16</x:v>
      </x:c>
      <x:c r="O376" s="329" t="str">
        <x:v>MAP-TEST-0370</x:v>
      </x:c>
      <x:c r="P376" s="329" t="str">
        <x:v>Under review</x:v>
      </x:c>
      <x:c r="Q376" s="329" t="str">
        <x:v>V4.2-NGOB-CORRECTED-TEST</x:v>
      </x:c>
      <x:c r="R376" s="329" t="str">
        <x:v>Original header 20230-2031 normalized to 2030-2031 by column sequence; NOTE-FY2030.</x:v>
      </x:c>
      <x:c r="S376" s="329" t="str"/>
      <x:c r="T376" s="329"/>
      <x:c r="U376" s="332" t="str">
        <x:v>Property detail</x:v>
      </x:c>
      <x:c r="V376" s="332" t="str">
        <x:v>Needs review</x:v>
      </x:c>
      <x:c r="W376" s="60"/>
      <x:c r="X376" s="60"/>
      <x:c r="Y376" s="60"/>
      <x:c r="Z376" s="60"/>
    </x:row>
    <x:row r="377" ht="18" hidden="0" customHeight="1">
      <x:c r="A377" s="329" t="str">
        <x:v>FIN-TEST-0371</x:v>
      </x:c>
      <x:c r="B377" s="329" t="str">
        <x:v>ASM-NGOB-V42-TEST</x:v>
      </x:c>
      <x:c r="C377" s="329" t="str">
        <x:v>ORG-NGOB</x:v>
      </x:c>
      <x:c r="D377" s="329" t="str">
        <x:v>PROP-NT</x:v>
      </x:c>
      <x:c r="E377" s="336" t="d">
        <x:v>2030-04-01T00:00:00.000Z</x:v>
      </x:c>
      <x:c r="F377" s="336" t="d">
        <x:v>2031-03-31T00:00:00.000Z</x:v>
      </x:c>
      <x:c r="G377" s="329" t="str">
        <x:v>2030-2031</x:v>
      </x:c>
      <x:c r="H377" s="329" t="str">
        <x:v>Projection</x:v>
      </x:c>
      <x:c r="I377" s="329" t="str">
        <x:v>OPEX</x:v>
      </x:c>
      <x:c r="J377" s="338" t="n">
        <x:f>'20_FIELD_MAPPING'!H377</x:f>
        <x:v>453958.3842512849</x:v>
      </x:c>
      <x:c r="K377" s="329" t="str">
        <x:v>CAD</x:v>
      </x:c>
      <x:c r="L377" s="329" t="str">
        <x:v>Unknown</x:v>
      </x:c>
      <x:c r="M377" s="329" t="str">
        <x:v>SRC-NGOB-V18</x:v>
      </x:c>
      <x:c r="N377" s="329" t="str">
        <x:v>'NT+'!I87</x:v>
      </x:c>
      <x:c r="O377" s="329" t="str">
        <x:v>MAP-TEST-0371</x:v>
      </x:c>
      <x:c r="P377" s="329" t="str">
        <x:v>Under review</x:v>
      </x:c>
      <x:c r="Q377" s="329" t="str">
        <x:v>V4.2-NGOB-CORRECTED-TEST</x:v>
      </x:c>
      <x:c r="R377" s="329" t="str">
        <x:v>Original header 20230-2031 normalized to 2030-2031 by column sequence; NOTE-FY2030.</x:v>
      </x:c>
      <x:c r="S377" s="329" t="str"/>
      <x:c r="T377" s="329"/>
      <x:c r="U377" s="332" t="str">
        <x:v>Property detail</x:v>
      </x:c>
      <x:c r="V377" s="332" t="str">
        <x:v>Needs review</x:v>
      </x:c>
      <x:c r="W377" s="60"/>
      <x:c r="X377" s="60"/>
      <x:c r="Y377" s="60"/>
      <x:c r="Z377" s="60"/>
    </x:row>
    <x:row r="378" ht="18" hidden="0" customHeight="1">
      <x:c r="A378" s="329" t="str">
        <x:v>FIN-TEST-0372</x:v>
      </x:c>
      <x:c r="B378" s="329" t="str">
        <x:v>ASM-NGOB-V42-TEST</x:v>
      </x:c>
      <x:c r="C378" s="329" t="str">
        <x:v>ORG-NGOB</x:v>
      </x:c>
      <x:c r="D378" s="329" t="str">
        <x:v>PROP-NG</x:v>
      </x:c>
      <x:c r="E378" s="336" t="d">
        <x:v>2030-04-01T00:00:00.000Z</x:v>
      </x:c>
      <x:c r="F378" s="336" t="d">
        <x:v>2031-03-31T00:00:00.000Z</x:v>
      </x:c>
      <x:c r="G378" s="329" t="str">
        <x:v>2030-2031</x:v>
      </x:c>
      <x:c r="H378" s="329" t="str">
        <x:v>Projection</x:v>
      </x:c>
      <x:c r="I378" s="329" t="str">
        <x:v>REVENUE</x:v>
      </x:c>
      <x:c r="J378" s="338" t="n">
        <x:f>'20_FIELD_MAPPING'!H378</x:f>
        <x:v>2024917.89785132</x:v>
      </x:c>
      <x:c r="K378" s="329" t="str">
        <x:v>CAD</x:v>
      </x:c>
      <x:c r="L378" s="329" t="str">
        <x:v>Unknown</x:v>
      </x:c>
      <x:c r="M378" s="329" t="str">
        <x:v>SRC-NGOB-V18</x:v>
      </x:c>
      <x:c r="N378" s="329" t="str">
        <x:v>'Newton Green'!I16</x:v>
      </x:c>
      <x:c r="O378" s="329" t="str">
        <x:v>MAP-TEST-0372</x:v>
      </x:c>
      <x:c r="P378" s="329" t="str">
        <x:v>Under review</x:v>
      </x:c>
      <x:c r="Q378" s="329" t="str">
        <x:v>V4.2-NGOB-CORRECTED-TEST</x:v>
      </x:c>
      <x:c r="R378" s="329" t="str">
        <x:v>Original header 20230-2031 normalized to 2030-2031 by column sequence; NOTE-FY2030.</x:v>
      </x:c>
      <x:c r="S378" s="329" t="str"/>
      <x:c r="T378" s="329"/>
      <x:c r="U378" s="332" t="str">
        <x:v>Property detail</x:v>
      </x:c>
      <x:c r="V378" s="332" t="str">
        <x:v>Needs review</x:v>
      </x:c>
      <x:c r="W378" s="60"/>
      <x:c r="X378" s="60"/>
      <x:c r="Y378" s="60"/>
      <x:c r="Z378" s="60"/>
    </x:row>
    <x:row r="379" ht="18" hidden="0" customHeight="1">
      <x:c r="A379" s="329" t="str">
        <x:v>FIN-TEST-0373</x:v>
      </x:c>
      <x:c r="B379" s="329" t="str">
        <x:v>ASM-NGOB-V42-TEST</x:v>
      </x:c>
      <x:c r="C379" s="329" t="str">
        <x:v>ORG-NGOB</x:v>
      </x:c>
      <x:c r="D379" s="329" t="str">
        <x:v>PROP-NG</x:v>
      </x:c>
      <x:c r="E379" s="336" t="d">
        <x:v>2030-04-01T00:00:00.000Z</x:v>
      </x:c>
      <x:c r="F379" s="336" t="d">
        <x:v>2031-03-31T00:00:00.000Z</x:v>
      </x:c>
      <x:c r="G379" s="329" t="str">
        <x:v>2030-2031</x:v>
      </x:c>
      <x:c r="H379" s="329" t="str">
        <x:v>Projection</x:v>
      </x:c>
      <x:c r="I379" s="329" t="str">
        <x:v>OPEX</x:v>
      </x:c>
      <x:c r="J379" s="338" t="n">
        <x:f>'20_FIELD_MAPPING'!H379</x:f>
        <x:v>2046403.7227291043</x:v>
      </x:c>
      <x:c r="K379" s="329" t="str">
        <x:v>CAD</x:v>
      </x:c>
      <x:c r="L379" s="329" t="str">
        <x:v>Unknown</x:v>
      </x:c>
      <x:c r="M379" s="329" t="str">
        <x:v>SRC-NGOB-V18</x:v>
      </x:c>
      <x:c r="N379" s="329" t="str">
        <x:v>'Newton Green'!I87</x:v>
      </x:c>
      <x:c r="O379" s="329" t="str">
        <x:v>MAP-TEST-0373</x:v>
      </x:c>
      <x:c r="P379" s="329" t="str">
        <x:v>Under review</x:v>
      </x:c>
      <x:c r="Q379" s="329" t="str">
        <x:v>V4.2-NGOB-CORRECTED-TEST</x:v>
      </x:c>
      <x:c r="R379" s="329" t="str">
        <x:v>Original header 20230-2031 normalized to 2030-2031 by column sequence; NOTE-FY2030.</x:v>
      </x:c>
      <x:c r="S379" s="329" t="str"/>
      <x:c r="T379" s="329"/>
      <x:c r="U379" s="332" t="str">
        <x:v>Property detail</x:v>
      </x:c>
      <x:c r="V379" s="332" t="str">
        <x:v>Needs review</x:v>
      </x:c>
      <x:c r="W379" s="60"/>
      <x:c r="X379" s="60"/>
      <x:c r="Y379" s="60"/>
      <x:c r="Z379" s="60"/>
    </x:row>
    <x:row r="380" ht="18" hidden="0" customHeight="1">
      <x:c r="A380" s="329" t="str">
        <x:v>FIN-TEST-0374</x:v>
      </x:c>
      <x:c r="B380" s="329" t="str">
        <x:v>ASM-NGOB-V42-TEST</x:v>
      </x:c>
      <x:c r="C380" s="329" t="str">
        <x:v>ORG-NGOB</x:v>
      </x:c>
      <x:c r="D380" s="329" t="str">
        <x:v>PROP-RG</x:v>
      </x:c>
      <x:c r="E380" s="336" t="d">
        <x:v>2030-04-01T00:00:00.000Z</x:v>
      </x:c>
      <x:c r="F380" s="336" t="d">
        <x:v>2031-03-31T00:00:00.000Z</x:v>
      </x:c>
      <x:c r="G380" s="329" t="str">
        <x:v>2030-2031</x:v>
      </x:c>
      <x:c r="H380" s="329" t="str">
        <x:v>Projection</x:v>
      </x:c>
      <x:c r="I380" s="329" t="str">
        <x:v>REVENUE</x:v>
      </x:c>
      <x:c r="J380" s="338" t="n">
        <x:f>'20_FIELD_MAPPING'!H380</x:f>
        <x:v>613186.6961619795</x:v>
      </x:c>
      <x:c r="K380" s="329" t="str">
        <x:v>CAD</x:v>
      </x:c>
      <x:c r="L380" s="329" t="str">
        <x:v>Unknown</x:v>
      </x:c>
      <x:c r="M380" s="329" t="str">
        <x:v>SRC-NGOB-V18</x:v>
      </x:c>
      <x:c r="N380" s="329" t="str">
        <x:v>'Rosemary Green'!I16</x:v>
      </x:c>
      <x:c r="O380" s="329" t="str">
        <x:v>MAP-TEST-0374</x:v>
      </x:c>
      <x:c r="P380" s="329" t="str">
        <x:v>Under review</x:v>
      </x:c>
      <x:c r="Q380" s="329" t="str">
        <x:v>V4.2-NGOB-CORRECTED-TEST</x:v>
      </x:c>
      <x:c r="R380" s="329" t="str">
        <x:v>Original header 20230-2031 normalized to 2030-2031 by column sequence; NOTE-FY2030.</x:v>
      </x:c>
      <x:c r="S380" s="329" t="str"/>
      <x:c r="T380" s="329"/>
      <x:c r="U380" s="332" t="str">
        <x:v>Property detail</x:v>
      </x:c>
      <x:c r="V380" s="332" t="str">
        <x:v>Needs review</x:v>
      </x:c>
      <x:c r="W380" s="60"/>
      <x:c r="X380" s="60"/>
      <x:c r="Y380" s="60"/>
      <x:c r="Z380" s="60"/>
    </x:row>
    <x:row r="381" ht="18" hidden="0" customHeight="1">
      <x:c r="A381" s="329" t="str">
        <x:v>FIN-TEST-0375</x:v>
      </x:c>
      <x:c r="B381" s="329" t="str">
        <x:v>ASM-NGOB-V42-TEST</x:v>
      </x:c>
      <x:c r="C381" s="329" t="str">
        <x:v>ORG-NGOB</x:v>
      </x:c>
      <x:c r="D381" s="329" t="str">
        <x:v>PROP-RG</x:v>
      </x:c>
      <x:c r="E381" s="336" t="d">
        <x:v>2030-04-01T00:00:00.000Z</x:v>
      </x:c>
      <x:c r="F381" s="336" t="d">
        <x:v>2031-03-31T00:00:00.000Z</x:v>
      </x:c>
      <x:c r="G381" s="329" t="str">
        <x:v>2030-2031</x:v>
      </x:c>
      <x:c r="H381" s="329" t="str">
        <x:v>Projection</x:v>
      </x:c>
      <x:c r="I381" s="329" t="str">
        <x:v>OPEX</x:v>
      </x:c>
      <x:c r="J381" s="338" t="n">
        <x:f>'20_FIELD_MAPPING'!H381</x:f>
        <x:v>312137.2365983359</x:v>
      </x:c>
      <x:c r="K381" s="329" t="str">
        <x:v>CAD</x:v>
      </x:c>
      <x:c r="L381" s="329" t="str">
        <x:v>Unknown</x:v>
      </x:c>
      <x:c r="M381" s="329" t="str">
        <x:v>SRC-NGOB-V18</x:v>
      </x:c>
      <x:c r="N381" s="329" t="str">
        <x:v>'Rosemary Green'!I87</x:v>
      </x:c>
      <x:c r="O381" s="329" t="str">
        <x:v>MAP-TEST-0375</x:v>
      </x:c>
      <x:c r="P381" s="329" t="str">
        <x:v>Under review</x:v>
      </x:c>
      <x:c r="Q381" s="329" t="str">
        <x:v>V4.2-NGOB-CORRECTED-TEST</x:v>
      </x:c>
      <x:c r="R381" s="329" t="str">
        <x:v>Original header 20230-2031 normalized to 2030-2031 by column sequence; NOTE-FY2030.</x:v>
      </x:c>
      <x:c r="S381" s="329" t="str"/>
      <x:c r="T381" s="329"/>
      <x:c r="U381" s="332" t="str">
        <x:v>Property detail</x:v>
      </x:c>
      <x:c r="V381" s="332" t="str">
        <x:v>Needs review</x:v>
      </x:c>
      <x:c r="W381" s="60"/>
      <x:c r="X381" s="60"/>
      <x:c r="Y381" s="60"/>
      <x:c r="Z381" s="60"/>
    </x:row>
    <x:row r="382" ht="18" hidden="0" customHeight="1">
      <x:c r="A382" s="329" t="str">
        <x:v>FIN-TEST-0376</x:v>
      </x:c>
      <x:c r="B382" s="329" t="str">
        <x:v>ASM-NGOB-V42-TEST</x:v>
      </x:c>
      <x:c r="C382" s="329" t="str">
        <x:v>ORG-NGOB</x:v>
      </x:c>
      <x:c r="D382" s="329" t="str">
        <x:v>PORTFOLIO-NGOB</x:v>
      </x:c>
      <x:c r="E382" s="336" t="d">
        <x:v>2024-04-01T00:00:00.000Z</x:v>
      </x:c>
      <x:c r="F382" s="336" t="d">
        <x:v>2025-03-31T00:00:00.000Z</x:v>
      </x:c>
      <x:c r="G382" s="329" t="str">
        <x:v>2024-2025</x:v>
      </x:c>
      <x:c r="H382" s="329" t="str">
        <x:v>Actual</x:v>
      </x:c>
      <x:c r="I382" s="329" t="str">
        <x:v>REV_RENT_EXISTING</x:v>
      </x:c>
      <x:c r="J382" s="338" t="n">
        <x:f>'20_FIELD_MAPPING'!H382</x:f>
        <x:v>5436927</x:v>
      </x:c>
      <x:c r="K382" s="329" t="str">
        <x:v>CAD</x:v>
      </x:c>
      <x:c r="L382" s="329" t="str">
        <x:v>Unknown</x:v>
      </x:c>
      <x:c r="M382" s="329" t="str">
        <x:v>SRC-NGOB-V18</x:v>
      </x:c>
      <x:c r="N382" s="329" t="str">
        <x:v>'CASH FLOW W ALL BUILDINGS JULY '!C7</x:v>
      </x:c>
      <x:c r="O382" s="329" t="str">
        <x:v>MAP-TEST-0376</x:v>
      </x:c>
      <x:c r="P382" s="329" t="str">
        <x:v>Under review</x:v>
      </x:c>
      <x:c r="Q382" s="329" t="str">
        <x:v>V4.2-NGOB-CORRECTED-TEST</x:v>
      </x:c>
      <x:c r="R382" s="329" t="str"/>
      <x:c r="S382" s="329" t="str"/>
      <x:c r="T382" s="329"/>
      <x:c r="U382" s="332" t="str">
        <x:v>Portfolio control</x:v>
      </x:c>
      <x:c r="V382" s="332" t="str">
        <x:v>Needs review</x:v>
      </x:c>
      <x:c r="W382" s="60"/>
      <x:c r="X382" s="60"/>
      <x:c r="Y382" s="60"/>
      <x:c r="Z382" s="60"/>
    </x:row>
    <x:row r="383" ht="18" hidden="0" customHeight="1">
      <x:c r="A383" s="329" t="str">
        <x:v>FIN-TEST-0377</x:v>
      </x:c>
      <x:c r="B383" s="329" t="str">
        <x:v>ASM-NGOB-V42-TEST</x:v>
      </x:c>
      <x:c r="C383" s="329" t="str">
        <x:v>ORG-NGOB</x:v>
      </x:c>
      <x:c r="D383" s="329" t="str">
        <x:v>PORTFOLIO-NGOB</x:v>
      </x:c>
      <x:c r="E383" s="336" t="d">
        <x:v>2024-04-01T00:00:00.000Z</x:v>
      </x:c>
      <x:c r="F383" s="336" t="d">
        <x:v>2025-03-31T00:00:00.000Z</x:v>
      </x:c>
      <x:c r="G383" s="329" t="str">
        <x:v>2024-2025</x:v>
      </x:c>
      <x:c r="H383" s="329" t="str">
        <x:v>Actual</x:v>
      </x:c>
      <x:c r="I383" s="329" t="str">
        <x:v>REV_RENT_NEW</x:v>
      </x:c>
      <x:c r="J383" s="338" t="n">
        <x:f>'20_FIELD_MAPPING'!H383</x:f>
        <x:v>0</x:v>
      </x:c>
      <x:c r="K383" s="329" t="str">
        <x:v>CAD</x:v>
      </x:c>
      <x:c r="L383" s="329" t="str">
        <x:v>Unknown</x:v>
      </x:c>
      <x:c r="M383" s="329" t="str">
        <x:v>SRC-NGOB-V18</x:v>
      </x:c>
      <x:c r="N383" s="329" t="str">
        <x:v>'CASH FLOW W ALL BUILDINGS JULY '!C8</x:v>
      </x:c>
      <x:c r="O383" s="329" t="str">
        <x:v>MAP-TEST-0377</x:v>
      </x:c>
      <x:c r="P383" s="329" t="str">
        <x:v>Under review</x:v>
      </x:c>
      <x:c r="Q383" s="329" t="str">
        <x:v>V4.2-NGOB-CORRECTED-TEST</x:v>
      </x:c>
      <x:c r="R383" s="329" t="str"/>
      <x:c r="S383" s="329" t="str"/>
      <x:c r="T383" s="329"/>
      <x:c r="U383" s="332" t="str">
        <x:v>Portfolio control</x:v>
      </x:c>
      <x:c r="V383" s="332" t="str">
        <x:v>Needs review</x:v>
      </x:c>
      <x:c r="W383" s="60"/>
      <x:c r="X383" s="60"/>
      <x:c r="Y383" s="60"/>
      <x:c r="Z383" s="60"/>
    </x:row>
    <x:row r="384" ht="18" hidden="0" customHeight="1">
      <x:c r="A384" s="329" t="str">
        <x:v>FIN-TEST-0378</x:v>
      </x:c>
      <x:c r="B384" s="329" t="str">
        <x:v>ASM-NGOB-V42-TEST</x:v>
      </x:c>
      <x:c r="C384" s="329" t="str">
        <x:v>ORG-NGOB</x:v>
      </x:c>
      <x:c r="D384" s="329" t="str">
        <x:v>PORTFOLIO-NGOB</x:v>
      </x:c>
      <x:c r="E384" s="336" t="d">
        <x:v>2024-04-01T00:00:00.000Z</x:v>
      </x:c>
      <x:c r="F384" s="336" t="d">
        <x:v>2025-03-31T00:00:00.000Z</x:v>
      </x:c>
      <x:c r="G384" s="329" t="str">
        <x:v>2024-2025</x:v>
      </x:c>
      <x:c r="H384" s="329" t="str">
        <x:v>Actual</x:v>
      </x:c>
      <x:c r="I384" s="329" t="str">
        <x:v>REV_SUBSIDY</x:v>
      </x:c>
      <x:c r="J384" s="338" t="n">
        <x:f>'20_FIELD_MAPPING'!H384</x:f>
        <x:v>1674030</x:v>
      </x:c>
      <x:c r="K384" s="329" t="str">
        <x:v>CAD</x:v>
      </x:c>
      <x:c r="L384" s="329" t="str">
        <x:v>Unknown</x:v>
      </x:c>
      <x:c r="M384" s="329" t="str">
        <x:v>SRC-NGOB-V18</x:v>
      </x:c>
      <x:c r="N384" s="329" t="str">
        <x:v>'CASH FLOW W ALL BUILDINGS JULY '!C9</x:v>
      </x:c>
      <x:c r="O384" s="329" t="str">
        <x:v>MAP-TEST-0378</x:v>
      </x:c>
      <x:c r="P384" s="329" t="str">
        <x:v>Under review</x:v>
      </x:c>
      <x:c r="Q384" s="329" t="str">
        <x:v>V4.2-NGOB-CORRECTED-TEST</x:v>
      </x:c>
      <x:c r="R384" s="329" t="str"/>
      <x:c r="S384" s="329" t="str"/>
      <x:c r="T384" s="329"/>
      <x:c r="U384" s="332" t="str">
        <x:v>Portfolio control</x:v>
      </x:c>
      <x:c r="V384" s="332" t="str">
        <x:v>Needs review</x:v>
      </x:c>
      <x:c r="W384" s="60"/>
      <x:c r="X384" s="60"/>
      <x:c r="Y384" s="60"/>
      <x:c r="Z384" s="60"/>
    </x:row>
    <x:row r="385" ht="18" hidden="0" customHeight="1">
      <x:c r="A385" s="329" t="str">
        <x:v>FIN-TEST-0379</x:v>
      </x:c>
      <x:c r="B385" s="329" t="str">
        <x:v>ASM-NGOB-V42-TEST</x:v>
      </x:c>
      <x:c r="C385" s="329" t="str">
        <x:v>ORG-NGOB</x:v>
      </x:c>
      <x:c r="D385" s="329" t="str">
        <x:v>PORTFOLIO-NGOB</x:v>
      </x:c>
      <x:c r="E385" s="336" t="d">
        <x:v>2024-04-01T00:00:00.000Z</x:v>
      </x:c>
      <x:c r="F385" s="336" t="d">
        <x:v>2025-03-31T00:00:00.000Z</x:v>
      </x:c>
      <x:c r="G385" s="329" t="str">
        <x:v>2024-2025</x:v>
      </x:c>
      <x:c r="H385" s="329" t="str">
        <x:v>Actual</x:v>
      </x:c>
      <x:c r="I385" s="329" t="str">
        <x:v>REV_OTHER</x:v>
      </x:c>
      <x:c r="J385" s="338" t="n">
        <x:f>'20_FIELD_MAPPING'!H385</x:f>
        <x:v>2222969.1899999995</x:v>
      </x:c>
      <x:c r="K385" s="329" t="str">
        <x:v>CAD</x:v>
      </x:c>
      <x:c r="L385" s="329" t="str">
        <x:v>Unknown</x:v>
      </x:c>
      <x:c r="M385" s="329" t="str">
        <x:v>SRC-NGOB-V18</x:v>
      </x:c>
      <x:c r="N385" s="329" t="str">
        <x:v>'CASH FLOW W ALL BUILDINGS JULY '!C32</x:v>
      </x:c>
      <x:c r="O385" s="329" t="str">
        <x:v>MAP-TEST-0379</x:v>
      </x:c>
      <x:c r="P385" s="329" t="str">
        <x:v>Under review</x:v>
      </x:c>
      <x:c r="Q385" s="329" t="str">
        <x:v>V4.2-NGOB-CORRECTED-TEST</x:v>
      </x:c>
      <x:c r="R385" s="329" t="str"/>
      <x:c r="S385" s="329" t="str"/>
      <x:c r="T385" s="329"/>
      <x:c r="U385" s="332" t="str">
        <x:v>Portfolio control</x:v>
      </x:c>
      <x:c r="V385" s="332" t="str">
        <x:v>Needs review</x:v>
      </x:c>
      <x:c r="W385" s="60"/>
      <x:c r="X385" s="60"/>
      <x:c r="Y385" s="60"/>
      <x:c r="Z385" s="60"/>
    </x:row>
    <x:row r="386" ht="18" hidden="0" customHeight="1">
      <x:c r="A386" s="329" t="str">
        <x:v>FIN-TEST-0380</x:v>
      </x:c>
      <x:c r="B386" s="329" t="str">
        <x:v>ASM-NGOB-V42-TEST</x:v>
      </x:c>
      <x:c r="C386" s="329" t="str">
        <x:v>ORG-NGOB</x:v>
      </x:c>
      <x:c r="D386" s="329" t="str">
        <x:v>PORTFOLIO-NGOB</x:v>
      </x:c>
      <x:c r="E386" s="336" t="d">
        <x:v>2024-04-01T00:00:00.000Z</x:v>
      </x:c>
      <x:c r="F386" s="336" t="d">
        <x:v>2025-03-31T00:00:00.000Z</x:v>
      </x:c>
      <x:c r="G386" s="329" t="str">
        <x:v>2024-2025</x:v>
      </x:c>
      <x:c r="H386" s="329" t="str">
        <x:v>Actual</x:v>
      </x:c>
      <x:c r="I386" s="329" t="str">
        <x:v>OPEX_HEAD_OFFICE_STAFF</x:v>
      </x:c>
      <x:c r="J386" s="338" t="n">
        <x:f>'20_FIELD_MAPPING'!H386</x:f>
        <x:v>722485</x:v>
      </x:c>
      <x:c r="K386" s="329" t="str">
        <x:v>CAD</x:v>
      </x:c>
      <x:c r="L386" s="329" t="str">
        <x:v>Unknown</x:v>
      </x:c>
      <x:c r="M386" s="329" t="str">
        <x:v>SRC-NGOB-V18</x:v>
      </x:c>
      <x:c r="N386" s="329" t="str">
        <x:v>'CASH FLOW W ALL BUILDINGS JULY '!C73</x:v>
      </x:c>
      <x:c r="O386" s="329" t="str">
        <x:v>MAP-TEST-0380</x:v>
      </x:c>
      <x:c r="P386" s="329" t="str">
        <x:v>Under review</x:v>
      </x:c>
      <x:c r="Q386" s="329" t="str">
        <x:v>V4.2-NGOB-CORRECTED-TEST</x:v>
      </x:c>
      <x:c r="R386" s="329" t="str"/>
      <x:c r="S386" s="329" t="str"/>
      <x:c r="T386" s="329"/>
      <x:c r="U386" s="332" t="str">
        <x:v>Portfolio control</x:v>
      </x:c>
      <x:c r="V386" s="332" t="str">
        <x:v>Needs review</x:v>
      </x:c>
      <x:c r="W386" s="60"/>
      <x:c r="X386" s="60"/>
      <x:c r="Y386" s="60"/>
      <x:c r="Z386" s="60"/>
    </x:row>
    <x:row r="387" ht="18" hidden="0" customHeight="1">
      <x:c r="A387" s="329" t="str">
        <x:v>FIN-TEST-0381</x:v>
      </x:c>
      <x:c r="B387" s="329" t="str">
        <x:v>ASM-NGOB-V42-TEST</x:v>
      </x:c>
      <x:c r="C387" s="329" t="str">
        <x:v>ORG-NGOB</x:v>
      </x:c>
      <x:c r="D387" s="329" t="str">
        <x:v>PROP-ADANAC</x:v>
      </x:c>
      <x:c r="E387" s="336" t="d">
        <x:v>2024-04-01T00:00:00.000Z</x:v>
      </x:c>
      <x:c r="F387" s="336" t="d">
        <x:v>2025-03-31T00:00:00.000Z</x:v>
      </x:c>
      <x:c r="G387" s="329" t="str">
        <x:v>2024-2025</x:v>
      </x:c>
      <x:c r="H387" s="329" t="str">
        <x:v>Actual</x:v>
      </x:c>
      <x:c r="I387" s="329" t="str">
        <x:v>REV_SUBSIDY</x:v>
      </x:c>
      <x:c r="J387" s="338" t="n">
        <x:f>'20_FIELD_MAPPING'!H387</x:f>
        <x:v>0</x:v>
      </x:c>
      <x:c r="K387" s="329" t="str">
        <x:v>CAD</x:v>
      </x:c>
      <x:c r="L387" s="329" t="str">
        <x:v>Unknown</x:v>
      </x:c>
      <x:c r="M387" s="329" t="str">
        <x:v>SRC-NGOB-V18</x:v>
      </x:c>
      <x:c r="N387" s="329" t="str">
        <x:v>'1656 ADANAC'!C15</x:v>
      </x:c>
      <x:c r="O387" s="329" t="str">
        <x:v>MAP-TEST-0381</x:v>
      </x:c>
      <x:c r="P387" s="329" t="str">
        <x:v>Under review</x:v>
      </x:c>
      <x:c r="Q387" s="329" t="str">
        <x:v>V4.2-NGOB-CORRECTED-TEST</x:v>
      </x:c>
      <x:c r="R387" s="329" t="str">
        <x:v>Source subsidy assumption identified as placeholder</x:v>
      </x:c>
      <x:c r="S387" s="329" t="str">
        <x:v>Placeholder</x:v>
      </x:c>
      <x:c r="T387" s="329" t="str">
        <x:v>NOTE-PLACEHOLDER-PROP-ADANAC</x:v>
      </x:c>
      <x:c r="U387" s="332" t="str">
        <x:v>Property detail</x:v>
      </x:c>
      <x:c r="V387" s="332" t="str">
        <x:v>Needs review</x:v>
      </x:c>
      <x:c r="W387" s="60"/>
      <x:c r="X387" s="60"/>
      <x:c r="Y387" s="60"/>
      <x:c r="Z387" s="60"/>
    </x:row>
    <x:row r="388" ht="18" hidden="0" customHeight="1">
      <x:c r="A388" s="329" t="str">
        <x:v>FIN-TEST-0382</x:v>
      </x:c>
      <x:c r="B388" s="329" t="str">
        <x:v>ASM-NGOB-V42-TEST</x:v>
      </x:c>
      <x:c r="C388" s="329" t="str">
        <x:v>ORG-NGOB</x:v>
      </x:c>
      <x:c r="D388" s="329" t="str">
        <x:v>PROP-800C</x:v>
      </x:c>
      <x:c r="E388" s="336" t="d">
        <x:v>2024-04-01T00:00:00.000Z</x:v>
      </x:c>
      <x:c r="F388" s="336" t="d">
        <x:v>2025-03-31T00:00:00.000Z</x:v>
      </x:c>
      <x:c r="G388" s="329" t="str">
        <x:v>2024-2025</x:v>
      </x:c>
      <x:c r="H388" s="329" t="str">
        <x:v>Actual</x:v>
      </x:c>
      <x:c r="I388" s="329" t="str">
        <x:v>REV_SUBSIDY</x:v>
      </x:c>
      <x:c r="J388" s="338" t="n">
        <x:f>'20_FIELD_MAPPING'!H388</x:f>
        <x:v>0</x:v>
      </x:c>
      <x:c r="K388" s="329" t="str">
        <x:v>CAD</x:v>
      </x:c>
      <x:c r="L388" s="329" t="str">
        <x:v>Unknown</x:v>
      </x:c>
      <x:c r="M388" s="329" t="str">
        <x:v>SRC-NGOB-V18</x:v>
      </x:c>
      <x:c r="N388" s="329" t="str">
        <x:v>'800 Commercial'!C15</x:v>
      </x:c>
      <x:c r="O388" s="329" t="str">
        <x:v>MAP-TEST-0382</x:v>
      </x:c>
      <x:c r="P388" s="329" t="str">
        <x:v>Under review</x:v>
      </x:c>
      <x:c r="Q388" s="329" t="str">
        <x:v>V4.2-NGOB-CORRECTED-TEST</x:v>
      </x:c>
      <x:c r="R388" s="329" t="str">
        <x:v>Source subsidy assumption identified as placeholder</x:v>
      </x:c>
      <x:c r="S388" s="329" t="str">
        <x:v>Placeholder</x:v>
      </x:c>
      <x:c r="T388" s="329" t="str">
        <x:v>NOTE-PLACEHOLDER-PROP-800C</x:v>
      </x:c>
      <x:c r="U388" s="332" t="str">
        <x:v>Property detail</x:v>
      </x:c>
      <x:c r="V388" s="332" t="str">
        <x:v>Needs review</x:v>
      </x:c>
      <x:c r="W388" s="60"/>
      <x:c r="X388" s="60"/>
      <x:c r="Y388" s="60"/>
      <x:c r="Z388" s="60"/>
    </x:row>
    <x:row r="389" ht="18" hidden="0" customHeight="1">
      <x:c r="A389" s="329" t="str">
        <x:v>FIN-TEST-0383</x:v>
      </x:c>
      <x:c r="B389" s="329" t="str">
        <x:v>ASM-NGOB-V42-TEST</x:v>
      </x:c>
      <x:c r="C389" s="329" t="str">
        <x:v>ORG-NGOB</x:v>
      </x:c>
      <x:c r="D389" s="329" t="str">
        <x:v>PORTFOLIO-NGOB</x:v>
      </x:c>
      <x:c r="E389" s="336" t="d">
        <x:v>2025-04-01T00:00:00.000Z</x:v>
      </x:c>
      <x:c r="F389" s="336" t="d">
        <x:v>2026-03-31T00:00:00.000Z</x:v>
      </x:c>
      <x:c r="G389" s="329" t="str">
        <x:v>2025-2026</x:v>
      </x:c>
      <x:c r="H389" s="329" t="str">
        <x:v>Budget</x:v>
      </x:c>
      <x:c r="I389" s="329" t="str">
        <x:v>REV_RENT_EXISTING</x:v>
      </x:c>
      <x:c r="J389" s="338" t="n">
        <x:f>'20_FIELD_MAPPING'!H389</x:f>
        <x:v>5538796.5</x:v>
      </x:c>
      <x:c r="K389" s="329" t="str">
        <x:v>CAD</x:v>
      </x:c>
      <x:c r="L389" s="329" t="str">
        <x:v>Unknown</x:v>
      </x:c>
      <x:c r="M389" s="329" t="str">
        <x:v>SRC-NGOB-V18</x:v>
      </x:c>
      <x:c r="N389" s="329" t="str">
        <x:v>'CASH FLOW W ALL BUILDINGS JULY '!D7</x:v>
      </x:c>
      <x:c r="O389" s="329" t="str">
        <x:v>MAP-TEST-0383</x:v>
      </x:c>
      <x:c r="P389" s="329" t="str">
        <x:v>Under review</x:v>
      </x:c>
      <x:c r="Q389" s="329" t="str">
        <x:v>V4.2-NGOB-CORRECTED-TEST</x:v>
      </x:c>
      <x:c r="R389" s="329" t="str"/>
      <x:c r="S389" s="329" t="str"/>
      <x:c r="T389" s="329"/>
      <x:c r="U389" s="332" t="str">
        <x:v>Portfolio control</x:v>
      </x:c>
      <x:c r="V389" s="332" t="str">
        <x:v>Needs review</x:v>
      </x:c>
      <x:c r="W389" s="60"/>
      <x:c r="X389" s="60"/>
      <x:c r="Y389" s="60"/>
      <x:c r="Z389" s="60"/>
    </x:row>
    <x:row r="390" ht="18" hidden="0" customHeight="1">
      <x:c r="A390" s="329" t="str">
        <x:v>FIN-TEST-0384</x:v>
      </x:c>
      <x:c r="B390" s="329" t="str">
        <x:v>ASM-NGOB-V42-TEST</x:v>
      </x:c>
      <x:c r="C390" s="329" t="str">
        <x:v>ORG-NGOB</x:v>
      </x:c>
      <x:c r="D390" s="329" t="str">
        <x:v>PORTFOLIO-NGOB</x:v>
      </x:c>
      <x:c r="E390" s="336" t="d">
        <x:v>2025-04-01T00:00:00.000Z</x:v>
      </x:c>
      <x:c r="F390" s="336" t="d">
        <x:v>2026-03-31T00:00:00.000Z</x:v>
      </x:c>
      <x:c r="G390" s="329" t="str">
        <x:v>2025-2026</x:v>
      </x:c>
      <x:c r="H390" s="329" t="str">
        <x:v>Budget</x:v>
      </x:c>
      <x:c r="I390" s="329" t="str">
        <x:v>REV_RENT_NEW</x:v>
      </x:c>
      <x:c r="J390" s="338" t="n">
        <x:f>'20_FIELD_MAPPING'!H390</x:f>
        <x:v>0</x:v>
      </x:c>
      <x:c r="K390" s="329" t="str">
        <x:v>CAD</x:v>
      </x:c>
      <x:c r="L390" s="329" t="str">
        <x:v>Unknown</x:v>
      </x:c>
      <x:c r="M390" s="329" t="str">
        <x:v>SRC-NGOB-V18</x:v>
      </x:c>
      <x:c r="N390" s="329" t="str">
        <x:v>'CASH FLOW W ALL BUILDINGS JULY '!D8</x:v>
      </x:c>
      <x:c r="O390" s="329" t="str">
        <x:v>MAP-TEST-0384</x:v>
      </x:c>
      <x:c r="P390" s="329" t="str">
        <x:v>Under review</x:v>
      </x:c>
      <x:c r="Q390" s="329" t="str">
        <x:v>V4.2-NGOB-CORRECTED-TEST</x:v>
      </x:c>
      <x:c r="R390" s="329" t="str"/>
      <x:c r="S390" s="329" t="str"/>
      <x:c r="T390" s="329"/>
      <x:c r="U390" s="332" t="str">
        <x:v>Portfolio control</x:v>
      </x:c>
      <x:c r="V390" s="332" t="str">
        <x:v>Needs review</x:v>
      </x:c>
      <x:c r="W390" s="60"/>
      <x:c r="X390" s="60"/>
      <x:c r="Y390" s="60"/>
      <x:c r="Z390" s="60"/>
    </x:row>
    <x:row r="391" ht="18" hidden="0" customHeight="1">
      <x:c r="A391" s="329" t="str">
        <x:v>FIN-TEST-0385</x:v>
      </x:c>
      <x:c r="B391" s="329" t="str">
        <x:v>ASM-NGOB-V42-TEST</x:v>
      </x:c>
      <x:c r="C391" s="329" t="str">
        <x:v>ORG-NGOB</x:v>
      </x:c>
      <x:c r="D391" s="329" t="str">
        <x:v>PORTFOLIO-NGOB</x:v>
      </x:c>
      <x:c r="E391" s="336" t="d">
        <x:v>2025-04-01T00:00:00.000Z</x:v>
      </x:c>
      <x:c r="F391" s="336" t="d">
        <x:v>2026-03-31T00:00:00.000Z</x:v>
      </x:c>
      <x:c r="G391" s="329" t="str">
        <x:v>2025-2026</x:v>
      </x:c>
      <x:c r="H391" s="329" t="str">
        <x:v>Budget</x:v>
      </x:c>
      <x:c r="I391" s="329" t="str">
        <x:v>REV_SUBSIDY</x:v>
      </x:c>
      <x:c r="J391" s="338" t="n">
        <x:f>'20_FIELD_MAPPING'!H391</x:f>
        <x:v>1273361.88</x:v>
      </x:c>
      <x:c r="K391" s="329" t="str">
        <x:v>CAD</x:v>
      </x:c>
      <x:c r="L391" s="329" t="str">
        <x:v>Unknown</x:v>
      </x:c>
      <x:c r="M391" s="329" t="str">
        <x:v>SRC-NGOB-V18</x:v>
      </x:c>
      <x:c r="N391" s="329" t="str">
        <x:v>'CASH FLOW W ALL BUILDINGS JULY '!D9</x:v>
      </x:c>
      <x:c r="O391" s="329" t="str">
        <x:v>MAP-TEST-0385</x:v>
      </x:c>
      <x:c r="P391" s="329" t="str">
        <x:v>Under review</x:v>
      </x:c>
      <x:c r="Q391" s="329" t="str">
        <x:v>V4.2-NGOB-CORRECTED-TEST</x:v>
      </x:c>
      <x:c r="R391" s="329" t="str"/>
      <x:c r="S391" s="329" t="str"/>
      <x:c r="T391" s="329"/>
      <x:c r="U391" s="332" t="str">
        <x:v>Portfolio control</x:v>
      </x:c>
      <x:c r="V391" s="332" t="str">
        <x:v>Needs review</x:v>
      </x:c>
      <x:c r="W391" s="60"/>
      <x:c r="X391" s="60"/>
      <x:c r="Y391" s="60"/>
      <x:c r="Z391" s="60"/>
    </x:row>
    <x:row r="392" ht="18" hidden="0" customHeight="1">
      <x:c r="A392" s="329" t="str">
        <x:v>FIN-TEST-0386</x:v>
      </x:c>
      <x:c r="B392" s="329" t="str">
        <x:v>ASM-NGOB-V42-TEST</x:v>
      </x:c>
      <x:c r="C392" s="329" t="str">
        <x:v>ORG-NGOB</x:v>
      </x:c>
      <x:c r="D392" s="329" t="str">
        <x:v>PORTFOLIO-NGOB</x:v>
      </x:c>
      <x:c r="E392" s="336" t="d">
        <x:v>2025-04-01T00:00:00.000Z</x:v>
      </x:c>
      <x:c r="F392" s="336" t="d">
        <x:v>2026-03-31T00:00:00.000Z</x:v>
      </x:c>
      <x:c r="G392" s="329" t="str">
        <x:v>2025-2026</x:v>
      </x:c>
      <x:c r="H392" s="329" t="str">
        <x:v>Budget</x:v>
      </x:c>
      <x:c r="I392" s="329" t="str">
        <x:v>REV_OTHER</x:v>
      </x:c>
      <x:c r="J392" s="338" t="n">
        <x:f>'20_FIELD_MAPPING'!H392</x:f>
        <x:v>2539893.1193999997</x:v>
      </x:c>
      <x:c r="K392" s="329" t="str">
        <x:v>CAD</x:v>
      </x:c>
      <x:c r="L392" s="329" t="str">
        <x:v>Unknown</x:v>
      </x:c>
      <x:c r="M392" s="329" t="str">
        <x:v>SRC-NGOB-V18</x:v>
      </x:c>
      <x:c r="N392" s="329" t="str">
        <x:v>'CASH FLOW W ALL BUILDINGS JULY '!D32</x:v>
      </x:c>
      <x:c r="O392" s="329" t="str">
        <x:v>MAP-TEST-0386</x:v>
      </x:c>
      <x:c r="P392" s="329" t="str">
        <x:v>Under review</x:v>
      </x:c>
      <x:c r="Q392" s="329" t="str">
        <x:v>V4.2-NGOB-CORRECTED-TEST</x:v>
      </x:c>
      <x:c r="R392" s="329" t="str"/>
      <x:c r="S392" s="329" t="str"/>
      <x:c r="T392" s="329"/>
      <x:c r="U392" s="332" t="str">
        <x:v>Portfolio control</x:v>
      </x:c>
      <x:c r="V392" s="332" t="str">
        <x:v>Needs review</x:v>
      </x:c>
      <x:c r="W392" s="60"/>
      <x:c r="X392" s="60"/>
      <x:c r="Y392" s="60"/>
      <x:c r="Z392" s="60"/>
    </x:row>
    <x:row r="393" ht="18" hidden="0" customHeight="1">
      <x:c r="A393" s="329" t="str">
        <x:v>FIN-TEST-0387</x:v>
      </x:c>
      <x:c r="B393" s="329" t="str">
        <x:v>ASM-NGOB-V42-TEST</x:v>
      </x:c>
      <x:c r="C393" s="329" t="str">
        <x:v>ORG-NGOB</x:v>
      </x:c>
      <x:c r="D393" s="329" t="str">
        <x:v>PORTFOLIO-NGOB</x:v>
      </x:c>
      <x:c r="E393" s="336" t="d">
        <x:v>2025-04-01T00:00:00.000Z</x:v>
      </x:c>
      <x:c r="F393" s="336" t="d">
        <x:v>2026-03-31T00:00:00.000Z</x:v>
      </x:c>
      <x:c r="G393" s="329" t="str">
        <x:v>2025-2026</x:v>
      </x:c>
      <x:c r="H393" s="329" t="str">
        <x:v>Budget</x:v>
      </x:c>
      <x:c r="I393" s="329" t="str">
        <x:v>OPEX_HEAD_OFFICE_STAFF</x:v>
      </x:c>
      <x:c r="J393" s="338" t="n">
        <x:f>'20_FIELD_MAPPING'!H393</x:f>
        <x:v>779207.467984</x:v>
      </x:c>
      <x:c r="K393" s="329" t="str">
        <x:v>CAD</x:v>
      </x:c>
      <x:c r="L393" s="329" t="str">
        <x:v>Unknown</x:v>
      </x:c>
      <x:c r="M393" s="329" t="str">
        <x:v>SRC-NGOB-V18</x:v>
      </x:c>
      <x:c r="N393" s="329" t="str">
        <x:v>'CASH FLOW W ALL BUILDINGS JULY '!D73</x:v>
      </x:c>
      <x:c r="O393" s="329" t="str">
        <x:v>MAP-TEST-0387</x:v>
      </x:c>
      <x:c r="P393" s="329" t="str">
        <x:v>Under review</x:v>
      </x:c>
      <x:c r="Q393" s="329" t="str">
        <x:v>V4.2-NGOB-CORRECTED-TEST</x:v>
      </x:c>
      <x:c r="R393" s="329" t="str"/>
      <x:c r="S393" s="329" t="str"/>
      <x:c r="T393" s="329"/>
      <x:c r="U393" s="332" t="str">
        <x:v>Portfolio control</x:v>
      </x:c>
      <x:c r="V393" s="332" t="str">
        <x:v>Needs review</x:v>
      </x:c>
      <x:c r="W393" s="60"/>
      <x:c r="X393" s="60"/>
      <x:c r="Y393" s="60"/>
      <x:c r="Z393" s="60"/>
    </x:row>
    <x:row r="394" ht="18" hidden="0" customHeight="1">
      <x:c r="A394" s="329" t="str">
        <x:v>FIN-TEST-0388</x:v>
      </x:c>
      <x:c r="B394" s="329" t="str">
        <x:v>ASM-NGOB-V42-TEST</x:v>
      </x:c>
      <x:c r="C394" s="329" t="str">
        <x:v>ORG-NGOB</x:v>
      </x:c>
      <x:c r="D394" s="329" t="str">
        <x:v>PROP-ADANAC</x:v>
      </x:c>
      <x:c r="E394" s="336" t="d">
        <x:v>2025-04-01T00:00:00.000Z</x:v>
      </x:c>
      <x:c r="F394" s="336" t="d">
        <x:v>2026-03-31T00:00:00.000Z</x:v>
      </x:c>
      <x:c r="G394" s="329" t="str">
        <x:v>2025-2026</x:v>
      </x:c>
      <x:c r="H394" s="329" t="str">
        <x:v>Budget</x:v>
      </x:c>
      <x:c r="I394" s="329" t="str">
        <x:v>REV_SUBSIDY</x:v>
      </x:c>
      <x:c r="J394" s="338" t="n">
        <x:f>'20_FIELD_MAPPING'!H394</x:f>
        <x:v>0</x:v>
      </x:c>
      <x:c r="K394" s="329" t="str">
        <x:v>CAD</x:v>
      </x:c>
      <x:c r="L394" s="329" t="str">
        <x:v>Unknown</x:v>
      </x:c>
      <x:c r="M394" s="329" t="str">
        <x:v>SRC-NGOB-V18</x:v>
      </x:c>
      <x:c r="N394" s="329" t="str">
        <x:v>'1656 ADANAC'!D15</x:v>
      </x:c>
      <x:c r="O394" s="329" t="str">
        <x:v>MAP-TEST-0388</x:v>
      </x:c>
      <x:c r="P394" s="329" t="str">
        <x:v>Under review</x:v>
      </x:c>
      <x:c r="Q394" s="329" t="str">
        <x:v>V4.2-NGOB-CORRECTED-TEST</x:v>
      </x:c>
      <x:c r="R394" s="329" t="str">
        <x:v>Source subsidy assumption identified as placeholder</x:v>
      </x:c>
      <x:c r="S394" s="329" t="str">
        <x:v>Placeholder</x:v>
      </x:c>
      <x:c r="T394" s="329" t="str">
        <x:v>NOTE-PLACEHOLDER-PROP-ADANAC</x:v>
      </x:c>
      <x:c r="U394" s="332" t="str">
        <x:v>Property detail</x:v>
      </x:c>
      <x:c r="V394" s="332" t="str">
        <x:v>Needs review</x:v>
      </x:c>
      <x:c r="W394" s="60"/>
      <x:c r="X394" s="60"/>
      <x:c r="Y394" s="60"/>
      <x:c r="Z394" s="60"/>
    </x:row>
    <x:row r="395" ht="18" hidden="0" customHeight="1">
      <x:c r="A395" s="329" t="str">
        <x:v>FIN-TEST-0389</x:v>
      </x:c>
      <x:c r="B395" s="329" t="str">
        <x:v>ASM-NGOB-V42-TEST</x:v>
      </x:c>
      <x:c r="C395" s="329" t="str">
        <x:v>ORG-NGOB</x:v>
      </x:c>
      <x:c r="D395" s="329" t="str">
        <x:v>PROP-800C</x:v>
      </x:c>
      <x:c r="E395" s="336" t="d">
        <x:v>2025-04-01T00:00:00.000Z</x:v>
      </x:c>
      <x:c r="F395" s="336" t="d">
        <x:v>2026-03-31T00:00:00.000Z</x:v>
      </x:c>
      <x:c r="G395" s="329" t="str">
        <x:v>2025-2026</x:v>
      </x:c>
      <x:c r="H395" s="329" t="str">
        <x:v>Budget</x:v>
      </x:c>
      <x:c r="I395" s="329" t="str">
        <x:v>REV_SUBSIDY</x:v>
      </x:c>
      <x:c r="J395" s="338" t="n">
        <x:f>'20_FIELD_MAPPING'!H395</x:f>
        <x:v>0</x:v>
      </x:c>
      <x:c r="K395" s="329" t="str">
        <x:v>CAD</x:v>
      </x:c>
      <x:c r="L395" s="329" t="str">
        <x:v>Unknown</x:v>
      </x:c>
      <x:c r="M395" s="329" t="str">
        <x:v>SRC-NGOB-V18</x:v>
      </x:c>
      <x:c r="N395" s="329" t="str">
        <x:v>'800 Commercial'!D15</x:v>
      </x:c>
      <x:c r="O395" s="329" t="str">
        <x:v>MAP-TEST-0389</x:v>
      </x:c>
      <x:c r="P395" s="329" t="str">
        <x:v>Under review</x:v>
      </x:c>
      <x:c r="Q395" s="329" t="str">
        <x:v>V4.2-NGOB-CORRECTED-TEST</x:v>
      </x:c>
      <x:c r="R395" s="329" t="str">
        <x:v>Source subsidy assumption identified as placeholder</x:v>
      </x:c>
      <x:c r="S395" s="329" t="str">
        <x:v>Placeholder</x:v>
      </x:c>
      <x:c r="T395" s="329" t="str">
        <x:v>NOTE-PLACEHOLDER-PROP-800C</x:v>
      </x:c>
      <x:c r="U395" s="332" t="str">
        <x:v>Property detail</x:v>
      </x:c>
      <x:c r="V395" s="332" t="str">
        <x:v>Needs review</x:v>
      </x:c>
      <x:c r="W395" s="60"/>
      <x:c r="X395" s="60"/>
      <x:c r="Y395" s="60"/>
      <x:c r="Z395" s="60"/>
    </x:row>
    <x:row r="396" ht="18" hidden="0" customHeight="1">
      <x:c r="A396" s="329" t="str">
        <x:v>FIN-TEST-0390</x:v>
      </x:c>
      <x:c r="B396" s="329" t="str">
        <x:v>ASM-NGOB-V42-TEST</x:v>
      </x:c>
      <x:c r="C396" s="329" t="str">
        <x:v>ORG-NGOB</x:v>
      </x:c>
      <x:c r="D396" s="329" t="str">
        <x:v>PORTFOLIO-NGOB</x:v>
      </x:c>
      <x:c r="E396" s="336" t="d">
        <x:v>2026-04-01T00:00:00.000Z</x:v>
      </x:c>
      <x:c r="F396" s="336" t="d">
        <x:v>2027-03-31T00:00:00.000Z</x:v>
      </x:c>
      <x:c r="G396" s="329" t="str">
        <x:v>2026-2027</x:v>
      </x:c>
      <x:c r="H396" s="329" t="str">
        <x:v>Projection</x:v>
      </x:c>
      <x:c r="I396" s="329" t="str">
        <x:v>REV_RENT_EXISTING</x:v>
      </x:c>
      <x:c r="J396" s="338" t="n">
        <x:f>'20_FIELD_MAPPING'!H396</x:f>
        <x:v>5531145.113125</x:v>
      </x:c>
      <x:c r="K396" s="329" t="str">
        <x:v>CAD</x:v>
      </x:c>
      <x:c r="L396" s="329" t="str">
        <x:v>Unknown</x:v>
      </x:c>
      <x:c r="M396" s="329" t="str">
        <x:v>SRC-NGOB-V18</x:v>
      </x:c>
      <x:c r="N396" s="329" t="str">
        <x:v>'CASH FLOW W ALL BUILDINGS JULY '!E7</x:v>
      </x:c>
      <x:c r="O396" s="329" t="str">
        <x:v>MAP-TEST-0390</x:v>
      </x:c>
      <x:c r="P396" s="329" t="str">
        <x:v>Under review</x:v>
      </x:c>
      <x:c r="Q396" s="329" t="str">
        <x:v>V4.2-NGOB-CORRECTED-TEST</x:v>
      </x:c>
      <x:c r="R396" s="329" t="str"/>
      <x:c r="S396" s="329" t="str"/>
      <x:c r="T396" s="329"/>
      <x:c r="U396" s="332" t="str">
        <x:v>Portfolio control</x:v>
      </x:c>
      <x:c r="V396" s="332" t="str">
        <x:v>Needs review</x:v>
      </x:c>
      <x:c r="W396" s="60"/>
      <x:c r="X396" s="60"/>
      <x:c r="Y396" s="60"/>
      <x:c r="Z396" s="60"/>
    </x:row>
    <x:row r="397" ht="18" hidden="0" customHeight="1">
      <x:c r="A397" s="329" t="str">
        <x:v>FIN-TEST-0391</x:v>
      </x:c>
      <x:c r="B397" s="329" t="str">
        <x:v>ASM-NGOB-V42-TEST</x:v>
      </x:c>
      <x:c r="C397" s="329" t="str">
        <x:v>ORG-NGOB</x:v>
      </x:c>
      <x:c r="D397" s="329" t="str">
        <x:v>PORTFOLIO-NGOB</x:v>
      </x:c>
      <x:c r="E397" s="336" t="d">
        <x:v>2026-04-01T00:00:00.000Z</x:v>
      </x:c>
      <x:c r="F397" s="336" t="d">
        <x:v>2027-03-31T00:00:00.000Z</x:v>
      </x:c>
      <x:c r="G397" s="329" t="str">
        <x:v>2026-2027</x:v>
      </x:c>
      <x:c r="H397" s="329" t="str">
        <x:v>Projection</x:v>
      </x:c>
      <x:c r="I397" s="329" t="str">
        <x:v>REV_RENT_NEW</x:v>
      </x:c>
      <x:c r="J397" s="338" t="n">
        <x:f>'20_FIELD_MAPPING'!H397</x:f>
        <x:v>4282306</x:v>
      </x:c>
      <x:c r="K397" s="329" t="str">
        <x:v>CAD</x:v>
      </x:c>
      <x:c r="L397" s="329" t="str">
        <x:v>Unknown</x:v>
      </x:c>
      <x:c r="M397" s="329" t="str">
        <x:v>SRC-NGOB-V18</x:v>
      </x:c>
      <x:c r="N397" s="329" t="str">
        <x:v>'CASH FLOW W ALL BUILDINGS JULY '!E8</x:v>
      </x:c>
      <x:c r="O397" s="329" t="str">
        <x:v>MAP-TEST-0391</x:v>
      </x:c>
      <x:c r="P397" s="329" t="str">
        <x:v>Under review</x:v>
      </x:c>
      <x:c r="Q397" s="329" t="str">
        <x:v>V4.2-NGOB-CORRECTED-TEST</x:v>
      </x:c>
      <x:c r="R397" s="329" t="str"/>
      <x:c r="S397" s="329" t="str"/>
      <x:c r="T397" s="329"/>
      <x:c r="U397" s="332" t="str">
        <x:v>Portfolio control</x:v>
      </x:c>
      <x:c r="V397" s="332" t="str">
        <x:v>Needs review</x:v>
      </x:c>
      <x:c r="W397" s="60"/>
      <x:c r="X397" s="60"/>
      <x:c r="Y397" s="60"/>
      <x:c r="Z397" s="60"/>
    </x:row>
    <x:row r="398" ht="18" hidden="0" customHeight="1">
      <x:c r="A398" s="329" t="str">
        <x:v>FIN-TEST-0392</x:v>
      </x:c>
      <x:c r="B398" s="329" t="str">
        <x:v>ASM-NGOB-V42-TEST</x:v>
      </x:c>
      <x:c r="C398" s="329" t="str">
        <x:v>ORG-NGOB</x:v>
      </x:c>
      <x:c r="D398" s="329" t="str">
        <x:v>PORTFOLIO-NGOB</x:v>
      </x:c>
      <x:c r="E398" s="336" t="d">
        <x:v>2026-04-01T00:00:00.000Z</x:v>
      </x:c>
      <x:c r="F398" s="336" t="d">
        <x:v>2027-03-31T00:00:00.000Z</x:v>
      </x:c>
      <x:c r="G398" s="329" t="str">
        <x:v>2026-2027</x:v>
      </x:c>
      <x:c r="H398" s="329" t="str">
        <x:v>Projection</x:v>
      </x:c>
      <x:c r="I398" s="329" t="str">
        <x:v>REV_SUBSIDY</x:v>
      </x:c>
      <x:c r="J398" s="338" t="n">
        <x:f>'20_FIELD_MAPPING'!H398</x:f>
        <x:v>2042778.6176</x:v>
      </x:c>
      <x:c r="K398" s="329" t="str">
        <x:v>CAD</x:v>
      </x:c>
      <x:c r="L398" s="329" t="str">
        <x:v>Unknown</x:v>
      </x:c>
      <x:c r="M398" s="329" t="str">
        <x:v>SRC-NGOB-V18</x:v>
      </x:c>
      <x:c r="N398" s="329" t="str">
        <x:v>'CASH FLOW W ALL BUILDINGS JULY '!E9</x:v>
      </x:c>
      <x:c r="O398" s="329" t="str">
        <x:v>MAP-TEST-0392</x:v>
      </x:c>
      <x:c r="P398" s="329" t="str">
        <x:v>Under review</x:v>
      </x:c>
      <x:c r="Q398" s="329" t="str">
        <x:v>V4.2-NGOB-CORRECTED-TEST</x:v>
      </x:c>
      <x:c r="R398" s="329" t="str"/>
      <x:c r="S398" s="329" t="str"/>
      <x:c r="T398" s="329"/>
      <x:c r="U398" s="332" t="str">
        <x:v>Portfolio control</x:v>
      </x:c>
      <x:c r="V398" s="332" t="str">
        <x:v>Needs review</x:v>
      </x:c>
      <x:c r="W398" s="60"/>
      <x:c r="X398" s="60"/>
      <x:c r="Y398" s="60"/>
      <x:c r="Z398" s="60"/>
    </x:row>
    <x:row r="399" ht="18" hidden="0" customHeight="1">
      <x:c r="A399" s="329" t="str">
        <x:v>FIN-TEST-0393</x:v>
      </x:c>
      <x:c r="B399" s="329" t="str">
        <x:v>ASM-NGOB-V42-TEST</x:v>
      </x:c>
      <x:c r="C399" s="329" t="str">
        <x:v>ORG-NGOB</x:v>
      </x:c>
      <x:c r="D399" s="329" t="str">
        <x:v>PORTFOLIO-NGOB</x:v>
      </x:c>
      <x:c r="E399" s="336" t="d">
        <x:v>2026-04-01T00:00:00.000Z</x:v>
      </x:c>
      <x:c r="F399" s="336" t="d">
        <x:v>2027-03-31T00:00:00.000Z</x:v>
      </x:c>
      <x:c r="G399" s="329" t="str">
        <x:v>2026-2027</x:v>
      </x:c>
      <x:c r="H399" s="329" t="str">
        <x:v>Projection</x:v>
      </x:c>
      <x:c r="I399" s="329" t="str">
        <x:v>REV_OTHER</x:v>
      </x:c>
      <x:c r="J399" s="338" t="n">
        <x:f>'20_FIELD_MAPPING'!H399</x:f>
        <x:v>840256.6851831219</x:v>
      </x:c>
      <x:c r="K399" s="329" t="str">
        <x:v>CAD</x:v>
      </x:c>
      <x:c r="L399" s="329" t="str">
        <x:v>Unknown</x:v>
      </x:c>
      <x:c r="M399" s="329" t="str">
        <x:v>SRC-NGOB-V18</x:v>
      </x:c>
      <x:c r="N399" s="329" t="str">
        <x:v>'CASH FLOW W ALL BUILDINGS JULY '!E32</x:v>
      </x:c>
      <x:c r="O399" s="329" t="str">
        <x:v>MAP-TEST-0393</x:v>
      </x:c>
      <x:c r="P399" s="329" t="str">
        <x:v>Under review</x:v>
      </x:c>
      <x:c r="Q399" s="329" t="str">
        <x:v>V4.2-NGOB-CORRECTED-TEST</x:v>
      </x:c>
      <x:c r="R399" s="329" t="str"/>
      <x:c r="S399" s="329" t="str"/>
      <x:c r="T399" s="329"/>
      <x:c r="U399" s="332" t="str">
        <x:v>Portfolio control</x:v>
      </x:c>
      <x:c r="V399" s="332" t="str">
        <x:v>Needs review</x:v>
      </x:c>
      <x:c r="W399" s="60"/>
      <x:c r="X399" s="60"/>
      <x:c r="Y399" s="60"/>
      <x:c r="Z399" s="60"/>
    </x:row>
    <x:row r="400" ht="18" hidden="0" customHeight="1">
      <x:c r="A400" s="329" t="str">
        <x:v>FIN-TEST-0394</x:v>
      </x:c>
      <x:c r="B400" s="329" t="str">
        <x:v>ASM-NGOB-V42-TEST</x:v>
      </x:c>
      <x:c r="C400" s="329" t="str">
        <x:v>ORG-NGOB</x:v>
      </x:c>
      <x:c r="D400" s="329" t="str">
        <x:v>PORTFOLIO-NGOB</x:v>
      </x:c>
      <x:c r="E400" s="336" t="d">
        <x:v>2026-04-01T00:00:00.000Z</x:v>
      </x:c>
      <x:c r="F400" s="336" t="d">
        <x:v>2027-03-31T00:00:00.000Z</x:v>
      </x:c>
      <x:c r="G400" s="329" t="str">
        <x:v>2026-2027</x:v>
      </x:c>
      <x:c r="H400" s="329" t="str">
        <x:v>Projection</x:v>
      </x:c>
      <x:c r="I400" s="329" t="str">
        <x:v>OPEX_HEAD_OFFICE_STAFF</x:v>
      </x:c>
      <x:c r="J400" s="338" t="n">
        <x:f>'20_FIELD_MAPPING'!H400</x:f>
        <x:v>842376.9240426</x:v>
      </x:c>
      <x:c r="K400" s="329" t="str">
        <x:v>CAD</x:v>
      </x:c>
      <x:c r="L400" s="329" t="str">
        <x:v>Unknown</x:v>
      </x:c>
      <x:c r="M400" s="329" t="str">
        <x:v>SRC-NGOB-V18</x:v>
      </x:c>
      <x:c r="N400" s="329" t="str">
        <x:v>'CASH FLOW W ALL BUILDINGS JULY '!E73</x:v>
      </x:c>
      <x:c r="O400" s="329" t="str">
        <x:v>MAP-TEST-0394</x:v>
      </x:c>
      <x:c r="P400" s="329" t="str">
        <x:v>Under review</x:v>
      </x:c>
      <x:c r="Q400" s="329" t="str">
        <x:v>V4.2-NGOB-CORRECTED-TEST</x:v>
      </x:c>
      <x:c r="R400" s="329" t="str"/>
      <x:c r="S400" s="329" t="str"/>
      <x:c r="T400" s="329"/>
      <x:c r="U400" s="332" t="str">
        <x:v>Portfolio control</x:v>
      </x:c>
      <x:c r="V400" s="332" t="str">
        <x:v>Needs review</x:v>
      </x:c>
      <x:c r="W400" s="60"/>
      <x:c r="X400" s="60"/>
      <x:c r="Y400" s="60"/>
      <x:c r="Z400" s="60"/>
    </x:row>
    <x:row r="401" ht="18" hidden="0" customHeight="1">
      <x:c r="A401" s="329" t="str">
        <x:v>FIN-TEST-0395</x:v>
      </x:c>
      <x:c r="B401" s="329" t="str">
        <x:v>ASM-NGOB-V42-TEST</x:v>
      </x:c>
      <x:c r="C401" s="329" t="str">
        <x:v>ORG-NGOB</x:v>
      </x:c>
      <x:c r="D401" s="329" t="str">
        <x:v>PROP-ADANAC</x:v>
      </x:c>
      <x:c r="E401" s="336" t="d">
        <x:v>2026-04-01T00:00:00.000Z</x:v>
      </x:c>
      <x:c r="F401" s="336" t="d">
        <x:v>2027-03-31T00:00:00.000Z</x:v>
      </x:c>
      <x:c r="G401" s="329" t="str">
        <x:v>2026-2027</x:v>
      </x:c>
      <x:c r="H401" s="329" t="str">
        <x:v>Projection</x:v>
      </x:c>
      <x:c r="I401" s="329" t="str">
        <x:v>REV_SUBSIDY</x:v>
      </x:c>
      <x:c r="J401" s="338" t="n">
        <x:f>'20_FIELD_MAPPING'!H401</x:f>
        <x:v>0</x:v>
      </x:c>
      <x:c r="K401" s="329" t="str">
        <x:v>CAD</x:v>
      </x:c>
      <x:c r="L401" s="329" t="str">
        <x:v>Unknown</x:v>
      </x:c>
      <x:c r="M401" s="329" t="str">
        <x:v>SRC-NGOB-V18</x:v>
      </x:c>
      <x:c r="N401" s="329" t="str">
        <x:v>'1656 ADANAC'!E15</x:v>
      </x:c>
      <x:c r="O401" s="329" t="str">
        <x:v>MAP-TEST-0395</x:v>
      </x:c>
      <x:c r="P401" s="329" t="str">
        <x:v>Under review</x:v>
      </x:c>
      <x:c r="Q401" s="329" t="str">
        <x:v>V4.2-NGOB-CORRECTED-TEST</x:v>
      </x:c>
      <x:c r="R401" s="329" t="str">
        <x:v>Source subsidy assumption identified as placeholder</x:v>
      </x:c>
      <x:c r="S401" s="329" t="str">
        <x:v>Placeholder</x:v>
      </x:c>
      <x:c r="T401" s="329" t="str">
        <x:v>NOTE-PLACEHOLDER-PROP-ADANAC</x:v>
      </x:c>
      <x:c r="U401" s="332" t="str">
        <x:v>Property detail</x:v>
      </x:c>
      <x:c r="V401" s="332" t="str">
        <x:v>Needs review</x:v>
      </x:c>
      <x:c r="W401" s="60"/>
      <x:c r="X401" s="60"/>
      <x:c r="Y401" s="60"/>
      <x:c r="Z401" s="60"/>
    </x:row>
    <x:row r="402" ht="18" hidden="0" customHeight="1">
      <x:c r="A402" s="329" t="str">
        <x:v>FIN-TEST-0396</x:v>
      </x:c>
      <x:c r="B402" s="329" t="str">
        <x:v>ASM-NGOB-V42-TEST</x:v>
      </x:c>
      <x:c r="C402" s="329" t="str">
        <x:v>ORG-NGOB</x:v>
      </x:c>
      <x:c r="D402" s="329" t="str">
        <x:v>PROP-800C</x:v>
      </x:c>
      <x:c r="E402" s="336" t="d">
        <x:v>2026-04-01T00:00:00.000Z</x:v>
      </x:c>
      <x:c r="F402" s="336" t="d">
        <x:v>2027-03-31T00:00:00.000Z</x:v>
      </x:c>
      <x:c r="G402" s="329" t="str">
        <x:v>2026-2027</x:v>
      </x:c>
      <x:c r="H402" s="329" t="str">
        <x:v>Projection</x:v>
      </x:c>
      <x:c r="I402" s="329" t="str">
        <x:v>REV_SUBSIDY</x:v>
      </x:c>
      <x:c r="J402" s="338" t="n">
        <x:f>'20_FIELD_MAPPING'!H402</x:f>
        <x:v>0</x:v>
      </x:c>
      <x:c r="K402" s="329" t="str">
        <x:v>CAD</x:v>
      </x:c>
      <x:c r="L402" s="329" t="str">
        <x:v>Unknown</x:v>
      </x:c>
      <x:c r="M402" s="329" t="str">
        <x:v>SRC-NGOB-V18</x:v>
      </x:c>
      <x:c r="N402" s="329" t="str">
        <x:v>'800 Commercial'!E15</x:v>
      </x:c>
      <x:c r="O402" s="329" t="str">
        <x:v>MAP-TEST-0396</x:v>
      </x:c>
      <x:c r="P402" s="329" t="str">
        <x:v>Under review</x:v>
      </x:c>
      <x:c r="Q402" s="329" t="str">
        <x:v>V4.2-NGOB-CORRECTED-TEST</x:v>
      </x:c>
      <x:c r="R402" s="329" t="str">
        <x:v>Source subsidy assumption identified as placeholder</x:v>
      </x:c>
      <x:c r="S402" s="329" t="str">
        <x:v>Placeholder</x:v>
      </x:c>
      <x:c r="T402" s="329" t="str">
        <x:v>NOTE-PLACEHOLDER-PROP-800C</x:v>
      </x:c>
      <x:c r="U402" s="332" t="str">
        <x:v>Property detail</x:v>
      </x:c>
      <x:c r="V402" s="332" t="str">
        <x:v>Needs review</x:v>
      </x:c>
      <x:c r="W402" s="60"/>
      <x:c r="X402" s="60"/>
      <x:c r="Y402" s="60"/>
      <x:c r="Z402" s="60"/>
    </x:row>
    <x:row r="403" ht="18" hidden="0" customHeight="1">
      <x:c r="A403" s="329" t="str">
        <x:v>FIN-TEST-0397</x:v>
      </x:c>
      <x:c r="B403" s="329" t="str">
        <x:v>ASM-NGOB-V42-TEST</x:v>
      </x:c>
      <x:c r="C403" s="329" t="str">
        <x:v>ORG-NGOB</x:v>
      </x:c>
      <x:c r="D403" s="329" t="str">
        <x:v>PORTFOLIO-NGOB</x:v>
      </x:c>
      <x:c r="E403" s="336" t="d">
        <x:v>2027-04-01T00:00:00.000Z</x:v>
      </x:c>
      <x:c r="F403" s="336" t="d">
        <x:v>2028-03-31T00:00:00.000Z</x:v>
      </x:c>
      <x:c r="G403" s="329" t="str">
        <x:v>2027-2028</x:v>
      </x:c>
      <x:c r="H403" s="329" t="str">
        <x:v>Projection</x:v>
      </x:c>
      <x:c r="I403" s="329" t="str">
        <x:v>REV_RENT_EXISTING</x:v>
      </x:c>
      <x:c r="J403" s="338" t="n">
        <x:f>'20_FIELD_MAPPING'!H403</x:f>
        <x:v>5673993.740953125</x:v>
      </x:c>
      <x:c r="K403" s="329" t="str">
        <x:v>CAD</x:v>
      </x:c>
      <x:c r="L403" s="329" t="str">
        <x:v>Unknown</x:v>
      </x:c>
      <x:c r="M403" s="329" t="str">
        <x:v>SRC-NGOB-V18</x:v>
      </x:c>
      <x:c r="N403" s="329" t="str">
        <x:v>'CASH FLOW W ALL BUILDINGS JULY '!F7</x:v>
      </x:c>
      <x:c r="O403" s="329" t="str">
        <x:v>MAP-TEST-0397</x:v>
      </x:c>
      <x:c r="P403" s="329" t="str">
        <x:v>Under review</x:v>
      </x:c>
      <x:c r="Q403" s="329" t="str">
        <x:v>V4.2-NGOB-CORRECTED-TEST</x:v>
      </x:c>
      <x:c r="R403" s="329" t="str"/>
      <x:c r="S403" s="329" t="str"/>
      <x:c r="T403" s="329"/>
      <x:c r="U403" s="332" t="str">
        <x:v>Portfolio control</x:v>
      </x:c>
      <x:c r="V403" s="332" t="str">
        <x:v>Needs review</x:v>
      </x:c>
      <x:c r="W403" s="60"/>
      <x:c r="X403" s="60"/>
      <x:c r="Y403" s="60"/>
      <x:c r="Z403" s="60"/>
    </x:row>
    <x:row r="404" ht="18" hidden="0" customHeight="1">
      <x:c r="A404" s="329" t="str">
        <x:v>FIN-TEST-0398</x:v>
      </x:c>
      <x:c r="B404" s="329" t="str">
        <x:v>ASM-NGOB-V42-TEST</x:v>
      </x:c>
      <x:c r="C404" s="329" t="str">
        <x:v>ORG-NGOB</x:v>
      </x:c>
      <x:c r="D404" s="329" t="str">
        <x:v>PORTFOLIO-NGOB</x:v>
      </x:c>
      <x:c r="E404" s="336" t="d">
        <x:v>2027-04-01T00:00:00.000Z</x:v>
      </x:c>
      <x:c r="F404" s="336" t="d">
        <x:v>2028-03-31T00:00:00.000Z</x:v>
      </x:c>
      <x:c r="G404" s="329" t="str">
        <x:v>2027-2028</x:v>
      </x:c>
      <x:c r="H404" s="329" t="str">
        <x:v>Projection</x:v>
      </x:c>
      <x:c r="I404" s="329" t="str">
        <x:v>REV_RENT_NEW</x:v>
      </x:c>
      <x:c r="J404" s="338" t="n">
        <x:f>'20_FIELD_MAPPING'!H404</x:f>
        <x:v>9973034.04</x:v>
      </x:c>
      <x:c r="K404" s="329" t="str">
        <x:v>CAD</x:v>
      </x:c>
      <x:c r="L404" s="329" t="str">
        <x:v>Unknown</x:v>
      </x:c>
      <x:c r="M404" s="329" t="str">
        <x:v>SRC-NGOB-V18</x:v>
      </x:c>
      <x:c r="N404" s="329" t="str">
        <x:v>'CASH FLOW W ALL BUILDINGS JULY '!F8</x:v>
      </x:c>
      <x:c r="O404" s="329" t="str">
        <x:v>MAP-TEST-0398</x:v>
      </x:c>
      <x:c r="P404" s="329" t="str">
        <x:v>Under review</x:v>
      </x:c>
      <x:c r="Q404" s="329" t="str">
        <x:v>V4.2-NGOB-CORRECTED-TEST</x:v>
      </x:c>
      <x:c r="R404" s="329" t="str"/>
      <x:c r="S404" s="329" t="str"/>
      <x:c r="T404" s="329"/>
      <x:c r="U404" s="332" t="str">
        <x:v>Portfolio control</x:v>
      </x:c>
      <x:c r="V404" s="332" t="str">
        <x:v>Needs review</x:v>
      </x:c>
      <x:c r="W404" s="60"/>
      <x:c r="X404" s="60"/>
      <x:c r="Y404" s="60"/>
      <x:c r="Z404" s="60"/>
    </x:row>
    <x:row r="405" ht="18" hidden="0" customHeight="1">
      <x:c r="A405" s="329" t="str">
        <x:v>FIN-TEST-0399</x:v>
      </x:c>
      <x:c r="B405" s="329" t="str">
        <x:v>ASM-NGOB-V42-TEST</x:v>
      </x:c>
      <x:c r="C405" s="329" t="str">
        <x:v>ORG-NGOB</x:v>
      </x:c>
      <x:c r="D405" s="329" t="str">
        <x:v>PORTFOLIO-NGOB</x:v>
      </x:c>
      <x:c r="E405" s="336" t="d">
        <x:v>2027-04-01T00:00:00.000Z</x:v>
      </x:c>
      <x:c r="F405" s="336" t="d">
        <x:v>2028-03-31T00:00:00.000Z</x:v>
      </x:c>
      <x:c r="G405" s="329" t="str">
        <x:v>2027-2028</x:v>
      </x:c>
      <x:c r="H405" s="329" t="str">
        <x:v>Projection</x:v>
      </x:c>
      <x:c r="I405" s="329" t="str">
        <x:v>REV_SUBSIDY</x:v>
      </x:c>
      <x:c r="J405" s="338" t="n">
        <x:f>'20_FIELD_MAPPING'!H405</x:f>
        <x:v>3870634.6799520003</x:v>
      </x:c>
      <x:c r="K405" s="329" t="str">
        <x:v>CAD</x:v>
      </x:c>
      <x:c r="L405" s="329" t="str">
        <x:v>Unknown</x:v>
      </x:c>
      <x:c r="M405" s="329" t="str">
        <x:v>SRC-NGOB-V18</x:v>
      </x:c>
      <x:c r="N405" s="329" t="str">
        <x:v>'CASH FLOW W ALL BUILDINGS JULY '!F9</x:v>
      </x:c>
      <x:c r="O405" s="329" t="str">
        <x:v>MAP-TEST-0399</x:v>
      </x:c>
      <x:c r="P405" s="329" t="str">
        <x:v>Under review</x:v>
      </x:c>
      <x:c r="Q405" s="329" t="str">
        <x:v>V4.2-NGOB-CORRECTED-TEST</x:v>
      </x:c>
      <x:c r="R405" s="329" t="str"/>
      <x:c r="S405" s="329" t="str"/>
      <x:c r="T405" s="329"/>
      <x:c r="U405" s="332" t="str">
        <x:v>Portfolio control</x:v>
      </x:c>
      <x:c r="V405" s="332" t="str">
        <x:v>Needs review</x:v>
      </x:c>
      <x:c r="W405" s="60"/>
      <x:c r="X405" s="60"/>
      <x:c r="Y405" s="60"/>
      <x:c r="Z405" s="60"/>
    </x:row>
    <x:row r="406" ht="18" hidden="0" customHeight="1">
      <x:c r="A406" s="329" t="str">
        <x:v>FIN-TEST-0400</x:v>
      </x:c>
      <x:c r="B406" s="329" t="str">
        <x:v>ASM-NGOB-V42-TEST</x:v>
      </x:c>
      <x:c r="C406" s="329" t="str">
        <x:v>ORG-NGOB</x:v>
      </x:c>
      <x:c r="D406" s="329" t="str">
        <x:v>PORTFOLIO-NGOB</x:v>
      </x:c>
      <x:c r="E406" s="336" t="d">
        <x:v>2027-04-01T00:00:00.000Z</x:v>
      </x:c>
      <x:c r="F406" s="336" t="d">
        <x:v>2028-03-31T00:00:00.000Z</x:v>
      </x:c>
      <x:c r="G406" s="329" t="str">
        <x:v>2027-2028</x:v>
      </x:c>
      <x:c r="H406" s="329" t="str">
        <x:v>Projection</x:v>
      </x:c>
      <x:c r="I406" s="329" t="str">
        <x:v>REV_OTHER</x:v>
      </x:c>
      <x:c r="J406" s="338" t="n">
        <x:f>'20_FIELD_MAPPING'!H406</x:f>
        <x:v>969177.21644776</x:v>
      </x:c>
      <x:c r="K406" s="329" t="str">
        <x:v>CAD</x:v>
      </x:c>
      <x:c r="L406" s="329" t="str">
        <x:v>Unknown</x:v>
      </x:c>
      <x:c r="M406" s="329" t="str">
        <x:v>SRC-NGOB-V18</x:v>
      </x:c>
      <x:c r="N406" s="329" t="str">
        <x:v>'CASH FLOW W ALL BUILDINGS JULY '!F32</x:v>
      </x:c>
      <x:c r="O406" s="329" t="str">
        <x:v>MAP-TEST-0400</x:v>
      </x:c>
      <x:c r="P406" s="329" t="str">
        <x:v>Under review</x:v>
      </x:c>
      <x:c r="Q406" s="329" t="str">
        <x:v>V4.2-NGOB-CORRECTED-TEST</x:v>
      </x:c>
      <x:c r="R406" s="329" t="str"/>
      <x:c r="S406" s="329" t="str"/>
      <x:c r="T406" s="329"/>
      <x:c r="U406" s="332" t="str">
        <x:v>Portfolio control</x:v>
      </x:c>
      <x:c r="V406" s="332" t="str">
        <x:v>Needs review</x:v>
      </x:c>
      <x:c r="W406" s="60"/>
      <x:c r="X406" s="60"/>
      <x:c r="Y406" s="60"/>
      <x:c r="Z406" s="60"/>
    </x:row>
    <x:row r="407" ht="18" hidden="0" customHeight="1">
      <x:c r="A407" s="329" t="str">
        <x:v>FIN-TEST-0401</x:v>
      </x:c>
      <x:c r="B407" s="329" t="str">
        <x:v>ASM-NGOB-V42-TEST</x:v>
      </x:c>
      <x:c r="C407" s="329" t="str">
        <x:v>ORG-NGOB</x:v>
      </x:c>
      <x:c r="D407" s="329" t="str">
        <x:v>PORTFOLIO-NGOB</x:v>
      </x:c>
      <x:c r="E407" s="336" t="d">
        <x:v>2027-04-01T00:00:00.000Z</x:v>
      </x:c>
      <x:c r="F407" s="336" t="d">
        <x:v>2028-03-31T00:00:00.000Z</x:v>
      </x:c>
      <x:c r="G407" s="329" t="str">
        <x:v>2027-2028</x:v>
      </x:c>
      <x:c r="H407" s="329" t="str">
        <x:v>Projection</x:v>
      </x:c>
      <x:c r="I407" s="329" t="str">
        <x:v>OPEX_HEAD_OFFICE_STAFF</x:v>
      </x:c>
      <x:c r="J407" s="338" t="n">
        <x:f>'20_FIELD_MAPPING'!H407</x:f>
        <x:v>934224.462523452</x:v>
      </x:c>
      <x:c r="K407" s="329" t="str">
        <x:v>CAD</x:v>
      </x:c>
      <x:c r="L407" s="329" t="str">
        <x:v>Unknown</x:v>
      </x:c>
      <x:c r="M407" s="329" t="str">
        <x:v>SRC-NGOB-V18</x:v>
      </x:c>
      <x:c r="N407" s="329" t="str">
        <x:v>'CASH FLOW W ALL BUILDINGS JULY '!F73</x:v>
      </x:c>
      <x:c r="O407" s="329" t="str">
        <x:v>MAP-TEST-0401</x:v>
      </x:c>
      <x:c r="P407" s="329" t="str">
        <x:v>Under review</x:v>
      </x:c>
      <x:c r="Q407" s="329" t="str">
        <x:v>V4.2-NGOB-CORRECTED-TEST</x:v>
      </x:c>
      <x:c r="R407" s="329" t="str"/>
      <x:c r="S407" s="329" t="str"/>
      <x:c r="T407" s="329"/>
      <x:c r="U407" s="332" t="str">
        <x:v>Portfolio control</x:v>
      </x:c>
      <x:c r="V407" s="332" t="str">
        <x:v>Needs review</x:v>
      </x:c>
      <x:c r="W407" s="60"/>
      <x:c r="X407" s="60"/>
      <x:c r="Y407" s="60"/>
      <x:c r="Z407" s="60"/>
    </x:row>
    <x:row r="408" ht="18" hidden="0" customHeight="1">
      <x:c r="A408" s="329" t="str">
        <x:v>FIN-TEST-0402</x:v>
      </x:c>
      <x:c r="B408" s="329" t="str">
        <x:v>ASM-NGOB-V42-TEST</x:v>
      </x:c>
      <x:c r="C408" s="329" t="str">
        <x:v>ORG-NGOB</x:v>
      </x:c>
      <x:c r="D408" s="329" t="str">
        <x:v>PROP-ADANAC</x:v>
      </x:c>
      <x:c r="E408" s="336" t="d">
        <x:v>2027-04-01T00:00:00.000Z</x:v>
      </x:c>
      <x:c r="F408" s="336" t="d">
        <x:v>2028-03-31T00:00:00.000Z</x:v>
      </x:c>
      <x:c r="G408" s="329" t="str">
        <x:v>2027-2028</x:v>
      </x:c>
      <x:c r="H408" s="329" t="str">
        <x:v>Projection</x:v>
      </x:c>
      <x:c r="I408" s="329" t="str">
        <x:v>REV_SUBSIDY</x:v>
      </x:c>
      <x:c r="J408" s="338" t="n">
        <x:f>'20_FIELD_MAPPING'!H408</x:f>
        <x:v>870689</x:v>
      </x:c>
      <x:c r="K408" s="329" t="str">
        <x:v>CAD</x:v>
      </x:c>
      <x:c r="L408" s="329" t="str">
        <x:v>Unknown</x:v>
      </x:c>
      <x:c r="M408" s="329" t="str">
        <x:v>SRC-NGOB-V18</x:v>
      </x:c>
      <x:c r="N408" s="329" t="str">
        <x:v>'1656 ADANAC'!F15</x:v>
      </x:c>
      <x:c r="O408" s="329" t="str">
        <x:v>MAP-TEST-0402</x:v>
      </x:c>
      <x:c r="P408" s="329" t="str">
        <x:v>Under review</x:v>
      </x:c>
      <x:c r="Q408" s="329" t="str">
        <x:v>V4.2-NGOB-CORRECTED-TEST</x:v>
      </x:c>
      <x:c r="R408" s="329" t="str">
        <x:v>Source subsidy assumption identified as placeholder</x:v>
      </x:c>
      <x:c r="S408" s="329" t="str">
        <x:v>Placeholder</x:v>
      </x:c>
      <x:c r="T408" s="329" t="str">
        <x:v>NOTE-PLACEHOLDER-PROP-ADANAC</x:v>
      </x:c>
      <x:c r="U408" s="332" t="str">
        <x:v>Property detail</x:v>
      </x:c>
      <x:c r="V408" s="332" t="str">
        <x:v>Needs review</x:v>
      </x:c>
      <x:c r="W408" s="60"/>
      <x:c r="X408" s="60"/>
      <x:c r="Y408" s="60"/>
      <x:c r="Z408" s="60"/>
    </x:row>
    <x:row r="409" ht="18" hidden="0" customHeight="1">
      <x:c r="A409" s="329" t="str">
        <x:v>FIN-TEST-0403</x:v>
      </x:c>
      <x:c r="B409" s="329" t="str">
        <x:v>ASM-NGOB-V42-TEST</x:v>
      </x:c>
      <x:c r="C409" s="329" t="str">
        <x:v>ORG-NGOB</x:v>
      </x:c>
      <x:c r="D409" s="329" t="str">
        <x:v>PROP-800C</x:v>
      </x:c>
      <x:c r="E409" s="336" t="d">
        <x:v>2027-04-01T00:00:00.000Z</x:v>
      </x:c>
      <x:c r="F409" s="336" t="d">
        <x:v>2028-03-31T00:00:00.000Z</x:v>
      </x:c>
      <x:c r="G409" s="329" t="str">
        <x:v>2027-2028</x:v>
      </x:c>
      <x:c r="H409" s="329" t="str">
        <x:v>Projection</x:v>
      </x:c>
      <x:c r="I409" s="329" t="str">
        <x:v>REV_SUBSIDY</x:v>
      </x:c>
      <x:c r="J409" s="338" t="n">
        <x:f>'20_FIELD_MAPPING'!H409</x:f>
        <x:v>0</x:v>
      </x:c>
      <x:c r="K409" s="329" t="str">
        <x:v>CAD</x:v>
      </x:c>
      <x:c r="L409" s="329" t="str">
        <x:v>Unknown</x:v>
      </x:c>
      <x:c r="M409" s="329" t="str">
        <x:v>SRC-NGOB-V18</x:v>
      </x:c>
      <x:c r="N409" s="329" t="str">
        <x:v>'800 Commercial'!F15</x:v>
      </x:c>
      <x:c r="O409" s="329" t="str">
        <x:v>MAP-TEST-0403</x:v>
      </x:c>
      <x:c r="P409" s="329" t="str">
        <x:v>Under review</x:v>
      </x:c>
      <x:c r="Q409" s="329" t="str">
        <x:v>V4.2-NGOB-CORRECTED-TEST</x:v>
      </x:c>
      <x:c r="R409" s="329" t="str">
        <x:v>Source subsidy assumption identified as placeholder</x:v>
      </x:c>
      <x:c r="S409" s="329" t="str">
        <x:v>Placeholder</x:v>
      </x:c>
      <x:c r="T409" s="329" t="str">
        <x:v>NOTE-PLACEHOLDER-PROP-800C</x:v>
      </x:c>
      <x:c r="U409" s="332" t="str">
        <x:v>Property detail</x:v>
      </x:c>
      <x:c r="V409" s="332" t="str">
        <x:v>Needs review</x:v>
      </x:c>
      <x:c r="W409" s="60"/>
      <x:c r="X409" s="60"/>
      <x:c r="Y409" s="60"/>
      <x:c r="Z409" s="60"/>
    </x:row>
    <x:row r="410" ht="18" hidden="0" customHeight="1">
      <x:c r="A410" s="329" t="str">
        <x:v>FIN-TEST-0404</x:v>
      </x:c>
      <x:c r="B410" s="329" t="str">
        <x:v>ASM-NGOB-V42-TEST</x:v>
      </x:c>
      <x:c r="C410" s="329" t="str">
        <x:v>ORG-NGOB</x:v>
      </x:c>
      <x:c r="D410" s="329" t="str">
        <x:v>PORTFOLIO-NGOB</x:v>
      </x:c>
      <x:c r="E410" s="336" t="d">
        <x:v>2028-04-01T00:00:00.000Z</x:v>
      </x:c>
      <x:c r="F410" s="336" t="d">
        <x:v>2029-03-31T00:00:00.000Z</x:v>
      </x:c>
      <x:c r="G410" s="329" t="str">
        <x:v>2028-2029</x:v>
      </x:c>
      <x:c r="H410" s="329" t="str">
        <x:v>Projection</x:v>
      </x:c>
      <x:c r="I410" s="329" t="str">
        <x:v>REV_RENT_EXISTING</x:v>
      </x:c>
      <x:c r="J410" s="338" t="n">
        <x:f>'20_FIELD_MAPPING'!H410</x:f>
        <x:v>5877564.154476952</x:v>
      </x:c>
      <x:c r="K410" s="329" t="str">
        <x:v>CAD</x:v>
      </x:c>
      <x:c r="L410" s="329" t="str">
        <x:v>Unknown</x:v>
      </x:c>
      <x:c r="M410" s="329" t="str">
        <x:v>SRC-NGOB-V18</x:v>
      </x:c>
      <x:c r="N410" s="329" t="str">
        <x:v>'CASH FLOW W ALL BUILDINGS JULY '!G7</x:v>
      </x:c>
      <x:c r="O410" s="329" t="str">
        <x:v>MAP-TEST-0404</x:v>
      </x:c>
      <x:c r="P410" s="329" t="str">
        <x:v>Under review</x:v>
      </x:c>
      <x:c r="Q410" s="329" t="str">
        <x:v>V4.2-NGOB-CORRECTED-TEST</x:v>
      </x:c>
      <x:c r="R410" s="329" t="str"/>
      <x:c r="S410" s="329" t="str"/>
      <x:c r="T410" s="329"/>
      <x:c r="U410" s="332" t="str">
        <x:v>Portfolio control</x:v>
      </x:c>
      <x:c r="V410" s="332" t="str">
        <x:v>Needs review</x:v>
      </x:c>
      <x:c r="W410" s="60"/>
      <x:c r="X410" s="60"/>
      <x:c r="Y410" s="60"/>
      <x:c r="Z410" s="60"/>
    </x:row>
    <x:row r="411" ht="18" hidden="0" customHeight="1">
      <x:c r="A411" s="329" t="str">
        <x:v>FIN-TEST-0405</x:v>
      </x:c>
      <x:c r="B411" s="329" t="str">
        <x:v>ASM-NGOB-V42-TEST</x:v>
      </x:c>
      <x:c r="C411" s="329" t="str">
        <x:v>ORG-NGOB</x:v>
      </x:c>
      <x:c r="D411" s="329" t="str">
        <x:v>PORTFOLIO-NGOB</x:v>
      </x:c>
      <x:c r="E411" s="336" t="d">
        <x:v>2028-04-01T00:00:00.000Z</x:v>
      </x:c>
      <x:c r="F411" s="336" t="d">
        <x:v>2029-03-31T00:00:00.000Z</x:v>
      </x:c>
      <x:c r="G411" s="329" t="str">
        <x:v>2028-2029</x:v>
      </x:c>
      <x:c r="H411" s="329" t="str">
        <x:v>Projection</x:v>
      </x:c>
      <x:c r="I411" s="329" t="str">
        <x:v>REV_RENT_NEW</x:v>
      </x:c>
      <x:c r="J411" s="338" t="n">
        <x:f>'20_FIELD_MAPPING'!H411</x:f>
        <x:v>11737889.737799998</x:v>
      </x:c>
      <x:c r="K411" s="329" t="str">
        <x:v>CAD</x:v>
      </x:c>
      <x:c r="L411" s="329" t="str">
        <x:v>Unknown</x:v>
      </x:c>
      <x:c r="M411" s="329" t="str">
        <x:v>SRC-NGOB-V18</x:v>
      </x:c>
      <x:c r="N411" s="329" t="str">
        <x:v>'CASH FLOW W ALL BUILDINGS JULY '!G8</x:v>
      </x:c>
      <x:c r="O411" s="329" t="str">
        <x:v>MAP-TEST-0405</x:v>
      </x:c>
      <x:c r="P411" s="329" t="str">
        <x:v>Under review</x:v>
      </x:c>
      <x:c r="Q411" s="329" t="str">
        <x:v>V4.2-NGOB-CORRECTED-TEST</x:v>
      </x:c>
      <x:c r="R411" s="329" t="str"/>
      <x:c r="S411" s="329" t="str"/>
      <x:c r="T411" s="329"/>
      <x:c r="U411" s="332" t="str">
        <x:v>Portfolio control</x:v>
      </x:c>
      <x:c r="V411" s="332" t="str">
        <x:v>Needs review</x:v>
      </x:c>
      <x:c r="W411" s="60"/>
      <x:c r="X411" s="60"/>
      <x:c r="Y411" s="60"/>
      <x:c r="Z411" s="60"/>
    </x:row>
    <x:row r="412" ht="18" hidden="0" customHeight="1">
      <x:c r="A412" s="329" t="str">
        <x:v>FIN-TEST-0406</x:v>
      </x:c>
      <x:c r="B412" s="329" t="str">
        <x:v>ASM-NGOB-V42-TEST</x:v>
      </x:c>
      <x:c r="C412" s="329" t="str">
        <x:v>ORG-NGOB</x:v>
      </x:c>
      <x:c r="D412" s="329" t="str">
        <x:v>PORTFOLIO-NGOB</x:v>
      </x:c>
      <x:c r="E412" s="336" t="d">
        <x:v>2028-04-01T00:00:00.000Z</x:v>
      </x:c>
      <x:c r="F412" s="336" t="d">
        <x:v>2029-03-31T00:00:00.000Z</x:v>
      </x:c>
      <x:c r="G412" s="329" t="str">
        <x:v>2028-2029</x:v>
      </x:c>
      <x:c r="H412" s="329" t="str">
        <x:v>Projection</x:v>
      </x:c>
      <x:c r="I412" s="329" t="str">
        <x:v>REV_SUBSIDY</x:v>
      </x:c>
      <x:c r="J412" s="338" t="n">
        <x:f>'20_FIELD_MAPPING'!H412</x:f>
        <x:v>5267033.403848</x:v>
      </x:c>
      <x:c r="K412" s="329" t="str">
        <x:v>CAD</x:v>
      </x:c>
      <x:c r="L412" s="329" t="str">
        <x:v>Unknown</x:v>
      </x:c>
      <x:c r="M412" s="329" t="str">
        <x:v>SRC-NGOB-V18</x:v>
      </x:c>
      <x:c r="N412" s="329" t="str">
        <x:v>'CASH FLOW W ALL BUILDINGS JULY '!G9</x:v>
      </x:c>
      <x:c r="O412" s="329" t="str">
        <x:v>MAP-TEST-0406</x:v>
      </x:c>
      <x:c r="P412" s="329" t="str">
        <x:v>Under review</x:v>
      </x:c>
      <x:c r="Q412" s="329" t="str">
        <x:v>V4.2-NGOB-CORRECTED-TEST</x:v>
      </x:c>
      <x:c r="R412" s="329" t="str"/>
      <x:c r="S412" s="329" t="str"/>
      <x:c r="T412" s="329"/>
      <x:c r="U412" s="332" t="str">
        <x:v>Portfolio control</x:v>
      </x:c>
      <x:c r="V412" s="332" t="str">
        <x:v>Needs review</x:v>
      </x:c>
      <x:c r="W412" s="60"/>
      <x:c r="X412" s="60"/>
      <x:c r="Y412" s="60"/>
      <x:c r="Z412" s="60"/>
    </x:row>
    <x:row r="413" ht="18" hidden="0" customHeight="1">
      <x:c r="A413" s="329" t="str">
        <x:v>FIN-TEST-0407</x:v>
      </x:c>
      <x:c r="B413" s="329" t="str">
        <x:v>ASM-NGOB-V42-TEST</x:v>
      </x:c>
      <x:c r="C413" s="329" t="str">
        <x:v>ORG-NGOB</x:v>
      </x:c>
      <x:c r="D413" s="329" t="str">
        <x:v>PORTFOLIO-NGOB</x:v>
      </x:c>
      <x:c r="E413" s="336" t="d">
        <x:v>2028-04-01T00:00:00.000Z</x:v>
      </x:c>
      <x:c r="F413" s="336" t="d">
        <x:v>2029-03-31T00:00:00.000Z</x:v>
      </x:c>
      <x:c r="G413" s="329" t="str">
        <x:v>2028-2029</x:v>
      </x:c>
      <x:c r="H413" s="329" t="str">
        <x:v>Projection</x:v>
      </x:c>
      <x:c r="I413" s="329" t="str">
        <x:v>REV_OTHER</x:v>
      </x:c>
      <x:c r="J413" s="338" t="n">
        <x:f>'20_FIELD_MAPPING'!H413</x:f>
        <x:v>922292.6107767152</x:v>
      </x:c>
      <x:c r="K413" s="329" t="str">
        <x:v>CAD</x:v>
      </x:c>
      <x:c r="L413" s="329" t="str">
        <x:v>Unknown</x:v>
      </x:c>
      <x:c r="M413" s="329" t="str">
        <x:v>SRC-NGOB-V18</x:v>
      </x:c>
      <x:c r="N413" s="329" t="str">
        <x:v>'CASH FLOW W ALL BUILDINGS JULY '!G32</x:v>
      </x:c>
      <x:c r="O413" s="329" t="str">
        <x:v>MAP-TEST-0407</x:v>
      </x:c>
      <x:c r="P413" s="329" t="str">
        <x:v>Under review</x:v>
      </x:c>
      <x:c r="Q413" s="329" t="str">
        <x:v>V4.2-NGOB-CORRECTED-TEST</x:v>
      </x:c>
      <x:c r="R413" s="329" t="str"/>
      <x:c r="S413" s="329" t="str"/>
      <x:c r="T413" s="329"/>
      <x:c r="U413" s="332" t="str">
        <x:v>Portfolio control</x:v>
      </x:c>
      <x:c r="V413" s="332" t="str">
        <x:v>Needs review</x:v>
      </x:c>
      <x:c r="W413" s="60"/>
      <x:c r="X413" s="60"/>
      <x:c r="Y413" s="60"/>
      <x:c r="Z413" s="60"/>
    </x:row>
    <x:row r="414" ht="18" hidden="0" customHeight="1">
      <x:c r="A414" s="329" t="str">
        <x:v>FIN-TEST-0408</x:v>
      </x:c>
      <x:c r="B414" s="329" t="str">
        <x:v>ASM-NGOB-V42-TEST</x:v>
      </x:c>
      <x:c r="C414" s="329" t="str">
        <x:v>ORG-NGOB</x:v>
      </x:c>
      <x:c r="D414" s="329" t="str">
        <x:v>PORTFOLIO-NGOB</x:v>
      </x:c>
      <x:c r="E414" s="336" t="d">
        <x:v>2028-04-01T00:00:00.000Z</x:v>
      </x:c>
      <x:c r="F414" s="336" t="d">
        <x:v>2029-03-31T00:00:00.000Z</x:v>
      </x:c>
      <x:c r="G414" s="329" t="str">
        <x:v>2028-2029</x:v>
      </x:c>
      <x:c r="H414" s="329" t="str">
        <x:v>Projection</x:v>
      </x:c>
      <x:c r="I414" s="329" t="str">
        <x:v>OPEX_HEAD_OFFICE_STAFF</x:v>
      </x:c>
      <x:c r="J414" s="338" t="n">
        <x:f>'20_FIELD_MAPPING'!H414</x:f>
        <x:v>952908.951773921</x:v>
      </x:c>
      <x:c r="K414" s="329" t="str">
        <x:v>CAD</x:v>
      </x:c>
      <x:c r="L414" s="329" t="str">
        <x:v>Unknown</x:v>
      </x:c>
      <x:c r="M414" s="329" t="str">
        <x:v>SRC-NGOB-V18</x:v>
      </x:c>
      <x:c r="N414" s="329" t="str">
        <x:v>'CASH FLOW W ALL BUILDINGS JULY '!G73</x:v>
      </x:c>
      <x:c r="O414" s="329" t="str">
        <x:v>MAP-TEST-0408</x:v>
      </x:c>
      <x:c r="P414" s="329" t="str">
        <x:v>Under review</x:v>
      </x:c>
      <x:c r="Q414" s="329" t="str">
        <x:v>V4.2-NGOB-CORRECTED-TEST</x:v>
      </x:c>
      <x:c r="R414" s="329" t="str"/>
      <x:c r="S414" s="329" t="str"/>
      <x:c r="T414" s="329"/>
      <x:c r="U414" s="332" t="str">
        <x:v>Portfolio control</x:v>
      </x:c>
      <x:c r="V414" s="332" t="str">
        <x:v>Needs review</x:v>
      </x:c>
      <x:c r="W414" s="60"/>
      <x:c r="X414" s="60"/>
      <x:c r="Y414" s="60"/>
      <x:c r="Z414" s="60"/>
    </x:row>
    <x:row r="415" ht="18" hidden="0" customHeight="1">
      <x:c r="A415" s="329" t="str">
        <x:v>FIN-TEST-0409</x:v>
      </x:c>
      <x:c r="B415" s="329" t="str">
        <x:v>ASM-NGOB-V42-TEST</x:v>
      </x:c>
      <x:c r="C415" s="329" t="str">
        <x:v>ORG-NGOB</x:v>
      </x:c>
      <x:c r="D415" s="329" t="str">
        <x:v>PROP-ADANAC</x:v>
      </x:c>
      <x:c r="E415" s="336" t="d">
        <x:v>2028-04-01T00:00:00.000Z</x:v>
      </x:c>
      <x:c r="F415" s="336" t="d">
        <x:v>2029-03-31T00:00:00.000Z</x:v>
      </x:c>
      <x:c r="G415" s="329" t="str">
        <x:v>2028-2029</x:v>
      </x:c>
      <x:c r="H415" s="329" t="str">
        <x:v>Projection</x:v>
      </x:c>
      <x:c r="I415" s="329" t="str">
        <x:v>REV_SUBSIDY</x:v>
      </x:c>
      <x:c r="J415" s="338" t="n">
        <x:f>'20_FIELD_MAPPING'!H415</x:f>
        <x:v>870689</x:v>
      </x:c>
      <x:c r="K415" s="329" t="str">
        <x:v>CAD</x:v>
      </x:c>
      <x:c r="L415" s="329" t="str">
        <x:v>Unknown</x:v>
      </x:c>
      <x:c r="M415" s="329" t="str">
        <x:v>SRC-NGOB-V18</x:v>
      </x:c>
      <x:c r="N415" s="329" t="str">
        <x:v>'1656 ADANAC'!G15</x:v>
      </x:c>
      <x:c r="O415" s="329" t="str">
        <x:v>MAP-TEST-0409</x:v>
      </x:c>
      <x:c r="P415" s="329" t="str">
        <x:v>Under review</x:v>
      </x:c>
      <x:c r="Q415" s="329" t="str">
        <x:v>V4.2-NGOB-CORRECTED-TEST</x:v>
      </x:c>
      <x:c r="R415" s="329" t="str">
        <x:v>Source subsidy assumption identified as placeholder</x:v>
      </x:c>
      <x:c r="S415" s="329" t="str">
        <x:v>Placeholder</x:v>
      </x:c>
      <x:c r="T415" s="329" t="str">
        <x:v>NOTE-PLACEHOLDER-PROP-ADANAC</x:v>
      </x:c>
      <x:c r="U415" s="332" t="str">
        <x:v>Property detail</x:v>
      </x:c>
      <x:c r="V415" s="332" t="str">
        <x:v>Needs review</x:v>
      </x:c>
      <x:c r="W415" s="60"/>
      <x:c r="X415" s="60"/>
      <x:c r="Y415" s="60"/>
      <x:c r="Z415" s="60"/>
    </x:row>
    <x:row r="416" ht="18" hidden="0" customHeight="1">
      <x:c r="A416" s="329" t="str">
        <x:v>FIN-TEST-0410</x:v>
      </x:c>
      <x:c r="B416" s="329" t="str">
        <x:v>ASM-NGOB-V42-TEST</x:v>
      </x:c>
      <x:c r="C416" s="329" t="str">
        <x:v>ORG-NGOB</x:v>
      </x:c>
      <x:c r="D416" s="329" t="str">
        <x:v>PROP-800C</x:v>
      </x:c>
      <x:c r="E416" s="336" t="d">
        <x:v>2028-04-01T00:00:00.000Z</x:v>
      </x:c>
      <x:c r="F416" s="336" t="d">
        <x:v>2029-03-31T00:00:00.000Z</x:v>
      </x:c>
      <x:c r="G416" s="329" t="str">
        <x:v>2028-2029</x:v>
      </x:c>
      <x:c r="H416" s="329" t="str">
        <x:v>Projection</x:v>
      </x:c>
      <x:c r="I416" s="329" t="str">
        <x:v>REV_SUBSIDY</x:v>
      </x:c>
      <x:c r="J416" s="338" t="n">
        <x:f>'20_FIELD_MAPPING'!H416</x:f>
        <x:v>1187018.5</x:v>
      </x:c>
      <x:c r="K416" s="329" t="str">
        <x:v>CAD</x:v>
      </x:c>
      <x:c r="L416" s="329" t="str">
        <x:v>Unknown</x:v>
      </x:c>
      <x:c r="M416" s="329" t="str">
        <x:v>SRC-NGOB-V18</x:v>
      </x:c>
      <x:c r="N416" s="329" t="str">
        <x:v>'800 Commercial'!G15</x:v>
      </x:c>
      <x:c r="O416" s="329" t="str">
        <x:v>MAP-TEST-0410</x:v>
      </x:c>
      <x:c r="P416" s="329" t="str">
        <x:v>Under review</x:v>
      </x:c>
      <x:c r="Q416" s="329" t="str">
        <x:v>V4.2-NGOB-CORRECTED-TEST</x:v>
      </x:c>
      <x:c r="R416" s="329" t="str">
        <x:v>Source subsidy assumption identified as placeholder</x:v>
      </x:c>
      <x:c r="S416" s="329" t="str">
        <x:v>Placeholder</x:v>
      </x:c>
      <x:c r="T416" s="329" t="str">
        <x:v>NOTE-PLACEHOLDER-PROP-800C</x:v>
      </x:c>
      <x:c r="U416" s="332" t="str">
        <x:v>Property detail</x:v>
      </x:c>
      <x:c r="V416" s="332" t="str">
        <x:v>Needs review</x:v>
      </x:c>
      <x:c r="W416" s="60"/>
      <x:c r="X416" s="60"/>
      <x:c r="Y416" s="60"/>
      <x:c r="Z416" s="60"/>
    </x:row>
    <x:row r="417" ht="18" hidden="0" customHeight="1">
      <x:c r="A417" s="329" t="str">
        <x:v>FIN-TEST-0411</x:v>
      </x:c>
      <x:c r="B417" s="329" t="str">
        <x:v>ASM-NGOB-V42-TEST</x:v>
      </x:c>
      <x:c r="C417" s="329" t="str">
        <x:v>ORG-NGOB</x:v>
      </x:c>
      <x:c r="D417" s="329" t="str">
        <x:v>PORTFOLIO-NGOB</x:v>
      </x:c>
      <x:c r="E417" s="336" t="d">
        <x:v>2029-04-01T00:00:00.000Z</x:v>
      </x:c>
      <x:c r="F417" s="336" t="d">
        <x:v>2030-03-31T00:00:00.000Z</x:v>
      </x:c>
      <x:c r="G417" s="329" t="str">
        <x:v>2029-2030</x:v>
      </x:c>
      <x:c r="H417" s="329" t="str">
        <x:v>Projection</x:v>
      </x:c>
      <x:c r="I417" s="329" t="str">
        <x:v>REV_RENT_EXISTING</x:v>
      </x:c>
      <x:c r="J417" s="338" t="n">
        <x:f>'20_FIELD_MAPPING'!H417</x:f>
        <x:v>6100258.068238877</x:v>
      </x:c>
      <x:c r="K417" s="329" t="str">
        <x:v>CAD</x:v>
      </x:c>
      <x:c r="L417" s="329" t="str">
        <x:v>Unknown</x:v>
      </x:c>
      <x:c r="M417" s="329" t="str">
        <x:v>SRC-NGOB-V18</x:v>
      </x:c>
      <x:c r="N417" s="329" t="str">
        <x:v>'CASH FLOW W ALL BUILDINGS JULY '!H7</x:v>
      </x:c>
      <x:c r="O417" s="329" t="str">
        <x:v>MAP-TEST-0411</x:v>
      </x:c>
      <x:c r="P417" s="329" t="str">
        <x:v>Under review</x:v>
      </x:c>
      <x:c r="Q417" s="329" t="str">
        <x:v>V4.2-NGOB-CORRECTED-TEST</x:v>
      </x:c>
      <x:c r="R417" s="329" t="str"/>
      <x:c r="S417" s="329" t="str"/>
      <x:c r="T417" s="329"/>
      <x:c r="U417" s="332" t="str">
        <x:v>Portfolio control</x:v>
      </x:c>
      <x:c r="V417" s="332" t="str">
        <x:v>Needs review</x:v>
      </x:c>
      <x:c r="W417" s="60"/>
      <x:c r="X417" s="60"/>
      <x:c r="Y417" s="60"/>
      <x:c r="Z417" s="60"/>
    </x:row>
    <x:row r="418" ht="18" hidden="0" customHeight="1">
      <x:c r="A418" s="329" t="str">
        <x:v>FIN-TEST-0412</x:v>
      </x:c>
      <x:c r="B418" s="329" t="str">
        <x:v>ASM-NGOB-V42-TEST</x:v>
      </x:c>
      <x:c r="C418" s="329" t="str">
        <x:v>ORG-NGOB</x:v>
      </x:c>
      <x:c r="D418" s="329" t="str">
        <x:v>PORTFOLIO-NGOB</x:v>
      </x:c>
      <x:c r="E418" s="336" t="d">
        <x:v>2029-04-01T00:00:00.000Z</x:v>
      </x:c>
      <x:c r="F418" s="336" t="d">
        <x:v>2030-03-31T00:00:00.000Z</x:v>
      </x:c>
      <x:c r="G418" s="329" t="str">
        <x:v>2029-2030</x:v>
      </x:c>
      <x:c r="H418" s="329" t="str">
        <x:v>Projection</x:v>
      </x:c>
      <x:c r="I418" s="329" t="str">
        <x:v>REV_RENT_NEW</x:v>
      </x:c>
      <x:c r="J418" s="338" t="n">
        <x:f>'20_FIELD_MAPPING'!H418</x:f>
        <x:v>12965851.667480998</x:v>
      </x:c>
      <x:c r="K418" s="329" t="str">
        <x:v>CAD</x:v>
      </x:c>
      <x:c r="L418" s="329" t="str">
        <x:v>Unknown</x:v>
      </x:c>
      <x:c r="M418" s="329" t="str">
        <x:v>SRC-NGOB-V18</x:v>
      </x:c>
      <x:c r="N418" s="329" t="str">
        <x:v>'CASH FLOW W ALL BUILDINGS JULY '!H8</x:v>
      </x:c>
      <x:c r="O418" s="329" t="str">
        <x:v>MAP-TEST-0412</x:v>
      </x:c>
      <x:c r="P418" s="329" t="str">
        <x:v>Under review</x:v>
      </x:c>
      <x:c r="Q418" s="329" t="str">
        <x:v>V4.2-NGOB-CORRECTED-TEST</x:v>
      </x:c>
      <x:c r="R418" s="329" t="str"/>
      <x:c r="S418" s="329" t="str"/>
      <x:c r="T418" s="329"/>
      <x:c r="U418" s="332" t="str">
        <x:v>Portfolio control</x:v>
      </x:c>
      <x:c r="V418" s="332" t="str">
        <x:v>Needs review</x:v>
      </x:c>
      <x:c r="W418" s="60"/>
      <x:c r="X418" s="60"/>
      <x:c r="Y418" s="60"/>
      <x:c r="Z418" s="60"/>
    </x:row>
    <x:row r="419" ht="18" hidden="0" customHeight="1">
      <x:c r="A419" s="329" t="str">
        <x:v>FIN-TEST-0413</x:v>
      </x:c>
      <x:c r="B419" s="329" t="str">
        <x:v>ASM-NGOB-V42-TEST</x:v>
      </x:c>
      <x:c r="C419" s="329" t="str">
        <x:v>ORG-NGOB</x:v>
      </x:c>
      <x:c r="D419" s="329" t="str">
        <x:v>PORTFOLIO-NGOB</x:v>
      </x:c>
      <x:c r="E419" s="336" t="d">
        <x:v>2029-04-01T00:00:00.000Z</x:v>
      </x:c>
      <x:c r="F419" s="336" t="d">
        <x:v>2030-03-31T00:00:00.000Z</x:v>
      </x:c>
      <x:c r="G419" s="329" t="str">
        <x:v>2029-2030</x:v>
      </x:c>
      <x:c r="H419" s="329" t="str">
        <x:v>Projection</x:v>
      </x:c>
      <x:c r="I419" s="329" t="str">
        <x:v>REV_SUBSIDY</x:v>
      </x:c>
      <x:c r="J419" s="338" t="n">
        <x:f>'20_FIELD_MAPPING'!H419</x:f>
        <x:v>6586195.195624961</x:v>
      </x:c>
      <x:c r="K419" s="329" t="str">
        <x:v>CAD</x:v>
      </x:c>
      <x:c r="L419" s="329" t="str">
        <x:v>Unknown</x:v>
      </x:c>
      <x:c r="M419" s="329" t="str">
        <x:v>SRC-NGOB-V18</x:v>
      </x:c>
      <x:c r="N419" s="329" t="str">
        <x:v>'CASH FLOW W ALL BUILDINGS JULY '!H9</x:v>
      </x:c>
      <x:c r="O419" s="329" t="str">
        <x:v>MAP-TEST-0413</x:v>
      </x:c>
      <x:c r="P419" s="329" t="str">
        <x:v>Under review</x:v>
      </x:c>
      <x:c r="Q419" s="329" t="str">
        <x:v>V4.2-NGOB-CORRECTED-TEST</x:v>
      </x:c>
      <x:c r="R419" s="329" t="str"/>
      <x:c r="S419" s="329" t="str"/>
      <x:c r="T419" s="329"/>
      <x:c r="U419" s="332" t="str">
        <x:v>Portfolio control</x:v>
      </x:c>
      <x:c r="V419" s="332" t="str">
        <x:v>Needs review</x:v>
      </x:c>
      <x:c r="W419" s="60"/>
      <x:c r="X419" s="60"/>
      <x:c r="Y419" s="60"/>
      <x:c r="Z419" s="60"/>
    </x:row>
    <x:row r="420" ht="18" hidden="0" customHeight="1">
      <x:c r="A420" s="329" t="str">
        <x:v>FIN-TEST-0414</x:v>
      </x:c>
      <x:c r="B420" s="329" t="str">
        <x:v>ASM-NGOB-V42-TEST</x:v>
      </x:c>
      <x:c r="C420" s="329" t="str">
        <x:v>ORG-NGOB</x:v>
      </x:c>
      <x:c r="D420" s="329" t="str">
        <x:v>PORTFOLIO-NGOB</x:v>
      </x:c>
      <x:c r="E420" s="336" t="d">
        <x:v>2029-04-01T00:00:00.000Z</x:v>
      </x:c>
      <x:c r="F420" s="336" t="d">
        <x:v>2030-03-31T00:00:00.000Z</x:v>
      </x:c>
      <x:c r="G420" s="329" t="str">
        <x:v>2029-2030</x:v>
      </x:c>
      <x:c r="H420" s="329" t="str">
        <x:v>Projection</x:v>
      </x:c>
      <x:c r="I420" s="329" t="str">
        <x:v>REV_OTHER</x:v>
      </x:c>
      <x:c r="J420" s="338" t="n">
        <x:f>'20_FIELD_MAPPING'!H420</x:f>
        <x:v>975990.4629922495</x:v>
      </x:c>
      <x:c r="K420" s="329" t="str">
        <x:v>CAD</x:v>
      </x:c>
      <x:c r="L420" s="329" t="str">
        <x:v>Unknown</x:v>
      </x:c>
      <x:c r="M420" s="329" t="str">
        <x:v>SRC-NGOB-V18</x:v>
      </x:c>
      <x:c r="N420" s="329" t="str">
        <x:v>'CASH FLOW W ALL BUILDINGS JULY '!H32</x:v>
      </x:c>
      <x:c r="O420" s="329" t="str">
        <x:v>MAP-TEST-0414</x:v>
      </x:c>
      <x:c r="P420" s="329" t="str">
        <x:v>Under review</x:v>
      </x:c>
      <x:c r="Q420" s="329" t="str">
        <x:v>V4.2-NGOB-CORRECTED-TEST</x:v>
      </x:c>
      <x:c r="R420" s="329" t="str"/>
      <x:c r="S420" s="329" t="str"/>
      <x:c r="T420" s="329"/>
      <x:c r="U420" s="332" t="str">
        <x:v>Portfolio control</x:v>
      </x:c>
      <x:c r="V420" s="332" t="str">
        <x:v>Needs review</x:v>
      </x:c>
      <x:c r="W420" s="60"/>
      <x:c r="X420" s="60"/>
      <x:c r="Y420" s="60"/>
      <x:c r="Z420" s="60"/>
    </x:row>
    <x:row r="421" ht="18" hidden="0" customHeight="1">
      <x:c r="A421" s="329" t="str">
        <x:v>FIN-TEST-0415</x:v>
      </x:c>
      <x:c r="B421" s="329" t="str">
        <x:v>ASM-NGOB-V42-TEST</x:v>
      </x:c>
      <x:c r="C421" s="329" t="str">
        <x:v>ORG-NGOB</x:v>
      </x:c>
      <x:c r="D421" s="329" t="str">
        <x:v>PORTFOLIO-NGOB</x:v>
      </x:c>
      <x:c r="E421" s="336" t="d">
        <x:v>2029-04-01T00:00:00.000Z</x:v>
      </x:c>
      <x:c r="F421" s="336" t="d">
        <x:v>2030-03-31T00:00:00.000Z</x:v>
      </x:c>
      <x:c r="G421" s="329" t="str">
        <x:v>2029-2030</x:v>
      </x:c>
      <x:c r="H421" s="329" t="str">
        <x:v>Projection</x:v>
      </x:c>
      <x:c r="I421" s="329" t="str">
        <x:v>OPEX_HEAD_OFFICE_STAFF</x:v>
      </x:c>
      <x:c r="J421" s="338" t="n">
        <x:f>'20_FIELD_MAPPING'!H421</x:f>
        <x:v>971967.1308093994</x:v>
      </x:c>
      <x:c r="K421" s="329" t="str">
        <x:v>CAD</x:v>
      </x:c>
      <x:c r="L421" s="329" t="str">
        <x:v>Unknown</x:v>
      </x:c>
      <x:c r="M421" s="329" t="str">
        <x:v>SRC-NGOB-V18</x:v>
      </x:c>
      <x:c r="N421" s="329" t="str">
        <x:v>'CASH FLOW W ALL BUILDINGS JULY '!H73</x:v>
      </x:c>
      <x:c r="O421" s="329" t="str">
        <x:v>MAP-TEST-0415</x:v>
      </x:c>
      <x:c r="P421" s="329" t="str">
        <x:v>Under review</x:v>
      </x:c>
      <x:c r="Q421" s="329" t="str">
        <x:v>V4.2-NGOB-CORRECTED-TEST</x:v>
      </x:c>
      <x:c r="R421" s="329" t="str"/>
      <x:c r="S421" s="329" t="str"/>
      <x:c r="T421" s="329"/>
      <x:c r="U421" s="332" t="str">
        <x:v>Portfolio control</x:v>
      </x:c>
      <x:c r="V421" s="332" t="str">
        <x:v>Needs review</x:v>
      </x:c>
      <x:c r="W421" s="60"/>
      <x:c r="X421" s="60"/>
      <x:c r="Y421" s="60"/>
      <x:c r="Z421" s="60"/>
    </x:row>
    <x:row r="422" ht="18" hidden="0" customHeight="1">
      <x:c r="A422" s="329" t="str">
        <x:v>FIN-TEST-0416</x:v>
      </x:c>
      <x:c r="B422" s="329" t="str">
        <x:v>ASM-NGOB-V42-TEST</x:v>
      </x:c>
      <x:c r="C422" s="329" t="str">
        <x:v>ORG-NGOB</x:v>
      </x:c>
      <x:c r="D422" s="329" t="str">
        <x:v>PROP-ADANAC</x:v>
      </x:c>
      <x:c r="E422" s="336" t="d">
        <x:v>2029-04-01T00:00:00.000Z</x:v>
      </x:c>
      <x:c r="F422" s="336" t="d">
        <x:v>2030-03-31T00:00:00.000Z</x:v>
      </x:c>
      <x:c r="G422" s="329" t="str">
        <x:v>2029-2030</x:v>
      </x:c>
      <x:c r="H422" s="329" t="str">
        <x:v>Projection</x:v>
      </x:c>
      <x:c r="I422" s="329" t="str">
        <x:v>REV_SUBSIDY</x:v>
      </x:c>
      <x:c r="J422" s="338" t="n">
        <x:f>'20_FIELD_MAPPING'!H422</x:f>
        <x:v>870689</x:v>
      </x:c>
      <x:c r="K422" s="329" t="str">
        <x:v>CAD</x:v>
      </x:c>
      <x:c r="L422" s="329" t="str">
        <x:v>Unknown</x:v>
      </x:c>
      <x:c r="M422" s="329" t="str">
        <x:v>SRC-NGOB-V18</x:v>
      </x:c>
      <x:c r="N422" s="329" t="str">
        <x:v>'1656 ADANAC'!H15</x:v>
      </x:c>
      <x:c r="O422" s="329" t="str">
        <x:v>MAP-TEST-0416</x:v>
      </x:c>
      <x:c r="P422" s="329" t="str">
        <x:v>Under review</x:v>
      </x:c>
      <x:c r="Q422" s="329" t="str">
        <x:v>V4.2-NGOB-CORRECTED-TEST</x:v>
      </x:c>
      <x:c r="R422" s="329" t="str">
        <x:v>Source subsidy assumption identified as placeholder</x:v>
      </x:c>
      <x:c r="S422" s="329" t="str">
        <x:v>Placeholder</x:v>
      </x:c>
      <x:c r="T422" s="329" t="str">
        <x:v>NOTE-PLACEHOLDER-PROP-ADANAC</x:v>
      </x:c>
      <x:c r="U422" s="332" t="str">
        <x:v>Property detail</x:v>
      </x:c>
      <x:c r="V422" s="332" t="str">
        <x:v>Needs review</x:v>
      </x:c>
      <x:c r="W422" s="60"/>
      <x:c r="X422" s="60"/>
      <x:c r="Y422" s="60"/>
      <x:c r="Z422" s="60"/>
    </x:row>
    <x:row r="423" ht="18" hidden="0" customHeight="1">
      <x:c r="A423" s="329" t="str">
        <x:v>FIN-TEST-0417</x:v>
      </x:c>
      <x:c r="B423" s="329" t="str">
        <x:v>ASM-NGOB-V42-TEST</x:v>
      </x:c>
      <x:c r="C423" s="329" t="str">
        <x:v>ORG-NGOB</x:v>
      </x:c>
      <x:c r="D423" s="329" t="str">
        <x:v>PROP-800C</x:v>
      </x:c>
      <x:c r="E423" s="336" t="d">
        <x:v>2029-04-01T00:00:00.000Z</x:v>
      </x:c>
      <x:c r="F423" s="336" t="d">
        <x:v>2030-03-31T00:00:00.000Z</x:v>
      </x:c>
      <x:c r="G423" s="329" t="str">
        <x:v>2029-2030</x:v>
      </x:c>
      <x:c r="H423" s="329" t="str">
        <x:v>Projection</x:v>
      </x:c>
      <x:c r="I423" s="329" t="str">
        <x:v>REV_SUBSIDY</x:v>
      </x:c>
      <x:c r="J423" s="338" t="n">
        <x:f>'20_FIELD_MAPPING'!H423</x:f>
        <x:v>2448294</x:v>
      </x:c>
      <x:c r="K423" s="329" t="str">
        <x:v>CAD</x:v>
      </x:c>
      <x:c r="L423" s="329" t="str">
        <x:v>Unknown</x:v>
      </x:c>
      <x:c r="M423" s="329" t="str">
        <x:v>SRC-NGOB-V18</x:v>
      </x:c>
      <x:c r="N423" s="329" t="str">
        <x:v>'800 Commercial'!H15</x:v>
      </x:c>
      <x:c r="O423" s="329" t="str">
        <x:v>MAP-TEST-0417</x:v>
      </x:c>
      <x:c r="P423" s="329" t="str">
        <x:v>Under review</x:v>
      </x:c>
      <x:c r="Q423" s="329" t="str">
        <x:v>V4.2-NGOB-CORRECTED-TEST</x:v>
      </x:c>
      <x:c r="R423" s="329" t="str">
        <x:v>Source subsidy assumption identified as placeholder</x:v>
      </x:c>
      <x:c r="S423" s="329" t="str">
        <x:v>Placeholder</x:v>
      </x:c>
      <x:c r="T423" s="329" t="str">
        <x:v>NOTE-PLACEHOLDER-PROP-800C</x:v>
      </x:c>
      <x:c r="U423" s="332" t="str">
        <x:v>Property detail</x:v>
      </x:c>
      <x:c r="V423" s="332" t="str">
        <x:v>Needs review</x:v>
      </x:c>
      <x:c r="W423" s="60"/>
      <x:c r="X423" s="60"/>
      <x:c r="Y423" s="60"/>
      <x:c r="Z423" s="60"/>
    </x:row>
    <x:row r="424" ht="18" hidden="0" customHeight="1">
      <x:c r="A424" s="329" t="str">
        <x:v>FIN-TEST-0418</x:v>
      </x:c>
      <x:c r="B424" s="329" t="str">
        <x:v>ASM-NGOB-V42-TEST</x:v>
      </x:c>
      <x:c r="C424" s="329" t="str">
        <x:v>ORG-NGOB</x:v>
      </x:c>
      <x:c r="D424" s="329" t="str">
        <x:v>PORTFOLIO-NGOB</x:v>
      </x:c>
      <x:c r="E424" s="336" t="d">
        <x:v>2030-04-01T00:00:00.000Z</x:v>
      </x:c>
      <x:c r="F424" s="336" t="d">
        <x:v>2031-03-31T00:00:00.000Z</x:v>
      </x:c>
      <x:c r="G424" s="329" t="str">
        <x:v>2030-2031</x:v>
      </x:c>
      <x:c r="H424" s="329" t="str">
        <x:v>Projection</x:v>
      </x:c>
      <x:c r="I424" s="329" t="str">
        <x:v>REV_RENT_EXISTING</x:v>
      </x:c>
      <x:c r="J424" s="338" t="n">
        <x:f>'20_FIELD_MAPPING'!H424</x:f>
        <x:v>6311659.245967848</x:v>
      </x:c>
      <x:c r="K424" s="329" t="str">
        <x:v>CAD</x:v>
      </x:c>
      <x:c r="L424" s="329" t="str">
        <x:v>Unknown</x:v>
      </x:c>
      <x:c r="M424" s="329" t="str">
        <x:v>SRC-NGOB-V18</x:v>
      </x:c>
      <x:c r="N424" s="329" t="str">
        <x:v>'CASH FLOW W ALL BUILDINGS JULY '!I7</x:v>
      </x:c>
      <x:c r="O424" s="329" t="str">
        <x:v>MAP-TEST-0418</x:v>
      </x:c>
      <x:c r="P424" s="329" t="str">
        <x:v>Under review</x:v>
      </x:c>
      <x:c r="Q424" s="329" t="str">
        <x:v>V4.2-NGOB-CORRECTED-TEST</x:v>
      </x:c>
      <x:c r="R424" s="329" t="str"/>
      <x:c r="S424" s="329" t="str"/>
      <x:c r="T424" s="329"/>
      <x:c r="U424" s="332" t="str">
        <x:v>Portfolio control</x:v>
      </x:c>
      <x:c r="V424" s="332" t="str">
        <x:v>Needs review</x:v>
      </x:c>
      <x:c r="W424" s="60"/>
      <x:c r="X424" s="60"/>
      <x:c r="Y424" s="60"/>
      <x:c r="Z424" s="60"/>
    </x:row>
    <x:row r="425" ht="18" hidden="0" customHeight="1">
      <x:c r="A425" s="329" t="str">
        <x:v>FIN-TEST-0419</x:v>
      </x:c>
      <x:c r="B425" s="329" t="str">
        <x:v>ASM-NGOB-V42-TEST</x:v>
      </x:c>
      <x:c r="C425" s="329" t="str">
        <x:v>ORG-NGOB</x:v>
      </x:c>
      <x:c r="D425" s="329" t="str">
        <x:v>PORTFOLIO-NGOB</x:v>
      </x:c>
      <x:c r="E425" s="336" t="d">
        <x:v>2030-04-01T00:00:00.000Z</x:v>
      </x:c>
      <x:c r="F425" s="336" t="d">
        <x:v>2031-03-31T00:00:00.000Z</x:v>
      </x:c>
      <x:c r="G425" s="329" t="str">
        <x:v>2030-2031</x:v>
      </x:c>
      <x:c r="H425" s="329" t="str">
        <x:v>Projection</x:v>
      </x:c>
      <x:c r="I425" s="329" t="str">
        <x:v>REV_RENT_NEW</x:v>
      </x:c>
      <x:c r="J425" s="338" t="n">
        <x:f>'20_FIELD_MAPPING'!H425</x:f>
        <x:v>13264696.48812874</x:v>
      </x:c>
      <x:c r="K425" s="329" t="str">
        <x:v>CAD</x:v>
      </x:c>
      <x:c r="L425" s="329" t="str">
        <x:v>Unknown</x:v>
      </x:c>
      <x:c r="M425" s="329" t="str">
        <x:v>SRC-NGOB-V18</x:v>
      </x:c>
      <x:c r="N425" s="329" t="str">
        <x:v>'CASH FLOW W ALL BUILDINGS JULY '!I8</x:v>
      </x:c>
      <x:c r="O425" s="329" t="str">
        <x:v>MAP-TEST-0419</x:v>
      </x:c>
      <x:c r="P425" s="329" t="str">
        <x:v>Under review</x:v>
      </x:c>
      <x:c r="Q425" s="329" t="str">
        <x:v>V4.2-NGOB-CORRECTED-TEST</x:v>
      </x:c>
      <x:c r="R425" s="329" t="str"/>
      <x:c r="S425" s="329" t="str"/>
      <x:c r="T425" s="329"/>
      <x:c r="U425" s="332" t="str">
        <x:v>Portfolio control</x:v>
      </x:c>
      <x:c r="V425" s="332" t="str">
        <x:v>Needs review</x:v>
      </x:c>
      <x:c r="W425" s="60"/>
      <x:c r="X425" s="60"/>
      <x:c r="Y425" s="60"/>
      <x:c r="Z425" s="60"/>
    </x:row>
    <x:row r="426" ht="18" hidden="0" customHeight="1">
      <x:c r="A426" s="329" t="str">
        <x:v>FIN-TEST-0420</x:v>
      </x:c>
      <x:c r="B426" s="329" t="str">
        <x:v>ASM-NGOB-V42-TEST</x:v>
      </x:c>
      <x:c r="C426" s="329" t="str">
        <x:v>ORG-NGOB</x:v>
      </x:c>
      <x:c r="D426" s="329" t="str">
        <x:v>PORTFOLIO-NGOB</x:v>
      </x:c>
      <x:c r="E426" s="336" t="d">
        <x:v>2030-04-01T00:00:00.000Z</x:v>
      </x:c>
      <x:c r="F426" s="336" t="d">
        <x:v>2031-03-31T00:00:00.000Z</x:v>
      </x:c>
      <x:c r="G426" s="329" t="str">
        <x:v>2030-2031</x:v>
      </x:c>
      <x:c r="H426" s="329" t="str">
        <x:v>Projection</x:v>
      </x:c>
      <x:c r="I426" s="329" t="str">
        <x:v>REV_SUBSIDY</x:v>
      </x:c>
      <x:c r="J426" s="338" t="n">
        <x:f>'20_FIELD_MAPPING'!H426</x:f>
        <x:v>6724427.579922459</x:v>
      </x:c>
      <x:c r="K426" s="329" t="str">
        <x:v>CAD</x:v>
      </x:c>
      <x:c r="L426" s="329" t="str">
        <x:v>Unknown</x:v>
      </x:c>
      <x:c r="M426" s="329" t="str">
        <x:v>SRC-NGOB-V18</x:v>
      </x:c>
      <x:c r="N426" s="329" t="str">
        <x:v>'CASH FLOW W ALL BUILDINGS JULY '!I9</x:v>
      </x:c>
      <x:c r="O426" s="329" t="str">
        <x:v>MAP-TEST-0420</x:v>
      </x:c>
      <x:c r="P426" s="329" t="str">
        <x:v>Under review</x:v>
      </x:c>
      <x:c r="Q426" s="329" t="str">
        <x:v>V4.2-NGOB-CORRECTED-TEST</x:v>
      </x:c>
      <x:c r="R426" s="329" t="str"/>
      <x:c r="S426" s="329" t="str"/>
      <x:c r="T426" s="329"/>
      <x:c r="U426" s="332" t="str">
        <x:v>Portfolio control</x:v>
      </x:c>
      <x:c r="V426" s="332" t="str">
        <x:v>Needs review</x:v>
      </x:c>
      <x:c r="W426" s="60"/>
      <x:c r="X426" s="60"/>
      <x:c r="Y426" s="60"/>
      <x:c r="Z426" s="60"/>
    </x:row>
    <x:row r="427" ht="18" hidden="0" customHeight="1">
      <x:c r="A427" s="329" t="str">
        <x:v>FIN-TEST-0421</x:v>
      </x:c>
      <x:c r="B427" s="329" t="str">
        <x:v>ASM-NGOB-V42-TEST</x:v>
      </x:c>
      <x:c r="C427" s="329" t="str">
        <x:v>ORG-NGOB</x:v>
      </x:c>
      <x:c r="D427" s="329" t="str">
        <x:v>PORTFOLIO-NGOB</x:v>
      </x:c>
      <x:c r="E427" s="336" t="d">
        <x:v>2030-04-01T00:00:00.000Z</x:v>
      </x:c>
      <x:c r="F427" s="336" t="d">
        <x:v>2031-03-31T00:00:00.000Z</x:v>
      </x:c>
      <x:c r="G427" s="329" t="str">
        <x:v>2030-2031</x:v>
      </x:c>
      <x:c r="H427" s="329" t="str">
        <x:v>Projection</x:v>
      </x:c>
      <x:c r="I427" s="329" t="str">
        <x:v>REV_OTHER</x:v>
      </x:c>
      <x:c r="J427" s="338" t="n">
        <x:f>'20_FIELD_MAPPING'!H427</x:f>
        <x:v>920733.5522520945</x:v>
      </x:c>
      <x:c r="K427" s="329" t="str">
        <x:v>CAD</x:v>
      </x:c>
      <x:c r="L427" s="329" t="str">
        <x:v>Unknown</x:v>
      </x:c>
      <x:c r="M427" s="329" t="str">
        <x:v>SRC-NGOB-V18</x:v>
      </x:c>
      <x:c r="N427" s="329" t="str">
        <x:v>'CASH FLOW W ALL BUILDINGS JULY '!I32</x:v>
      </x:c>
      <x:c r="O427" s="329" t="str">
        <x:v>MAP-TEST-0421</x:v>
      </x:c>
      <x:c r="P427" s="329" t="str">
        <x:v>Under review</x:v>
      </x:c>
      <x:c r="Q427" s="329" t="str">
        <x:v>V4.2-NGOB-CORRECTED-TEST</x:v>
      </x:c>
      <x:c r="R427" s="329" t="str"/>
      <x:c r="S427" s="329" t="str"/>
      <x:c r="T427" s="329"/>
      <x:c r="U427" s="332" t="str">
        <x:v>Portfolio control</x:v>
      </x:c>
      <x:c r="V427" s="332" t="str">
        <x:v>Needs review</x:v>
      </x:c>
      <x:c r="W427" s="60"/>
      <x:c r="X427" s="60"/>
      <x:c r="Y427" s="60"/>
      <x:c r="Z427" s="60"/>
    </x:row>
    <x:row r="428" ht="18" hidden="0" customHeight="1">
      <x:c r="A428" s="329" t="str">
        <x:v>FIN-TEST-0422</x:v>
      </x:c>
      <x:c r="B428" s="329" t="str">
        <x:v>ASM-NGOB-V42-TEST</x:v>
      </x:c>
      <x:c r="C428" s="329" t="str">
        <x:v>ORG-NGOB</x:v>
      </x:c>
      <x:c r="D428" s="329" t="str">
        <x:v>PORTFOLIO-NGOB</x:v>
      </x:c>
      <x:c r="E428" s="336" t="d">
        <x:v>2030-04-01T00:00:00.000Z</x:v>
      </x:c>
      <x:c r="F428" s="336" t="d">
        <x:v>2031-03-31T00:00:00.000Z</x:v>
      </x:c>
      <x:c r="G428" s="329" t="str">
        <x:v>2030-2031</x:v>
      </x:c>
      <x:c r="H428" s="329" t="str">
        <x:v>Projection</x:v>
      </x:c>
      <x:c r="I428" s="329" t="str">
        <x:v>OPEX_HEAD_OFFICE_STAFF</x:v>
      </x:c>
      <x:c r="J428" s="338" t="n">
        <x:f>'20_FIELD_MAPPING'!H428</x:f>
        <x:v>991406.4734255874</x:v>
      </x:c>
      <x:c r="K428" s="329" t="str">
        <x:v>CAD</x:v>
      </x:c>
      <x:c r="L428" s="329" t="str">
        <x:v>Unknown</x:v>
      </x:c>
      <x:c r="M428" s="329" t="str">
        <x:v>SRC-NGOB-V18</x:v>
      </x:c>
      <x:c r="N428" s="329" t="str">
        <x:v>'CASH FLOW W ALL BUILDINGS JULY '!I73</x:v>
      </x:c>
      <x:c r="O428" s="329" t="str">
        <x:v>MAP-TEST-0422</x:v>
      </x:c>
      <x:c r="P428" s="329" t="str">
        <x:v>Under review</x:v>
      </x:c>
      <x:c r="Q428" s="329" t="str">
        <x:v>V4.2-NGOB-CORRECTED-TEST</x:v>
      </x:c>
      <x:c r="R428" s="329" t="str"/>
      <x:c r="S428" s="329" t="str"/>
      <x:c r="T428" s="329"/>
      <x:c r="U428" s="332" t="str">
        <x:v>Portfolio control</x:v>
      </x:c>
      <x:c r="V428" s="332" t="str">
        <x:v>Needs review</x:v>
      </x:c>
      <x:c r="W428" s="60"/>
      <x:c r="X428" s="60"/>
      <x:c r="Y428" s="60"/>
      <x:c r="Z428" s="60"/>
    </x:row>
    <x:row r="429" ht="18" hidden="0" customHeight="1">
      <x:c r="A429" s="329" t="str">
        <x:v>FIN-TEST-0423</x:v>
      </x:c>
      <x:c r="B429" s="329" t="str">
        <x:v>ASM-NGOB-V42-TEST</x:v>
      </x:c>
      <x:c r="C429" s="329" t="str">
        <x:v>ORG-NGOB</x:v>
      </x:c>
      <x:c r="D429" s="329" t="str">
        <x:v>PROP-ADANAC</x:v>
      </x:c>
      <x:c r="E429" s="336" t="d">
        <x:v>2030-04-01T00:00:00.000Z</x:v>
      </x:c>
      <x:c r="F429" s="336" t="d">
        <x:v>2031-03-31T00:00:00.000Z</x:v>
      </x:c>
      <x:c r="G429" s="329" t="str">
        <x:v>2030-2031</x:v>
      </x:c>
      <x:c r="H429" s="329" t="str">
        <x:v>Projection</x:v>
      </x:c>
      <x:c r="I429" s="329" t="str">
        <x:v>REV_SUBSIDY</x:v>
      </x:c>
      <x:c r="J429" s="338" t="n">
        <x:f>'20_FIELD_MAPPING'!H429</x:f>
        <x:v>870689</x:v>
      </x:c>
      <x:c r="K429" s="329" t="str">
        <x:v>CAD</x:v>
      </x:c>
      <x:c r="L429" s="329" t="str">
        <x:v>Unknown</x:v>
      </x:c>
      <x:c r="M429" s="329" t="str">
        <x:v>SRC-NGOB-V18</x:v>
      </x:c>
      <x:c r="N429" s="329" t="str">
        <x:v>'1656 ADANAC'!I15</x:v>
      </x:c>
      <x:c r="O429" s="329" t="str">
        <x:v>MAP-TEST-0423</x:v>
      </x:c>
      <x:c r="P429" s="329" t="str">
        <x:v>Under review</x:v>
      </x:c>
      <x:c r="Q429" s="329" t="str">
        <x:v>V4.2-NGOB-CORRECTED-TEST</x:v>
      </x:c>
      <x:c r="R429" s="329" t="str">
        <x:v>Source subsidy assumption identified as placeholder</x:v>
      </x:c>
      <x:c r="S429" s="329" t="str">
        <x:v>Placeholder</x:v>
      </x:c>
      <x:c r="T429" s="329" t="str">
        <x:v>NOTE-PLACEHOLDER-PROP-ADANAC</x:v>
      </x:c>
      <x:c r="U429" s="332" t="str">
        <x:v>Property detail</x:v>
      </x:c>
      <x:c r="V429" s="332" t="str">
        <x:v>Needs review</x:v>
      </x:c>
      <x:c r="W429" s="60"/>
      <x:c r="X429" s="60"/>
      <x:c r="Y429" s="60"/>
      <x:c r="Z429" s="60"/>
    </x:row>
    <x:row r="430" ht="18" hidden="0" customHeight="1">
      <x:c r="A430" s="329" t="str">
        <x:v>FIN-TEST-0424</x:v>
      </x:c>
      <x:c r="B430" s="329" t="str">
        <x:v>ASM-NGOB-V42-TEST</x:v>
      </x:c>
      <x:c r="C430" s="329" t="str">
        <x:v>ORG-NGOB</x:v>
      </x:c>
      <x:c r="D430" s="329" t="str">
        <x:v>PROP-800C</x:v>
      </x:c>
      <x:c r="E430" s="336" t="d">
        <x:v>2030-04-01T00:00:00.000Z</x:v>
      </x:c>
      <x:c r="F430" s="336" t="d">
        <x:v>2031-03-31T00:00:00.000Z</x:v>
      </x:c>
      <x:c r="G430" s="329" t="str">
        <x:v>2030-2031</x:v>
      </x:c>
      <x:c r="H430" s="329" t="str">
        <x:v>Projection</x:v>
      </x:c>
      <x:c r="I430" s="329" t="str">
        <x:v>REV_SUBSIDY</x:v>
      </x:c>
      <x:c r="J430" s="338" t="n">
        <x:f>'20_FIELD_MAPPING'!H430</x:f>
        <x:v>2525806</x:v>
      </x:c>
      <x:c r="K430" s="329" t="str">
        <x:v>CAD</x:v>
      </x:c>
      <x:c r="L430" s="329" t="str">
        <x:v>Unknown</x:v>
      </x:c>
      <x:c r="M430" s="329" t="str">
        <x:v>SRC-NGOB-V18</x:v>
      </x:c>
      <x:c r="N430" s="329" t="str">
        <x:v>'800 Commercial'!I15</x:v>
      </x:c>
      <x:c r="O430" s="329" t="str">
        <x:v>MAP-TEST-0424</x:v>
      </x:c>
      <x:c r="P430" s="329" t="str">
        <x:v>Under review</x:v>
      </x:c>
      <x:c r="Q430" s="329" t="str">
        <x:v>V4.2-NGOB-CORRECTED-TEST</x:v>
      </x:c>
      <x:c r="R430" s="329" t="str">
        <x:v>Source subsidy assumption identified as placeholder</x:v>
      </x:c>
      <x:c r="S430" s="329" t="str">
        <x:v>Placeholder</x:v>
      </x:c>
      <x:c r="T430" s="329" t="str">
        <x:v>NOTE-PLACEHOLDER-PROP-800C</x:v>
      </x:c>
      <x:c r="U430" s="332" t="str">
        <x:v>Property detail</x:v>
      </x:c>
      <x:c r="V430" s="332" t="str">
        <x:v>Needs review</x:v>
      </x:c>
      <x:c r="W430" s="60"/>
      <x:c r="X430" s="60"/>
      <x:c r="Y430" s="60"/>
      <x:c r="Z430" s="60"/>
    </x:row>
    <x:row r="431" ht="18" hidden="0" customHeight="1">
      <x:c r="A431" s="329" t="str">
        <x:v>FIN-TEST-0425</x:v>
      </x:c>
      <x:c r="B431" s="329" t="str">
        <x:v>ASM-NGOB-V42-TEST</x:v>
      </x:c>
      <x:c r="C431" s="329" t="str">
        <x:v>ORG-NGOB</x:v>
      </x:c>
      <x:c r="D431" s="329" t="str">
        <x:v>PORTFOLIO-NGOB</x:v>
      </x:c>
      <x:c r="E431" s="336" t="d">
        <x:v>2031-04-01T00:00:00.000Z</x:v>
      </x:c>
      <x:c r="F431" s="336" t="d">
        <x:v>2032-03-31T00:00:00.000Z</x:v>
      </x:c>
      <x:c r="G431" s="329" t="str">
        <x:v>2031-2032</x:v>
      </x:c>
      <x:c r="H431" s="329" t="str">
        <x:v>Projection</x:v>
      </x:c>
      <x:c r="I431" s="329" t="str">
        <x:v>REV_RENT_EXISTING</x:v>
      </x:c>
      <x:c r="J431" s="338" t="n">
        <x:f>'20_FIELD_MAPPING'!H431</x:f>
        <x:v>6531483.403581753</x:v>
      </x:c>
      <x:c r="K431" s="329" t="str">
        <x:v>CAD</x:v>
      </x:c>
      <x:c r="L431" s="329" t="str">
        <x:v>Unknown</x:v>
      </x:c>
      <x:c r="M431" s="329" t="str">
        <x:v>SRC-NGOB-V18</x:v>
      </x:c>
      <x:c r="N431" s="329" t="str">
        <x:v>'CASH FLOW W ALL BUILDINGS JULY '!J7</x:v>
      </x:c>
      <x:c r="O431" s="329" t="str">
        <x:v>MAP-TEST-0425</x:v>
      </x:c>
      <x:c r="P431" s="329" t="str">
        <x:v>Under review</x:v>
      </x:c>
      <x:c r="Q431" s="329" t="str">
        <x:v>V4.2-NGOB-CORRECTED-TEST</x:v>
      </x:c>
      <x:c r="R431" s="329" t="str"/>
      <x:c r="S431" s="329" t="str"/>
      <x:c r="T431" s="329"/>
      <x:c r="U431" s="332" t="str">
        <x:v>Portfolio control</x:v>
      </x:c>
      <x:c r="V431" s="332" t="str">
        <x:v>Needs review</x:v>
      </x:c>
      <x:c r="W431" s="60"/>
      <x:c r="X431" s="60"/>
      <x:c r="Y431" s="60"/>
      <x:c r="Z431" s="60"/>
    </x:row>
    <x:row r="432" ht="18" hidden="0" customHeight="1">
      <x:c r="A432" s="329" t="str">
        <x:v>FIN-TEST-0426</x:v>
      </x:c>
      <x:c r="B432" s="329" t="str">
        <x:v>ASM-NGOB-V42-TEST</x:v>
      </x:c>
      <x:c r="C432" s="329" t="str">
        <x:v>ORG-NGOB</x:v>
      </x:c>
      <x:c r="D432" s="329" t="str">
        <x:v>PORTFOLIO-NGOB</x:v>
      </x:c>
      <x:c r="E432" s="336" t="d">
        <x:v>2031-04-01T00:00:00.000Z</x:v>
      </x:c>
      <x:c r="F432" s="336" t="d">
        <x:v>2032-03-31T00:00:00.000Z</x:v>
      </x:c>
      <x:c r="G432" s="329" t="str">
        <x:v>2031-2032</x:v>
      </x:c>
      <x:c r="H432" s="329" t="str">
        <x:v>Projection</x:v>
      </x:c>
      <x:c r="I432" s="329" t="str">
        <x:v>REV_RENT_NEW</x:v>
      </x:c>
      <x:c r="J432" s="338" t="n">
        <x:f>'20_FIELD_MAPPING'!H432</x:f>
        <x:v>13570506.399871895</x:v>
      </x:c>
      <x:c r="K432" s="329" t="str">
        <x:v>CAD</x:v>
      </x:c>
      <x:c r="L432" s="329" t="str">
        <x:v>Unknown</x:v>
      </x:c>
      <x:c r="M432" s="329" t="str">
        <x:v>SRC-NGOB-V18</x:v>
      </x:c>
      <x:c r="N432" s="329" t="str">
        <x:v>'CASH FLOW W ALL BUILDINGS JULY '!J8</x:v>
      </x:c>
      <x:c r="O432" s="329" t="str">
        <x:v>MAP-TEST-0426</x:v>
      </x:c>
      <x:c r="P432" s="329" t="str">
        <x:v>Under review</x:v>
      </x:c>
      <x:c r="Q432" s="329" t="str">
        <x:v>V4.2-NGOB-CORRECTED-TEST</x:v>
      </x:c>
      <x:c r="R432" s="329" t="str"/>
      <x:c r="S432" s="329" t="str"/>
      <x:c r="T432" s="329"/>
      <x:c r="U432" s="332" t="str">
        <x:v>Portfolio control</x:v>
      </x:c>
      <x:c r="V432" s="332" t="str">
        <x:v>Needs review</x:v>
      </x:c>
      <x:c r="W432" s="60"/>
      <x:c r="X432" s="60"/>
      <x:c r="Y432" s="60"/>
      <x:c r="Z432" s="60"/>
    </x:row>
    <x:row r="433" ht="18" hidden="0" customHeight="1">
      <x:c r="A433" s="329" t="str">
        <x:v>FIN-TEST-0427</x:v>
      </x:c>
      <x:c r="B433" s="329" t="str">
        <x:v>ASM-NGOB-V42-TEST</x:v>
      </x:c>
      <x:c r="C433" s="329" t="str">
        <x:v>ORG-NGOB</x:v>
      </x:c>
      <x:c r="D433" s="329" t="str">
        <x:v>PORTFOLIO-NGOB</x:v>
      </x:c>
      <x:c r="E433" s="336" t="d">
        <x:v>2031-04-01T00:00:00.000Z</x:v>
      </x:c>
      <x:c r="F433" s="336" t="d">
        <x:v>2032-03-31T00:00:00.000Z</x:v>
      </x:c>
      <x:c r="G433" s="329" t="str">
        <x:v>2031-2032</x:v>
      </x:c>
      <x:c r="H433" s="329" t="str">
        <x:v>Projection</x:v>
      </x:c>
      <x:c r="I433" s="329" t="str">
        <x:v>REV_SUBSIDY</x:v>
      </x:c>
      <x:c r="J433" s="338" t="n">
        <x:f>'20_FIELD_MAPPING'!H433</x:f>
        <x:v>6866213.556925158</x:v>
      </x:c>
      <x:c r="K433" s="329" t="str">
        <x:v>CAD</x:v>
      </x:c>
      <x:c r="L433" s="329" t="str">
        <x:v>Unknown</x:v>
      </x:c>
      <x:c r="M433" s="329" t="str">
        <x:v>SRC-NGOB-V18</x:v>
      </x:c>
      <x:c r="N433" s="329" t="str">
        <x:v>'CASH FLOW W ALL BUILDINGS JULY '!J9</x:v>
      </x:c>
      <x:c r="O433" s="329" t="str">
        <x:v>MAP-TEST-0427</x:v>
      </x:c>
      <x:c r="P433" s="329" t="str">
        <x:v>Under review</x:v>
      </x:c>
      <x:c r="Q433" s="329" t="str">
        <x:v>V4.2-NGOB-CORRECTED-TEST</x:v>
      </x:c>
      <x:c r="R433" s="329" t="str"/>
      <x:c r="S433" s="329" t="str"/>
      <x:c r="T433" s="329"/>
      <x:c r="U433" s="332" t="str">
        <x:v>Portfolio control</x:v>
      </x:c>
      <x:c r="V433" s="332" t="str">
        <x:v>Needs review</x:v>
      </x:c>
      <x:c r="W433" s="60"/>
      <x:c r="X433" s="60"/>
      <x:c r="Y433" s="60"/>
      <x:c r="Z433" s="60"/>
    </x:row>
    <x:row r="434" ht="18" hidden="0" customHeight="1">
      <x:c r="A434" s="329" t="str">
        <x:v>FIN-TEST-0428</x:v>
      </x:c>
      <x:c r="B434" s="329" t="str">
        <x:v>ASM-NGOB-V42-TEST</x:v>
      </x:c>
      <x:c r="C434" s="329" t="str">
        <x:v>ORG-NGOB</x:v>
      </x:c>
      <x:c r="D434" s="329" t="str">
        <x:v>PORTFOLIO-NGOB</x:v>
      </x:c>
      <x:c r="E434" s="336" t="d">
        <x:v>2031-04-01T00:00:00.000Z</x:v>
      </x:c>
      <x:c r="F434" s="336" t="d">
        <x:v>2032-03-31T00:00:00.000Z</x:v>
      </x:c>
      <x:c r="G434" s="329" t="str">
        <x:v>2031-2032</x:v>
      </x:c>
      <x:c r="H434" s="329" t="str">
        <x:v>Projection</x:v>
      </x:c>
      <x:c r="I434" s="329" t="str">
        <x:v>REV_OTHER</x:v>
      </x:c>
      <x:c r="J434" s="338" t="n">
        <x:f>'20_FIELD_MAPPING'!H434</x:f>
        <x:v>937763.5032971364</x:v>
      </x:c>
      <x:c r="K434" s="329" t="str">
        <x:v>CAD</x:v>
      </x:c>
      <x:c r="L434" s="329" t="str">
        <x:v>Unknown</x:v>
      </x:c>
      <x:c r="M434" s="329" t="str">
        <x:v>SRC-NGOB-V18</x:v>
      </x:c>
      <x:c r="N434" s="329" t="str">
        <x:v>'CASH FLOW W ALL BUILDINGS JULY '!J32</x:v>
      </x:c>
      <x:c r="O434" s="329" t="str">
        <x:v>MAP-TEST-0428</x:v>
      </x:c>
      <x:c r="P434" s="329" t="str">
        <x:v>Under review</x:v>
      </x:c>
      <x:c r="Q434" s="329" t="str">
        <x:v>V4.2-NGOB-CORRECTED-TEST</x:v>
      </x:c>
      <x:c r="R434" s="329" t="str"/>
      <x:c r="S434" s="329" t="str"/>
      <x:c r="T434" s="329"/>
      <x:c r="U434" s="332" t="str">
        <x:v>Portfolio control</x:v>
      </x:c>
      <x:c r="V434" s="332" t="str">
        <x:v>Needs review</x:v>
      </x:c>
      <x:c r="W434" s="60"/>
      <x:c r="X434" s="60"/>
      <x:c r="Y434" s="60"/>
      <x:c r="Z434" s="60"/>
    </x:row>
    <x:row r="435" ht="18" hidden="0" customHeight="1">
      <x:c r="A435" s="329" t="str">
        <x:v>FIN-TEST-0429</x:v>
      </x:c>
      <x:c r="B435" s="329" t="str">
        <x:v>ASM-NGOB-V42-TEST</x:v>
      </x:c>
      <x:c r="C435" s="329" t="str">
        <x:v>ORG-NGOB</x:v>
      </x:c>
      <x:c r="D435" s="329" t="str">
        <x:v>PORTFOLIO-NGOB</x:v>
      </x:c>
      <x:c r="E435" s="336" t="d">
        <x:v>2031-04-01T00:00:00.000Z</x:v>
      </x:c>
      <x:c r="F435" s="336" t="d">
        <x:v>2032-03-31T00:00:00.000Z</x:v>
      </x:c>
      <x:c r="G435" s="329" t="str">
        <x:v>2031-2032</x:v>
      </x:c>
      <x:c r="H435" s="329" t="str">
        <x:v>Projection</x:v>
      </x:c>
      <x:c r="I435" s="329" t="str">
        <x:v>OPEX_HEAD_OFFICE_STAFF</x:v>
      </x:c>
      <x:c r="J435" s="338" t="n">
        <x:f>'20_FIELD_MAPPING'!H435</x:f>
        <x:v>1011234.6028940992</x:v>
      </x:c>
      <x:c r="K435" s="329" t="str">
        <x:v>CAD</x:v>
      </x:c>
      <x:c r="L435" s="329" t="str">
        <x:v>Unknown</x:v>
      </x:c>
      <x:c r="M435" s="329" t="str">
        <x:v>SRC-NGOB-V18</x:v>
      </x:c>
      <x:c r="N435" s="329" t="str">
        <x:v>'CASH FLOW W ALL BUILDINGS JULY '!J73</x:v>
      </x:c>
      <x:c r="O435" s="329" t="str">
        <x:v>MAP-TEST-0429</x:v>
      </x:c>
      <x:c r="P435" s="329" t="str">
        <x:v>Under review</x:v>
      </x:c>
      <x:c r="Q435" s="329" t="str">
        <x:v>V4.2-NGOB-CORRECTED-TEST</x:v>
      </x:c>
      <x:c r="R435" s="329" t="str"/>
      <x:c r="S435" s="329" t="str"/>
      <x:c r="T435" s="329"/>
      <x:c r="U435" s="332" t="str">
        <x:v>Portfolio control</x:v>
      </x:c>
      <x:c r="V435" s="332" t="str">
        <x:v>Needs review</x:v>
      </x:c>
      <x:c r="W435" s="60"/>
      <x:c r="X435" s="60"/>
      <x:c r="Y435" s="60"/>
      <x:c r="Z435" s="60"/>
    </x:row>
    <x:row r="436" ht="18" hidden="0" customHeight="1">
      <x:c r="A436" s="329" t="str">
        <x:v>FIN-TEST-0430</x:v>
      </x:c>
      <x:c r="B436" s="329" t="str">
        <x:v>ASM-NGOB-V42-TEST</x:v>
      </x:c>
      <x:c r="C436" s="329" t="str">
        <x:v>ORG-NGOB</x:v>
      </x:c>
      <x:c r="D436" s="329" t="str">
        <x:v>PROP-ADANAC</x:v>
      </x:c>
      <x:c r="E436" s="336" t="d">
        <x:v>2031-04-01T00:00:00.000Z</x:v>
      </x:c>
      <x:c r="F436" s="336" t="d">
        <x:v>2032-03-31T00:00:00.000Z</x:v>
      </x:c>
      <x:c r="G436" s="329" t="str">
        <x:v>2031-2032</x:v>
      </x:c>
      <x:c r="H436" s="329" t="str">
        <x:v>Projection</x:v>
      </x:c>
      <x:c r="I436" s="329" t="str">
        <x:v>REV_SUBSIDY</x:v>
      </x:c>
      <x:c r="J436" s="338" t="n">
        <x:f>'20_FIELD_MAPPING'!H436</x:f>
        <x:v>870689</x:v>
      </x:c>
      <x:c r="K436" s="329" t="str">
        <x:v>CAD</x:v>
      </x:c>
      <x:c r="L436" s="329" t="str">
        <x:v>Unknown</x:v>
      </x:c>
      <x:c r="M436" s="329" t="str">
        <x:v>SRC-NGOB-V18</x:v>
      </x:c>
      <x:c r="N436" s="329" t="str">
        <x:v>'1656 ADANAC'!J15</x:v>
      </x:c>
      <x:c r="O436" s="329" t="str">
        <x:v>MAP-TEST-0430</x:v>
      </x:c>
      <x:c r="P436" s="329" t="str">
        <x:v>Under review</x:v>
      </x:c>
      <x:c r="Q436" s="329" t="str">
        <x:v>V4.2-NGOB-CORRECTED-TEST</x:v>
      </x:c>
      <x:c r="R436" s="329" t="str">
        <x:v>Source subsidy assumption identified as placeholder</x:v>
      </x:c>
      <x:c r="S436" s="329" t="str">
        <x:v>Placeholder</x:v>
      </x:c>
      <x:c r="T436" s="329" t="str">
        <x:v>NOTE-PLACEHOLDER-PROP-ADANAC</x:v>
      </x:c>
      <x:c r="U436" s="332" t="str">
        <x:v>Property detail</x:v>
      </x:c>
      <x:c r="V436" s="332" t="str">
        <x:v>Needs review</x:v>
      </x:c>
      <x:c r="W436" s="60"/>
      <x:c r="X436" s="60"/>
      <x:c r="Y436" s="60"/>
      <x:c r="Z436" s="60"/>
    </x:row>
    <x:row r="437" ht="18" hidden="0" customHeight="1">
      <x:c r="A437" s="329" t="str">
        <x:v>FIN-TEST-0431</x:v>
      </x:c>
      <x:c r="B437" s="329" t="str">
        <x:v>ASM-NGOB-V42-TEST</x:v>
      </x:c>
      <x:c r="C437" s="329" t="str">
        <x:v>ORG-NGOB</x:v>
      </x:c>
      <x:c r="D437" s="329" t="str">
        <x:v>PROP-800C</x:v>
      </x:c>
      <x:c r="E437" s="336" t="d">
        <x:v>2031-04-01T00:00:00.000Z</x:v>
      </x:c>
      <x:c r="F437" s="336" t="d">
        <x:v>2032-03-31T00:00:00.000Z</x:v>
      </x:c>
      <x:c r="G437" s="329" t="str">
        <x:v>2031-2032</x:v>
      </x:c>
      <x:c r="H437" s="329" t="str">
        <x:v>Projection</x:v>
      </x:c>
      <x:c r="I437" s="329" t="str">
        <x:v>REV_SUBSIDY</x:v>
      </x:c>
      <x:c r="J437" s="338" t="n">
        <x:f>'20_FIELD_MAPPING'!H437</x:f>
        <x:v>2603897</x:v>
      </x:c>
      <x:c r="K437" s="329" t="str">
        <x:v>CAD</x:v>
      </x:c>
      <x:c r="L437" s="329" t="str">
        <x:v>Unknown</x:v>
      </x:c>
      <x:c r="M437" s="329" t="str">
        <x:v>SRC-NGOB-V18</x:v>
      </x:c>
      <x:c r="N437" s="329" t="str">
        <x:v>'800 Commercial'!J15</x:v>
      </x:c>
      <x:c r="O437" s="329" t="str">
        <x:v>MAP-TEST-0431</x:v>
      </x:c>
      <x:c r="P437" s="329" t="str">
        <x:v>Under review</x:v>
      </x:c>
      <x:c r="Q437" s="329" t="str">
        <x:v>V4.2-NGOB-CORRECTED-TEST</x:v>
      </x:c>
      <x:c r="R437" s="329" t="str">
        <x:v>Source subsidy assumption identified as placeholder</x:v>
      </x:c>
      <x:c r="S437" s="329" t="str">
        <x:v>Placeholder</x:v>
      </x:c>
      <x:c r="T437" s="329" t="str">
        <x:v>NOTE-PLACEHOLDER-PROP-800C</x:v>
      </x:c>
      <x:c r="U437" s="332" t="str">
        <x:v>Property detail</x:v>
      </x:c>
      <x:c r="V437" s="332" t="str">
        <x:v>Needs review</x:v>
      </x:c>
      <x:c r="W437" s="60"/>
      <x:c r="X437" s="60"/>
      <x:c r="Y437" s="60"/>
      <x:c r="Z437" s="60"/>
    </x:row>
    <x:row r="438" ht="18" hidden="0" customHeight="1">
      <x:c r="A438" s="329" t="str">
        <x:v>FIN-TEST-0432</x:v>
      </x:c>
      <x:c r="B438" s="329" t="str">
        <x:v>ASM-NGOB-V42-TEST</x:v>
      </x:c>
      <x:c r="C438" s="329" t="str">
        <x:v>ORG-NGOB</x:v>
      </x:c>
      <x:c r="D438" s="329" t="str">
        <x:v>PORTFOLIO-NGOB</x:v>
      </x:c>
      <x:c r="E438" s="336" t="d">
        <x:v>2032-04-01T00:00:00.000Z</x:v>
      </x:c>
      <x:c r="F438" s="336" t="d">
        <x:v>2033-03-31T00:00:00.000Z</x:v>
      </x:c>
      <x:c r="G438" s="329" t="str">
        <x:v>2032-2033</x:v>
      </x:c>
      <x:c r="H438" s="329" t="str">
        <x:v>Projection</x:v>
      </x:c>
      <x:c r="I438" s="329" t="str">
        <x:v>REV_RENT_EXISTING</x:v>
      </x:c>
      <x:c r="J438" s="338" t="n">
        <x:f>'20_FIELD_MAPPING'!H438</x:f>
        <x:v>6317453.935055975</x:v>
      </x:c>
      <x:c r="K438" s="329" t="str">
        <x:v>CAD</x:v>
      </x:c>
      <x:c r="L438" s="329" t="str">
        <x:v>Unknown</x:v>
      </x:c>
      <x:c r="M438" s="329" t="str">
        <x:v>SRC-NGOB-V18</x:v>
      </x:c>
      <x:c r="N438" s="329" t="str">
        <x:v>'CASH FLOW W ALL BUILDINGS JULY '!K7</x:v>
      </x:c>
      <x:c r="O438" s="329" t="str">
        <x:v>MAP-TEST-0432</x:v>
      </x:c>
      <x:c r="P438" s="329" t="str">
        <x:v>Under review</x:v>
      </x:c>
      <x:c r="Q438" s="329" t="str">
        <x:v>V4.2-NGOB-CORRECTED-TEST</x:v>
      </x:c>
      <x:c r="R438" s="329" t="str"/>
      <x:c r="S438" s="329" t="str"/>
      <x:c r="T438" s="329"/>
      <x:c r="U438" s="332" t="str">
        <x:v>Portfolio control</x:v>
      </x:c>
      <x:c r="V438" s="332" t="str">
        <x:v>Needs review</x:v>
      </x:c>
      <x:c r="W438" s="60"/>
      <x:c r="X438" s="60"/>
      <x:c r="Y438" s="60"/>
      <x:c r="Z438" s="60"/>
    </x:row>
    <x:row r="439" ht="18" hidden="0" customHeight="1">
      <x:c r="A439" s="329" t="str">
        <x:v>FIN-TEST-0433</x:v>
      </x:c>
      <x:c r="B439" s="329" t="str">
        <x:v>ASM-NGOB-V42-TEST</x:v>
      </x:c>
      <x:c r="C439" s="329" t="str">
        <x:v>ORG-NGOB</x:v>
      </x:c>
      <x:c r="D439" s="329" t="str">
        <x:v>PORTFOLIO-NGOB</x:v>
      </x:c>
      <x:c r="E439" s="336" t="d">
        <x:v>2032-04-01T00:00:00.000Z</x:v>
      </x:c>
      <x:c r="F439" s="336" t="d">
        <x:v>2033-03-31T00:00:00.000Z</x:v>
      </x:c>
      <x:c r="G439" s="329" t="str">
        <x:v>2032-2033</x:v>
      </x:c>
      <x:c r="H439" s="329" t="str">
        <x:v>Projection</x:v>
      </x:c>
      <x:c r="I439" s="329" t="str">
        <x:v>REV_RENT_NEW</x:v>
      </x:c>
      <x:c r="J439" s="338" t="n">
        <x:f>'20_FIELD_MAPPING'!H439</x:f>
        <x:v>13883445.409399424</x:v>
      </x:c>
      <x:c r="K439" s="329" t="str">
        <x:v>CAD</x:v>
      </x:c>
      <x:c r="L439" s="329" t="str">
        <x:v>Unknown</x:v>
      </x:c>
      <x:c r="M439" s="329" t="str">
        <x:v>SRC-NGOB-V18</x:v>
      </x:c>
      <x:c r="N439" s="329" t="str">
        <x:v>'CASH FLOW W ALL BUILDINGS JULY '!K8</x:v>
      </x:c>
      <x:c r="O439" s="329" t="str">
        <x:v>MAP-TEST-0433</x:v>
      </x:c>
      <x:c r="P439" s="329" t="str">
        <x:v>Under review</x:v>
      </x:c>
      <x:c r="Q439" s="329" t="str">
        <x:v>V4.2-NGOB-CORRECTED-TEST</x:v>
      </x:c>
      <x:c r="R439" s="329" t="str"/>
      <x:c r="S439" s="329" t="str"/>
      <x:c r="T439" s="329"/>
      <x:c r="U439" s="332" t="str">
        <x:v>Portfolio control</x:v>
      </x:c>
      <x:c r="V439" s="332" t="str">
        <x:v>Needs review</x:v>
      </x:c>
      <x:c r="W439" s="60"/>
      <x:c r="X439" s="60"/>
      <x:c r="Y439" s="60"/>
      <x:c r="Z439" s="60"/>
    </x:row>
    <x:row r="440" ht="18" hidden="0" customHeight="1">
      <x:c r="A440" s="329" t="str">
        <x:v>FIN-TEST-0434</x:v>
      </x:c>
      <x:c r="B440" s="329" t="str">
        <x:v>ASM-NGOB-V42-TEST</x:v>
      </x:c>
      <x:c r="C440" s="329" t="str">
        <x:v>ORG-NGOB</x:v>
      </x:c>
      <x:c r="D440" s="329" t="str">
        <x:v>PORTFOLIO-NGOB</x:v>
      </x:c>
      <x:c r="E440" s="336" t="d">
        <x:v>2032-04-01T00:00:00.000Z</x:v>
      </x:c>
      <x:c r="F440" s="336" t="d">
        <x:v>2033-03-31T00:00:00.000Z</x:v>
      </x:c>
      <x:c r="G440" s="329" t="str">
        <x:v>2032-2033</x:v>
      </x:c>
      <x:c r="H440" s="329" t="str">
        <x:v>Projection</x:v>
      </x:c>
      <x:c r="I440" s="329" t="str">
        <x:v>REV_SUBSIDY</x:v>
      </x:c>
      <x:c r="J440" s="338" t="n">
        <x:f>'20_FIELD_MAPPING'!H440</x:f>
        <x:v>7012376.627738124</x:v>
      </x:c>
      <x:c r="K440" s="329" t="str">
        <x:v>CAD</x:v>
      </x:c>
      <x:c r="L440" s="329" t="str">
        <x:v>Unknown</x:v>
      </x:c>
      <x:c r="M440" s="329" t="str">
        <x:v>SRC-NGOB-V18</x:v>
      </x:c>
      <x:c r="N440" s="329" t="str">
        <x:v>'CASH FLOW W ALL BUILDINGS JULY '!K9</x:v>
      </x:c>
      <x:c r="O440" s="329" t="str">
        <x:v>MAP-TEST-0434</x:v>
      </x:c>
      <x:c r="P440" s="329" t="str">
        <x:v>Under review</x:v>
      </x:c>
      <x:c r="Q440" s="329" t="str">
        <x:v>V4.2-NGOB-CORRECTED-TEST</x:v>
      </x:c>
      <x:c r="R440" s="329" t="str"/>
      <x:c r="S440" s="329" t="str"/>
      <x:c r="T440" s="329"/>
      <x:c r="U440" s="332" t="str">
        <x:v>Portfolio control</x:v>
      </x:c>
      <x:c r="V440" s="332" t="str">
        <x:v>Needs review</x:v>
      </x:c>
      <x:c r="W440" s="60"/>
      <x:c r="X440" s="60"/>
      <x:c r="Y440" s="60"/>
      <x:c r="Z440" s="60"/>
    </x:row>
    <x:row r="441" ht="18" hidden="0" customHeight="1">
      <x:c r="A441" s="329" t="str">
        <x:v>FIN-TEST-0435</x:v>
      </x:c>
      <x:c r="B441" s="329" t="str">
        <x:v>ASM-NGOB-V42-TEST</x:v>
      </x:c>
      <x:c r="C441" s="329" t="str">
        <x:v>ORG-NGOB</x:v>
      </x:c>
      <x:c r="D441" s="329" t="str">
        <x:v>PORTFOLIO-NGOB</x:v>
      </x:c>
      <x:c r="E441" s="336" t="d">
        <x:v>2032-04-01T00:00:00.000Z</x:v>
      </x:c>
      <x:c r="F441" s="336" t="d">
        <x:v>2033-03-31T00:00:00.000Z</x:v>
      </x:c>
      <x:c r="G441" s="329" t="str">
        <x:v>2032-2033</x:v>
      </x:c>
      <x:c r="H441" s="329" t="str">
        <x:v>Projection</x:v>
      </x:c>
      <x:c r="I441" s="329" t="str">
        <x:v>REV_OTHER</x:v>
      </x:c>
      <x:c r="J441" s="338" t="n">
        <x:f>'20_FIELD_MAPPING'!H441</x:f>
        <x:v>932504.0857184762</x:v>
      </x:c>
      <x:c r="K441" s="329" t="str">
        <x:v>CAD</x:v>
      </x:c>
      <x:c r="L441" s="329" t="str">
        <x:v>Unknown</x:v>
      </x:c>
      <x:c r="M441" s="329" t="str">
        <x:v>SRC-NGOB-V18</x:v>
      </x:c>
      <x:c r="N441" s="329" t="str">
        <x:v>'CASH FLOW W ALL BUILDINGS JULY '!K32</x:v>
      </x:c>
      <x:c r="O441" s="329" t="str">
        <x:v>MAP-TEST-0435</x:v>
      </x:c>
      <x:c r="P441" s="329" t="str">
        <x:v>Under review</x:v>
      </x:c>
      <x:c r="Q441" s="329" t="str">
        <x:v>V4.2-NGOB-CORRECTED-TEST</x:v>
      </x:c>
      <x:c r="R441" s="329" t="str"/>
      <x:c r="S441" s="329" t="str"/>
      <x:c r="T441" s="329"/>
      <x:c r="U441" s="332" t="str">
        <x:v>Portfolio control</x:v>
      </x:c>
      <x:c r="V441" s="332" t="str">
        <x:v>Needs review</x:v>
      </x:c>
      <x:c r="W441" s="60"/>
      <x:c r="X441" s="60"/>
      <x:c r="Y441" s="60"/>
      <x:c r="Z441" s="60"/>
    </x:row>
    <x:row r="442" ht="18" hidden="0" customHeight="1">
      <x:c r="A442" s="329" t="str">
        <x:v>FIN-TEST-0436</x:v>
      </x:c>
      <x:c r="B442" s="329" t="str">
        <x:v>ASM-NGOB-V42-TEST</x:v>
      </x:c>
      <x:c r="C442" s="329" t="str">
        <x:v>ORG-NGOB</x:v>
      </x:c>
      <x:c r="D442" s="329" t="str">
        <x:v>PORTFOLIO-NGOB</x:v>
      </x:c>
      <x:c r="E442" s="336" t="d">
        <x:v>2032-04-01T00:00:00.000Z</x:v>
      </x:c>
      <x:c r="F442" s="336" t="d">
        <x:v>2033-03-31T00:00:00.000Z</x:v>
      </x:c>
      <x:c r="G442" s="329" t="str">
        <x:v>2032-2033</x:v>
      </x:c>
      <x:c r="H442" s="329" t="str">
        <x:v>Projection</x:v>
      </x:c>
      <x:c r="I442" s="329" t="str">
        <x:v>OPEX_HEAD_OFFICE_STAFF</x:v>
      </x:c>
      <x:c r="J442" s="338" t="n">
        <x:f>'20_FIELD_MAPPING'!H442</x:f>
        <x:v>1031459.2949519812</x:v>
      </x:c>
      <x:c r="K442" s="329" t="str">
        <x:v>CAD</x:v>
      </x:c>
      <x:c r="L442" s="329" t="str">
        <x:v>Unknown</x:v>
      </x:c>
      <x:c r="M442" s="329" t="str">
        <x:v>SRC-NGOB-V18</x:v>
      </x:c>
      <x:c r="N442" s="329" t="str">
        <x:v>'CASH FLOW W ALL BUILDINGS JULY '!K73</x:v>
      </x:c>
      <x:c r="O442" s="329" t="str">
        <x:v>MAP-TEST-0436</x:v>
      </x:c>
      <x:c r="P442" s="329" t="str">
        <x:v>Under review</x:v>
      </x:c>
      <x:c r="Q442" s="329" t="str">
        <x:v>V4.2-NGOB-CORRECTED-TEST</x:v>
      </x:c>
      <x:c r="R442" s="329" t="str"/>
      <x:c r="S442" s="329" t="str"/>
      <x:c r="T442" s="329"/>
      <x:c r="U442" s="332" t="str">
        <x:v>Portfolio control</x:v>
      </x:c>
      <x:c r="V442" s="332" t="str">
        <x:v>Needs review</x:v>
      </x:c>
      <x:c r="W442" s="60"/>
      <x:c r="X442" s="60"/>
      <x:c r="Y442" s="60"/>
      <x:c r="Z442" s="60"/>
    </x:row>
    <x:row r="443" ht="18" hidden="0" customHeight="1">
      <x:c r="A443" s="329" t="str">
        <x:v>FIN-TEST-0437</x:v>
      </x:c>
      <x:c r="B443" s="329" t="str">
        <x:v>ASM-NGOB-V42-TEST</x:v>
      </x:c>
      <x:c r="C443" s="329" t="str">
        <x:v>ORG-NGOB</x:v>
      </x:c>
      <x:c r="D443" s="329" t="str">
        <x:v>PROP-ADANAC</x:v>
      </x:c>
      <x:c r="E443" s="336" t="d">
        <x:v>2032-04-01T00:00:00.000Z</x:v>
      </x:c>
      <x:c r="F443" s="336" t="d">
        <x:v>2033-03-31T00:00:00.000Z</x:v>
      </x:c>
      <x:c r="G443" s="329" t="str">
        <x:v>2032-2033</x:v>
      </x:c>
      <x:c r="H443" s="329" t="str">
        <x:v>Projection</x:v>
      </x:c>
      <x:c r="I443" s="329" t="str">
        <x:v>REV_SUBSIDY</x:v>
      </x:c>
      <x:c r="J443" s="338" t="n">
        <x:f>'20_FIELD_MAPPING'!H443</x:f>
        <x:v>870689</x:v>
      </x:c>
      <x:c r="K443" s="329" t="str">
        <x:v>CAD</x:v>
      </x:c>
      <x:c r="L443" s="329" t="str">
        <x:v>Unknown</x:v>
      </x:c>
      <x:c r="M443" s="329" t="str">
        <x:v>SRC-NGOB-V18</x:v>
      </x:c>
      <x:c r="N443" s="329" t="str">
        <x:v>'1656 ADANAC'!K15</x:v>
      </x:c>
      <x:c r="O443" s="329" t="str">
        <x:v>MAP-TEST-0437</x:v>
      </x:c>
      <x:c r="P443" s="329" t="str">
        <x:v>Under review</x:v>
      </x:c>
      <x:c r="Q443" s="329" t="str">
        <x:v>V4.2-NGOB-CORRECTED-TEST</x:v>
      </x:c>
      <x:c r="R443" s="329" t="str">
        <x:v>Source subsidy assumption identified as placeholder</x:v>
      </x:c>
      <x:c r="S443" s="329" t="str">
        <x:v>Placeholder</x:v>
      </x:c>
      <x:c r="T443" s="329" t="str">
        <x:v>NOTE-PLACEHOLDER-PROP-ADANAC</x:v>
      </x:c>
      <x:c r="U443" s="332" t="str">
        <x:v>Property detail</x:v>
      </x:c>
      <x:c r="V443" s="332" t="str">
        <x:v>Needs review</x:v>
      </x:c>
      <x:c r="W443" s="60"/>
      <x:c r="X443" s="60"/>
      <x:c r="Y443" s="60"/>
      <x:c r="Z443" s="60"/>
    </x:row>
    <x:row r="444" ht="18" hidden="0" customHeight="1">
      <x:c r="A444" s="329" t="str">
        <x:v>FIN-TEST-0438</x:v>
      </x:c>
      <x:c r="B444" s="329" t="str">
        <x:v>ASM-NGOB-V42-TEST</x:v>
      </x:c>
      <x:c r="C444" s="329" t="str">
        <x:v>ORG-NGOB</x:v>
      </x:c>
      <x:c r="D444" s="329" t="str">
        <x:v>PROP-800C</x:v>
      </x:c>
      <x:c r="E444" s="336" t="d">
        <x:v>2032-04-01T00:00:00.000Z</x:v>
      </x:c>
      <x:c r="F444" s="336" t="d">
        <x:v>2033-03-31T00:00:00.000Z</x:v>
      </x:c>
      <x:c r="G444" s="329" t="str">
        <x:v>2032-2033</x:v>
      </x:c>
      <x:c r="H444" s="329" t="str">
        <x:v>Projection</x:v>
      </x:c>
      <x:c r="I444" s="329" t="str">
        <x:v>REV_SUBSIDY</x:v>
      </x:c>
      <x:c r="J444" s="338" t="n">
        <x:f>'20_FIELD_MAPPING'!H444</x:f>
        <x:v>2683243</x:v>
      </x:c>
      <x:c r="K444" s="329" t="str">
        <x:v>CAD</x:v>
      </x:c>
      <x:c r="L444" s="329" t="str">
        <x:v>Unknown</x:v>
      </x:c>
      <x:c r="M444" s="329" t="str">
        <x:v>SRC-NGOB-V18</x:v>
      </x:c>
      <x:c r="N444" s="329" t="str">
        <x:v>'800 Commercial'!K15</x:v>
      </x:c>
      <x:c r="O444" s="329" t="str">
        <x:v>MAP-TEST-0438</x:v>
      </x:c>
      <x:c r="P444" s="329" t="str">
        <x:v>Under review</x:v>
      </x:c>
      <x:c r="Q444" s="329" t="str">
        <x:v>V4.2-NGOB-CORRECTED-TEST</x:v>
      </x:c>
      <x:c r="R444" s="329" t="str">
        <x:v>Source subsidy assumption identified as placeholder</x:v>
      </x:c>
      <x:c r="S444" s="329" t="str">
        <x:v>Placeholder</x:v>
      </x:c>
      <x:c r="T444" s="329" t="str">
        <x:v>NOTE-PLACEHOLDER-PROP-800C</x:v>
      </x:c>
      <x:c r="U444" s="332" t="str">
        <x:v>Property detail</x:v>
      </x:c>
      <x:c r="V444" s="332" t="str">
        <x:v>Needs review</x:v>
      </x:c>
      <x:c r="W444" s="60"/>
      <x:c r="X444" s="60"/>
      <x:c r="Y444" s="60"/>
      <x:c r="Z444" s="60"/>
    </x:row>
    <x:row r="445" ht="18" hidden="0" customHeight="1">
      <x:c r="A445" s="329" t="str">
        <x:v>FIN-TEST-0439</x:v>
      </x:c>
      <x:c r="B445" s="329" t="str">
        <x:v>ASM-NGOB-V42-TEST</x:v>
      </x:c>
      <x:c r="C445" s="329" t="str">
        <x:v>ORG-NGOB</x:v>
      </x:c>
      <x:c r="D445" s="329" t="str">
        <x:v>PORTFOLIO-NGOB</x:v>
      </x:c>
      <x:c r="E445" s="336" t="d">
        <x:v>2033-04-01T00:00:00.000Z</x:v>
      </x:c>
      <x:c r="F445" s="336" t="d">
        <x:v>2034-03-31T00:00:00.000Z</x:v>
      </x:c>
      <x:c r="G445" s="329" t="str">
        <x:v>2033-2034</x:v>
      </x:c>
      <x:c r="H445" s="329" t="str">
        <x:v>Projection</x:v>
      </x:c>
      <x:c r="I445" s="329" t="str">
        <x:v>REV_RENT_EXISTING</x:v>
      </x:c>
      <x:c r="J445" s="338" t="n">
        <x:f>'20_FIELD_MAPPING'!H445</x:f>
        <x:v>6468555.60370986</x:v>
      </x:c>
      <x:c r="K445" s="329" t="str">
        <x:v>CAD</x:v>
      </x:c>
      <x:c r="L445" s="329" t="str">
        <x:v>Unknown</x:v>
      </x:c>
      <x:c r="M445" s="329" t="str">
        <x:v>SRC-NGOB-V18</x:v>
      </x:c>
      <x:c r="N445" s="329" t="str">
        <x:v>'CASH FLOW W ALL BUILDINGS JULY '!L7</x:v>
      </x:c>
      <x:c r="O445" s="329" t="str">
        <x:v>MAP-TEST-0439</x:v>
      </x:c>
      <x:c r="P445" s="329" t="str">
        <x:v>Under review</x:v>
      </x:c>
      <x:c r="Q445" s="329" t="str">
        <x:v>V4.2-NGOB-CORRECTED-TEST</x:v>
      </x:c>
      <x:c r="R445" s="329" t="str"/>
      <x:c r="S445" s="329" t="str"/>
      <x:c r="T445" s="329"/>
      <x:c r="U445" s="332" t="str">
        <x:v>Portfolio control</x:v>
      </x:c>
      <x:c r="V445" s="332" t="str">
        <x:v>Needs review</x:v>
      </x:c>
      <x:c r="W445" s="60"/>
      <x:c r="X445" s="60"/>
      <x:c r="Y445" s="60"/>
      <x:c r="Z445" s="60"/>
    </x:row>
    <x:row r="446" ht="18" hidden="0" customHeight="1">
      <x:c r="A446" s="329" t="str">
        <x:v>FIN-TEST-0440</x:v>
      </x:c>
      <x:c r="B446" s="329" t="str">
        <x:v>ASM-NGOB-V42-TEST</x:v>
      </x:c>
      <x:c r="C446" s="329" t="str">
        <x:v>ORG-NGOB</x:v>
      </x:c>
      <x:c r="D446" s="329" t="str">
        <x:v>PORTFOLIO-NGOB</x:v>
      </x:c>
      <x:c r="E446" s="336" t="d">
        <x:v>2033-04-01T00:00:00.000Z</x:v>
      </x:c>
      <x:c r="F446" s="336" t="d">
        <x:v>2034-03-31T00:00:00.000Z</x:v>
      </x:c>
      <x:c r="G446" s="329" t="str">
        <x:v>2033-2034</x:v>
      </x:c>
      <x:c r="H446" s="329" t="str">
        <x:v>Projection</x:v>
      </x:c>
      <x:c r="I446" s="329" t="str">
        <x:v>REV_RENT_NEW</x:v>
      </x:c>
      <x:c r="J446" s="338" t="n">
        <x:f>'20_FIELD_MAPPING'!H446</x:f>
        <x:v>14203681.421155756</x:v>
      </x:c>
      <x:c r="K446" s="329" t="str">
        <x:v>CAD</x:v>
      </x:c>
      <x:c r="L446" s="329" t="str">
        <x:v>Unknown</x:v>
      </x:c>
      <x:c r="M446" s="329" t="str">
        <x:v>SRC-NGOB-V18</x:v>
      </x:c>
      <x:c r="N446" s="329" t="str">
        <x:v>'CASH FLOW W ALL BUILDINGS JULY '!L8</x:v>
      </x:c>
      <x:c r="O446" s="329" t="str">
        <x:v>MAP-TEST-0440</x:v>
      </x:c>
      <x:c r="P446" s="329" t="str">
        <x:v>Under review</x:v>
      </x:c>
      <x:c r="Q446" s="329" t="str">
        <x:v>V4.2-NGOB-CORRECTED-TEST</x:v>
      </x:c>
      <x:c r="R446" s="329" t="str"/>
      <x:c r="S446" s="329" t="str"/>
      <x:c r="T446" s="329"/>
      <x:c r="U446" s="332" t="str">
        <x:v>Portfolio control</x:v>
      </x:c>
      <x:c r="V446" s="332" t="str">
        <x:v>Needs review</x:v>
      </x:c>
      <x:c r="W446" s="60"/>
      <x:c r="X446" s="60"/>
      <x:c r="Y446" s="60"/>
      <x:c r="Z446" s="60"/>
    </x:row>
    <x:row r="447" ht="18" hidden="0" customHeight="1">
      <x:c r="A447" s="329" t="str">
        <x:v>FIN-TEST-0441</x:v>
      </x:c>
      <x:c r="B447" s="329" t="str">
        <x:v>ASM-NGOB-V42-TEST</x:v>
      </x:c>
      <x:c r="C447" s="329" t="str">
        <x:v>ORG-NGOB</x:v>
      </x:c>
      <x:c r="D447" s="329" t="str">
        <x:v>PORTFOLIO-NGOB</x:v>
      </x:c>
      <x:c r="E447" s="336" t="d">
        <x:v>2033-04-01T00:00:00.000Z</x:v>
      </x:c>
      <x:c r="F447" s="336" t="d">
        <x:v>2034-03-31T00:00:00.000Z</x:v>
      </x:c>
      <x:c r="G447" s="329" t="str">
        <x:v>2033-2034</x:v>
      </x:c>
      <x:c r="H447" s="329" t="str">
        <x:v>Projection</x:v>
      </x:c>
      <x:c r="I447" s="329" t="str">
        <x:v>REV_SUBSIDY</x:v>
      </x:c>
      <x:c r="J447" s="338" t="n">
        <x:f>'20_FIELD_MAPPING'!H447</x:f>
        <x:v>7163843.643951072</x:v>
      </x:c>
      <x:c r="K447" s="329" t="str">
        <x:v>CAD</x:v>
      </x:c>
      <x:c r="L447" s="329" t="str">
        <x:v>Unknown</x:v>
      </x:c>
      <x:c r="M447" s="329" t="str">
        <x:v>SRC-NGOB-V18</x:v>
      </x:c>
      <x:c r="N447" s="329" t="str">
        <x:v>'CASH FLOW W ALL BUILDINGS JULY '!L9</x:v>
      </x:c>
      <x:c r="O447" s="329" t="str">
        <x:v>MAP-TEST-0441</x:v>
      </x:c>
      <x:c r="P447" s="329" t="str">
        <x:v>Under review</x:v>
      </x:c>
      <x:c r="Q447" s="329" t="str">
        <x:v>V4.2-NGOB-CORRECTED-TEST</x:v>
      </x:c>
      <x:c r="R447" s="329" t="str"/>
      <x:c r="S447" s="329" t="str"/>
      <x:c r="T447" s="329"/>
      <x:c r="U447" s="332" t="str">
        <x:v>Portfolio control</x:v>
      </x:c>
      <x:c r="V447" s="332" t="str">
        <x:v>Needs review</x:v>
      </x:c>
      <x:c r="W447" s="60"/>
      <x:c r="X447" s="60"/>
      <x:c r="Y447" s="60"/>
      <x:c r="Z447" s="60"/>
    </x:row>
    <x:row r="448" ht="18" hidden="0" customHeight="1">
      <x:c r="A448" s="329" t="str">
        <x:v>FIN-TEST-0442</x:v>
      </x:c>
      <x:c r="B448" s="329" t="str">
        <x:v>ASM-NGOB-V42-TEST</x:v>
      </x:c>
      <x:c r="C448" s="329" t="str">
        <x:v>ORG-NGOB</x:v>
      </x:c>
      <x:c r="D448" s="329" t="str">
        <x:v>PORTFOLIO-NGOB</x:v>
      </x:c>
      <x:c r="E448" s="336" t="d">
        <x:v>2033-04-01T00:00:00.000Z</x:v>
      </x:c>
      <x:c r="F448" s="336" t="d">
        <x:v>2034-03-31T00:00:00.000Z</x:v>
      </x:c>
      <x:c r="G448" s="329" t="str">
        <x:v>2033-2034</x:v>
      </x:c>
      <x:c r="H448" s="329" t="str">
        <x:v>Projection</x:v>
      </x:c>
      <x:c r="I448" s="329" t="str">
        <x:v>REV_OTHER</x:v>
      </x:c>
      <x:c r="J448" s="338" t="n">
        <x:f>'20_FIELD_MAPPING'!H448</x:f>
        <x:v>949873.4474328458</x:v>
      </x:c>
      <x:c r="K448" s="329" t="str">
        <x:v>CAD</x:v>
      </x:c>
      <x:c r="L448" s="329" t="str">
        <x:v>Unknown</x:v>
      </x:c>
      <x:c r="M448" s="329" t="str">
        <x:v>SRC-NGOB-V18</x:v>
      </x:c>
      <x:c r="N448" s="329" t="str">
        <x:v>'CASH FLOW W ALL BUILDINGS JULY '!L32</x:v>
      </x:c>
      <x:c r="O448" s="329" t="str">
        <x:v>MAP-TEST-0442</x:v>
      </x:c>
      <x:c r="P448" s="329" t="str">
        <x:v>Under review</x:v>
      </x:c>
      <x:c r="Q448" s="329" t="str">
        <x:v>V4.2-NGOB-CORRECTED-TEST</x:v>
      </x:c>
      <x:c r="R448" s="329" t="str"/>
      <x:c r="S448" s="329" t="str"/>
      <x:c r="T448" s="329"/>
      <x:c r="U448" s="332" t="str">
        <x:v>Portfolio control</x:v>
      </x:c>
      <x:c r="V448" s="332" t="str">
        <x:v>Needs review</x:v>
      </x:c>
      <x:c r="W448" s="60"/>
      <x:c r="X448" s="60"/>
      <x:c r="Y448" s="60"/>
      <x:c r="Z448" s="60"/>
    </x:row>
    <x:row r="449" ht="18" hidden="0" customHeight="1">
      <x:c r="A449" s="329" t="str">
        <x:v>FIN-TEST-0443</x:v>
      </x:c>
      <x:c r="B449" s="329" t="str">
        <x:v>ASM-NGOB-V42-TEST</x:v>
      </x:c>
      <x:c r="C449" s="329" t="str">
        <x:v>ORG-NGOB</x:v>
      </x:c>
      <x:c r="D449" s="329" t="str">
        <x:v>PORTFOLIO-NGOB</x:v>
      </x:c>
      <x:c r="E449" s="336" t="d">
        <x:v>2033-04-01T00:00:00.000Z</x:v>
      </x:c>
      <x:c r="F449" s="336" t="d">
        <x:v>2034-03-31T00:00:00.000Z</x:v>
      </x:c>
      <x:c r="G449" s="329" t="str">
        <x:v>2033-2034</x:v>
      </x:c>
      <x:c r="H449" s="329" t="str">
        <x:v>Projection</x:v>
      </x:c>
      <x:c r="I449" s="329" t="str">
        <x:v>OPEX_HEAD_OFFICE_STAFF</x:v>
      </x:c>
      <x:c r="J449" s="338" t="n">
        <x:f>'20_FIELD_MAPPING'!H449</x:f>
        <x:v>1052088.480851021</x:v>
      </x:c>
      <x:c r="K449" s="329" t="str">
        <x:v>CAD</x:v>
      </x:c>
      <x:c r="L449" s="329" t="str">
        <x:v>Unknown</x:v>
      </x:c>
      <x:c r="M449" s="329" t="str">
        <x:v>SRC-NGOB-V18</x:v>
      </x:c>
      <x:c r="N449" s="329" t="str">
        <x:v>'CASH FLOW W ALL BUILDINGS JULY '!L73</x:v>
      </x:c>
      <x:c r="O449" s="329" t="str">
        <x:v>MAP-TEST-0443</x:v>
      </x:c>
      <x:c r="P449" s="329" t="str">
        <x:v>Under review</x:v>
      </x:c>
      <x:c r="Q449" s="329" t="str">
        <x:v>V4.2-NGOB-CORRECTED-TEST</x:v>
      </x:c>
      <x:c r="R449" s="329" t="str"/>
      <x:c r="S449" s="329" t="str"/>
      <x:c r="T449" s="329"/>
      <x:c r="U449" s="332" t="str">
        <x:v>Portfolio control</x:v>
      </x:c>
      <x:c r="V449" s="332" t="str">
        <x:v>Needs review</x:v>
      </x:c>
      <x:c r="W449" s="60"/>
      <x:c r="X449" s="60"/>
      <x:c r="Y449" s="60"/>
      <x:c r="Z449" s="60"/>
    </x:row>
    <x:row r="450" ht="18" hidden="0" customHeight="1">
      <x:c r="A450" s="329" t="str">
        <x:v>FIN-TEST-0444</x:v>
      </x:c>
      <x:c r="B450" s="329" t="str">
        <x:v>ASM-NGOB-V42-TEST</x:v>
      </x:c>
      <x:c r="C450" s="329" t="str">
        <x:v>ORG-NGOB</x:v>
      </x:c>
      <x:c r="D450" s="329" t="str">
        <x:v>PROP-ADANAC</x:v>
      </x:c>
      <x:c r="E450" s="336" t="d">
        <x:v>2033-04-01T00:00:00.000Z</x:v>
      </x:c>
      <x:c r="F450" s="336" t="d">
        <x:v>2034-03-31T00:00:00.000Z</x:v>
      </x:c>
      <x:c r="G450" s="329" t="str">
        <x:v>2033-2034</x:v>
      </x:c>
      <x:c r="H450" s="329" t="str">
        <x:v>Projection</x:v>
      </x:c>
      <x:c r="I450" s="329" t="str">
        <x:v>REV_SUBSIDY</x:v>
      </x:c>
      <x:c r="J450" s="338" t="n">
        <x:f>'20_FIELD_MAPPING'!H450</x:f>
        <x:v>870689</x:v>
      </x:c>
      <x:c r="K450" s="329" t="str">
        <x:v>CAD</x:v>
      </x:c>
      <x:c r="L450" s="329" t="str">
        <x:v>Unknown</x:v>
      </x:c>
      <x:c r="M450" s="329" t="str">
        <x:v>SRC-NGOB-V18</x:v>
      </x:c>
      <x:c r="N450" s="329" t="str">
        <x:v>'1656 ADANAC'!L15</x:v>
      </x:c>
      <x:c r="O450" s="329" t="str">
        <x:v>MAP-TEST-0444</x:v>
      </x:c>
      <x:c r="P450" s="329" t="str">
        <x:v>Under review</x:v>
      </x:c>
      <x:c r="Q450" s="329" t="str">
        <x:v>V4.2-NGOB-CORRECTED-TEST</x:v>
      </x:c>
      <x:c r="R450" s="329" t="str">
        <x:v>Source subsidy assumption identified as placeholder</x:v>
      </x:c>
      <x:c r="S450" s="329" t="str">
        <x:v>Placeholder</x:v>
      </x:c>
      <x:c r="T450" s="329" t="str">
        <x:v>NOTE-PLACEHOLDER-PROP-ADANAC</x:v>
      </x:c>
      <x:c r="U450" s="332" t="str">
        <x:v>Property detail</x:v>
      </x:c>
      <x:c r="V450" s="332" t="str">
        <x:v>Needs review</x:v>
      </x:c>
      <x:c r="W450" s="60"/>
      <x:c r="X450" s="60"/>
      <x:c r="Y450" s="60"/>
      <x:c r="Z450" s="60"/>
    </x:row>
    <x:row r="451" ht="18" hidden="0" customHeight="1">
      <x:c r="A451" s="329" t="str">
        <x:v>FIN-TEST-0445</x:v>
      </x:c>
      <x:c r="B451" s="329" t="str">
        <x:v>ASM-NGOB-V42-TEST</x:v>
      </x:c>
      <x:c r="C451" s="329" t="str">
        <x:v>ORG-NGOB</x:v>
      </x:c>
      <x:c r="D451" s="329" t="str">
        <x:v>PROP-800C</x:v>
      </x:c>
      <x:c r="E451" s="336" t="d">
        <x:v>2033-04-01T00:00:00.000Z</x:v>
      </x:c>
      <x:c r="F451" s="336" t="d">
        <x:v>2034-03-31T00:00:00.000Z</x:v>
      </x:c>
      <x:c r="G451" s="329" t="str">
        <x:v>2033-2034</x:v>
      </x:c>
      <x:c r="H451" s="329" t="str">
        <x:v>Projection</x:v>
      </x:c>
      <x:c r="I451" s="329" t="str">
        <x:v>REV_SUBSIDY</x:v>
      </x:c>
      <x:c r="J451" s="338" t="n">
        <x:f>'20_FIELD_MAPPING'!H451</x:f>
        <x:v>2764616</x:v>
      </x:c>
      <x:c r="K451" s="329" t="str">
        <x:v>CAD</x:v>
      </x:c>
      <x:c r="L451" s="329" t="str">
        <x:v>Unknown</x:v>
      </x:c>
      <x:c r="M451" s="329" t="str">
        <x:v>SRC-NGOB-V18</x:v>
      </x:c>
      <x:c r="N451" s="329" t="str">
        <x:v>'800 Commercial'!L15</x:v>
      </x:c>
      <x:c r="O451" s="329" t="str">
        <x:v>MAP-TEST-0445</x:v>
      </x:c>
      <x:c r="P451" s="329" t="str">
        <x:v>Under review</x:v>
      </x:c>
      <x:c r="Q451" s="329" t="str">
        <x:v>V4.2-NGOB-CORRECTED-TEST</x:v>
      </x:c>
      <x:c r="R451" s="329" t="str">
        <x:v>Source subsidy assumption identified as placeholder</x:v>
      </x:c>
      <x:c r="S451" s="329" t="str">
        <x:v>Placeholder</x:v>
      </x:c>
      <x:c r="T451" s="329" t="str">
        <x:v>NOTE-PLACEHOLDER-PROP-800C</x:v>
      </x:c>
      <x:c r="U451" s="332" t="str">
        <x:v>Property detail</x:v>
      </x:c>
      <x:c r="V451" s="332" t="str">
        <x:v>Needs review</x:v>
      </x:c>
      <x:c r="W451" s="60"/>
      <x:c r="X451" s="60"/>
      <x:c r="Y451" s="60"/>
      <x:c r="Z451" s="60"/>
    </x:row>
    <x:row r="452" ht="18" hidden="0" customHeight="1">
      <x:c r="A452" s="329" t="str">
        <x:v>FIN-TEST-0446</x:v>
      </x:c>
      <x:c r="B452" s="329" t="str">
        <x:v>ASM-NGOB-V42-TEST</x:v>
      </x:c>
      <x:c r="C452" s="329" t="str">
        <x:v>ORG-NGOB</x:v>
      </x:c>
      <x:c r="D452" s="329" t="str">
        <x:v>PORTFOLIO-NGOB</x:v>
      </x:c>
      <x:c r="E452" s="336" t="d">
        <x:v>2034-04-01T00:00:00.000Z</x:v>
      </x:c>
      <x:c r="F452" s="336" t="d">
        <x:v>2035-03-31T00:00:00.000Z</x:v>
      </x:c>
      <x:c r="G452" s="329" t="str">
        <x:v>2034-2035</x:v>
      </x:c>
      <x:c r="H452" s="329" t="str">
        <x:v>Projection</x:v>
      </x:c>
      <x:c r="I452" s="329" t="str">
        <x:v>REV_RENT_EXISTING</x:v>
      </x:c>
      <x:c r="J452" s="338" t="n">
        <x:f>'20_FIELD_MAPPING'!H452</x:f>
        <x:v>6623298.120485644</x:v>
      </x:c>
      <x:c r="K452" s="329" t="str">
        <x:v>CAD</x:v>
      </x:c>
      <x:c r="L452" s="329" t="str">
        <x:v>Unknown</x:v>
      </x:c>
      <x:c r="M452" s="329" t="str">
        <x:v>SRC-NGOB-V18</x:v>
      </x:c>
      <x:c r="N452" s="329" t="str">
        <x:v>'CASH FLOW W ALL BUILDINGS JULY '!M7</x:v>
      </x:c>
      <x:c r="O452" s="329" t="str">
        <x:v>MAP-TEST-0446</x:v>
      </x:c>
      <x:c r="P452" s="329" t="str">
        <x:v>Under review</x:v>
      </x:c>
      <x:c r="Q452" s="329" t="str">
        <x:v>V4.2-NGOB-CORRECTED-TEST</x:v>
      </x:c>
      <x:c r="R452" s="329" t="str"/>
      <x:c r="S452" s="329" t="str"/>
      <x:c r="T452" s="329"/>
      <x:c r="U452" s="332" t="str">
        <x:v>Portfolio control</x:v>
      </x:c>
      <x:c r="V452" s="332" t="str">
        <x:v>Needs review</x:v>
      </x:c>
      <x:c r="W452" s="60"/>
      <x:c r="X452" s="60"/>
      <x:c r="Y452" s="60"/>
      <x:c r="Z452" s="60"/>
    </x:row>
    <x:row r="453" ht="18" hidden="0" customHeight="1">
      <x:c r="A453" s="329" t="str">
        <x:v>FIN-TEST-0447</x:v>
      </x:c>
      <x:c r="B453" s="329" t="str">
        <x:v>ASM-NGOB-V42-TEST</x:v>
      </x:c>
      <x:c r="C453" s="329" t="str">
        <x:v>ORG-NGOB</x:v>
      </x:c>
      <x:c r="D453" s="329" t="str">
        <x:v>PORTFOLIO-NGOB</x:v>
      </x:c>
      <x:c r="E453" s="336" t="d">
        <x:v>2034-04-01T00:00:00.000Z</x:v>
      </x:c>
      <x:c r="F453" s="336" t="d">
        <x:v>2035-03-31T00:00:00.000Z</x:v>
      </x:c>
      <x:c r="G453" s="329" t="str">
        <x:v>2034-2035</x:v>
      </x:c>
      <x:c r="H453" s="329" t="str">
        <x:v>Projection</x:v>
      </x:c>
      <x:c r="I453" s="329" t="str">
        <x:v>REV_RENT_NEW</x:v>
      </x:c>
      <x:c r="J453" s="338" t="n">
        <x:f>'20_FIELD_MAPPING'!H453</x:f>
        <x:v>14531386.330736423</x:v>
      </x:c>
      <x:c r="K453" s="329" t="str">
        <x:v>CAD</x:v>
      </x:c>
      <x:c r="L453" s="329" t="str">
        <x:v>Unknown</x:v>
      </x:c>
      <x:c r="M453" s="329" t="str">
        <x:v>SRC-NGOB-V18</x:v>
      </x:c>
      <x:c r="N453" s="329" t="str">
        <x:v>'CASH FLOW W ALL BUILDINGS JULY '!M8</x:v>
      </x:c>
      <x:c r="O453" s="329" t="str">
        <x:v>MAP-TEST-0447</x:v>
      </x:c>
      <x:c r="P453" s="329" t="str">
        <x:v>Under review</x:v>
      </x:c>
      <x:c r="Q453" s="329" t="str">
        <x:v>V4.2-NGOB-CORRECTED-TEST</x:v>
      </x:c>
      <x:c r="R453" s="329" t="str"/>
      <x:c r="S453" s="329" t="str"/>
      <x:c r="T453" s="329"/>
      <x:c r="U453" s="332" t="str">
        <x:v>Portfolio control</x:v>
      </x:c>
      <x:c r="V453" s="332" t="str">
        <x:v>Needs review</x:v>
      </x:c>
      <x:c r="W453" s="60"/>
      <x:c r="X453" s="60"/>
      <x:c r="Y453" s="60"/>
      <x:c r="Z453" s="60"/>
    </x:row>
    <x:row r="454" ht="18" hidden="0" customHeight="1">
      <x:c r="A454" s="329" t="str">
        <x:v>FIN-TEST-0448</x:v>
      </x:c>
      <x:c r="B454" s="329" t="str">
        <x:v>ASM-NGOB-V42-TEST</x:v>
      </x:c>
      <x:c r="C454" s="329" t="str">
        <x:v>ORG-NGOB</x:v>
      </x:c>
      <x:c r="D454" s="329" t="str">
        <x:v>PORTFOLIO-NGOB</x:v>
      </x:c>
      <x:c r="E454" s="336" t="d">
        <x:v>2034-04-01T00:00:00.000Z</x:v>
      </x:c>
      <x:c r="F454" s="336" t="d">
        <x:v>2035-03-31T00:00:00.000Z</x:v>
      </x:c>
      <x:c r="G454" s="329" t="str">
        <x:v>2034-2035</x:v>
      </x:c>
      <x:c r="H454" s="329" t="str">
        <x:v>Projection</x:v>
      </x:c>
      <x:c r="I454" s="329" t="str">
        <x:v>REV_SUBSIDY</x:v>
      </x:c>
      <x:c r="J454" s="338" t="n">
        <x:f>'20_FIELD_MAPPING'!H454</x:f>
        <x:v>7292669.494671189</x:v>
      </x:c>
      <x:c r="K454" s="329" t="str">
        <x:v>CAD</x:v>
      </x:c>
      <x:c r="L454" s="329" t="str">
        <x:v>Unknown</x:v>
      </x:c>
      <x:c r="M454" s="329" t="str">
        <x:v>SRC-NGOB-V18</x:v>
      </x:c>
      <x:c r="N454" s="329" t="str">
        <x:v>'CASH FLOW W ALL BUILDINGS JULY '!M9</x:v>
      </x:c>
      <x:c r="O454" s="329" t="str">
        <x:v>MAP-TEST-0448</x:v>
      </x:c>
      <x:c r="P454" s="329" t="str">
        <x:v>Under review</x:v>
      </x:c>
      <x:c r="Q454" s="329" t="str">
        <x:v>V4.2-NGOB-CORRECTED-TEST</x:v>
      </x:c>
      <x:c r="R454" s="329" t="str"/>
      <x:c r="S454" s="329" t="str"/>
      <x:c r="T454" s="329"/>
      <x:c r="U454" s="332" t="str">
        <x:v>Portfolio control</x:v>
      </x:c>
      <x:c r="V454" s="332" t="str">
        <x:v>Needs review</x:v>
      </x:c>
      <x:c r="W454" s="60"/>
      <x:c r="X454" s="60"/>
      <x:c r="Y454" s="60"/>
      <x:c r="Z454" s="60"/>
    </x:row>
    <x:row r="455" ht="18" hidden="0" customHeight="1">
      <x:c r="A455" s="329" t="str">
        <x:v>FIN-TEST-0449</x:v>
      </x:c>
      <x:c r="B455" s="329" t="str">
        <x:v>ASM-NGOB-V42-TEST</x:v>
      </x:c>
      <x:c r="C455" s="329" t="str">
        <x:v>ORG-NGOB</x:v>
      </x:c>
      <x:c r="D455" s="329" t="str">
        <x:v>PORTFOLIO-NGOB</x:v>
      </x:c>
      <x:c r="E455" s="336" t="d">
        <x:v>2034-04-01T00:00:00.000Z</x:v>
      </x:c>
      <x:c r="F455" s="336" t="d">
        <x:v>2035-03-31T00:00:00.000Z</x:v>
      </x:c>
      <x:c r="G455" s="329" t="str">
        <x:v>2034-2035</x:v>
      </x:c>
      <x:c r="H455" s="329" t="str">
        <x:v>Projection</x:v>
      </x:c>
      <x:c r="I455" s="329" t="str">
        <x:v>REV_OTHER</x:v>
      </x:c>
      <x:c r="J455" s="338" t="n">
        <x:f>'20_FIELD_MAPPING'!H455</x:f>
        <x:v>967542.1963815027</x:v>
      </x:c>
      <x:c r="K455" s="329" t="str">
        <x:v>CAD</x:v>
      </x:c>
      <x:c r="L455" s="329" t="str">
        <x:v>Unknown</x:v>
      </x:c>
      <x:c r="M455" s="329" t="str">
        <x:v>SRC-NGOB-V18</x:v>
      </x:c>
      <x:c r="N455" s="329" t="str">
        <x:v>'CASH FLOW W ALL BUILDINGS JULY '!M32</x:v>
      </x:c>
      <x:c r="O455" s="329" t="str">
        <x:v>MAP-TEST-0449</x:v>
      </x:c>
      <x:c r="P455" s="329" t="str">
        <x:v>Under review</x:v>
      </x:c>
      <x:c r="Q455" s="329" t="str">
        <x:v>V4.2-NGOB-CORRECTED-TEST</x:v>
      </x:c>
      <x:c r="R455" s="329" t="str"/>
      <x:c r="S455" s="329" t="str"/>
      <x:c r="T455" s="329"/>
      <x:c r="U455" s="332" t="str">
        <x:v>Portfolio control</x:v>
      </x:c>
      <x:c r="V455" s="332" t="str">
        <x:v>Needs review</x:v>
      </x:c>
      <x:c r="W455" s="60"/>
      <x:c r="X455" s="60"/>
      <x:c r="Y455" s="60"/>
      <x:c r="Z455" s="60"/>
    </x:row>
    <x:row r="456" ht="18" hidden="0" customHeight="1">
      <x:c r="A456" s="329" t="str">
        <x:v>FIN-TEST-0450</x:v>
      </x:c>
      <x:c r="B456" s="329" t="str">
        <x:v>ASM-NGOB-V42-TEST</x:v>
      </x:c>
      <x:c r="C456" s="329" t="str">
        <x:v>ORG-NGOB</x:v>
      </x:c>
      <x:c r="D456" s="329" t="str">
        <x:v>PORTFOLIO-NGOB</x:v>
      </x:c>
      <x:c r="E456" s="336" t="d">
        <x:v>2034-04-01T00:00:00.000Z</x:v>
      </x:c>
      <x:c r="F456" s="336" t="d">
        <x:v>2035-03-31T00:00:00.000Z</x:v>
      </x:c>
      <x:c r="G456" s="329" t="str">
        <x:v>2034-2035</x:v>
      </x:c>
      <x:c r="H456" s="329" t="str">
        <x:v>Projection</x:v>
      </x:c>
      <x:c r="I456" s="329" t="str">
        <x:v>OPEX_HEAD_OFFICE_STAFF</x:v>
      </x:c>
      <x:c r="J456" s="338" t="n">
        <x:f>'20_FIELD_MAPPING'!H456</x:f>
        <x:v>1073130.2504680413</x:v>
      </x:c>
      <x:c r="K456" s="329" t="str">
        <x:v>CAD</x:v>
      </x:c>
      <x:c r="L456" s="329" t="str">
        <x:v>Unknown</x:v>
      </x:c>
      <x:c r="M456" s="329" t="str">
        <x:v>SRC-NGOB-V18</x:v>
      </x:c>
      <x:c r="N456" s="329" t="str">
        <x:v>'CASH FLOW W ALL BUILDINGS JULY '!M73</x:v>
      </x:c>
      <x:c r="O456" s="329" t="str">
        <x:v>MAP-TEST-0450</x:v>
      </x:c>
      <x:c r="P456" s="329" t="str">
        <x:v>Under review</x:v>
      </x:c>
      <x:c r="Q456" s="329" t="str">
        <x:v>V4.2-NGOB-CORRECTED-TEST</x:v>
      </x:c>
      <x:c r="R456" s="329" t="str"/>
      <x:c r="S456" s="329" t="str"/>
      <x:c r="T456" s="329"/>
      <x:c r="U456" s="332" t="str">
        <x:v>Portfolio control</x:v>
      </x:c>
      <x:c r="V456" s="332" t="str">
        <x:v>Needs review</x:v>
      </x:c>
      <x:c r="W456" s="60"/>
      <x:c r="X456" s="60"/>
      <x:c r="Y456" s="60"/>
      <x:c r="Z456" s="60"/>
    </x:row>
    <x:row r="457" ht="18" hidden="0" customHeight="1">
      <x:c r="A457" s="329" t="str">
        <x:v>FIN-TEST-0451</x:v>
      </x:c>
      <x:c r="B457" s="329" t="str">
        <x:v>ASM-NGOB-V42-TEST</x:v>
      </x:c>
      <x:c r="C457" s="329" t="str">
        <x:v>ORG-NGOB</x:v>
      </x:c>
      <x:c r="D457" s="329" t="str">
        <x:v>PROP-ADANAC</x:v>
      </x:c>
      <x:c r="E457" s="336" t="d">
        <x:v>2034-04-01T00:00:00.000Z</x:v>
      </x:c>
      <x:c r="F457" s="336" t="d">
        <x:v>2035-03-31T00:00:00.000Z</x:v>
      </x:c>
      <x:c r="G457" s="329" t="str">
        <x:v>2034-2035</x:v>
      </x:c>
      <x:c r="H457" s="329" t="str">
        <x:v>Projection</x:v>
      </x:c>
      <x:c r="I457" s="329" t="str">
        <x:v>REV_SUBSIDY</x:v>
      </x:c>
      <x:c r="J457" s="338" t="n">
        <x:f>'20_FIELD_MAPPING'!H457</x:f>
        <x:v>870689</x:v>
      </x:c>
      <x:c r="K457" s="329" t="str">
        <x:v>CAD</x:v>
      </x:c>
      <x:c r="L457" s="329" t="str">
        <x:v>Unknown</x:v>
      </x:c>
      <x:c r="M457" s="329" t="str">
        <x:v>SRC-NGOB-V18</x:v>
      </x:c>
      <x:c r="N457" s="329" t="str">
        <x:v>'1656 ADANAC'!M15</x:v>
      </x:c>
      <x:c r="O457" s="329" t="str">
        <x:v>MAP-TEST-0451</x:v>
      </x:c>
      <x:c r="P457" s="329" t="str">
        <x:v>Under review</x:v>
      </x:c>
      <x:c r="Q457" s="329" t="str">
        <x:v>V4.2-NGOB-CORRECTED-TEST</x:v>
      </x:c>
      <x:c r="R457" s="329" t="str">
        <x:v>Source subsidy assumption identified as placeholder</x:v>
      </x:c>
      <x:c r="S457" s="329" t="str">
        <x:v>Placeholder</x:v>
      </x:c>
      <x:c r="T457" s="329" t="str">
        <x:v>NOTE-PLACEHOLDER-PROP-ADANAC</x:v>
      </x:c>
      <x:c r="U457" s="332" t="str">
        <x:v>Property detail</x:v>
      </x:c>
      <x:c r="V457" s="332" t="str">
        <x:v>Needs review</x:v>
      </x:c>
      <x:c r="W457" s="60"/>
      <x:c r="X457" s="60"/>
      <x:c r="Y457" s="60"/>
      <x:c r="Z457" s="60"/>
    </x:row>
    <x:row r="458" ht="18" hidden="0" customHeight="1">
      <x:c r="A458" s="329" t="str">
        <x:v>FIN-TEST-0452</x:v>
      </x:c>
      <x:c r="B458" s="329" t="str">
        <x:v>ASM-NGOB-V42-TEST</x:v>
      </x:c>
      <x:c r="C458" s="329" t="str">
        <x:v>ORG-NGOB</x:v>
      </x:c>
      <x:c r="D458" s="329" t="str">
        <x:v>PROP-800C</x:v>
      </x:c>
      <x:c r="E458" s="336" t="d">
        <x:v>2034-04-01T00:00:00.000Z</x:v>
      </x:c>
      <x:c r="F458" s="336" t="d">
        <x:v>2035-03-31T00:00:00.000Z</x:v>
      </x:c>
      <x:c r="G458" s="329" t="str">
        <x:v>2034-2035</x:v>
      </x:c>
      <x:c r="H458" s="329" t="str">
        <x:v>Projection</x:v>
      </x:c>
      <x:c r="I458" s="329" t="str">
        <x:v>REV_SUBSIDY</x:v>
      </x:c>
      <x:c r="J458" s="338" t="n">
        <x:f>'20_FIELD_MAPPING'!H458</x:f>
        <x:v>2819908.32</x:v>
      </x:c>
      <x:c r="K458" s="329" t="str">
        <x:v>CAD</x:v>
      </x:c>
      <x:c r="L458" s="329" t="str">
        <x:v>Unknown</x:v>
      </x:c>
      <x:c r="M458" s="329" t="str">
        <x:v>SRC-NGOB-V18</x:v>
      </x:c>
      <x:c r="N458" s="329" t="str">
        <x:v>'800 Commercial'!M15</x:v>
      </x:c>
      <x:c r="O458" s="329" t="str">
        <x:v>MAP-TEST-0452</x:v>
      </x:c>
      <x:c r="P458" s="329" t="str">
        <x:v>Under review</x:v>
      </x:c>
      <x:c r="Q458" s="329" t="str">
        <x:v>V4.2-NGOB-CORRECTED-TEST</x:v>
      </x:c>
      <x:c r="R458" s="329" t="str">
        <x:v>Source subsidy assumption identified as placeholder</x:v>
      </x:c>
      <x:c r="S458" s="329" t="str">
        <x:v>Placeholder</x:v>
      </x:c>
      <x:c r="T458" s="329" t="str">
        <x:v>NOTE-PLACEHOLDER-PROP-800C</x:v>
      </x:c>
      <x:c r="U458" s="332" t="str">
        <x:v>Property detail</x:v>
      </x:c>
      <x:c r="V458" s="332" t="str">
        <x:v>Needs review</x:v>
      </x:c>
      <x:c r="W458" s="60"/>
      <x:c r="X458" s="60"/>
      <x:c r="Y458" s="60"/>
      <x:c r="Z458" s="60"/>
    </x:row>
    <x:row r="459" ht="18" hidden="0" customHeight="1">
      <x:c r="A459" s="71"/>
      <x:c r="B459" s="71"/>
      <x:c r="C459" s="71"/>
      <x:c r="D459" s="71"/>
      <x:c r="E459" s="73"/>
      <x:c r="F459" s="73"/>
      <x:c r="G459" s="71"/>
      <x:c r="H459" s="71"/>
      <x:c r="I459" s="71"/>
      <x:c r="J459" s="302"/>
      <x:c r="K459" s="71"/>
      <x:c r="L459" s="71"/>
      <x:c r="M459" s="71"/>
      <x:c r="N459" s="71"/>
      <x:c r="O459" s="71"/>
      <x:c r="P459" s="71"/>
      <x:c r="Q459" s="71"/>
      <x:c r="R459" s="71"/>
      <x:c r="S459" s="71"/>
      <x:c r="T459" s="71"/>
      <x:c r="U459" s="227"/>
      <x:c r="V459" s="227"/>
      <x:c r="W459" s="60"/>
      <x:c r="X459" s="60"/>
      <x:c r="Y459" s="60"/>
      <x:c r="Z459" s="60"/>
    </x:row>
    <x:row r="460" ht="18" hidden="0" customHeight="1">
      <x:c r="A460" s="71"/>
      <x:c r="B460" s="71"/>
      <x:c r="C460" s="71"/>
      <x:c r="D460" s="71"/>
      <x:c r="E460" s="73"/>
      <x:c r="F460" s="73"/>
      <x:c r="G460" s="71"/>
      <x:c r="H460" s="71"/>
      <x:c r="I460" s="71"/>
      <x:c r="J460" s="302"/>
      <x:c r="K460" s="71"/>
      <x:c r="L460" s="71"/>
      <x:c r="M460" s="71"/>
      <x:c r="N460" s="71"/>
      <x:c r="O460" s="71"/>
      <x:c r="P460" s="71"/>
      <x:c r="Q460" s="71"/>
      <x:c r="R460" s="71"/>
      <x:c r="S460" s="71"/>
      <x:c r="T460" s="71"/>
      <x:c r="U460" s="227"/>
      <x:c r="V460" s="227"/>
      <x:c r="W460" s="60"/>
      <x:c r="X460" s="60"/>
      <x:c r="Y460" s="60"/>
      <x:c r="Z460" s="60"/>
    </x:row>
    <x:row r="461" ht="18" hidden="0" customHeight="1">
      <x:c r="A461" s="71"/>
      <x:c r="B461" s="71"/>
      <x:c r="C461" s="71"/>
      <x:c r="D461" s="71"/>
      <x:c r="E461" s="73"/>
      <x:c r="F461" s="73"/>
      <x:c r="G461" s="71"/>
      <x:c r="H461" s="71"/>
      <x:c r="I461" s="71"/>
      <x:c r="J461" s="302"/>
      <x:c r="K461" s="71"/>
      <x:c r="L461" s="71"/>
      <x:c r="M461" s="71"/>
      <x:c r="N461" s="71"/>
      <x:c r="O461" s="71"/>
      <x:c r="P461" s="71"/>
      <x:c r="Q461" s="71"/>
      <x:c r="R461" s="71"/>
      <x:c r="S461" s="71"/>
      <x:c r="T461" s="71"/>
      <x:c r="U461" s="227"/>
      <x:c r="V461" s="227"/>
      <x:c r="W461" s="60"/>
      <x:c r="X461" s="60"/>
      <x:c r="Y461" s="60"/>
      <x:c r="Z461" s="60"/>
    </x:row>
    <x:row r="462" ht="18" hidden="0" customHeight="1">
      <x:c r="A462" s="71"/>
      <x:c r="B462" s="71"/>
      <x:c r="C462" s="71"/>
      <x:c r="D462" s="71"/>
      <x:c r="E462" s="73"/>
      <x:c r="F462" s="73"/>
      <x:c r="G462" s="71"/>
      <x:c r="H462" s="71"/>
      <x:c r="I462" s="71"/>
      <x:c r="J462" s="302"/>
      <x:c r="K462" s="71"/>
      <x:c r="L462" s="71"/>
      <x:c r="M462" s="71"/>
      <x:c r="N462" s="71"/>
      <x:c r="O462" s="71"/>
      <x:c r="P462" s="71"/>
      <x:c r="Q462" s="71"/>
      <x:c r="R462" s="71"/>
      <x:c r="S462" s="71"/>
      <x:c r="T462" s="71"/>
      <x:c r="U462" s="227"/>
      <x:c r="V462" s="227"/>
      <x:c r="W462" s="60"/>
      <x:c r="X462" s="60"/>
      <x:c r="Y462" s="60"/>
      <x:c r="Z462" s="60"/>
    </x:row>
    <x:row r="463" ht="18" hidden="0" customHeight="1">
      <x:c r="A463" s="71"/>
      <x:c r="B463" s="71"/>
      <x:c r="C463" s="71"/>
      <x:c r="D463" s="71"/>
      <x:c r="E463" s="73"/>
      <x:c r="F463" s="73"/>
      <x:c r="G463" s="71"/>
      <x:c r="H463" s="71"/>
      <x:c r="I463" s="71"/>
      <x:c r="J463" s="302"/>
      <x:c r="K463" s="71"/>
      <x:c r="L463" s="71"/>
      <x:c r="M463" s="71"/>
      <x:c r="N463" s="71"/>
      <x:c r="O463" s="71"/>
      <x:c r="P463" s="71"/>
      <x:c r="Q463" s="71"/>
      <x:c r="R463" s="71"/>
      <x:c r="S463" s="71"/>
      <x:c r="T463" s="71"/>
      <x:c r="U463" s="227"/>
      <x:c r="V463" s="227"/>
      <x:c r="W463" s="60"/>
      <x:c r="X463" s="60"/>
      <x:c r="Y463" s="60"/>
      <x:c r="Z463" s="60"/>
    </x:row>
    <x:row r="464" ht="18" hidden="0" customHeight="1">
      <x:c r="A464" s="71"/>
      <x:c r="B464" s="71"/>
      <x:c r="C464" s="71"/>
      <x:c r="D464" s="71"/>
      <x:c r="E464" s="73"/>
      <x:c r="F464" s="73"/>
      <x:c r="G464" s="71"/>
      <x:c r="H464" s="71"/>
      <x:c r="I464" s="71"/>
      <x:c r="J464" s="302"/>
      <x:c r="K464" s="71"/>
      <x:c r="L464" s="71"/>
      <x:c r="M464" s="71"/>
      <x:c r="N464" s="71"/>
      <x:c r="O464" s="71"/>
      <x:c r="P464" s="71"/>
      <x:c r="Q464" s="71"/>
      <x:c r="R464" s="71"/>
      <x:c r="S464" s="71"/>
      <x:c r="T464" s="71"/>
      <x:c r="U464" s="227"/>
      <x:c r="V464" s="227"/>
      <x:c r="W464" s="60"/>
      <x:c r="X464" s="60"/>
      <x:c r="Y464" s="60"/>
      <x:c r="Z464" s="60"/>
    </x:row>
    <x:row r="465" ht="18" hidden="0" customHeight="1">
      <x:c r="A465" s="71"/>
      <x:c r="B465" s="71"/>
      <x:c r="C465" s="71"/>
      <x:c r="D465" s="71"/>
      <x:c r="E465" s="73"/>
      <x:c r="F465" s="73"/>
      <x:c r="G465" s="71"/>
      <x:c r="H465" s="71"/>
      <x:c r="I465" s="71"/>
      <x:c r="J465" s="302"/>
      <x:c r="K465" s="71"/>
      <x:c r="L465" s="71"/>
      <x:c r="M465" s="71"/>
      <x:c r="N465" s="71"/>
      <x:c r="O465" s="71"/>
      <x:c r="P465" s="71"/>
      <x:c r="Q465" s="71"/>
      <x:c r="R465" s="71"/>
      <x:c r="S465" s="71"/>
      <x:c r="T465" s="71"/>
      <x:c r="U465" s="227"/>
      <x:c r="V465" s="227"/>
      <x:c r="W465" s="60"/>
      <x:c r="X465" s="60"/>
      <x:c r="Y465" s="60"/>
      <x:c r="Z465" s="60"/>
    </x:row>
    <x:row r="466" ht="18" hidden="0" customHeight="1">
      <x:c r="A466" s="71"/>
      <x:c r="B466" s="71"/>
      <x:c r="C466" s="71"/>
      <x:c r="D466" s="71"/>
      <x:c r="E466" s="73"/>
      <x:c r="F466" s="73"/>
      <x:c r="G466" s="71"/>
      <x:c r="H466" s="71"/>
      <x:c r="I466" s="71"/>
      <x:c r="J466" s="302"/>
      <x:c r="K466" s="71"/>
      <x:c r="L466" s="71"/>
      <x:c r="M466" s="71"/>
      <x:c r="N466" s="71"/>
      <x:c r="O466" s="71"/>
      <x:c r="P466" s="71"/>
      <x:c r="Q466" s="71"/>
      <x:c r="R466" s="71"/>
      <x:c r="S466" s="71"/>
      <x:c r="T466" s="71"/>
      <x:c r="U466" s="227"/>
      <x:c r="V466" s="227"/>
      <x:c r="W466" s="60"/>
      <x:c r="X466" s="60"/>
      <x:c r="Y466" s="60"/>
      <x:c r="Z466" s="60"/>
    </x:row>
    <x:row r="467" ht="18" hidden="0" customHeight="1">
      <x:c r="A467" s="71"/>
      <x:c r="B467" s="71"/>
      <x:c r="C467" s="71"/>
      <x:c r="D467" s="71"/>
      <x:c r="E467" s="73"/>
      <x:c r="F467" s="73"/>
      <x:c r="G467" s="71"/>
      <x:c r="H467" s="71"/>
      <x:c r="I467" s="71"/>
      <x:c r="J467" s="302"/>
      <x:c r="K467" s="71"/>
      <x:c r="L467" s="71"/>
      <x:c r="M467" s="71"/>
      <x:c r="N467" s="71"/>
      <x:c r="O467" s="71"/>
      <x:c r="P467" s="71"/>
      <x:c r="Q467" s="71"/>
      <x:c r="R467" s="71"/>
      <x:c r="S467" s="71"/>
      <x:c r="T467" s="71"/>
      <x:c r="U467" s="227"/>
      <x:c r="V467" s="227"/>
      <x:c r="W467" s="60"/>
      <x:c r="X467" s="60"/>
      <x:c r="Y467" s="60"/>
      <x:c r="Z467" s="60"/>
    </x:row>
    <x:row r="468" ht="18" hidden="0" customHeight="1">
      <x:c r="A468" s="71"/>
      <x:c r="B468" s="71"/>
      <x:c r="C468" s="71"/>
      <x:c r="D468" s="71"/>
      <x:c r="E468" s="73"/>
      <x:c r="F468" s="73"/>
      <x:c r="G468" s="71"/>
      <x:c r="H468" s="71"/>
      <x:c r="I468" s="71"/>
      <x:c r="J468" s="302"/>
      <x:c r="K468" s="71"/>
      <x:c r="L468" s="71"/>
      <x:c r="M468" s="71"/>
      <x:c r="N468" s="71"/>
      <x:c r="O468" s="71"/>
      <x:c r="P468" s="71"/>
      <x:c r="Q468" s="71"/>
      <x:c r="R468" s="71"/>
      <x:c r="S468" s="71"/>
      <x:c r="T468" s="71"/>
      <x:c r="U468" s="227"/>
      <x:c r="V468" s="227"/>
      <x:c r="W468" s="60"/>
      <x:c r="X468" s="60"/>
      <x:c r="Y468" s="60"/>
      <x:c r="Z468" s="60"/>
    </x:row>
    <x:row r="469" ht="18" hidden="0" customHeight="1">
      <x:c r="A469" s="71"/>
      <x:c r="B469" s="71"/>
      <x:c r="C469" s="71"/>
      <x:c r="D469" s="71"/>
      <x:c r="E469" s="73"/>
      <x:c r="F469" s="73"/>
      <x:c r="G469" s="71"/>
      <x:c r="H469" s="71"/>
      <x:c r="I469" s="71"/>
      <x:c r="J469" s="302"/>
      <x:c r="K469" s="71"/>
      <x:c r="L469" s="71"/>
      <x:c r="M469" s="71"/>
      <x:c r="N469" s="71"/>
      <x:c r="O469" s="71"/>
      <x:c r="P469" s="71"/>
      <x:c r="Q469" s="71"/>
      <x:c r="R469" s="71"/>
      <x:c r="S469" s="71"/>
      <x:c r="T469" s="71"/>
      <x:c r="U469" s="227"/>
      <x:c r="V469" s="227"/>
      <x:c r="W469" s="60"/>
      <x:c r="X469" s="60"/>
      <x:c r="Y469" s="60"/>
      <x:c r="Z469" s="60"/>
    </x:row>
    <x:row r="470" ht="18" hidden="0" customHeight="1">
      <x:c r="A470" s="71"/>
      <x:c r="B470" s="71"/>
      <x:c r="C470" s="71"/>
      <x:c r="D470" s="71"/>
      <x:c r="E470" s="73"/>
      <x:c r="F470" s="73"/>
      <x:c r="G470" s="71"/>
      <x:c r="H470" s="71"/>
      <x:c r="I470" s="71"/>
      <x:c r="J470" s="302"/>
      <x:c r="K470" s="71"/>
      <x:c r="L470" s="71"/>
      <x:c r="M470" s="71"/>
      <x:c r="N470" s="71"/>
      <x:c r="O470" s="71"/>
      <x:c r="P470" s="71"/>
      <x:c r="Q470" s="71"/>
      <x:c r="R470" s="71"/>
      <x:c r="S470" s="71"/>
      <x:c r="T470" s="71"/>
      <x:c r="U470" s="227"/>
      <x:c r="V470" s="227"/>
      <x:c r="W470" s="60"/>
      <x:c r="X470" s="60"/>
      <x:c r="Y470" s="60"/>
      <x:c r="Z470" s="60"/>
    </x:row>
    <x:row r="471" ht="18" hidden="0" customHeight="1">
      <x:c r="A471" s="71"/>
      <x:c r="B471" s="71"/>
      <x:c r="C471" s="71"/>
      <x:c r="D471" s="71"/>
      <x:c r="E471" s="73"/>
      <x:c r="F471" s="73"/>
      <x:c r="G471" s="71"/>
      <x:c r="H471" s="71"/>
      <x:c r="I471" s="71"/>
      <x:c r="J471" s="302"/>
      <x:c r="K471" s="71"/>
      <x:c r="L471" s="71"/>
      <x:c r="M471" s="71"/>
      <x:c r="N471" s="71"/>
      <x:c r="O471" s="71"/>
      <x:c r="P471" s="71"/>
      <x:c r="Q471" s="71"/>
      <x:c r="R471" s="71"/>
      <x:c r="S471" s="71"/>
      <x:c r="T471" s="71"/>
      <x:c r="U471" s="227"/>
      <x:c r="V471" s="227"/>
      <x:c r="W471" s="60"/>
      <x:c r="X471" s="60"/>
      <x:c r="Y471" s="60"/>
      <x:c r="Z471" s="60"/>
    </x:row>
    <x:row r="472" ht="18" hidden="0" customHeight="1">
      <x:c r="A472" s="71"/>
      <x:c r="B472" s="71"/>
      <x:c r="C472" s="71"/>
      <x:c r="D472" s="71"/>
      <x:c r="E472" s="73"/>
      <x:c r="F472" s="73"/>
      <x:c r="G472" s="71"/>
      <x:c r="H472" s="71"/>
      <x:c r="I472" s="71"/>
      <x:c r="J472" s="302"/>
      <x:c r="K472" s="71"/>
      <x:c r="L472" s="71"/>
      <x:c r="M472" s="71"/>
      <x:c r="N472" s="71"/>
      <x:c r="O472" s="71"/>
      <x:c r="P472" s="71"/>
      <x:c r="Q472" s="71"/>
      <x:c r="R472" s="71"/>
      <x:c r="S472" s="71"/>
      <x:c r="T472" s="71"/>
      <x:c r="U472" s="227"/>
      <x:c r="V472" s="227"/>
      <x:c r="W472" s="60"/>
      <x:c r="X472" s="60"/>
      <x:c r="Y472" s="60"/>
      <x:c r="Z472" s="60"/>
    </x:row>
    <x:row r="473" ht="18" hidden="0" customHeight="1">
      <x:c r="A473" s="71"/>
      <x:c r="B473" s="71"/>
      <x:c r="C473" s="71"/>
      <x:c r="D473" s="71"/>
      <x:c r="E473" s="73"/>
      <x:c r="F473" s="73"/>
      <x:c r="G473" s="71"/>
      <x:c r="H473" s="71"/>
      <x:c r="I473" s="71"/>
      <x:c r="J473" s="302"/>
      <x:c r="K473" s="71"/>
      <x:c r="L473" s="71"/>
      <x:c r="M473" s="71"/>
      <x:c r="N473" s="71"/>
      <x:c r="O473" s="71"/>
      <x:c r="P473" s="71"/>
      <x:c r="Q473" s="71"/>
      <x:c r="R473" s="71"/>
      <x:c r="S473" s="71"/>
      <x:c r="T473" s="71"/>
      <x:c r="U473" s="227"/>
      <x:c r="V473" s="227"/>
      <x:c r="W473" s="60"/>
      <x:c r="X473" s="60"/>
      <x:c r="Y473" s="60"/>
      <x:c r="Z473" s="60"/>
    </x:row>
    <x:row r="474" ht="18" hidden="0" customHeight="1">
      <x:c r="A474" s="71"/>
      <x:c r="B474" s="71"/>
      <x:c r="C474" s="71"/>
      <x:c r="D474" s="71"/>
      <x:c r="E474" s="73"/>
      <x:c r="F474" s="73"/>
      <x:c r="G474" s="71"/>
      <x:c r="H474" s="71"/>
      <x:c r="I474" s="71"/>
      <x:c r="J474" s="302"/>
      <x:c r="K474" s="71"/>
      <x:c r="L474" s="71"/>
      <x:c r="M474" s="71"/>
      <x:c r="N474" s="71"/>
      <x:c r="O474" s="71"/>
      <x:c r="P474" s="71"/>
      <x:c r="Q474" s="71"/>
      <x:c r="R474" s="71"/>
      <x:c r="S474" s="71"/>
      <x:c r="T474" s="71"/>
      <x:c r="U474" s="227"/>
      <x:c r="V474" s="227"/>
      <x:c r="W474" s="60"/>
      <x:c r="X474" s="60"/>
      <x:c r="Y474" s="60"/>
      <x:c r="Z474" s="60"/>
    </x:row>
    <x:row r="475" ht="18" hidden="0" customHeight="1">
      <x:c r="A475" s="71"/>
      <x:c r="B475" s="71"/>
      <x:c r="C475" s="71"/>
      <x:c r="D475" s="71"/>
      <x:c r="E475" s="73"/>
      <x:c r="F475" s="73"/>
      <x:c r="G475" s="71"/>
      <x:c r="H475" s="71"/>
      <x:c r="I475" s="71"/>
      <x:c r="J475" s="302"/>
      <x:c r="K475" s="71"/>
      <x:c r="L475" s="71"/>
      <x:c r="M475" s="71"/>
      <x:c r="N475" s="71"/>
      <x:c r="O475" s="71"/>
      <x:c r="P475" s="71"/>
      <x:c r="Q475" s="71"/>
      <x:c r="R475" s="71"/>
      <x:c r="S475" s="71"/>
      <x:c r="T475" s="71"/>
      <x:c r="U475" s="227"/>
      <x:c r="V475" s="227"/>
      <x:c r="W475" s="60"/>
      <x:c r="X475" s="60"/>
      <x:c r="Y475" s="60"/>
      <x:c r="Z475" s="60"/>
    </x:row>
    <x:row r="476" ht="18" hidden="0" customHeight="1">
      <x:c r="A476" s="71"/>
      <x:c r="B476" s="71"/>
      <x:c r="C476" s="71"/>
      <x:c r="D476" s="71"/>
      <x:c r="E476" s="73"/>
      <x:c r="F476" s="73"/>
      <x:c r="G476" s="71"/>
      <x:c r="H476" s="71"/>
      <x:c r="I476" s="71"/>
      <x:c r="J476" s="302"/>
      <x:c r="K476" s="71"/>
      <x:c r="L476" s="71"/>
      <x:c r="M476" s="71"/>
      <x:c r="N476" s="71"/>
      <x:c r="O476" s="71"/>
      <x:c r="P476" s="71"/>
      <x:c r="Q476" s="71"/>
      <x:c r="R476" s="71"/>
      <x:c r="S476" s="71"/>
      <x:c r="T476" s="71"/>
      <x:c r="U476" s="227"/>
      <x:c r="V476" s="227"/>
      <x:c r="W476" s="60"/>
      <x:c r="X476" s="60"/>
      <x:c r="Y476" s="60"/>
      <x:c r="Z476" s="60"/>
    </x:row>
    <x:row r="477" ht="18" hidden="0" customHeight="1">
      <x:c r="A477" s="71"/>
      <x:c r="B477" s="71"/>
      <x:c r="C477" s="71"/>
      <x:c r="D477" s="71"/>
      <x:c r="E477" s="73"/>
      <x:c r="F477" s="73"/>
      <x:c r="G477" s="71"/>
      <x:c r="H477" s="71"/>
      <x:c r="I477" s="71"/>
      <x:c r="J477" s="302"/>
      <x:c r="K477" s="71"/>
      <x:c r="L477" s="71"/>
      <x:c r="M477" s="71"/>
      <x:c r="N477" s="71"/>
      <x:c r="O477" s="71"/>
      <x:c r="P477" s="71"/>
      <x:c r="Q477" s="71"/>
      <x:c r="R477" s="71"/>
      <x:c r="S477" s="71"/>
      <x:c r="T477" s="71"/>
      <x:c r="U477" s="227"/>
      <x:c r="V477" s="227"/>
      <x:c r="W477" s="60"/>
      <x:c r="X477" s="60"/>
      <x:c r="Y477" s="60"/>
      <x:c r="Z477" s="60"/>
    </x:row>
    <x:row r="478" ht="18" hidden="0" customHeight="1">
      <x:c r="A478" s="71"/>
      <x:c r="B478" s="71"/>
      <x:c r="C478" s="71"/>
      <x:c r="D478" s="71"/>
      <x:c r="E478" s="73"/>
      <x:c r="F478" s="73"/>
      <x:c r="G478" s="71"/>
      <x:c r="H478" s="71"/>
      <x:c r="I478" s="71"/>
      <x:c r="J478" s="302"/>
      <x:c r="K478" s="71"/>
      <x:c r="L478" s="71"/>
      <x:c r="M478" s="71"/>
      <x:c r="N478" s="71"/>
      <x:c r="O478" s="71"/>
      <x:c r="P478" s="71"/>
      <x:c r="Q478" s="71"/>
      <x:c r="R478" s="71"/>
      <x:c r="S478" s="71"/>
      <x:c r="T478" s="71"/>
      <x:c r="U478" s="227"/>
      <x:c r="V478" s="227"/>
      <x:c r="W478" s="60"/>
      <x:c r="X478" s="60"/>
      <x:c r="Y478" s="60"/>
      <x:c r="Z478" s="60"/>
    </x:row>
    <x:row r="479" ht="18" hidden="0" customHeight="1">
      <x:c r="A479" s="71"/>
      <x:c r="B479" s="71"/>
      <x:c r="C479" s="71"/>
      <x:c r="D479" s="71"/>
      <x:c r="E479" s="73"/>
      <x:c r="F479" s="73"/>
      <x:c r="G479" s="71"/>
      <x:c r="H479" s="71"/>
      <x:c r="I479" s="71"/>
      <x:c r="J479" s="302"/>
      <x:c r="K479" s="71"/>
      <x:c r="L479" s="71"/>
      <x:c r="M479" s="71"/>
      <x:c r="N479" s="71"/>
      <x:c r="O479" s="71"/>
      <x:c r="P479" s="71"/>
      <x:c r="Q479" s="71"/>
      <x:c r="R479" s="71"/>
      <x:c r="S479" s="71"/>
      <x:c r="T479" s="71"/>
      <x:c r="U479" s="227"/>
      <x:c r="V479" s="227"/>
      <x:c r="W479" s="60"/>
      <x:c r="X479" s="60"/>
      <x:c r="Y479" s="60"/>
      <x:c r="Z479" s="60"/>
    </x:row>
    <x:row r="480" ht="18" hidden="0" customHeight="1">
      <x:c r="A480" s="71"/>
      <x:c r="B480" s="71"/>
      <x:c r="C480" s="71"/>
      <x:c r="D480" s="71"/>
      <x:c r="E480" s="73"/>
      <x:c r="F480" s="73"/>
      <x:c r="G480" s="71"/>
      <x:c r="H480" s="71"/>
      <x:c r="I480" s="71"/>
      <x:c r="J480" s="302"/>
      <x:c r="K480" s="71"/>
      <x:c r="L480" s="71"/>
      <x:c r="M480" s="71"/>
      <x:c r="N480" s="71"/>
      <x:c r="O480" s="71"/>
      <x:c r="P480" s="71"/>
      <x:c r="Q480" s="71"/>
      <x:c r="R480" s="71"/>
      <x:c r="S480" s="71"/>
      <x:c r="T480" s="71"/>
      <x:c r="U480" s="227"/>
      <x:c r="V480" s="227"/>
      <x:c r="W480" s="60"/>
      <x:c r="X480" s="60"/>
      <x:c r="Y480" s="60"/>
      <x:c r="Z480" s="60"/>
    </x:row>
    <x:row r="481" ht="18" hidden="0" customHeight="1">
      <x:c r="A481" s="71"/>
      <x:c r="B481" s="71"/>
      <x:c r="C481" s="71"/>
      <x:c r="D481" s="71"/>
      <x:c r="E481" s="73"/>
      <x:c r="F481" s="73"/>
      <x:c r="G481" s="71"/>
      <x:c r="H481" s="71"/>
      <x:c r="I481" s="71"/>
      <x:c r="J481" s="302"/>
      <x:c r="K481" s="71"/>
      <x:c r="L481" s="71"/>
      <x:c r="M481" s="71"/>
      <x:c r="N481" s="71"/>
      <x:c r="O481" s="71"/>
      <x:c r="P481" s="71"/>
      <x:c r="Q481" s="71"/>
      <x:c r="R481" s="71"/>
      <x:c r="S481" s="71"/>
      <x:c r="T481" s="71"/>
      <x:c r="U481" s="227"/>
      <x:c r="V481" s="227"/>
      <x:c r="W481" s="60"/>
      <x:c r="X481" s="60"/>
      <x:c r="Y481" s="60"/>
      <x:c r="Z481" s="60"/>
    </x:row>
    <x:row r="482" ht="18" hidden="0" customHeight="1">
      <x:c r="A482" s="71"/>
      <x:c r="B482" s="71"/>
      <x:c r="C482" s="71"/>
      <x:c r="D482" s="71"/>
      <x:c r="E482" s="73"/>
      <x:c r="F482" s="73"/>
      <x:c r="G482" s="71"/>
      <x:c r="H482" s="71"/>
      <x:c r="I482" s="71"/>
      <x:c r="J482" s="302"/>
      <x:c r="K482" s="71"/>
      <x:c r="L482" s="71"/>
      <x:c r="M482" s="71"/>
      <x:c r="N482" s="71"/>
      <x:c r="O482" s="71"/>
      <x:c r="P482" s="71"/>
      <x:c r="Q482" s="71"/>
      <x:c r="R482" s="71"/>
      <x:c r="S482" s="71"/>
      <x:c r="T482" s="71"/>
      <x:c r="U482" s="227"/>
      <x:c r="V482" s="227"/>
      <x:c r="W482" s="60"/>
      <x:c r="X482" s="60"/>
      <x:c r="Y482" s="60"/>
      <x:c r="Z482" s="60"/>
    </x:row>
    <x:row r="483" ht="18" hidden="0" customHeight="1">
      <x:c r="A483" s="71"/>
      <x:c r="B483" s="71"/>
      <x:c r="C483" s="71"/>
      <x:c r="D483" s="71"/>
      <x:c r="E483" s="73"/>
      <x:c r="F483" s="73"/>
      <x:c r="G483" s="71"/>
      <x:c r="H483" s="71"/>
      <x:c r="I483" s="71"/>
      <x:c r="J483" s="302"/>
      <x:c r="K483" s="71"/>
      <x:c r="L483" s="71"/>
      <x:c r="M483" s="71"/>
      <x:c r="N483" s="71"/>
      <x:c r="O483" s="71"/>
      <x:c r="P483" s="71"/>
      <x:c r="Q483" s="71"/>
      <x:c r="R483" s="71"/>
      <x:c r="S483" s="71"/>
      <x:c r="T483" s="71"/>
      <x:c r="U483" s="227"/>
      <x:c r="V483" s="227"/>
      <x:c r="W483" s="60"/>
      <x:c r="X483" s="60"/>
      <x:c r="Y483" s="60"/>
      <x:c r="Z483" s="60"/>
    </x:row>
    <x:row r="484" ht="18" hidden="0" customHeight="1">
      <x:c r="A484" s="71"/>
      <x:c r="B484" s="71"/>
      <x:c r="C484" s="71"/>
      <x:c r="D484" s="71"/>
      <x:c r="E484" s="73"/>
      <x:c r="F484" s="73"/>
      <x:c r="G484" s="71"/>
      <x:c r="H484" s="71"/>
      <x:c r="I484" s="71"/>
      <x:c r="J484" s="302"/>
      <x:c r="K484" s="71"/>
      <x:c r="L484" s="71"/>
      <x:c r="M484" s="71"/>
      <x:c r="N484" s="71"/>
      <x:c r="O484" s="71"/>
      <x:c r="P484" s="71"/>
      <x:c r="Q484" s="71"/>
      <x:c r="R484" s="71"/>
      <x:c r="S484" s="71"/>
      <x:c r="T484" s="71"/>
      <x:c r="U484" s="227"/>
      <x:c r="V484" s="227"/>
      <x:c r="W484" s="60"/>
      <x:c r="X484" s="60"/>
      <x:c r="Y484" s="60"/>
      <x:c r="Z484" s="60"/>
    </x:row>
    <x:row r="485" ht="18" hidden="0" customHeight="1">
      <x:c r="A485" s="71"/>
      <x:c r="B485" s="71"/>
      <x:c r="C485" s="71"/>
      <x:c r="D485" s="71"/>
      <x:c r="E485" s="73"/>
      <x:c r="F485" s="73"/>
      <x:c r="G485" s="71"/>
      <x:c r="H485" s="71"/>
      <x:c r="I485" s="71"/>
      <x:c r="J485" s="302"/>
      <x:c r="K485" s="71"/>
      <x:c r="L485" s="71"/>
      <x:c r="M485" s="71"/>
      <x:c r="N485" s="71"/>
      <x:c r="O485" s="71"/>
      <x:c r="P485" s="71"/>
      <x:c r="Q485" s="71"/>
      <x:c r="R485" s="71"/>
      <x:c r="S485" s="71"/>
      <x:c r="T485" s="71"/>
      <x:c r="U485" s="227"/>
      <x:c r="V485" s="227"/>
      <x:c r="W485" s="60"/>
      <x:c r="X485" s="60"/>
      <x:c r="Y485" s="60"/>
      <x:c r="Z485" s="60"/>
    </x:row>
    <x:row r="486" ht="18" hidden="0" customHeight="1">
      <x:c r="A486" s="71"/>
      <x:c r="B486" s="71"/>
      <x:c r="C486" s="71"/>
      <x:c r="D486" s="71"/>
      <x:c r="E486" s="73"/>
      <x:c r="F486" s="73"/>
      <x:c r="G486" s="71"/>
      <x:c r="H486" s="71"/>
      <x:c r="I486" s="71"/>
      <x:c r="J486" s="302"/>
      <x:c r="K486" s="71"/>
      <x:c r="L486" s="71"/>
      <x:c r="M486" s="71"/>
      <x:c r="N486" s="71"/>
      <x:c r="O486" s="71"/>
      <x:c r="P486" s="71"/>
      <x:c r="Q486" s="71"/>
      <x:c r="R486" s="71"/>
      <x:c r="S486" s="71"/>
      <x:c r="T486" s="71"/>
      <x:c r="U486" s="227"/>
      <x:c r="V486" s="227"/>
      <x:c r="W486" s="60"/>
      <x:c r="X486" s="60"/>
      <x:c r="Y486" s="60"/>
      <x:c r="Z486" s="60"/>
    </x:row>
    <x:row r="487" ht="18" hidden="0" customHeight="1">
      <x:c r="A487" s="71"/>
      <x:c r="B487" s="71"/>
      <x:c r="C487" s="71"/>
      <x:c r="D487" s="71"/>
      <x:c r="E487" s="73"/>
      <x:c r="F487" s="73"/>
      <x:c r="G487" s="71"/>
      <x:c r="H487" s="71"/>
      <x:c r="I487" s="71"/>
      <x:c r="J487" s="302"/>
      <x:c r="K487" s="71"/>
      <x:c r="L487" s="71"/>
      <x:c r="M487" s="71"/>
      <x:c r="N487" s="71"/>
      <x:c r="O487" s="71"/>
      <x:c r="P487" s="71"/>
      <x:c r="Q487" s="71"/>
      <x:c r="R487" s="71"/>
      <x:c r="S487" s="71"/>
      <x:c r="T487" s="71"/>
      <x:c r="U487" s="227"/>
      <x:c r="V487" s="227"/>
      <x:c r="W487" s="60"/>
      <x:c r="X487" s="60"/>
      <x:c r="Y487" s="60"/>
      <x:c r="Z487" s="60"/>
    </x:row>
    <x:row r="488" ht="18" hidden="0" customHeight="1">
      <x:c r="A488" s="71"/>
      <x:c r="B488" s="71"/>
      <x:c r="C488" s="71"/>
      <x:c r="D488" s="71"/>
      <x:c r="E488" s="73"/>
      <x:c r="F488" s="73"/>
      <x:c r="G488" s="71"/>
      <x:c r="H488" s="71"/>
      <x:c r="I488" s="71"/>
      <x:c r="J488" s="302"/>
      <x:c r="K488" s="71"/>
      <x:c r="L488" s="71"/>
      <x:c r="M488" s="71"/>
      <x:c r="N488" s="71"/>
      <x:c r="O488" s="71"/>
      <x:c r="P488" s="71"/>
      <x:c r="Q488" s="71"/>
      <x:c r="R488" s="71"/>
      <x:c r="S488" s="71"/>
      <x:c r="T488" s="71"/>
      <x:c r="U488" s="227"/>
      <x:c r="V488" s="227"/>
      <x:c r="W488" s="60"/>
      <x:c r="X488" s="60"/>
      <x:c r="Y488" s="60"/>
      <x:c r="Z488" s="60"/>
    </x:row>
    <x:row r="489" ht="18" hidden="0" customHeight="1">
      <x:c r="A489" s="71"/>
      <x:c r="B489" s="71"/>
      <x:c r="C489" s="71"/>
      <x:c r="D489" s="71"/>
      <x:c r="E489" s="73"/>
      <x:c r="F489" s="73"/>
      <x:c r="G489" s="71"/>
      <x:c r="H489" s="71"/>
      <x:c r="I489" s="71"/>
      <x:c r="J489" s="302"/>
      <x:c r="K489" s="71"/>
      <x:c r="L489" s="71"/>
      <x:c r="M489" s="71"/>
      <x:c r="N489" s="71"/>
      <x:c r="O489" s="71"/>
      <x:c r="P489" s="71"/>
      <x:c r="Q489" s="71"/>
      <x:c r="R489" s="71"/>
      <x:c r="S489" s="71"/>
      <x:c r="T489" s="71"/>
      <x:c r="U489" s="227"/>
      <x:c r="V489" s="227"/>
      <x:c r="W489" s="60"/>
      <x:c r="X489" s="60"/>
      <x:c r="Y489" s="60"/>
      <x:c r="Z489" s="60"/>
    </x:row>
    <x:row r="490" ht="18" hidden="0" customHeight="1">
      <x:c r="A490" s="71"/>
      <x:c r="B490" s="71"/>
      <x:c r="C490" s="71"/>
      <x:c r="D490" s="71"/>
      <x:c r="E490" s="73"/>
      <x:c r="F490" s="73"/>
      <x:c r="G490" s="71"/>
      <x:c r="H490" s="71"/>
      <x:c r="I490" s="71"/>
      <x:c r="J490" s="302"/>
      <x:c r="K490" s="71"/>
      <x:c r="L490" s="71"/>
      <x:c r="M490" s="71"/>
      <x:c r="N490" s="71"/>
      <x:c r="O490" s="71"/>
      <x:c r="P490" s="71"/>
      <x:c r="Q490" s="71"/>
      <x:c r="R490" s="71"/>
      <x:c r="S490" s="71"/>
      <x:c r="T490" s="71"/>
      <x:c r="U490" s="227"/>
      <x:c r="V490" s="227"/>
      <x:c r="W490" s="60"/>
      <x:c r="X490" s="60"/>
      <x:c r="Y490" s="60"/>
      <x:c r="Z490" s="60"/>
    </x:row>
    <x:row r="491" ht="18" hidden="0" customHeight="1">
      <x:c r="A491" s="71"/>
      <x:c r="B491" s="71"/>
      <x:c r="C491" s="71"/>
      <x:c r="D491" s="71"/>
      <x:c r="E491" s="73"/>
      <x:c r="F491" s="73"/>
      <x:c r="G491" s="71"/>
      <x:c r="H491" s="71"/>
      <x:c r="I491" s="71"/>
      <x:c r="J491" s="302"/>
      <x:c r="K491" s="71"/>
      <x:c r="L491" s="71"/>
      <x:c r="M491" s="71"/>
      <x:c r="N491" s="71"/>
      <x:c r="O491" s="71"/>
      <x:c r="P491" s="71"/>
      <x:c r="Q491" s="71"/>
      <x:c r="R491" s="71"/>
      <x:c r="S491" s="71"/>
      <x:c r="T491" s="71"/>
      <x:c r="U491" s="227"/>
      <x:c r="V491" s="227"/>
      <x:c r="W491" s="60"/>
      <x:c r="X491" s="60"/>
      <x:c r="Y491" s="60"/>
      <x:c r="Z491" s="60"/>
    </x:row>
    <x:row r="492" ht="18" hidden="0" customHeight="1">
      <x:c r="A492" s="71"/>
      <x:c r="B492" s="71"/>
      <x:c r="C492" s="71"/>
      <x:c r="D492" s="71"/>
      <x:c r="E492" s="73"/>
      <x:c r="F492" s="73"/>
      <x:c r="G492" s="71"/>
      <x:c r="H492" s="71"/>
      <x:c r="I492" s="71"/>
      <x:c r="J492" s="302"/>
      <x:c r="K492" s="71"/>
      <x:c r="L492" s="71"/>
      <x:c r="M492" s="71"/>
      <x:c r="N492" s="71"/>
      <x:c r="O492" s="71"/>
      <x:c r="P492" s="71"/>
      <x:c r="Q492" s="71"/>
      <x:c r="R492" s="71"/>
      <x:c r="S492" s="71"/>
      <x:c r="T492" s="71"/>
      <x:c r="U492" s="227"/>
      <x:c r="V492" s="227"/>
      <x:c r="W492" s="60"/>
      <x:c r="X492" s="60"/>
      <x:c r="Y492" s="60"/>
      <x:c r="Z492" s="60"/>
    </x:row>
    <x:row r="493" ht="18" hidden="0" customHeight="1">
      <x:c r="A493" s="71"/>
      <x:c r="B493" s="71"/>
      <x:c r="C493" s="71"/>
      <x:c r="D493" s="71"/>
      <x:c r="E493" s="73"/>
      <x:c r="F493" s="73"/>
      <x:c r="G493" s="71"/>
      <x:c r="H493" s="71"/>
      <x:c r="I493" s="71"/>
      <x:c r="J493" s="302"/>
      <x:c r="K493" s="71"/>
      <x:c r="L493" s="71"/>
      <x:c r="M493" s="71"/>
      <x:c r="N493" s="71"/>
      <x:c r="O493" s="71"/>
      <x:c r="P493" s="71"/>
      <x:c r="Q493" s="71"/>
      <x:c r="R493" s="71"/>
      <x:c r="S493" s="71"/>
      <x:c r="T493" s="71"/>
      <x:c r="U493" s="227"/>
      <x:c r="V493" s="227"/>
      <x:c r="W493" s="60"/>
      <x:c r="X493" s="60"/>
      <x:c r="Y493" s="60"/>
      <x:c r="Z493" s="60"/>
    </x:row>
    <x:row r="494" ht="18" hidden="0" customHeight="1">
      <x:c r="A494" s="71"/>
      <x:c r="B494" s="71"/>
      <x:c r="C494" s="71"/>
      <x:c r="D494" s="71"/>
      <x:c r="E494" s="73"/>
      <x:c r="F494" s="73"/>
      <x:c r="G494" s="71"/>
      <x:c r="H494" s="71"/>
      <x:c r="I494" s="71"/>
      <x:c r="J494" s="302"/>
      <x:c r="K494" s="71"/>
      <x:c r="L494" s="71"/>
      <x:c r="M494" s="71"/>
      <x:c r="N494" s="71"/>
      <x:c r="O494" s="71"/>
      <x:c r="P494" s="71"/>
      <x:c r="Q494" s="71"/>
      <x:c r="R494" s="71"/>
      <x:c r="S494" s="71"/>
      <x:c r="T494" s="71"/>
      <x:c r="U494" s="227"/>
      <x:c r="V494" s="227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7"/>
      <x:c r="G495" s="60"/>
      <x:c r="H495" s="60"/>
      <x:c r="I495" s="60"/>
      <x:c r="J495" s="304"/>
      <x:c r="K495" s="60"/>
      <x:c r="L495" s="60"/>
      <x:c r="M495" s="60"/>
      <x:c r="N495" s="60"/>
      <x:c r="O495" s="60"/>
      <x:c r="P495" s="43"/>
      <x:c r="Q495" s="60"/>
      <x:c r="R495" s="60"/>
      <x:c r="S495" s="71"/>
      <x:c r="T495" s="71"/>
      <x:c r="U495" s="227"/>
      <x:c r="V495" s="227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7"/>
      <x:c r="G496" s="60"/>
      <x:c r="H496" s="60"/>
      <x:c r="I496" s="60"/>
      <x:c r="J496" s="304"/>
      <x:c r="K496" s="60"/>
      <x:c r="L496" s="60"/>
      <x:c r="M496" s="60"/>
      <x:c r="N496" s="60"/>
      <x:c r="O496" s="60"/>
      <x:c r="P496" s="43"/>
      <x:c r="Q496" s="60"/>
      <x:c r="R496" s="60"/>
      <x:c r="S496" s="71"/>
      <x:c r="T496" s="71"/>
      <x:c r="U496" s="227"/>
      <x:c r="V496" s="227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7"/>
      <x:c r="G497" s="60"/>
      <x:c r="H497" s="60"/>
      <x:c r="I497" s="60"/>
      <x:c r="J497" s="304"/>
      <x:c r="K497" s="60"/>
      <x:c r="L497" s="60"/>
      <x:c r="M497" s="60"/>
      <x:c r="N497" s="60"/>
      <x:c r="O497" s="60"/>
      <x:c r="P497" s="43"/>
      <x:c r="Q497" s="60"/>
      <x:c r="R497" s="60"/>
      <x:c r="S497" s="71"/>
      <x:c r="T497" s="71"/>
      <x:c r="U497" s="227"/>
      <x:c r="V497" s="227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7"/>
      <x:c r="G498" s="60"/>
      <x:c r="H498" s="60"/>
      <x:c r="I498" s="60"/>
      <x:c r="J498" s="304"/>
      <x:c r="K498" s="60"/>
      <x:c r="L498" s="60"/>
      <x:c r="M498" s="60"/>
      <x:c r="N498" s="60"/>
      <x:c r="O498" s="60"/>
      <x:c r="P498" s="43"/>
      <x:c r="Q498" s="60"/>
      <x:c r="R498" s="60"/>
      <x:c r="S498" s="71"/>
      <x:c r="T498" s="71"/>
      <x:c r="U498" s="227"/>
      <x:c r="V498" s="227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7"/>
      <x:c r="G499" s="60"/>
      <x:c r="H499" s="60"/>
      <x:c r="I499" s="60"/>
      <x:c r="J499" s="304"/>
      <x:c r="K499" s="60"/>
      <x:c r="L499" s="60"/>
      <x:c r="M499" s="60"/>
      <x:c r="N499" s="60"/>
      <x:c r="O499" s="60"/>
      <x:c r="P499" s="43"/>
      <x:c r="Q499" s="60"/>
      <x:c r="R499" s="60"/>
      <x:c r="S499" s="71"/>
      <x:c r="T499" s="71"/>
      <x:c r="U499" s="227"/>
      <x:c r="V499" s="227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7"/>
      <x:c r="G500" s="60"/>
      <x:c r="H500" s="60"/>
      <x:c r="I500" s="60"/>
      <x:c r="J500" s="304"/>
      <x:c r="K500" s="60"/>
      <x:c r="L500" s="60"/>
      <x:c r="M500" s="60"/>
      <x:c r="N500" s="60"/>
      <x:c r="O500" s="60"/>
      <x:c r="P500" s="43"/>
      <x:c r="Q500" s="60"/>
      <x:c r="R500" s="60"/>
      <x:c r="S500" s="71"/>
      <x:c r="T500" s="71"/>
      <x:c r="U500" s="227"/>
      <x:c r="V500" s="227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7"/>
      <x:c r="G501" s="60"/>
      <x:c r="H501" s="60"/>
      <x:c r="I501" s="60"/>
      <x:c r="J501" s="304"/>
      <x:c r="K501" s="60"/>
      <x:c r="L501" s="60"/>
      <x:c r="M501" s="60"/>
      <x:c r="N501" s="60"/>
      <x:c r="O501" s="60"/>
      <x:c r="P501" s="43"/>
      <x:c r="Q501" s="60"/>
      <x:c r="R501" s="60"/>
      <x:c r="S501" s="71"/>
      <x:c r="T501" s="71"/>
      <x:c r="U501" s="227"/>
      <x:c r="V501" s="227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7"/>
      <x:c r="G502" s="60"/>
      <x:c r="H502" s="60"/>
      <x:c r="I502" s="60"/>
      <x:c r="J502" s="304"/>
      <x:c r="K502" s="60"/>
      <x:c r="L502" s="60"/>
      <x:c r="M502" s="60"/>
      <x:c r="N502" s="60"/>
      <x:c r="O502" s="60"/>
      <x:c r="P502" s="43"/>
      <x:c r="Q502" s="60"/>
      <x:c r="R502" s="60"/>
      <x:c r="S502" s="71"/>
      <x:c r="T502" s="71"/>
      <x:c r="U502" s="227"/>
      <x:c r="V502" s="227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7"/>
      <x:c r="G503" s="60"/>
      <x:c r="H503" s="60"/>
      <x:c r="I503" s="60"/>
      <x:c r="J503" s="304"/>
      <x:c r="K503" s="60"/>
      <x:c r="L503" s="60"/>
      <x:c r="M503" s="60"/>
      <x:c r="N503" s="60"/>
      <x:c r="O503" s="60"/>
      <x:c r="P503" s="43"/>
      <x:c r="Q503" s="60"/>
      <x:c r="R503" s="60"/>
      <x:c r="S503" s="71"/>
      <x:c r="T503" s="71"/>
      <x:c r="U503" s="227"/>
      <x:c r="V503" s="227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7"/>
      <x:c r="G504" s="60"/>
      <x:c r="H504" s="60"/>
      <x:c r="I504" s="60"/>
      <x:c r="J504" s="304"/>
      <x:c r="K504" s="60"/>
      <x:c r="L504" s="60"/>
      <x:c r="M504" s="60"/>
      <x:c r="N504" s="60"/>
      <x:c r="O504" s="60"/>
      <x:c r="P504" s="43"/>
      <x:c r="Q504" s="60"/>
      <x:c r="R504" s="60"/>
      <x:c r="S504" s="71"/>
      <x:c r="T504" s="71"/>
      <x:c r="U504" s="227"/>
      <x:c r="V504" s="227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7"/>
      <x:c r="G505" s="60"/>
      <x:c r="H505" s="60"/>
      <x:c r="I505" s="60"/>
      <x:c r="J505" s="304"/>
      <x:c r="K505" s="60"/>
      <x:c r="L505" s="60"/>
      <x:c r="M505" s="60"/>
      <x:c r="N505" s="60"/>
      <x:c r="O505" s="60"/>
      <x:c r="P505" s="43"/>
      <x:c r="Q505" s="60"/>
      <x:c r="R505" s="60"/>
      <x:c r="S505" s="71"/>
      <x:c r="T505" s="71"/>
      <x:c r="U505" s="227"/>
      <x:c r="V505" s="227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7"/>
      <x:c r="G506" s="60"/>
      <x:c r="H506" s="60"/>
      <x:c r="I506" s="60"/>
      <x:c r="J506" s="304"/>
      <x:c r="K506" s="60"/>
      <x:c r="L506" s="60"/>
      <x:c r="M506" s="60"/>
      <x:c r="N506" s="60"/>
      <x:c r="O506" s="60"/>
      <x:c r="P506" s="43"/>
      <x:c r="Q506" s="60"/>
      <x:c r="R506" s="60"/>
      <x:c r="S506" s="71"/>
      <x:c r="T506" s="71"/>
      <x:c r="U506" s="227"/>
      <x:c r="V506" s="227"/>
      <x:c r="W506" s="60"/>
      <x:c r="X506" s="60"/>
      <x:c r="Y506" s="60"/>
      <x:c r="Z506" s="60"/>
    </x:row>
  </x:sheetData>
  <x:mergeCells>
    <x:mergeCell ref="A4:R4"/>
  </x:mergeCells>
  <x:dataValidations count="8">
    <x:dataValidation type="list" errorStyle="stop" allowBlank="0" showDropDown="0" showInputMessage="0" showErrorMessage="0" sqref="H7:H506">
      <x:formula1>"Actual,Budget,Forecast,Projection"</x:formula1>
    </x:dataValidation>
    <x:dataValidation type="list" errorStyle="stop" allowBlank="0" showDropDown="0" showInputMessage="0" showErrorMessage="0" sqref="I7:I506">
      <x:formula1>"REVENUE,OPEX,RESERVE_CONTRIBUTION,REV_RENT_EXISTING,REV_RENT_NEW,REV_SUBSIDY,REV_OTHER,OPEX_HEAD_OFFICE_STAFF,OPEX_OTHER,DEBT_SERVICE_SOURCE"</x:formula1>
    </x:dataValidation>
    <x:dataValidation type="list" errorStyle="stop" operator="between" allowBlank="0" showDropDown="0" showInputMessage="0" showErrorMessage="0" sqref="K7:K506">
      <x:formula1>"CAD,USD,Other"</x:formula1>
      <x:formula2>0</x:formula2>
    </x:dataValidation>
    <x:dataValidation type="list" errorStyle="stop" operator="between" allowBlank="0" showDropDown="0" showInputMessage="0" showErrorMessage="0" sqref="L7:L506">
      <x:formula1>"Cash,Accrual,Mixed,Unknown"</x:formula1>
      <x:formula2>0</x:formula2>
    </x:dataValidation>
    <x:dataValidation type="list" errorStyle="stop" operator="between" allowBlank="0" showDropDown="0" showInputMessage="0" showErrorMessage="0" sqref="P7:P506">
      <x:formula1>"Not reviewed,Under review,Verified,Exception accepted"</x:formula1>
      <x:formula2>0</x:formula2>
    </x:dataValidation>
    <x:dataValidation type="list" sqref="S7:S506">
      <x:formula1>"Confirmed,Placeholder,To confirm"</x:formula1>
    </x:dataValidation>
    <x:dataValidation type="list" sqref="U7:U506">
      <x:formula1>"Portfolio control,Property detail,Project detail,Revenue component,Expense component"</x:formula1>
    </x:dataValidation>
    <x:dataValidation type="list" sqref="V7:V506">
      <x:formula1>"Ready,Needs review,Conflict,Excluded"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4" width="18" style="1" hidden="0" customWidth="1"/>
    <x:col min="5" max="5" width="24" style="1" hidden="0" customWidth="1"/>
    <x:col min="6" max="6" width="22" style="1" hidden="0" customWidth="1"/>
    <x:col min="7" max="7" width="20" style="1" hidden="0" customWidth="1"/>
    <x:col min="8" max="8" width="16" style="1" hidden="0" customWidth="1"/>
    <x:col min="9" max="9" width="14" style="1" hidden="0" customWidth="1"/>
    <x:col min="10" max="10" width="16" style="1" hidden="0" customWidth="1"/>
    <x:col min="11" max="12" width="21" style="1" hidden="0" customWidth="1"/>
    <x:col min="13" max="13" width="23" style="1" hidden="0" customWidth="1"/>
    <x:col min="14" max="14" width="24" style="1" hidden="0" customWidth="1"/>
    <x:col min="15" max="15" width="22" style="1" hidden="0" customWidth="1"/>
    <x:col min="16" max="16" width="16" style="1" hidden="0" customWidth="1"/>
    <x:col min="17" max="17" width="14" style="1" hidden="0" customWidth="1"/>
    <x:col min="18" max="18" width="18" style="1" hidden="0" customWidth="1"/>
    <x:col min="19" max="19" width="24" style="1" hidden="0" customWidth="1"/>
    <x:col min="20" max="20" width="20" style="1" hidden="0" customWidth="1"/>
    <x:col min="21" max="21" width="18" style="1" hidden="0" customWidth="1"/>
    <x:col min="22" max="22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1554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3"/>
      <x:c r="X3" s="3"/>
      <x:c r="Y3" s="3"/>
      <x:c r="Z3" s="3"/>
    </x:row>
    <x:row r="4" ht="30" hidden="0" customHeight="1">
      <x:c r="A4" s="24" t="s">
        <x:v>1555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1556</x:v>
      </x:c>
      <x:c r="B6" s="298" t="s">
        <x:v>1057</x:v>
      </x:c>
      <x:c r="C6" s="298" t="s">
        <x:v>1058</x:v>
      </x:c>
      <x:c r="D6" s="298" t="s">
        <x:v>1532</x:v>
      </x:c>
      <x:c r="E6" s="299" t="s">
        <x:v>1557</x:v>
      </x:c>
      <x:c r="F6" s="298" t="s">
        <x:v>1558</x:v>
      </x:c>
      <x:c r="G6" s="299" t="s">
        <x:v>1559</x:v>
      </x:c>
      <x:c r="H6" s="299" t="s">
        <x:v>1560</x:v>
      </x:c>
      <x:c r="I6" s="299" t="s">
        <x:v>1561</x:v>
      </x:c>
      <x:c r="J6" s="299" t="s">
        <x:v>1562</x:v>
      </x:c>
      <x:c r="K6" s="299" t="s">
        <x:v>1563</x:v>
      </x:c>
      <x:c r="L6" s="299" t="s">
        <x:v>1564</x:v>
      </x:c>
      <x:c r="M6" s="299" t="s">
        <x:v>1565</x:v>
      </x:c>
      <x:c r="N6" s="299" t="s">
        <x:v>1566</x:v>
      </x:c>
      <x:c r="O6" s="299" t="s">
        <x:v>1567</x:v>
      </x:c>
      <x:c r="P6" s="299" t="s">
        <x:v>1568</x:v>
      </x:c>
      <x:c r="Q6" s="299" t="s">
        <x:v>1569</x:v>
      </x:c>
      <x:c r="R6" s="298" t="s">
        <x:v>1460</x:v>
      </x:c>
      <x:c r="S6" s="299" t="s">
        <x:v>533</x:v>
      </x:c>
      <x:c r="T6" s="298" t="s">
        <x:v>1076</x:v>
      </x:c>
      <x:c r="U6" s="298" t="s">
        <x:v>1493</x:v>
      </x:c>
      <x:c r="V6" s="299" t="s">
        <x:v>448</x:v>
      </x:c>
      <x:c r="W6" s="300"/>
      <x:c r="X6" s="300"/>
      <x:c r="Y6" s="300"/>
      <x:c r="Z6" s="300"/>
    </x:row>
    <x:row r="7" ht="27.75" hidden="0" customHeight="1">
      <x:c r="A7" s="321" t="str">
        <x:v>DEBT-NGOB-AGG</x:v>
      </x:c>
      <x:c r="B7" s="321" t="str">
        <x:v>ASM-NGOB-V42-TEST</x:v>
      </x:c>
      <x:c r="C7" s="321" t="str">
        <x:v>ORG-NGOB</x:v>
      </x:c>
      <x:c r="D7" s="321" t="str">
        <x:v>PORTFOLIO-NGOB</x:v>
      </x:c>
      <x:c r="E7" s="321" t="str">
        <x:v>Portfolio aggregate</x:v>
      </x:c>
      <x:c r="F7" s="321" t="str">
        <x:v>Other</x:v>
      </x:c>
      <x:c r="G7" s="375"/>
      <x:c r="H7" s="346"/>
      <x:c r="I7" s="376"/>
      <x:c r="J7" s="321" t="str">
        <x:v>Unknown</x:v>
      </x:c>
      <x:c r="K7" s="375"/>
      <x:c r="L7" s="375"/>
      <x:c r="M7" s="375" t="n">
        <x:f>IF(COUNTIFS('33_DEBT_SCHEDULE'!$C$7:$C$506,A7,'33_DEBT_SCHEDULE'!$G$7:$G$506,'02_DISPLAY_CONFIG'!$B$7)=0,"",SUMIFS('33_DEBT_SCHEDULE'!$L$7:$L$506,'33_DEBT_SCHEDULE'!$C$7:$C$506,A7,'33_DEBT_SCHEDULE'!$G$7:$G$506,'02_DISPLAY_CONFIG'!$B$7))</x:f>
        <x:v>2591047</x:v>
      </x:c>
      <x:c r="N7" s="375"/>
      <x:c r="O7" s="346"/>
      <x:c r="P7" s="346"/>
      <x:c r="Q7" s="321" t="str">
        <x:v>CAD</x:v>
      </x:c>
      <x:c r="R7" s="321" t="str">
        <x:v>SRC-NGOB-V18</x:v>
      </x:c>
      <x:c r="S7" s="321" t="str">
        <x:v>33_DEBT_SCHEDULE</x:v>
      </x:c>
      <x:c r="T7" s="321" t="str">
        <x:v>Under review</x:v>
      </x:c>
      <x:c r="U7" s="321" t="str">
        <x:v>V4.2-NGOB-CORRECTED-TEST</x:v>
      </x:c>
      <x:c r="V7" s="321" t="str">
        <x:v>Source payment aggregate, not confirmed instrument terms. No inferred balance, interest rate or maturity.</x:v>
      </x:c>
      <x:c r="W7" s="60"/>
      <x:c r="X7" s="60"/>
      <x:c r="Y7" s="60"/>
      <x:c r="Z7" s="60"/>
    </x:row>
    <x:row r="8" ht="27.75" hidden="0" customHeight="1">
      <x:c r="A8" s="321" t="str">
        <x:v>DEBT-PAY-PROP-PM</x:v>
      </x:c>
      <x:c r="B8" s="321" t="str">
        <x:v>ASM-NGOB-V42-TEST</x:v>
      </x:c>
      <x:c r="C8" s="321" t="str">
        <x:v>ORG-NGOB</x:v>
      </x:c>
      <x:c r="D8" s="321" t="str">
        <x:v>PROP-PM</x:v>
      </x:c>
      <x:c r="E8" s="321" t="str">
        <x:v>Property payment aggregate</x:v>
      </x:c>
      <x:c r="F8" s="321" t="str">
        <x:v>Other</x:v>
      </x:c>
      <x:c r="G8" s="375"/>
      <x:c r="H8" s="346"/>
      <x:c r="I8" s="376"/>
      <x:c r="J8" s="321" t="str">
        <x:v>Unknown</x:v>
      </x:c>
      <x:c r="K8" s="375"/>
      <x:c r="L8" s="375"/>
      <x:c r="M8" s="375" t="n">
        <x:f>IF(COUNTIFS('33_DEBT_SCHEDULE'!$C$7:$C$506,A8,'33_DEBT_SCHEDULE'!$G$7:$G$506,'02_DISPLAY_CONFIG'!$B$7)=0,"",SUMIFS('33_DEBT_SCHEDULE'!$L$7:$L$506,'33_DEBT_SCHEDULE'!$C$7:$C$506,A8,'33_DEBT_SCHEDULE'!$G$7:$G$506,'02_DISPLAY_CONFIG'!$B$7))</x:f>
        <x:v>2537117.4093921822</x:v>
      </x:c>
      <x:c r="N8" s="375"/>
      <x:c r="O8" s="346"/>
      <x:c r="P8" s="346"/>
      <x:c r="Q8" s="321" t="str">
        <x:v>CAD</x:v>
      </x:c>
      <x:c r="R8" s="321" t="str">
        <x:v>SRC-NGOB-V18</x:v>
      </x:c>
      <x:c r="S8" s="321" t="str">
        <x:v>33_DEBT_SCHEDULE</x:v>
      </x:c>
      <x:c r="T8" s="321" t="str">
        <x:v>Under review</x:v>
      </x:c>
      <x:c r="U8" s="321" t="str">
        <x:v>V4.2-NGOB-CORRECTED-TEST</x:v>
      </x:c>
      <x:c r="V8" s="321" t="str">
        <x:v>Source payment aggregate, not confirmed instrument terms. No inferred balance, interest rate or maturity.</x:v>
      </x:c>
      <x:c r="W8" s="60"/>
      <x:c r="X8" s="60"/>
      <x:c r="Y8" s="60"/>
      <x:c r="Z8" s="60"/>
    </x:row>
    <x:row r="9" ht="27.75" hidden="0" customHeight="1">
      <x:c r="A9" s="321" t="str">
        <x:v>DEBT-PAY-PROP-ADANAC</x:v>
      </x:c>
      <x:c r="B9" s="321" t="str">
        <x:v>ASM-NGOB-V42-TEST</x:v>
      </x:c>
      <x:c r="C9" s="321" t="str">
        <x:v>ORG-NGOB</x:v>
      </x:c>
      <x:c r="D9" s="321" t="str">
        <x:v>PROP-ADANAC</x:v>
      </x:c>
      <x:c r="E9" s="321" t="str">
        <x:v>Property payment aggregate</x:v>
      </x:c>
      <x:c r="F9" s="321" t="str">
        <x:v>Other</x:v>
      </x:c>
      <x:c r="G9" s="375"/>
      <x:c r="H9" s="346"/>
      <x:c r="I9" s="376"/>
      <x:c r="J9" s="321" t="str">
        <x:v>Unknown</x:v>
      </x:c>
      <x:c r="K9" s="375"/>
      <x:c r="L9" s="375"/>
      <x:c r="M9" s="375" t="n">
        <x:f>IF(COUNTIFS('33_DEBT_SCHEDULE'!$C$7:$C$506,A9,'33_DEBT_SCHEDULE'!$G$7:$G$506,'02_DISPLAY_CONFIG'!$B$7)=0,"",SUMIFS('33_DEBT_SCHEDULE'!$L$7:$L$506,'33_DEBT_SCHEDULE'!$C$7:$C$506,A9,'33_DEBT_SCHEDULE'!$G$7:$G$506,'02_DISPLAY_CONFIG'!$B$7))</x:f>
        <x:v>0</x:v>
      </x:c>
      <x:c r="N9" s="375"/>
      <x:c r="O9" s="346"/>
      <x:c r="P9" s="346"/>
      <x:c r="Q9" s="321" t="str">
        <x:v>CAD</x:v>
      </x:c>
      <x:c r="R9" s="321" t="str">
        <x:v>SRC-NGOB-V18</x:v>
      </x:c>
      <x:c r="S9" s="321" t="str">
        <x:v>33_DEBT_SCHEDULE</x:v>
      </x:c>
      <x:c r="T9" s="321" t="str">
        <x:v>Under review</x:v>
      </x:c>
      <x:c r="U9" s="321" t="str">
        <x:v>V4.2-NGOB-CORRECTED-TEST</x:v>
      </x:c>
      <x:c r="V9" s="321" t="str">
        <x:v>Source payment aggregate, not confirmed instrument terms. No inferred balance, interest rate or maturity.</x:v>
      </x:c>
      <x:c r="W9" s="60"/>
      <x:c r="X9" s="60"/>
      <x:c r="Y9" s="60"/>
      <x:c r="Z9" s="60"/>
    </x:row>
    <x:row r="10" ht="27.75" hidden="0" customHeight="1">
      <x:c r="A10" s="321" t="str">
        <x:v>DEBT-PAY-PROP-450P</x:v>
      </x:c>
      <x:c r="B10" s="321" t="str">
        <x:v>ASM-NGOB-V42-TEST</x:v>
      </x:c>
      <x:c r="C10" s="321" t="str">
        <x:v>ORG-NGOB</x:v>
      </x:c>
      <x:c r="D10" s="321" t="str">
        <x:v>PROP-450P</x:v>
      </x:c>
      <x:c r="E10" s="321" t="str">
        <x:v>Property payment aggregate</x:v>
      </x:c>
      <x:c r="F10" s="321" t="str">
        <x:v>Other</x:v>
      </x:c>
      <x:c r="G10" s="375"/>
      <x:c r="H10" s="346"/>
      <x:c r="I10" s="376"/>
      <x:c r="J10" s="321" t="str">
        <x:v>Unknown</x:v>
      </x:c>
      <x:c r="K10" s="375"/>
      <x:c r="L10" s="375"/>
      <x:c r="M10" s="375" t="str">
        <x:f>IF(COUNTIFS('33_DEBT_SCHEDULE'!$C$7:$C$506,A10,'33_DEBT_SCHEDULE'!$G$7:$G$506,'02_DISPLAY_CONFIG'!$B$7)=0,"",SUMIFS('33_DEBT_SCHEDULE'!$L$7:$L$506,'33_DEBT_SCHEDULE'!$C$7:$C$506,A10,'33_DEBT_SCHEDULE'!$G$7:$G$506,'02_DISPLAY_CONFIG'!$B$7))</x:f>
      </x:c>
      <x:c r="N10" s="375"/>
      <x:c r="O10" s="346"/>
      <x:c r="P10" s="346"/>
      <x:c r="Q10" s="321" t="str">
        <x:v>CAD</x:v>
      </x:c>
      <x:c r="R10" s="321" t="str">
        <x:v>SRC-NGOB-V18</x:v>
      </x:c>
      <x:c r="S10" s="321" t="str">
        <x:v>33_DEBT_SCHEDULE</x:v>
      </x:c>
      <x:c r="T10" s="321" t="str">
        <x:v>Under review</x:v>
      </x:c>
      <x:c r="U10" s="321" t="str">
        <x:v>V4.2-NGOB-CORRECTED-TEST</x:v>
      </x:c>
      <x:c r="V10" s="321" t="str">
        <x:v>Source payment aggregate, not confirmed instrument terms. No inferred balance, interest rate or maturity.</x:v>
      </x:c>
      <x:c r="W10" s="60"/>
      <x:c r="X10" s="60"/>
      <x:c r="Y10" s="60"/>
      <x:c r="Z10" s="60"/>
    </x:row>
    <x:row r="11" ht="27.75" hidden="0" customHeight="1">
      <x:c r="A11" s="321" t="str">
        <x:v>DEBT-PAY-PROP-800C</x:v>
      </x:c>
      <x:c r="B11" s="321" t="str">
        <x:v>ASM-NGOB-V42-TEST</x:v>
      </x:c>
      <x:c r="C11" s="321" t="str">
        <x:v>ORG-NGOB</x:v>
      </x:c>
      <x:c r="D11" s="321" t="str">
        <x:v>PROP-800C</x:v>
      </x:c>
      <x:c r="E11" s="321" t="str">
        <x:v>Property payment aggregate</x:v>
      </x:c>
      <x:c r="F11" s="321" t="str">
        <x:v>Other</x:v>
      </x:c>
      <x:c r="G11" s="375"/>
      <x:c r="H11" s="346"/>
      <x:c r="I11" s="376"/>
      <x:c r="J11" s="321" t="str">
        <x:v>Unknown</x:v>
      </x:c>
      <x:c r="K11" s="375"/>
      <x:c r="L11" s="375"/>
      <x:c r="M11" s="375" t="str">
        <x:f>IF(COUNTIFS('33_DEBT_SCHEDULE'!$C$7:$C$506,A11,'33_DEBT_SCHEDULE'!$G$7:$G$506,'02_DISPLAY_CONFIG'!$B$7)=0,"",SUMIFS('33_DEBT_SCHEDULE'!$L$7:$L$506,'33_DEBT_SCHEDULE'!$C$7:$C$506,A11,'33_DEBT_SCHEDULE'!$G$7:$G$506,'02_DISPLAY_CONFIG'!$B$7))</x:f>
      </x:c>
      <x:c r="N11" s="375"/>
      <x:c r="O11" s="346"/>
      <x:c r="P11" s="346"/>
      <x:c r="Q11" s="321" t="str">
        <x:v>CAD</x:v>
      </x:c>
      <x:c r="R11" s="321" t="str">
        <x:v>SRC-NGOB-V18</x:v>
      </x:c>
      <x:c r="S11" s="321" t="str">
        <x:v>33_DEBT_SCHEDULE</x:v>
      </x:c>
      <x:c r="T11" s="321" t="str">
        <x:v>Under review</x:v>
      </x:c>
      <x:c r="U11" s="321" t="str">
        <x:v>V4.2-NGOB-CORRECTED-TEST</x:v>
      </x:c>
      <x:c r="V11" s="321" t="str">
        <x:v>Source payment aggregate, not confirmed instrument terms. No inferred balance, interest rate or maturity.</x:v>
      </x:c>
      <x:c r="W11" s="60"/>
      <x:c r="X11" s="60"/>
      <x:c r="Y11" s="60"/>
      <x:c r="Z11" s="60"/>
    </x:row>
    <x:row r="12" ht="27.75" hidden="0" customHeight="1">
      <x:c r="A12" s="321" t="str">
        <x:v>DEBT-PAY-PROP-AC</x:v>
      </x:c>
      <x:c r="B12" s="321" t="str">
        <x:v>ASM-NGOB-V42-TEST</x:v>
      </x:c>
      <x:c r="C12" s="321" t="str">
        <x:v>ORG-NGOB</x:v>
      </x:c>
      <x:c r="D12" s="321" t="str">
        <x:v>PROP-AC</x:v>
      </x:c>
      <x:c r="E12" s="321" t="str">
        <x:v>Property payment aggregate</x:v>
      </x:c>
      <x:c r="F12" s="321" t="str">
        <x:v>Other</x:v>
      </x:c>
      <x:c r="G12" s="375"/>
      <x:c r="H12" s="346"/>
      <x:c r="I12" s="376"/>
      <x:c r="J12" s="321" t="str">
        <x:v>Unknown</x:v>
      </x:c>
      <x:c r="K12" s="375"/>
      <x:c r="L12" s="375"/>
      <x:c r="M12" s="375" t="n">
        <x:f>IF(COUNTIFS('33_DEBT_SCHEDULE'!$C$7:$C$506,A12,'33_DEBT_SCHEDULE'!$G$7:$G$506,'02_DISPLAY_CONFIG'!$B$7)=0,"",SUMIFS('33_DEBT_SCHEDULE'!$L$7:$L$506,'33_DEBT_SCHEDULE'!$C$7:$C$506,A12,'33_DEBT_SCHEDULE'!$G$7:$G$506,'02_DISPLAY_CONFIG'!$B$7))</x:f>
        <x:v>54330</x:v>
      </x:c>
      <x:c r="N12" s="375"/>
      <x:c r="O12" s="346"/>
      <x:c r="P12" s="346"/>
      <x:c r="Q12" s="321" t="str">
        <x:v>CAD</x:v>
      </x:c>
      <x:c r="R12" s="321" t="str">
        <x:v>SRC-NGOB-V18</x:v>
      </x:c>
      <x:c r="S12" s="321" t="str">
        <x:v>33_DEBT_SCHEDULE</x:v>
      </x:c>
      <x:c r="T12" s="321" t="str">
        <x:v>Under review</x:v>
      </x:c>
      <x:c r="U12" s="321" t="str">
        <x:v>V4.2-NGOB-CORRECTED-TEST</x:v>
      </x:c>
      <x:c r="V12" s="321" t="str">
        <x:v>Source payment aggregate, not confirmed instrument terms. No inferred balance, interest rate or maturity.</x:v>
      </x:c>
      <x:c r="W12" s="60"/>
      <x:c r="X12" s="60"/>
      <x:c r="Y12" s="60"/>
      <x:c r="Z12" s="60"/>
    </x:row>
    <x:row r="13" ht="27.75" hidden="0" customHeight="1">
      <x:c r="A13" s="321" t="str">
        <x:v>DEBT-PAY-PROP-BT</x:v>
      </x:c>
      <x:c r="B13" s="321" t="str">
        <x:v>ASM-NGOB-V42-TEST</x:v>
      </x:c>
      <x:c r="C13" s="321" t="str">
        <x:v>ORG-NGOB</x:v>
      </x:c>
      <x:c r="D13" s="321" t="str">
        <x:v>PROP-BT</x:v>
      </x:c>
      <x:c r="E13" s="321" t="str">
        <x:v>Property payment aggregate</x:v>
      </x:c>
      <x:c r="F13" s="321" t="str">
        <x:v>Other</x:v>
      </x:c>
      <x:c r="G13" s="375"/>
      <x:c r="H13" s="346"/>
      <x:c r="I13" s="376"/>
      <x:c r="J13" s="321" t="str">
        <x:v>Unknown</x:v>
      </x:c>
      <x:c r="K13" s="375"/>
      <x:c r="L13" s="375"/>
      <x:c r="M13" s="375" t="n">
        <x:f>IF(COUNTIFS('33_DEBT_SCHEDULE'!$C$7:$C$506,A13,'33_DEBT_SCHEDULE'!$G$7:$G$506,'02_DISPLAY_CONFIG'!$B$7)=0,"",SUMIFS('33_DEBT_SCHEDULE'!$L$7:$L$506,'33_DEBT_SCHEDULE'!$C$7:$C$506,A13,'33_DEBT_SCHEDULE'!$G$7:$G$506,'02_DISPLAY_CONFIG'!$B$7))</x:f>
        <x:v>110563.68</x:v>
      </x:c>
      <x:c r="N13" s="375"/>
      <x:c r="O13" s="346"/>
      <x:c r="P13" s="346"/>
      <x:c r="Q13" s="321" t="str">
        <x:v>CAD</x:v>
      </x:c>
      <x:c r="R13" s="321" t="str">
        <x:v>SRC-NGOB-V18</x:v>
      </x:c>
      <x:c r="S13" s="321" t="str">
        <x:v>33_DEBT_SCHEDULE</x:v>
      </x:c>
      <x:c r="T13" s="321" t="str">
        <x:v>Under review</x:v>
      </x:c>
      <x:c r="U13" s="321" t="str">
        <x:v>V4.2-NGOB-CORRECTED-TEST</x:v>
      </x:c>
      <x:c r="V13" s="321" t="str">
        <x:v>Source payment aggregate, not confirmed instrument terms. No inferred balance, interest rate or maturity.</x:v>
      </x:c>
      <x:c r="W13" s="60"/>
      <x:c r="X13" s="60"/>
      <x:c r="Y13" s="60"/>
      <x:c r="Z13" s="60"/>
    </x:row>
    <x:row r="14" ht="27.75" hidden="0" customHeight="1">
      <x:c r="A14" s="321" t="str">
        <x:v>DEBT-PAY-PROP-CH</x:v>
      </x:c>
      <x:c r="B14" s="321" t="str">
        <x:v>ASM-NGOB-V42-TEST</x:v>
      </x:c>
      <x:c r="C14" s="321" t="str">
        <x:v>ORG-NGOB</x:v>
      </x:c>
      <x:c r="D14" s="321" t="str">
        <x:v>PROP-CH</x:v>
      </x:c>
      <x:c r="E14" s="321" t="str">
        <x:v>Property payment aggregate</x:v>
      </x:c>
      <x:c r="F14" s="321" t="str">
        <x:v>Other</x:v>
      </x:c>
      <x:c r="G14" s="375"/>
      <x:c r="H14" s="346"/>
      <x:c r="I14" s="376"/>
      <x:c r="J14" s="321" t="str">
        <x:v>Unknown</x:v>
      </x:c>
      <x:c r="K14" s="375"/>
      <x:c r="L14" s="375"/>
      <x:c r="M14" s="375" t="n">
        <x:f>IF(COUNTIFS('33_DEBT_SCHEDULE'!$C$7:$C$506,A14,'33_DEBT_SCHEDULE'!$G$7:$G$506,'02_DISPLAY_CONFIG'!$B$7)=0,"",SUMIFS('33_DEBT_SCHEDULE'!$L$7:$L$506,'33_DEBT_SCHEDULE'!$C$7:$C$506,A14,'33_DEBT_SCHEDULE'!$G$7:$G$506,'02_DISPLAY_CONFIG'!$B$7))</x:f>
        <x:v>0</x:v>
      </x:c>
      <x:c r="N14" s="375"/>
      <x:c r="O14" s="346"/>
      <x:c r="P14" s="346"/>
      <x:c r="Q14" s="321" t="str">
        <x:v>CAD</x:v>
      </x:c>
      <x:c r="R14" s="321" t="str">
        <x:v>SRC-NGOB-V18</x:v>
      </x:c>
      <x:c r="S14" s="321" t="str">
        <x:v>33_DEBT_SCHEDULE</x:v>
      </x:c>
      <x:c r="T14" s="321" t="str">
        <x:v>Under review</x:v>
      </x:c>
      <x:c r="U14" s="321" t="str">
        <x:v>V4.2-NGOB-CORRECTED-TEST</x:v>
      </x:c>
      <x:c r="V14" s="321" t="str">
        <x:v>Source payment aggregate, not confirmed instrument terms. No inferred balance, interest rate or maturity.</x:v>
      </x:c>
      <x:c r="W14" s="60"/>
      <x:c r="X14" s="60"/>
      <x:c r="Y14" s="60"/>
      <x:c r="Z14" s="60"/>
    </x:row>
    <x:row r="15" ht="19.5" hidden="0" customHeight="1">
      <x:c r="A15" s="348" t="str">
        <x:v>DEBT-PAY-PROP-CC</x:v>
      </x:c>
      <x:c r="B15" s="348" t="str">
        <x:v>ASM-NGOB-V42-TEST</x:v>
      </x:c>
      <x:c r="C15" s="348" t="str">
        <x:v>ORG-NGOB</x:v>
      </x:c>
      <x:c r="D15" s="348" t="str">
        <x:v>PROP-CC</x:v>
      </x:c>
      <x:c r="E15" s="348" t="str">
        <x:v>Property payment aggregate</x:v>
      </x:c>
      <x:c r="F15" s="348" t="str">
        <x:v>Other</x:v>
      </x:c>
      <x:c r="G15" s="377"/>
      <x:c r="H15" s="349"/>
      <x:c r="I15" s="378"/>
      <x:c r="J15" s="348" t="str">
        <x:v>Unknown</x:v>
      </x:c>
      <x:c r="K15" s="377"/>
      <x:c r="L15" s="377"/>
      <x:c r="M15" s="377" t="n">
        <x:f>IF(COUNTIFS('33_DEBT_SCHEDULE'!$C$7:$C$506,A15,'33_DEBT_SCHEDULE'!$G$7:$G$506,'02_DISPLAY_CONFIG'!$B$7)=0,"",SUMIFS('33_DEBT_SCHEDULE'!$L$7:$L$506,'33_DEBT_SCHEDULE'!$C$7:$C$506,A15,'33_DEBT_SCHEDULE'!$G$7:$G$506,'02_DISPLAY_CONFIG'!$B$7))</x:f>
        <x:v>0</x:v>
      </x:c>
      <x:c r="N15" s="377"/>
      <x:c r="O15" s="348"/>
      <x:c r="P15" s="349"/>
      <x:c r="Q15" s="348" t="str">
        <x:v>CAD</x:v>
      </x:c>
      <x:c r="R15" s="348" t="str">
        <x:v>SRC-NGOB-V18</x:v>
      </x:c>
      <x:c r="S15" s="348" t="str">
        <x:v>33_DEBT_SCHEDULE</x:v>
      </x:c>
      <x:c r="T15" s="351" t="str">
        <x:v>Under review</x:v>
      </x:c>
      <x:c r="U15" s="348" t="str">
        <x:v>V4.2-NGOB-CORRECTED-TEST</x:v>
      </x:c>
      <x:c r="V15" s="348" t="str">
        <x:v>Source payment aggregate, not confirmed instrument terms. No inferred balance, interest rate or maturity.</x:v>
      </x:c>
      <x:c r="W15" s="60"/>
      <x:c r="X15" s="60"/>
      <x:c r="Y15" s="60"/>
      <x:c r="Z15" s="60"/>
    </x:row>
    <x:row r="16" ht="19.5" hidden="0" customHeight="1">
      <x:c r="A16" s="348" t="str">
        <x:v>DEBT-PAY-PROP-EE</x:v>
      </x:c>
      <x:c r="B16" s="348" t="str">
        <x:v>ASM-NGOB-V42-TEST</x:v>
      </x:c>
      <x:c r="C16" s="348" t="str">
        <x:v>ORG-NGOB</x:v>
      </x:c>
      <x:c r="D16" s="348" t="str">
        <x:v>PROP-EE</x:v>
      </x:c>
      <x:c r="E16" s="348" t="str">
        <x:v>Property payment aggregate</x:v>
      </x:c>
      <x:c r="F16" s="348" t="str">
        <x:v>Other</x:v>
      </x:c>
      <x:c r="G16" s="377"/>
      <x:c r="H16" s="349"/>
      <x:c r="I16" s="378"/>
      <x:c r="J16" s="348" t="str">
        <x:v>Unknown</x:v>
      </x:c>
      <x:c r="K16" s="377"/>
      <x:c r="L16" s="377"/>
      <x:c r="M16" s="377" t="n">
        <x:f>IF(COUNTIFS('33_DEBT_SCHEDULE'!$C$7:$C$506,A16,'33_DEBT_SCHEDULE'!$G$7:$G$506,'02_DISPLAY_CONFIG'!$B$7)=0,"",SUMIFS('33_DEBT_SCHEDULE'!$L$7:$L$506,'33_DEBT_SCHEDULE'!$C$7:$C$506,A16,'33_DEBT_SCHEDULE'!$G$7:$G$506,'02_DISPLAY_CONFIG'!$B$7))</x:f>
        <x:v>28440</x:v>
      </x:c>
      <x:c r="N16" s="377"/>
      <x:c r="O16" s="348"/>
      <x:c r="P16" s="349"/>
      <x:c r="Q16" s="348" t="str">
        <x:v>CAD</x:v>
      </x:c>
      <x:c r="R16" s="348" t="str">
        <x:v>SRC-NGOB-V18</x:v>
      </x:c>
      <x:c r="S16" s="348" t="str">
        <x:v>33_DEBT_SCHEDULE</x:v>
      </x:c>
      <x:c r="T16" s="351" t="str">
        <x:v>Under review</x:v>
      </x:c>
      <x:c r="U16" s="348" t="str">
        <x:v>V4.2-NGOB-CORRECTED-TEST</x:v>
      </x:c>
      <x:c r="V16" s="348" t="str">
        <x:v>Source payment aggregate, not confirmed instrument terms. No inferred balance, interest rate or maturity.</x:v>
      </x:c>
      <x:c r="W16" s="60"/>
      <x:c r="X16" s="60"/>
      <x:c r="Y16" s="60"/>
      <x:c r="Z16" s="60"/>
    </x:row>
    <x:row r="17" ht="19.5" hidden="0" customHeight="1">
      <x:c r="A17" s="348" t="str">
        <x:v>DEBT-PAY-PROP-MH</x:v>
      </x:c>
      <x:c r="B17" s="348" t="str">
        <x:v>ASM-NGOB-V42-TEST</x:v>
      </x:c>
      <x:c r="C17" s="348" t="str">
        <x:v>ORG-NGOB</x:v>
      </x:c>
      <x:c r="D17" s="348" t="str">
        <x:v>PROP-MH</x:v>
      </x:c>
      <x:c r="E17" s="348" t="str">
        <x:v>Property payment aggregate</x:v>
      </x:c>
      <x:c r="F17" s="348" t="str">
        <x:v>Other</x:v>
      </x:c>
      <x:c r="G17" s="377"/>
      <x:c r="H17" s="349"/>
      <x:c r="I17" s="378"/>
      <x:c r="J17" s="348" t="str">
        <x:v>Unknown</x:v>
      </x:c>
      <x:c r="K17" s="377"/>
      <x:c r="L17" s="377"/>
      <x:c r="M17" s="377" t="n">
        <x:f>IF(COUNTIFS('33_DEBT_SCHEDULE'!$C$7:$C$506,A17,'33_DEBT_SCHEDULE'!$G$7:$G$506,'02_DISPLAY_CONFIG'!$B$7)=0,"",SUMIFS('33_DEBT_SCHEDULE'!$L$7:$L$506,'33_DEBT_SCHEDULE'!$C$7:$C$506,A17,'33_DEBT_SCHEDULE'!$G$7:$G$506,'02_DISPLAY_CONFIG'!$B$7))</x:f>
        <x:v>27</x:v>
      </x:c>
      <x:c r="N17" s="377"/>
      <x:c r="O17" s="348"/>
      <x:c r="P17" s="349"/>
      <x:c r="Q17" s="348" t="str">
        <x:v>CAD</x:v>
      </x:c>
      <x:c r="R17" s="348" t="str">
        <x:v>SRC-NGOB-V18</x:v>
      </x:c>
      <x:c r="S17" s="348" t="str">
        <x:v>33_DEBT_SCHEDULE</x:v>
      </x:c>
      <x:c r="T17" s="351" t="str">
        <x:v>Under review</x:v>
      </x:c>
      <x:c r="U17" s="348" t="str">
        <x:v>V4.2-NGOB-CORRECTED-TEST</x:v>
      </x:c>
      <x:c r="V17" s="348" t="str">
        <x:v>Source payment aggregate, not confirmed instrument terms. No inferred balance, interest rate or maturity.</x:v>
      </x:c>
      <x:c r="W17" s="60"/>
      <x:c r="X17" s="60"/>
      <x:c r="Y17" s="60"/>
      <x:c r="Z17" s="60"/>
    </x:row>
    <x:row r="18" ht="19.5" hidden="0" customHeight="1">
      <x:c r="A18" s="348" t="str">
        <x:v>DEBT-PAY-PROP-NT</x:v>
      </x:c>
      <x:c r="B18" s="348" t="str">
        <x:v>ASM-NGOB-V42-TEST</x:v>
      </x:c>
      <x:c r="C18" s="348" t="str">
        <x:v>ORG-NGOB</x:v>
      </x:c>
      <x:c r="D18" s="348" t="str">
        <x:v>PROP-NT</x:v>
      </x:c>
      <x:c r="E18" s="348" t="str">
        <x:v>Property payment aggregate</x:v>
      </x:c>
      <x:c r="F18" s="348" t="str">
        <x:v>Other</x:v>
      </x:c>
      <x:c r="G18" s="377"/>
      <x:c r="H18" s="349"/>
      <x:c r="I18" s="378"/>
      <x:c r="J18" s="348" t="str">
        <x:v>Unknown</x:v>
      </x:c>
      <x:c r="K18" s="377"/>
      <x:c r="L18" s="377"/>
      <x:c r="M18" s="377" t="n">
        <x:f>IF(COUNTIFS('33_DEBT_SCHEDULE'!$C$7:$C$506,A18,'33_DEBT_SCHEDULE'!$G$7:$G$506,'02_DISPLAY_CONFIG'!$B$7)=0,"",SUMIFS('33_DEBT_SCHEDULE'!$L$7:$L$506,'33_DEBT_SCHEDULE'!$C$7:$C$506,A18,'33_DEBT_SCHEDULE'!$G$7:$G$506,'02_DISPLAY_CONFIG'!$B$7))</x:f>
        <x:v>-274351.8</x:v>
      </x:c>
      <x:c r="N18" s="377"/>
      <x:c r="O18" s="348"/>
      <x:c r="P18" s="349"/>
      <x:c r="Q18" s="348" t="str">
        <x:v>CAD</x:v>
      </x:c>
      <x:c r="R18" s="348" t="str">
        <x:v>SRC-NGOB-V18</x:v>
      </x:c>
      <x:c r="S18" s="348" t="str">
        <x:v>33_DEBT_SCHEDULE</x:v>
      </x:c>
      <x:c r="T18" s="351" t="str">
        <x:v>Under review</x:v>
      </x:c>
      <x:c r="U18" s="348" t="str">
        <x:v>V4.2-NGOB-CORRECTED-TEST</x:v>
      </x:c>
      <x:c r="V18" s="348" t="str">
        <x:v>Source payment aggregate, not confirmed instrument terms. No inferred balance, interest rate or maturity.</x:v>
      </x:c>
      <x:c r="W18" s="60"/>
      <x:c r="X18" s="60"/>
      <x:c r="Y18" s="60"/>
      <x:c r="Z18" s="60"/>
    </x:row>
    <x:row r="19" ht="19.5" hidden="0" customHeight="1">
      <x:c r="A19" s="348" t="str">
        <x:v>DEBT-PAY-PROP-JP</x:v>
      </x:c>
      <x:c r="B19" s="348" t="str">
        <x:v>ASM-NGOB-V42-TEST</x:v>
      </x:c>
      <x:c r="C19" s="348" t="str">
        <x:v>ORG-NGOB</x:v>
      </x:c>
      <x:c r="D19" s="348" t="str">
        <x:v>PROP-JP</x:v>
      </x:c>
      <x:c r="E19" s="348" t="str">
        <x:v>Property payment aggregate</x:v>
      </x:c>
      <x:c r="F19" s="348" t="str">
        <x:v>Other</x:v>
      </x:c>
      <x:c r="G19" s="377"/>
      <x:c r="H19" s="349"/>
      <x:c r="I19" s="378"/>
      <x:c r="J19" s="348" t="str">
        <x:v>Unknown</x:v>
      </x:c>
      <x:c r="K19" s="377"/>
      <x:c r="L19" s="377"/>
      <x:c r="M19" s="377" t="n">
        <x:f>IF(COUNTIFS('33_DEBT_SCHEDULE'!$C$7:$C$506,A19,'33_DEBT_SCHEDULE'!$G$7:$G$506,'02_DISPLAY_CONFIG'!$B$7)=0,"",SUMIFS('33_DEBT_SCHEDULE'!$L$7:$L$506,'33_DEBT_SCHEDULE'!$C$7:$C$506,A19,'33_DEBT_SCHEDULE'!$G$7:$G$506,'02_DISPLAY_CONFIG'!$B$7))</x:f>
        <x:v>42600</x:v>
      </x:c>
      <x:c r="N19" s="377"/>
      <x:c r="O19" s="348"/>
      <x:c r="P19" s="349"/>
      <x:c r="Q19" s="348" t="str">
        <x:v>CAD</x:v>
      </x:c>
      <x:c r="R19" s="348" t="str">
        <x:v>SRC-NGOB-V18</x:v>
      </x:c>
      <x:c r="S19" s="348" t="str">
        <x:v>33_DEBT_SCHEDULE</x:v>
      </x:c>
      <x:c r="T19" s="351" t="str">
        <x:v>Under review</x:v>
      </x:c>
      <x:c r="U19" s="348" t="str">
        <x:v>V4.2-NGOB-CORRECTED-TEST</x:v>
      </x:c>
      <x:c r="V19" s="348" t="str">
        <x:v>Source payment aggregate, not confirmed instrument terms. No inferred balance, interest rate or maturity.</x:v>
      </x:c>
      <x:c r="W19" s="60"/>
      <x:c r="X19" s="60"/>
      <x:c r="Y19" s="60"/>
      <x:c r="Z19" s="60"/>
    </x:row>
    <x:row r="20" ht="19.5" hidden="0" customHeight="1">
      <x:c r="A20" s="348"/>
      <x:c r="B20" s="348"/>
      <x:c r="C20" s="348"/>
      <x:c r="D20" s="348"/>
      <x:c r="E20" s="348"/>
      <x:c r="F20" s="348"/>
      <x:c r="G20" s="377"/>
      <x:c r="H20" s="349"/>
      <x:c r="I20" s="378"/>
      <x:c r="J20" s="348"/>
      <x:c r="K20" s="377"/>
      <x:c r="L20" s="377"/>
      <x:c r="M20" s="377"/>
      <x:c r="N20" s="377"/>
      <x:c r="O20" s="348"/>
      <x:c r="P20" s="349"/>
      <x:c r="Q20" s="348"/>
      <x:c r="R20" s="348"/>
      <x:c r="S20" s="348"/>
      <x:c r="T20" s="351"/>
      <x:c r="U20" s="348"/>
      <x:c r="V20" s="348"/>
      <x:c r="W20" s="60"/>
      <x:c r="X20" s="60"/>
      <x:c r="Y20" s="60"/>
      <x:c r="Z20" s="60"/>
    </x:row>
    <x:row r="21" ht="19.5" hidden="0" customHeight="1">
      <x:c r="A21" s="348"/>
      <x:c r="B21" s="348"/>
      <x:c r="C21" s="348"/>
      <x:c r="D21" s="348"/>
      <x:c r="E21" s="348"/>
      <x:c r="F21" s="348"/>
      <x:c r="G21" s="377"/>
      <x:c r="H21" s="349"/>
      <x:c r="I21" s="378"/>
      <x:c r="J21" s="348"/>
      <x:c r="K21" s="377"/>
      <x:c r="L21" s="377"/>
      <x:c r="M21" s="377"/>
      <x:c r="N21" s="377"/>
      <x:c r="O21" s="348"/>
      <x:c r="P21" s="349"/>
      <x:c r="Q21" s="348"/>
      <x:c r="R21" s="348"/>
      <x:c r="S21" s="348"/>
      <x:c r="T21" s="351"/>
      <x:c r="U21" s="348"/>
      <x:c r="V21" s="348"/>
      <x:c r="W21" s="60"/>
      <x:c r="X21" s="60"/>
      <x:c r="Y21" s="60"/>
      <x:c r="Z21" s="60"/>
    </x:row>
    <x:row r="22" ht="19.5" hidden="0" customHeight="1">
      <x:c r="A22" s="352"/>
      <x:c r="B22" s="352"/>
      <x:c r="C22" s="352"/>
      <x:c r="D22" s="352"/>
      <x:c r="E22" s="352"/>
      <x:c r="F22" s="352"/>
      <x:c r="G22" s="379"/>
      <x:c r="H22" s="353"/>
      <x:c r="I22" s="380"/>
      <x:c r="J22" s="352"/>
      <x:c r="K22" s="379"/>
      <x:c r="L22" s="379"/>
      <x:c r="M22" s="379"/>
      <x:c r="N22" s="379"/>
      <x:c r="O22" s="352"/>
      <x:c r="P22" s="353"/>
      <x:c r="Q22" s="352"/>
      <x:c r="R22" s="352"/>
      <x:c r="S22" s="352"/>
      <x:c r="T22" s="355"/>
      <x:c r="U22" s="352"/>
      <x:c r="V22" s="352"/>
      <x:c r="W22" s="60"/>
      <x:c r="X22" s="60"/>
      <x:c r="Y22" s="60"/>
      <x:c r="Z22" s="60"/>
    </x:row>
    <x:row r="23" ht="15" hidden="0" customHeight="1">
      <x:c r="A23" s="60"/>
      <x:c r="B23" s="60"/>
      <x:c r="C23" s="60"/>
      <x:c r="D23" s="60"/>
      <x:c r="E23" s="60"/>
      <x:c r="F23" s="60"/>
      <x:c r="G23" s="100"/>
      <x:c r="H23" s="67"/>
      <x:c r="I23" s="107"/>
      <x:c r="J23" s="60"/>
      <x:c r="K23" s="100"/>
      <x:c r="L23" s="100"/>
      <x:c r="M23" s="100"/>
      <x:c r="N23" s="100"/>
      <x:c r="O23" s="60"/>
      <x:c r="P23" s="67"/>
      <x:c r="Q23" s="60"/>
      <x:c r="R23" s="60"/>
      <x:c r="S23" s="60"/>
      <x:c r="T23" s="43"/>
      <x:c r="U23" s="60"/>
      <x:c r="V23" s="60"/>
      <x:c r="W23" s="60"/>
      <x:c r="X23" s="60"/>
      <x:c r="Y23" s="60"/>
      <x:c r="Z23" s="60"/>
    </x:row>
    <x:row r="24" ht="15" hidden="0" customHeight="1">
      <x:c r="A24" s="60"/>
      <x:c r="B24" s="60"/>
      <x:c r="C24" s="60"/>
      <x:c r="D24" s="60"/>
      <x:c r="E24" s="60"/>
      <x:c r="F24" s="60"/>
      <x:c r="G24" s="100"/>
      <x:c r="H24" s="67"/>
      <x:c r="I24" s="107"/>
      <x:c r="J24" s="60"/>
      <x:c r="K24" s="100"/>
      <x:c r="L24" s="100"/>
      <x:c r="M24" s="100"/>
      <x:c r="N24" s="100"/>
      <x:c r="O24" s="60"/>
      <x:c r="P24" s="67"/>
      <x:c r="Q24" s="60"/>
      <x:c r="R24" s="60"/>
      <x:c r="S24" s="60"/>
      <x:c r="T24" s="43"/>
      <x:c r="U24" s="60"/>
      <x:c r="V24" s="60"/>
      <x:c r="W24" s="60"/>
      <x:c r="X24" s="60"/>
      <x:c r="Y24" s="60"/>
      <x:c r="Z24" s="60"/>
    </x:row>
    <x:row r="25" ht="15" hidden="0" customHeight="1">
      <x:c r="A25" s="60"/>
      <x:c r="B25" s="60"/>
      <x:c r="C25" s="60"/>
      <x:c r="D25" s="60"/>
      <x:c r="E25" s="60"/>
      <x:c r="F25" s="60"/>
      <x:c r="G25" s="100"/>
      <x:c r="H25" s="67"/>
      <x:c r="I25" s="107"/>
      <x:c r="J25" s="60"/>
      <x:c r="K25" s="100"/>
      <x:c r="L25" s="100"/>
      <x:c r="M25" s="100"/>
      <x:c r="N25" s="100"/>
      <x:c r="O25" s="60"/>
      <x:c r="P25" s="67"/>
      <x:c r="Q25" s="60"/>
      <x:c r="R25" s="60"/>
      <x:c r="S25" s="60"/>
      <x:c r="T25" s="43"/>
      <x:c r="U25" s="60"/>
      <x:c r="V25" s="60"/>
      <x:c r="W25" s="60"/>
      <x:c r="X25" s="60"/>
      <x:c r="Y25" s="60"/>
      <x:c r="Z25" s="60"/>
    </x:row>
    <x:row r="26" ht="15" hidden="0" customHeight="1">
      <x:c r="A26" s="60"/>
      <x:c r="B26" s="60"/>
      <x:c r="C26" s="60"/>
      <x:c r="D26" s="60"/>
      <x:c r="E26" s="60"/>
      <x:c r="F26" s="60"/>
      <x:c r="G26" s="100"/>
      <x:c r="H26" s="67"/>
      <x:c r="I26" s="107"/>
      <x:c r="J26" s="60"/>
      <x:c r="K26" s="100"/>
      <x:c r="L26" s="100"/>
      <x:c r="M26" s="100"/>
      <x:c r="N26" s="100"/>
      <x:c r="O26" s="60"/>
      <x:c r="P26" s="67"/>
      <x:c r="Q26" s="60"/>
      <x:c r="R26" s="60"/>
      <x:c r="S26" s="60"/>
      <x:c r="T26" s="43"/>
      <x:c r="U26" s="60"/>
      <x:c r="V26" s="60"/>
      <x:c r="W26" s="60"/>
      <x:c r="X26" s="60"/>
      <x:c r="Y26" s="60"/>
      <x:c r="Z26" s="60"/>
    </x:row>
    <x:row r="27" ht="15" hidden="0" customHeight="1">
      <x:c r="A27" s="60"/>
      <x:c r="B27" s="60"/>
      <x:c r="C27" s="60"/>
      <x:c r="D27" s="60"/>
      <x:c r="E27" s="60"/>
      <x:c r="F27" s="60"/>
      <x:c r="G27" s="100"/>
      <x:c r="H27" s="67"/>
      <x:c r="I27" s="107"/>
      <x:c r="J27" s="60"/>
      <x:c r="K27" s="100"/>
      <x:c r="L27" s="100"/>
      <x:c r="M27" s="100"/>
      <x:c r="N27" s="100"/>
      <x:c r="O27" s="60"/>
      <x:c r="P27" s="67"/>
      <x:c r="Q27" s="60"/>
      <x:c r="R27" s="60"/>
      <x:c r="S27" s="60"/>
      <x:c r="T27" s="43"/>
      <x:c r="U27" s="60"/>
      <x:c r="V27" s="60"/>
      <x:c r="W27" s="60"/>
      <x:c r="X27" s="60"/>
      <x:c r="Y27" s="60"/>
      <x:c r="Z27" s="60"/>
    </x:row>
    <x:row r="28" ht="15" hidden="0" customHeight="1">
      <x:c r="A28" s="60"/>
      <x:c r="B28" s="60"/>
      <x:c r="C28" s="60"/>
      <x:c r="D28" s="60"/>
      <x:c r="E28" s="60"/>
      <x:c r="F28" s="60"/>
      <x:c r="G28" s="100"/>
      <x:c r="H28" s="67"/>
      <x:c r="I28" s="107"/>
      <x:c r="J28" s="60"/>
      <x:c r="K28" s="100"/>
      <x:c r="L28" s="100"/>
      <x:c r="M28" s="100"/>
      <x:c r="N28" s="100"/>
      <x:c r="O28" s="60"/>
      <x:c r="P28" s="67"/>
      <x:c r="Q28" s="60"/>
      <x:c r="R28" s="60"/>
      <x:c r="S28" s="60"/>
      <x:c r="T28" s="43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0"/>
      <x:c r="F29" s="60"/>
      <x:c r="G29" s="100"/>
      <x:c r="H29" s="67"/>
      <x:c r="I29" s="107"/>
      <x:c r="J29" s="60"/>
      <x:c r="K29" s="100"/>
      <x:c r="L29" s="100"/>
      <x:c r="M29" s="100"/>
      <x:c r="N29" s="100"/>
      <x:c r="O29" s="60"/>
      <x:c r="P29" s="67"/>
      <x:c r="Q29" s="60"/>
      <x:c r="R29" s="60"/>
      <x:c r="S29" s="60"/>
      <x:c r="T29" s="43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0"/>
      <x:c r="F30" s="60"/>
      <x:c r="G30" s="100"/>
      <x:c r="H30" s="67"/>
      <x:c r="I30" s="107"/>
      <x:c r="J30" s="60"/>
      <x:c r="K30" s="100"/>
      <x:c r="L30" s="100"/>
      <x:c r="M30" s="100"/>
      <x:c r="N30" s="100"/>
      <x:c r="O30" s="60"/>
      <x:c r="P30" s="67"/>
      <x:c r="Q30" s="60"/>
      <x:c r="R30" s="60"/>
      <x:c r="S30" s="60"/>
      <x:c r="T30" s="43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0"/>
      <x:c r="F31" s="60"/>
      <x:c r="G31" s="100"/>
      <x:c r="H31" s="67"/>
      <x:c r="I31" s="107"/>
      <x:c r="J31" s="60"/>
      <x:c r="K31" s="100"/>
      <x:c r="L31" s="100"/>
      <x:c r="M31" s="100"/>
      <x:c r="N31" s="100"/>
      <x:c r="O31" s="60"/>
      <x:c r="P31" s="67"/>
      <x:c r="Q31" s="60"/>
      <x:c r="R31" s="60"/>
      <x:c r="S31" s="60"/>
      <x:c r="T31" s="43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0"/>
      <x:c r="F32" s="60"/>
      <x:c r="G32" s="100"/>
      <x:c r="H32" s="67"/>
      <x:c r="I32" s="107"/>
      <x:c r="J32" s="60"/>
      <x:c r="K32" s="100"/>
      <x:c r="L32" s="100"/>
      <x:c r="M32" s="100"/>
      <x:c r="N32" s="100"/>
      <x:c r="O32" s="60"/>
      <x:c r="P32" s="67"/>
      <x:c r="Q32" s="60"/>
      <x:c r="R32" s="60"/>
      <x:c r="S32" s="60"/>
      <x:c r="T32" s="43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0"/>
      <x:c r="F33" s="60"/>
      <x:c r="G33" s="100"/>
      <x:c r="H33" s="67"/>
      <x:c r="I33" s="107"/>
      <x:c r="J33" s="60"/>
      <x:c r="K33" s="100"/>
      <x:c r="L33" s="100"/>
      <x:c r="M33" s="100"/>
      <x:c r="N33" s="100"/>
      <x:c r="O33" s="60"/>
      <x:c r="P33" s="67"/>
      <x:c r="Q33" s="60"/>
      <x:c r="R33" s="60"/>
      <x:c r="S33" s="60"/>
      <x:c r="T33" s="43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0"/>
      <x:c r="F34" s="60"/>
      <x:c r="G34" s="100"/>
      <x:c r="H34" s="67"/>
      <x:c r="I34" s="107"/>
      <x:c r="J34" s="60"/>
      <x:c r="K34" s="100"/>
      <x:c r="L34" s="100"/>
      <x:c r="M34" s="100"/>
      <x:c r="N34" s="100"/>
      <x:c r="O34" s="60"/>
      <x:c r="P34" s="67"/>
      <x:c r="Q34" s="60"/>
      <x:c r="R34" s="60"/>
      <x:c r="S34" s="60"/>
      <x:c r="T34" s="43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0"/>
      <x:c r="F35" s="60"/>
      <x:c r="G35" s="100"/>
      <x:c r="H35" s="67"/>
      <x:c r="I35" s="107"/>
      <x:c r="J35" s="60"/>
      <x:c r="K35" s="100"/>
      <x:c r="L35" s="100"/>
      <x:c r="M35" s="100"/>
      <x:c r="N35" s="100"/>
      <x:c r="O35" s="60"/>
      <x:c r="P35" s="67"/>
      <x:c r="Q35" s="60"/>
      <x:c r="R35" s="60"/>
      <x:c r="S35" s="60"/>
      <x:c r="T35" s="43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0"/>
      <x:c r="F36" s="60"/>
      <x:c r="G36" s="100"/>
      <x:c r="H36" s="67"/>
      <x:c r="I36" s="107"/>
      <x:c r="J36" s="60"/>
      <x:c r="K36" s="100"/>
      <x:c r="L36" s="100"/>
      <x:c r="M36" s="100"/>
      <x:c r="N36" s="100"/>
      <x:c r="O36" s="60"/>
      <x:c r="P36" s="67"/>
      <x:c r="Q36" s="60"/>
      <x:c r="R36" s="60"/>
      <x:c r="S36" s="60"/>
      <x:c r="T36" s="43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0"/>
      <x:c r="F37" s="60"/>
      <x:c r="G37" s="100"/>
      <x:c r="H37" s="67"/>
      <x:c r="I37" s="107"/>
      <x:c r="J37" s="60"/>
      <x:c r="K37" s="100"/>
      <x:c r="L37" s="100"/>
      <x:c r="M37" s="100"/>
      <x:c r="N37" s="100"/>
      <x:c r="O37" s="60"/>
      <x:c r="P37" s="67"/>
      <x:c r="Q37" s="60"/>
      <x:c r="R37" s="60"/>
      <x:c r="S37" s="60"/>
      <x:c r="T37" s="43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0"/>
      <x:c r="F38" s="60"/>
      <x:c r="G38" s="100"/>
      <x:c r="H38" s="67"/>
      <x:c r="I38" s="107"/>
      <x:c r="J38" s="60"/>
      <x:c r="K38" s="100"/>
      <x:c r="L38" s="100"/>
      <x:c r="M38" s="100"/>
      <x:c r="N38" s="100"/>
      <x:c r="O38" s="60"/>
      <x:c r="P38" s="67"/>
      <x:c r="Q38" s="60"/>
      <x:c r="R38" s="60"/>
      <x:c r="S38" s="60"/>
      <x:c r="T38" s="43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0"/>
      <x:c r="F39" s="60"/>
      <x:c r="G39" s="100"/>
      <x:c r="H39" s="67"/>
      <x:c r="I39" s="107"/>
      <x:c r="J39" s="60"/>
      <x:c r="K39" s="100"/>
      <x:c r="L39" s="100"/>
      <x:c r="M39" s="100"/>
      <x:c r="N39" s="100"/>
      <x:c r="O39" s="60"/>
      <x:c r="P39" s="67"/>
      <x:c r="Q39" s="60"/>
      <x:c r="R39" s="60"/>
      <x:c r="S39" s="60"/>
      <x:c r="T39" s="43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0"/>
      <x:c r="F40" s="60"/>
      <x:c r="G40" s="100"/>
      <x:c r="H40" s="67"/>
      <x:c r="I40" s="107"/>
      <x:c r="J40" s="60"/>
      <x:c r="K40" s="100"/>
      <x:c r="L40" s="100"/>
      <x:c r="M40" s="100"/>
      <x:c r="N40" s="100"/>
      <x:c r="O40" s="60"/>
      <x:c r="P40" s="67"/>
      <x:c r="Q40" s="60"/>
      <x:c r="R40" s="60"/>
      <x:c r="S40" s="60"/>
      <x:c r="T40" s="43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0"/>
      <x:c r="F41" s="60"/>
      <x:c r="G41" s="100"/>
      <x:c r="H41" s="67"/>
      <x:c r="I41" s="107"/>
      <x:c r="J41" s="60"/>
      <x:c r="K41" s="100"/>
      <x:c r="L41" s="100"/>
      <x:c r="M41" s="100"/>
      <x:c r="N41" s="100"/>
      <x:c r="O41" s="60"/>
      <x:c r="P41" s="67"/>
      <x:c r="Q41" s="60"/>
      <x:c r="R41" s="60"/>
      <x:c r="S41" s="60"/>
      <x:c r="T41" s="43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0"/>
      <x:c r="F42" s="60"/>
      <x:c r="G42" s="100"/>
      <x:c r="H42" s="67"/>
      <x:c r="I42" s="107"/>
      <x:c r="J42" s="60"/>
      <x:c r="K42" s="100"/>
      <x:c r="L42" s="100"/>
      <x:c r="M42" s="100"/>
      <x:c r="N42" s="100"/>
      <x:c r="O42" s="60"/>
      <x:c r="P42" s="67"/>
      <x:c r="Q42" s="60"/>
      <x:c r="R42" s="60"/>
      <x:c r="S42" s="60"/>
      <x:c r="T42" s="43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0"/>
      <x:c r="F43" s="60"/>
      <x:c r="G43" s="100"/>
      <x:c r="H43" s="67"/>
      <x:c r="I43" s="107"/>
      <x:c r="J43" s="60"/>
      <x:c r="K43" s="100"/>
      <x:c r="L43" s="100"/>
      <x:c r="M43" s="100"/>
      <x:c r="N43" s="100"/>
      <x:c r="O43" s="60"/>
      <x:c r="P43" s="67"/>
      <x:c r="Q43" s="60"/>
      <x:c r="R43" s="60"/>
      <x:c r="S43" s="60"/>
      <x:c r="T43" s="43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0"/>
      <x:c r="F44" s="60"/>
      <x:c r="G44" s="100"/>
      <x:c r="H44" s="67"/>
      <x:c r="I44" s="107"/>
      <x:c r="J44" s="60"/>
      <x:c r="K44" s="100"/>
      <x:c r="L44" s="100"/>
      <x:c r="M44" s="100"/>
      <x:c r="N44" s="100"/>
      <x:c r="O44" s="60"/>
      <x:c r="P44" s="67"/>
      <x:c r="Q44" s="60"/>
      <x:c r="R44" s="60"/>
      <x:c r="S44" s="60"/>
      <x:c r="T44" s="43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0"/>
      <x:c r="F45" s="60"/>
      <x:c r="G45" s="100"/>
      <x:c r="H45" s="67"/>
      <x:c r="I45" s="107"/>
      <x:c r="J45" s="60"/>
      <x:c r="K45" s="100"/>
      <x:c r="L45" s="100"/>
      <x:c r="M45" s="100"/>
      <x:c r="N45" s="100"/>
      <x:c r="O45" s="60"/>
      <x:c r="P45" s="67"/>
      <x:c r="Q45" s="60"/>
      <x:c r="R45" s="60"/>
      <x:c r="S45" s="60"/>
      <x:c r="T45" s="43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0"/>
      <x:c r="F46" s="60"/>
      <x:c r="G46" s="100"/>
      <x:c r="H46" s="67"/>
      <x:c r="I46" s="107"/>
      <x:c r="J46" s="60"/>
      <x:c r="K46" s="100"/>
      <x:c r="L46" s="100"/>
      <x:c r="M46" s="100"/>
      <x:c r="N46" s="100"/>
      <x:c r="O46" s="60"/>
      <x:c r="P46" s="67"/>
      <x:c r="Q46" s="60"/>
      <x:c r="R46" s="60"/>
      <x:c r="S46" s="60"/>
      <x:c r="T46" s="43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0"/>
      <x:c r="F47" s="60"/>
      <x:c r="G47" s="100"/>
      <x:c r="H47" s="67"/>
      <x:c r="I47" s="107"/>
      <x:c r="J47" s="60"/>
      <x:c r="K47" s="100"/>
      <x:c r="L47" s="100"/>
      <x:c r="M47" s="100"/>
      <x:c r="N47" s="100"/>
      <x:c r="O47" s="60"/>
      <x:c r="P47" s="67"/>
      <x:c r="Q47" s="60"/>
      <x:c r="R47" s="60"/>
      <x:c r="S47" s="60"/>
      <x:c r="T47" s="43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0"/>
      <x:c r="F48" s="60"/>
      <x:c r="G48" s="100"/>
      <x:c r="H48" s="67"/>
      <x:c r="I48" s="107"/>
      <x:c r="J48" s="60"/>
      <x:c r="K48" s="100"/>
      <x:c r="L48" s="100"/>
      <x:c r="M48" s="100"/>
      <x:c r="N48" s="100"/>
      <x:c r="O48" s="60"/>
      <x:c r="P48" s="67"/>
      <x:c r="Q48" s="60"/>
      <x:c r="R48" s="60"/>
      <x:c r="S48" s="60"/>
      <x:c r="T48" s="43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0"/>
      <x:c r="F49" s="60"/>
      <x:c r="G49" s="100"/>
      <x:c r="H49" s="67"/>
      <x:c r="I49" s="107"/>
      <x:c r="J49" s="60"/>
      <x:c r="K49" s="100"/>
      <x:c r="L49" s="100"/>
      <x:c r="M49" s="100"/>
      <x:c r="N49" s="100"/>
      <x:c r="O49" s="60"/>
      <x:c r="P49" s="67"/>
      <x:c r="Q49" s="60"/>
      <x:c r="R49" s="60"/>
      <x:c r="S49" s="60"/>
      <x:c r="T49" s="43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0"/>
      <x:c r="F50" s="60"/>
      <x:c r="G50" s="100"/>
      <x:c r="H50" s="67"/>
      <x:c r="I50" s="107"/>
      <x:c r="J50" s="60"/>
      <x:c r="K50" s="100"/>
      <x:c r="L50" s="100"/>
      <x:c r="M50" s="100"/>
      <x:c r="N50" s="100"/>
      <x:c r="O50" s="60"/>
      <x:c r="P50" s="67"/>
      <x:c r="Q50" s="60"/>
      <x:c r="R50" s="60"/>
      <x:c r="S50" s="60"/>
      <x:c r="T50" s="43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0"/>
      <x:c r="F51" s="60"/>
      <x:c r="G51" s="100"/>
      <x:c r="H51" s="67"/>
      <x:c r="I51" s="107"/>
      <x:c r="J51" s="60"/>
      <x:c r="K51" s="100"/>
      <x:c r="L51" s="100"/>
      <x:c r="M51" s="100"/>
      <x:c r="N51" s="100"/>
      <x:c r="O51" s="60"/>
      <x:c r="P51" s="67"/>
      <x:c r="Q51" s="60"/>
      <x:c r="R51" s="60"/>
      <x:c r="S51" s="60"/>
      <x:c r="T51" s="43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0"/>
      <x:c r="F52" s="60"/>
      <x:c r="G52" s="100"/>
      <x:c r="H52" s="67"/>
      <x:c r="I52" s="107"/>
      <x:c r="J52" s="60"/>
      <x:c r="K52" s="100"/>
      <x:c r="L52" s="100"/>
      <x:c r="M52" s="100"/>
      <x:c r="N52" s="100"/>
      <x:c r="O52" s="60"/>
      <x:c r="P52" s="67"/>
      <x:c r="Q52" s="60"/>
      <x:c r="R52" s="60"/>
      <x:c r="S52" s="60"/>
      <x:c r="T52" s="43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0"/>
      <x:c r="F53" s="60"/>
      <x:c r="G53" s="100"/>
      <x:c r="H53" s="67"/>
      <x:c r="I53" s="107"/>
      <x:c r="J53" s="60"/>
      <x:c r="K53" s="100"/>
      <x:c r="L53" s="100"/>
      <x:c r="M53" s="100"/>
      <x:c r="N53" s="100"/>
      <x:c r="O53" s="60"/>
      <x:c r="P53" s="67"/>
      <x:c r="Q53" s="60"/>
      <x:c r="R53" s="60"/>
      <x:c r="S53" s="60"/>
      <x:c r="T53" s="43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0"/>
      <x:c r="F54" s="60"/>
      <x:c r="G54" s="100"/>
      <x:c r="H54" s="67"/>
      <x:c r="I54" s="107"/>
      <x:c r="J54" s="60"/>
      <x:c r="K54" s="100"/>
      <x:c r="L54" s="100"/>
      <x:c r="M54" s="100"/>
      <x:c r="N54" s="100"/>
      <x:c r="O54" s="60"/>
      <x:c r="P54" s="67"/>
      <x:c r="Q54" s="60"/>
      <x:c r="R54" s="60"/>
      <x:c r="S54" s="60"/>
      <x:c r="T54" s="43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0"/>
      <x:c r="F55" s="60"/>
      <x:c r="G55" s="100"/>
      <x:c r="H55" s="67"/>
      <x:c r="I55" s="107"/>
      <x:c r="J55" s="60"/>
      <x:c r="K55" s="100"/>
      <x:c r="L55" s="100"/>
      <x:c r="M55" s="100"/>
      <x:c r="N55" s="100"/>
      <x:c r="O55" s="60"/>
      <x:c r="P55" s="67"/>
      <x:c r="Q55" s="60"/>
      <x:c r="R55" s="60"/>
      <x:c r="S55" s="60"/>
      <x:c r="T55" s="43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0"/>
      <x:c r="F56" s="60"/>
      <x:c r="G56" s="100"/>
      <x:c r="H56" s="67"/>
      <x:c r="I56" s="107"/>
      <x:c r="J56" s="60"/>
      <x:c r="K56" s="100"/>
      <x:c r="L56" s="100"/>
      <x:c r="M56" s="100"/>
      <x:c r="N56" s="100"/>
      <x:c r="O56" s="60"/>
      <x:c r="P56" s="67"/>
      <x:c r="Q56" s="60"/>
      <x:c r="R56" s="60"/>
      <x:c r="S56" s="60"/>
      <x:c r="T56" s="43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0"/>
      <x:c r="F57" s="60"/>
      <x:c r="G57" s="100"/>
      <x:c r="H57" s="67"/>
      <x:c r="I57" s="107"/>
      <x:c r="J57" s="60"/>
      <x:c r="K57" s="100"/>
      <x:c r="L57" s="100"/>
      <x:c r="M57" s="100"/>
      <x:c r="N57" s="100"/>
      <x:c r="O57" s="60"/>
      <x:c r="P57" s="67"/>
      <x:c r="Q57" s="60"/>
      <x:c r="R57" s="60"/>
      <x:c r="S57" s="60"/>
      <x:c r="T57" s="43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0"/>
      <x:c r="F58" s="60"/>
      <x:c r="G58" s="100"/>
      <x:c r="H58" s="67"/>
      <x:c r="I58" s="107"/>
      <x:c r="J58" s="60"/>
      <x:c r="K58" s="100"/>
      <x:c r="L58" s="100"/>
      <x:c r="M58" s="100"/>
      <x:c r="N58" s="100"/>
      <x:c r="O58" s="60"/>
      <x:c r="P58" s="67"/>
      <x:c r="Q58" s="60"/>
      <x:c r="R58" s="60"/>
      <x:c r="S58" s="60"/>
      <x:c r="T58" s="43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0"/>
      <x:c r="F59" s="60"/>
      <x:c r="G59" s="100"/>
      <x:c r="H59" s="67"/>
      <x:c r="I59" s="107"/>
      <x:c r="J59" s="60"/>
      <x:c r="K59" s="100"/>
      <x:c r="L59" s="100"/>
      <x:c r="M59" s="100"/>
      <x:c r="N59" s="100"/>
      <x:c r="O59" s="60"/>
      <x:c r="P59" s="67"/>
      <x:c r="Q59" s="60"/>
      <x:c r="R59" s="60"/>
      <x:c r="S59" s="60"/>
      <x:c r="T59" s="43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0"/>
      <x:c r="F60" s="60"/>
      <x:c r="G60" s="100"/>
      <x:c r="H60" s="67"/>
      <x:c r="I60" s="107"/>
      <x:c r="J60" s="60"/>
      <x:c r="K60" s="100"/>
      <x:c r="L60" s="100"/>
      <x:c r="M60" s="100"/>
      <x:c r="N60" s="100"/>
      <x:c r="O60" s="60"/>
      <x:c r="P60" s="67"/>
      <x:c r="Q60" s="60"/>
      <x:c r="R60" s="60"/>
      <x:c r="S60" s="60"/>
      <x:c r="T60" s="43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0"/>
      <x:c r="F61" s="60"/>
      <x:c r="G61" s="100"/>
      <x:c r="H61" s="67"/>
      <x:c r="I61" s="107"/>
      <x:c r="J61" s="60"/>
      <x:c r="K61" s="100"/>
      <x:c r="L61" s="100"/>
      <x:c r="M61" s="100"/>
      <x:c r="N61" s="100"/>
      <x:c r="O61" s="60"/>
      <x:c r="P61" s="67"/>
      <x:c r="Q61" s="60"/>
      <x:c r="R61" s="60"/>
      <x:c r="S61" s="60"/>
      <x:c r="T61" s="43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0"/>
      <x:c r="F62" s="60"/>
      <x:c r="G62" s="100"/>
      <x:c r="H62" s="67"/>
      <x:c r="I62" s="107"/>
      <x:c r="J62" s="60"/>
      <x:c r="K62" s="100"/>
      <x:c r="L62" s="100"/>
      <x:c r="M62" s="100"/>
      <x:c r="N62" s="100"/>
      <x:c r="O62" s="60"/>
      <x:c r="P62" s="67"/>
      <x:c r="Q62" s="60"/>
      <x:c r="R62" s="60"/>
      <x:c r="S62" s="60"/>
      <x:c r="T62" s="43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0"/>
      <x:c r="F63" s="60"/>
      <x:c r="G63" s="100"/>
      <x:c r="H63" s="67"/>
      <x:c r="I63" s="107"/>
      <x:c r="J63" s="60"/>
      <x:c r="K63" s="100"/>
      <x:c r="L63" s="100"/>
      <x:c r="M63" s="100"/>
      <x:c r="N63" s="100"/>
      <x:c r="O63" s="60"/>
      <x:c r="P63" s="67"/>
      <x:c r="Q63" s="60"/>
      <x:c r="R63" s="60"/>
      <x:c r="S63" s="60"/>
      <x:c r="T63" s="43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0"/>
      <x:c r="F64" s="60"/>
      <x:c r="G64" s="100"/>
      <x:c r="H64" s="67"/>
      <x:c r="I64" s="107"/>
      <x:c r="J64" s="60"/>
      <x:c r="K64" s="100"/>
      <x:c r="L64" s="100"/>
      <x:c r="M64" s="100"/>
      <x:c r="N64" s="100"/>
      <x:c r="O64" s="60"/>
      <x:c r="P64" s="67"/>
      <x:c r="Q64" s="60"/>
      <x:c r="R64" s="60"/>
      <x:c r="S64" s="60"/>
      <x:c r="T64" s="43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0"/>
      <x:c r="F65" s="60"/>
      <x:c r="G65" s="100"/>
      <x:c r="H65" s="67"/>
      <x:c r="I65" s="107"/>
      <x:c r="J65" s="60"/>
      <x:c r="K65" s="100"/>
      <x:c r="L65" s="100"/>
      <x:c r="M65" s="100"/>
      <x:c r="N65" s="100"/>
      <x:c r="O65" s="60"/>
      <x:c r="P65" s="67"/>
      <x:c r="Q65" s="60"/>
      <x:c r="R65" s="60"/>
      <x:c r="S65" s="60"/>
      <x:c r="T65" s="43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0"/>
      <x:c r="F66" s="60"/>
      <x:c r="G66" s="100"/>
      <x:c r="H66" s="67"/>
      <x:c r="I66" s="107"/>
      <x:c r="J66" s="60"/>
      <x:c r="K66" s="100"/>
      <x:c r="L66" s="100"/>
      <x:c r="M66" s="100"/>
      <x:c r="N66" s="100"/>
      <x:c r="O66" s="60"/>
      <x:c r="P66" s="67"/>
      <x:c r="Q66" s="60"/>
      <x:c r="R66" s="60"/>
      <x:c r="S66" s="60"/>
      <x:c r="T66" s="43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0"/>
      <x:c r="F67" s="60"/>
      <x:c r="G67" s="100"/>
      <x:c r="H67" s="67"/>
      <x:c r="I67" s="107"/>
      <x:c r="J67" s="60"/>
      <x:c r="K67" s="100"/>
      <x:c r="L67" s="100"/>
      <x:c r="M67" s="100"/>
      <x:c r="N67" s="100"/>
      <x:c r="O67" s="60"/>
      <x:c r="P67" s="67"/>
      <x:c r="Q67" s="60"/>
      <x:c r="R67" s="60"/>
      <x:c r="S67" s="60"/>
      <x:c r="T67" s="43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0"/>
      <x:c r="F68" s="60"/>
      <x:c r="G68" s="100"/>
      <x:c r="H68" s="67"/>
      <x:c r="I68" s="107"/>
      <x:c r="J68" s="60"/>
      <x:c r="K68" s="100"/>
      <x:c r="L68" s="100"/>
      <x:c r="M68" s="100"/>
      <x:c r="N68" s="100"/>
      <x:c r="O68" s="60"/>
      <x:c r="P68" s="67"/>
      <x:c r="Q68" s="60"/>
      <x:c r="R68" s="60"/>
      <x:c r="S68" s="60"/>
      <x:c r="T68" s="43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0"/>
      <x:c r="F69" s="60"/>
      <x:c r="G69" s="100"/>
      <x:c r="H69" s="67"/>
      <x:c r="I69" s="107"/>
      <x:c r="J69" s="60"/>
      <x:c r="K69" s="100"/>
      <x:c r="L69" s="100"/>
      <x:c r="M69" s="100"/>
      <x:c r="N69" s="100"/>
      <x:c r="O69" s="60"/>
      <x:c r="P69" s="67"/>
      <x:c r="Q69" s="60"/>
      <x:c r="R69" s="60"/>
      <x:c r="S69" s="60"/>
      <x:c r="T69" s="43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0"/>
      <x:c r="F70" s="60"/>
      <x:c r="G70" s="100"/>
      <x:c r="H70" s="67"/>
      <x:c r="I70" s="107"/>
      <x:c r="J70" s="60"/>
      <x:c r="K70" s="100"/>
      <x:c r="L70" s="100"/>
      <x:c r="M70" s="100"/>
      <x:c r="N70" s="100"/>
      <x:c r="O70" s="60"/>
      <x:c r="P70" s="67"/>
      <x:c r="Q70" s="60"/>
      <x:c r="R70" s="60"/>
      <x:c r="S70" s="60"/>
      <x:c r="T70" s="43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0"/>
      <x:c r="F71" s="60"/>
      <x:c r="G71" s="100"/>
      <x:c r="H71" s="67"/>
      <x:c r="I71" s="107"/>
      <x:c r="J71" s="60"/>
      <x:c r="K71" s="100"/>
      <x:c r="L71" s="100"/>
      <x:c r="M71" s="100"/>
      <x:c r="N71" s="100"/>
      <x:c r="O71" s="60"/>
      <x:c r="P71" s="67"/>
      <x:c r="Q71" s="60"/>
      <x:c r="R71" s="60"/>
      <x:c r="S71" s="60"/>
      <x:c r="T71" s="43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0"/>
      <x:c r="F72" s="60"/>
      <x:c r="G72" s="100"/>
      <x:c r="H72" s="67"/>
      <x:c r="I72" s="107"/>
      <x:c r="J72" s="60"/>
      <x:c r="K72" s="100"/>
      <x:c r="L72" s="100"/>
      <x:c r="M72" s="100"/>
      <x:c r="N72" s="100"/>
      <x:c r="O72" s="60"/>
      <x:c r="P72" s="67"/>
      <x:c r="Q72" s="60"/>
      <x:c r="R72" s="60"/>
      <x:c r="S72" s="60"/>
      <x:c r="T72" s="43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0"/>
      <x:c r="F73" s="60"/>
      <x:c r="G73" s="100"/>
      <x:c r="H73" s="67"/>
      <x:c r="I73" s="107"/>
      <x:c r="J73" s="60"/>
      <x:c r="K73" s="100"/>
      <x:c r="L73" s="100"/>
      <x:c r="M73" s="100"/>
      <x:c r="N73" s="100"/>
      <x:c r="O73" s="60"/>
      <x:c r="P73" s="67"/>
      <x:c r="Q73" s="60"/>
      <x:c r="R73" s="60"/>
      <x:c r="S73" s="60"/>
      <x:c r="T73" s="43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0"/>
      <x:c r="F74" s="60"/>
      <x:c r="G74" s="100"/>
      <x:c r="H74" s="67"/>
      <x:c r="I74" s="107"/>
      <x:c r="J74" s="60"/>
      <x:c r="K74" s="100"/>
      <x:c r="L74" s="100"/>
      <x:c r="M74" s="100"/>
      <x:c r="N74" s="100"/>
      <x:c r="O74" s="60"/>
      <x:c r="P74" s="67"/>
      <x:c r="Q74" s="60"/>
      <x:c r="R74" s="60"/>
      <x:c r="S74" s="60"/>
      <x:c r="T74" s="43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0"/>
      <x:c r="F75" s="60"/>
      <x:c r="G75" s="100"/>
      <x:c r="H75" s="67"/>
      <x:c r="I75" s="107"/>
      <x:c r="J75" s="60"/>
      <x:c r="K75" s="100"/>
      <x:c r="L75" s="100"/>
      <x:c r="M75" s="100"/>
      <x:c r="N75" s="100"/>
      <x:c r="O75" s="60"/>
      <x:c r="P75" s="67"/>
      <x:c r="Q75" s="60"/>
      <x:c r="R75" s="60"/>
      <x:c r="S75" s="60"/>
      <x:c r="T75" s="43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0"/>
      <x:c r="F76" s="60"/>
      <x:c r="G76" s="100"/>
      <x:c r="H76" s="67"/>
      <x:c r="I76" s="107"/>
      <x:c r="J76" s="60"/>
      <x:c r="K76" s="100"/>
      <x:c r="L76" s="100"/>
      <x:c r="M76" s="100"/>
      <x:c r="N76" s="100"/>
      <x:c r="O76" s="60"/>
      <x:c r="P76" s="67"/>
      <x:c r="Q76" s="60"/>
      <x:c r="R76" s="60"/>
      <x:c r="S76" s="60"/>
      <x:c r="T76" s="43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0"/>
      <x:c r="F77" s="60"/>
      <x:c r="G77" s="100"/>
      <x:c r="H77" s="67"/>
      <x:c r="I77" s="107"/>
      <x:c r="J77" s="60"/>
      <x:c r="K77" s="100"/>
      <x:c r="L77" s="100"/>
      <x:c r="M77" s="100"/>
      <x:c r="N77" s="100"/>
      <x:c r="O77" s="60"/>
      <x:c r="P77" s="67"/>
      <x:c r="Q77" s="60"/>
      <x:c r="R77" s="60"/>
      <x:c r="S77" s="60"/>
      <x:c r="T77" s="43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0"/>
      <x:c r="F78" s="60"/>
      <x:c r="G78" s="100"/>
      <x:c r="H78" s="67"/>
      <x:c r="I78" s="107"/>
      <x:c r="J78" s="60"/>
      <x:c r="K78" s="100"/>
      <x:c r="L78" s="100"/>
      <x:c r="M78" s="100"/>
      <x:c r="N78" s="100"/>
      <x:c r="O78" s="60"/>
      <x:c r="P78" s="67"/>
      <x:c r="Q78" s="60"/>
      <x:c r="R78" s="60"/>
      <x:c r="S78" s="60"/>
      <x:c r="T78" s="43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0"/>
      <x:c r="F79" s="60"/>
      <x:c r="G79" s="100"/>
      <x:c r="H79" s="67"/>
      <x:c r="I79" s="107"/>
      <x:c r="J79" s="60"/>
      <x:c r="K79" s="100"/>
      <x:c r="L79" s="100"/>
      <x:c r="M79" s="100"/>
      <x:c r="N79" s="100"/>
      <x:c r="O79" s="60"/>
      <x:c r="P79" s="67"/>
      <x:c r="Q79" s="60"/>
      <x:c r="R79" s="60"/>
      <x:c r="S79" s="60"/>
      <x:c r="T79" s="43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0"/>
      <x:c r="F80" s="60"/>
      <x:c r="G80" s="100"/>
      <x:c r="H80" s="67"/>
      <x:c r="I80" s="107"/>
      <x:c r="J80" s="60"/>
      <x:c r="K80" s="100"/>
      <x:c r="L80" s="100"/>
      <x:c r="M80" s="100"/>
      <x:c r="N80" s="100"/>
      <x:c r="O80" s="60"/>
      <x:c r="P80" s="67"/>
      <x:c r="Q80" s="60"/>
      <x:c r="R80" s="60"/>
      <x:c r="S80" s="60"/>
      <x:c r="T80" s="43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0"/>
      <x:c r="F81" s="60"/>
      <x:c r="G81" s="100"/>
      <x:c r="H81" s="67"/>
      <x:c r="I81" s="107"/>
      <x:c r="J81" s="60"/>
      <x:c r="K81" s="100"/>
      <x:c r="L81" s="100"/>
      <x:c r="M81" s="100"/>
      <x:c r="N81" s="100"/>
      <x:c r="O81" s="60"/>
      <x:c r="P81" s="67"/>
      <x:c r="Q81" s="60"/>
      <x:c r="R81" s="60"/>
      <x:c r="S81" s="60"/>
      <x:c r="T81" s="43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0"/>
      <x:c r="F82" s="60"/>
      <x:c r="G82" s="100"/>
      <x:c r="H82" s="67"/>
      <x:c r="I82" s="107"/>
      <x:c r="J82" s="60"/>
      <x:c r="K82" s="100"/>
      <x:c r="L82" s="100"/>
      <x:c r="M82" s="100"/>
      <x:c r="N82" s="100"/>
      <x:c r="O82" s="60"/>
      <x:c r="P82" s="67"/>
      <x:c r="Q82" s="60"/>
      <x:c r="R82" s="60"/>
      <x:c r="S82" s="60"/>
      <x:c r="T82" s="43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0"/>
      <x:c r="F83" s="60"/>
      <x:c r="G83" s="100"/>
      <x:c r="H83" s="67"/>
      <x:c r="I83" s="107"/>
      <x:c r="J83" s="60"/>
      <x:c r="K83" s="100"/>
      <x:c r="L83" s="100"/>
      <x:c r="M83" s="100"/>
      <x:c r="N83" s="100"/>
      <x:c r="O83" s="60"/>
      <x:c r="P83" s="67"/>
      <x:c r="Q83" s="60"/>
      <x:c r="R83" s="60"/>
      <x:c r="S83" s="60"/>
      <x:c r="T83" s="43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0"/>
      <x:c r="F84" s="60"/>
      <x:c r="G84" s="100"/>
      <x:c r="H84" s="67"/>
      <x:c r="I84" s="107"/>
      <x:c r="J84" s="60"/>
      <x:c r="K84" s="100"/>
      <x:c r="L84" s="100"/>
      <x:c r="M84" s="100"/>
      <x:c r="N84" s="100"/>
      <x:c r="O84" s="60"/>
      <x:c r="P84" s="67"/>
      <x:c r="Q84" s="60"/>
      <x:c r="R84" s="60"/>
      <x:c r="S84" s="60"/>
      <x:c r="T84" s="43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0"/>
      <x:c r="F85" s="60"/>
      <x:c r="G85" s="100"/>
      <x:c r="H85" s="67"/>
      <x:c r="I85" s="107"/>
      <x:c r="J85" s="60"/>
      <x:c r="K85" s="100"/>
      <x:c r="L85" s="100"/>
      <x:c r="M85" s="100"/>
      <x:c r="N85" s="100"/>
      <x:c r="O85" s="60"/>
      <x:c r="P85" s="67"/>
      <x:c r="Q85" s="60"/>
      <x:c r="R85" s="60"/>
      <x:c r="S85" s="60"/>
      <x:c r="T85" s="43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0"/>
      <x:c r="F86" s="60"/>
      <x:c r="G86" s="100"/>
      <x:c r="H86" s="67"/>
      <x:c r="I86" s="107"/>
      <x:c r="J86" s="60"/>
      <x:c r="K86" s="100"/>
      <x:c r="L86" s="100"/>
      <x:c r="M86" s="100"/>
      <x:c r="N86" s="100"/>
      <x:c r="O86" s="60"/>
      <x:c r="P86" s="67"/>
      <x:c r="Q86" s="60"/>
      <x:c r="R86" s="60"/>
      <x:c r="S86" s="60"/>
      <x:c r="T86" s="43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0"/>
      <x:c r="F87" s="60"/>
      <x:c r="G87" s="100"/>
      <x:c r="H87" s="67"/>
      <x:c r="I87" s="107"/>
      <x:c r="J87" s="60"/>
      <x:c r="K87" s="100"/>
      <x:c r="L87" s="100"/>
      <x:c r="M87" s="100"/>
      <x:c r="N87" s="100"/>
      <x:c r="O87" s="60"/>
      <x:c r="P87" s="67"/>
      <x:c r="Q87" s="60"/>
      <x:c r="R87" s="60"/>
      <x:c r="S87" s="60"/>
      <x:c r="T87" s="43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0"/>
      <x:c r="F88" s="60"/>
      <x:c r="G88" s="100"/>
      <x:c r="H88" s="67"/>
      <x:c r="I88" s="107"/>
      <x:c r="J88" s="60"/>
      <x:c r="K88" s="100"/>
      <x:c r="L88" s="100"/>
      <x:c r="M88" s="100"/>
      <x:c r="N88" s="100"/>
      <x:c r="O88" s="60"/>
      <x:c r="P88" s="67"/>
      <x:c r="Q88" s="60"/>
      <x:c r="R88" s="60"/>
      <x:c r="S88" s="60"/>
      <x:c r="T88" s="43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0"/>
      <x:c r="F89" s="60"/>
      <x:c r="G89" s="100"/>
      <x:c r="H89" s="67"/>
      <x:c r="I89" s="107"/>
      <x:c r="J89" s="60"/>
      <x:c r="K89" s="100"/>
      <x:c r="L89" s="100"/>
      <x:c r="M89" s="100"/>
      <x:c r="N89" s="100"/>
      <x:c r="O89" s="60"/>
      <x:c r="P89" s="67"/>
      <x:c r="Q89" s="60"/>
      <x:c r="R89" s="60"/>
      <x:c r="S89" s="60"/>
      <x:c r="T89" s="43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0"/>
      <x:c r="F90" s="60"/>
      <x:c r="G90" s="100"/>
      <x:c r="H90" s="67"/>
      <x:c r="I90" s="107"/>
      <x:c r="J90" s="60"/>
      <x:c r="K90" s="100"/>
      <x:c r="L90" s="100"/>
      <x:c r="M90" s="100"/>
      <x:c r="N90" s="100"/>
      <x:c r="O90" s="60"/>
      <x:c r="P90" s="67"/>
      <x:c r="Q90" s="60"/>
      <x:c r="R90" s="60"/>
      <x:c r="S90" s="60"/>
      <x:c r="T90" s="43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0"/>
      <x:c r="F91" s="60"/>
      <x:c r="G91" s="100"/>
      <x:c r="H91" s="67"/>
      <x:c r="I91" s="107"/>
      <x:c r="J91" s="60"/>
      <x:c r="K91" s="100"/>
      <x:c r="L91" s="100"/>
      <x:c r="M91" s="100"/>
      <x:c r="N91" s="100"/>
      <x:c r="O91" s="60"/>
      <x:c r="P91" s="67"/>
      <x:c r="Q91" s="60"/>
      <x:c r="R91" s="60"/>
      <x:c r="S91" s="60"/>
      <x:c r="T91" s="43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0"/>
      <x:c r="F92" s="60"/>
      <x:c r="G92" s="100"/>
      <x:c r="H92" s="67"/>
      <x:c r="I92" s="107"/>
      <x:c r="J92" s="60"/>
      <x:c r="K92" s="100"/>
      <x:c r="L92" s="100"/>
      <x:c r="M92" s="100"/>
      <x:c r="N92" s="100"/>
      <x:c r="O92" s="60"/>
      <x:c r="P92" s="67"/>
      <x:c r="Q92" s="60"/>
      <x:c r="R92" s="60"/>
      <x:c r="S92" s="60"/>
      <x:c r="T92" s="43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0"/>
      <x:c r="F93" s="60"/>
      <x:c r="G93" s="100"/>
      <x:c r="H93" s="67"/>
      <x:c r="I93" s="107"/>
      <x:c r="J93" s="60"/>
      <x:c r="K93" s="100"/>
      <x:c r="L93" s="100"/>
      <x:c r="M93" s="100"/>
      <x:c r="N93" s="100"/>
      <x:c r="O93" s="60"/>
      <x:c r="P93" s="67"/>
      <x:c r="Q93" s="60"/>
      <x:c r="R93" s="60"/>
      <x:c r="S93" s="60"/>
      <x:c r="T93" s="43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0"/>
      <x:c r="F94" s="60"/>
      <x:c r="G94" s="100"/>
      <x:c r="H94" s="67"/>
      <x:c r="I94" s="107"/>
      <x:c r="J94" s="60"/>
      <x:c r="K94" s="100"/>
      <x:c r="L94" s="100"/>
      <x:c r="M94" s="100"/>
      <x:c r="N94" s="100"/>
      <x:c r="O94" s="60"/>
      <x:c r="P94" s="67"/>
      <x:c r="Q94" s="60"/>
      <x:c r="R94" s="60"/>
      <x:c r="S94" s="60"/>
      <x:c r="T94" s="43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0"/>
      <x:c r="F95" s="60"/>
      <x:c r="G95" s="100"/>
      <x:c r="H95" s="67"/>
      <x:c r="I95" s="107"/>
      <x:c r="J95" s="60"/>
      <x:c r="K95" s="100"/>
      <x:c r="L95" s="100"/>
      <x:c r="M95" s="100"/>
      <x:c r="N95" s="100"/>
      <x:c r="O95" s="60"/>
      <x:c r="P95" s="67"/>
      <x:c r="Q95" s="60"/>
      <x:c r="R95" s="60"/>
      <x:c r="S95" s="60"/>
      <x:c r="T95" s="43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0"/>
      <x:c r="F96" s="60"/>
      <x:c r="G96" s="100"/>
      <x:c r="H96" s="67"/>
      <x:c r="I96" s="107"/>
      <x:c r="J96" s="60"/>
      <x:c r="K96" s="100"/>
      <x:c r="L96" s="100"/>
      <x:c r="M96" s="100"/>
      <x:c r="N96" s="100"/>
      <x:c r="O96" s="60"/>
      <x:c r="P96" s="67"/>
      <x:c r="Q96" s="60"/>
      <x:c r="R96" s="60"/>
      <x:c r="S96" s="60"/>
      <x:c r="T96" s="43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0"/>
      <x:c r="F97" s="60"/>
      <x:c r="G97" s="100"/>
      <x:c r="H97" s="67"/>
      <x:c r="I97" s="107"/>
      <x:c r="J97" s="60"/>
      <x:c r="K97" s="100"/>
      <x:c r="L97" s="100"/>
      <x:c r="M97" s="100"/>
      <x:c r="N97" s="100"/>
      <x:c r="O97" s="60"/>
      <x:c r="P97" s="67"/>
      <x:c r="Q97" s="60"/>
      <x:c r="R97" s="60"/>
      <x:c r="S97" s="60"/>
      <x:c r="T97" s="43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0"/>
      <x:c r="F98" s="60"/>
      <x:c r="G98" s="100"/>
      <x:c r="H98" s="67"/>
      <x:c r="I98" s="107"/>
      <x:c r="J98" s="60"/>
      <x:c r="K98" s="100"/>
      <x:c r="L98" s="100"/>
      <x:c r="M98" s="100"/>
      <x:c r="N98" s="100"/>
      <x:c r="O98" s="60"/>
      <x:c r="P98" s="67"/>
      <x:c r="Q98" s="60"/>
      <x:c r="R98" s="60"/>
      <x:c r="S98" s="60"/>
      <x:c r="T98" s="43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0"/>
      <x:c r="F99" s="60"/>
      <x:c r="G99" s="100"/>
      <x:c r="H99" s="67"/>
      <x:c r="I99" s="107"/>
      <x:c r="J99" s="60"/>
      <x:c r="K99" s="100"/>
      <x:c r="L99" s="100"/>
      <x:c r="M99" s="100"/>
      <x:c r="N99" s="100"/>
      <x:c r="O99" s="60"/>
      <x:c r="P99" s="67"/>
      <x:c r="Q99" s="60"/>
      <x:c r="R99" s="60"/>
      <x:c r="S99" s="60"/>
      <x:c r="T99" s="43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0"/>
      <x:c r="F100" s="60"/>
      <x:c r="G100" s="100"/>
      <x:c r="H100" s="67"/>
      <x:c r="I100" s="107"/>
      <x:c r="J100" s="60"/>
      <x:c r="K100" s="100"/>
      <x:c r="L100" s="100"/>
      <x:c r="M100" s="100"/>
      <x:c r="N100" s="100"/>
      <x:c r="O100" s="60"/>
      <x:c r="P100" s="67"/>
      <x:c r="Q100" s="60"/>
      <x:c r="R100" s="60"/>
      <x:c r="S100" s="60"/>
      <x:c r="T100" s="43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0"/>
      <x:c r="F101" s="60"/>
      <x:c r="G101" s="100"/>
      <x:c r="H101" s="67"/>
      <x:c r="I101" s="107"/>
      <x:c r="J101" s="60"/>
      <x:c r="K101" s="100"/>
      <x:c r="L101" s="100"/>
      <x:c r="M101" s="100"/>
      <x:c r="N101" s="100"/>
      <x:c r="O101" s="60"/>
      <x:c r="P101" s="67"/>
      <x:c r="Q101" s="60"/>
      <x:c r="R101" s="60"/>
      <x:c r="S101" s="60"/>
      <x:c r="T101" s="43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0"/>
      <x:c r="F102" s="60"/>
      <x:c r="G102" s="100"/>
      <x:c r="H102" s="67"/>
      <x:c r="I102" s="107"/>
      <x:c r="J102" s="60"/>
      <x:c r="K102" s="100"/>
      <x:c r="L102" s="100"/>
      <x:c r="M102" s="100"/>
      <x:c r="N102" s="100"/>
      <x:c r="O102" s="60"/>
      <x:c r="P102" s="67"/>
      <x:c r="Q102" s="60"/>
      <x:c r="R102" s="60"/>
      <x:c r="S102" s="60"/>
      <x:c r="T102" s="43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0"/>
      <x:c r="F103" s="60"/>
      <x:c r="G103" s="100"/>
      <x:c r="H103" s="67"/>
      <x:c r="I103" s="107"/>
      <x:c r="J103" s="60"/>
      <x:c r="K103" s="100"/>
      <x:c r="L103" s="100"/>
      <x:c r="M103" s="100"/>
      <x:c r="N103" s="100"/>
      <x:c r="O103" s="60"/>
      <x:c r="P103" s="67"/>
      <x:c r="Q103" s="60"/>
      <x:c r="R103" s="60"/>
      <x:c r="S103" s="60"/>
      <x:c r="T103" s="43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0"/>
      <x:c r="F104" s="60"/>
      <x:c r="G104" s="100"/>
      <x:c r="H104" s="67"/>
      <x:c r="I104" s="107"/>
      <x:c r="J104" s="60"/>
      <x:c r="K104" s="100"/>
      <x:c r="L104" s="100"/>
      <x:c r="M104" s="100"/>
      <x:c r="N104" s="100"/>
      <x:c r="O104" s="60"/>
      <x:c r="P104" s="67"/>
      <x:c r="Q104" s="60"/>
      <x:c r="R104" s="60"/>
      <x:c r="S104" s="60"/>
      <x:c r="T104" s="43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0"/>
      <x:c r="F105" s="60"/>
      <x:c r="G105" s="100"/>
      <x:c r="H105" s="67"/>
      <x:c r="I105" s="107"/>
      <x:c r="J105" s="60"/>
      <x:c r="K105" s="100"/>
      <x:c r="L105" s="100"/>
      <x:c r="M105" s="100"/>
      <x:c r="N105" s="100"/>
      <x:c r="O105" s="60"/>
      <x:c r="P105" s="67"/>
      <x:c r="Q105" s="60"/>
      <x:c r="R105" s="60"/>
      <x:c r="S105" s="60"/>
      <x:c r="T105" s="43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0"/>
      <x:c r="F106" s="60"/>
      <x:c r="G106" s="100"/>
      <x:c r="H106" s="67"/>
      <x:c r="I106" s="107"/>
      <x:c r="J106" s="60"/>
      <x:c r="K106" s="100"/>
      <x:c r="L106" s="100"/>
      <x:c r="M106" s="100"/>
      <x:c r="N106" s="100"/>
      <x:c r="O106" s="60"/>
      <x:c r="P106" s="67"/>
      <x:c r="Q106" s="60"/>
      <x:c r="R106" s="60"/>
      <x:c r="S106" s="60"/>
      <x:c r="T106" s="43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0"/>
      <x:c r="F107" s="60"/>
      <x:c r="G107" s="100"/>
      <x:c r="H107" s="67"/>
      <x:c r="I107" s="107"/>
      <x:c r="J107" s="60"/>
      <x:c r="K107" s="100"/>
      <x:c r="L107" s="100"/>
      <x:c r="M107" s="100"/>
      <x:c r="N107" s="100"/>
      <x:c r="O107" s="60"/>
      <x:c r="P107" s="67"/>
      <x:c r="Q107" s="60"/>
      <x:c r="R107" s="60"/>
      <x:c r="S107" s="60"/>
      <x:c r="T107" s="43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0"/>
      <x:c r="F108" s="60"/>
      <x:c r="G108" s="100"/>
      <x:c r="H108" s="67"/>
      <x:c r="I108" s="107"/>
      <x:c r="J108" s="60"/>
      <x:c r="K108" s="100"/>
      <x:c r="L108" s="100"/>
      <x:c r="M108" s="100"/>
      <x:c r="N108" s="100"/>
      <x:c r="O108" s="60"/>
      <x:c r="P108" s="67"/>
      <x:c r="Q108" s="60"/>
      <x:c r="R108" s="60"/>
      <x:c r="S108" s="60"/>
      <x:c r="T108" s="43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0"/>
      <x:c r="F109" s="60"/>
      <x:c r="G109" s="100"/>
      <x:c r="H109" s="67"/>
      <x:c r="I109" s="107"/>
      <x:c r="J109" s="60"/>
      <x:c r="K109" s="100"/>
      <x:c r="L109" s="100"/>
      <x:c r="M109" s="100"/>
      <x:c r="N109" s="100"/>
      <x:c r="O109" s="60"/>
      <x:c r="P109" s="67"/>
      <x:c r="Q109" s="60"/>
      <x:c r="R109" s="60"/>
      <x:c r="S109" s="60"/>
      <x:c r="T109" s="43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0"/>
      <x:c r="F110" s="60"/>
      <x:c r="G110" s="100"/>
      <x:c r="H110" s="67"/>
      <x:c r="I110" s="107"/>
      <x:c r="J110" s="60"/>
      <x:c r="K110" s="100"/>
      <x:c r="L110" s="100"/>
      <x:c r="M110" s="100"/>
      <x:c r="N110" s="100"/>
      <x:c r="O110" s="60"/>
      <x:c r="P110" s="67"/>
      <x:c r="Q110" s="60"/>
      <x:c r="R110" s="60"/>
      <x:c r="S110" s="60"/>
      <x:c r="T110" s="43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0"/>
      <x:c r="F111" s="60"/>
      <x:c r="G111" s="100"/>
      <x:c r="H111" s="67"/>
      <x:c r="I111" s="107"/>
      <x:c r="J111" s="60"/>
      <x:c r="K111" s="100"/>
      <x:c r="L111" s="100"/>
      <x:c r="M111" s="100"/>
      <x:c r="N111" s="100"/>
      <x:c r="O111" s="60"/>
      <x:c r="P111" s="67"/>
      <x:c r="Q111" s="60"/>
      <x:c r="R111" s="60"/>
      <x:c r="S111" s="60"/>
      <x:c r="T111" s="43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0"/>
      <x:c r="F112" s="60"/>
      <x:c r="G112" s="100"/>
      <x:c r="H112" s="67"/>
      <x:c r="I112" s="107"/>
      <x:c r="J112" s="60"/>
      <x:c r="K112" s="100"/>
      <x:c r="L112" s="100"/>
      <x:c r="M112" s="100"/>
      <x:c r="N112" s="100"/>
      <x:c r="O112" s="60"/>
      <x:c r="P112" s="67"/>
      <x:c r="Q112" s="60"/>
      <x:c r="R112" s="60"/>
      <x:c r="S112" s="60"/>
      <x:c r="T112" s="43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0"/>
      <x:c r="F113" s="60"/>
      <x:c r="G113" s="100"/>
      <x:c r="H113" s="67"/>
      <x:c r="I113" s="107"/>
      <x:c r="J113" s="60"/>
      <x:c r="K113" s="100"/>
      <x:c r="L113" s="100"/>
      <x:c r="M113" s="100"/>
      <x:c r="N113" s="100"/>
      <x:c r="O113" s="60"/>
      <x:c r="P113" s="67"/>
      <x:c r="Q113" s="60"/>
      <x:c r="R113" s="60"/>
      <x:c r="S113" s="60"/>
      <x:c r="T113" s="43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0"/>
      <x:c r="F114" s="60"/>
      <x:c r="G114" s="100"/>
      <x:c r="H114" s="67"/>
      <x:c r="I114" s="107"/>
      <x:c r="J114" s="60"/>
      <x:c r="K114" s="100"/>
      <x:c r="L114" s="100"/>
      <x:c r="M114" s="100"/>
      <x:c r="N114" s="100"/>
      <x:c r="O114" s="60"/>
      <x:c r="P114" s="67"/>
      <x:c r="Q114" s="60"/>
      <x:c r="R114" s="60"/>
      <x:c r="S114" s="60"/>
      <x:c r="T114" s="43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0"/>
      <x:c r="F115" s="60"/>
      <x:c r="G115" s="100"/>
      <x:c r="H115" s="67"/>
      <x:c r="I115" s="107"/>
      <x:c r="J115" s="60"/>
      <x:c r="K115" s="100"/>
      <x:c r="L115" s="100"/>
      <x:c r="M115" s="100"/>
      <x:c r="N115" s="100"/>
      <x:c r="O115" s="60"/>
      <x:c r="P115" s="67"/>
      <x:c r="Q115" s="60"/>
      <x:c r="R115" s="60"/>
      <x:c r="S115" s="60"/>
      <x:c r="T115" s="43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0"/>
      <x:c r="F116" s="60"/>
      <x:c r="G116" s="100"/>
      <x:c r="H116" s="67"/>
      <x:c r="I116" s="107"/>
      <x:c r="J116" s="60"/>
      <x:c r="K116" s="100"/>
      <x:c r="L116" s="100"/>
      <x:c r="M116" s="100"/>
      <x:c r="N116" s="100"/>
      <x:c r="O116" s="60"/>
      <x:c r="P116" s="67"/>
      <x:c r="Q116" s="60"/>
      <x:c r="R116" s="60"/>
      <x:c r="S116" s="60"/>
      <x:c r="T116" s="43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0"/>
      <x:c r="F117" s="60"/>
      <x:c r="G117" s="100"/>
      <x:c r="H117" s="67"/>
      <x:c r="I117" s="107"/>
      <x:c r="J117" s="60"/>
      <x:c r="K117" s="100"/>
      <x:c r="L117" s="100"/>
      <x:c r="M117" s="100"/>
      <x:c r="N117" s="100"/>
      <x:c r="O117" s="60"/>
      <x:c r="P117" s="67"/>
      <x:c r="Q117" s="60"/>
      <x:c r="R117" s="60"/>
      <x:c r="S117" s="60"/>
      <x:c r="T117" s="43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0"/>
      <x:c r="F118" s="60"/>
      <x:c r="G118" s="100"/>
      <x:c r="H118" s="67"/>
      <x:c r="I118" s="107"/>
      <x:c r="J118" s="60"/>
      <x:c r="K118" s="100"/>
      <x:c r="L118" s="100"/>
      <x:c r="M118" s="100"/>
      <x:c r="N118" s="100"/>
      <x:c r="O118" s="60"/>
      <x:c r="P118" s="67"/>
      <x:c r="Q118" s="60"/>
      <x:c r="R118" s="60"/>
      <x:c r="S118" s="60"/>
      <x:c r="T118" s="43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0"/>
      <x:c r="F119" s="60"/>
      <x:c r="G119" s="100"/>
      <x:c r="H119" s="67"/>
      <x:c r="I119" s="107"/>
      <x:c r="J119" s="60"/>
      <x:c r="K119" s="100"/>
      <x:c r="L119" s="100"/>
      <x:c r="M119" s="100"/>
      <x:c r="N119" s="100"/>
      <x:c r="O119" s="60"/>
      <x:c r="P119" s="67"/>
      <x:c r="Q119" s="60"/>
      <x:c r="R119" s="60"/>
      <x:c r="S119" s="60"/>
      <x:c r="T119" s="43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0"/>
      <x:c r="F120" s="60"/>
      <x:c r="G120" s="100"/>
      <x:c r="H120" s="67"/>
      <x:c r="I120" s="107"/>
      <x:c r="J120" s="60"/>
      <x:c r="K120" s="100"/>
      <x:c r="L120" s="100"/>
      <x:c r="M120" s="100"/>
      <x:c r="N120" s="100"/>
      <x:c r="O120" s="60"/>
      <x:c r="P120" s="67"/>
      <x:c r="Q120" s="60"/>
      <x:c r="R120" s="60"/>
      <x:c r="S120" s="60"/>
      <x:c r="T120" s="43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0"/>
      <x:c r="F121" s="60"/>
      <x:c r="G121" s="100"/>
      <x:c r="H121" s="67"/>
      <x:c r="I121" s="107"/>
      <x:c r="J121" s="60"/>
      <x:c r="K121" s="100"/>
      <x:c r="L121" s="100"/>
      <x:c r="M121" s="100"/>
      <x:c r="N121" s="100"/>
      <x:c r="O121" s="60"/>
      <x:c r="P121" s="67"/>
      <x:c r="Q121" s="60"/>
      <x:c r="R121" s="60"/>
      <x:c r="S121" s="60"/>
      <x:c r="T121" s="43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0"/>
      <x:c r="F122" s="60"/>
      <x:c r="G122" s="100"/>
      <x:c r="H122" s="67"/>
      <x:c r="I122" s="107"/>
      <x:c r="J122" s="60"/>
      <x:c r="K122" s="100"/>
      <x:c r="L122" s="100"/>
      <x:c r="M122" s="100"/>
      <x:c r="N122" s="100"/>
      <x:c r="O122" s="60"/>
      <x:c r="P122" s="67"/>
      <x:c r="Q122" s="60"/>
      <x:c r="R122" s="60"/>
      <x:c r="S122" s="60"/>
      <x:c r="T122" s="43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0"/>
      <x:c r="F123" s="60"/>
      <x:c r="G123" s="100"/>
      <x:c r="H123" s="67"/>
      <x:c r="I123" s="107"/>
      <x:c r="J123" s="60"/>
      <x:c r="K123" s="100"/>
      <x:c r="L123" s="100"/>
      <x:c r="M123" s="100"/>
      <x:c r="N123" s="100"/>
      <x:c r="O123" s="60"/>
      <x:c r="P123" s="67"/>
      <x:c r="Q123" s="60"/>
      <x:c r="R123" s="60"/>
      <x:c r="S123" s="60"/>
      <x:c r="T123" s="43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0"/>
      <x:c r="F124" s="60"/>
      <x:c r="G124" s="100"/>
      <x:c r="H124" s="67"/>
      <x:c r="I124" s="107"/>
      <x:c r="J124" s="60"/>
      <x:c r="K124" s="100"/>
      <x:c r="L124" s="100"/>
      <x:c r="M124" s="100"/>
      <x:c r="N124" s="100"/>
      <x:c r="O124" s="60"/>
      <x:c r="P124" s="67"/>
      <x:c r="Q124" s="60"/>
      <x:c r="R124" s="60"/>
      <x:c r="S124" s="60"/>
      <x:c r="T124" s="43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0"/>
      <x:c r="F125" s="60"/>
      <x:c r="G125" s="100"/>
      <x:c r="H125" s="67"/>
      <x:c r="I125" s="107"/>
      <x:c r="J125" s="60"/>
      <x:c r="K125" s="100"/>
      <x:c r="L125" s="100"/>
      <x:c r="M125" s="100"/>
      <x:c r="N125" s="100"/>
      <x:c r="O125" s="60"/>
      <x:c r="P125" s="67"/>
      <x:c r="Q125" s="60"/>
      <x:c r="R125" s="60"/>
      <x:c r="S125" s="60"/>
      <x:c r="T125" s="43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0"/>
      <x:c r="F126" s="60"/>
      <x:c r="G126" s="100"/>
      <x:c r="H126" s="67"/>
      <x:c r="I126" s="107"/>
      <x:c r="J126" s="60"/>
      <x:c r="K126" s="100"/>
      <x:c r="L126" s="100"/>
      <x:c r="M126" s="100"/>
      <x:c r="N126" s="100"/>
      <x:c r="O126" s="60"/>
      <x:c r="P126" s="67"/>
      <x:c r="Q126" s="60"/>
      <x:c r="R126" s="60"/>
      <x:c r="S126" s="60"/>
      <x:c r="T126" s="43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0"/>
      <x:c r="F127" s="60"/>
      <x:c r="G127" s="100"/>
      <x:c r="H127" s="67"/>
      <x:c r="I127" s="107"/>
      <x:c r="J127" s="60"/>
      <x:c r="K127" s="100"/>
      <x:c r="L127" s="100"/>
      <x:c r="M127" s="100"/>
      <x:c r="N127" s="100"/>
      <x:c r="O127" s="60"/>
      <x:c r="P127" s="67"/>
      <x:c r="Q127" s="60"/>
      <x:c r="R127" s="60"/>
      <x:c r="S127" s="60"/>
      <x:c r="T127" s="43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0"/>
      <x:c r="F128" s="60"/>
      <x:c r="G128" s="100"/>
      <x:c r="H128" s="67"/>
      <x:c r="I128" s="107"/>
      <x:c r="J128" s="60"/>
      <x:c r="K128" s="100"/>
      <x:c r="L128" s="100"/>
      <x:c r="M128" s="100"/>
      <x:c r="N128" s="100"/>
      <x:c r="O128" s="60"/>
      <x:c r="P128" s="67"/>
      <x:c r="Q128" s="60"/>
      <x:c r="R128" s="60"/>
      <x:c r="S128" s="60"/>
      <x:c r="T128" s="43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0"/>
      <x:c r="F129" s="60"/>
      <x:c r="G129" s="100"/>
      <x:c r="H129" s="67"/>
      <x:c r="I129" s="107"/>
      <x:c r="J129" s="60"/>
      <x:c r="K129" s="100"/>
      <x:c r="L129" s="100"/>
      <x:c r="M129" s="100"/>
      <x:c r="N129" s="100"/>
      <x:c r="O129" s="60"/>
      <x:c r="P129" s="67"/>
      <x:c r="Q129" s="60"/>
      <x:c r="R129" s="60"/>
      <x:c r="S129" s="60"/>
      <x:c r="T129" s="43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0"/>
      <x:c r="F130" s="60"/>
      <x:c r="G130" s="100"/>
      <x:c r="H130" s="67"/>
      <x:c r="I130" s="107"/>
      <x:c r="J130" s="60"/>
      <x:c r="K130" s="100"/>
      <x:c r="L130" s="100"/>
      <x:c r="M130" s="100"/>
      <x:c r="N130" s="100"/>
      <x:c r="O130" s="60"/>
      <x:c r="P130" s="67"/>
      <x:c r="Q130" s="60"/>
      <x:c r="R130" s="60"/>
      <x:c r="S130" s="60"/>
      <x:c r="T130" s="43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0"/>
      <x:c r="F131" s="60"/>
      <x:c r="G131" s="100"/>
      <x:c r="H131" s="67"/>
      <x:c r="I131" s="107"/>
      <x:c r="J131" s="60"/>
      <x:c r="K131" s="100"/>
      <x:c r="L131" s="100"/>
      <x:c r="M131" s="100"/>
      <x:c r="N131" s="100"/>
      <x:c r="O131" s="60"/>
      <x:c r="P131" s="67"/>
      <x:c r="Q131" s="60"/>
      <x:c r="R131" s="60"/>
      <x:c r="S131" s="60"/>
      <x:c r="T131" s="43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0"/>
      <x:c r="F132" s="60"/>
      <x:c r="G132" s="100"/>
      <x:c r="H132" s="67"/>
      <x:c r="I132" s="107"/>
      <x:c r="J132" s="60"/>
      <x:c r="K132" s="100"/>
      <x:c r="L132" s="100"/>
      <x:c r="M132" s="100"/>
      <x:c r="N132" s="100"/>
      <x:c r="O132" s="60"/>
      <x:c r="P132" s="67"/>
      <x:c r="Q132" s="60"/>
      <x:c r="R132" s="60"/>
      <x:c r="S132" s="60"/>
      <x:c r="T132" s="43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0"/>
      <x:c r="F133" s="60"/>
      <x:c r="G133" s="100"/>
      <x:c r="H133" s="67"/>
      <x:c r="I133" s="107"/>
      <x:c r="J133" s="60"/>
      <x:c r="K133" s="100"/>
      <x:c r="L133" s="100"/>
      <x:c r="M133" s="100"/>
      <x:c r="N133" s="100"/>
      <x:c r="O133" s="60"/>
      <x:c r="P133" s="67"/>
      <x:c r="Q133" s="60"/>
      <x:c r="R133" s="60"/>
      <x:c r="S133" s="60"/>
      <x:c r="T133" s="43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0"/>
      <x:c r="F134" s="60"/>
      <x:c r="G134" s="100"/>
      <x:c r="H134" s="67"/>
      <x:c r="I134" s="107"/>
      <x:c r="J134" s="60"/>
      <x:c r="K134" s="100"/>
      <x:c r="L134" s="100"/>
      <x:c r="M134" s="100"/>
      <x:c r="N134" s="100"/>
      <x:c r="O134" s="60"/>
      <x:c r="P134" s="67"/>
      <x:c r="Q134" s="60"/>
      <x:c r="R134" s="60"/>
      <x:c r="S134" s="60"/>
      <x:c r="T134" s="43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0"/>
      <x:c r="F135" s="60"/>
      <x:c r="G135" s="100"/>
      <x:c r="H135" s="67"/>
      <x:c r="I135" s="107"/>
      <x:c r="J135" s="60"/>
      <x:c r="K135" s="100"/>
      <x:c r="L135" s="100"/>
      <x:c r="M135" s="100"/>
      <x:c r="N135" s="100"/>
      <x:c r="O135" s="60"/>
      <x:c r="P135" s="67"/>
      <x:c r="Q135" s="60"/>
      <x:c r="R135" s="60"/>
      <x:c r="S135" s="60"/>
      <x:c r="T135" s="43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0"/>
      <x:c r="F136" s="60"/>
      <x:c r="G136" s="100"/>
      <x:c r="H136" s="67"/>
      <x:c r="I136" s="107"/>
      <x:c r="J136" s="60"/>
      <x:c r="K136" s="100"/>
      <x:c r="L136" s="100"/>
      <x:c r="M136" s="100"/>
      <x:c r="N136" s="100"/>
      <x:c r="O136" s="60"/>
      <x:c r="P136" s="67"/>
      <x:c r="Q136" s="60"/>
      <x:c r="R136" s="60"/>
      <x:c r="S136" s="60"/>
      <x:c r="T136" s="43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0"/>
      <x:c r="F137" s="60"/>
      <x:c r="G137" s="100"/>
      <x:c r="H137" s="67"/>
      <x:c r="I137" s="107"/>
      <x:c r="J137" s="60"/>
      <x:c r="K137" s="100"/>
      <x:c r="L137" s="100"/>
      <x:c r="M137" s="100"/>
      <x:c r="N137" s="100"/>
      <x:c r="O137" s="60"/>
      <x:c r="P137" s="67"/>
      <x:c r="Q137" s="60"/>
      <x:c r="R137" s="60"/>
      <x:c r="S137" s="60"/>
      <x:c r="T137" s="43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0"/>
      <x:c r="F138" s="60"/>
      <x:c r="G138" s="100"/>
      <x:c r="H138" s="67"/>
      <x:c r="I138" s="107"/>
      <x:c r="J138" s="60"/>
      <x:c r="K138" s="100"/>
      <x:c r="L138" s="100"/>
      <x:c r="M138" s="100"/>
      <x:c r="N138" s="100"/>
      <x:c r="O138" s="60"/>
      <x:c r="P138" s="67"/>
      <x:c r="Q138" s="60"/>
      <x:c r="R138" s="60"/>
      <x:c r="S138" s="60"/>
      <x:c r="T138" s="43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0"/>
      <x:c r="F139" s="60"/>
      <x:c r="G139" s="100"/>
      <x:c r="H139" s="67"/>
      <x:c r="I139" s="107"/>
      <x:c r="J139" s="60"/>
      <x:c r="K139" s="100"/>
      <x:c r="L139" s="100"/>
      <x:c r="M139" s="100"/>
      <x:c r="N139" s="100"/>
      <x:c r="O139" s="60"/>
      <x:c r="P139" s="67"/>
      <x:c r="Q139" s="60"/>
      <x:c r="R139" s="60"/>
      <x:c r="S139" s="60"/>
      <x:c r="T139" s="43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0"/>
      <x:c r="F140" s="60"/>
      <x:c r="G140" s="100"/>
      <x:c r="H140" s="67"/>
      <x:c r="I140" s="107"/>
      <x:c r="J140" s="60"/>
      <x:c r="K140" s="100"/>
      <x:c r="L140" s="100"/>
      <x:c r="M140" s="100"/>
      <x:c r="N140" s="100"/>
      <x:c r="O140" s="60"/>
      <x:c r="P140" s="67"/>
      <x:c r="Q140" s="60"/>
      <x:c r="R140" s="60"/>
      <x:c r="S140" s="60"/>
      <x:c r="T140" s="43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0"/>
      <x:c r="F141" s="60"/>
      <x:c r="G141" s="100"/>
      <x:c r="H141" s="67"/>
      <x:c r="I141" s="107"/>
      <x:c r="J141" s="60"/>
      <x:c r="K141" s="100"/>
      <x:c r="L141" s="100"/>
      <x:c r="M141" s="100"/>
      <x:c r="N141" s="100"/>
      <x:c r="O141" s="60"/>
      <x:c r="P141" s="67"/>
      <x:c r="Q141" s="60"/>
      <x:c r="R141" s="60"/>
      <x:c r="S141" s="60"/>
      <x:c r="T141" s="43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0"/>
      <x:c r="F142" s="60"/>
      <x:c r="G142" s="100"/>
      <x:c r="H142" s="67"/>
      <x:c r="I142" s="107"/>
      <x:c r="J142" s="60"/>
      <x:c r="K142" s="100"/>
      <x:c r="L142" s="100"/>
      <x:c r="M142" s="100"/>
      <x:c r="N142" s="100"/>
      <x:c r="O142" s="60"/>
      <x:c r="P142" s="67"/>
      <x:c r="Q142" s="60"/>
      <x:c r="R142" s="60"/>
      <x:c r="S142" s="60"/>
      <x:c r="T142" s="43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0"/>
      <x:c r="F143" s="60"/>
      <x:c r="G143" s="100"/>
      <x:c r="H143" s="67"/>
      <x:c r="I143" s="107"/>
      <x:c r="J143" s="60"/>
      <x:c r="K143" s="100"/>
      <x:c r="L143" s="100"/>
      <x:c r="M143" s="100"/>
      <x:c r="N143" s="100"/>
      <x:c r="O143" s="60"/>
      <x:c r="P143" s="67"/>
      <x:c r="Q143" s="60"/>
      <x:c r="R143" s="60"/>
      <x:c r="S143" s="60"/>
      <x:c r="T143" s="43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0"/>
      <x:c r="F144" s="60"/>
      <x:c r="G144" s="100"/>
      <x:c r="H144" s="67"/>
      <x:c r="I144" s="107"/>
      <x:c r="J144" s="60"/>
      <x:c r="K144" s="100"/>
      <x:c r="L144" s="100"/>
      <x:c r="M144" s="100"/>
      <x:c r="N144" s="100"/>
      <x:c r="O144" s="60"/>
      <x:c r="P144" s="67"/>
      <x:c r="Q144" s="60"/>
      <x:c r="R144" s="60"/>
      <x:c r="S144" s="60"/>
      <x:c r="T144" s="43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0"/>
      <x:c r="F145" s="60"/>
      <x:c r="G145" s="100"/>
      <x:c r="H145" s="67"/>
      <x:c r="I145" s="107"/>
      <x:c r="J145" s="60"/>
      <x:c r="K145" s="100"/>
      <x:c r="L145" s="100"/>
      <x:c r="M145" s="100"/>
      <x:c r="N145" s="100"/>
      <x:c r="O145" s="60"/>
      <x:c r="P145" s="67"/>
      <x:c r="Q145" s="60"/>
      <x:c r="R145" s="60"/>
      <x:c r="S145" s="60"/>
      <x:c r="T145" s="43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0"/>
      <x:c r="F146" s="60"/>
      <x:c r="G146" s="100"/>
      <x:c r="H146" s="67"/>
      <x:c r="I146" s="107"/>
      <x:c r="J146" s="60"/>
      <x:c r="K146" s="100"/>
      <x:c r="L146" s="100"/>
      <x:c r="M146" s="100"/>
      <x:c r="N146" s="100"/>
      <x:c r="O146" s="60"/>
      <x:c r="P146" s="67"/>
      <x:c r="Q146" s="60"/>
      <x:c r="R146" s="60"/>
      <x:c r="S146" s="60"/>
      <x:c r="T146" s="43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0"/>
      <x:c r="F147" s="60"/>
      <x:c r="G147" s="100"/>
      <x:c r="H147" s="67"/>
      <x:c r="I147" s="107"/>
      <x:c r="J147" s="60"/>
      <x:c r="K147" s="100"/>
      <x:c r="L147" s="100"/>
      <x:c r="M147" s="100"/>
      <x:c r="N147" s="100"/>
      <x:c r="O147" s="60"/>
      <x:c r="P147" s="67"/>
      <x:c r="Q147" s="60"/>
      <x:c r="R147" s="60"/>
      <x:c r="S147" s="60"/>
      <x:c r="T147" s="43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0"/>
      <x:c r="F148" s="60"/>
      <x:c r="G148" s="100"/>
      <x:c r="H148" s="67"/>
      <x:c r="I148" s="107"/>
      <x:c r="J148" s="60"/>
      <x:c r="K148" s="100"/>
      <x:c r="L148" s="100"/>
      <x:c r="M148" s="100"/>
      <x:c r="N148" s="100"/>
      <x:c r="O148" s="60"/>
      <x:c r="P148" s="67"/>
      <x:c r="Q148" s="60"/>
      <x:c r="R148" s="60"/>
      <x:c r="S148" s="60"/>
      <x:c r="T148" s="43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0"/>
      <x:c r="F149" s="60"/>
      <x:c r="G149" s="100"/>
      <x:c r="H149" s="67"/>
      <x:c r="I149" s="107"/>
      <x:c r="J149" s="60"/>
      <x:c r="K149" s="100"/>
      <x:c r="L149" s="100"/>
      <x:c r="M149" s="100"/>
      <x:c r="N149" s="100"/>
      <x:c r="O149" s="60"/>
      <x:c r="P149" s="67"/>
      <x:c r="Q149" s="60"/>
      <x:c r="R149" s="60"/>
      <x:c r="S149" s="60"/>
      <x:c r="T149" s="43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0"/>
      <x:c r="F150" s="60"/>
      <x:c r="G150" s="100"/>
      <x:c r="H150" s="67"/>
      <x:c r="I150" s="107"/>
      <x:c r="J150" s="60"/>
      <x:c r="K150" s="100"/>
      <x:c r="L150" s="100"/>
      <x:c r="M150" s="100"/>
      <x:c r="N150" s="100"/>
      <x:c r="O150" s="60"/>
      <x:c r="P150" s="67"/>
      <x:c r="Q150" s="60"/>
      <x:c r="R150" s="60"/>
      <x:c r="S150" s="60"/>
      <x:c r="T150" s="43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0"/>
      <x:c r="F151" s="60"/>
      <x:c r="G151" s="100"/>
      <x:c r="H151" s="67"/>
      <x:c r="I151" s="107"/>
      <x:c r="J151" s="60"/>
      <x:c r="K151" s="100"/>
      <x:c r="L151" s="100"/>
      <x:c r="M151" s="100"/>
      <x:c r="N151" s="100"/>
      <x:c r="O151" s="60"/>
      <x:c r="P151" s="67"/>
      <x:c r="Q151" s="60"/>
      <x:c r="R151" s="60"/>
      <x:c r="S151" s="60"/>
      <x:c r="T151" s="43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0"/>
      <x:c r="F152" s="60"/>
      <x:c r="G152" s="100"/>
      <x:c r="H152" s="67"/>
      <x:c r="I152" s="107"/>
      <x:c r="J152" s="60"/>
      <x:c r="K152" s="100"/>
      <x:c r="L152" s="100"/>
      <x:c r="M152" s="100"/>
      <x:c r="N152" s="100"/>
      <x:c r="O152" s="60"/>
      <x:c r="P152" s="67"/>
      <x:c r="Q152" s="60"/>
      <x:c r="R152" s="60"/>
      <x:c r="S152" s="60"/>
      <x:c r="T152" s="43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0"/>
      <x:c r="F153" s="60"/>
      <x:c r="G153" s="100"/>
      <x:c r="H153" s="67"/>
      <x:c r="I153" s="107"/>
      <x:c r="J153" s="60"/>
      <x:c r="K153" s="100"/>
      <x:c r="L153" s="100"/>
      <x:c r="M153" s="100"/>
      <x:c r="N153" s="100"/>
      <x:c r="O153" s="60"/>
      <x:c r="P153" s="67"/>
      <x:c r="Q153" s="60"/>
      <x:c r="R153" s="60"/>
      <x:c r="S153" s="60"/>
      <x:c r="T153" s="43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0"/>
      <x:c r="F154" s="60"/>
      <x:c r="G154" s="100"/>
      <x:c r="H154" s="67"/>
      <x:c r="I154" s="107"/>
      <x:c r="J154" s="60"/>
      <x:c r="K154" s="100"/>
      <x:c r="L154" s="100"/>
      <x:c r="M154" s="100"/>
      <x:c r="N154" s="100"/>
      <x:c r="O154" s="60"/>
      <x:c r="P154" s="67"/>
      <x:c r="Q154" s="60"/>
      <x:c r="R154" s="60"/>
      <x:c r="S154" s="60"/>
      <x:c r="T154" s="43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0"/>
      <x:c r="F155" s="60"/>
      <x:c r="G155" s="100"/>
      <x:c r="H155" s="67"/>
      <x:c r="I155" s="107"/>
      <x:c r="J155" s="60"/>
      <x:c r="K155" s="100"/>
      <x:c r="L155" s="100"/>
      <x:c r="M155" s="100"/>
      <x:c r="N155" s="100"/>
      <x:c r="O155" s="60"/>
      <x:c r="P155" s="67"/>
      <x:c r="Q155" s="60"/>
      <x:c r="R155" s="60"/>
      <x:c r="S155" s="60"/>
      <x:c r="T155" s="43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0"/>
      <x:c r="F156" s="60"/>
      <x:c r="G156" s="100"/>
      <x:c r="H156" s="67"/>
      <x:c r="I156" s="107"/>
      <x:c r="J156" s="60"/>
      <x:c r="K156" s="100"/>
      <x:c r="L156" s="100"/>
      <x:c r="M156" s="100"/>
      <x:c r="N156" s="100"/>
      <x:c r="O156" s="60"/>
      <x:c r="P156" s="67"/>
      <x:c r="Q156" s="60"/>
      <x:c r="R156" s="60"/>
      <x:c r="S156" s="60"/>
      <x:c r="T156" s="43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0"/>
      <x:c r="F157" s="60"/>
      <x:c r="G157" s="100"/>
      <x:c r="H157" s="67"/>
      <x:c r="I157" s="107"/>
      <x:c r="J157" s="60"/>
      <x:c r="K157" s="100"/>
      <x:c r="L157" s="100"/>
      <x:c r="M157" s="100"/>
      <x:c r="N157" s="100"/>
      <x:c r="O157" s="60"/>
      <x:c r="P157" s="67"/>
      <x:c r="Q157" s="60"/>
      <x:c r="R157" s="60"/>
      <x:c r="S157" s="60"/>
      <x:c r="T157" s="43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0"/>
      <x:c r="F158" s="60"/>
      <x:c r="G158" s="100"/>
      <x:c r="H158" s="67"/>
      <x:c r="I158" s="107"/>
      <x:c r="J158" s="60"/>
      <x:c r="K158" s="100"/>
      <x:c r="L158" s="100"/>
      <x:c r="M158" s="100"/>
      <x:c r="N158" s="100"/>
      <x:c r="O158" s="60"/>
      <x:c r="P158" s="67"/>
      <x:c r="Q158" s="60"/>
      <x:c r="R158" s="60"/>
      <x:c r="S158" s="60"/>
      <x:c r="T158" s="43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0"/>
      <x:c r="F159" s="60"/>
      <x:c r="G159" s="100"/>
      <x:c r="H159" s="67"/>
      <x:c r="I159" s="107"/>
      <x:c r="J159" s="60"/>
      <x:c r="K159" s="100"/>
      <x:c r="L159" s="100"/>
      <x:c r="M159" s="100"/>
      <x:c r="N159" s="100"/>
      <x:c r="O159" s="60"/>
      <x:c r="P159" s="67"/>
      <x:c r="Q159" s="60"/>
      <x:c r="R159" s="60"/>
      <x:c r="S159" s="60"/>
      <x:c r="T159" s="43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0"/>
      <x:c r="F160" s="60"/>
      <x:c r="G160" s="100"/>
      <x:c r="H160" s="67"/>
      <x:c r="I160" s="107"/>
      <x:c r="J160" s="60"/>
      <x:c r="K160" s="100"/>
      <x:c r="L160" s="100"/>
      <x:c r="M160" s="100"/>
      <x:c r="N160" s="100"/>
      <x:c r="O160" s="60"/>
      <x:c r="P160" s="67"/>
      <x:c r="Q160" s="60"/>
      <x:c r="R160" s="60"/>
      <x:c r="S160" s="60"/>
      <x:c r="T160" s="43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0"/>
      <x:c r="F161" s="60"/>
      <x:c r="G161" s="100"/>
      <x:c r="H161" s="67"/>
      <x:c r="I161" s="107"/>
      <x:c r="J161" s="60"/>
      <x:c r="K161" s="100"/>
      <x:c r="L161" s="100"/>
      <x:c r="M161" s="100"/>
      <x:c r="N161" s="100"/>
      <x:c r="O161" s="60"/>
      <x:c r="P161" s="67"/>
      <x:c r="Q161" s="60"/>
      <x:c r="R161" s="60"/>
      <x:c r="S161" s="60"/>
      <x:c r="T161" s="43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0"/>
      <x:c r="F162" s="60"/>
      <x:c r="G162" s="100"/>
      <x:c r="H162" s="67"/>
      <x:c r="I162" s="107"/>
      <x:c r="J162" s="60"/>
      <x:c r="K162" s="100"/>
      <x:c r="L162" s="100"/>
      <x:c r="M162" s="100"/>
      <x:c r="N162" s="100"/>
      <x:c r="O162" s="60"/>
      <x:c r="P162" s="67"/>
      <x:c r="Q162" s="60"/>
      <x:c r="R162" s="60"/>
      <x:c r="S162" s="60"/>
      <x:c r="T162" s="43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0"/>
      <x:c r="F163" s="60"/>
      <x:c r="G163" s="100"/>
      <x:c r="H163" s="67"/>
      <x:c r="I163" s="107"/>
      <x:c r="J163" s="60"/>
      <x:c r="K163" s="100"/>
      <x:c r="L163" s="100"/>
      <x:c r="M163" s="100"/>
      <x:c r="N163" s="100"/>
      <x:c r="O163" s="60"/>
      <x:c r="P163" s="67"/>
      <x:c r="Q163" s="60"/>
      <x:c r="R163" s="60"/>
      <x:c r="S163" s="60"/>
      <x:c r="T163" s="43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0"/>
      <x:c r="F164" s="60"/>
      <x:c r="G164" s="100"/>
      <x:c r="H164" s="67"/>
      <x:c r="I164" s="107"/>
      <x:c r="J164" s="60"/>
      <x:c r="K164" s="100"/>
      <x:c r="L164" s="100"/>
      <x:c r="M164" s="100"/>
      <x:c r="N164" s="100"/>
      <x:c r="O164" s="60"/>
      <x:c r="P164" s="67"/>
      <x:c r="Q164" s="60"/>
      <x:c r="R164" s="60"/>
      <x:c r="S164" s="60"/>
      <x:c r="T164" s="43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0"/>
      <x:c r="F165" s="60"/>
      <x:c r="G165" s="100"/>
      <x:c r="H165" s="67"/>
      <x:c r="I165" s="107"/>
      <x:c r="J165" s="60"/>
      <x:c r="K165" s="100"/>
      <x:c r="L165" s="100"/>
      <x:c r="M165" s="100"/>
      <x:c r="N165" s="100"/>
      <x:c r="O165" s="60"/>
      <x:c r="P165" s="67"/>
      <x:c r="Q165" s="60"/>
      <x:c r="R165" s="60"/>
      <x:c r="S165" s="60"/>
      <x:c r="T165" s="43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0"/>
      <x:c r="F166" s="60"/>
      <x:c r="G166" s="100"/>
      <x:c r="H166" s="67"/>
      <x:c r="I166" s="107"/>
      <x:c r="J166" s="60"/>
      <x:c r="K166" s="100"/>
      <x:c r="L166" s="100"/>
      <x:c r="M166" s="100"/>
      <x:c r="N166" s="100"/>
      <x:c r="O166" s="60"/>
      <x:c r="P166" s="67"/>
      <x:c r="Q166" s="60"/>
      <x:c r="R166" s="60"/>
      <x:c r="S166" s="60"/>
      <x:c r="T166" s="43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0"/>
      <x:c r="F167" s="60"/>
      <x:c r="G167" s="100"/>
      <x:c r="H167" s="67"/>
      <x:c r="I167" s="107"/>
      <x:c r="J167" s="60"/>
      <x:c r="K167" s="100"/>
      <x:c r="L167" s="100"/>
      <x:c r="M167" s="100"/>
      <x:c r="N167" s="100"/>
      <x:c r="O167" s="60"/>
      <x:c r="P167" s="67"/>
      <x:c r="Q167" s="60"/>
      <x:c r="R167" s="60"/>
      <x:c r="S167" s="60"/>
      <x:c r="T167" s="43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0"/>
      <x:c r="F168" s="60"/>
      <x:c r="G168" s="100"/>
      <x:c r="H168" s="67"/>
      <x:c r="I168" s="107"/>
      <x:c r="J168" s="60"/>
      <x:c r="K168" s="100"/>
      <x:c r="L168" s="100"/>
      <x:c r="M168" s="100"/>
      <x:c r="N168" s="100"/>
      <x:c r="O168" s="60"/>
      <x:c r="P168" s="67"/>
      <x:c r="Q168" s="60"/>
      <x:c r="R168" s="60"/>
      <x:c r="S168" s="60"/>
      <x:c r="T168" s="43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0"/>
      <x:c r="F169" s="60"/>
      <x:c r="G169" s="100"/>
      <x:c r="H169" s="67"/>
      <x:c r="I169" s="107"/>
      <x:c r="J169" s="60"/>
      <x:c r="K169" s="100"/>
      <x:c r="L169" s="100"/>
      <x:c r="M169" s="100"/>
      <x:c r="N169" s="100"/>
      <x:c r="O169" s="60"/>
      <x:c r="P169" s="67"/>
      <x:c r="Q169" s="60"/>
      <x:c r="R169" s="60"/>
      <x:c r="S169" s="60"/>
      <x:c r="T169" s="43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0"/>
      <x:c r="F170" s="60"/>
      <x:c r="G170" s="100"/>
      <x:c r="H170" s="67"/>
      <x:c r="I170" s="107"/>
      <x:c r="J170" s="60"/>
      <x:c r="K170" s="100"/>
      <x:c r="L170" s="100"/>
      <x:c r="M170" s="100"/>
      <x:c r="N170" s="100"/>
      <x:c r="O170" s="60"/>
      <x:c r="P170" s="67"/>
      <x:c r="Q170" s="60"/>
      <x:c r="R170" s="60"/>
      <x:c r="S170" s="60"/>
      <x:c r="T170" s="43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0"/>
      <x:c r="F171" s="60"/>
      <x:c r="G171" s="100"/>
      <x:c r="H171" s="67"/>
      <x:c r="I171" s="107"/>
      <x:c r="J171" s="60"/>
      <x:c r="K171" s="100"/>
      <x:c r="L171" s="100"/>
      <x:c r="M171" s="100"/>
      <x:c r="N171" s="100"/>
      <x:c r="O171" s="60"/>
      <x:c r="P171" s="67"/>
      <x:c r="Q171" s="60"/>
      <x:c r="R171" s="60"/>
      <x:c r="S171" s="60"/>
      <x:c r="T171" s="43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0"/>
      <x:c r="F172" s="60"/>
      <x:c r="G172" s="100"/>
      <x:c r="H172" s="67"/>
      <x:c r="I172" s="107"/>
      <x:c r="J172" s="60"/>
      <x:c r="K172" s="100"/>
      <x:c r="L172" s="100"/>
      <x:c r="M172" s="100"/>
      <x:c r="N172" s="100"/>
      <x:c r="O172" s="60"/>
      <x:c r="P172" s="67"/>
      <x:c r="Q172" s="60"/>
      <x:c r="R172" s="60"/>
      <x:c r="S172" s="60"/>
      <x:c r="T172" s="43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0"/>
      <x:c r="F173" s="60"/>
      <x:c r="G173" s="100"/>
      <x:c r="H173" s="67"/>
      <x:c r="I173" s="107"/>
      <x:c r="J173" s="60"/>
      <x:c r="K173" s="100"/>
      <x:c r="L173" s="100"/>
      <x:c r="M173" s="100"/>
      <x:c r="N173" s="100"/>
      <x:c r="O173" s="60"/>
      <x:c r="P173" s="67"/>
      <x:c r="Q173" s="60"/>
      <x:c r="R173" s="60"/>
      <x:c r="S173" s="60"/>
      <x:c r="T173" s="43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0"/>
      <x:c r="F174" s="60"/>
      <x:c r="G174" s="100"/>
      <x:c r="H174" s="67"/>
      <x:c r="I174" s="107"/>
      <x:c r="J174" s="60"/>
      <x:c r="K174" s="100"/>
      <x:c r="L174" s="100"/>
      <x:c r="M174" s="100"/>
      <x:c r="N174" s="100"/>
      <x:c r="O174" s="60"/>
      <x:c r="P174" s="67"/>
      <x:c r="Q174" s="60"/>
      <x:c r="R174" s="60"/>
      <x:c r="S174" s="60"/>
      <x:c r="T174" s="43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0"/>
      <x:c r="F175" s="60"/>
      <x:c r="G175" s="100"/>
      <x:c r="H175" s="67"/>
      <x:c r="I175" s="107"/>
      <x:c r="J175" s="60"/>
      <x:c r="K175" s="100"/>
      <x:c r="L175" s="100"/>
      <x:c r="M175" s="100"/>
      <x:c r="N175" s="100"/>
      <x:c r="O175" s="60"/>
      <x:c r="P175" s="67"/>
      <x:c r="Q175" s="60"/>
      <x:c r="R175" s="60"/>
      <x:c r="S175" s="60"/>
      <x:c r="T175" s="43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0"/>
      <x:c r="F176" s="60"/>
      <x:c r="G176" s="100"/>
      <x:c r="H176" s="67"/>
      <x:c r="I176" s="107"/>
      <x:c r="J176" s="60"/>
      <x:c r="K176" s="100"/>
      <x:c r="L176" s="100"/>
      <x:c r="M176" s="100"/>
      <x:c r="N176" s="100"/>
      <x:c r="O176" s="60"/>
      <x:c r="P176" s="67"/>
      <x:c r="Q176" s="60"/>
      <x:c r="R176" s="60"/>
      <x:c r="S176" s="60"/>
      <x:c r="T176" s="43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0"/>
      <x:c r="F177" s="60"/>
      <x:c r="G177" s="100"/>
      <x:c r="H177" s="67"/>
      <x:c r="I177" s="107"/>
      <x:c r="J177" s="60"/>
      <x:c r="K177" s="100"/>
      <x:c r="L177" s="100"/>
      <x:c r="M177" s="100"/>
      <x:c r="N177" s="100"/>
      <x:c r="O177" s="60"/>
      <x:c r="P177" s="67"/>
      <x:c r="Q177" s="60"/>
      <x:c r="R177" s="60"/>
      <x:c r="S177" s="60"/>
      <x:c r="T177" s="43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0"/>
      <x:c r="F178" s="60"/>
      <x:c r="G178" s="100"/>
      <x:c r="H178" s="67"/>
      <x:c r="I178" s="107"/>
      <x:c r="J178" s="60"/>
      <x:c r="K178" s="100"/>
      <x:c r="L178" s="100"/>
      <x:c r="M178" s="100"/>
      <x:c r="N178" s="100"/>
      <x:c r="O178" s="60"/>
      <x:c r="P178" s="67"/>
      <x:c r="Q178" s="60"/>
      <x:c r="R178" s="60"/>
      <x:c r="S178" s="60"/>
      <x:c r="T178" s="43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0"/>
      <x:c r="F179" s="60"/>
      <x:c r="G179" s="100"/>
      <x:c r="H179" s="67"/>
      <x:c r="I179" s="107"/>
      <x:c r="J179" s="60"/>
      <x:c r="K179" s="100"/>
      <x:c r="L179" s="100"/>
      <x:c r="M179" s="100"/>
      <x:c r="N179" s="100"/>
      <x:c r="O179" s="60"/>
      <x:c r="P179" s="67"/>
      <x:c r="Q179" s="60"/>
      <x:c r="R179" s="60"/>
      <x:c r="S179" s="60"/>
      <x:c r="T179" s="43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0"/>
      <x:c r="F180" s="60"/>
      <x:c r="G180" s="100"/>
      <x:c r="H180" s="67"/>
      <x:c r="I180" s="107"/>
      <x:c r="J180" s="60"/>
      <x:c r="K180" s="100"/>
      <x:c r="L180" s="100"/>
      <x:c r="M180" s="100"/>
      <x:c r="N180" s="100"/>
      <x:c r="O180" s="60"/>
      <x:c r="P180" s="67"/>
      <x:c r="Q180" s="60"/>
      <x:c r="R180" s="60"/>
      <x:c r="S180" s="60"/>
      <x:c r="T180" s="43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0"/>
      <x:c r="F181" s="60"/>
      <x:c r="G181" s="100"/>
      <x:c r="H181" s="67"/>
      <x:c r="I181" s="107"/>
      <x:c r="J181" s="60"/>
      <x:c r="K181" s="100"/>
      <x:c r="L181" s="100"/>
      <x:c r="M181" s="100"/>
      <x:c r="N181" s="100"/>
      <x:c r="O181" s="60"/>
      <x:c r="P181" s="67"/>
      <x:c r="Q181" s="60"/>
      <x:c r="R181" s="60"/>
      <x:c r="S181" s="60"/>
      <x:c r="T181" s="43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0"/>
      <x:c r="F182" s="60"/>
      <x:c r="G182" s="100"/>
      <x:c r="H182" s="67"/>
      <x:c r="I182" s="107"/>
      <x:c r="J182" s="60"/>
      <x:c r="K182" s="100"/>
      <x:c r="L182" s="100"/>
      <x:c r="M182" s="100"/>
      <x:c r="N182" s="100"/>
      <x:c r="O182" s="60"/>
      <x:c r="P182" s="67"/>
      <x:c r="Q182" s="60"/>
      <x:c r="R182" s="60"/>
      <x:c r="S182" s="60"/>
      <x:c r="T182" s="43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0"/>
      <x:c r="F183" s="60"/>
      <x:c r="G183" s="100"/>
      <x:c r="H183" s="67"/>
      <x:c r="I183" s="107"/>
      <x:c r="J183" s="60"/>
      <x:c r="K183" s="100"/>
      <x:c r="L183" s="100"/>
      <x:c r="M183" s="100"/>
      <x:c r="N183" s="100"/>
      <x:c r="O183" s="60"/>
      <x:c r="P183" s="67"/>
      <x:c r="Q183" s="60"/>
      <x:c r="R183" s="60"/>
      <x:c r="S183" s="60"/>
      <x:c r="T183" s="43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0"/>
      <x:c r="F184" s="60"/>
      <x:c r="G184" s="100"/>
      <x:c r="H184" s="67"/>
      <x:c r="I184" s="107"/>
      <x:c r="J184" s="60"/>
      <x:c r="K184" s="100"/>
      <x:c r="L184" s="100"/>
      <x:c r="M184" s="100"/>
      <x:c r="N184" s="100"/>
      <x:c r="O184" s="60"/>
      <x:c r="P184" s="67"/>
      <x:c r="Q184" s="60"/>
      <x:c r="R184" s="60"/>
      <x:c r="S184" s="60"/>
      <x:c r="T184" s="43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0"/>
      <x:c r="F185" s="60"/>
      <x:c r="G185" s="100"/>
      <x:c r="H185" s="67"/>
      <x:c r="I185" s="107"/>
      <x:c r="J185" s="60"/>
      <x:c r="K185" s="100"/>
      <x:c r="L185" s="100"/>
      <x:c r="M185" s="100"/>
      <x:c r="N185" s="100"/>
      <x:c r="O185" s="60"/>
      <x:c r="P185" s="67"/>
      <x:c r="Q185" s="60"/>
      <x:c r="R185" s="60"/>
      <x:c r="S185" s="60"/>
      <x:c r="T185" s="43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0"/>
      <x:c r="F186" s="60"/>
      <x:c r="G186" s="100"/>
      <x:c r="H186" s="67"/>
      <x:c r="I186" s="107"/>
      <x:c r="J186" s="60"/>
      <x:c r="K186" s="100"/>
      <x:c r="L186" s="100"/>
      <x:c r="M186" s="100"/>
      <x:c r="N186" s="100"/>
      <x:c r="O186" s="60"/>
      <x:c r="P186" s="67"/>
      <x:c r="Q186" s="60"/>
      <x:c r="R186" s="60"/>
      <x:c r="S186" s="60"/>
      <x:c r="T186" s="43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0"/>
      <x:c r="F187" s="60"/>
      <x:c r="G187" s="100"/>
      <x:c r="H187" s="67"/>
      <x:c r="I187" s="107"/>
      <x:c r="J187" s="60"/>
      <x:c r="K187" s="100"/>
      <x:c r="L187" s="100"/>
      <x:c r="M187" s="100"/>
      <x:c r="N187" s="100"/>
      <x:c r="O187" s="60"/>
      <x:c r="P187" s="67"/>
      <x:c r="Q187" s="60"/>
      <x:c r="R187" s="60"/>
      <x:c r="S187" s="60"/>
      <x:c r="T187" s="43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0"/>
      <x:c r="F188" s="60"/>
      <x:c r="G188" s="100"/>
      <x:c r="H188" s="67"/>
      <x:c r="I188" s="107"/>
      <x:c r="J188" s="60"/>
      <x:c r="K188" s="100"/>
      <x:c r="L188" s="100"/>
      <x:c r="M188" s="100"/>
      <x:c r="N188" s="100"/>
      <x:c r="O188" s="60"/>
      <x:c r="P188" s="67"/>
      <x:c r="Q188" s="60"/>
      <x:c r="R188" s="60"/>
      <x:c r="S188" s="60"/>
      <x:c r="T188" s="43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0"/>
      <x:c r="F189" s="60"/>
      <x:c r="G189" s="100"/>
      <x:c r="H189" s="67"/>
      <x:c r="I189" s="107"/>
      <x:c r="J189" s="60"/>
      <x:c r="K189" s="100"/>
      <x:c r="L189" s="100"/>
      <x:c r="M189" s="100"/>
      <x:c r="N189" s="100"/>
      <x:c r="O189" s="60"/>
      <x:c r="P189" s="67"/>
      <x:c r="Q189" s="60"/>
      <x:c r="R189" s="60"/>
      <x:c r="S189" s="60"/>
      <x:c r="T189" s="43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0"/>
      <x:c r="F190" s="60"/>
      <x:c r="G190" s="100"/>
      <x:c r="H190" s="67"/>
      <x:c r="I190" s="107"/>
      <x:c r="J190" s="60"/>
      <x:c r="K190" s="100"/>
      <x:c r="L190" s="100"/>
      <x:c r="M190" s="100"/>
      <x:c r="N190" s="100"/>
      <x:c r="O190" s="60"/>
      <x:c r="P190" s="67"/>
      <x:c r="Q190" s="60"/>
      <x:c r="R190" s="60"/>
      <x:c r="S190" s="60"/>
      <x:c r="T190" s="43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0"/>
      <x:c r="F191" s="60"/>
      <x:c r="G191" s="100"/>
      <x:c r="H191" s="67"/>
      <x:c r="I191" s="107"/>
      <x:c r="J191" s="60"/>
      <x:c r="K191" s="100"/>
      <x:c r="L191" s="100"/>
      <x:c r="M191" s="100"/>
      <x:c r="N191" s="100"/>
      <x:c r="O191" s="60"/>
      <x:c r="P191" s="67"/>
      <x:c r="Q191" s="60"/>
      <x:c r="R191" s="60"/>
      <x:c r="S191" s="60"/>
      <x:c r="T191" s="43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0"/>
      <x:c r="F192" s="60"/>
      <x:c r="G192" s="100"/>
      <x:c r="H192" s="67"/>
      <x:c r="I192" s="107"/>
      <x:c r="J192" s="60"/>
      <x:c r="K192" s="100"/>
      <x:c r="L192" s="100"/>
      <x:c r="M192" s="100"/>
      <x:c r="N192" s="100"/>
      <x:c r="O192" s="60"/>
      <x:c r="P192" s="67"/>
      <x:c r="Q192" s="60"/>
      <x:c r="R192" s="60"/>
      <x:c r="S192" s="60"/>
      <x:c r="T192" s="43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0"/>
      <x:c r="F193" s="60"/>
      <x:c r="G193" s="100"/>
      <x:c r="H193" s="67"/>
      <x:c r="I193" s="107"/>
      <x:c r="J193" s="60"/>
      <x:c r="K193" s="100"/>
      <x:c r="L193" s="100"/>
      <x:c r="M193" s="100"/>
      <x:c r="N193" s="100"/>
      <x:c r="O193" s="60"/>
      <x:c r="P193" s="67"/>
      <x:c r="Q193" s="60"/>
      <x:c r="R193" s="60"/>
      <x:c r="S193" s="60"/>
      <x:c r="T193" s="43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0"/>
      <x:c r="F194" s="60"/>
      <x:c r="G194" s="100"/>
      <x:c r="H194" s="67"/>
      <x:c r="I194" s="107"/>
      <x:c r="J194" s="60"/>
      <x:c r="K194" s="100"/>
      <x:c r="L194" s="100"/>
      <x:c r="M194" s="100"/>
      <x:c r="N194" s="100"/>
      <x:c r="O194" s="60"/>
      <x:c r="P194" s="67"/>
      <x:c r="Q194" s="60"/>
      <x:c r="R194" s="60"/>
      <x:c r="S194" s="60"/>
      <x:c r="T194" s="43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0"/>
      <x:c r="F195" s="60"/>
      <x:c r="G195" s="100"/>
      <x:c r="H195" s="67"/>
      <x:c r="I195" s="107"/>
      <x:c r="J195" s="60"/>
      <x:c r="K195" s="100"/>
      <x:c r="L195" s="100"/>
      <x:c r="M195" s="100"/>
      <x:c r="N195" s="100"/>
      <x:c r="O195" s="60"/>
      <x:c r="P195" s="67"/>
      <x:c r="Q195" s="60"/>
      <x:c r="R195" s="60"/>
      <x:c r="S195" s="60"/>
      <x:c r="T195" s="43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0"/>
      <x:c r="F196" s="60"/>
      <x:c r="G196" s="100"/>
      <x:c r="H196" s="67"/>
      <x:c r="I196" s="107"/>
      <x:c r="J196" s="60"/>
      <x:c r="K196" s="100"/>
      <x:c r="L196" s="100"/>
      <x:c r="M196" s="100"/>
      <x:c r="N196" s="100"/>
      <x:c r="O196" s="60"/>
      <x:c r="P196" s="67"/>
      <x:c r="Q196" s="60"/>
      <x:c r="R196" s="60"/>
      <x:c r="S196" s="60"/>
      <x:c r="T196" s="43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0"/>
      <x:c r="F197" s="60"/>
      <x:c r="G197" s="100"/>
      <x:c r="H197" s="67"/>
      <x:c r="I197" s="107"/>
      <x:c r="J197" s="60"/>
      <x:c r="K197" s="100"/>
      <x:c r="L197" s="100"/>
      <x:c r="M197" s="100"/>
      <x:c r="N197" s="100"/>
      <x:c r="O197" s="60"/>
      <x:c r="P197" s="67"/>
      <x:c r="Q197" s="60"/>
      <x:c r="R197" s="60"/>
      <x:c r="S197" s="60"/>
      <x:c r="T197" s="43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0"/>
      <x:c r="F198" s="60"/>
      <x:c r="G198" s="100"/>
      <x:c r="H198" s="67"/>
      <x:c r="I198" s="107"/>
      <x:c r="J198" s="60"/>
      <x:c r="K198" s="100"/>
      <x:c r="L198" s="100"/>
      <x:c r="M198" s="100"/>
      <x:c r="N198" s="100"/>
      <x:c r="O198" s="60"/>
      <x:c r="P198" s="67"/>
      <x:c r="Q198" s="60"/>
      <x:c r="R198" s="60"/>
      <x:c r="S198" s="60"/>
      <x:c r="T198" s="43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0"/>
      <x:c r="F199" s="60"/>
      <x:c r="G199" s="100"/>
      <x:c r="H199" s="67"/>
      <x:c r="I199" s="107"/>
      <x:c r="J199" s="60"/>
      <x:c r="K199" s="100"/>
      <x:c r="L199" s="100"/>
      <x:c r="M199" s="100"/>
      <x:c r="N199" s="100"/>
      <x:c r="O199" s="60"/>
      <x:c r="P199" s="67"/>
      <x:c r="Q199" s="60"/>
      <x:c r="R199" s="60"/>
      <x:c r="S199" s="60"/>
      <x:c r="T199" s="43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0"/>
      <x:c r="F200" s="60"/>
      <x:c r="G200" s="100"/>
      <x:c r="H200" s="67"/>
      <x:c r="I200" s="107"/>
      <x:c r="J200" s="60"/>
      <x:c r="K200" s="100"/>
      <x:c r="L200" s="100"/>
      <x:c r="M200" s="100"/>
      <x:c r="N200" s="100"/>
      <x:c r="O200" s="60"/>
      <x:c r="P200" s="67"/>
      <x:c r="Q200" s="60"/>
      <x:c r="R200" s="60"/>
      <x:c r="S200" s="60"/>
      <x:c r="T200" s="43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0"/>
      <x:c r="F201" s="60"/>
      <x:c r="G201" s="100"/>
      <x:c r="H201" s="67"/>
      <x:c r="I201" s="107"/>
      <x:c r="J201" s="60"/>
      <x:c r="K201" s="100"/>
      <x:c r="L201" s="100"/>
      <x:c r="M201" s="100"/>
      <x:c r="N201" s="100"/>
      <x:c r="O201" s="60"/>
      <x:c r="P201" s="67"/>
      <x:c r="Q201" s="60"/>
      <x:c r="R201" s="60"/>
      <x:c r="S201" s="60"/>
      <x:c r="T201" s="43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0"/>
      <x:c r="F202" s="60"/>
      <x:c r="G202" s="100"/>
      <x:c r="H202" s="67"/>
      <x:c r="I202" s="107"/>
      <x:c r="J202" s="60"/>
      <x:c r="K202" s="100"/>
      <x:c r="L202" s="100"/>
      <x:c r="M202" s="100"/>
      <x:c r="N202" s="100"/>
      <x:c r="O202" s="60"/>
      <x:c r="P202" s="67"/>
      <x:c r="Q202" s="60"/>
      <x:c r="R202" s="60"/>
      <x:c r="S202" s="60"/>
      <x:c r="T202" s="43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0"/>
      <x:c r="F203" s="60"/>
      <x:c r="G203" s="100"/>
      <x:c r="H203" s="67"/>
      <x:c r="I203" s="107"/>
      <x:c r="J203" s="60"/>
      <x:c r="K203" s="100"/>
      <x:c r="L203" s="100"/>
      <x:c r="M203" s="100"/>
      <x:c r="N203" s="100"/>
      <x:c r="O203" s="60"/>
      <x:c r="P203" s="67"/>
      <x:c r="Q203" s="60"/>
      <x:c r="R203" s="60"/>
      <x:c r="S203" s="60"/>
      <x:c r="T203" s="43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0"/>
      <x:c r="F204" s="60"/>
      <x:c r="G204" s="100"/>
      <x:c r="H204" s="67"/>
      <x:c r="I204" s="107"/>
      <x:c r="J204" s="60"/>
      <x:c r="K204" s="100"/>
      <x:c r="L204" s="100"/>
      <x:c r="M204" s="100"/>
      <x:c r="N204" s="100"/>
      <x:c r="O204" s="60"/>
      <x:c r="P204" s="67"/>
      <x:c r="Q204" s="60"/>
      <x:c r="R204" s="60"/>
      <x:c r="S204" s="60"/>
      <x:c r="T204" s="43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0"/>
      <x:c r="F205" s="60"/>
      <x:c r="G205" s="100"/>
      <x:c r="H205" s="67"/>
      <x:c r="I205" s="107"/>
      <x:c r="J205" s="60"/>
      <x:c r="K205" s="100"/>
      <x:c r="L205" s="100"/>
      <x:c r="M205" s="100"/>
      <x:c r="N205" s="100"/>
      <x:c r="O205" s="60"/>
      <x:c r="P205" s="67"/>
      <x:c r="Q205" s="60"/>
      <x:c r="R205" s="60"/>
      <x:c r="S205" s="60"/>
      <x:c r="T205" s="43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0"/>
      <x:c r="F206" s="60"/>
      <x:c r="G206" s="100"/>
      <x:c r="H206" s="67"/>
      <x:c r="I206" s="107"/>
      <x:c r="J206" s="60"/>
      <x:c r="K206" s="100"/>
      <x:c r="L206" s="100"/>
      <x:c r="M206" s="100"/>
      <x:c r="N206" s="100"/>
      <x:c r="O206" s="60"/>
      <x:c r="P206" s="67"/>
      <x:c r="Q206" s="60"/>
      <x:c r="R206" s="60"/>
      <x:c r="S206" s="60"/>
      <x:c r="T206" s="43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0"/>
      <x:c r="F207" s="60"/>
      <x:c r="G207" s="100"/>
      <x:c r="H207" s="67"/>
      <x:c r="I207" s="107"/>
      <x:c r="J207" s="60"/>
      <x:c r="K207" s="100"/>
      <x:c r="L207" s="100"/>
      <x:c r="M207" s="100"/>
      <x:c r="N207" s="100"/>
      <x:c r="O207" s="60"/>
      <x:c r="P207" s="67"/>
      <x:c r="Q207" s="60"/>
      <x:c r="R207" s="60"/>
      <x:c r="S207" s="60"/>
      <x:c r="T207" s="43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0"/>
      <x:c r="F208" s="60"/>
      <x:c r="G208" s="100"/>
      <x:c r="H208" s="67"/>
      <x:c r="I208" s="107"/>
      <x:c r="J208" s="60"/>
      <x:c r="K208" s="100"/>
      <x:c r="L208" s="100"/>
      <x:c r="M208" s="100"/>
      <x:c r="N208" s="100"/>
      <x:c r="O208" s="60"/>
      <x:c r="P208" s="67"/>
      <x:c r="Q208" s="60"/>
      <x:c r="R208" s="60"/>
      <x:c r="S208" s="60"/>
      <x:c r="T208" s="43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0"/>
      <x:c r="F209" s="60"/>
      <x:c r="G209" s="100"/>
      <x:c r="H209" s="67"/>
      <x:c r="I209" s="107"/>
      <x:c r="J209" s="60"/>
      <x:c r="K209" s="100"/>
      <x:c r="L209" s="100"/>
      <x:c r="M209" s="100"/>
      <x:c r="N209" s="100"/>
      <x:c r="O209" s="60"/>
      <x:c r="P209" s="67"/>
      <x:c r="Q209" s="60"/>
      <x:c r="R209" s="60"/>
      <x:c r="S209" s="60"/>
      <x:c r="T209" s="43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0"/>
      <x:c r="F210" s="60"/>
      <x:c r="G210" s="100"/>
      <x:c r="H210" s="67"/>
      <x:c r="I210" s="107"/>
      <x:c r="J210" s="60"/>
      <x:c r="K210" s="100"/>
      <x:c r="L210" s="100"/>
      <x:c r="M210" s="100"/>
      <x:c r="N210" s="100"/>
      <x:c r="O210" s="60"/>
      <x:c r="P210" s="67"/>
      <x:c r="Q210" s="60"/>
      <x:c r="R210" s="60"/>
      <x:c r="S210" s="60"/>
      <x:c r="T210" s="43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0"/>
      <x:c r="F211" s="60"/>
      <x:c r="G211" s="100"/>
      <x:c r="H211" s="67"/>
      <x:c r="I211" s="107"/>
      <x:c r="J211" s="60"/>
      <x:c r="K211" s="100"/>
      <x:c r="L211" s="100"/>
      <x:c r="M211" s="100"/>
      <x:c r="N211" s="100"/>
      <x:c r="O211" s="60"/>
      <x:c r="P211" s="67"/>
      <x:c r="Q211" s="60"/>
      <x:c r="R211" s="60"/>
      <x:c r="S211" s="60"/>
      <x:c r="T211" s="43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0"/>
      <x:c r="F212" s="60"/>
      <x:c r="G212" s="100"/>
      <x:c r="H212" s="67"/>
      <x:c r="I212" s="107"/>
      <x:c r="J212" s="60"/>
      <x:c r="K212" s="100"/>
      <x:c r="L212" s="100"/>
      <x:c r="M212" s="100"/>
      <x:c r="N212" s="100"/>
      <x:c r="O212" s="60"/>
      <x:c r="P212" s="67"/>
      <x:c r="Q212" s="60"/>
      <x:c r="R212" s="60"/>
      <x:c r="S212" s="60"/>
      <x:c r="T212" s="43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0"/>
      <x:c r="F213" s="60"/>
      <x:c r="G213" s="100"/>
      <x:c r="H213" s="67"/>
      <x:c r="I213" s="107"/>
      <x:c r="J213" s="60"/>
      <x:c r="K213" s="100"/>
      <x:c r="L213" s="100"/>
      <x:c r="M213" s="100"/>
      <x:c r="N213" s="100"/>
      <x:c r="O213" s="60"/>
      <x:c r="P213" s="67"/>
      <x:c r="Q213" s="60"/>
      <x:c r="R213" s="60"/>
      <x:c r="S213" s="60"/>
      <x:c r="T213" s="43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0"/>
      <x:c r="F214" s="60"/>
      <x:c r="G214" s="100"/>
      <x:c r="H214" s="67"/>
      <x:c r="I214" s="107"/>
      <x:c r="J214" s="60"/>
      <x:c r="K214" s="100"/>
      <x:c r="L214" s="100"/>
      <x:c r="M214" s="100"/>
      <x:c r="N214" s="100"/>
      <x:c r="O214" s="60"/>
      <x:c r="P214" s="67"/>
      <x:c r="Q214" s="60"/>
      <x:c r="R214" s="60"/>
      <x:c r="S214" s="60"/>
      <x:c r="T214" s="43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0"/>
      <x:c r="F215" s="60"/>
      <x:c r="G215" s="100"/>
      <x:c r="H215" s="67"/>
      <x:c r="I215" s="107"/>
      <x:c r="J215" s="60"/>
      <x:c r="K215" s="100"/>
      <x:c r="L215" s="100"/>
      <x:c r="M215" s="100"/>
      <x:c r="N215" s="100"/>
      <x:c r="O215" s="60"/>
      <x:c r="P215" s="67"/>
      <x:c r="Q215" s="60"/>
      <x:c r="R215" s="60"/>
      <x:c r="S215" s="60"/>
      <x:c r="T215" s="43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0"/>
      <x:c r="F216" s="60"/>
      <x:c r="G216" s="100"/>
      <x:c r="H216" s="67"/>
      <x:c r="I216" s="107"/>
      <x:c r="J216" s="60"/>
      <x:c r="K216" s="100"/>
      <x:c r="L216" s="100"/>
      <x:c r="M216" s="100"/>
      <x:c r="N216" s="100"/>
      <x:c r="O216" s="60"/>
      <x:c r="P216" s="67"/>
      <x:c r="Q216" s="60"/>
      <x:c r="R216" s="60"/>
      <x:c r="S216" s="60"/>
      <x:c r="T216" s="43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0"/>
      <x:c r="F217" s="60"/>
      <x:c r="G217" s="100"/>
      <x:c r="H217" s="67"/>
      <x:c r="I217" s="107"/>
      <x:c r="J217" s="60"/>
      <x:c r="K217" s="100"/>
      <x:c r="L217" s="100"/>
      <x:c r="M217" s="100"/>
      <x:c r="N217" s="100"/>
      <x:c r="O217" s="60"/>
      <x:c r="P217" s="67"/>
      <x:c r="Q217" s="60"/>
      <x:c r="R217" s="60"/>
      <x:c r="S217" s="60"/>
      <x:c r="T217" s="43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0"/>
      <x:c r="F218" s="60"/>
      <x:c r="G218" s="100"/>
      <x:c r="H218" s="67"/>
      <x:c r="I218" s="107"/>
      <x:c r="J218" s="60"/>
      <x:c r="K218" s="100"/>
      <x:c r="L218" s="100"/>
      <x:c r="M218" s="100"/>
      <x:c r="N218" s="100"/>
      <x:c r="O218" s="60"/>
      <x:c r="P218" s="67"/>
      <x:c r="Q218" s="60"/>
      <x:c r="R218" s="60"/>
      <x:c r="S218" s="60"/>
      <x:c r="T218" s="43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0"/>
      <x:c r="F219" s="60"/>
      <x:c r="G219" s="100"/>
      <x:c r="H219" s="67"/>
      <x:c r="I219" s="107"/>
      <x:c r="J219" s="60"/>
      <x:c r="K219" s="100"/>
      <x:c r="L219" s="100"/>
      <x:c r="M219" s="100"/>
      <x:c r="N219" s="100"/>
      <x:c r="O219" s="60"/>
      <x:c r="P219" s="67"/>
      <x:c r="Q219" s="60"/>
      <x:c r="R219" s="60"/>
      <x:c r="S219" s="60"/>
      <x:c r="T219" s="43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0"/>
      <x:c r="F220" s="60"/>
      <x:c r="G220" s="100"/>
      <x:c r="H220" s="67"/>
      <x:c r="I220" s="107"/>
      <x:c r="J220" s="60"/>
      <x:c r="K220" s="100"/>
      <x:c r="L220" s="100"/>
      <x:c r="M220" s="100"/>
      <x:c r="N220" s="100"/>
      <x:c r="O220" s="60"/>
      <x:c r="P220" s="67"/>
      <x:c r="Q220" s="60"/>
      <x:c r="R220" s="60"/>
      <x:c r="S220" s="60"/>
      <x:c r="T220" s="43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0"/>
      <x:c r="F221" s="60"/>
      <x:c r="G221" s="100"/>
      <x:c r="H221" s="67"/>
      <x:c r="I221" s="107"/>
      <x:c r="J221" s="60"/>
      <x:c r="K221" s="100"/>
      <x:c r="L221" s="100"/>
      <x:c r="M221" s="100"/>
      <x:c r="N221" s="100"/>
      <x:c r="O221" s="60"/>
      <x:c r="P221" s="67"/>
      <x:c r="Q221" s="60"/>
      <x:c r="R221" s="60"/>
      <x:c r="S221" s="60"/>
      <x:c r="T221" s="43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0"/>
      <x:c r="F222" s="60"/>
      <x:c r="G222" s="100"/>
      <x:c r="H222" s="67"/>
      <x:c r="I222" s="107"/>
      <x:c r="J222" s="60"/>
      <x:c r="K222" s="100"/>
      <x:c r="L222" s="100"/>
      <x:c r="M222" s="100"/>
      <x:c r="N222" s="100"/>
      <x:c r="O222" s="60"/>
      <x:c r="P222" s="67"/>
      <x:c r="Q222" s="60"/>
      <x:c r="R222" s="60"/>
      <x:c r="S222" s="60"/>
      <x:c r="T222" s="43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0"/>
      <x:c r="F223" s="60"/>
      <x:c r="G223" s="100"/>
      <x:c r="H223" s="67"/>
      <x:c r="I223" s="107"/>
      <x:c r="J223" s="60"/>
      <x:c r="K223" s="100"/>
      <x:c r="L223" s="100"/>
      <x:c r="M223" s="100"/>
      <x:c r="N223" s="100"/>
      <x:c r="O223" s="60"/>
      <x:c r="P223" s="67"/>
      <x:c r="Q223" s="60"/>
      <x:c r="R223" s="60"/>
      <x:c r="S223" s="60"/>
      <x:c r="T223" s="43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0"/>
      <x:c r="F224" s="60"/>
      <x:c r="G224" s="100"/>
      <x:c r="H224" s="67"/>
      <x:c r="I224" s="107"/>
      <x:c r="J224" s="60"/>
      <x:c r="K224" s="100"/>
      <x:c r="L224" s="100"/>
      <x:c r="M224" s="100"/>
      <x:c r="N224" s="100"/>
      <x:c r="O224" s="60"/>
      <x:c r="P224" s="67"/>
      <x:c r="Q224" s="60"/>
      <x:c r="R224" s="60"/>
      <x:c r="S224" s="60"/>
      <x:c r="T224" s="43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0"/>
      <x:c r="F225" s="60"/>
      <x:c r="G225" s="100"/>
      <x:c r="H225" s="67"/>
      <x:c r="I225" s="107"/>
      <x:c r="J225" s="60"/>
      <x:c r="K225" s="100"/>
      <x:c r="L225" s="100"/>
      <x:c r="M225" s="100"/>
      <x:c r="N225" s="100"/>
      <x:c r="O225" s="60"/>
      <x:c r="P225" s="67"/>
      <x:c r="Q225" s="60"/>
      <x:c r="R225" s="60"/>
      <x:c r="S225" s="60"/>
      <x:c r="T225" s="43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0"/>
      <x:c r="F226" s="60"/>
      <x:c r="G226" s="100"/>
      <x:c r="H226" s="67"/>
      <x:c r="I226" s="107"/>
      <x:c r="J226" s="60"/>
      <x:c r="K226" s="100"/>
      <x:c r="L226" s="100"/>
      <x:c r="M226" s="100"/>
      <x:c r="N226" s="100"/>
      <x:c r="O226" s="60"/>
      <x:c r="P226" s="67"/>
      <x:c r="Q226" s="60"/>
      <x:c r="R226" s="60"/>
      <x:c r="S226" s="60"/>
      <x:c r="T226" s="43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0"/>
      <x:c r="F227" s="60"/>
      <x:c r="G227" s="100"/>
      <x:c r="H227" s="67"/>
      <x:c r="I227" s="107"/>
      <x:c r="J227" s="60"/>
      <x:c r="K227" s="100"/>
      <x:c r="L227" s="100"/>
      <x:c r="M227" s="100"/>
      <x:c r="N227" s="100"/>
      <x:c r="O227" s="60"/>
      <x:c r="P227" s="67"/>
      <x:c r="Q227" s="60"/>
      <x:c r="R227" s="60"/>
      <x:c r="S227" s="60"/>
      <x:c r="T227" s="43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0"/>
      <x:c r="F228" s="60"/>
      <x:c r="G228" s="100"/>
      <x:c r="H228" s="67"/>
      <x:c r="I228" s="107"/>
      <x:c r="J228" s="60"/>
      <x:c r="K228" s="100"/>
      <x:c r="L228" s="100"/>
      <x:c r="M228" s="100"/>
      <x:c r="N228" s="100"/>
      <x:c r="O228" s="60"/>
      <x:c r="P228" s="67"/>
      <x:c r="Q228" s="60"/>
      <x:c r="R228" s="60"/>
      <x:c r="S228" s="60"/>
      <x:c r="T228" s="43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0"/>
      <x:c r="F229" s="60"/>
      <x:c r="G229" s="100"/>
      <x:c r="H229" s="67"/>
      <x:c r="I229" s="107"/>
      <x:c r="J229" s="60"/>
      <x:c r="K229" s="100"/>
      <x:c r="L229" s="100"/>
      <x:c r="M229" s="100"/>
      <x:c r="N229" s="100"/>
      <x:c r="O229" s="60"/>
      <x:c r="P229" s="67"/>
      <x:c r="Q229" s="60"/>
      <x:c r="R229" s="60"/>
      <x:c r="S229" s="60"/>
      <x:c r="T229" s="43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0"/>
      <x:c r="F230" s="60"/>
      <x:c r="G230" s="100"/>
      <x:c r="H230" s="67"/>
      <x:c r="I230" s="107"/>
      <x:c r="J230" s="60"/>
      <x:c r="K230" s="100"/>
      <x:c r="L230" s="100"/>
      <x:c r="M230" s="100"/>
      <x:c r="N230" s="100"/>
      <x:c r="O230" s="60"/>
      <x:c r="P230" s="67"/>
      <x:c r="Q230" s="60"/>
      <x:c r="R230" s="60"/>
      <x:c r="S230" s="60"/>
      <x:c r="T230" s="43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0"/>
      <x:c r="F231" s="60"/>
      <x:c r="G231" s="100"/>
      <x:c r="H231" s="67"/>
      <x:c r="I231" s="107"/>
      <x:c r="J231" s="60"/>
      <x:c r="K231" s="100"/>
      <x:c r="L231" s="100"/>
      <x:c r="M231" s="100"/>
      <x:c r="N231" s="100"/>
      <x:c r="O231" s="60"/>
      <x:c r="P231" s="67"/>
      <x:c r="Q231" s="60"/>
      <x:c r="R231" s="60"/>
      <x:c r="S231" s="60"/>
      <x:c r="T231" s="43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0"/>
      <x:c r="F232" s="60"/>
      <x:c r="G232" s="100"/>
      <x:c r="H232" s="67"/>
      <x:c r="I232" s="107"/>
      <x:c r="J232" s="60"/>
      <x:c r="K232" s="100"/>
      <x:c r="L232" s="100"/>
      <x:c r="M232" s="100"/>
      <x:c r="N232" s="100"/>
      <x:c r="O232" s="60"/>
      <x:c r="P232" s="67"/>
      <x:c r="Q232" s="60"/>
      <x:c r="R232" s="60"/>
      <x:c r="S232" s="60"/>
      <x:c r="T232" s="43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0"/>
      <x:c r="F233" s="60"/>
      <x:c r="G233" s="100"/>
      <x:c r="H233" s="67"/>
      <x:c r="I233" s="107"/>
      <x:c r="J233" s="60"/>
      <x:c r="K233" s="100"/>
      <x:c r="L233" s="100"/>
      <x:c r="M233" s="100"/>
      <x:c r="N233" s="100"/>
      <x:c r="O233" s="60"/>
      <x:c r="P233" s="67"/>
      <x:c r="Q233" s="60"/>
      <x:c r="R233" s="60"/>
      <x:c r="S233" s="60"/>
      <x:c r="T233" s="43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0"/>
      <x:c r="F234" s="60"/>
      <x:c r="G234" s="100"/>
      <x:c r="H234" s="67"/>
      <x:c r="I234" s="107"/>
      <x:c r="J234" s="60"/>
      <x:c r="K234" s="100"/>
      <x:c r="L234" s="100"/>
      <x:c r="M234" s="100"/>
      <x:c r="N234" s="100"/>
      <x:c r="O234" s="60"/>
      <x:c r="P234" s="67"/>
      <x:c r="Q234" s="60"/>
      <x:c r="R234" s="60"/>
      <x:c r="S234" s="60"/>
      <x:c r="T234" s="43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0"/>
      <x:c r="F235" s="60"/>
      <x:c r="G235" s="100"/>
      <x:c r="H235" s="67"/>
      <x:c r="I235" s="107"/>
      <x:c r="J235" s="60"/>
      <x:c r="K235" s="100"/>
      <x:c r="L235" s="100"/>
      <x:c r="M235" s="100"/>
      <x:c r="N235" s="100"/>
      <x:c r="O235" s="60"/>
      <x:c r="P235" s="67"/>
      <x:c r="Q235" s="60"/>
      <x:c r="R235" s="60"/>
      <x:c r="S235" s="60"/>
      <x:c r="T235" s="43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0"/>
      <x:c r="F236" s="60"/>
      <x:c r="G236" s="100"/>
      <x:c r="H236" s="67"/>
      <x:c r="I236" s="107"/>
      <x:c r="J236" s="60"/>
      <x:c r="K236" s="100"/>
      <x:c r="L236" s="100"/>
      <x:c r="M236" s="100"/>
      <x:c r="N236" s="100"/>
      <x:c r="O236" s="60"/>
      <x:c r="P236" s="67"/>
      <x:c r="Q236" s="60"/>
      <x:c r="R236" s="60"/>
      <x:c r="S236" s="60"/>
      <x:c r="T236" s="43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0"/>
      <x:c r="F237" s="60"/>
      <x:c r="G237" s="100"/>
      <x:c r="H237" s="67"/>
      <x:c r="I237" s="107"/>
      <x:c r="J237" s="60"/>
      <x:c r="K237" s="100"/>
      <x:c r="L237" s="100"/>
      <x:c r="M237" s="100"/>
      <x:c r="N237" s="100"/>
      <x:c r="O237" s="60"/>
      <x:c r="P237" s="67"/>
      <x:c r="Q237" s="60"/>
      <x:c r="R237" s="60"/>
      <x:c r="S237" s="60"/>
      <x:c r="T237" s="43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0"/>
      <x:c r="F238" s="60"/>
      <x:c r="G238" s="100"/>
      <x:c r="H238" s="67"/>
      <x:c r="I238" s="107"/>
      <x:c r="J238" s="60"/>
      <x:c r="K238" s="100"/>
      <x:c r="L238" s="100"/>
      <x:c r="M238" s="100"/>
      <x:c r="N238" s="100"/>
      <x:c r="O238" s="60"/>
      <x:c r="P238" s="67"/>
      <x:c r="Q238" s="60"/>
      <x:c r="R238" s="60"/>
      <x:c r="S238" s="60"/>
      <x:c r="T238" s="43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0"/>
      <x:c r="F239" s="60"/>
      <x:c r="G239" s="100"/>
      <x:c r="H239" s="67"/>
      <x:c r="I239" s="107"/>
      <x:c r="J239" s="60"/>
      <x:c r="K239" s="100"/>
      <x:c r="L239" s="100"/>
      <x:c r="M239" s="100"/>
      <x:c r="N239" s="100"/>
      <x:c r="O239" s="60"/>
      <x:c r="P239" s="67"/>
      <x:c r="Q239" s="60"/>
      <x:c r="R239" s="60"/>
      <x:c r="S239" s="60"/>
      <x:c r="T239" s="43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0"/>
      <x:c r="F240" s="60"/>
      <x:c r="G240" s="100"/>
      <x:c r="H240" s="67"/>
      <x:c r="I240" s="107"/>
      <x:c r="J240" s="60"/>
      <x:c r="K240" s="100"/>
      <x:c r="L240" s="100"/>
      <x:c r="M240" s="100"/>
      <x:c r="N240" s="100"/>
      <x:c r="O240" s="60"/>
      <x:c r="P240" s="67"/>
      <x:c r="Q240" s="60"/>
      <x:c r="R240" s="60"/>
      <x:c r="S240" s="60"/>
      <x:c r="T240" s="43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0"/>
      <x:c r="F241" s="60"/>
      <x:c r="G241" s="100"/>
      <x:c r="H241" s="67"/>
      <x:c r="I241" s="107"/>
      <x:c r="J241" s="60"/>
      <x:c r="K241" s="100"/>
      <x:c r="L241" s="100"/>
      <x:c r="M241" s="100"/>
      <x:c r="N241" s="100"/>
      <x:c r="O241" s="60"/>
      <x:c r="P241" s="67"/>
      <x:c r="Q241" s="60"/>
      <x:c r="R241" s="60"/>
      <x:c r="S241" s="60"/>
      <x:c r="T241" s="43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0"/>
      <x:c r="F242" s="60"/>
      <x:c r="G242" s="100"/>
      <x:c r="H242" s="67"/>
      <x:c r="I242" s="107"/>
      <x:c r="J242" s="60"/>
      <x:c r="K242" s="100"/>
      <x:c r="L242" s="100"/>
      <x:c r="M242" s="100"/>
      <x:c r="N242" s="100"/>
      <x:c r="O242" s="60"/>
      <x:c r="P242" s="67"/>
      <x:c r="Q242" s="60"/>
      <x:c r="R242" s="60"/>
      <x:c r="S242" s="60"/>
      <x:c r="T242" s="43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0"/>
      <x:c r="F243" s="60"/>
      <x:c r="G243" s="100"/>
      <x:c r="H243" s="67"/>
      <x:c r="I243" s="107"/>
      <x:c r="J243" s="60"/>
      <x:c r="K243" s="100"/>
      <x:c r="L243" s="100"/>
      <x:c r="M243" s="100"/>
      <x:c r="N243" s="100"/>
      <x:c r="O243" s="60"/>
      <x:c r="P243" s="67"/>
      <x:c r="Q243" s="60"/>
      <x:c r="R243" s="60"/>
      <x:c r="S243" s="60"/>
      <x:c r="T243" s="43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0"/>
      <x:c r="F244" s="60"/>
      <x:c r="G244" s="100"/>
      <x:c r="H244" s="67"/>
      <x:c r="I244" s="107"/>
      <x:c r="J244" s="60"/>
      <x:c r="K244" s="100"/>
      <x:c r="L244" s="100"/>
      <x:c r="M244" s="100"/>
      <x:c r="N244" s="100"/>
      <x:c r="O244" s="60"/>
      <x:c r="P244" s="67"/>
      <x:c r="Q244" s="60"/>
      <x:c r="R244" s="60"/>
      <x:c r="S244" s="60"/>
      <x:c r="T244" s="43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0"/>
      <x:c r="F245" s="60"/>
      <x:c r="G245" s="100"/>
      <x:c r="H245" s="67"/>
      <x:c r="I245" s="107"/>
      <x:c r="J245" s="60"/>
      <x:c r="K245" s="100"/>
      <x:c r="L245" s="100"/>
      <x:c r="M245" s="100"/>
      <x:c r="N245" s="100"/>
      <x:c r="O245" s="60"/>
      <x:c r="P245" s="67"/>
      <x:c r="Q245" s="60"/>
      <x:c r="R245" s="60"/>
      <x:c r="S245" s="60"/>
      <x:c r="T245" s="43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0"/>
      <x:c r="F246" s="60"/>
      <x:c r="G246" s="100"/>
      <x:c r="H246" s="67"/>
      <x:c r="I246" s="107"/>
      <x:c r="J246" s="60"/>
      <x:c r="K246" s="100"/>
      <x:c r="L246" s="100"/>
      <x:c r="M246" s="100"/>
      <x:c r="N246" s="100"/>
      <x:c r="O246" s="60"/>
      <x:c r="P246" s="67"/>
      <x:c r="Q246" s="60"/>
      <x:c r="R246" s="60"/>
      <x:c r="S246" s="60"/>
      <x:c r="T246" s="43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0"/>
      <x:c r="F247" s="60"/>
      <x:c r="G247" s="100"/>
      <x:c r="H247" s="67"/>
      <x:c r="I247" s="107"/>
      <x:c r="J247" s="60"/>
      <x:c r="K247" s="100"/>
      <x:c r="L247" s="100"/>
      <x:c r="M247" s="100"/>
      <x:c r="N247" s="100"/>
      <x:c r="O247" s="60"/>
      <x:c r="P247" s="67"/>
      <x:c r="Q247" s="60"/>
      <x:c r="R247" s="60"/>
      <x:c r="S247" s="60"/>
      <x:c r="T247" s="43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0"/>
      <x:c r="F248" s="60"/>
      <x:c r="G248" s="100"/>
      <x:c r="H248" s="67"/>
      <x:c r="I248" s="107"/>
      <x:c r="J248" s="60"/>
      <x:c r="K248" s="100"/>
      <x:c r="L248" s="100"/>
      <x:c r="M248" s="100"/>
      <x:c r="N248" s="100"/>
      <x:c r="O248" s="60"/>
      <x:c r="P248" s="67"/>
      <x:c r="Q248" s="60"/>
      <x:c r="R248" s="60"/>
      <x:c r="S248" s="60"/>
      <x:c r="T248" s="43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0"/>
      <x:c r="F249" s="60"/>
      <x:c r="G249" s="100"/>
      <x:c r="H249" s="67"/>
      <x:c r="I249" s="107"/>
      <x:c r="J249" s="60"/>
      <x:c r="K249" s="100"/>
      <x:c r="L249" s="100"/>
      <x:c r="M249" s="100"/>
      <x:c r="N249" s="100"/>
      <x:c r="O249" s="60"/>
      <x:c r="P249" s="67"/>
      <x:c r="Q249" s="60"/>
      <x:c r="R249" s="60"/>
      <x:c r="S249" s="60"/>
      <x:c r="T249" s="43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0"/>
      <x:c r="F250" s="60"/>
      <x:c r="G250" s="100"/>
      <x:c r="H250" s="67"/>
      <x:c r="I250" s="107"/>
      <x:c r="J250" s="60"/>
      <x:c r="K250" s="100"/>
      <x:c r="L250" s="100"/>
      <x:c r="M250" s="100"/>
      <x:c r="N250" s="100"/>
      <x:c r="O250" s="60"/>
      <x:c r="P250" s="67"/>
      <x:c r="Q250" s="60"/>
      <x:c r="R250" s="60"/>
      <x:c r="S250" s="60"/>
      <x:c r="T250" s="43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0"/>
      <x:c r="F251" s="60"/>
      <x:c r="G251" s="100"/>
      <x:c r="H251" s="67"/>
      <x:c r="I251" s="107"/>
      <x:c r="J251" s="60"/>
      <x:c r="K251" s="100"/>
      <x:c r="L251" s="100"/>
      <x:c r="M251" s="100"/>
      <x:c r="N251" s="100"/>
      <x:c r="O251" s="60"/>
      <x:c r="P251" s="67"/>
      <x:c r="Q251" s="60"/>
      <x:c r="R251" s="60"/>
      <x:c r="S251" s="60"/>
      <x:c r="T251" s="43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0"/>
      <x:c r="F252" s="60"/>
      <x:c r="G252" s="100"/>
      <x:c r="H252" s="67"/>
      <x:c r="I252" s="107"/>
      <x:c r="J252" s="60"/>
      <x:c r="K252" s="100"/>
      <x:c r="L252" s="100"/>
      <x:c r="M252" s="100"/>
      <x:c r="N252" s="100"/>
      <x:c r="O252" s="60"/>
      <x:c r="P252" s="67"/>
      <x:c r="Q252" s="60"/>
      <x:c r="R252" s="60"/>
      <x:c r="S252" s="60"/>
      <x:c r="T252" s="43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0"/>
      <x:c r="F253" s="60"/>
      <x:c r="G253" s="100"/>
      <x:c r="H253" s="67"/>
      <x:c r="I253" s="107"/>
      <x:c r="J253" s="60"/>
      <x:c r="K253" s="100"/>
      <x:c r="L253" s="100"/>
      <x:c r="M253" s="100"/>
      <x:c r="N253" s="100"/>
      <x:c r="O253" s="60"/>
      <x:c r="P253" s="67"/>
      <x:c r="Q253" s="60"/>
      <x:c r="R253" s="60"/>
      <x:c r="S253" s="60"/>
      <x:c r="T253" s="43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0"/>
      <x:c r="F254" s="60"/>
      <x:c r="G254" s="100"/>
      <x:c r="H254" s="67"/>
      <x:c r="I254" s="107"/>
      <x:c r="J254" s="60"/>
      <x:c r="K254" s="100"/>
      <x:c r="L254" s="100"/>
      <x:c r="M254" s="100"/>
      <x:c r="N254" s="100"/>
      <x:c r="O254" s="60"/>
      <x:c r="P254" s="67"/>
      <x:c r="Q254" s="60"/>
      <x:c r="R254" s="60"/>
      <x:c r="S254" s="60"/>
      <x:c r="T254" s="43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0"/>
      <x:c r="F255" s="60"/>
      <x:c r="G255" s="100"/>
      <x:c r="H255" s="67"/>
      <x:c r="I255" s="107"/>
      <x:c r="J255" s="60"/>
      <x:c r="K255" s="100"/>
      <x:c r="L255" s="100"/>
      <x:c r="M255" s="100"/>
      <x:c r="N255" s="100"/>
      <x:c r="O255" s="60"/>
      <x:c r="P255" s="67"/>
      <x:c r="Q255" s="60"/>
      <x:c r="R255" s="60"/>
      <x:c r="S255" s="60"/>
      <x:c r="T255" s="43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0"/>
      <x:c r="F256" s="60"/>
      <x:c r="G256" s="100"/>
      <x:c r="H256" s="67"/>
      <x:c r="I256" s="107"/>
      <x:c r="J256" s="60"/>
      <x:c r="K256" s="100"/>
      <x:c r="L256" s="100"/>
      <x:c r="M256" s="100"/>
      <x:c r="N256" s="100"/>
      <x:c r="O256" s="60"/>
      <x:c r="P256" s="67"/>
      <x:c r="Q256" s="60"/>
      <x:c r="R256" s="60"/>
      <x:c r="S256" s="60"/>
      <x:c r="T256" s="43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0"/>
      <x:c r="F257" s="60"/>
      <x:c r="G257" s="100"/>
      <x:c r="H257" s="67"/>
      <x:c r="I257" s="107"/>
      <x:c r="J257" s="60"/>
      <x:c r="K257" s="100"/>
      <x:c r="L257" s="100"/>
      <x:c r="M257" s="100"/>
      <x:c r="N257" s="100"/>
      <x:c r="O257" s="60"/>
      <x:c r="P257" s="67"/>
      <x:c r="Q257" s="60"/>
      <x:c r="R257" s="60"/>
      <x:c r="S257" s="60"/>
      <x:c r="T257" s="43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0"/>
      <x:c r="F258" s="60"/>
      <x:c r="G258" s="100"/>
      <x:c r="H258" s="67"/>
      <x:c r="I258" s="107"/>
      <x:c r="J258" s="60"/>
      <x:c r="K258" s="100"/>
      <x:c r="L258" s="100"/>
      <x:c r="M258" s="100"/>
      <x:c r="N258" s="100"/>
      <x:c r="O258" s="60"/>
      <x:c r="P258" s="67"/>
      <x:c r="Q258" s="60"/>
      <x:c r="R258" s="60"/>
      <x:c r="S258" s="60"/>
      <x:c r="T258" s="43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0"/>
      <x:c r="F259" s="60"/>
      <x:c r="G259" s="100"/>
      <x:c r="H259" s="67"/>
      <x:c r="I259" s="107"/>
      <x:c r="J259" s="60"/>
      <x:c r="K259" s="100"/>
      <x:c r="L259" s="100"/>
      <x:c r="M259" s="100"/>
      <x:c r="N259" s="100"/>
      <x:c r="O259" s="60"/>
      <x:c r="P259" s="67"/>
      <x:c r="Q259" s="60"/>
      <x:c r="R259" s="60"/>
      <x:c r="S259" s="60"/>
      <x:c r="T259" s="43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0"/>
      <x:c r="F260" s="60"/>
      <x:c r="G260" s="100"/>
      <x:c r="H260" s="67"/>
      <x:c r="I260" s="107"/>
      <x:c r="J260" s="60"/>
      <x:c r="K260" s="100"/>
      <x:c r="L260" s="100"/>
      <x:c r="M260" s="100"/>
      <x:c r="N260" s="100"/>
      <x:c r="O260" s="60"/>
      <x:c r="P260" s="67"/>
      <x:c r="Q260" s="60"/>
      <x:c r="R260" s="60"/>
      <x:c r="S260" s="60"/>
      <x:c r="T260" s="43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0"/>
      <x:c r="F261" s="60"/>
      <x:c r="G261" s="100"/>
      <x:c r="H261" s="67"/>
      <x:c r="I261" s="107"/>
      <x:c r="J261" s="60"/>
      <x:c r="K261" s="100"/>
      <x:c r="L261" s="100"/>
      <x:c r="M261" s="100"/>
      <x:c r="N261" s="100"/>
      <x:c r="O261" s="60"/>
      <x:c r="P261" s="67"/>
      <x:c r="Q261" s="60"/>
      <x:c r="R261" s="60"/>
      <x:c r="S261" s="60"/>
      <x:c r="T261" s="43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0"/>
      <x:c r="F262" s="60"/>
      <x:c r="G262" s="100"/>
      <x:c r="H262" s="67"/>
      <x:c r="I262" s="107"/>
      <x:c r="J262" s="60"/>
      <x:c r="K262" s="100"/>
      <x:c r="L262" s="100"/>
      <x:c r="M262" s="100"/>
      <x:c r="N262" s="100"/>
      <x:c r="O262" s="60"/>
      <x:c r="P262" s="67"/>
      <x:c r="Q262" s="60"/>
      <x:c r="R262" s="60"/>
      <x:c r="S262" s="60"/>
      <x:c r="T262" s="43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0"/>
      <x:c r="F263" s="60"/>
      <x:c r="G263" s="100"/>
      <x:c r="H263" s="67"/>
      <x:c r="I263" s="107"/>
      <x:c r="J263" s="60"/>
      <x:c r="K263" s="100"/>
      <x:c r="L263" s="100"/>
      <x:c r="M263" s="100"/>
      <x:c r="N263" s="100"/>
      <x:c r="O263" s="60"/>
      <x:c r="P263" s="67"/>
      <x:c r="Q263" s="60"/>
      <x:c r="R263" s="60"/>
      <x:c r="S263" s="60"/>
      <x:c r="T263" s="43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0"/>
      <x:c r="F264" s="60"/>
      <x:c r="G264" s="100"/>
      <x:c r="H264" s="67"/>
      <x:c r="I264" s="107"/>
      <x:c r="J264" s="60"/>
      <x:c r="K264" s="100"/>
      <x:c r="L264" s="100"/>
      <x:c r="M264" s="100"/>
      <x:c r="N264" s="100"/>
      <x:c r="O264" s="60"/>
      <x:c r="P264" s="67"/>
      <x:c r="Q264" s="60"/>
      <x:c r="R264" s="60"/>
      <x:c r="S264" s="60"/>
      <x:c r="T264" s="43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0"/>
      <x:c r="F265" s="60"/>
      <x:c r="G265" s="100"/>
      <x:c r="H265" s="67"/>
      <x:c r="I265" s="107"/>
      <x:c r="J265" s="60"/>
      <x:c r="K265" s="100"/>
      <x:c r="L265" s="100"/>
      <x:c r="M265" s="100"/>
      <x:c r="N265" s="100"/>
      <x:c r="O265" s="60"/>
      <x:c r="P265" s="67"/>
      <x:c r="Q265" s="60"/>
      <x:c r="R265" s="60"/>
      <x:c r="S265" s="60"/>
      <x:c r="T265" s="43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0"/>
      <x:c r="F266" s="60"/>
      <x:c r="G266" s="100"/>
      <x:c r="H266" s="67"/>
      <x:c r="I266" s="107"/>
      <x:c r="J266" s="60"/>
      <x:c r="K266" s="100"/>
      <x:c r="L266" s="100"/>
      <x:c r="M266" s="100"/>
      <x:c r="N266" s="100"/>
      <x:c r="O266" s="60"/>
      <x:c r="P266" s="67"/>
      <x:c r="Q266" s="60"/>
      <x:c r="R266" s="60"/>
      <x:c r="S266" s="60"/>
      <x:c r="T266" s="43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0"/>
      <x:c r="F267" s="60"/>
      <x:c r="G267" s="100"/>
      <x:c r="H267" s="67"/>
      <x:c r="I267" s="107"/>
      <x:c r="J267" s="60"/>
      <x:c r="K267" s="100"/>
      <x:c r="L267" s="100"/>
      <x:c r="M267" s="100"/>
      <x:c r="N267" s="100"/>
      <x:c r="O267" s="60"/>
      <x:c r="P267" s="67"/>
      <x:c r="Q267" s="60"/>
      <x:c r="R267" s="60"/>
      <x:c r="S267" s="60"/>
      <x:c r="T267" s="43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0"/>
      <x:c r="F268" s="60"/>
      <x:c r="G268" s="100"/>
      <x:c r="H268" s="67"/>
      <x:c r="I268" s="107"/>
      <x:c r="J268" s="60"/>
      <x:c r="K268" s="100"/>
      <x:c r="L268" s="100"/>
      <x:c r="M268" s="100"/>
      <x:c r="N268" s="100"/>
      <x:c r="O268" s="60"/>
      <x:c r="P268" s="67"/>
      <x:c r="Q268" s="60"/>
      <x:c r="R268" s="60"/>
      <x:c r="S268" s="60"/>
      <x:c r="T268" s="43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0"/>
      <x:c r="F269" s="60"/>
      <x:c r="G269" s="100"/>
      <x:c r="H269" s="67"/>
      <x:c r="I269" s="107"/>
      <x:c r="J269" s="60"/>
      <x:c r="K269" s="100"/>
      <x:c r="L269" s="100"/>
      <x:c r="M269" s="100"/>
      <x:c r="N269" s="100"/>
      <x:c r="O269" s="60"/>
      <x:c r="P269" s="67"/>
      <x:c r="Q269" s="60"/>
      <x:c r="R269" s="60"/>
      <x:c r="S269" s="60"/>
      <x:c r="T269" s="43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0"/>
      <x:c r="F270" s="60"/>
      <x:c r="G270" s="100"/>
      <x:c r="H270" s="67"/>
      <x:c r="I270" s="107"/>
      <x:c r="J270" s="60"/>
      <x:c r="K270" s="100"/>
      <x:c r="L270" s="100"/>
      <x:c r="M270" s="100"/>
      <x:c r="N270" s="100"/>
      <x:c r="O270" s="60"/>
      <x:c r="P270" s="67"/>
      <x:c r="Q270" s="60"/>
      <x:c r="R270" s="60"/>
      <x:c r="S270" s="60"/>
      <x:c r="T270" s="43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0"/>
      <x:c r="F271" s="60"/>
      <x:c r="G271" s="100"/>
      <x:c r="H271" s="67"/>
      <x:c r="I271" s="107"/>
      <x:c r="J271" s="60"/>
      <x:c r="K271" s="100"/>
      <x:c r="L271" s="100"/>
      <x:c r="M271" s="100"/>
      <x:c r="N271" s="100"/>
      <x:c r="O271" s="60"/>
      <x:c r="P271" s="67"/>
      <x:c r="Q271" s="60"/>
      <x:c r="R271" s="60"/>
      <x:c r="S271" s="60"/>
      <x:c r="T271" s="43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0"/>
      <x:c r="F272" s="60"/>
      <x:c r="G272" s="100"/>
      <x:c r="H272" s="67"/>
      <x:c r="I272" s="107"/>
      <x:c r="J272" s="60"/>
      <x:c r="K272" s="100"/>
      <x:c r="L272" s="100"/>
      <x:c r="M272" s="100"/>
      <x:c r="N272" s="100"/>
      <x:c r="O272" s="60"/>
      <x:c r="P272" s="67"/>
      <x:c r="Q272" s="60"/>
      <x:c r="R272" s="60"/>
      <x:c r="S272" s="60"/>
      <x:c r="T272" s="43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0"/>
      <x:c r="F273" s="60"/>
      <x:c r="G273" s="100"/>
      <x:c r="H273" s="67"/>
      <x:c r="I273" s="107"/>
      <x:c r="J273" s="60"/>
      <x:c r="K273" s="100"/>
      <x:c r="L273" s="100"/>
      <x:c r="M273" s="100"/>
      <x:c r="N273" s="100"/>
      <x:c r="O273" s="60"/>
      <x:c r="P273" s="67"/>
      <x:c r="Q273" s="60"/>
      <x:c r="R273" s="60"/>
      <x:c r="S273" s="60"/>
      <x:c r="T273" s="43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0"/>
      <x:c r="F274" s="60"/>
      <x:c r="G274" s="100"/>
      <x:c r="H274" s="67"/>
      <x:c r="I274" s="107"/>
      <x:c r="J274" s="60"/>
      <x:c r="K274" s="100"/>
      <x:c r="L274" s="100"/>
      <x:c r="M274" s="100"/>
      <x:c r="N274" s="100"/>
      <x:c r="O274" s="60"/>
      <x:c r="P274" s="67"/>
      <x:c r="Q274" s="60"/>
      <x:c r="R274" s="60"/>
      <x:c r="S274" s="60"/>
      <x:c r="T274" s="43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0"/>
      <x:c r="F275" s="60"/>
      <x:c r="G275" s="100"/>
      <x:c r="H275" s="67"/>
      <x:c r="I275" s="107"/>
      <x:c r="J275" s="60"/>
      <x:c r="K275" s="100"/>
      <x:c r="L275" s="100"/>
      <x:c r="M275" s="100"/>
      <x:c r="N275" s="100"/>
      <x:c r="O275" s="60"/>
      <x:c r="P275" s="67"/>
      <x:c r="Q275" s="60"/>
      <x:c r="R275" s="60"/>
      <x:c r="S275" s="60"/>
      <x:c r="T275" s="43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0"/>
      <x:c r="F276" s="60"/>
      <x:c r="G276" s="100"/>
      <x:c r="H276" s="67"/>
      <x:c r="I276" s="107"/>
      <x:c r="J276" s="60"/>
      <x:c r="K276" s="100"/>
      <x:c r="L276" s="100"/>
      <x:c r="M276" s="100"/>
      <x:c r="N276" s="100"/>
      <x:c r="O276" s="60"/>
      <x:c r="P276" s="67"/>
      <x:c r="Q276" s="60"/>
      <x:c r="R276" s="60"/>
      <x:c r="S276" s="60"/>
      <x:c r="T276" s="43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0"/>
      <x:c r="F277" s="60"/>
      <x:c r="G277" s="100"/>
      <x:c r="H277" s="67"/>
      <x:c r="I277" s="107"/>
      <x:c r="J277" s="60"/>
      <x:c r="K277" s="100"/>
      <x:c r="L277" s="100"/>
      <x:c r="M277" s="100"/>
      <x:c r="N277" s="100"/>
      <x:c r="O277" s="60"/>
      <x:c r="P277" s="67"/>
      <x:c r="Q277" s="60"/>
      <x:c r="R277" s="60"/>
      <x:c r="S277" s="60"/>
      <x:c r="T277" s="43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0"/>
      <x:c r="F278" s="60"/>
      <x:c r="G278" s="100"/>
      <x:c r="H278" s="67"/>
      <x:c r="I278" s="107"/>
      <x:c r="J278" s="60"/>
      <x:c r="K278" s="100"/>
      <x:c r="L278" s="100"/>
      <x:c r="M278" s="100"/>
      <x:c r="N278" s="100"/>
      <x:c r="O278" s="60"/>
      <x:c r="P278" s="67"/>
      <x:c r="Q278" s="60"/>
      <x:c r="R278" s="60"/>
      <x:c r="S278" s="60"/>
      <x:c r="T278" s="43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0"/>
      <x:c r="F279" s="60"/>
      <x:c r="G279" s="100"/>
      <x:c r="H279" s="67"/>
      <x:c r="I279" s="107"/>
      <x:c r="J279" s="60"/>
      <x:c r="K279" s="100"/>
      <x:c r="L279" s="100"/>
      <x:c r="M279" s="100"/>
      <x:c r="N279" s="100"/>
      <x:c r="O279" s="60"/>
      <x:c r="P279" s="67"/>
      <x:c r="Q279" s="60"/>
      <x:c r="R279" s="60"/>
      <x:c r="S279" s="60"/>
      <x:c r="T279" s="43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0"/>
      <x:c r="F280" s="60"/>
      <x:c r="G280" s="100"/>
      <x:c r="H280" s="67"/>
      <x:c r="I280" s="107"/>
      <x:c r="J280" s="60"/>
      <x:c r="K280" s="100"/>
      <x:c r="L280" s="100"/>
      <x:c r="M280" s="100"/>
      <x:c r="N280" s="100"/>
      <x:c r="O280" s="60"/>
      <x:c r="P280" s="67"/>
      <x:c r="Q280" s="60"/>
      <x:c r="R280" s="60"/>
      <x:c r="S280" s="60"/>
      <x:c r="T280" s="43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0"/>
      <x:c r="F281" s="60"/>
      <x:c r="G281" s="100"/>
      <x:c r="H281" s="67"/>
      <x:c r="I281" s="107"/>
      <x:c r="J281" s="60"/>
      <x:c r="K281" s="100"/>
      <x:c r="L281" s="100"/>
      <x:c r="M281" s="100"/>
      <x:c r="N281" s="100"/>
      <x:c r="O281" s="60"/>
      <x:c r="P281" s="67"/>
      <x:c r="Q281" s="60"/>
      <x:c r="R281" s="60"/>
      <x:c r="S281" s="60"/>
      <x:c r="T281" s="43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0"/>
      <x:c r="F282" s="60"/>
      <x:c r="G282" s="100"/>
      <x:c r="H282" s="67"/>
      <x:c r="I282" s="107"/>
      <x:c r="J282" s="60"/>
      <x:c r="K282" s="100"/>
      <x:c r="L282" s="100"/>
      <x:c r="M282" s="100"/>
      <x:c r="N282" s="100"/>
      <x:c r="O282" s="60"/>
      <x:c r="P282" s="67"/>
      <x:c r="Q282" s="60"/>
      <x:c r="R282" s="60"/>
      <x:c r="S282" s="60"/>
      <x:c r="T282" s="43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0"/>
      <x:c r="F283" s="60"/>
      <x:c r="G283" s="100"/>
      <x:c r="H283" s="67"/>
      <x:c r="I283" s="107"/>
      <x:c r="J283" s="60"/>
      <x:c r="K283" s="100"/>
      <x:c r="L283" s="100"/>
      <x:c r="M283" s="100"/>
      <x:c r="N283" s="100"/>
      <x:c r="O283" s="60"/>
      <x:c r="P283" s="67"/>
      <x:c r="Q283" s="60"/>
      <x:c r="R283" s="60"/>
      <x:c r="S283" s="60"/>
      <x:c r="T283" s="43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0"/>
      <x:c r="F284" s="60"/>
      <x:c r="G284" s="100"/>
      <x:c r="H284" s="67"/>
      <x:c r="I284" s="107"/>
      <x:c r="J284" s="60"/>
      <x:c r="K284" s="100"/>
      <x:c r="L284" s="100"/>
      <x:c r="M284" s="100"/>
      <x:c r="N284" s="100"/>
      <x:c r="O284" s="60"/>
      <x:c r="P284" s="67"/>
      <x:c r="Q284" s="60"/>
      <x:c r="R284" s="60"/>
      <x:c r="S284" s="60"/>
      <x:c r="T284" s="43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0"/>
      <x:c r="F285" s="60"/>
      <x:c r="G285" s="100"/>
      <x:c r="H285" s="67"/>
      <x:c r="I285" s="107"/>
      <x:c r="J285" s="60"/>
      <x:c r="K285" s="100"/>
      <x:c r="L285" s="100"/>
      <x:c r="M285" s="100"/>
      <x:c r="N285" s="100"/>
      <x:c r="O285" s="60"/>
      <x:c r="P285" s="67"/>
      <x:c r="Q285" s="60"/>
      <x:c r="R285" s="60"/>
      <x:c r="S285" s="60"/>
      <x:c r="T285" s="43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0"/>
      <x:c r="F286" s="60"/>
      <x:c r="G286" s="100"/>
      <x:c r="H286" s="67"/>
      <x:c r="I286" s="107"/>
      <x:c r="J286" s="60"/>
      <x:c r="K286" s="100"/>
      <x:c r="L286" s="100"/>
      <x:c r="M286" s="100"/>
      <x:c r="N286" s="100"/>
      <x:c r="O286" s="60"/>
      <x:c r="P286" s="67"/>
      <x:c r="Q286" s="60"/>
      <x:c r="R286" s="60"/>
      <x:c r="S286" s="60"/>
      <x:c r="T286" s="43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0"/>
      <x:c r="F287" s="60"/>
      <x:c r="G287" s="100"/>
      <x:c r="H287" s="67"/>
      <x:c r="I287" s="107"/>
      <x:c r="J287" s="60"/>
      <x:c r="K287" s="100"/>
      <x:c r="L287" s="100"/>
      <x:c r="M287" s="100"/>
      <x:c r="N287" s="100"/>
      <x:c r="O287" s="60"/>
      <x:c r="P287" s="67"/>
      <x:c r="Q287" s="60"/>
      <x:c r="R287" s="60"/>
      <x:c r="S287" s="60"/>
      <x:c r="T287" s="43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0"/>
      <x:c r="F288" s="60"/>
      <x:c r="G288" s="100"/>
      <x:c r="H288" s="67"/>
      <x:c r="I288" s="107"/>
      <x:c r="J288" s="60"/>
      <x:c r="K288" s="100"/>
      <x:c r="L288" s="100"/>
      <x:c r="M288" s="100"/>
      <x:c r="N288" s="100"/>
      <x:c r="O288" s="60"/>
      <x:c r="P288" s="67"/>
      <x:c r="Q288" s="60"/>
      <x:c r="R288" s="60"/>
      <x:c r="S288" s="60"/>
      <x:c r="T288" s="43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0"/>
      <x:c r="F289" s="60"/>
      <x:c r="G289" s="100"/>
      <x:c r="H289" s="67"/>
      <x:c r="I289" s="107"/>
      <x:c r="J289" s="60"/>
      <x:c r="K289" s="100"/>
      <x:c r="L289" s="100"/>
      <x:c r="M289" s="100"/>
      <x:c r="N289" s="100"/>
      <x:c r="O289" s="60"/>
      <x:c r="P289" s="67"/>
      <x:c r="Q289" s="60"/>
      <x:c r="R289" s="60"/>
      <x:c r="S289" s="60"/>
      <x:c r="T289" s="43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0"/>
      <x:c r="F290" s="60"/>
      <x:c r="G290" s="100"/>
      <x:c r="H290" s="67"/>
      <x:c r="I290" s="107"/>
      <x:c r="J290" s="60"/>
      <x:c r="K290" s="100"/>
      <x:c r="L290" s="100"/>
      <x:c r="M290" s="100"/>
      <x:c r="N290" s="100"/>
      <x:c r="O290" s="60"/>
      <x:c r="P290" s="67"/>
      <x:c r="Q290" s="60"/>
      <x:c r="R290" s="60"/>
      <x:c r="S290" s="60"/>
      <x:c r="T290" s="43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0"/>
      <x:c r="F291" s="60"/>
      <x:c r="G291" s="100"/>
      <x:c r="H291" s="67"/>
      <x:c r="I291" s="107"/>
      <x:c r="J291" s="60"/>
      <x:c r="K291" s="100"/>
      <x:c r="L291" s="100"/>
      <x:c r="M291" s="100"/>
      <x:c r="N291" s="100"/>
      <x:c r="O291" s="60"/>
      <x:c r="P291" s="67"/>
      <x:c r="Q291" s="60"/>
      <x:c r="R291" s="60"/>
      <x:c r="S291" s="60"/>
      <x:c r="T291" s="43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0"/>
      <x:c r="F292" s="60"/>
      <x:c r="G292" s="100"/>
      <x:c r="H292" s="67"/>
      <x:c r="I292" s="107"/>
      <x:c r="J292" s="60"/>
      <x:c r="K292" s="100"/>
      <x:c r="L292" s="100"/>
      <x:c r="M292" s="100"/>
      <x:c r="N292" s="100"/>
      <x:c r="O292" s="60"/>
      <x:c r="P292" s="67"/>
      <x:c r="Q292" s="60"/>
      <x:c r="R292" s="60"/>
      <x:c r="S292" s="60"/>
      <x:c r="T292" s="43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0"/>
      <x:c r="F293" s="60"/>
      <x:c r="G293" s="100"/>
      <x:c r="H293" s="67"/>
      <x:c r="I293" s="107"/>
      <x:c r="J293" s="60"/>
      <x:c r="K293" s="100"/>
      <x:c r="L293" s="100"/>
      <x:c r="M293" s="100"/>
      <x:c r="N293" s="100"/>
      <x:c r="O293" s="60"/>
      <x:c r="P293" s="67"/>
      <x:c r="Q293" s="60"/>
      <x:c r="R293" s="60"/>
      <x:c r="S293" s="60"/>
      <x:c r="T293" s="43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0"/>
      <x:c r="F294" s="60"/>
      <x:c r="G294" s="100"/>
      <x:c r="H294" s="67"/>
      <x:c r="I294" s="107"/>
      <x:c r="J294" s="60"/>
      <x:c r="K294" s="100"/>
      <x:c r="L294" s="100"/>
      <x:c r="M294" s="100"/>
      <x:c r="N294" s="100"/>
      <x:c r="O294" s="60"/>
      <x:c r="P294" s="67"/>
      <x:c r="Q294" s="60"/>
      <x:c r="R294" s="60"/>
      <x:c r="S294" s="60"/>
      <x:c r="T294" s="43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0"/>
      <x:c r="F295" s="60"/>
      <x:c r="G295" s="100"/>
      <x:c r="H295" s="67"/>
      <x:c r="I295" s="107"/>
      <x:c r="J295" s="60"/>
      <x:c r="K295" s="100"/>
      <x:c r="L295" s="100"/>
      <x:c r="M295" s="100"/>
      <x:c r="N295" s="100"/>
      <x:c r="O295" s="60"/>
      <x:c r="P295" s="67"/>
      <x:c r="Q295" s="60"/>
      <x:c r="R295" s="60"/>
      <x:c r="S295" s="60"/>
      <x:c r="T295" s="43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0"/>
      <x:c r="F296" s="60"/>
      <x:c r="G296" s="100"/>
      <x:c r="H296" s="67"/>
      <x:c r="I296" s="107"/>
      <x:c r="J296" s="60"/>
      <x:c r="K296" s="100"/>
      <x:c r="L296" s="100"/>
      <x:c r="M296" s="100"/>
      <x:c r="N296" s="100"/>
      <x:c r="O296" s="60"/>
      <x:c r="P296" s="67"/>
      <x:c r="Q296" s="60"/>
      <x:c r="R296" s="60"/>
      <x:c r="S296" s="60"/>
      <x:c r="T296" s="43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0"/>
      <x:c r="F297" s="60"/>
      <x:c r="G297" s="100"/>
      <x:c r="H297" s="67"/>
      <x:c r="I297" s="107"/>
      <x:c r="J297" s="60"/>
      <x:c r="K297" s="100"/>
      <x:c r="L297" s="100"/>
      <x:c r="M297" s="100"/>
      <x:c r="N297" s="100"/>
      <x:c r="O297" s="60"/>
      <x:c r="P297" s="67"/>
      <x:c r="Q297" s="60"/>
      <x:c r="R297" s="60"/>
      <x:c r="S297" s="60"/>
      <x:c r="T297" s="43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0"/>
      <x:c r="F298" s="60"/>
      <x:c r="G298" s="100"/>
      <x:c r="H298" s="67"/>
      <x:c r="I298" s="107"/>
      <x:c r="J298" s="60"/>
      <x:c r="K298" s="100"/>
      <x:c r="L298" s="100"/>
      <x:c r="M298" s="100"/>
      <x:c r="N298" s="100"/>
      <x:c r="O298" s="60"/>
      <x:c r="P298" s="67"/>
      <x:c r="Q298" s="60"/>
      <x:c r="R298" s="60"/>
      <x:c r="S298" s="60"/>
      <x:c r="T298" s="43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0"/>
      <x:c r="F299" s="60"/>
      <x:c r="G299" s="100"/>
      <x:c r="H299" s="67"/>
      <x:c r="I299" s="107"/>
      <x:c r="J299" s="60"/>
      <x:c r="K299" s="100"/>
      <x:c r="L299" s="100"/>
      <x:c r="M299" s="100"/>
      <x:c r="N299" s="100"/>
      <x:c r="O299" s="60"/>
      <x:c r="P299" s="67"/>
      <x:c r="Q299" s="60"/>
      <x:c r="R299" s="60"/>
      <x:c r="S299" s="60"/>
      <x:c r="T299" s="43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0"/>
      <x:c r="F300" s="60"/>
      <x:c r="G300" s="100"/>
      <x:c r="H300" s="67"/>
      <x:c r="I300" s="107"/>
      <x:c r="J300" s="60"/>
      <x:c r="K300" s="100"/>
      <x:c r="L300" s="100"/>
      <x:c r="M300" s="100"/>
      <x:c r="N300" s="100"/>
      <x:c r="O300" s="60"/>
      <x:c r="P300" s="67"/>
      <x:c r="Q300" s="60"/>
      <x:c r="R300" s="60"/>
      <x:c r="S300" s="60"/>
      <x:c r="T300" s="43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0"/>
      <x:c r="F301" s="60"/>
      <x:c r="G301" s="100"/>
      <x:c r="H301" s="67"/>
      <x:c r="I301" s="107"/>
      <x:c r="J301" s="60"/>
      <x:c r="K301" s="100"/>
      <x:c r="L301" s="100"/>
      <x:c r="M301" s="100"/>
      <x:c r="N301" s="100"/>
      <x:c r="O301" s="60"/>
      <x:c r="P301" s="67"/>
      <x:c r="Q301" s="60"/>
      <x:c r="R301" s="60"/>
      <x:c r="S301" s="60"/>
      <x:c r="T301" s="43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0"/>
      <x:c r="F302" s="60"/>
      <x:c r="G302" s="100"/>
      <x:c r="H302" s="67"/>
      <x:c r="I302" s="107"/>
      <x:c r="J302" s="60"/>
      <x:c r="K302" s="100"/>
      <x:c r="L302" s="100"/>
      <x:c r="M302" s="100"/>
      <x:c r="N302" s="100"/>
      <x:c r="O302" s="60"/>
      <x:c r="P302" s="67"/>
      <x:c r="Q302" s="60"/>
      <x:c r="R302" s="60"/>
      <x:c r="S302" s="60"/>
      <x:c r="T302" s="43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0"/>
      <x:c r="F303" s="60"/>
      <x:c r="G303" s="100"/>
      <x:c r="H303" s="67"/>
      <x:c r="I303" s="107"/>
      <x:c r="J303" s="60"/>
      <x:c r="K303" s="100"/>
      <x:c r="L303" s="100"/>
      <x:c r="M303" s="100"/>
      <x:c r="N303" s="100"/>
      <x:c r="O303" s="60"/>
      <x:c r="P303" s="67"/>
      <x:c r="Q303" s="60"/>
      <x:c r="R303" s="60"/>
      <x:c r="S303" s="60"/>
      <x:c r="T303" s="43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0"/>
      <x:c r="F304" s="60"/>
      <x:c r="G304" s="100"/>
      <x:c r="H304" s="67"/>
      <x:c r="I304" s="107"/>
      <x:c r="J304" s="60"/>
      <x:c r="K304" s="100"/>
      <x:c r="L304" s="100"/>
      <x:c r="M304" s="100"/>
      <x:c r="N304" s="100"/>
      <x:c r="O304" s="60"/>
      <x:c r="P304" s="67"/>
      <x:c r="Q304" s="60"/>
      <x:c r="R304" s="60"/>
      <x:c r="S304" s="60"/>
      <x:c r="T304" s="43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0"/>
      <x:c r="F305" s="60"/>
      <x:c r="G305" s="100"/>
      <x:c r="H305" s="67"/>
      <x:c r="I305" s="107"/>
      <x:c r="J305" s="60"/>
      <x:c r="K305" s="100"/>
      <x:c r="L305" s="100"/>
      <x:c r="M305" s="100"/>
      <x:c r="N305" s="100"/>
      <x:c r="O305" s="60"/>
      <x:c r="P305" s="67"/>
      <x:c r="Q305" s="60"/>
      <x:c r="R305" s="60"/>
      <x:c r="S305" s="60"/>
      <x:c r="T305" s="43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0"/>
      <x:c r="F306" s="60"/>
      <x:c r="G306" s="100"/>
      <x:c r="H306" s="67"/>
      <x:c r="I306" s="107"/>
      <x:c r="J306" s="60"/>
      <x:c r="K306" s="100"/>
      <x:c r="L306" s="100"/>
      <x:c r="M306" s="100"/>
      <x:c r="N306" s="100"/>
      <x:c r="O306" s="60"/>
      <x:c r="P306" s="67"/>
      <x:c r="Q306" s="60"/>
      <x:c r="R306" s="60"/>
      <x:c r="S306" s="60"/>
      <x:c r="T306" s="43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0"/>
      <x:c r="F307" s="60"/>
      <x:c r="G307" s="100"/>
      <x:c r="H307" s="67"/>
      <x:c r="I307" s="107"/>
      <x:c r="J307" s="60"/>
      <x:c r="K307" s="100"/>
      <x:c r="L307" s="100"/>
      <x:c r="M307" s="100"/>
      <x:c r="N307" s="100"/>
      <x:c r="O307" s="60"/>
      <x:c r="P307" s="67"/>
      <x:c r="Q307" s="60"/>
      <x:c r="R307" s="60"/>
      <x:c r="S307" s="60"/>
      <x:c r="T307" s="43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0"/>
      <x:c r="F308" s="60"/>
      <x:c r="G308" s="100"/>
      <x:c r="H308" s="67"/>
      <x:c r="I308" s="107"/>
      <x:c r="J308" s="60"/>
      <x:c r="K308" s="100"/>
      <x:c r="L308" s="100"/>
      <x:c r="M308" s="100"/>
      <x:c r="N308" s="100"/>
      <x:c r="O308" s="60"/>
      <x:c r="P308" s="67"/>
      <x:c r="Q308" s="60"/>
      <x:c r="R308" s="60"/>
      <x:c r="S308" s="60"/>
      <x:c r="T308" s="43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0"/>
      <x:c r="F309" s="60"/>
      <x:c r="G309" s="100"/>
      <x:c r="H309" s="67"/>
      <x:c r="I309" s="107"/>
      <x:c r="J309" s="60"/>
      <x:c r="K309" s="100"/>
      <x:c r="L309" s="100"/>
      <x:c r="M309" s="100"/>
      <x:c r="N309" s="100"/>
      <x:c r="O309" s="60"/>
      <x:c r="P309" s="67"/>
      <x:c r="Q309" s="60"/>
      <x:c r="R309" s="60"/>
      <x:c r="S309" s="60"/>
      <x:c r="T309" s="43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0"/>
      <x:c r="F310" s="60"/>
      <x:c r="G310" s="100"/>
      <x:c r="H310" s="67"/>
      <x:c r="I310" s="107"/>
      <x:c r="J310" s="60"/>
      <x:c r="K310" s="100"/>
      <x:c r="L310" s="100"/>
      <x:c r="M310" s="100"/>
      <x:c r="N310" s="100"/>
      <x:c r="O310" s="60"/>
      <x:c r="P310" s="67"/>
      <x:c r="Q310" s="60"/>
      <x:c r="R310" s="60"/>
      <x:c r="S310" s="60"/>
      <x:c r="T310" s="43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0"/>
      <x:c r="F311" s="60"/>
      <x:c r="G311" s="100"/>
      <x:c r="H311" s="67"/>
      <x:c r="I311" s="107"/>
      <x:c r="J311" s="60"/>
      <x:c r="K311" s="100"/>
      <x:c r="L311" s="100"/>
      <x:c r="M311" s="100"/>
      <x:c r="N311" s="100"/>
      <x:c r="O311" s="60"/>
      <x:c r="P311" s="67"/>
      <x:c r="Q311" s="60"/>
      <x:c r="R311" s="60"/>
      <x:c r="S311" s="60"/>
      <x:c r="T311" s="43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0"/>
      <x:c r="F312" s="60"/>
      <x:c r="G312" s="100"/>
      <x:c r="H312" s="67"/>
      <x:c r="I312" s="107"/>
      <x:c r="J312" s="60"/>
      <x:c r="K312" s="100"/>
      <x:c r="L312" s="100"/>
      <x:c r="M312" s="100"/>
      <x:c r="N312" s="100"/>
      <x:c r="O312" s="60"/>
      <x:c r="P312" s="67"/>
      <x:c r="Q312" s="60"/>
      <x:c r="R312" s="60"/>
      <x:c r="S312" s="60"/>
      <x:c r="T312" s="43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0"/>
      <x:c r="F313" s="60"/>
      <x:c r="G313" s="100"/>
      <x:c r="H313" s="67"/>
      <x:c r="I313" s="107"/>
      <x:c r="J313" s="60"/>
      <x:c r="K313" s="100"/>
      <x:c r="L313" s="100"/>
      <x:c r="M313" s="100"/>
      <x:c r="N313" s="100"/>
      <x:c r="O313" s="60"/>
      <x:c r="P313" s="67"/>
      <x:c r="Q313" s="60"/>
      <x:c r="R313" s="60"/>
      <x:c r="S313" s="60"/>
      <x:c r="T313" s="43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0"/>
      <x:c r="F314" s="60"/>
      <x:c r="G314" s="100"/>
      <x:c r="H314" s="67"/>
      <x:c r="I314" s="107"/>
      <x:c r="J314" s="60"/>
      <x:c r="K314" s="100"/>
      <x:c r="L314" s="100"/>
      <x:c r="M314" s="100"/>
      <x:c r="N314" s="100"/>
      <x:c r="O314" s="60"/>
      <x:c r="P314" s="67"/>
      <x:c r="Q314" s="60"/>
      <x:c r="R314" s="60"/>
      <x:c r="S314" s="60"/>
      <x:c r="T314" s="43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0"/>
      <x:c r="F315" s="60"/>
      <x:c r="G315" s="100"/>
      <x:c r="H315" s="67"/>
      <x:c r="I315" s="107"/>
      <x:c r="J315" s="60"/>
      <x:c r="K315" s="100"/>
      <x:c r="L315" s="100"/>
      <x:c r="M315" s="100"/>
      <x:c r="N315" s="100"/>
      <x:c r="O315" s="60"/>
      <x:c r="P315" s="67"/>
      <x:c r="Q315" s="60"/>
      <x:c r="R315" s="60"/>
      <x:c r="S315" s="60"/>
      <x:c r="T315" s="43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0"/>
      <x:c r="F316" s="60"/>
      <x:c r="G316" s="100"/>
      <x:c r="H316" s="67"/>
      <x:c r="I316" s="107"/>
      <x:c r="J316" s="60"/>
      <x:c r="K316" s="100"/>
      <x:c r="L316" s="100"/>
      <x:c r="M316" s="100"/>
      <x:c r="N316" s="100"/>
      <x:c r="O316" s="60"/>
      <x:c r="P316" s="67"/>
      <x:c r="Q316" s="60"/>
      <x:c r="R316" s="60"/>
      <x:c r="S316" s="60"/>
      <x:c r="T316" s="43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0"/>
      <x:c r="F317" s="60"/>
      <x:c r="G317" s="100"/>
      <x:c r="H317" s="67"/>
      <x:c r="I317" s="107"/>
      <x:c r="J317" s="60"/>
      <x:c r="K317" s="100"/>
      <x:c r="L317" s="100"/>
      <x:c r="M317" s="100"/>
      <x:c r="N317" s="100"/>
      <x:c r="O317" s="60"/>
      <x:c r="P317" s="67"/>
      <x:c r="Q317" s="60"/>
      <x:c r="R317" s="60"/>
      <x:c r="S317" s="60"/>
      <x:c r="T317" s="43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0"/>
      <x:c r="F318" s="60"/>
      <x:c r="G318" s="100"/>
      <x:c r="H318" s="67"/>
      <x:c r="I318" s="107"/>
      <x:c r="J318" s="60"/>
      <x:c r="K318" s="100"/>
      <x:c r="L318" s="100"/>
      <x:c r="M318" s="100"/>
      <x:c r="N318" s="100"/>
      <x:c r="O318" s="60"/>
      <x:c r="P318" s="67"/>
      <x:c r="Q318" s="60"/>
      <x:c r="R318" s="60"/>
      <x:c r="S318" s="60"/>
      <x:c r="T318" s="43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0"/>
      <x:c r="F319" s="60"/>
      <x:c r="G319" s="100"/>
      <x:c r="H319" s="67"/>
      <x:c r="I319" s="107"/>
      <x:c r="J319" s="60"/>
      <x:c r="K319" s="100"/>
      <x:c r="L319" s="100"/>
      <x:c r="M319" s="100"/>
      <x:c r="N319" s="100"/>
      <x:c r="O319" s="60"/>
      <x:c r="P319" s="67"/>
      <x:c r="Q319" s="60"/>
      <x:c r="R319" s="60"/>
      <x:c r="S319" s="60"/>
      <x:c r="T319" s="43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0"/>
      <x:c r="F320" s="60"/>
      <x:c r="G320" s="100"/>
      <x:c r="H320" s="67"/>
      <x:c r="I320" s="107"/>
      <x:c r="J320" s="60"/>
      <x:c r="K320" s="100"/>
      <x:c r="L320" s="100"/>
      <x:c r="M320" s="100"/>
      <x:c r="N320" s="100"/>
      <x:c r="O320" s="60"/>
      <x:c r="P320" s="67"/>
      <x:c r="Q320" s="60"/>
      <x:c r="R320" s="60"/>
      <x:c r="S320" s="60"/>
      <x:c r="T320" s="43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0"/>
      <x:c r="F321" s="60"/>
      <x:c r="G321" s="100"/>
      <x:c r="H321" s="67"/>
      <x:c r="I321" s="107"/>
      <x:c r="J321" s="60"/>
      <x:c r="K321" s="100"/>
      <x:c r="L321" s="100"/>
      <x:c r="M321" s="100"/>
      <x:c r="N321" s="100"/>
      <x:c r="O321" s="60"/>
      <x:c r="P321" s="67"/>
      <x:c r="Q321" s="60"/>
      <x:c r="R321" s="60"/>
      <x:c r="S321" s="60"/>
      <x:c r="T321" s="43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0"/>
      <x:c r="F322" s="60"/>
      <x:c r="G322" s="100"/>
      <x:c r="H322" s="67"/>
      <x:c r="I322" s="107"/>
      <x:c r="J322" s="60"/>
      <x:c r="K322" s="100"/>
      <x:c r="L322" s="100"/>
      <x:c r="M322" s="100"/>
      <x:c r="N322" s="100"/>
      <x:c r="O322" s="60"/>
      <x:c r="P322" s="67"/>
      <x:c r="Q322" s="60"/>
      <x:c r="R322" s="60"/>
      <x:c r="S322" s="60"/>
      <x:c r="T322" s="43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0"/>
      <x:c r="F323" s="60"/>
      <x:c r="G323" s="100"/>
      <x:c r="H323" s="67"/>
      <x:c r="I323" s="107"/>
      <x:c r="J323" s="60"/>
      <x:c r="K323" s="100"/>
      <x:c r="L323" s="100"/>
      <x:c r="M323" s="100"/>
      <x:c r="N323" s="100"/>
      <x:c r="O323" s="60"/>
      <x:c r="P323" s="67"/>
      <x:c r="Q323" s="60"/>
      <x:c r="R323" s="60"/>
      <x:c r="S323" s="60"/>
      <x:c r="T323" s="43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0"/>
      <x:c r="F324" s="60"/>
      <x:c r="G324" s="100"/>
      <x:c r="H324" s="67"/>
      <x:c r="I324" s="107"/>
      <x:c r="J324" s="60"/>
      <x:c r="K324" s="100"/>
      <x:c r="L324" s="100"/>
      <x:c r="M324" s="100"/>
      <x:c r="N324" s="100"/>
      <x:c r="O324" s="60"/>
      <x:c r="P324" s="67"/>
      <x:c r="Q324" s="60"/>
      <x:c r="R324" s="60"/>
      <x:c r="S324" s="60"/>
      <x:c r="T324" s="43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0"/>
      <x:c r="F325" s="60"/>
      <x:c r="G325" s="100"/>
      <x:c r="H325" s="67"/>
      <x:c r="I325" s="107"/>
      <x:c r="J325" s="60"/>
      <x:c r="K325" s="100"/>
      <x:c r="L325" s="100"/>
      <x:c r="M325" s="100"/>
      <x:c r="N325" s="100"/>
      <x:c r="O325" s="60"/>
      <x:c r="P325" s="67"/>
      <x:c r="Q325" s="60"/>
      <x:c r="R325" s="60"/>
      <x:c r="S325" s="60"/>
      <x:c r="T325" s="43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0"/>
      <x:c r="F326" s="60"/>
      <x:c r="G326" s="100"/>
      <x:c r="H326" s="67"/>
      <x:c r="I326" s="107"/>
      <x:c r="J326" s="60"/>
      <x:c r="K326" s="100"/>
      <x:c r="L326" s="100"/>
      <x:c r="M326" s="100"/>
      <x:c r="N326" s="100"/>
      <x:c r="O326" s="60"/>
      <x:c r="P326" s="67"/>
      <x:c r="Q326" s="60"/>
      <x:c r="R326" s="60"/>
      <x:c r="S326" s="60"/>
      <x:c r="T326" s="43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0"/>
      <x:c r="F327" s="60"/>
      <x:c r="G327" s="100"/>
      <x:c r="H327" s="67"/>
      <x:c r="I327" s="107"/>
      <x:c r="J327" s="60"/>
      <x:c r="K327" s="100"/>
      <x:c r="L327" s="100"/>
      <x:c r="M327" s="100"/>
      <x:c r="N327" s="100"/>
      <x:c r="O327" s="60"/>
      <x:c r="P327" s="67"/>
      <x:c r="Q327" s="60"/>
      <x:c r="R327" s="60"/>
      <x:c r="S327" s="60"/>
      <x:c r="T327" s="43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0"/>
      <x:c r="F328" s="60"/>
      <x:c r="G328" s="100"/>
      <x:c r="H328" s="67"/>
      <x:c r="I328" s="107"/>
      <x:c r="J328" s="60"/>
      <x:c r="K328" s="100"/>
      <x:c r="L328" s="100"/>
      <x:c r="M328" s="100"/>
      <x:c r="N328" s="100"/>
      <x:c r="O328" s="60"/>
      <x:c r="P328" s="67"/>
      <x:c r="Q328" s="60"/>
      <x:c r="R328" s="60"/>
      <x:c r="S328" s="60"/>
      <x:c r="T328" s="43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0"/>
      <x:c r="F329" s="60"/>
      <x:c r="G329" s="100"/>
      <x:c r="H329" s="67"/>
      <x:c r="I329" s="107"/>
      <x:c r="J329" s="60"/>
      <x:c r="K329" s="100"/>
      <x:c r="L329" s="100"/>
      <x:c r="M329" s="100"/>
      <x:c r="N329" s="100"/>
      <x:c r="O329" s="60"/>
      <x:c r="P329" s="67"/>
      <x:c r="Q329" s="60"/>
      <x:c r="R329" s="60"/>
      <x:c r="S329" s="60"/>
      <x:c r="T329" s="43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0"/>
      <x:c r="F330" s="60"/>
      <x:c r="G330" s="100"/>
      <x:c r="H330" s="67"/>
      <x:c r="I330" s="107"/>
      <x:c r="J330" s="60"/>
      <x:c r="K330" s="100"/>
      <x:c r="L330" s="100"/>
      <x:c r="M330" s="100"/>
      <x:c r="N330" s="100"/>
      <x:c r="O330" s="60"/>
      <x:c r="P330" s="67"/>
      <x:c r="Q330" s="60"/>
      <x:c r="R330" s="60"/>
      <x:c r="S330" s="60"/>
      <x:c r="T330" s="43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0"/>
      <x:c r="F331" s="60"/>
      <x:c r="G331" s="100"/>
      <x:c r="H331" s="67"/>
      <x:c r="I331" s="107"/>
      <x:c r="J331" s="60"/>
      <x:c r="K331" s="100"/>
      <x:c r="L331" s="100"/>
      <x:c r="M331" s="100"/>
      <x:c r="N331" s="100"/>
      <x:c r="O331" s="60"/>
      <x:c r="P331" s="67"/>
      <x:c r="Q331" s="60"/>
      <x:c r="R331" s="60"/>
      <x:c r="S331" s="60"/>
      <x:c r="T331" s="43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0"/>
      <x:c r="F332" s="60"/>
      <x:c r="G332" s="100"/>
      <x:c r="H332" s="67"/>
      <x:c r="I332" s="107"/>
      <x:c r="J332" s="60"/>
      <x:c r="K332" s="100"/>
      <x:c r="L332" s="100"/>
      <x:c r="M332" s="100"/>
      <x:c r="N332" s="100"/>
      <x:c r="O332" s="60"/>
      <x:c r="P332" s="67"/>
      <x:c r="Q332" s="60"/>
      <x:c r="R332" s="60"/>
      <x:c r="S332" s="60"/>
      <x:c r="T332" s="43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0"/>
      <x:c r="F333" s="60"/>
      <x:c r="G333" s="100"/>
      <x:c r="H333" s="67"/>
      <x:c r="I333" s="107"/>
      <x:c r="J333" s="60"/>
      <x:c r="K333" s="100"/>
      <x:c r="L333" s="100"/>
      <x:c r="M333" s="100"/>
      <x:c r="N333" s="100"/>
      <x:c r="O333" s="60"/>
      <x:c r="P333" s="67"/>
      <x:c r="Q333" s="60"/>
      <x:c r="R333" s="60"/>
      <x:c r="S333" s="60"/>
      <x:c r="T333" s="43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0"/>
      <x:c r="F334" s="60"/>
      <x:c r="G334" s="100"/>
      <x:c r="H334" s="67"/>
      <x:c r="I334" s="107"/>
      <x:c r="J334" s="60"/>
      <x:c r="K334" s="100"/>
      <x:c r="L334" s="100"/>
      <x:c r="M334" s="100"/>
      <x:c r="N334" s="100"/>
      <x:c r="O334" s="60"/>
      <x:c r="P334" s="67"/>
      <x:c r="Q334" s="60"/>
      <x:c r="R334" s="60"/>
      <x:c r="S334" s="60"/>
      <x:c r="T334" s="43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0"/>
      <x:c r="F335" s="60"/>
      <x:c r="G335" s="100"/>
      <x:c r="H335" s="67"/>
      <x:c r="I335" s="107"/>
      <x:c r="J335" s="60"/>
      <x:c r="K335" s="100"/>
      <x:c r="L335" s="100"/>
      <x:c r="M335" s="100"/>
      <x:c r="N335" s="100"/>
      <x:c r="O335" s="60"/>
      <x:c r="P335" s="67"/>
      <x:c r="Q335" s="60"/>
      <x:c r="R335" s="60"/>
      <x:c r="S335" s="60"/>
      <x:c r="T335" s="43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0"/>
      <x:c r="F336" s="60"/>
      <x:c r="G336" s="100"/>
      <x:c r="H336" s="67"/>
      <x:c r="I336" s="107"/>
      <x:c r="J336" s="60"/>
      <x:c r="K336" s="100"/>
      <x:c r="L336" s="100"/>
      <x:c r="M336" s="100"/>
      <x:c r="N336" s="100"/>
      <x:c r="O336" s="60"/>
      <x:c r="P336" s="67"/>
      <x:c r="Q336" s="60"/>
      <x:c r="R336" s="60"/>
      <x:c r="S336" s="60"/>
      <x:c r="T336" s="43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0"/>
      <x:c r="F337" s="60"/>
      <x:c r="G337" s="100"/>
      <x:c r="H337" s="67"/>
      <x:c r="I337" s="107"/>
      <x:c r="J337" s="60"/>
      <x:c r="K337" s="100"/>
      <x:c r="L337" s="100"/>
      <x:c r="M337" s="100"/>
      <x:c r="N337" s="100"/>
      <x:c r="O337" s="60"/>
      <x:c r="P337" s="67"/>
      <x:c r="Q337" s="60"/>
      <x:c r="R337" s="60"/>
      <x:c r="S337" s="60"/>
      <x:c r="T337" s="43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0"/>
      <x:c r="F338" s="60"/>
      <x:c r="G338" s="100"/>
      <x:c r="H338" s="67"/>
      <x:c r="I338" s="107"/>
      <x:c r="J338" s="60"/>
      <x:c r="K338" s="100"/>
      <x:c r="L338" s="100"/>
      <x:c r="M338" s="100"/>
      <x:c r="N338" s="100"/>
      <x:c r="O338" s="60"/>
      <x:c r="P338" s="67"/>
      <x:c r="Q338" s="60"/>
      <x:c r="R338" s="60"/>
      <x:c r="S338" s="60"/>
      <x:c r="T338" s="43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0"/>
      <x:c r="F339" s="60"/>
      <x:c r="G339" s="100"/>
      <x:c r="H339" s="67"/>
      <x:c r="I339" s="107"/>
      <x:c r="J339" s="60"/>
      <x:c r="K339" s="100"/>
      <x:c r="L339" s="100"/>
      <x:c r="M339" s="100"/>
      <x:c r="N339" s="100"/>
      <x:c r="O339" s="60"/>
      <x:c r="P339" s="67"/>
      <x:c r="Q339" s="60"/>
      <x:c r="R339" s="60"/>
      <x:c r="S339" s="60"/>
      <x:c r="T339" s="43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0"/>
      <x:c r="F340" s="60"/>
      <x:c r="G340" s="100"/>
      <x:c r="H340" s="67"/>
      <x:c r="I340" s="107"/>
      <x:c r="J340" s="60"/>
      <x:c r="K340" s="100"/>
      <x:c r="L340" s="100"/>
      <x:c r="M340" s="100"/>
      <x:c r="N340" s="100"/>
      <x:c r="O340" s="60"/>
      <x:c r="P340" s="67"/>
      <x:c r="Q340" s="60"/>
      <x:c r="R340" s="60"/>
      <x:c r="S340" s="60"/>
      <x:c r="T340" s="43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0"/>
      <x:c r="F341" s="60"/>
      <x:c r="G341" s="100"/>
      <x:c r="H341" s="67"/>
      <x:c r="I341" s="107"/>
      <x:c r="J341" s="60"/>
      <x:c r="K341" s="100"/>
      <x:c r="L341" s="100"/>
      <x:c r="M341" s="100"/>
      <x:c r="N341" s="100"/>
      <x:c r="O341" s="60"/>
      <x:c r="P341" s="67"/>
      <x:c r="Q341" s="60"/>
      <x:c r="R341" s="60"/>
      <x:c r="S341" s="60"/>
      <x:c r="T341" s="43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0"/>
      <x:c r="F342" s="60"/>
      <x:c r="G342" s="100"/>
      <x:c r="H342" s="67"/>
      <x:c r="I342" s="107"/>
      <x:c r="J342" s="60"/>
      <x:c r="K342" s="100"/>
      <x:c r="L342" s="100"/>
      <x:c r="M342" s="100"/>
      <x:c r="N342" s="100"/>
      <x:c r="O342" s="60"/>
      <x:c r="P342" s="67"/>
      <x:c r="Q342" s="60"/>
      <x:c r="R342" s="60"/>
      <x:c r="S342" s="60"/>
      <x:c r="T342" s="43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0"/>
      <x:c r="F343" s="60"/>
      <x:c r="G343" s="100"/>
      <x:c r="H343" s="67"/>
      <x:c r="I343" s="107"/>
      <x:c r="J343" s="60"/>
      <x:c r="K343" s="100"/>
      <x:c r="L343" s="100"/>
      <x:c r="M343" s="100"/>
      <x:c r="N343" s="100"/>
      <x:c r="O343" s="60"/>
      <x:c r="P343" s="67"/>
      <x:c r="Q343" s="60"/>
      <x:c r="R343" s="60"/>
      <x:c r="S343" s="60"/>
      <x:c r="T343" s="43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0"/>
      <x:c r="F344" s="60"/>
      <x:c r="G344" s="100"/>
      <x:c r="H344" s="67"/>
      <x:c r="I344" s="107"/>
      <x:c r="J344" s="60"/>
      <x:c r="K344" s="100"/>
      <x:c r="L344" s="100"/>
      <x:c r="M344" s="100"/>
      <x:c r="N344" s="100"/>
      <x:c r="O344" s="60"/>
      <x:c r="P344" s="67"/>
      <x:c r="Q344" s="60"/>
      <x:c r="R344" s="60"/>
      <x:c r="S344" s="60"/>
      <x:c r="T344" s="43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0"/>
      <x:c r="F345" s="60"/>
      <x:c r="G345" s="100"/>
      <x:c r="H345" s="67"/>
      <x:c r="I345" s="107"/>
      <x:c r="J345" s="60"/>
      <x:c r="K345" s="100"/>
      <x:c r="L345" s="100"/>
      <x:c r="M345" s="100"/>
      <x:c r="N345" s="100"/>
      <x:c r="O345" s="60"/>
      <x:c r="P345" s="67"/>
      <x:c r="Q345" s="60"/>
      <x:c r="R345" s="60"/>
      <x:c r="S345" s="60"/>
      <x:c r="T345" s="43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0"/>
      <x:c r="F346" s="60"/>
      <x:c r="G346" s="100"/>
      <x:c r="H346" s="67"/>
      <x:c r="I346" s="107"/>
      <x:c r="J346" s="60"/>
      <x:c r="K346" s="100"/>
      <x:c r="L346" s="100"/>
      <x:c r="M346" s="100"/>
      <x:c r="N346" s="100"/>
      <x:c r="O346" s="60"/>
      <x:c r="P346" s="67"/>
      <x:c r="Q346" s="60"/>
      <x:c r="R346" s="60"/>
      <x:c r="S346" s="60"/>
      <x:c r="T346" s="43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0"/>
      <x:c r="F347" s="60"/>
      <x:c r="G347" s="100"/>
      <x:c r="H347" s="67"/>
      <x:c r="I347" s="107"/>
      <x:c r="J347" s="60"/>
      <x:c r="K347" s="100"/>
      <x:c r="L347" s="100"/>
      <x:c r="M347" s="100"/>
      <x:c r="N347" s="100"/>
      <x:c r="O347" s="60"/>
      <x:c r="P347" s="67"/>
      <x:c r="Q347" s="60"/>
      <x:c r="R347" s="60"/>
      <x:c r="S347" s="60"/>
      <x:c r="T347" s="43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0"/>
      <x:c r="F348" s="60"/>
      <x:c r="G348" s="100"/>
      <x:c r="H348" s="67"/>
      <x:c r="I348" s="107"/>
      <x:c r="J348" s="60"/>
      <x:c r="K348" s="100"/>
      <x:c r="L348" s="100"/>
      <x:c r="M348" s="100"/>
      <x:c r="N348" s="100"/>
      <x:c r="O348" s="60"/>
      <x:c r="P348" s="67"/>
      <x:c r="Q348" s="60"/>
      <x:c r="R348" s="60"/>
      <x:c r="S348" s="60"/>
      <x:c r="T348" s="43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0"/>
      <x:c r="F349" s="60"/>
      <x:c r="G349" s="100"/>
      <x:c r="H349" s="67"/>
      <x:c r="I349" s="107"/>
      <x:c r="J349" s="60"/>
      <x:c r="K349" s="100"/>
      <x:c r="L349" s="100"/>
      <x:c r="M349" s="100"/>
      <x:c r="N349" s="100"/>
      <x:c r="O349" s="60"/>
      <x:c r="P349" s="67"/>
      <x:c r="Q349" s="60"/>
      <x:c r="R349" s="60"/>
      <x:c r="S349" s="60"/>
      <x:c r="T349" s="43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0"/>
      <x:c r="F350" s="60"/>
      <x:c r="G350" s="100"/>
      <x:c r="H350" s="67"/>
      <x:c r="I350" s="107"/>
      <x:c r="J350" s="60"/>
      <x:c r="K350" s="100"/>
      <x:c r="L350" s="100"/>
      <x:c r="M350" s="100"/>
      <x:c r="N350" s="100"/>
      <x:c r="O350" s="60"/>
      <x:c r="P350" s="67"/>
      <x:c r="Q350" s="60"/>
      <x:c r="R350" s="60"/>
      <x:c r="S350" s="60"/>
      <x:c r="T350" s="43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0"/>
      <x:c r="F351" s="60"/>
      <x:c r="G351" s="100"/>
      <x:c r="H351" s="67"/>
      <x:c r="I351" s="107"/>
      <x:c r="J351" s="60"/>
      <x:c r="K351" s="100"/>
      <x:c r="L351" s="100"/>
      <x:c r="M351" s="100"/>
      <x:c r="N351" s="100"/>
      <x:c r="O351" s="60"/>
      <x:c r="P351" s="67"/>
      <x:c r="Q351" s="60"/>
      <x:c r="R351" s="60"/>
      <x:c r="S351" s="60"/>
      <x:c r="T351" s="43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0"/>
      <x:c r="F352" s="60"/>
      <x:c r="G352" s="100"/>
      <x:c r="H352" s="67"/>
      <x:c r="I352" s="107"/>
      <x:c r="J352" s="60"/>
      <x:c r="K352" s="100"/>
      <x:c r="L352" s="100"/>
      <x:c r="M352" s="100"/>
      <x:c r="N352" s="100"/>
      <x:c r="O352" s="60"/>
      <x:c r="P352" s="67"/>
      <x:c r="Q352" s="60"/>
      <x:c r="R352" s="60"/>
      <x:c r="S352" s="60"/>
      <x:c r="T352" s="43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0"/>
      <x:c r="F353" s="60"/>
      <x:c r="G353" s="100"/>
      <x:c r="H353" s="67"/>
      <x:c r="I353" s="107"/>
      <x:c r="J353" s="60"/>
      <x:c r="K353" s="100"/>
      <x:c r="L353" s="100"/>
      <x:c r="M353" s="100"/>
      <x:c r="N353" s="100"/>
      <x:c r="O353" s="60"/>
      <x:c r="P353" s="67"/>
      <x:c r="Q353" s="60"/>
      <x:c r="R353" s="60"/>
      <x:c r="S353" s="60"/>
      <x:c r="T353" s="43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0"/>
      <x:c r="F354" s="60"/>
      <x:c r="G354" s="100"/>
      <x:c r="H354" s="67"/>
      <x:c r="I354" s="107"/>
      <x:c r="J354" s="60"/>
      <x:c r="K354" s="100"/>
      <x:c r="L354" s="100"/>
      <x:c r="M354" s="100"/>
      <x:c r="N354" s="100"/>
      <x:c r="O354" s="60"/>
      <x:c r="P354" s="67"/>
      <x:c r="Q354" s="60"/>
      <x:c r="R354" s="60"/>
      <x:c r="S354" s="60"/>
      <x:c r="T354" s="43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0"/>
      <x:c r="F355" s="60"/>
      <x:c r="G355" s="100"/>
      <x:c r="H355" s="67"/>
      <x:c r="I355" s="107"/>
      <x:c r="J355" s="60"/>
      <x:c r="K355" s="100"/>
      <x:c r="L355" s="100"/>
      <x:c r="M355" s="100"/>
      <x:c r="N355" s="100"/>
      <x:c r="O355" s="60"/>
      <x:c r="P355" s="67"/>
      <x:c r="Q355" s="60"/>
      <x:c r="R355" s="60"/>
      <x:c r="S355" s="60"/>
      <x:c r="T355" s="43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0"/>
      <x:c r="F356" s="60"/>
      <x:c r="G356" s="100"/>
      <x:c r="H356" s="67"/>
      <x:c r="I356" s="107"/>
      <x:c r="J356" s="60"/>
      <x:c r="K356" s="100"/>
      <x:c r="L356" s="100"/>
      <x:c r="M356" s="100"/>
      <x:c r="N356" s="100"/>
      <x:c r="O356" s="60"/>
      <x:c r="P356" s="67"/>
      <x:c r="Q356" s="60"/>
      <x:c r="R356" s="60"/>
      <x:c r="S356" s="60"/>
      <x:c r="T356" s="43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0"/>
      <x:c r="F357" s="60"/>
      <x:c r="G357" s="100"/>
      <x:c r="H357" s="67"/>
      <x:c r="I357" s="107"/>
      <x:c r="J357" s="60"/>
      <x:c r="K357" s="100"/>
      <x:c r="L357" s="100"/>
      <x:c r="M357" s="100"/>
      <x:c r="N357" s="100"/>
      <x:c r="O357" s="60"/>
      <x:c r="P357" s="67"/>
      <x:c r="Q357" s="60"/>
      <x:c r="R357" s="60"/>
      <x:c r="S357" s="60"/>
      <x:c r="T357" s="43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0"/>
      <x:c r="F358" s="60"/>
      <x:c r="G358" s="100"/>
      <x:c r="H358" s="67"/>
      <x:c r="I358" s="107"/>
      <x:c r="J358" s="60"/>
      <x:c r="K358" s="100"/>
      <x:c r="L358" s="100"/>
      <x:c r="M358" s="100"/>
      <x:c r="N358" s="100"/>
      <x:c r="O358" s="60"/>
      <x:c r="P358" s="67"/>
      <x:c r="Q358" s="60"/>
      <x:c r="R358" s="60"/>
      <x:c r="S358" s="60"/>
      <x:c r="T358" s="43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0"/>
      <x:c r="F359" s="60"/>
      <x:c r="G359" s="100"/>
      <x:c r="H359" s="67"/>
      <x:c r="I359" s="107"/>
      <x:c r="J359" s="60"/>
      <x:c r="K359" s="100"/>
      <x:c r="L359" s="100"/>
      <x:c r="M359" s="100"/>
      <x:c r="N359" s="100"/>
      <x:c r="O359" s="60"/>
      <x:c r="P359" s="67"/>
      <x:c r="Q359" s="60"/>
      <x:c r="R359" s="60"/>
      <x:c r="S359" s="60"/>
      <x:c r="T359" s="43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0"/>
      <x:c r="F360" s="60"/>
      <x:c r="G360" s="100"/>
      <x:c r="H360" s="67"/>
      <x:c r="I360" s="107"/>
      <x:c r="J360" s="60"/>
      <x:c r="K360" s="100"/>
      <x:c r="L360" s="100"/>
      <x:c r="M360" s="100"/>
      <x:c r="N360" s="100"/>
      <x:c r="O360" s="60"/>
      <x:c r="P360" s="67"/>
      <x:c r="Q360" s="60"/>
      <x:c r="R360" s="60"/>
      <x:c r="S360" s="60"/>
      <x:c r="T360" s="43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0"/>
      <x:c r="F361" s="60"/>
      <x:c r="G361" s="100"/>
      <x:c r="H361" s="67"/>
      <x:c r="I361" s="107"/>
      <x:c r="J361" s="60"/>
      <x:c r="K361" s="100"/>
      <x:c r="L361" s="100"/>
      <x:c r="M361" s="100"/>
      <x:c r="N361" s="100"/>
      <x:c r="O361" s="60"/>
      <x:c r="P361" s="67"/>
      <x:c r="Q361" s="60"/>
      <x:c r="R361" s="60"/>
      <x:c r="S361" s="60"/>
      <x:c r="T361" s="43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0"/>
      <x:c r="F362" s="60"/>
      <x:c r="G362" s="100"/>
      <x:c r="H362" s="67"/>
      <x:c r="I362" s="107"/>
      <x:c r="J362" s="60"/>
      <x:c r="K362" s="100"/>
      <x:c r="L362" s="100"/>
      <x:c r="M362" s="100"/>
      <x:c r="N362" s="100"/>
      <x:c r="O362" s="60"/>
      <x:c r="P362" s="67"/>
      <x:c r="Q362" s="60"/>
      <x:c r="R362" s="60"/>
      <x:c r="S362" s="60"/>
      <x:c r="T362" s="43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0"/>
      <x:c r="F363" s="60"/>
      <x:c r="G363" s="100"/>
      <x:c r="H363" s="67"/>
      <x:c r="I363" s="107"/>
      <x:c r="J363" s="60"/>
      <x:c r="K363" s="100"/>
      <x:c r="L363" s="100"/>
      <x:c r="M363" s="100"/>
      <x:c r="N363" s="100"/>
      <x:c r="O363" s="60"/>
      <x:c r="P363" s="67"/>
      <x:c r="Q363" s="60"/>
      <x:c r="R363" s="60"/>
      <x:c r="S363" s="60"/>
      <x:c r="T363" s="43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0"/>
      <x:c r="F364" s="60"/>
      <x:c r="G364" s="100"/>
      <x:c r="H364" s="67"/>
      <x:c r="I364" s="107"/>
      <x:c r="J364" s="60"/>
      <x:c r="K364" s="100"/>
      <x:c r="L364" s="100"/>
      <x:c r="M364" s="100"/>
      <x:c r="N364" s="100"/>
      <x:c r="O364" s="60"/>
      <x:c r="P364" s="67"/>
      <x:c r="Q364" s="60"/>
      <x:c r="R364" s="60"/>
      <x:c r="S364" s="60"/>
      <x:c r="T364" s="43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0"/>
      <x:c r="F365" s="60"/>
      <x:c r="G365" s="100"/>
      <x:c r="H365" s="67"/>
      <x:c r="I365" s="107"/>
      <x:c r="J365" s="60"/>
      <x:c r="K365" s="100"/>
      <x:c r="L365" s="100"/>
      <x:c r="M365" s="100"/>
      <x:c r="N365" s="100"/>
      <x:c r="O365" s="60"/>
      <x:c r="P365" s="67"/>
      <x:c r="Q365" s="60"/>
      <x:c r="R365" s="60"/>
      <x:c r="S365" s="60"/>
      <x:c r="T365" s="43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0"/>
      <x:c r="F366" s="60"/>
      <x:c r="G366" s="100"/>
      <x:c r="H366" s="67"/>
      <x:c r="I366" s="107"/>
      <x:c r="J366" s="60"/>
      <x:c r="K366" s="100"/>
      <x:c r="L366" s="100"/>
      <x:c r="M366" s="100"/>
      <x:c r="N366" s="100"/>
      <x:c r="O366" s="60"/>
      <x:c r="P366" s="67"/>
      <x:c r="Q366" s="60"/>
      <x:c r="R366" s="60"/>
      <x:c r="S366" s="60"/>
      <x:c r="T366" s="43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0"/>
      <x:c r="F367" s="60"/>
      <x:c r="G367" s="100"/>
      <x:c r="H367" s="67"/>
      <x:c r="I367" s="107"/>
      <x:c r="J367" s="60"/>
      <x:c r="K367" s="100"/>
      <x:c r="L367" s="100"/>
      <x:c r="M367" s="100"/>
      <x:c r="N367" s="100"/>
      <x:c r="O367" s="60"/>
      <x:c r="P367" s="67"/>
      <x:c r="Q367" s="60"/>
      <x:c r="R367" s="60"/>
      <x:c r="S367" s="60"/>
      <x:c r="T367" s="43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0"/>
      <x:c r="F368" s="60"/>
      <x:c r="G368" s="100"/>
      <x:c r="H368" s="67"/>
      <x:c r="I368" s="107"/>
      <x:c r="J368" s="60"/>
      <x:c r="K368" s="100"/>
      <x:c r="L368" s="100"/>
      <x:c r="M368" s="100"/>
      <x:c r="N368" s="100"/>
      <x:c r="O368" s="60"/>
      <x:c r="P368" s="67"/>
      <x:c r="Q368" s="60"/>
      <x:c r="R368" s="60"/>
      <x:c r="S368" s="60"/>
      <x:c r="T368" s="43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0"/>
      <x:c r="F369" s="60"/>
      <x:c r="G369" s="100"/>
      <x:c r="H369" s="67"/>
      <x:c r="I369" s="107"/>
      <x:c r="J369" s="60"/>
      <x:c r="K369" s="100"/>
      <x:c r="L369" s="100"/>
      <x:c r="M369" s="100"/>
      <x:c r="N369" s="100"/>
      <x:c r="O369" s="60"/>
      <x:c r="P369" s="67"/>
      <x:c r="Q369" s="60"/>
      <x:c r="R369" s="60"/>
      <x:c r="S369" s="60"/>
      <x:c r="T369" s="43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0"/>
      <x:c r="F370" s="60"/>
      <x:c r="G370" s="100"/>
      <x:c r="H370" s="67"/>
      <x:c r="I370" s="107"/>
      <x:c r="J370" s="60"/>
      <x:c r="K370" s="100"/>
      <x:c r="L370" s="100"/>
      <x:c r="M370" s="100"/>
      <x:c r="N370" s="100"/>
      <x:c r="O370" s="60"/>
      <x:c r="P370" s="67"/>
      <x:c r="Q370" s="60"/>
      <x:c r="R370" s="60"/>
      <x:c r="S370" s="60"/>
      <x:c r="T370" s="43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0"/>
      <x:c r="F371" s="60"/>
      <x:c r="G371" s="100"/>
      <x:c r="H371" s="67"/>
      <x:c r="I371" s="107"/>
      <x:c r="J371" s="60"/>
      <x:c r="K371" s="100"/>
      <x:c r="L371" s="100"/>
      <x:c r="M371" s="100"/>
      <x:c r="N371" s="100"/>
      <x:c r="O371" s="60"/>
      <x:c r="P371" s="67"/>
      <x:c r="Q371" s="60"/>
      <x:c r="R371" s="60"/>
      <x:c r="S371" s="60"/>
      <x:c r="T371" s="43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0"/>
      <x:c r="F372" s="60"/>
      <x:c r="G372" s="100"/>
      <x:c r="H372" s="67"/>
      <x:c r="I372" s="107"/>
      <x:c r="J372" s="60"/>
      <x:c r="K372" s="100"/>
      <x:c r="L372" s="100"/>
      <x:c r="M372" s="100"/>
      <x:c r="N372" s="100"/>
      <x:c r="O372" s="60"/>
      <x:c r="P372" s="67"/>
      <x:c r="Q372" s="60"/>
      <x:c r="R372" s="60"/>
      <x:c r="S372" s="60"/>
      <x:c r="T372" s="43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0"/>
      <x:c r="F373" s="60"/>
      <x:c r="G373" s="100"/>
      <x:c r="H373" s="67"/>
      <x:c r="I373" s="107"/>
      <x:c r="J373" s="60"/>
      <x:c r="K373" s="100"/>
      <x:c r="L373" s="100"/>
      <x:c r="M373" s="100"/>
      <x:c r="N373" s="100"/>
      <x:c r="O373" s="60"/>
      <x:c r="P373" s="67"/>
      <x:c r="Q373" s="60"/>
      <x:c r="R373" s="60"/>
      <x:c r="S373" s="60"/>
      <x:c r="T373" s="43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0"/>
      <x:c r="F374" s="60"/>
      <x:c r="G374" s="100"/>
      <x:c r="H374" s="67"/>
      <x:c r="I374" s="107"/>
      <x:c r="J374" s="60"/>
      <x:c r="K374" s="100"/>
      <x:c r="L374" s="100"/>
      <x:c r="M374" s="100"/>
      <x:c r="N374" s="100"/>
      <x:c r="O374" s="60"/>
      <x:c r="P374" s="67"/>
      <x:c r="Q374" s="60"/>
      <x:c r="R374" s="60"/>
      <x:c r="S374" s="60"/>
      <x:c r="T374" s="43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0"/>
      <x:c r="F375" s="60"/>
      <x:c r="G375" s="100"/>
      <x:c r="H375" s="67"/>
      <x:c r="I375" s="107"/>
      <x:c r="J375" s="60"/>
      <x:c r="K375" s="100"/>
      <x:c r="L375" s="100"/>
      <x:c r="M375" s="100"/>
      <x:c r="N375" s="100"/>
      <x:c r="O375" s="60"/>
      <x:c r="P375" s="67"/>
      <x:c r="Q375" s="60"/>
      <x:c r="R375" s="60"/>
      <x:c r="S375" s="60"/>
      <x:c r="T375" s="43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0"/>
      <x:c r="F376" s="60"/>
      <x:c r="G376" s="100"/>
      <x:c r="H376" s="67"/>
      <x:c r="I376" s="107"/>
      <x:c r="J376" s="60"/>
      <x:c r="K376" s="100"/>
      <x:c r="L376" s="100"/>
      <x:c r="M376" s="100"/>
      <x:c r="N376" s="100"/>
      <x:c r="O376" s="60"/>
      <x:c r="P376" s="67"/>
      <x:c r="Q376" s="60"/>
      <x:c r="R376" s="60"/>
      <x:c r="S376" s="60"/>
      <x:c r="T376" s="43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0"/>
      <x:c r="F377" s="60"/>
      <x:c r="G377" s="100"/>
      <x:c r="H377" s="67"/>
      <x:c r="I377" s="107"/>
      <x:c r="J377" s="60"/>
      <x:c r="K377" s="100"/>
      <x:c r="L377" s="100"/>
      <x:c r="M377" s="100"/>
      <x:c r="N377" s="100"/>
      <x:c r="O377" s="60"/>
      <x:c r="P377" s="67"/>
      <x:c r="Q377" s="60"/>
      <x:c r="R377" s="60"/>
      <x:c r="S377" s="60"/>
      <x:c r="T377" s="43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0"/>
      <x:c r="F378" s="60"/>
      <x:c r="G378" s="100"/>
      <x:c r="H378" s="67"/>
      <x:c r="I378" s="107"/>
      <x:c r="J378" s="60"/>
      <x:c r="K378" s="100"/>
      <x:c r="L378" s="100"/>
      <x:c r="M378" s="100"/>
      <x:c r="N378" s="100"/>
      <x:c r="O378" s="60"/>
      <x:c r="P378" s="67"/>
      <x:c r="Q378" s="60"/>
      <x:c r="R378" s="60"/>
      <x:c r="S378" s="60"/>
      <x:c r="T378" s="43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0"/>
      <x:c r="F379" s="60"/>
      <x:c r="G379" s="100"/>
      <x:c r="H379" s="67"/>
      <x:c r="I379" s="107"/>
      <x:c r="J379" s="60"/>
      <x:c r="K379" s="100"/>
      <x:c r="L379" s="100"/>
      <x:c r="M379" s="100"/>
      <x:c r="N379" s="100"/>
      <x:c r="O379" s="60"/>
      <x:c r="P379" s="67"/>
      <x:c r="Q379" s="60"/>
      <x:c r="R379" s="60"/>
      <x:c r="S379" s="60"/>
      <x:c r="T379" s="43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0"/>
      <x:c r="F380" s="60"/>
      <x:c r="G380" s="100"/>
      <x:c r="H380" s="67"/>
      <x:c r="I380" s="107"/>
      <x:c r="J380" s="60"/>
      <x:c r="K380" s="100"/>
      <x:c r="L380" s="100"/>
      <x:c r="M380" s="100"/>
      <x:c r="N380" s="100"/>
      <x:c r="O380" s="60"/>
      <x:c r="P380" s="67"/>
      <x:c r="Q380" s="60"/>
      <x:c r="R380" s="60"/>
      <x:c r="S380" s="60"/>
      <x:c r="T380" s="43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0"/>
      <x:c r="F381" s="60"/>
      <x:c r="G381" s="100"/>
      <x:c r="H381" s="67"/>
      <x:c r="I381" s="107"/>
      <x:c r="J381" s="60"/>
      <x:c r="K381" s="100"/>
      <x:c r="L381" s="100"/>
      <x:c r="M381" s="100"/>
      <x:c r="N381" s="100"/>
      <x:c r="O381" s="60"/>
      <x:c r="P381" s="67"/>
      <x:c r="Q381" s="60"/>
      <x:c r="R381" s="60"/>
      <x:c r="S381" s="60"/>
      <x:c r="T381" s="43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0"/>
      <x:c r="F382" s="60"/>
      <x:c r="G382" s="100"/>
      <x:c r="H382" s="67"/>
      <x:c r="I382" s="107"/>
      <x:c r="J382" s="60"/>
      <x:c r="K382" s="100"/>
      <x:c r="L382" s="100"/>
      <x:c r="M382" s="100"/>
      <x:c r="N382" s="100"/>
      <x:c r="O382" s="60"/>
      <x:c r="P382" s="67"/>
      <x:c r="Q382" s="60"/>
      <x:c r="R382" s="60"/>
      <x:c r="S382" s="60"/>
      <x:c r="T382" s="43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0"/>
      <x:c r="F383" s="60"/>
      <x:c r="G383" s="100"/>
      <x:c r="H383" s="67"/>
      <x:c r="I383" s="107"/>
      <x:c r="J383" s="60"/>
      <x:c r="K383" s="100"/>
      <x:c r="L383" s="100"/>
      <x:c r="M383" s="100"/>
      <x:c r="N383" s="100"/>
      <x:c r="O383" s="60"/>
      <x:c r="P383" s="67"/>
      <x:c r="Q383" s="60"/>
      <x:c r="R383" s="60"/>
      <x:c r="S383" s="60"/>
      <x:c r="T383" s="43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0"/>
      <x:c r="F384" s="60"/>
      <x:c r="G384" s="100"/>
      <x:c r="H384" s="67"/>
      <x:c r="I384" s="107"/>
      <x:c r="J384" s="60"/>
      <x:c r="K384" s="100"/>
      <x:c r="L384" s="100"/>
      <x:c r="M384" s="100"/>
      <x:c r="N384" s="100"/>
      <x:c r="O384" s="60"/>
      <x:c r="P384" s="67"/>
      <x:c r="Q384" s="60"/>
      <x:c r="R384" s="60"/>
      <x:c r="S384" s="60"/>
      <x:c r="T384" s="43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0"/>
      <x:c r="F385" s="60"/>
      <x:c r="G385" s="100"/>
      <x:c r="H385" s="67"/>
      <x:c r="I385" s="107"/>
      <x:c r="J385" s="60"/>
      <x:c r="K385" s="100"/>
      <x:c r="L385" s="100"/>
      <x:c r="M385" s="100"/>
      <x:c r="N385" s="100"/>
      <x:c r="O385" s="60"/>
      <x:c r="P385" s="67"/>
      <x:c r="Q385" s="60"/>
      <x:c r="R385" s="60"/>
      <x:c r="S385" s="60"/>
      <x:c r="T385" s="43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0"/>
      <x:c r="F386" s="60"/>
      <x:c r="G386" s="100"/>
      <x:c r="H386" s="67"/>
      <x:c r="I386" s="107"/>
      <x:c r="J386" s="60"/>
      <x:c r="K386" s="100"/>
      <x:c r="L386" s="100"/>
      <x:c r="M386" s="100"/>
      <x:c r="N386" s="100"/>
      <x:c r="O386" s="60"/>
      <x:c r="P386" s="67"/>
      <x:c r="Q386" s="60"/>
      <x:c r="R386" s="60"/>
      <x:c r="S386" s="60"/>
      <x:c r="T386" s="43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0"/>
      <x:c r="F387" s="60"/>
      <x:c r="G387" s="100"/>
      <x:c r="H387" s="67"/>
      <x:c r="I387" s="107"/>
      <x:c r="J387" s="60"/>
      <x:c r="K387" s="100"/>
      <x:c r="L387" s="100"/>
      <x:c r="M387" s="100"/>
      <x:c r="N387" s="100"/>
      <x:c r="O387" s="60"/>
      <x:c r="P387" s="67"/>
      <x:c r="Q387" s="60"/>
      <x:c r="R387" s="60"/>
      <x:c r="S387" s="60"/>
      <x:c r="T387" s="43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0"/>
      <x:c r="F388" s="60"/>
      <x:c r="G388" s="100"/>
      <x:c r="H388" s="67"/>
      <x:c r="I388" s="107"/>
      <x:c r="J388" s="60"/>
      <x:c r="K388" s="100"/>
      <x:c r="L388" s="100"/>
      <x:c r="M388" s="100"/>
      <x:c r="N388" s="100"/>
      <x:c r="O388" s="60"/>
      <x:c r="P388" s="67"/>
      <x:c r="Q388" s="60"/>
      <x:c r="R388" s="60"/>
      <x:c r="S388" s="60"/>
      <x:c r="T388" s="43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0"/>
      <x:c r="F389" s="60"/>
      <x:c r="G389" s="100"/>
      <x:c r="H389" s="67"/>
      <x:c r="I389" s="107"/>
      <x:c r="J389" s="60"/>
      <x:c r="K389" s="100"/>
      <x:c r="L389" s="100"/>
      <x:c r="M389" s="100"/>
      <x:c r="N389" s="100"/>
      <x:c r="O389" s="60"/>
      <x:c r="P389" s="67"/>
      <x:c r="Q389" s="60"/>
      <x:c r="R389" s="60"/>
      <x:c r="S389" s="60"/>
      <x:c r="T389" s="43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0"/>
      <x:c r="F390" s="60"/>
      <x:c r="G390" s="100"/>
      <x:c r="H390" s="67"/>
      <x:c r="I390" s="107"/>
      <x:c r="J390" s="60"/>
      <x:c r="K390" s="100"/>
      <x:c r="L390" s="100"/>
      <x:c r="M390" s="100"/>
      <x:c r="N390" s="100"/>
      <x:c r="O390" s="60"/>
      <x:c r="P390" s="67"/>
      <x:c r="Q390" s="60"/>
      <x:c r="R390" s="60"/>
      <x:c r="S390" s="60"/>
      <x:c r="T390" s="43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0"/>
      <x:c r="F391" s="60"/>
      <x:c r="G391" s="100"/>
      <x:c r="H391" s="67"/>
      <x:c r="I391" s="107"/>
      <x:c r="J391" s="60"/>
      <x:c r="K391" s="100"/>
      <x:c r="L391" s="100"/>
      <x:c r="M391" s="100"/>
      <x:c r="N391" s="100"/>
      <x:c r="O391" s="60"/>
      <x:c r="P391" s="67"/>
      <x:c r="Q391" s="60"/>
      <x:c r="R391" s="60"/>
      <x:c r="S391" s="60"/>
      <x:c r="T391" s="43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0"/>
      <x:c r="F392" s="60"/>
      <x:c r="G392" s="100"/>
      <x:c r="H392" s="67"/>
      <x:c r="I392" s="107"/>
      <x:c r="J392" s="60"/>
      <x:c r="K392" s="100"/>
      <x:c r="L392" s="100"/>
      <x:c r="M392" s="100"/>
      <x:c r="N392" s="100"/>
      <x:c r="O392" s="60"/>
      <x:c r="P392" s="67"/>
      <x:c r="Q392" s="60"/>
      <x:c r="R392" s="60"/>
      <x:c r="S392" s="60"/>
      <x:c r="T392" s="43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0"/>
      <x:c r="F393" s="60"/>
      <x:c r="G393" s="100"/>
      <x:c r="H393" s="67"/>
      <x:c r="I393" s="107"/>
      <x:c r="J393" s="60"/>
      <x:c r="K393" s="100"/>
      <x:c r="L393" s="100"/>
      <x:c r="M393" s="100"/>
      <x:c r="N393" s="100"/>
      <x:c r="O393" s="60"/>
      <x:c r="P393" s="67"/>
      <x:c r="Q393" s="60"/>
      <x:c r="R393" s="60"/>
      <x:c r="S393" s="60"/>
      <x:c r="T393" s="43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0"/>
      <x:c r="F394" s="60"/>
      <x:c r="G394" s="100"/>
      <x:c r="H394" s="67"/>
      <x:c r="I394" s="107"/>
      <x:c r="J394" s="60"/>
      <x:c r="K394" s="100"/>
      <x:c r="L394" s="100"/>
      <x:c r="M394" s="100"/>
      <x:c r="N394" s="100"/>
      <x:c r="O394" s="60"/>
      <x:c r="P394" s="67"/>
      <x:c r="Q394" s="60"/>
      <x:c r="R394" s="60"/>
      <x:c r="S394" s="60"/>
      <x:c r="T394" s="43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0"/>
      <x:c r="F395" s="60"/>
      <x:c r="G395" s="100"/>
      <x:c r="H395" s="67"/>
      <x:c r="I395" s="107"/>
      <x:c r="J395" s="60"/>
      <x:c r="K395" s="100"/>
      <x:c r="L395" s="100"/>
      <x:c r="M395" s="100"/>
      <x:c r="N395" s="100"/>
      <x:c r="O395" s="60"/>
      <x:c r="P395" s="67"/>
      <x:c r="Q395" s="60"/>
      <x:c r="R395" s="60"/>
      <x:c r="S395" s="60"/>
      <x:c r="T395" s="43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0"/>
      <x:c r="F396" s="60"/>
      <x:c r="G396" s="100"/>
      <x:c r="H396" s="67"/>
      <x:c r="I396" s="107"/>
      <x:c r="J396" s="60"/>
      <x:c r="K396" s="100"/>
      <x:c r="L396" s="100"/>
      <x:c r="M396" s="100"/>
      <x:c r="N396" s="100"/>
      <x:c r="O396" s="60"/>
      <x:c r="P396" s="67"/>
      <x:c r="Q396" s="60"/>
      <x:c r="R396" s="60"/>
      <x:c r="S396" s="60"/>
      <x:c r="T396" s="43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0"/>
      <x:c r="F397" s="60"/>
      <x:c r="G397" s="100"/>
      <x:c r="H397" s="67"/>
      <x:c r="I397" s="107"/>
      <x:c r="J397" s="60"/>
      <x:c r="K397" s="100"/>
      <x:c r="L397" s="100"/>
      <x:c r="M397" s="100"/>
      <x:c r="N397" s="100"/>
      <x:c r="O397" s="60"/>
      <x:c r="P397" s="67"/>
      <x:c r="Q397" s="60"/>
      <x:c r="R397" s="60"/>
      <x:c r="S397" s="60"/>
      <x:c r="T397" s="43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0"/>
      <x:c r="F398" s="60"/>
      <x:c r="G398" s="100"/>
      <x:c r="H398" s="67"/>
      <x:c r="I398" s="107"/>
      <x:c r="J398" s="60"/>
      <x:c r="K398" s="100"/>
      <x:c r="L398" s="100"/>
      <x:c r="M398" s="100"/>
      <x:c r="N398" s="100"/>
      <x:c r="O398" s="60"/>
      <x:c r="P398" s="67"/>
      <x:c r="Q398" s="60"/>
      <x:c r="R398" s="60"/>
      <x:c r="S398" s="60"/>
      <x:c r="T398" s="43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0"/>
      <x:c r="F399" s="60"/>
      <x:c r="G399" s="100"/>
      <x:c r="H399" s="67"/>
      <x:c r="I399" s="107"/>
      <x:c r="J399" s="60"/>
      <x:c r="K399" s="100"/>
      <x:c r="L399" s="100"/>
      <x:c r="M399" s="100"/>
      <x:c r="N399" s="100"/>
      <x:c r="O399" s="60"/>
      <x:c r="P399" s="67"/>
      <x:c r="Q399" s="60"/>
      <x:c r="R399" s="60"/>
      <x:c r="S399" s="60"/>
      <x:c r="T399" s="43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0"/>
      <x:c r="F400" s="60"/>
      <x:c r="G400" s="100"/>
      <x:c r="H400" s="67"/>
      <x:c r="I400" s="107"/>
      <x:c r="J400" s="60"/>
      <x:c r="K400" s="100"/>
      <x:c r="L400" s="100"/>
      <x:c r="M400" s="100"/>
      <x:c r="N400" s="100"/>
      <x:c r="O400" s="60"/>
      <x:c r="P400" s="67"/>
      <x:c r="Q400" s="60"/>
      <x:c r="R400" s="60"/>
      <x:c r="S400" s="60"/>
      <x:c r="T400" s="43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0"/>
      <x:c r="F401" s="60"/>
      <x:c r="G401" s="100"/>
      <x:c r="H401" s="67"/>
      <x:c r="I401" s="107"/>
      <x:c r="J401" s="60"/>
      <x:c r="K401" s="100"/>
      <x:c r="L401" s="100"/>
      <x:c r="M401" s="100"/>
      <x:c r="N401" s="100"/>
      <x:c r="O401" s="60"/>
      <x:c r="P401" s="67"/>
      <x:c r="Q401" s="60"/>
      <x:c r="R401" s="60"/>
      <x:c r="S401" s="60"/>
      <x:c r="T401" s="43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0"/>
      <x:c r="F402" s="60"/>
      <x:c r="G402" s="100"/>
      <x:c r="H402" s="67"/>
      <x:c r="I402" s="107"/>
      <x:c r="J402" s="60"/>
      <x:c r="K402" s="100"/>
      <x:c r="L402" s="100"/>
      <x:c r="M402" s="100"/>
      <x:c r="N402" s="100"/>
      <x:c r="O402" s="60"/>
      <x:c r="P402" s="67"/>
      <x:c r="Q402" s="60"/>
      <x:c r="R402" s="60"/>
      <x:c r="S402" s="60"/>
      <x:c r="T402" s="43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0"/>
      <x:c r="F403" s="60"/>
      <x:c r="G403" s="100"/>
      <x:c r="H403" s="67"/>
      <x:c r="I403" s="107"/>
      <x:c r="J403" s="60"/>
      <x:c r="K403" s="100"/>
      <x:c r="L403" s="100"/>
      <x:c r="M403" s="100"/>
      <x:c r="N403" s="100"/>
      <x:c r="O403" s="60"/>
      <x:c r="P403" s="67"/>
      <x:c r="Q403" s="60"/>
      <x:c r="R403" s="60"/>
      <x:c r="S403" s="60"/>
      <x:c r="T403" s="43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0"/>
      <x:c r="F404" s="60"/>
      <x:c r="G404" s="100"/>
      <x:c r="H404" s="67"/>
      <x:c r="I404" s="107"/>
      <x:c r="J404" s="60"/>
      <x:c r="K404" s="100"/>
      <x:c r="L404" s="100"/>
      <x:c r="M404" s="100"/>
      <x:c r="N404" s="100"/>
      <x:c r="O404" s="60"/>
      <x:c r="P404" s="67"/>
      <x:c r="Q404" s="60"/>
      <x:c r="R404" s="60"/>
      <x:c r="S404" s="60"/>
      <x:c r="T404" s="43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0"/>
      <x:c r="F405" s="60"/>
      <x:c r="G405" s="100"/>
      <x:c r="H405" s="67"/>
      <x:c r="I405" s="107"/>
      <x:c r="J405" s="60"/>
      <x:c r="K405" s="100"/>
      <x:c r="L405" s="100"/>
      <x:c r="M405" s="100"/>
      <x:c r="N405" s="100"/>
      <x:c r="O405" s="60"/>
      <x:c r="P405" s="67"/>
      <x:c r="Q405" s="60"/>
      <x:c r="R405" s="60"/>
      <x:c r="S405" s="60"/>
      <x:c r="T405" s="43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0"/>
      <x:c r="F406" s="60"/>
      <x:c r="G406" s="100"/>
      <x:c r="H406" s="67"/>
      <x:c r="I406" s="107"/>
      <x:c r="J406" s="60"/>
      <x:c r="K406" s="100"/>
      <x:c r="L406" s="100"/>
      <x:c r="M406" s="100"/>
      <x:c r="N406" s="100"/>
      <x:c r="O406" s="60"/>
      <x:c r="P406" s="67"/>
      <x:c r="Q406" s="60"/>
      <x:c r="R406" s="60"/>
      <x:c r="S406" s="60"/>
      <x:c r="T406" s="43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0"/>
      <x:c r="F407" s="60"/>
      <x:c r="G407" s="100"/>
      <x:c r="H407" s="67"/>
      <x:c r="I407" s="107"/>
      <x:c r="J407" s="60"/>
      <x:c r="K407" s="100"/>
      <x:c r="L407" s="100"/>
      <x:c r="M407" s="100"/>
      <x:c r="N407" s="100"/>
      <x:c r="O407" s="60"/>
      <x:c r="P407" s="67"/>
      <x:c r="Q407" s="60"/>
      <x:c r="R407" s="60"/>
      <x:c r="S407" s="60"/>
      <x:c r="T407" s="43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0"/>
      <x:c r="F408" s="60"/>
      <x:c r="G408" s="100"/>
      <x:c r="H408" s="67"/>
      <x:c r="I408" s="107"/>
      <x:c r="J408" s="60"/>
      <x:c r="K408" s="100"/>
      <x:c r="L408" s="100"/>
      <x:c r="M408" s="100"/>
      <x:c r="N408" s="100"/>
      <x:c r="O408" s="60"/>
      <x:c r="P408" s="67"/>
      <x:c r="Q408" s="60"/>
      <x:c r="R408" s="60"/>
      <x:c r="S408" s="60"/>
      <x:c r="T408" s="43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0"/>
      <x:c r="F409" s="60"/>
      <x:c r="G409" s="100"/>
      <x:c r="H409" s="67"/>
      <x:c r="I409" s="107"/>
      <x:c r="J409" s="60"/>
      <x:c r="K409" s="100"/>
      <x:c r="L409" s="100"/>
      <x:c r="M409" s="100"/>
      <x:c r="N409" s="100"/>
      <x:c r="O409" s="60"/>
      <x:c r="P409" s="67"/>
      <x:c r="Q409" s="60"/>
      <x:c r="R409" s="60"/>
      <x:c r="S409" s="60"/>
      <x:c r="T409" s="43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0"/>
      <x:c r="F410" s="60"/>
      <x:c r="G410" s="100"/>
      <x:c r="H410" s="67"/>
      <x:c r="I410" s="107"/>
      <x:c r="J410" s="60"/>
      <x:c r="K410" s="100"/>
      <x:c r="L410" s="100"/>
      <x:c r="M410" s="100"/>
      <x:c r="N410" s="100"/>
      <x:c r="O410" s="60"/>
      <x:c r="P410" s="67"/>
      <x:c r="Q410" s="60"/>
      <x:c r="R410" s="60"/>
      <x:c r="S410" s="60"/>
      <x:c r="T410" s="43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0"/>
      <x:c r="F411" s="60"/>
      <x:c r="G411" s="100"/>
      <x:c r="H411" s="67"/>
      <x:c r="I411" s="107"/>
      <x:c r="J411" s="60"/>
      <x:c r="K411" s="100"/>
      <x:c r="L411" s="100"/>
      <x:c r="M411" s="100"/>
      <x:c r="N411" s="100"/>
      <x:c r="O411" s="60"/>
      <x:c r="P411" s="67"/>
      <x:c r="Q411" s="60"/>
      <x:c r="R411" s="60"/>
      <x:c r="S411" s="60"/>
      <x:c r="T411" s="43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0"/>
      <x:c r="F412" s="60"/>
      <x:c r="G412" s="100"/>
      <x:c r="H412" s="67"/>
      <x:c r="I412" s="107"/>
      <x:c r="J412" s="60"/>
      <x:c r="K412" s="100"/>
      <x:c r="L412" s="100"/>
      <x:c r="M412" s="100"/>
      <x:c r="N412" s="100"/>
      <x:c r="O412" s="60"/>
      <x:c r="P412" s="67"/>
      <x:c r="Q412" s="60"/>
      <x:c r="R412" s="60"/>
      <x:c r="S412" s="60"/>
      <x:c r="T412" s="43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0"/>
      <x:c r="F413" s="60"/>
      <x:c r="G413" s="100"/>
      <x:c r="H413" s="67"/>
      <x:c r="I413" s="107"/>
      <x:c r="J413" s="60"/>
      <x:c r="K413" s="100"/>
      <x:c r="L413" s="100"/>
      <x:c r="M413" s="100"/>
      <x:c r="N413" s="100"/>
      <x:c r="O413" s="60"/>
      <x:c r="P413" s="67"/>
      <x:c r="Q413" s="60"/>
      <x:c r="R413" s="60"/>
      <x:c r="S413" s="60"/>
      <x:c r="T413" s="43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0"/>
      <x:c r="F414" s="60"/>
      <x:c r="G414" s="100"/>
      <x:c r="H414" s="67"/>
      <x:c r="I414" s="107"/>
      <x:c r="J414" s="60"/>
      <x:c r="K414" s="100"/>
      <x:c r="L414" s="100"/>
      <x:c r="M414" s="100"/>
      <x:c r="N414" s="100"/>
      <x:c r="O414" s="60"/>
      <x:c r="P414" s="67"/>
      <x:c r="Q414" s="60"/>
      <x:c r="R414" s="60"/>
      <x:c r="S414" s="60"/>
      <x:c r="T414" s="43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0"/>
      <x:c r="F415" s="60"/>
      <x:c r="G415" s="100"/>
      <x:c r="H415" s="67"/>
      <x:c r="I415" s="107"/>
      <x:c r="J415" s="60"/>
      <x:c r="K415" s="100"/>
      <x:c r="L415" s="100"/>
      <x:c r="M415" s="100"/>
      <x:c r="N415" s="100"/>
      <x:c r="O415" s="60"/>
      <x:c r="P415" s="67"/>
      <x:c r="Q415" s="60"/>
      <x:c r="R415" s="60"/>
      <x:c r="S415" s="60"/>
      <x:c r="T415" s="43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0"/>
      <x:c r="F416" s="60"/>
      <x:c r="G416" s="100"/>
      <x:c r="H416" s="67"/>
      <x:c r="I416" s="107"/>
      <x:c r="J416" s="60"/>
      <x:c r="K416" s="100"/>
      <x:c r="L416" s="100"/>
      <x:c r="M416" s="100"/>
      <x:c r="N416" s="100"/>
      <x:c r="O416" s="60"/>
      <x:c r="P416" s="67"/>
      <x:c r="Q416" s="60"/>
      <x:c r="R416" s="60"/>
      <x:c r="S416" s="60"/>
      <x:c r="T416" s="43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0"/>
      <x:c r="F417" s="60"/>
      <x:c r="G417" s="100"/>
      <x:c r="H417" s="67"/>
      <x:c r="I417" s="107"/>
      <x:c r="J417" s="60"/>
      <x:c r="K417" s="100"/>
      <x:c r="L417" s="100"/>
      <x:c r="M417" s="100"/>
      <x:c r="N417" s="100"/>
      <x:c r="O417" s="60"/>
      <x:c r="P417" s="67"/>
      <x:c r="Q417" s="60"/>
      <x:c r="R417" s="60"/>
      <x:c r="S417" s="60"/>
      <x:c r="T417" s="43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0"/>
      <x:c r="F418" s="60"/>
      <x:c r="G418" s="100"/>
      <x:c r="H418" s="67"/>
      <x:c r="I418" s="107"/>
      <x:c r="J418" s="60"/>
      <x:c r="K418" s="100"/>
      <x:c r="L418" s="100"/>
      <x:c r="M418" s="100"/>
      <x:c r="N418" s="100"/>
      <x:c r="O418" s="60"/>
      <x:c r="P418" s="67"/>
      <x:c r="Q418" s="60"/>
      <x:c r="R418" s="60"/>
      <x:c r="S418" s="60"/>
      <x:c r="T418" s="43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0"/>
      <x:c r="F419" s="60"/>
      <x:c r="G419" s="100"/>
      <x:c r="H419" s="67"/>
      <x:c r="I419" s="107"/>
      <x:c r="J419" s="60"/>
      <x:c r="K419" s="100"/>
      <x:c r="L419" s="100"/>
      <x:c r="M419" s="100"/>
      <x:c r="N419" s="100"/>
      <x:c r="O419" s="60"/>
      <x:c r="P419" s="67"/>
      <x:c r="Q419" s="60"/>
      <x:c r="R419" s="60"/>
      <x:c r="S419" s="60"/>
      <x:c r="T419" s="43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0"/>
      <x:c r="F420" s="60"/>
      <x:c r="G420" s="100"/>
      <x:c r="H420" s="67"/>
      <x:c r="I420" s="107"/>
      <x:c r="J420" s="60"/>
      <x:c r="K420" s="100"/>
      <x:c r="L420" s="100"/>
      <x:c r="M420" s="100"/>
      <x:c r="N420" s="100"/>
      <x:c r="O420" s="60"/>
      <x:c r="P420" s="67"/>
      <x:c r="Q420" s="60"/>
      <x:c r="R420" s="60"/>
      <x:c r="S420" s="60"/>
      <x:c r="T420" s="43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0"/>
      <x:c r="F421" s="60"/>
      <x:c r="G421" s="100"/>
      <x:c r="H421" s="67"/>
      <x:c r="I421" s="107"/>
      <x:c r="J421" s="60"/>
      <x:c r="K421" s="100"/>
      <x:c r="L421" s="100"/>
      <x:c r="M421" s="100"/>
      <x:c r="N421" s="100"/>
      <x:c r="O421" s="60"/>
      <x:c r="P421" s="67"/>
      <x:c r="Q421" s="60"/>
      <x:c r="R421" s="60"/>
      <x:c r="S421" s="60"/>
      <x:c r="T421" s="43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0"/>
      <x:c r="F422" s="60"/>
      <x:c r="G422" s="100"/>
      <x:c r="H422" s="67"/>
      <x:c r="I422" s="107"/>
      <x:c r="J422" s="60"/>
      <x:c r="K422" s="100"/>
      <x:c r="L422" s="100"/>
      <x:c r="M422" s="100"/>
      <x:c r="N422" s="100"/>
      <x:c r="O422" s="60"/>
      <x:c r="P422" s="67"/>
      <x:c r="Q422" s="60"/>
      <x:c r="R422" s="60"/>
      <x:c r="S422" s="60"/>
      <x:c r="T422" s="43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0"/>
      <x:c r="F423" s="60"/>
      <x:c r="G423" s="100"/>
      <x:c r="H423" s="67"/>
      <x:c r="I423" s="107"/>
      <x:c r="J423" s="60"/>
      <x:c r="K423" s="100"/>
      <x:c r="L423" s="100"/>
      <x:c r="M423" s="100"/>
      <x:c r="N423" s="100"/>
      <x:c r="O423" s="60"/>
      <x:c r="P423" s="67"/>
      <x:c r="Q423" s="60"/>
      <x:c r="R423" s="60"/>
      <x:c r="S423" s="60"/>
      <x:c r="T423" s="43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0"/>
      <x:c r="F424" s="60"/>
      <x:c r="G424" s="100"/>
      <x:c r="H424" s="67"/>
      <x:c r="I424" s="107"/>
      <x:c r="J424" s="60"/>
      <x:c r="K424" s="100"/>
      <x:c r="L424" s="100"/>
      <x:c r="M424" s="100"/>
      <x:c r="N424" s="100"/>
      <x:c r="O424" s="60"/>
      <x:c r="P424" s="67"/>
      <x:c r="Q424" s="60"/>
      <x:c r="R424" s="60"/>
      <x:c r="S424" s="60"/>
      <x:c r="T424" s="43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0"/>
      <x:c r="F425" s="60"/>
      <x:c r="G425" s="100"/>
      <x:c r="H425" s="67"/>
      <x:c r="I425" s="107"/>
      <x:c r="J425" s="60"/>
      <x:c r="K425" s="100"/>
      <x:c r="L425" s="100"/>
      <x:c r="M425" s="100"/>
      <x:c r="N425" s="100"/>
      <x:c r="O425" s="60"/>
      <x:c r="P425" s="67"/>
      <x:c r="Q425" s="60"/>
      <x:c r="R425" s="60"/>
      <x:c r="S425" s="60"/>
      <x:c r="T425" s="43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0"/>
      <x:c r="F426" s="60"/>
      <x:c r="G426" s="100"/>
      <x:c r="H426" s="67"/>
      <x:c r="I426" s="107"/>
      <x:c r="J426" s="60"/>
      <x:c r="K426" s="100"/>
      <x:c r="L426" s="100"/>
      <x:c r="M426" s="100"/>
      <x:c r="N426" s="100"/>
      <x:c r="O426" s="60"/>
      <x:c r="P426" s="67"/>
      <x:c r="Q426" s="60"/>
      <x:c r="R426" s="60"/>
      <x:c r="S426" s="60"/>
      <x:c r="T426" s="43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0"/>
      <x:c r="F427" s="60"/>
      <x:c r="G427" s="100"/>
      <x:c r="H427" s="67"/>
      <x:c r="I427" s="107"/>
      <x:c r="J427" s="60"/>
      <x:c r="K427" s="100"/>
      <x:c r="L427" s="100"/>
      <x:c r="M427" s="100"/>
      <x:c r="N427" s="100"/>
      <x:c r="O427" s="60"/>
      <x:c r="P427" s="67"/>
      <x:c r="Q427" s="60"/>
      <x:c r="R427" s="60"/>
      <x:c r="S427" s="60"/>
      <x:c r="T427" s="43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0"/>
      <x:c r="F428" s="60"/>
      <x:c r="G428" s="100"/>
      <x:c r="H428" s="67"/>
      <x:c r="I428" s="107"/>
      <x:c r="J428" s="60"/>
      <x:c r="K428" s="100"/>
      <x:c r="L428" s="100"/>
      <x:c r="M428" s="100"/>
      <x:c r="N428" s="100"/>
      <x:c r="O428" s="60"/>
      <x:c r="P428" s="67"/>
      <x:c r="Q428" s="60"/>
      <x:c r="R428" s="60"/>
      <x:c r="S428" s="60"/>
      <x:c r="T428" s="43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0"/>
      <x:c r="F429" s="60"/>
      <x:c r="G429" s="100"/>
      <x:c r="H429" s="67"/>
      <x:c r="I429" s="107"/>
      <x:c r="J429" s="60"/>
      <x:c r="K429" s="100"/>
      <x:c r="L429" s="100"/>
      <x:c r="M429" s="100"/>
      <x:c r="N429" s="100"/>
      <x:c r="O429" s="60"/>
      <x:c r="P429" s="67"/>
      <x:c r="Q429" s="60"/>
      <x:c r="R429" s="60"/>
      <x:c r="S429" s="60"/>
      <x:c r="T429" s="43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0"/>
      <x:c r="F430" s="60"/>
      <x:c r="G430" s="100"/>
      <x:c r="H430" s="67"/>
      <x:c r="I430" s="107"/>
      <x:c r="J430" s="60"/>
      <x:c r="K430" s="100"/>
      <x:c r="L430" s="100"/>
      <x:c r="M430" s="100"/>
      <x:c r="N430" s="100"/>
      <x:c r="O430" s="60"/>
      <x:c r="P430" s="67"/>
      <x:c r="Q430" s="60"/>
      <x:c r="R430" s="60"/>
      <x:c r="S430" s="60"/>
      <x:c r="T430" s="43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0"/>
      <x:c r="F431" s="60"/>
      <x:c r="G431" s="100"/>
      <x:c r="H431" s="67"/>
      <x:c r="I431" s="107"/>
      <x:c r="J431" s="60"/>
      <x:c r="K431" s="100"/>
      <x:c r="L431" s="100"/>
      <x:c r="M431" s="100"/>
      <x:c r="N431" s="100"/>
      <x:c r="O431" s="60"/>
      <x:c r="P431" s="67"/>
      <x:c r="Q431" s="60"/>
      <x:c r="R431" s="60"/>
      <x:c r="S431" s="60"/>
      <x:c r="T431" s="43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0"/>
      <x:c r="F432" s="60"/>
      <x:c r="G432" s="100"/>
      <x:c r="H432" s="67"/>
      <x:c r="I432" s="107"/>
      <x:c r="J432" s="60"/>
      <x:c r="K432" s="100"/>
      <x:c r="L432" s="100"/>
      <x:c r="M432" s="100"/>
      <x:c r="N432" s="100"/>
      <x:c r="O432" s="60"/>
      <x:c r="P432" s="67"/>
      <x:c r="Q432" s="60"/>
      <x:c r="R432" s="60"/>
      <x:c r="S432" s="60"/>
      <x:c r="T432" s="43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0"/>
      <x:c r="F433" s="60"/>
      <x:c r="G433" s="100"/>
      <x:c r="H433" s="67"/>
      <x:c r="I433" s="107"/>
      <x:c r="J433" s="60"/>
      <x:c r="K433" s="100"/>
      <x:c r="L433" s="100"/>
      <x:c r="M433" s="100"/>
      <x:c r="N433" s="100"/>
      <x:c r="O433" s="60"/>
      <x:c r="P433" s="67"/>
      <x:c r="Q433" s="60"/>
      <x:c r="R433" s="60"/>
      <x:c r="S433" s="60"/>
      <x:c r="T433" s="43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0"/>
      <x:c r="F434" s="60"/>
      <x:c r="G434" s="100"/>
      <x:c r="H434" s="67"/>
      <x:c r="I434" s="107"/>
      <x:c r="J434" s="60"/>
      <x:c r="K434" s="100"/>
      <x:c r="L434" s="100"/>
      <x:c r="M434" s="100"/>
      <x:c r="N434" s="100"/>
      <x:c r="O434" s="60"/>
      <x:c r="P434" s="67"/>
      <x:c r="Q434" s="60"/>
      <x:c r="R434" s="60"/>
      <x:c r="S434" s="60"/>
      <x:c r="T434" s="43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0"/>
      <x:c r="F435" s="60"/>
      <x:c r="G435" s="100"/>
      <x:c r="H435" s="67"/>
      <x:c r="I435" s="107"/>
      <x:c r="J435" s="60"/>
      <x:c r="K435" s="100"/>
      <x:c r="L435" s="100"/>
      <x:c r="M435" s="100"/>
      <x:c r="N435" s="100"/>
      <x:c r="O435" s="60"/>
      <x:c r="P435" s="67"/>
      <x:c r="Q435" s="60"/>
      <x:c r="R435" s="60"/>
      <x:c r="S435" s="60"/>
      <x:c r="T435" s="43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0"/>
      <x:c r="F436" s="60"/>
      <x:c r="G436" s="100"/>
      <x:c r="H436" s="67"/>
      <x:c r="I436" s="107"/>
      <x:c r="J436" s="60"/>
      <x:c r="K436" s="100"/>
      <x:c r="L436" s="100"/>
      <x:c r="M436" s="100"/>
      <x:c r="N436" s="100"/>
      <x:c r="O436" s="60"/>
      <x:c r="P436" s="67"/>
      <x:c r="Q436" s="60"/>
      <x:c r="R436" s="60"/>
      <x:c r="S436" s="60"/>
      <x:c r="T436" s="43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0"/>
      <x:c r="F437" s="60"/>
      <x:c r="G437" s="100"/>
      <x:c r="H437" s="67"/>
      <x:c r="I437" s="107"/>
      <x:c r="J437" s="60"/>
      <x:c r="K437" s="100"/>
      <x:c r="L437" s="100"/>
      <x:c r="M437" s="100"/>
      <x:c r="N437" s="100"/>
      <x:c r="O437" s="60"/>
      <x:c r="P437" s="67"/>
      <x:c r="Q437" s="60"/>
      <x:c r="R437" s="60"/>
      <x:c r="S437" s="60"/>
      <x:c r="T437" s="43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0"/>
      <x:c r="F438" s="60"/>
      <x:c r="G438" s="100"/>
      <x:c r="H438" s="67"/>
      <x:c r="I438" s="107"/>
      <x:c r="J438" s="60"/>
      <x:c r="K438" s="100"/>
      <x:c r="L438" s="100"/>
      <x:c r="M438" s="100"/>
      <x:c r="N438" s="100"/>
      <x:c r="O438" s="60"/>
      <x:c r="P438" s="67"/>
      <x:c r="Q438" s="60"/>
      <x:c r="R438" s="60"/>
      <x:c r="S438" s="60"/>
      <x:c r="T438" s="43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0"/>
      <x:c r="F439" s="60"/>
      <x:c r="G439" s="100"/>
      <x:c r="H439" s="67"/>
      <x:c r="I439" s="107"/>
      <x:c r="J439" s="60"/>
      <x:c r="K439" s="100"/>
      <x:c r="L439" s="100"/>
      <x:c r="M439" s="100"/>
      <x:c r="N439" s="100"/>
      <x:c r="O439" s="60"/>
      <x:c r="P439" s="67"/>
      <x:c r="Q439" s="60"/>
      <x:c r="R439" s="60"/>
      <x:c r="S439" s="60"/>
      <x:c r="T439" s="43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0"/>
      <x:c r="F440" s="60"/>
      <x:c r="G440" s="100"/>
      <x:c r="H440" s="67"/>
      <x:c r="I440" s="107"/>
      <x:c r="J440" s="60"/>
      <x:c r="K440" s="100"/>
      <x:c r="L440" s="100"/>
      <x:c r="M440" s="100"/>
      <x:c r="N440" s="100"/>
      <x:c r="O440" s="60"/>
      <x:c r="P440" s="67"/>
      <x:c r="Q440" s="60"/>
      <x:c r="R440" s="60"/>
      <x:c r="S440" s="60"/>
      <x:c r="T440" s="43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0"/>
      <x:c r="F441" s="60"/>
      <x:c r="G441" s="100"/>
      <x:c r="H441" s="67"/>
      <x:c r="I441" s="107"/>
      <x:c r="J441" s="60"/>
      <x:c r="K441" s="100"/>
      <x:c r="L441" s="100"/>
      <x:c r="M441" s="100"/>
      <x:c r="N441" s="100"/>
      <x:c r="O441" s="60"/>
      <x:c r="P441" s="67"/>
      <x:c r="Q441" s="60"/>
      <x:c r="R441" s="60"/>
      <x:c r="S441" s="60"/>
      <x:c r="T441" s="43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0"/>
      <x:c r="F442" s="60"/>
      <x:c r="G442" s="100"/>
      <x:c r="H442" s="67"/>
      <x:c r="I442" s="107"/>
      <x:c r="J442" s="60"/>
      <x:c r="K442" s="100"/>
      <x:c r="L442" s="100"/>
      <x:c r="M442" s="100"/>
      <x:c r="N442" s="100"/>
      <x:c r="O442" s="60"/>
      <x:c r="P442" s="67"/>
      <x:c r="Q442" s="60"/>
      <x:c r="R442" s="60"/>
      <x:c r="S442" s="60"/>
      <x:c r="T442" s="43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0"/>
      <x:c r="F443" s="60"/>
      <x:c r="G443" s="100"/>
      <x:c r="H443" s="67"/>
      <x:c r="I443" s="107"/>
      <x:c r="J443" s="60"/>
      <x:c r="K443" s="100"/>
      <x:c r="L443" s="100"/>
      <x:c r="M443" s="100"/>
      <x:c r="N443" s="100"/>
      <x:c r="O443" s="60"/>
      <x:c r="P443" s="67"/>
      <x:c r="Q443" s="60"/>
      <x:c r="R443" s="60"/>
      <x:c r="S443" s="60"/>
      <x:c r="T443" s="43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0"/>
      <x:c r="F444" s="60"/>
      <x:c r="G444" s="100"/>
      <x:c r="H444" s="67"/>
      <x:c r="I444" s="107"/>
      <x:c r="J444" s="60"/>
      <x:c r="K444" s="100"/>
      <x:c r="L444" s="100"/>
      <x:c r="M444" s="100"/>
      <x:c r="N444" s="100"/>
      <x:c r="O444" s="60"/>
      <x:c r="P444" s="67"/>
      <x:c r="Q444" s="60"/>
      <x:c r="R444" s="60"/>
      <x:c r="S444" s="60"/>
      <x:c r="T444" s="43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0"/>
      <x:c r="F445" s="60"/>
      <x:c r="G445" s="100"/>
      <x:c r="H445" s="67"/>
      <x:c r="I445" s="107"/>
      <x:c r="J445" s="60"/>
      <x:c r="K445" s="100"/>
      <x:c r="L445" s="100"/>
      <x:c r="M445" s="100"/>
      <x:c r="N445" s="100"/>
      <x:c r="O445" s="60"/>
      <x:c r="P445" s="67"/>
      <x:c r="Q445" s="60"/>
      <x:c r="R445" s="60"/>
      <x:c r="S445" s="60"/>
      <x:c r="T445" s="43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0"/>
      <x:c r="F446" s="60"/>
      <x:c r="G446" s="100"/>
      <x:c r="H446" s="67"/>
      <x:c r="I446" s="107"/>
      <x:c r="J446" s="60"/>
      <x:c r="K446" s="100"/>
      <x:c r="L446" s="100"/>
      <x:c r="M446" s="100"/>
      <x:c r="N446" s="100"/>
      <x:c r="O446" s="60"/>
      <x:c r="P446" s="67"/>
      <x:c r="Q446" s="60"/>
      <x:c r="R446" s="60"/>
      <x:c r="S446" s="60"/>
      <x:c r="T446" s="43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0"/>
      <x:c r="F447" s="60"/>
      <x:c r="G447" s="100"/>
      <x:c r="H447" s="67"/>
      <x:c r="I447" s="107"/>
      <x:c r="J447" s="60"/>
      <x:c r="K447" s="100"/>
      <x:c r="L447" s="100"/>
      <x:c r="M447" s="100"/>
      <x:c r="N447" s="100"/>
      <x:c r="O447" s="60"/>
      <x:c r="P447" s="67"/>
      <x:c r="Q447" s="60"/>
      <x:c r="R447" s="60"/>
      <x:c r="S447" s="60"/>
      <x:c r="T447" s="43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0"/>
      <x:c r="F448" s="60"/>
      <x:c r="G448" s="100"/>
      <x:c r="H448" s="67"/>
      <x:c r="I448" s="107"/>
      <x:c r="J448" s="60"/>
      <x:c r="K448" s="100"/>
      <x:c r="L448" s="100"/>
      <x:c r="M448" s="100"/>
      <x:c r="N448" s="100"/>
      <x:c r="O448" s="60"/>
      <x:c r="P448" s="67"/>
      <x:c r="Q448" s="60"/>
      <x:c r="R448" s="60"/>
      <x:c r="S448" s="60"/>
      <x:c r="T448" s="43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0"/>
      <x:c r="F449" s="60"/>
      <x:c r="G449" s="100"/>
      <x:c r="H449" s="67"/>
      <x:c r="I449" s="107"/>
      <x:c r="J449" s="60"/>
      <x:c r="K449" s="100"/>
      <x:c r="L449" s="100"/>
      <x:c r="M449" s="100"/>
      <x:c r="N449" s="100"/>
      <x:c r="O449" s="60"/>
      <x:c r="P449" s="67"/>
      <x:c r="Q449" s="60"/>
      <x:c r="R449" s="60"/>
      <x:c r="S449" s="60"/>
      <x:c r="T449" s="43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0"/>
      <x:c r="F450" s="60"/>
      <x:c r="G450" s="100"/>
      <x:c r="H450" s="67"/>
      <x:c r="I450" s="107"/>
      <x:c r="J450" s="60"/>
      <x:c r="K450" s="100"/>
      <x:c r="L450" s="100"/>
      <x:c r="M450" s="100"/>
      <x:c r="N450" s="100"/>
      <x:c r="O450" s="60"/>
      <x:c r="P450" s="67"/>
      <x:c r="Q450" s="60"/>
      <x:c r="R450" s="60"/>
      <x:c r="S450" s="60"/>
      <x:c r="T450" s="43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0"/>
      <x:c r="F451" s="60"/>
      <x:c r="G451" s="100"/>
      <x:c r="H451" s="67"/>
      <x:c r="I451" s="107"/>
      <x:c r="J451" s="60"/>
      <x:c r="K451" s="100"/>
      <x:c r="L451" s="100"/>
      <x:c r="M451" s="100"/>
      <x:c r="N451" s="100"/>
      <x:c r="O451" s="60"/>
      <x:c r="P451" s="67"/>
      <x:c r="Q451" s="60"/>
      <x:c r="R451" s="60"/>
      <x:c r="S451" s="60"/>
      <x:c r="T451" s="43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0"/>
      <x:c r="F452" s="60"/>
      <x:c r="G452" s="100"/>
      <x:c r="H452" s="67"/>
      <x:c r="I452" s="107"/>
      <x:c r="J452" s="60"/>
      <x:c r="K452" s="100"/>
      <x:c r="L452" s="100"/>
      <x:c r="M452" s="100"/>
      <x:c r="N452" s="100"/>
      <x:c r="O452" s="60"/>
      <x:c r="P452" s="67"/>
      <x:c r="Q452" s="60"/>
      <x:c r="R452" s="60"/>
      <x:c r="S452" s="60"/>
      <x:c r="T452" s="43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0"/>
      <x:c r="F453" s="60"/>
      <x:c r="G453" s="100"/>
      <x:c r="H453" s="67"/>
      <x:c r="I453" s="107"/>
      <x:c r="J453" s="60"/>
      <x:c r="K453" s="100"/>
      <x:c r="L453" s="100"/>
      <x:c r="M453" s="100"/>
      <x:c r="N453" s="100"/>
      <x:c r="O453" s="60"/>
      <x:c r="P453" s="67"/>
      <x:c r="Q453" s="60"/>
      <x:c r="R453" s="60"/>
      <x:c r="S453" s="60"/>
      <x:c r="T453" s="43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0"/>
      <x:c r="F454" s="60"/>
      <x:c r="G454" s="100"/>
      <x:c r="H454" s="67"/>
      <x:c r="I454" s="107"/>
      <x:c r="J454" s="60"/>
      <x:c r="K454" s="100"/>
      <x:c r="L454" s="100"/>
      <x:c r="M454" s="100"/>
      <x:c r="N454" s="100"/>
      <x:c r="O454" s="60"/>
      <x:c r="P454" s="67"/>
      <x:c r="Q454" s="60"/>
      <x:c r="R454" s="60"/>
      <x:c r="S454" s="60"/>
      <x:c r="T454" s="43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0"/>
      <x:c r="F455" s="60"/>
      <x:c r="G455" s="100"/>
      <x:c r="H455" s="67"/>
      <x:c r="I455" s="107"/>
      <x:c r="J455" s="60"/>
      <x:c r="K455" s="100"/>
      <x:c r="L455" s="100"/>
      <x:c r="M455" s="100"/>
      <x:c r="N455" s="100"/>
      <x:c r="O455" s="60"/>
      <x:c r="P455" s="67"/>
      <x:c r="Q455" s="60"/>
      <x:c r="R455" s="60"/>
      <x:c r="S455" s="60"/>
      <x:c r="T455" s="43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0"/>
      <x:c r="F456" s="60"/>
      <x:c r="G456" s="100"/>
      <x:c r="H456" s="67"/>
      <x:c r="I456" s="107"/>
      <x:c r="J456" s="60"/>
      <x:c r="K456" s="100"/>
      <x:c r="L456" s="100"/>
      <x:c r="M456" s="100"/>
      <x:c r="N456" s="100"/>
      <x:c r="O456" s="60"/>
      <x:c r="P456" s="67"/>
      <x:c r="Q456" s="60"/>
      <x:c r="R456" s="60"/>
      <x:c r="S456" s="60"/>
      <x:c r="T456" s="43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0"/>
      <x:c r="F457" s="60"/>
      <x:c r="G457" s="100"/>
      <x:c r="H457" s="67"/>
      <x:c r="I457" s="107"/>
      <x:c r="J457" s="60"/>
      <x:c r="K457" s="100"/>
      <x:c r="L457" s="100"/>
      <x:c r="M457" s="100"/>
      <x:c r="N457" s="100"/>
      <x:c r="O457" s="60"/>
      <x:c r="P457" s="67"/>
      <x:c r="Q457" s="60"/>
      <x:c r="R457" s="60"/>
      <x:c r="S457" s="60"/>
      <x:c r="T457" s="43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0"/>
      <x:c r="F458" s="60"/>
      <x:c r="G458" s="100"/>
      <x:c r="H458" s="67"/>
      <x:c r="I458" s="107"/>
      <x:c r="J458" s="60"/>
      <x:c r="K458" s="100"/>
      <x:c r="L458" s="100"/>
      <x:c r="M458" s="100"/>
      <x:c r="N458" s="100"/>
      <x:c r="O458" s="60"/>
      <x:c r="P458" s="67"/>
      <x:c r="Q458" s="60"/>
      <x:c r="R458" s="60"/>
      <x:c r="S458" s="60"/>
      <x:c r="T458" s="43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0"/>
      <x:c r="F459" s="60"/>
      <x:c r="G459" s="100"/>
      <x:c r="H459" s="67"/>
      <x:c r="I459" s="107"/>
      <x:c r="J459" s="60"/>
      <x:c r="K459" s="100"/>
      <x:c r="L459" s="100"/>
      <x:c r="M459" s="100"/>
      <x:c r="N459" s="100"/>
      <x:c r="O459" s="60"/>
      <x:c r="P459" s="67"/>
      <x:c r="Q459" s="60"/>
      <x:c r="R459" s="60"/>
      <x:c r="S459" s="60"/>
      <x:c r="T459" s="43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0"/>
      <x:c r="F460" s="60"/>
      <x:c r="G460" s="100"/>
      <x:c r="H460" s="67"/>
      <x:c r="I460" s="107"/>
      <x:c r="J460" s="60"/>
      <x:c r="K460" s="100"/>
      <x:c r="L460" s="100"/>
      <x:c r="M460" s="100"/>
      <x:c r="N460" s="100"/>
      <x:c r="O460" s="60"/>
      <x:c r="P460" s="67"/>
      <x:c r="Q460" s="60"/>
      <x:c r="R460" s="60"/>
      <x:c r="S460" s="60"/>
      <x:c r="T460" s="43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0"/>
      <x:c r="F461" s="60"/>
      <x:c r="G461" s="100"/>
      <x:c r="H461" s="67"/>
      <x:c r="I461" s="107"/>
      <x:c r="J461" s="60"/>
      <x:c r="K461" s="100"/>
      <x:c r="L461" s="100"/>
      <x:c r="M461" s="100"/>
      <x:c r="N461" s="100"/>
      <x:c r="O461" s="60"/>
      <x:c r="P461" s="67"/>
      <x:c r="Q461" s="60"/>
      <x:c r="R461" s="60"/>
      <x:c r="S461" s="60"/>
      <x:c r="T461" s="43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0"/>
      <x:c r="F462" s="60"/>
      <x:c r="G462" s="100"/>
      <x:c r="H462" s="67"/>
      <x:c r="I462" s="107"/>
      <x:c r="J462" s="60"/>
      <x:c r="K462" s="100"/>
      <x:c r="L462" s="100"/>
      <x:c r="M462" s="100"/>
      <x:c r="N462" s="100"/>
      <x:c r="O462" s="60"/>
      <x:c r="P462" s="67"/>
      <x:c r="Q462" s="60"/>
      <x:c r="R462" s="60"/>
      <x:c r="S462" s="60"/>
      <x:c r="T462" s="43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0"/>
      <x:c r="F463" s="60"/>
      <x:c r="G463" s="100"/>
      <x:c r="H463" s="67"/>
      <x:c r="I463" s="107"/>
      <x:c r="J463" s="60"/>
      <x:c r="K463" s="100"/>
      <x:c r="L463" s="100"/>
      <x:c r="M463" s="100"/>
      <x:c r="N463" s="100"/>
      <x:c r="O463" s="60"/>
      <x:c r="P463" s="67"/>
      <x:c r="Q463" s="60"/>
      <x:c r="R463" s="60"/>
      <x:c r="S463" s="60"/>
      <x:c r="T463" s="43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0"/>
      <x:c r="F464" s="60"/>
      <x:c r="G464" s="100"/>
      <x:c r="H464" s="67"/>
      <x:c r="I464" s="107"/>
      <x:c r="J464" s="60"/>
      <x:c r="K464" s="100"/>
      <x:c r="L464" s="100"/>
      <x:c r="M464" s="100"/>
      <x:c r="N464" s="100"/>
      <x:c r="O464" s="60"/>
      <x:c r="P464" s="67"/>
      <x:c r="Q464" s="60"/>
      <x:c r="R464" s="60"/>
      <x:c r="S464" s="60"/>
      <x:c r="T464" s="43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0"/>
      <x:c r="F465" s="60"/>
      <x:c r="G465" s="100"/>
      <x:c r="H465" s="67"/>
      <x:c r="I465" s="107"/>
      <x:c r="J465" s="60"/>
      <x:c r="K465" s="100"/>
      <x:c r="L465" s="100"/>
      <x:c r="M465" s="100"/>
      <x:c r="N465" s="100"/>
      <x:c r="O465" s="60"/>
      <x:c r="P465" s="67"/>
      <x:c r="Q465" s="60"/>
      <x:c r="R465" s="60"/>
      <x:c r="S465" s="60"/>
      <x:c r="T465" s="43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0"/>
      <x:c r="F466" s="60"/>
      <x:c r="G466" s="100"/>
      <x:c r="H466" s="67"/>
      <x:c r="I466" s="107"/>
      <x:c r="J466" s="60"/>
      <x:c r="K466" s="100"/>
      <x:c r="L466" s="100"/>
      <x:c r="M466" s="100"/>
      <x:c r="N466" s="100"/>
      <x:c r="O466" s="60"/>
      <x:c r="P466" s="67"/>
      <x:c r="Q466" s="60"/>
      <x:c r="R466" s="60"/>
      <x:c r="S466" s="60"/>
      <x:c r="T466" s="43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0"/>
      <x:c r="F467" s="60"/>
      <x:c r="G467" s="100"/>
      <x:c r="H467" s="67"/>
      <x:c r="I467" s="107"/>
      <x:c r="J467" s="60"/>
      <x:c r="K467" s="100"/>
      <x:c r="L467" s="100"/>
      <x:c r="M467" s="100"/>
      <x:c r="N467" s="100"/>
      <x:c r="O467" s="60"/>
      <x:c r="P467" s="67"/>
      <x:c r="Q467" s="60"/>
      <x:c r="R467" s="60"/>
      <x:c r="S467" s="60"/>
      <x:c r="T467" s="43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0"/>
      <x:c r="F468" s="60"/>
      <x:c r="G468" s="100"/>
      <x:c r="H468" s="67"/>
      <x:c r="I468" s="107"/>
      <x:c r="J468" s="60"/>
      <x:c r="K468" s="100"/>
      <x:c r="L468" s="100"/>
      <x:c r="M468" s="100"/>
      <x:c r="N468" s="100"/>
      <x:c r="O468" s="60"/>
      <x:c r="P468" s="67"/>
      <x:c r="Q468" s="60"/>
      <x:c r="R468" s="60"/>
      <x:c r="S468" s="60"/>
      <x:c r="T468" s="43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0"/>
      <x:c r="F469" s="60"/>
      <x:c r="G469" s="100"/>
      <x:c r="H469" s="67"/>
      <x:c r="I469" s="107"/>
      <x:c r="J469" s="60"/>
      <x:c r="K469" s="100"/>
      <x:c r="L469" s="100"/>
      <x:c r="M469" s="100"/>
      <x:c r="N469" s="100"/>
      <x:c r="O469" s="60"/>
      <x:c r="P469" s="67"/>
      <x:c r="Q469" s="60"/>
      <x:c r="R469" s="60"/>
      <x:c r="S469" s="60"/>
      <x:c r="T469" s="43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0"/>
      <x:c r="F470" s="60"/>
      <x:c r="G470" s="100"/>
      <x:c r="H470" s="67"/>
      <x:c r="I470" s="107"/>
      <x:c r="J470" s="60"/>
      <x:c r="K470" s="100"/>
      <x:c r="L470" s="100"/>
      <x:c r="M470" s="100"/>
      <x:c r="N470" s="100"/>
      <x:c r="O470" s="60"/>
      <x:c r="P470" s="67"/>
      <x:c r="Q470" s="60"/>
      <x:c r="R470" s="60"/>
      <x:c r="S470" s="60"/>
      <x:c r="T470" s="43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0"/>
      <x:c r="F471" s="60"/>
      <x:c r="G471" s="100"/>
      <x:c r="H471" s="67"/>
      <x:c r="I471" s="107"/>
      <x:c r="J471" s="60"/>
      <x:c r="K471" s="100"/>
      <x:c r="L471" s="100"/>
      <x:c r="M471" s="100"/>
      <x:c r="N471" s="100"/>
      <x:c r="O471" s="60"/>
      <x:c r="P471" s="67"/>
      <x:c r="Q471" s="60"/>
      <x:c r="R471" s="60"/>
      <x:c r="S471" s="60"/>
      <x:c r="T471" s="43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0"/>
      <x:c r="F472" s="60"/>
      <x:c r="G472" s="100"/>
      <x:c r="H472" s="67"/>
      <x:c r="I472" s="107"/>
      <x:c r="J472" s="60"/>
      <x:c r="K472" s="100"/>
      <x:c r="L472" s="100"/>
      <x:c r="M472" s="100"/>
      <x:c r="N472" s="100"/>
      <x:c r="O472" s="60"/>
      <x:c r="P472" s="67"/>
      <x:c r="Q472" s="60"/>
      <x:c r="R472" s="60"/>
      <x:c r="S472" s="60"/>
      <x:c r="T472" s="43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0"/>
      <x:c r="F473" s="60"/>
      <x:c r="G473" s="100"/>
      <x:c r="H473" s="67"/>
      <x:c r="I473" s="107"/>
      <x:c r="J473" s="60"/>
      <x:c r="K473" s="100"/>
      <x:c r="L473" s="100"/>
      <x:c r="M473" s="100"/>
      <x:c r="N473" s="100"/>
      <x:c r="O473" s="60"/>
      <x:c r="P473" s="67"/>
      <x:c r="Q473" s="60"/>
      <x:c r="R473" s="60"/>
      <x:c r="S473" s="60"/>
      <x:c r="T473" s="43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0"/>
      <x:c r="F474" s="60"/>
      <x:c r="G474" s="100"/>
      <x:c r="H474" s="67"/>
      <x:c r="I474" s="107"/>
      <x:c r="J474" s="60"/>
      <x:c r="K474" s="100"/>
      <x:c r="L474" s="100"/>
      <x:c r="M474" s="100"/>
      <x:c r="N474" s="100"/>
      <x:c r="O474" s="60"/>
      <x:c r="P474" s="67"/>
      <x:c r="Q474" s="60"/>
      <x:c r="R474" s="60"/>
      <x:c r="S474" s="60"/>
      <x:c r="T474" s="43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0"/>
      <x:c r="F475" s="60"/>
      <x:c r="G475" s="100"/>
      <x:c r="H475" s="67"/>
      <x:c r="I475" s="107"/>
      <x:c r="J475" s="60"/>
      <x:c r="K475" s="100"/>
      <x:c r="L475" s="100"/>
      <x:c r="M475" s="100"/>
      <x:c r="N475" s="100"/>
      <x:c r="O475" s="60"/>
      <x:c r="P475" s="67"/>
      <x:c r="Q475" s="60"/>
      <x:c r="R475" s="60"/>
      <x:c r="S475" s="60"/>
      <x:c r="T475" s="43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0"/>
      <x:c r="F476" s="60"/>
      <x:c r="G476" s="100"/>
      <x:c r="H476" s="67"/>
      <x:c r="I476" s="107"/>
      <x:c r="J476" s="60"/>
      <x:c r="K476" s="100"/>
      <x:c r="L476" s="100"/>
      <x:c r="M476" s="100"/>
      <x:c r="N476" s="100"/>
      <x:c r="O476" s="60"/>
      <x:c r="P476" s="67"/>
      <x:c r="Q476" s="60"/>
      <x:c r="R476" s="60"/>
      <x:c r="S476" s="60"/>
      <x:c r="T476" s="43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0"/>
      <x:c r="F477" s="60"/>
      <x:c r="G477" s="100"/>
      <x:c r="H477" s="67"/>
      <x:c r="I477" s="107"/>
      <x:c r="J477" s="60"/>
      <x:c r="K477" s="100"/>
      <x:c r="L477" s="100"/>
      <x:c r="M477" s="100"/>
      <x:c r="N477" s="100"/>
      <x:c r="O477" s="60"/>
      <x:c r="P477" s="67"/>
      <x:c r="Q477" s="60"/>
      <x:c r="R477" s="60"/>
      <x:c r="S477" s="60"/>
      <x:c r="T477" s="43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0"/>
      <x:c r="F478" s="60"/>
      <x:c r="G478" s="100"/>
      <x:c r="H478" s="67"/>
      <x:c r="I478" s="107"/>
      <x:c r="J478" s="60"/>
      <x:c r="K478" s="100"/>
      <x:c r="L478" s="100"/>
      <x:c r="M478" s="100"/>
      <x:c r="N478" s="100"/>
      <x:c r="O478" s="60"/>
      <x:c r="P478" s="67"/>
      <x:c r="Q478" s="60"/>
      <x:c r="R478" s="60"/>
      <x:c r="S478" s="60"/>
      <x:c r="T478" s="43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0"/>
      <x:c r="F479" s="60"/>
      <x:c r="G479" s="100"/>
      <x:c r="H479" s="67"/>
      <x:c r="I479" s="107"/>
      <x:c r="J479" s="60"/>
      <x:c r="K479" s="100"/>
      <x:c r="L479" s="100"/>
      <x:c r="M479" s="100"/>
      <x:c r="N479" s="100"/>
      <x:c r="O479" s="60"/>
      <x:c r="P479" s="67"/>
      <x:c r="Q479" s="60"/>
      <x:c r="R479" s="60"/>
      <x:c r="S479" s="60"/>
      <x:c r="T479" s="43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0"/>
      <x:c r="F480" s="60"/>
      <x:c r="G480" s="100"/>
      <x:c r="H480" s="67"/>
      <x:c r="I480" s="107"/>
      <x:c r="J480" s="60"/>
      <x:c r="K480" s="100"/>
      <x:c r="L480" s="100"/>
      <x:c r="M480" s="100"/>
      <x:c r="N480" s="100"/>
      <x:c r="O480" s="60"/>
      <x:c r="P480" s="67"/>
      <x:c r="Q480" s="60"/>
      <x:c r="R480" s="60"/>
      <x:c r="S480" s="60"/>
      <x:c r="T480" s="43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0"/>
      <x:c r="F481" s="60"/>
      <x:c r="G481" s="100"/>
      <x:c r="H481" s="67"/>
      <x:c r="I481" s="107"/>
      <x:c r="J481" s="60"/>
      <x:c r="K481" s="100"/>
      <x:c r="L481" s="100"/>
      <x:c r="M481" s="100"/>
      <x:c r="N481" s="100"/>
      <x:c r="O481" s="60"/>
      <x:c r="P481" s="67"/>
      <x:c r="Q481" s="60"/>
      <x:c r="R481" s="60"/>
      <x:c r="S481" s="60"/>
      <x:c r="T481" s="43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0"/>
      <x:c r="F482" s="60"/>
      <x:c r="G482" s="100"/>
      <x:c r="H482" s="67"/>
      <x:c r="I482" s="107"/>
      <x:c r="J482" s="60"/>
      <x:c r="K482" s="100"/>
      <x:c r="L482" s="100"/>
      <x:c r="M482" s="100"/>
      <x:c r="N482" s="100"/>
      <x:c r="O482" s="60"/>
      <x:c r="P482" s="67"/>
      <x:c r="Q482" s="60"/>
      <x:c r="R482" s="60"/>
      <x:c r="S482" s="60"/>
      <x:c r="T482" s="43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0"/>
      <x:c r="F483" s="60"/>
      <x:c r="G483" s="100"/>
      <x:c r="H483" s="67"/>
      <x:c r="I483" s="107"/>
      <x:c r="J483" s="60"/>
      <x:c r="K483" s="100"/>
      <x:c r="L483" s="100"/>
      <x:c r="M483" s="100"/>
      <x:c r="N483" s="100"/>
      <x:c r="O483" s="60"/>
      <x:c r="P483" s="67"/>
      <x:c r="Q483" s="60"/>
      <x:c r="R483" s="60"/>
      <x:c r="S483" s="60"/>
      <x:c r="T483" s="43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0"/>
      <x:c r="F484" s="60"/>
      <x:c r="G484" s="100"/>
      <x:c r="H484" s="67"/>
      <x:c r="I484" s="107"/>
      <x:c r="J484" s="60"/>
      <x:c r="K484" s="100"/>
      <x:c r="L484" s="100"/>
      <x:c r="M484" s="100"/>
      <x:c r="N484" s="100"/>
      <x:c r="O484" s="60"/>
      <x:c r="P484" s="67"/>
      <x:c r="Q484" s="60"/>
      <x:c r="R484" s="60"/>
      <x:c r="S484" s="60"/>
      <x:c r="T484" s="43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0"/>
      <x:c r="F485" s="60"/>
      <x:c r="G485" s="100"/>
      <x:c r="H485" s="67"/>
      <x:c r="I485" s="107"/>
      <x:c r="J485" s="60"/>
      <x:c r="K485" s="100"/>
      <x:c r="L485" s="100"/>
      <x:c r="M485" s="100"/>
      <x:c r="N485" s="100"/>
      <x:c r="O485" s="60"/>
      <x:c r="P485" s="67"/>
      <x:c r="Q485" s="60"/>
      <x:c r="R485" s="60"/>
      <x:c r="S485" s="60"/>
      <x:c r="T485" s="43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0"/>
      <x:c r="F486" s="60"/>
      <x:c r="G486" s="100"/>
      <x:c r="H486" s="67"/>
      <x:c r="I486" s="107"/>
      <x:c r="J486" s="60"/>
      <x:c r="K486" s="100"/>
      <x:c r="L486" s="100"/>
      <x:c r="M486" s="100"/>
      <x:c r="N486" s="100"/>
      <x:c r="O486" s="60"/>
      <x:c r="P486" s="67"/>
      <x:c r="Q486" s="60"/>
      <x:c r="R486" s="60"/>
      <x:c r="S486" s="60"/>
      <x:c r="T486" s="43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0"/>
      <x:c r="F487" s="60"/>
      <x:c r="G487" s="100"/>
      <x:c r="H487" s="67"/>
      <x:c r="I487" s="107"/>
      <x:c r="J487" s="60"/>
      <x:c r="K487" s="100"/>
      <x:c r="L487" s="100"/>
      <x:c r="M487" s="100"/>
      <x:c r="N487" s="100"/>
      <x:c r="O487" s="60"/>
      <x:c r="P487" s="67"/>
      <x:c r="Q487" s="60"/>
      <x:c r="R487" s="60"/>
      <x:c r="S487" s="60"/>
      <x:c r="T487" s="43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0"/>
      <x:c r="F488" s="60"/>
      <x:c r="G488" s="100"/>
      <x:c r="H488" s="67"/>
      <x:c r="I488" s="107"/>
      <x:c r="J488" s="60"/>
      <x:c r="K488" s="100"/>
      <x:c r="L488" s="100"/>
      <x:c r="M488" s="100"/>
      <x:c r="N488" s="100"/>
      <x:c r="O488" s="60"/>
      <x:c r="P488" s="67"/>
      <x:c r="Q488" s="60"/>
      <x:c r="R488" s="60"/>
      <x:c r="S488" s="60"/>
      <x:c r="T488" s="43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0"/>
      <x:c r="F489" s="60"/>
      <x:c r="G489" s="100"/>
      <x:c r="H489" s="67"/>
      <x:c r="I489" s="107"/>
      <x:c r="J489" s="60"/>
      <x:c r="K489" s="100"/>
      <x:c r="L489" s="100"/>
      <x:c r="M489" s="100"/>
      <x:c r="N489" s="100"/>
      <x:c r="O489" s="60"/>
      <x:c r="P489" s="67"/>
      <x:c r="Q489" s="60"/>
      <x:c r="R489" s="60"/>
      <x:c r="S489" s="60"/>
      <x:c r="T489" s="43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0"/>
      <x:c r="F490" s="60"/>
      <x:c r="G490" s="100"/>
      <x:c r="H490" s="67"/>
      <x:c r="I490" s="107"/>
      <x:c r="J490" s="60"/>
      <x:c r="K490" s="100"/>
      <x:c r="L490" s="100"/>
      <x:c r="M490" s="100"/>
      <x:c r="N490" s="100"/>
      <x:c r="O490" s="60"/>
      <x:c r="P490" s="67"/>
      <x:c r="Q490" s="60"/>
      <x:c r="R490" s="60"/>
      <x:c r="S490" s="60"/>
      <x:c r="T490" s="43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0"/>
      <x:c r="F491" s="60"/>
      <x:c r="G491" s="100"/>
      <x:c r="H491" s="67"/>
      <x:c r="I491" s="107"/>
      <x:c r="J491" s="60"/>
      <x:c r="K491" s="100"/>
      <x:c r="L491" s="100"/>
      <x:c r="M491" s="100"/>
      <x:c r="N491" s="100"/>
      <x:c r="O491" s="60"/>
      <x:c r="P491" s="67"/>
      <x:c r="Q491" s="60"/>
      <x:c r="R491" s="60"/>
      <x:c r="S491" s="60"/>
      <x:c r="T491" s="43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0"/>
      <x:c r="F492" s="60"/>
      <x:c r="G492" s="100"/>
      <x:c r="H492" s="67"/>
      <x:c r="I492" s="107"/>
      <x:c r="J492" s="60"/>
      <x:c r="K492" s="100"/>
      <x:c r="L492" s="100"/>
      <x:c r="M492" s="100"/>
      <x:c r="N492" s="100"/>
      <x:c r="O492" s="60"/>
      <x:c r="P492" s="67"/>
      <x:c r="Q492" s="60"/>
      <x:c r="R492" s="60"/>
      <x:c r="S492" s="60"/>
      <x:c r="T492" s="43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0"/>
      <x:c r="F493" s="60"/>
      <x:c r="G493" s="100"/>
      <x:c r="H493" s="67"/>
      <x:c r="I493" s="107"/>
      <x:c r="J493" s="60"/>
      <x:c r="K493" s="100"/>
      <x:c r="L493" s="100"/>
      <x:c r="M493" s="100"/>
      <x:c r="N493" s="100"/>
      <x:c r="O493" s="60"/>
      <x:c r="P493" s="67"/>
      <x:c r="Q493" s="60"/>
      <x:c r="R493" s="60"/>
      <x:c r="S493" s="60"/>
      <x:c r="T493" s="43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0"/>
      <x:c r="F494" s="60"/>
      <x:c r="G494" s="100"/>
      <x:c r="H494" s="67"/>
      <x:c r="I494" s="107"/>
      <x:c r="J494" s="60"/>
      <x:c r="K494" s="100"/>
      <x:c r="L494" s="100"/>
      <x:c r="M494" s="100"/>
      <x:c r="N494" s="100"/>
      <x:c r="O494" s="60"/>
      <x:c r="P494" s="67"/>
      <x:c r="Q494" s="60"/>
      <x:c r="R494" s="60"/>
      <x:c r="S494" s="60"/>
      <x:c r="T494" s="43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0"/>
      <x:c r="F495" s="60"/>
      <x:c r="G495" s="100"/>
      <x:c r="H495" s="67"/>
      <x:c r="I495" s="107"/>
      <x:c r="J495" s="60"/>
      <x:c r="K495" s="100"/>
      <x:c r="L495" s="100"/>
      <x:c r="M495" s="100"/>
      <x:c r="N495" s="100"/>
      <x:c r="O495" s="60"/>
      <x:c r="P495" s="67"/>
      <x:c r="Q495" s="60"/>
      <x:c r="R495" s="60"/>
      <x:c r="S495" s="60"/>
      <x:c r="T495" s="43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0"/>
      <x:c r="F496" s="60"/>
      <x:c r="G496" s="100"/>
      <x:c r="H496" s="67"/>
      <x:c r="I496" s="107"/>
      <x:c r="J496" s="60"/>
      <x:c r="K496" s="100"/>
      <x:c r="L496" s="100"/>
      <x:c r="M496" s="100"/>
      <x:c r="N496" s="100"/>
      <x:c r="O496" s="60"/>
      <x:c r="P496" s="67"/>
      <x:c r="Q496" s="60"/>
      <x:c r="R496" s="60"/>
      <x:c r="S496" s="60"/>
      <x:c r="T496" s="43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0"/>
      <x:c r="F497" s="60"/>
      <x:c r="G497" s="100"/>
      <x:c r="H497" s="67"/>
      <x:c r="I497" s="107"/>
      <x:c r="J497" s="60"/>
      <x:c r="K497" s="100"/>
      <x:c r="L497" s="100"/>
      <x:c r="M497" s="100"/>
      <x:c r="N497" s="100"/>
      <x:c r="O497" s="60"/>
      <x:c r="P497" s="67"/>
      <x:c r="Q497" s="60"/>
      <x:c r="R497" s="60"/>
      <x:c r="S497" s="60"/>
      <x:c r="T497" s="43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0"/>
      <x:c r="F498" s="60"/>
      <x:c r="G498" s="100"/>
      <x:c r="H498" s="67"/>
      <x:c r="I498" s="107"/>
      <x:c r="J498" s="60"/>
      <x:c r="K498" s="100"/>
      <x:c r="L498" s="100"/>
      <x:c r="M498" s="100"/>
      <x:c r="N498" s="100"/>
      <x:c r="O498" s="60"/>
      <x:c r="P498" s="67"/>
      <x:c r="Q498" s="60"/>
      <x:c r="R498" s="60"/>
      <x:c r="S498" s="60"/>
      <x:c r="T498" s="43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0"/>
      <x:c r="F499" s="60"/>
      <x:c r="G499" s="100"/>
      <x:c r="H499" s="67"/>
      <x:c r="I499" s="107"/>
      <x:c r="J499" s="60"/>
      <x:c r="K499" s="100"/>
      <x:c r="L499" s="100"/>
      <x:c r="M499" s="100"/>
      <x:c r="N499" s="100"/>
      <x:c r="O499" s="60"/>
      <x:c r="P499" s="67"/>
      <x:c r="Q499" s="60"/>
      <x:c r="R499" s="60"/>
      <x:c r="S499" s="60"/>
      <x:c r="T499" s="43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0"/>
      <x:c r="F500" s="60"/>
      <x:c r="G500" s="100"/>
      <x:c r="H500" s="67"/>
      <x:c r="I500" s="107"/>
      <x:c r="J500" s="60"/>
      <x:c r="K500" s="100"/>
      <x:c r="L500" s="100"/>
      <x:c r="M500" s="100"/>
      <x:c r="N500" s="100"/>
      <x:c r="O500" s="60"/>
      <x:c r="P500" s="67"/>
      <x:c r="Q500" s="60"/>
      <x:c r="R500" s="60"/>
      <x:c r="S500" s="60"/>
      <x:c r="T500" s="43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0"/>
      <x:c r="F501" s="60"/>
      <x:c r="G501" s="100"/>
      <x:c r="H501" s="67"/>
      <x:c r="I501" s="107"/>
      <x:c r="J501" s="60"/>
      <x:c r="K501" s="100"/>
      <x:c r="L501" s="100"/>
      <x:c r="M501" s="100"/>
      <x:c r="N501" s="100"/>
      <x:c r="O501" s="60"/>
      <x:c r="P501" s="67"/>
      <x:c r="Q501" s="60"/>
      <x:c r="R501" s="60"/>
      <x:c r="S501" s="60"/>
      <x:c r="T501" s="43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0"/>
      <x:c r="F502" s="60"/>
      <x:c r="G502" s="100"/>
      <x:c r="H502" s="67"/>
      <x:c r="I502" s="107"/>
      <x:c r="J502" s="60"/>
      <x:c r="K502" s="100"/>
      <x:c r="L502" s="100"/>
      <x:c r="M502" s="100"/>
      <x:c r="N502" s="100"/>
      <x:c r="O502" s="60"/>
      <x:c r="P502" s="67"/>
      <x:c r="Q502" s="60"/>
      <x:c r="R502" s="60"/>
      <x:c r="S502" s="60"/>
      <x:c r="T502" s="43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0"/>
      <x:c r="F503" s="60"/>
      <x:c r="G503" s="100"/>
      <x:c r="H503" s="67"/>
      <x:c r="I503" s="107"/>
      <x:c r="J503" s="60"/>
      <x:c r="K503" s="100"/>
      <x:c r="L503" s="100"/>
      <x:c r="M503" s="100"/>
      <x:c r="N503" s="100"/>
      <x:c r="O503" s="60"/>
      <x:c r="P503" s="67"/>
      <x:c r="Q503" s="60"/>
      <x:c r="R503" s="60"/>
      <x:c r="S503" s="60"/>
      <x:c r="T503" s="43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0"/>
      <x:c r="F504" s="60"/>
      <x:c r="G504" s="100"/>
      <x:c r="H504" s="67"/>
      <x:c r="I504" s="107"/>
      <x:c r="J504" s="60"/>
      <x:c r="K504" s="100"/>
      <x:c r="L504" s="100"/>
      <x:c r="M504" s="100"/>
      <x:c r="N504" s="100"/>
      <x:c r="O504" s="60"/>
      <x:c r="P504" s="67"/>
      <x:c r="Q504" s="60"/>
      <x:c r="R504" s="60"/>
      <x:c r="S504" s="60"/>
      <x:c r="T504" s="43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0"/>
      <x:c r="F505" s="60"/>
      <x:c r="G505" s="100"/>
      <x:c r="H505" s="67"/>
      <x:c r="I505" s="107"/>
      <x:c r="J505" s="60"/>
      <x:c r="K505" s="100"/>
      <x:c r="L505" s="100"/>
      <x:c r="M505" s="100"/>
      <x:c r="N505" s="100"/>
      <x:c r="O505" s="60"/>
      <x:c r="P505" s="67"/>
      <x:c r="Q505" s="60"/>
      <x:c r="R505" s="60"/>
      <x:c r="S505" s="60"/>
      <x:c r="T505" s="43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0"/>
      <x:c r="F506" s="60"/>
      <x:c r="G506" s="100"/>
      <x:c r="H506" s="67"/>
      <x:c r="I506" s="107"/>
      <x:c r="J506" s="60"/>
      <x:c r="K506" s="100"/>
      <x:c r="L506" s="100"/>
      <x:c r="M506" s="100"/>
      <x:c r="N506" s="100"/>
      <x:c r="O506" s="60"/>
      <x:c r="P506" s="67"/>
      <x:c r="Q506" s="60"/>
      <x:c r="R506" s="60"/>
      <x:c r="S506" s="60"/>
      <x:c r="T506" s="43"/>
      <x:c r="U506" s="60"/>
      <x:c r="V506" s="60"/>
      <x:c r="W506" s="60"/>
      <x:c r="X506" s="60"/>
      <x:c r="Y506" s="60"/>
      <x:c r="Z506" s="60"/>
    </x:row>
  </x:sheetData>
  <x:mergeCells>
    <x:mergeCell ref="A4:V4"/>
  </x:mergeCells>
  <x:dataValidations count="4">
    <x:dataValidation type="list" errorStyle="stop" operator="between" allowBlank="0" showDropDown="0" showInputMessage="0" showErrorMessage="0" sqref="F7:F506">
      <x:formula1>"Mortgage,Construction loan,Line of credit,Vendor financing,Government loan,Other,No debt"</x:formula1>
      <x:formula2>0</x:formula2>
    </x:dataValidation>
    <x:dataValidation type="list" errorStyle="stop" operator="between" allowBlank="0" showDropDown="0" showInputMessage="0" showErrorMessage="0" sqref="J7:J506">
      <x:formula1>"Fixed,Variable,Blended,Unknown"</x:formula1>
      <x:formula2>0</x:formula2>
    </x:dataValidation>
    <x:dataValidation type="list" errorStyle="stop" operator="between" allowBlank="0" showDropDown="0" showInputMessage="0" showErrorMessage="0" sqref="Q7:Q506">
      <x:formula1>"CAD,USD,Other"</x:formula1>
      <x:formula2>0</x:formula2>
    </x:dataValidation>
    <x:dataValidation type="list" errorStyle="stop" operator="between" allowBlank="0" showDropDown="0" showInputMessage="0" showErrorMessage="0" sqref="T7:T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4" width="18" style="1" hidden="0" customWidth="1"/>
    <x:col min="5" max="6" width="16" style="1" hidden="0" customWidth="1"/>
    <x:col min="7" max="7" width="14" style="1" hidden="0" customWidth="1"/>
    <x:col min="8" max="8" width="16" style="1" hidden="0" customWidth="1"/>
    <x:col min="9" max="11" width="20" style="1" hidden="0" customWidth="1"/>
    <x:col min="12" max="12" width="22" style="1" hidden="0" customWidth="1"/>
    <x:col min="13" max="13" width="20" style="1" hidden="0" customWidth="1"/>
    <x:col min="14" max="14" width="14" style="1" hidden="0" customWidth="1"/>
    <x:col min="15" max="15" width="18" style="1" hidden="0" customWidth="1"/>
    <x:col min="16" max="16" width="24" style="1" hidden="0" customWidth="1"/>
    <x:col min="17" max="17" width="20" style="1" hidden="0" customWidth="1"/>
    <x:col min="18" max="18" width="18" style="1" hidden="0" customWidth="1"/>
    <x:col min="19" max="19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1570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One approved payment record per debt/period/scenario. Portfolio controls use configured portfolio ID; building detail uses building IDs. Do not mix active scenarios. Read 00_START_HERE.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1571</x:v>
      </x:c>
      <x:c r="B6" s="298" t="s">
        <x:v>1057</x:v>
      </x:c>
      <x:c r="C6" s="298" t="s">
        <x:v>1556</x:v>
      </x:c>
      <x:c r="D6" s="298" t="s">
        <x:v>1532</x:v>
      </x:c>
      <x:c r="E6" s="298" t="s">
        <x:v>1543</x:v>
      </x:c>
      <x:c r="F6" s="298" t="s">
        <x:v>1544</x:v>
      </x:c>
      <x:c r="G6" s="298" t="s">
        <x:v>1545</x:v>
      </x:c>
      <x:c r="H6" s="298" t="s">
        <x:v>1546</x:v>
      </x:c>
      <x:c r="I6" s="299" t="s">
        <x:v>1572</x:v>
      </x:c>
      <x:c r="J6" s="299" t="s">
        <x:v>1573</x:v>
      </x:c>
      <x:c r="K6" s="299" t="s">
        <x:v>1574</x:v>
      </x:c>
      <x:c r="L6" s="298" t="s">
        <x:v>1575</x:v>
      </x:c>
      <x:c r="M6" s="299" t="s">
        <x:v>1576</x:v>
      </x:c>
      <x:c r="N6" s="298" t="s">
        <x:v>1552</x:v>
      </x:c>
      <x:c r="O6" s="298" t="s">
        <x:v>1460</x:v>
      </x:c>
      <x:c r="P6" s="299" t="s">
        <x:v>533</x:v>
      </x:c>
      <x:c r="Q6" s="298" t="s">
        <x:v>1076</x:v>
      </x:c>
      <x:c r="R6" s="298" t="s">
        <x:v>1493</x:v>
      </x:c>
      <x:c r="S6" s="299" t="s">
        <x:v>448</x:v>
      </x:c>
      <x:c r="T6" s="300"/>
      <x:c r="U6" s="300"/>
      <x:c r="V6" s="300"/>
      <x:c r="W6" s="300"/>
      <x:c r="X6" s="300"/>
      <x:c r="Y6" s="300"/>
      <x:c r="Z6" s="300"/>
    </x:row>
    <x:row r="7" ht="24" hidden="0" customHeight="1">
      <x:c r="A7" s="321" t="str">
        <x:v>DSCH-PORT-1</x:v>
      </x:c>
      <x:c r="B7" s="321" t="str">
        <x:v>ASM-NGOB-V42-TEST</x:v>
      </x:c>
      <x:c r="C7" s="321" t="str">
        <x:v>DEBT-NGOB-AGG</x:v>
      </x:c>
      <x:c r="D7" s="321" t="str">
        <x:v>PORTFOLIO-NGOB</x:v>
      </x:c>
      <x:c r="E7" s="363" t="d">
        <x:v>2025-04-01T00:00:00.000Z</x:v>
      </x:c>
      <x:c r="F7" s="363" t="d">
        <x:v>2026-03-31T00:00:00.000Z</x:v>
      </x:c>
      <x:c r="G7" s="321" t="str">
        <x:v>2025-2026</x:v>
      </x:c>
      <x:c r="H7" s="321" t="str">
        <x:v>Budget</x:v>
      </x:c>
      <x:c r="I7" s="347"/>
      <x:c r="J7" s="367" t="n">
        <x:f>'11_RAW_STAGING'!I459</x:f>
        <x:v>1695966</x:v>
      </x:c>
      <x:c r="K7" s="367" t="n">
        <x:f>'11_RAW_STAGING'!I460</x:f>
        <x:v>963950</x:v>
      </x:c>
      <x:c r="L7" s="367" t="n">
        <x:f>J7+K7</x:f>
        <x:v>2659916</x:v>
      </x:c>
      <x:c r="M7" s="347"/>
      <x:c r="N7" s="321" t="str">
        <x:v>CAD</x:v>
      </x:c>
      <x:c r="O7" s="321" t="str">
        <x:v>SRC-NGOB-V18</x:v>
      </x:c>
      <x:c r="P7" s="321" t="str">
        <x:v>'CASH FLOW W ALL BUILDINGS JULY '!D78 and D79</x:v>
      </x:c>
      <x:c r="Q7" s="321" t="str">
        <x:v>Under review</x:v>
      </x:c>
      <x:c r="R7" s="321" t="str">
        <x:v>V4.2-NGOB-CORRECTED-TEST</x:v>
      </x:c>
      <x:c r="S7" s="321" t="str">
        <x:v>Aggregate payments do not establish loan balance, rate or maturity.</x:v>
      </x:c>
      <x:c r="T7" s="60"/>
      <x:c r="U7" s="60"/>
      <x:c r="V7" s="60"/>
      <x:c r="W7" s="60"/>
      <x:c r="X7" s="60"/>
      <x:c r="Y7" s="60"/>
      <x:c r="Z7" s="60"/>
    </x:row>
    <x:row r="8" ht="24" hidden="0" customHeight="1">
      <x:c r="A8" s="321" t="str">
        <x:v>DSCH-PORT-2</x:v>
      </x:c>
      <x:c r="B8" s="321" t="str">
        <x:v>ASM-NGOB-V42-TEST</x:v>
      </x:c>
      <x:c r="C8" s="321" t="str">
        <x:v>DEBT-NGOB-AGG</x:v>
      </x:c>
      <x:c r="D8" s="321" t="str">
        <x:v>PORTFOLIO-NGOB</x:v>
      </x:c>
      <x:c r="E8" s="363" t="d">
        <x:v>2026-04-01T00:00:00.000Z</x:v>
      </x:c>
      <x:c r="F8" s="363" t="d">
        <x:v>2027-03-31T00:00:00.000Z</x:v>
      </x:c>
      <x:c r="G8" s="321" t="str">
        <x:v>2026-2027</x:v>
      </x:c>
      <x:c r="H8" s="321" t="str">
        <x:v>Projection</x:v>
      </x:c>
      <x:c r="I8" s="347"/>
      <x:c r="J8" s="367" t="n">
        <x:f>'11_RAW_STAGING'!I461</x:f>
        <x:v>1766994</x:v>
      </x:c>
      <x:c r="K8" s="367" t="n">
        <x:f>'11_RAW_STAGING'!I462</x:f>
        <x:v>824053</x:v>
      </x:c>
      <x:c r="L8" s="367" t="n">
        <x:f>J8+K8</x:f>
        <x:v>2591047</x:v>
      </x:c>
      <x:c r="M8" s="347"/>
      <x:c r="N8" s="321" t="str">
        <x:v>CAD</x:v>
      </x:c>
      <x:c r="O8" s="321" t="str">
        <x:v>SRC-NGOB-V18</x:v>
      </x:c>
      <x:c r="P8" s="321" t="str">
        <x:v>'CASH FLOW W ALL BUILDINGS JULY '!E78 and E79</x:v>
      </x:c>
      <x:c r="Q8" s="321" t="str">
        <x:v>Under review</x:v>
      </x:c>
      <x:c r="R8" s="321" t="str">
        <x:v>V4.2-NGOB-CORRECTED-TEST</x:v>
      </x:c>
      <x:c r="S8" s="321" t="str">
        <x:v>Aggregate payments do not establish loan balance, rate or maturity.</x:v>
      </x:c>
      <x:c r="T8" s="60"/>
      <x:c r="U8" s="60"/>
      <x:c r="V8" s="60"/>
      <x:c r="W8" s="60"/>
      <x:c r="X8" s="60"/>
      <x:c r="Y8" s="60"/>
      <x:c r="Z8" s="60"/>
    </x:row>
    <x:row r="9" ht="24" hidden="0" customHeight="1">
      <x:c r="A9" s="321" t="str">
        <x:v>DSCH-PORT-3</x:v>
      </x:c>
      <x:c r="B9" s="321" t="str">
        <x:v>ASM-NGOB-V42-TEST</x:v>
      </x:c>
      <x:c r="C9" s="321" t="str">
        <x:v>DEBT-NGOB-AGG</x:v>
      </x:c>
      <x:c r="D9" s="321" t="str">
        <x:v>PORTFOLIO-NGOB</x:v>
      </x:c>
      <x:c r="E9" s="363" t="d">
        <x:v>2027-04-01T00:00:00.000Z</x:v>
      </x:c>
      <x:c r="F9" s="363" t="d">
        <x:v>2028-03-31T00:00:00.000Z</x:v>
      </x:c>
      <x:c r="G9" s="321" t="str">
        <x:v>2027-2028</x:v>
      </x:c>
      <x:c r="H9" s="321" t="str">
        <x:v>Projection</x:v>
      </x:c>
      <x:c r="I9" s="347"/>
      <x:c r="J9" s="367" t="n">
        <x:f>'11_RAW_STAGING'!I463</x:f>
        <x:v>1695114</x:v>
      </x:c>
      <x:c r="K9" s="367" t="n">
        <x:f>'11_RAW_STAGING'!I464</x:f>
        <x:v>4359687</x:v>
      </x:c>
      <x:c r="L9" s="367" t="n">
        <x:f>J9+K9</x:f>
        <x:v>6054801</x:v>
      </x:c>
      <x:c r="M9" s="347"/>
      <x:c r="N9" s="321" t="str">
        <x:v>CAD</x:v>
      </x:c>
      <x:c r="O9" s="321" t="str">
        <x:v>SRC-NGOB-V18</x:v>
      </x:c>
      <x:c r="P9" s="321" t="str">
        <x:v>'CASH FLOW W ALL BUILDINGS JULY '!F78 and F79</x:v>
      </x:c>
      <x:c r="Q9" s="321" t="str">
        <x:v>Under review</x:v>
      </x:c>
      <x:c r="R9" s="321" t="str">
        <x:v>V4.2-NGOB-CORRECTED-TEST</x:v>
      </x:c>
      <x:c r="S9" s="321" t="str">
        <x:v>Aggregate payments do not establish loan balance, rate or maturity.</x:v>
      </x:c>
      <x:c r="T9" s="60"/>
      <x:c r="U9" s="60"/>
      <x:c r="V9" s="60"/>
      <x:c r="W9" s="60"/>
      <x:c r="X9" s="60"/>
      <x:c r="Y9" s="60"/>
      <x:c r="Z9" s="60"/>
    </x:row>
    <x:row r="10" ht="24" hidden="0" customHeight="1">
      <x:c r="A10" s="321" t="str">
        <x:v>DSCH-PORT-4</x:v>
      </x:c>
      <x:c r="B10" s="321" t="str">
        <x:v>ASM-NGOB-V42-TEST</x:v>
      </x:c>
      <x:c r="C10" s="321" t="str">
        <x:v>DEBT-NGOB-AGG</x:v>
      </x:c>
      <x:c r="D10" s="321" t="str">
        <x:v>PORTFOLIO-NGOB</x:v>
      </x:c>
      <x:c r="E10" s="363" t="d">
        <x:v>2028-04-01T00:00:00.000Z</x:v>
      </x:c>
      <x:c r="F10" s="363" t="d">
        <x:v>2029-03-31T00:00:00.000Z</x:v>
      </x:c>
      <x:c r="G10" s="321" t="str">
        <x:v>2028-2029</x:v>
      </x:c>
      <x:c r="H10" s="321" t="str">
        <x:v>Projection</x:v>
      </x:c>
      <x:c r="I10" s="347"/>
      <x:c r="J10" s="367" t="n">
        <x:f>'11_RAW_STAGING'!I465</x:f>
        <x:v>2004950</x:v>
      </x:c>
      <x:c r="K10" s="367" t="n">
        <x:f>'11_RAW_STAGING'!I466</x:f>
        <x:v>7431658</x:v>
      </x:c>
      <x:c r="L10" s="367" t="n">
        <x:f>J10+K10</x:f>
        <x:v>9436608</x:v>
      </x:c>
      <x:c r="M10" s="347"/>
      <x:c r="N10" s="321" t="str">
        <x:v>CAD</x:v>
      </x:c>
      <x:c r="O10" s="321" t="str">
        <x:v>SRC-NGOB-V18</x:v>
      </x:c>
      <x:c r="P10" s="321" t="str">
        <x:v>'CASH FLOW W ALL BUILDINGS JULY '!G78 and G79</x:v>
      </x:c>
      <x:c r="Q10" s="321" t="str">
        <x:v>Under review</x:v>
      </x:c>
      <x:c r="R10" s="321" t="str">
        <x:v>V4.2-NGOB-CORRECTED-TEST</x:v>
      </x:c>
      <x:c r="S10" s="321" t="str">
        <x:v>Aggregate payments do not establish loan balance, rate or maturity.</x:v>
      </x:c>
      <x:c r="T10" s="60"/>
      <x:c r="U10" s="60"/>
      <x:c r="V10" s="60"/>
      <x:c r="W10" s="60"/>
      <x:c r="X10" s="60"/>
      <x:c r="Y10" s="60"/>
      <x:c r="Z10" s="60"/>
    </x:row>
    <x:row r="11" ht="24" hidden="0" customHeight="1">
      <x:c r="A11" s="321" t="str">
        <x:v>DSCH-PORT-5</x:v>
      </x:c>
      <x:c r="B11" s="321" t="str">
        <x:v>ASM-NGOB-V42-TEST</x:v>
      </x:c>
      <x:c r="C11" s="321" t="str">
        <x:v>DEBT-NGOB-AGG</x:v>
      </x:c>
      <x:c r="D11" s="321" t="str">
        <x:v>PORTFOLIO-NGOB</x:v>
      </x:c>
      <x:c r="E11" s="363" t="d">
        <x:v>2029-04-01T00:00:00.000Z</x:v>
      </x:c>
      <x:c r="F11" s="363" t="d">
        <x:v>2030-03-31T00:00:00.000Z</x:v>
      </x:c>
      <x:c r="G11" s="321" t="str">
        <x:v>2029-2030</x:v>
      </x:c>
      <x:c r="H11" s="321" t="str">
        <x:v>Projection</x:v>
      </x:c>
      <x:c r="I11" s="347"/>
      <x:c r="J11" s="367" t="n">
        <x:f>'11_RAW_STAGING'!I467</x:f>
        <x:v>2938620</x:v>
      </x:c>
      <x:c r="K11" s="367" t="n">
        <x:f>'11_RAW_STAGING'!I468</x:f>
        <x:v>10792937</x:v>
      </x:c>
      <x:c r="L11" s="367" t="n">
        <x:f>J11+K11</x:f>
        <x:v>13731557</x:v>
      </x:c>
      <x:c r="M11" s="347"/>
      <x:c r="N11" s="321" t="str">
        <x:v>CAD</x:v>
      </x:c>
      <x:c r="O11" s="321" t="str">
        <x:v>SRC-NGOB-V18</x:v>
      </x:c>
      <x:c r="P11" s="321" t="str">
        <x:v>'CASH FLOW W ALL BUILDINGS JULY '!H78 and H79</x:v>
      </x:c>
      <x:c r="Q11" s="321" t="str">
        <x:v>Under review</x:v>
      </x:c>
      <x:c r="R11" s="321" t="str">
        <x:v>V4.2-NGOB-CORRECTED-TEST</x:v>
      </x:c>
      <x:c r="S11" s="321" t="str">
        <x:v>Aggregate payments do not establish loan balance, rate or maturity.</x:v>
      </x:c>
      <x:c r="T11" s="60"/>
      <x:c r="U11" s="60"/>
      <x:c r="V11" s="60"/>
      <x:c r="W11" s="60"/>
      <x:c r="X11" s="60"/>
      <x:c r="Y11" s="60"/>
      <x:c r="Z11" s="60"/>
    </x:row>
    <x:row r="12" ht="24" hidden="0" customHeight="1">
      <x:c r="A12" s="321" t="str">
        <x:v>DSCH-PORT-6</x:v>
      </x:c>
      <x:c r="B12" s="321" t="str">
        <x:v>ASM-NGOB-V42-TEST</x:v>
      </x:c>
      <x:c r="C12" s="321" t="str">
        <x:v>DEBT-NGOB-AGG</x:v>
      </x:c>
      <x:c r="D12" s="321" t="str">
        <x:v>PORTFOLIO-NGOB</x:v>
      </x:c>
      <x:c r="E12" s="363" t="d">
        <x:v>2030-04-01T00:00:00.000Z</x:v>
      </x:c>
      <x:c r="F12" s="363" t="d">
        <x:v>2031-03-31T00:00:00.000Z</x:v>
      </x:c>
      <x:c r="G12" s="321" t="str">
        <x:v>2030-2031</x:v>
      </x:c>
      <x:c r="H12" s="321" t="str">
        <x:v>Projection</x:v>
      </x:c>
      <x:c r="I12" s="347"/>
      <x:c r="J12" s="367" t="n">
        <x:f>'11_RAW_STAGING'!I469</x:f>
        <x:v>3021971</x:v>
      </x:c>
      <x:c r="K12" s="367" t="n">
        <x:f>'11_RAW_STAGING'!I470</x:f>
        <x:v>10693768</x:v>
      </x:c>
      <x:c r="L12" s="367" t="n">
        <x:f>J12+K12</x:f>
        <x:v>13715739</x:v>
      </x:c>
      <x:c r="M12" s="347"/>
      <x:c r="N12" s="321" t="str">
        <x:v>CAD</x:v>
      </x:c>
      <x:c r="O12" s="321" t="str">
        <x:v>SRC-NGOB-V18</x:v>
      </x:c>
      <x:c r="P12" s="321" t="str">
        <x:v>'CASH FLOW W ALL BUILDINGS JULY '!I78 and I79</x:v>
      </x:c>
      <x:c r="Q12" s="321" t="str">
        <x:v>Under review</x:v>
      </x:c>
      <x:c r="R12" s="321" t="str">
        <x:v>V4.2-NGOB-CORRECTED-TEST</x:v>
      </x:c>
      <x:c r="S12" s="321" t="str">
        <x:v>Aggregate payments do not establish loan balance, rate or maturity.</x:v>
      </x:c>
      <x:c r="T12" s="60"/>
      <x:c r="U12" s="60"/>
      <x:c r="V12" s="60"/>
      <x:c r="W12" s="60"/>
      <x:c r="X12" s="60"/>
      <x:c r="Y12" s="60"/>
      <x:c r="Z12" s="60"/>
    </x:row>
    <x:row r="13" ht="24" hidden="0" customHeight="1">
      <x:c r="A13" s="321" t="str">
        <x:v>DSCH-PORT-7</x:v>
      </x:c>
      <x:c r="B13" s="321" t="str">
        <x:v>ASM-NGOB-V42-TEST</x:v>
      </x:c>
      <x:c r="C13" s="321" t="str">
        <x:v>DEBT-NGOB-AGG</x:v>
      </x:c>
      <x:c r="D13" s="321" t="str">
        <x:v>PORTFOLIO-NGOB</x:v>
      </x:c>
      <x:c r="E13" s="363" t="d">
        <x:v>2031-04-01T00:00:00.000Z</x:v>
      </x:c>
      <x:c r="F13" s="363" t="d">
        <x:v>2032-03-31T00:00:00.000Z</x:v>
      </x:c>
      <x:c r="G13" s="321" t="str">
        <x:v>2031-2032</x:v>
      </x:c>
      <x:c r="H13" s="321" t="str">
        <x:v>Projection</x:v>
      </x:c>
      <x:c r="I13" s="347"/>
      <x:c r="J13" s="367" t="n">
        <x:f>'11_RAW_STAGING'!I471</x:f>
        <x:v>4263341</x:v>
      </x:c>
      <x:c r="K13" s="367" t="n">
        <x:f>'11_RAW_STAGING'!I472</x:f>
        <x:v>10549655</x:v>
      </x:c>
      <x:c r="L13" s="367" t="n">
        <x:f>J13+K13</x:f>
        <x:v>14812996</x:v>
      </x:c>
      <x:c r="M13" s="347"/>
      <x:c r="N13" s="321" t="str">
        <x:v>CAD</x:v>
      </x:c>
      <x:c r="O13" s="321" t="str">
        <x:v>SRC-NGOB-V18</x:v>
      </x:c>
      <x:c r="P13" s="321" t="str">
        <x:v>'CASH FLOW W ALL BUILDINGS JULY '!J78 and J79</x:v>
      </x:c>
      <x:c r="Q13" s="321" t="str">
        <x:v>Under review</x:v>
      </x:c>
      <x:c r="R13" s="321" t="str">
        <x:v>V4.2-NGOB-CORRECTED-TEST</x:v>
      </x:c>
      <x:c r="S13" s="321" t="str">
        <x:v>Aggregate payments do not establish loan balance, rate or maturity.</x:v>
      </x:c>
      <x:c r="T13" s="60"/>
      <x:c r="U13" s="60"/>
      <x:c r="V13" s="60"/>
      <x:c r="W13" s="60"/>
      <x:c r="X13" s="60"/>
      <x:c r="Y13" s="60"/>
      <x:c r="Z13" s="60"/>
    </x:row>
    <x:row r="14" ht="24" hidden="0" customHeight="1">
      <x:c r="A14" s="321" t="str">
        <x:v>DSCH-PORT-8</x:v>
      </x:c>
      <x:c r="B14" s="321" t="str">
        <x:v>ASM-NGOB-V42-TEST</x:v>
      </x:c>
      <x:c r="C14" s="321" t="str">
        <x:v>DEBT-NGOB-AGG</x:v>
      </x:c>
      <x:c r="D14" s="321" t="str">
        <x:v>PORTFOLIO-NGOB</x:v>
      </x:c>
      <x:c r="E14" s="363" t="d">
        <x:v>2032-04-01T00:00:00.000Z</x:v>
      </x:c>
      <x:c r="F14" s="363" t="d">
        <x:v>2033-03-31T00:00:00.000Z</x:v>
      </x:c>
      <x:c r="G14" s="321" t="str">
        <x:v>2032-2033</x:v>
      </x:c>
      <x:c r="H14" s="321" t="str">
        <x:v>Projection</x:v>
      </x:c>
      <x:c r="I14" s="347"/>
      <x:c r="J14" s="367" t="n">
        <x:f>'11_RAW_STAGING'!I473</x:f>
        <x:v>2978575</x:v>
      </x:c>
      <x:c r="K14" s="367" t="n">
        <x:f>'11_RAW_STAGING'!I474</x:f>
        <x:v>10397788</x:v>
      </x:c>
      <x:c r="L14" s="367" t="n">
        <x:f>J14+K14</x:f>
        <x:v>13376363</x:v>
      </x:c>
      <x:c r="M14" s="347"/>
      <x:c r="N14" s="321" t="str">
        <x:v>CAD</x:v>
      </x:c>
      <x:c r="O14" s="321" t="str">
        <x:v>SRC-NGOB-V18</x:v>
      </x:c>
      <x:c r="P14" s="321" t="str">
        <x:v>'CASH FLOW W ALL BUILDINGS JULY '!K78 and K79</x:v>
      </x:c>
      <x:c r="Q14" s="321" t="str">
        <x:v>Under review</x:v>
      </x:c>
      <x:c r="R14" s="321" t="str">
        <x:v>V4.2-NGOB-CORRECTED-TEST</x:v>
      </x:c>
      <x:c r="S14" s="321" t="str">
        <x:v>Aggregate payments do not establish loan balance, rate or maturity.</x:v>
      </x:c>
      <x:c r="T14" s="60"/>
      <x:c r="U14" s="60"/>
      <x:c r="V14" s="60"/>
      <x:c r="W14" s="60"/>
      <x:c r="X14" s="60"/>
      <x:c r="Y14" s="60"/>
      <x:c r="Z14" s="60"/>
    </x:row>
    <x:row r="15" ht="24" hidden="0" customHeight="1">
      <x:c r="A15" s="321" t="str">
        <x:v>DSCH-PORT-9</x:v>
      </x:c>
      <x:c r="B15" s="321" t="str">
        <x:v>ASM-NGOB-V42-TEST</x:v>
      </x:c>
      <x:c r="C15" s="321" t="str">
        <x:v>DEBT-NGOB-AGG</x:v>
      </x:c>
      <x:c r="D15" s="321" t="str">
        <x:v>PORTFOLIO-NGOB</x:v>
      </x:c>
      <x:c r="E15" s="363" t="d">
        <x:v>2033-04-01T00:00:00.000Z</x:v>
      </x:c>
      <x:c r="F15" s="363" t="d">
        <x:v>2034-03-31T00:00:00.000Z</x:v>
      </x:c>
      <x:c r="G15" s="321" t="str">
        <x:v>2033-2034</x:v>
      </x:c>
      <x:c r="H15" s="321" t="str">
        <x:v>Projection</x:v>
      </x:c>
      <x:c r="I15" s="347"/>
      <x:c r="J15" s="367" t="n">
        <x:f>'11_RAW_STAGING'!I475</x:f>
        <x:v>3104159</x:v>
      </x:c>
      <x:c r="K15" s="367" t="n">
        <x:f>'11_RAW_STAGING'!I476</x:f>
        <x:v>10261030</x:v>
      </x:c>
      <x:c r="L15" s="367" t="n">
        <x:f>J15+K15</x:f>
        <x:v>13365189</x:v>
      </x:c>
      <x:c r="M15" s="347"/>
      <x:c r="N15" s="321" t="str">
        <x:v>CAD</x:v>
      </x:c>
      <x:c r="O15" s="321" t="str">
        <x:v>SRC-NGOB-V18</x:v>
      </x:c>
      <x:c r="P15" s="321" t="str">
        <x:v>'CASH FLOW W ALL BUILDINGS JULY '!L78 and L79</x:v>
      </x:c>
      <x:c r="Q15" s="321" t="str">
        <x:v>Under review</x:v>
      </x:c>
      <x:c r="R15" s="321" t="str">
        <x:v>V4.2-NGOB-CORRECTED-TEST</x:v>
      </x:c>
      <x:c r="S15" s="321" t="str">
        <x:v>Aggregate payments do not establish loan balance, rate or maturity.</x:v>
      </x:c>
      <x:c r="T15" s="60"/>
      <x:c r="U15" s="60"/>
      <x:c r="V15" s="60"/>
      <x:c r="W15" s="60"/>
      <x:c r="X15" s="60"/>
      <x:c r="Y15" s="60"/>
      <x:c r="Z15" s="60"/>
    </x:row>
    <x:row r="16" ht="24" hidden="0" customHeight="1">
      <x:c r="A16" s="321" t="str">
        <x:v>DSCH-PORT-10</x:v>
      </x:c>
      <x:c r="B16" s="321" t="str">
        <x:v>ASM-NGOB-V42-TEST</x:v>
      </x:c>
      <x:c r="C16" s="321" t="str">
        <x:v>DEBT-NGOB-AGG</x:v>
      </x:c>
      <x:c r="D16" s="321" t="str">
        <x:v>PORTFOLIO-NGOB</x:v>
      </x:c>
      <x:c r="E16" s="363" t="d">
        <x:v>2034-04-01T00:00:00.000Z</x:v>
      </x:c>
      <x:c r="F16" s="363" t="d">
        <x:v>2035-03-31T00:00:00.000Z</x:v>
      </x:c>
      <x:c r="G16" s="321" t="str">
        <x:v>2034-2035</x:v>
      </x:c>
      <x:c r="H16" s="321" t="str">
        <x:v>Projection</x:v>
      </x:c>
      <x:c r="I16" s="347"/>
      <x:c r="J16" s="367" t="n">
        <x:f>'11_RAW_STAGING'!I477</x:f>
        <x:v>3210180</x:v>
      </x:c>
      <x:c r="K16" s="367" t="n">
        <x:f>'11_RAW_STAGING'!I478</x:f>
        <x:v>10118077</x:v>
      </x:c>
      <x:c r="L16" s="367" t="n">
        <x:f>J16+K16</x:f>
        <x:v>13328257</x:v>
      </x:c>
      <x:c r="M16" s="347"/>
      <x:c r="N16" s="321" t="str">
        <x:v>CAD</x:v>
      </x:c>
      <x:c r="O16" s="321" t="str">
        <x:v>SRC-NGOB-V18</x:v>
      </x:c>
      <x:c r="P16" s="321" t="str">
        <x:v>'CASH FLOW W ALL BUILDINGS JULY '!M78 and M79</x:v>
      </x:c>
      <x:c r="Q16" s="321" t="str">
        <x:v>Under review</x:v>
      </x:c>
      <x:c r="R16" s="321" t="str">
        <x:v>V4.2-NGOB-CORRECTED-TEST</x:v>
      </x:c>
      <x:c r="S16" s="321" t="str">
        <x:v>Aggregate payments do not establish loan balance, rate or maturity.</x:v>
      </x:c>
      <x:c r="T16" s="60"/>
      <x:c r="U16" s="60"/>
      <x:c r="V16" s="60"/>
      <x:c r="W16" s="60"/>
      <x:c r="X16" s="60"/>
      <x:c r="Y16" s="60"/>
      <x:c r="Z16" s="60"/>
    </x:row>
    <x:row r="17" ht="24" hidden="0" customHeight="1">
      <x:c r="A17" s="321" t="str">
        <x:v>DSCH-PROP-11</x:v>
      </x:c>
      <x:c r="B17" s="321" t="str">
        <x:v>ASM-NGOB-V42-TEST</x:v>
      </x:c>
      <x:c r="C17" s="321" t="str">
        <x:v>DEBT-PAY-PROP-PM</x:v>
      </x:c>
      <x:c r="D17" s="321" t="str">
        <x:v>PROP-PM</x:v>
      </x:c>
      <x:c r="E17" s="363" t="d">
        <x:v>2026-04-01T00:00:00.000Z</x:v>
      </x:c>
      <x:c r="F17" s="363" t="d">
        <x:v>2027-03-31T00:00:00.000Z</x:v>
      </x:c>
      <x:c r="G17" s="321" t="str">
        <x:v>2026-2027</x:v>
      </x:c>
      <x:c r="H17" s="321" t="str">
        <x:v>Projection</x:v>
      </x:c>
      <x:c r="I17" s="347"/>
      <x:c r="J17" s="367"/>
      <x:c r="K17" s="367"/>
      <x:c r="L17" s="368" t="n">
        <x:v>2537117.4093921822</x:v>
      </x:c>
      <x:c r="M17" s="347"/>
      <x:c r="N17" s="321" t="str">
        <x:v>CAD</x:v>
      </x:c>
      <x:c r="O17" s="321" t="str">
        <x:v>SRC-NGOB-V18</x:v>
      </x:c>
      <x:c r="P17" s="321" t="str">
        <x:v>'Port Moody'!E90</x:v>
      </x:c>
      <x:c r="Q17" s="321" t="str">
        <x:v>Under review</x:v>
      </x:c>
      <x:c r="R17" s="321" t="str">
        <x:v>V4.2-NGOB-CORRECTED-TEST</x:v>
      </x:c>
      <x:c r="S17" s="321" t="str">
        <x:v>Source payment aggregate; signs unresolved. Original source numeric input.</x:v>
      </x:c>
      <x:c r="T17" s="60"/>
      <x:c r="U17" s="60"/>
      <x:c r="V17" s="60"/>
      <x:c r="W17" s="60"/>
      <x:c r="X17" s="60"/>
      <x:c r="Y17" s="60"/>
      <x:c r="Z17" s="60"/>
    </x:row>
    <x:row r="18" ht="19.5" hidden="0" customHeight="1">
      <x:c r="A18" s="348" t="str">
        <x:v>DSCH-PROP-12</x:v>
      </x:c>
      <x:c r="B18" s="348" t="str">
        <x:v>ASM-NGOB-V42-TEST</x:v>
      </x:c>
      <x:c r="C18" s="348" t="str">
        <x:v>DEBT-PAY-PROP-PM</x:v>
      </x:c>
      <x:c r="D18" s="348" t="str">
        <x:v>PROP-PM</x:v>
      </x:c>
      <x:c r="E18" s="364" t="d">
        <x:v>2027-04-01T00:00:00.000Z</x:v>
      </x:c>
      <x:c r="F18" s="364" t="d">
        <x:v>2028-03-31T00:00:00.000Z</x:v>
      </x:c>
      <x:c r="G18" s="348" t="str">
        <x:v>2027-2028</x:v>
      </x:c>
      <x:c r="H18" s="348" t="str">
        <x:v>Projection</x:v>
      </x:c>
      <x:c r="I18" s="350"/>
      <x:c r="J18" s="369"/>
      <x:c r="K18" s="369"/>
      <x:c r="L18" s="370" t="n">
        <x:v>5056474.545541296</x:v>
      </x:c>
      <x:c r="M18" s="350"/>
      <x:c r="N18" s="348" t="str">
        <x:v>CAD</x:v>
      </x:c>
      <x:c r="O18" s="348" t="str">
        <x:v>SRC-NGOB-V18</x:v>
      </x:c>
      <x:c r="P18" s="348" t="str">
        <x:v>'Port Moody'!F90</x:v>
      </x:c>
      <x:c r="Q18" s="351" t="str">
        <x:v>Under review</x:v>
      </x:c>
      <x:c r="R18" s="348" t="str">
        <x:v>V4.2-NGOB-CORRECTED-TEST</x:v>
      </x:c>
      <x:c r="S18" s="348" t="str">
        <x:v>Source payment aggregate; signs unresolved. Original source numeric input.</x:v>
      </x:c>
      <x:c r="T18" s="60"/>
      <x:c r="U18" s="60"/>
      <x:c r="V18" s="60"/>
      <x:c r="W18" s="60"/>
      <x:c r="X18" s="60"/>
      <x:c r="Y18" s="60"/>
      <x:c r="Z18" s="60"/>
    </x:row>
    <x:row r="19" ht="19.5" hidden="0" customHeight="1">
      <x:c r="A19" s="348" t="str">
        <x:v>DSCH-PROP-13</x:v>
      </x:c>
      <x:c r="B19" s="348" t="str">
        <x:v>ASM-NGOB-V42-TEST</x:v>
      </x:c>
      <x:c r="C19" s="348" t="str">
        <x:v>DEBT-PAY-PROP-PM</x:v>
      </x:c>
      <x:c r="D19" s="348" t="str">
        <x:v>PROP-PM</x:v>
      </x:c>
      <x:c r="E19" s="364" t="d">
        <x:v>2028-04-01T00:00:00.000Z</x:v>
      </x:c>
      <x:c r="F19" s="364" t="d">
        <x:v>2029-03-31T00:00:00.000Z</x:v>
      </x:c>
      <x:c r="G19" s="348" t="str">
        <x:v>2028-2029</x:v>
      </x:c>
      <x:c r="H19" s="348" t="str">
        <x:v>Projection</x:v>
      </x:c>
      <x:c r="I19" s="350"/>
      <x:c r="J19" s="369"/>
      <x:c r="K19" s="369"/>
      <x:c r="L19" s="370" t="n">
        <x:v>5056474.545541296</x:v>
      </x:c>
      <x:c r="M19" s="350"/>
      <x:c r="N19" s="348" t="str">
        <x:v>CAD</x:v>
      </x:c>
      <x:c r="O19" s="348" t="str">
        <x:v>SRC-NGOB-V18</x:v>
      </x:c>
      <x:c r="P19" s="348" t="str">
        <x:v>'Port Moody'!G90</x:v>
      </x:c>
      <x:c r="Q19" s="351" t="str">
        <x:v>Under review</x:v>
      </x:c>
      <x:c r="R19" s="348" t="str">
        <x:v>V4.2-NGOB-CORRECTED-TEST</x:v>
      </x:c>
      <x:c r="S19" s="348" t="str">
        <x:v>Source payment aggregate; signs unresolved. Original source numeric input.</x:v>
      </x:c>
      <x:c r="T19" s="60"/>
      <x:c r="U19" s="60"/>
      <x:c r="V19" s="60"/>
      <x:c r="W19" s="60"/>
      <x:c r="X19" s="60"/>
      <x:c r="Y19" s="60"/>
      <x:c r="Z19" s="60"/>
    </x:row>
    <x:row r="20" ht="19.5" hidden="0" customHeight="1">
      <x:c r="A20" s="348" t="str">
        <x:v>DSCH-PROP-14</x:v>
      </x:c>
      <x:c r="B20" s="348" t="str">
        <x:v>ASM-NGOB-V42-TEST</x:v>
      </x:c>
      <x:c r="C20" s="348" t="str">
        <x:v>DEBT-PAY-PROP-PM</x:v>
      </x:c>
      <x:c r="D20" s="348" t="str">
        <x:v>PROP-PM</x:v>
      </x:c>
      <x:c r="E20" s="364" t="d">
        <x:v>2029-04-01T00:00:00.000Z</x:v>
      </x:c>
      <x:c r="F20" s="364" t="d">
        <x:v>2030-03-31T00:00:00.000Z</x:v>
      </x:c>
      <x:c r="G20" s="348" t="str">
        <x:v>2029-2030</x:v>
      </x:c>
      <x:c r="H20" s="348" t="str">
        <x:v>Projection</x:v>
      </x:c>
      <x:c r="I20" s="350"/>
      <x:c r="J20" s="369"/>
      <x:c r="K20" s="369"/>
      <x:c r="L20" s="370" t="n">
        <x:v>5056474.545541296</x:v>
      </x:c>
      <x:c r="M20" s="350"/>
      <x:c r="N20" s="348" t="str">
        <x:v>CAD</x:v>
      </x:c>
      <x:c r="O20" s="348" t="str">
        <x:v>SRC-NGOB-V18</x:v>
      </x:c>
      <x:c r="P20" s="348" t="str">
        <x:v>'Port Moody'!H90</x:v>
      </x:c>
      <x:c r="Q20" s="351" t="str">
        <x:v>Under review</x:v>
      </x:c>
      <x:c r="R20" s="348" t="str">
        <x:v>V4.2-NGOB-CORRECTED-TEST</x:v>
      </x:c>
      <x:c r="S20" s="348" t="str">
        <x:v>Source payment aggregate; signs unresolved. Original source numeric input.</x:v>
      </x:c>
      <x:c r="T20" s="60"/>
      <x:c r="U20" s="60"/>
      <x:c r="V20" s="60"/>
      <x:c r="W20" s="60"/>
      <x:c r="X20" s="60"/>
      <x:c r="Y20" s="60"/>
      <x:c r="Z20" s="60"/>
    </x:row>
    <x:row r="21" ht="19.5" hidden="0" customHeight="1">
      <x:c r="A21" s="348" t="str">
        <x:v>DSCH-PROP-15</x:v>
      </x:c>
      <x:c r="B21" s="348" t="str">
        <x:v>ASM-NGOB-V42-TEST</x:v>
      </x:c>
      <x:c r="C21" s="348" t="str">
        <x:v>DEBT-PAY-PROP-PM</x:v>
      </x:c>
      <x:c r="D21" s="348" t="str">
        <x:v>PROP-PM</x:v>
      </x:c>
      <x:c r="E21" s="364" t="d">
        <x:v>2031-04-01T00:00:00.000Z</x:v>
      </x:c>
      <x:c r="F21" s="364" t="d">
        <x:v>2032-03-31T00:00:00.000Z</x:v>
      </x:c>
      <x:c r="G21" s="348" t="str">
        <x:v>2031-2032</x:v>
      </x:c>
      <x:c r="H21" s="348" t="str">
        <x:v>Projection</x:v>
      </x:c>
      <x:c r="I21" s="350"/>
      <x:c r="J21" s="369"/>
      <x:c r="K21" s="369"/>
      <x:c r="L21" s="370" t="n">
        <x:v>5056474.545541296</x:v>
      </x:c>
      <x:c r="M21" s="350"/>
      <x:c r="N21" s="348" t="str">
        <x:v>CAD</x:v>
      </x:c>
      <x:c r="O21" s="348" t="str">
        <x:v>SRC-NGOB-V18</x:v>
      </x:c>
      <x:c r="P21" s="348" t="str">
        <x:v>'Port Moody'!J90</x:v>
      </x:c>
      <x:c r="Q21" s="351" t="str">
        <x:v>Under review</x:v>
      </x:c>
      <x:c r="R21" s="348" t="str">
        <x:v>V4.2-NGOB-CORRECTED-TEST</x:v>
      </x:c>
      <x:c r="S21" s="348" t="str">
        <x:v>Source payment aggregate; signs unresolved. Original source numeric input.</x:v>
      </x:c>
      <x:c r="T21" s="60"/>
      <x:c r="U21" s="60"/>
      <x:c r="V21" s="60"/>
      <x:c r="W21" s="60"/>
      <x:c r="X21" s="60"/>
      <x:c r="Y21" s="60"/>
      <x:c r="Z21" s="60"/>
    </x:row>
    <x:row r="22" ht="19.5" hidden="0" customHeight="1">
      <x:c r="A22" s="352" t="str">
        <x:v>DSCH-PROP-16</x:v>
      </x:c>
      <x:c r="B22" s="352" t="str">
        <x:v>ASM-NGOB-V42-TEST</x:v>
      </x:c>
      <x:c r="C22" s="352" t="str">
        <x:v>DEBT-PAY-PROP-PM</x:v>
      </x:c>
      <x:c r="D22" s="352" t="str">
        <x:v>PROP-PM</x:v>
      </x:c>
      <x:c r="E22" s="365" t="d">
        <x:v>2032-04-01T00:00:00.000Z</x:v>
      </x:c>
      <x:c r="F22" s="365" t="d">
        <x:v>2033-03-31T00:00:00.000Z</x:v>
      </x:c>
      <x:c r="G22" s="352" t="str">
        <x:v>2032-2033</x:v>
      </x:c>
      <x:c r="H22" s="352" t="str">
        <x:v>Projection</x:v>
      </x:c>
      <x:c r="I22" s="354"/>
      <x:c r="J22" s="371"/>
      <x:c r="K22" s="371"/>
      <x:c r="L22" s="372" t="n">
        <x:v>5056474.545541296</x:v>
      </x:c>
      <x:c r="M22" s="354"/>
      <x:c r="N22" s="352" t="str">
        <x:v>CAD</x:v>
      </x:c>
      <x:c r="O22" s="352" t="str">
        <x:v>SRC-NGOB-V18</x:v>
      </x:c>
      <x:c r="P22" s="352" t="str">
        <x:v>'Port Moody'!K90</x:v>
      </x:c>
      <x:c r="Q22" s="355" t="str">
        <x:v>Under review</x:v>
      </x:c>
      <x:c r="R22" s="352" t="str">
        <x:v>V4.2-NGOB-CORRECTED-TEST</x:v>
      </x:c>
      <x:c r="S22" s="352" t="str">
        <x:v>Source payment aggregate; signs unresolved. Original source numeric input.</x:v>
      </x:c>
      <x:c r="T22" s="60"/>
      <x:c r="U22" s="60"/>
      <x:c r="V22" s="60"/>
      <x:c r="W22" s="60"/>
      <x:c r="X22" s="60"/>
      <x:c r="Y22" s="60"/>
      <x:c r="Z22" s="60"/>
    </x:row>
    <x:row r="23" ht="15" hidden="0" customHeight="1">
      <x:c r="A23" s="332" t="str">
        <x:v>DSCH-PROP-17</x:v>
      </x:c>
      <x:c r="B23" s="332" t="str">
        <x:v>ASM-NGOB-V42-TEST</x:v>
      </x:c>
      <x:c r="C23" s="332" t="str">
        <x:v>DEBT-PAY-PROP-PM</x:v>
      </x:c>
      <x:c r="D23" s="332" t="str">
        <x:v>PROP-PM</x:v>
      </x:c>
      <x:c r="E23" s="366" t="d">
        <x:v>2033-04-01T00:00:00.000Z</x:v>
      </x:c>
      <x:c r="F23" s="366" t="d">
        <x:v>2034-03-31T00:00:00.000Z</x:v>
      </x:c>
      <x:c r="G23" s="332" t="str">
        <x:v>2033-2034</x:v>
      </x:c>
      <x:c r="H23" s="332" t="str">
        <x:v>Projection</x:v>
      </x:c>
      <x:c r="I23" s="357"/>
      <x:c r="J23" s="373"/>
      <x:c r="K23" s="373"/>
      <x:c r="L23" s="374" t="n">
        <x:v>5056474.545541296</x:v>
      </x:c>
      <x:c r="M23" s="357"/>
      <x:c r="N23" s="332" t="str">
        <x:v>CAD</x:v>
      </x:c>
      <x:c r="O23" s="332" t="str">
        <x:v>SRC-NGOB-V18</x:v>
      </x:c>
      <x:c r="P23" s="332" t="str">
        <x:v>'Port Moody'!L90</x:v>
      </x:c>
      <x:c r="Q23" s="358" t="str">
        <x:v>Under review</x:v>
      </x:c>
      <x:c r="R23" s="332" t="str">
        <x:v>V4.2-NGOB-CORRECTED-TEST</x:v>
      </x:c>
      <x:c r="S23" s="332" t="str">
        <x:v>Source payment aggregate; signs unresolved. Original source numeric input.</x:v>
      </x:c>
      <x:c r="T23" s="60"/>
      <x:c r="U23" s="60"/>
      <x:c r="V23" s="60"/>
      <x:c r="W23" s="60"/>
      <x:c r="X23" s="60"/>
      <x:c r="Y23" s="60"/>
      <x:c r="Z23" s="60"/>
    </x:row>
    <x:row r="24" ht="15" hidden="0" customHeight="1">
      <x:c r="A24" s="332" t="str">
        <x:v>DSCH-PROP-18</x:v>
      </x:c>
      <x:c r="B24" s="332" t="str">
        <x:v>ASM-NGOB-V42-TEST</x:v>
      </x:c>
      <x:c r="C24" s="332" t="str">
        <x:v>DEBT-PAY-PROP-PM</x:v>
      </x:c>
      <x:c r="D24" s="332" t="str">
        <x:v>PROP-PM</x:v>
      </x:c>
      <x:c r="E24" s="366" t="d">
        <x:v>2034-04-01T00:00:00.000Z</x:v>
      </x:c>
      <x:c r="F24" s="366" t="d">
        <x:v>2035-03-31T00:00:00.000Z</x:v>
      </x:c>
      <x:c r="G24" s="332" t="str">
        <x:v>2034-2035</x:v>
      </x:c>
      <x:c r="H24" s="332" t="str">
        <x:v>Projection</x:v>
      </x:c>
      <x:c r="I24" s="357"/>
      <x:c r="J24" s="373"/>
      <x:c r="K24" s="373"/>
      <x:c r="L24" s="374" t="n">
        <x:v>5056474.545541296</x:v>
      </x:c>
      <x:c r="M24" s="357"/>
      <x:c r="N24" s="332" t="str">
        <x:v>CAD</x:v>
      </x:c>
      <x:c r="O24" s="332" t="str">
        <x:v>SRC-NGOB-V18</x:v>
      </x:c>
      <x:c r="P24" s="332" t="str">
        <x:v>'Port Moody'!M90</x:v>
      </x:c>
      <x:c r="Q24" s="358" t="str">
        <x:v>Under review</x:v>
      </x:c>
      <x:c r="R24" s="332" t="str">
        <x:v>V4.2-NGOB-CORRECTED-TEST</x:v>
      </x:c>
      <x:c r="S24" s="332" t="str">
        <x:v>Source payment aggregate; signs unresolved. Original source numeric input.</x:v>
      </x:c>
      <x:c r="T24" s="60"/>
      <x:c r="U24" s="60"/>
      <x:c r="V24" s="60"/>
      <x:c r="W24" s="60"/>
      <x:c r="X24" s="60"/>
      <x:c r="Y24" s="60"/>
      <x:c r="Z24" s="60"/>
    </x:row>
    <x:row r="25" ht="15" hidden="0" customHeight="1">
      <x:c r="A25" s="332" t="str">
        <x:v>DSCH-PROP-19</x:v>
      </x:c>
      <x:c r="B25" s="332" t="str">
        <x:v>ASM-NGOB-V42-TEST</x:v>
      </x:c>
      <x:c r="C25" s="332" t="str">
        <x:v>DEBT-PAY-PROP-ADANAC</x:v>
      </x:c>
      <x:c r="D25" s="332" t="str">
        <x:v>PROP-ADANAC</x:v>
      </x:c>
      <x:c r="E25" s="366" t="d">
        <x:v>2026-04-01T00:00:00.000Z</x:v>
      </x:c>
      <x:c r="F25" s="366" t="d">
        <x:v>2027-03-31T00:00:00.000Z</x:v>
      </x:c>
      <x:c r="G25" s="332" t="str">
        <x:v>2026-2027</x:v>
      </x:c>
      <x:c r="H25" s="332" t="str">
        <x:v>Projection</x:v>
      </x:c>
      <x:c r="I25" s="357"/>
      <x:c r="J25" s="373"/>
      <x:c r="K25" s="373"/>
      <x:c r="L25" s="374" t="n">
        <x:v>0</x:v>
      </x:c>
      <x:c r="M25" s="357"/>
      <x:c r="N25" s="332" t="str">
        <x:v>CAD</x:v>
      </x:c>
      <x:c r="O25" s="332" t="str">
        <x:v>SRC-NGOB-V18</x:v>
      </x:c>
      <x:c r="P25" s="332" t="str">
        <x:v>'1656 ADANAC'!E90</x:v>
      </x:c>
      <x:c r="Q25" s="358" t="str">
        <x:v>Under review</x:v>
      </x:c>
      <x:c r="R25" s="332" t="str">
        <x:v>V4.2-NGOB-CORRECTED-TEST</x:v>
      </x:c>
      <x:c r="S25" s="332" t="str">
        <x:v>Source payment aggregate; signs unresolved. Original source numeric input.</x:v>
      </x:c>
      <x:c r="T25" s="60"/>
      <x:c r="U25" s="60"/>
      <x:c r="V25" s="60"/>
      <x:c r="W25" s="60"/>
      <x:c r="X25" s="60"/>
      <x:c r="Y25" s="60"/>
      <x:c r="Z25" s="60"/>
    </x:row>
    <x:row r="26" ht="15" hidden="0" customHeight="1">
      <x:c r="A26" s="332" t="str">
        <x:v>DSCH-PROP-20</x:v>
      </x:c>
      <x:c r="B26" s="332" t="str">
        <x:v>ASM-NGOB-V42-TEST</x:v>
      </x:c>
      <x:c r="C26" s="332" t="str">
        <x:v>DEBT-PAY-PROP-ADANAC</x:v>
      </x:c>
      <x:c r="D26" s="332" t="str">
        <x:v>PROP-ADANAC</x:v>
      </x:c>
      <x:c r="E26" s="366" t="d">
        <x:v>2027-04-01T00:00:00.000Z</x:v>
      </x:c>
      <x:c r="F26" s="366" t="d">
        <x:v>2028-03-31T00:00:00.000Z</x:v>
      </x:c>
      <x:c r="G26" s="332" t="str">
        <x:v>2027-2028</x:v>
      </x:c>
      <x:c r="H26" s="332" t="str">
        <x:v>Projection</x:v>
      </x:c>
      <x:c r="I26" s="357"/>
      <x:c r="J26" s="373"/>
      <x:c r="K26" s="373"/>
      <x:c r="L26" s="374" t="n">
        <x:v>1591237</x:v>
      </x:c>
      <x:c r="M26" s="357"/>
      <x:c r="N26" s="332" t="str">
        <x:v>CAD</x:v>
      </x:c>
      <x:c r="O26" s="332" t="str">
        <x:v>SRC-NGOB-V18</x:v>
      </x:c>
      <x:c r="P26" s="332" t="str">
        <x:v>'1656 ADANAC'!F90</x:v>
      </x:c>
      <x:c r="Q26" s="358" t="str">
        <x:v>Under review</x:v>
      </x:c>
      <x:c r="R26" s="332" t="str">
        <x:v>V4.2-NGOB-CORRECTED-TEST</x:v>
      </x:c>
      <x:c r="S26" s="332" t="str">
        <x:v>Source payment aggregate; signs unresolved. Original source numeric input.</x:v>
      </x:c>
      <x:c r="T26" s="60"/>
      <x:c r="U26" s="60"/>
      <x:c r="V26" s="60"/>
      <x:c r="W26" s="60"/>
      <x:c r="X26" s="60"/>
      <x:c r="Y26" s="60"/>
      <x:c r="Z26" s="60"/>
    </x:row>
    <x:row r="27" ht="15" hidden="0" customHeight="1">
      <x:c r="A27" s="332" t="str">
        <x:v>DSCH-PROP-21</x:v>
      </x:c>
      <x:c r="B27" s="332" t="str">
        <x:v>ASM-NGOB-V42-TEST</x:v>
      </x:c>
      <x:c r="C27" s="332" t="str">
        <x:v>DEBT-PAY-PROP-ADANAC</x:v>
      </x:c>
      <x:c r="D27" s="332" t="str">
        <x:v>PROP-ADANAC</x:v>
      </x:c>
      <x:c r="E27" s="366" t="d">
        <x:v>2028-04-01T00:00:00.000Z</x:v>
      </x:c>
      <x:c r="F27" s="366" t="d">
        <x:v>2029-03-31T00:00:00.000Z</x:v>
      </x:c>
      <x:c r="G27" s="332" t="str">
        <x:v>2028-2029</x:v>
      </x:c>
      <x:c r="H27" s="332" t="str">
        <x:v>Projection</x:v>
      </x:c>
      <x:c r="I27" s="357"/>
      <x:c r="J27" s="373"/>
      <x:c r="K27" s="373"/>
      <x:c r="L27" s="374" t="n">
        <x:v>1591237</x:v>
      </x:c>
      <x:c r="M27" s="357"/>
      <x:c r="N27" s="332" t="str">
        <x:v>CAD</x:v>
      </x:c>
      <x:c r="O27" s="332" t="str">
        <x:v>SRC-NGOB-V18</x:v>
      </x:c>
      <x:c r="P27" s="332" t="str">
        <x:v>'1656 ADANAC'!G90</x:v>
      </x:c>
      <x:c r="Q27" s="358" t="str">
        <x:v>Under review</x:v>
      </x:c>
      <x:c r="R27" s="332" t="str">
        <x:v>V4.2-NGOB-CORRECTED-TEST</x:v>
      </x:c>
      <x:c r="S27" s="332" t="str">
        <x:v>Source payment aggregate; signs unresolved. Original source numeric input.</x:v>
      </x:c>
      <x:c r="T27" s="60"/>
      <x:c r="U27" s="60"/>
      <x:c r="V27" s="60"/>
      <x:c r="W27" s="60"/>
      <x:c r="X27" s="60"/>
      <x:c r="Y27" s="60"/>
      <x:c r="Z27" s="60"/>
    </x:row>
    <x:row r="28" ht="15" hidden="0" customHeight="1">
      <x:c r="A28" s="332" t="str">
        <x:v>DSCH-PROP-22</x:v>
      </x:c>
      <x:c r="B28" s="332" t="str">
        <x:v>ASM-NGOB-V42-TEST</x:v>
      </x:c>
      <x:c r="C28" s="332" t="str">
        <x:v>DEBT-PAY-PROP-ADANAC</x:v>
      </x:c>
      <x:c r="D28" s="332" t="str">
        <x:v>PROP-ADANAC</x:v>
      </x:c>
      <x:c r="E28" s="366" t="d">
        <x:v>2029-04-01T00:00:00.000Z</x:v>
      </x:c>
      <x:c r="F28" s="366" t="d">
        <x:v>2030-03-31T00:00:00.000Z</x:v>
      </x:c>
      <x:c r="G28" s="332" t="str">
        <x:v>2029-2030</x:v>
      </x:c>
      <x:c r="H28" s="332" t="str">
        <x:v>Projection</x:v>
      </x:c>
      <x:c r="I28" s="357"/>
      <x:c r="J28" s="373"/>
      <x:c r="K28" s="373"/>
      <x:c r="L28" s="374" t="n">
        <x:v>1591237</x:v>
      </x:c>
      <x:c r="M28" s="357"/>
      <x:c r="N28" s="332" t="str">
        <x:v>CAD</x:v>
      </x:c>
      <x:c r="O28" s="332" t="str">
        <x:v>SRC-NGOB-V18</x:v>
      </x:c>
      <x:c r="P28" s="332" t="str">
        <x:v>'1656 ADANAC'!H90</x:v>
      </x:c>
      <x:c r="Q28" s="358" t="str">
        <x:v>Under review</x:v>
      </x:c>
      <x:c r="R28" s="332" t="str">
        <x:v>V4.2-NGOB-CORRECTED-TEST</x:v>
      </x:c>
      <x:c r="S28" s="332" t="str">
        <x:v>Source payment aggregate; signs unresolved. Original source numeric input.</x:v>
      </x:c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332" t="str">
        <x:v>DSCH-PROP-23</x:v>
      </x:c>
      <x:c r="B29" s="332" t="str">
        <x:v>ASM-NGOB-V42-TEST</x:v>
      </x:c>
      <x:c r="C29" s="332" t="str">
        <x:v>DEBT-PAY-PROP-ADANAC</x:v>
      </x:c>
      <x:c r="D29" s="332" t="str">
        <x:v>PROP-ADANAC</x:v>
      </x:c>
      <x:c r="E29" s="366" t="d">
        <x:v>2031-04-01T00:00:00.000Z</x:v>
      </x:c>
      <x:c r="F29" s="366" t="d">
        <x:v>2032-03-31T00:00:00.000Z</x:v>
      </x:c>
      <x:c r="G29" s="332" t="str">
        <x:v>2031-2032</x:v>
      </x:c>
      <x:c r="H29" s="332" t="str">
        <x:v>Projection</x:v>
      </x:c>
      <x:c r="I29" s="357"/>
      <x:c r="J29" s="373"/>
      <x:c r="K29" s="373"/>
      <x:c r="L29" s="374" t="n">
        <x:v>1591237</x:v>
      </x:c>
      <x:c r="M29" s="357"/>
      <x:c r="N29" s="332" t="str">
        <x:v>CAD</x:v>
      </x:c>
      <x:c r="O29" s="332" t="str">
        <x:v>SRC-NGOB-V18</x:v>
      </x:c>
      <x:c r="P29" s="332" t="str">
        <x:v>'1656 ADANAC'!J90</x:v>
      </x:c>
      <x:c r="Q29" s="358" t="str">
        <x:v>Under review</x:v>
      </x:c>
      <x:c r="R29" s="332" t="str">
        <x:v>V4.2-NGOB-CORRECTED-TEST</x:v>
      </x:c>
      <x:c r="S29" s="332" t="str">
        <x:v>Source payment aggregate; signs unresolved. Original source numeric input.</x:v>
      </x:c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332" t="str">
        <x:v>DSCH-PROP-24</x:v>
      </x:c>
      <x:c r="B30" s="332" t="str">
        <x:v>ASM-NGOB-V42-TEST</x:v>
      </x:c>
      <x:c r="C30" s="332" t="str">
        <x:v>DEBT-PAY-PROP-ADANAC</x:v>
      </x:c>
      <x:c r="D30" s="332" t="str">
        <x:v>PROP-ADANAC</x:v>
      </x:c>
      <x:c r="E30" s="366" t="d">
        <x:v>2032-04-01T00:00:00.000Z</x:v>
      </x:c>
      <x:c r="F30" s="366" t="d">
        <x:v>2033-03-31T00:00:00.000Z</x:v>
      </x:c>
      <x:c r="G30" s="332" t="str">
        <x:v>2032-2033</x:v>
      </x:c>
      <x:c r="H30" s="332" t="str">
        <x:v>Projection</x:v>
      </x:c>
      <x:c r="I30" s="357"/>
      <x:c r="J30" s="373"/>
      <x:c r="K30" s="373"/>
      <x:c r="L30" s="374" t="n">
        <x:v>1591237</x:v>
      </x:c>
      <x:c r="M30" s="357"/>
      <x:c r="N30" s="332" t="str">
        <x:v>CAD</x:v>
      </x:c>
      <x:c r="O30" s="332" t="str">
        <x:v>SRC-NGOB-V18</x:v>
      </x:c>
      <x:c r="P30" s="332" t="str">
        <x:v>'1656 ADANAC'!K90</x:v>
      </x:c>
      <x:c r="Q30" s="358" t="str">
        <x:v>Under review</x:v>
      </x:c>
      <x:c r="R30" s="332" t="str">
        <x:v>V4.2-NGOB-CORRECTED-TEST</x:v>
      </x:c>
      <x:c r="S30" s="332" t="str">
        <x:v>Source payment aggregate; signs unresolved. Original source numeric input.</x:v>
      </x:c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332" t="str">
        <x:v>DSCH-PROP-25</x:v>
      </x:c>
      <x:c r="B31" s="332" t="str">
        <x:v>ASM-NGOB-V42-TEST</x:v>
      </x:c>
      <x:c r="C31" s="332" t="str">
        <x:v>DEBT-PAY-PROP-ADANAC</x:v>
      </x:c>
      <x:c r="D31" s="332" t="str">
        <x:v>PROP-ADANAC</x:v>
      </x:c>
      <x:c r="E31" s="366" t="d">
        <x:v>2033-04-01T00:00:00.000Z</x:v>
      </x:c>
      <x:c r="F31" s="366" t="d">
        <x:v>2034-03-31T00:00:00.000Z</x:v>
      </x:c>
      <x:c r="G31" s="332" t="str">
        <x:v>2033-2034</x:v>
      </x:c>
      <x:c r="H31" s="332" t="str">
        <x:v>Projection</x:v>
      </x:c>
      <x:c r="I31" s="357"/>
      <x:c r="J31" s="373"/>
      <x:c r="K31" s="373"/>
      <x:c r="L31" s="374" t="n">
        <x:v>1591237</x:v>
      </x:c>
      <x:c r="M31" s="357"/>
      <x:c r="N31" s="332" t="str">
        <x:v>CAD</x:v>
      </x:c>
      <x:c r="O31" s="332" t="str">
        <x:v>SRC-NGOB-V18</x:v>
      </x:c>
      <x:c r="P31" s="332" t="str">
        <x:v>'1656 ADANAC'!L90</x:v>
      </x:c>
      <x:c r="Q31" s="358" t="str">
        <x:v>Under review</x:v>
      </x:c>
      <x:c r="R31" s="332" t="str">
        <x:v>V4.2-NGOB-CORRECTED-TEST</x:v>
      </x:c>
      <x:c r="S31" s="332" t="str">
        <x:v>Source payment aggregate; signs unresolved. Original source numeric input.</x:v>
      </x:c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332" t="str">
        <x:v>DSCH-PROP-26</x:v>
      </x:c>
      <x:c r="B32" s="332" t="str">
        <x:v>ASM-NGOB-V42-TEST</x:v>
      </x:c>
      <x:c r="C32" s="332" t="str">
        <x:v>DEBT-PAY-PROP-ADANAC</x:v>
      </x:c>
      <x:c r="D32" s="332" t="str">
        <x:v>PROP-ADANAC</x:v>
      </x:c>
      <x:c r="E32" s="366" t="d">
        <x:v>2034-04-01T00:00:00.000Z</x:v>
      </x:c>
      <x:c r="F32" s="366" t="d">
        <x:v>2035-03-31T00:00:00.000Z</x:v>
      </x:c>
      <x:c r="G32" s="332" t="str">
        <x:v>2034-2035</x:v>
      </x:c>
      <x:c r="H32" s="332" t="str">
        <x:v>Projection</x:v>
      </x:c>
      <x:c r="I32" s="357"/>
      <x:c r="J32" s="373"/>
      <x:c r="K32" s="373"/>
      <x:c r="L32" s="374" t="n">
        <x:v>1591237</x:v>
      </x:c>
      <x:c r="M32" s="357"/>
      <x:c r="N32" s="332" t="str">
        <x:v>CAD</x:v>
      </x:c>
      <x:c r="O32" s="332" t="str">
        <x:v>SRC-NGOB-V18</x:v>
      </x:c>
      <x:c r="P32" s="332" t="str">
        <x:v>'1656 ADANAC'!M90</x:v>
      </x:c>
      <x:c r="Q32" s="358" t="str">
        <x:v>Under review</x:v>
      </x:c>
      <x:c r="R32" s="332" t="str">
        <x:v>V4.2-NGOB-CORRECTED-TEST</x:v>
      </x:c>
      <x:c r="S32" s="332" t="str">
        <x:v>Source payment aggregate; signs unresolved. Original source numeric input.</x:v>
      </x:c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332" t="str">
        <x:v>DSCH-PROP-27</x:v>
      </x:c>
      <x:c r="B33" s="332" t="str">
        <x:v>ASM-NGOB-V42-TEST</x:v>
      </x:c>
      <x:c r="C33" s="332" t="str">
        <x:v>DEBT-PAY-PROP-450P</x:v>
      </x:c>
      <x:c r="D33" s="332" t="str">
        <x:v>PROP-450P</x:v>
      </x:c>
      <x:c r="E33" s="366" t="d">
        <x:v>2027-04-01T00:00:00.000Z</x:v>
      </x:c>
      <x:c r="F33" s="366" t="d">
        <x:v>2028-03-31T00:00:00.000Z</x:v>
      </x:c>
      <x:c r="G33" s="332" t="str">
        <x:v>2027-2028</x:v>
      </x:c>
      <x:c r="H33" s="332" t="str">
        <x:v>Projection</x:v>
      </x:c>
      <x:c r="I33" s="357"/>
      <x:c r="J33" s="373"/>
      <x:c r="K33" s="373"/>
      <x:c r="L33" s="374" t="n">
        <x:v>1081973.419449041</x:v>
      </x:c>
      <x:c r="M33" s="357"/>
      <x:c r="N33" s="332" t="str">
        <x:v>CAD</x:v>
      </x:c>
      <x:c r="O33" s="332" t="str">
        <x:v>SRC-NGOB-V18</x:v>
      </x:c>
      <x:c r="P33" s="332" t="str">
        <x:v>'450 Pacific'!F90</x:v>
      </x:c>
      <x:c r="Q33" s="358" t="str">
        <x:v>Under review</x:v>
      </x:c>
      <x:c r="R33" s="332" t="str">
        <x:v>V4.2-NGOB-CORRECTED-TEST</x:v>
      </x:c>
      <x:c r="S33" s="332" t="str">
        <x:v>Source payment aggregate; signs unresolved. Original source numeric input.</x:v>
      </x:c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332" t="str">
        <x:v>DSCH-PROP-28</x:v>
      </x:c>
      <x:c r="B34" s="332" t="str">
        <x:v>ASM-NGOB-V42-TEST</x:v>
      </x:c>
      <x:c r="C34" s="332" t="str">
        <x:v>DEBT-PAY-PROP-450P</x:v>
      </x:c>
      <x:c r="D34" s="332" t="str">
        <x:v>PROP-450P</x:v>
      </x:c>
      <x:c r="E34" s="366" t="d">
        <x:v>2028-04-01T00:00:00.000Z</x:v>
      </x:c>
      <x:c r="F34" s="366" t="d">
        <x:v>2029-03-31T00:00:00.000Z</x:v>
      </x:c>
      <x:c r="G34" s="332" t="str">
        <x:v>2028-2029</x:v>
      </x:c>
      <x:c r="H34" s="332" t="str">
        <x:v>Projection</x:v>
      </x:c>
      <x:c r="I34" s="357"/>
      <x:c r="J34" s="373"/>
      <x:c r="K34" s="373"/>
      <x:c r="L34" s="374" t="n">
        <x:v>2173354.163857339</x:v>
      </x:c>
      <x:c r="M34" s="357"/>
      <x:c r="N34" s="332" t="str">
        <x:v>CAD</x:v>
      </x:c>
      <x:c r="O34" s="332" t="str">
        <x:v>SRC-NGOB-V18</x:v>
      </x:c>
      <x:c r="P34" s="332" t="str">
        <x:v>'450 Pacific'!G90</x:v>
      </x:c>
      <x:c r="Q34" s="358" t="str">
        <x:v>Under review</x:v>
      </x:c>
      <x:c r="R34" s="332" t="str">
        <x:v>V4.2-NGOB-CORRECTED-TEST</x:v>
      </x:c>
      <x:c r="S34" s="332" t="str">
        <x:v>Source payment aggregate; signs unresolved. Original source numeric input.</x:v>
      </x:c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332" t="str">
        <x:v>DSCH-PROP-29</x:v>
      </x:c>
      <x:c r="B35" s="332" t="str">
        <x:v>ASM-NGOB-V42-TEST</x:v>
      </x:c>
      <x:c r="C35" s="332" t="str">
        <x:v>DEBT-PAY-PROP-450P</x:v>
      </x:c>
      <x:c r="D35" s="332" t="str">
        <x:v>PROP-450P</x:v>
      </x:c>
      <x:c r="E35" s="366" t="d">
        <x:v>2029-04-01T00:00:00.000Z</x:v>
      </x:c>
      <x:c r="F35" s="366" t="d">
        <x:v>2030-03-31T00:00:00.000Z</x:v>
      </x:c>
      <x:c r="G35" s="332" t="str">
        <x:v>2029-2030</x:v>
      </x:c>
      <x:c r="H35" s="332" t="str">
        <x:v>Projection</x:v>
      </x:c>
      <x:c r="I35" s="357"/>
      <x:c r="J35" s="373"/>
      <x:c r="K35" s="373"/>
      <x:c r="L35" s="374" t="n">
        <x:v>2173354.163857339</x:v>
      </x:c>
      <x:c r="M35" s="357"/>
      <x:c r="N35" s="332" t="str">
        <x:v>CAD</x:v>
      </x:c>
      <x:c r="O35" s="332" t="str">
        <x:v>SRC-NGOB-V18</x:v>
      </x:c>
      <x:c r="P35" s="332" t="str">
        <x:v>'450 Pacific'!H90</x:v>
      </x:c>
      <x:c r="Q35" s="358" t="str">
        <x:v>Under review</x:v>
      </x:c>
      <x:c r="R35" s="332" t="str">
        <x:v>V4.2-NGOB-CORRECTED-TEST</x:v>
      </x:c>
      <x:c r="S35" s="332" t="str">
        <x:v>Source payment aggregate; signs unresolved. Original source numeric input.</x:v>
      </x:c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332" t="str">
        <x:v>DSCH-PROP-30</x:v>
      </x:c>
      <x:c r="B36" s="332" t="str">
        <x:v>ASM-NGOB-V42-TEST</x:v>
      </x:c>
      <x:c r="C36" s="332" t="str">
        <x:v>DEBT-PAY-PROP-450P</x:v>
      </x:c>
      <x:c r="D36" s="332" t="str">
        <x:v>PROP-450P</x:v>
      </x:c>
      <x:c r="E36" s="366" t="d">
        <x:v>2031-04-01T00:00:00.000Z</x:v>
      </x:c>
      <x:c r="F36" s="366" t="d">
        <x:v>2032-03-31T00:00:00.000Z</x:v>
      </x:c>
      <x:c r="G36" s="332" t="str">
        <x:v>2031-2032</x:v>
      </x:c>
      <x:c r="H36" s="332" t="str">
        <x:v>Projection</x:v>
      </x:c>
      <x:c r="I36" s="357"/>
      <x:c r="J36" s="373"/>
      <x:c r="K36" s="373"/>
      <x:c r="L36" s="374" t="n">
        <x:v>2173354.163857339</x:v>
      </x:c>
      <x:c r="M36" s="357"/>
      <x:c r="N36" s="332" t="str">
        <x:v>CAD</x:v>
      </x:c>
      <x:c r="O36" s="332" t="str">
        <x:v>SRC-NGOB-V18</x:v>
      </x:c>
      <x:c r="P36" s="332" t="str">
        <x:v>'450 Pacific'!J90</x:v>
      </x:c>
      <x:c r="Q36" s="358" t="str">
        <x:v>Under review</x:v>
      </x:c>
      <x:c r="R36" s="332" t="str">
        <x:v>V4.2-NGOB-CORRECTED-TEST</x:v>
      </x:c>
      <x:c r="S36" s="332" t="str">
        <x:v>Source payment aggregate; signs unresolved. Original source numeric input.</x:v>
      </x:c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332" t="str">
        <x:v>DSCH-PROP-31</x:v>
      </x:c>
      <x:c r="B37" s="332" t="str">
        <x:v>ASM-NGOB-V42-TEST</x:v>
      </x:c>
      <x:c r="C37" s="332" t="str">
        <x:v>DEBT-PAY-PROP-450P</x:v>
      </x:c>
      <x:c r="D37" s="332" t="str">
        <x:v>PROP-450P</x:v>
      </x:c>
      <x:c r="E37" s="366" t="d">
        <x:v>2032-04-01T00:00:00.000Z</x:v>
      </x:c>
      <x:c r="F37" s="366" t="d">
        <x:v>2033-03-31T00:00:00.000Z</x:v>
      </x:c>
      <x:c r="G37" s="332" t="str">
        <x:v>2032-2033</x:v>
      </x:c>
      <x:c r="H37" s="332" t="str">
        <x:v>Projection</x:v>
      </x:c>
      <x:c r="I37" s="357"/>
      <x:c r="J37" s="373"/>
      <x:c r="K37" s="373"/>
      <x:c r="L37" s="374" t="n">
        <x:v>2173354.163857339</x:v>
      </x:c>
      <x:c r="M37" s="357"/>
      <x:c r="N37" s="332" t="str">
        <x:v>CAD</x:v>
      </x:c>
      <x:c r="O37" s="332" t="str">
        <x:v>SRC-NGOB-V18</x:v>
      </x:c>
      <x:c r="P37" s="332" t="str">
        <x:v>'450 Pacific'!K90</x:v>
      </x:c>
      <x:c r="Q37" s="358" t="str">
        <x:v>Under review</x:v>
      </x:c>
      <x:c r="R37" s="332" t="str">
        <x:v>V4.2-NGOB-CORRECTED-TEST</x:v>
      </x:c>
      <x:c r="S37" s="332" t="str">
        <x:v>Source payment aggregate; signs unresolved. Original source numeric input.</x:v>
      </x:c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332" t="str">
        <x:v>DSCH-PROP-32</x:v>
      </x:c>
      <x:c r="B38" s="332" t="str">
        <x:v>ASM-NGOB-V42-TEST</x:v>
      </x:c>
      <x:c r="C38" s="332" t="str">
        <x:v>DEBT-PAY-PROP-450P</x:v>
      </x:c>
      <x:c r="D38" s="332" t="str">
        <x:v>PROP-450P</x:v>
      </x:c>
      <x:c r="E38" s="366" t="d">
        <x:v>2033-04-01T00:00:00.000Z</x:v>
      </x:c>
      <x:c r="F38" s="366" t="d">
        <x:v>2034-03-31T00:00:00.000Z</x:v>
      </x:c>
      <x:c r="G38" s="332" t="str">
        <x:v>2033-2034</x:v>
      </x:c>
      <x:c r="H38" s="332" t="str">
        <x:v>Projection</x:v>
      </x:c>
      <x:c r="I38" s="357"/>
      <x:c r="J38" s="373"/>
      <x:c r="K38" s="373"/>
      <x:c r="L38" s="374" t="n">
        <x:v>2173354.163857339</x:v>
      </x:c>
      <x:c r="M38" s="357"/>
      <x:c r="N38" s="332" t="str">
        <x:v>CAD</x:v>
      </x:c>
      <x:c r="O38" s="332" t="str">
        <x:v>SRC-NGOB-V18</x:v>
      </x:c>
      <x:c r="P38" s="332" t="str">
        <x:v>'450 Pacific'!L90</x:v>
      </x:c>
      <x:c r="Q38" s="358" t="str">
        <x:v>Under review</x:v>
      </x:c>
      <x:c r="R38" s="332" t="str">
        <x:v>V4.2-NGOB-CORRECTED-TEST</x:v>
      </x:c>
      <x:c r="S38" s="332" t="str">
        <x:v>Source payment aggregate; signs unresolved. Original source numeric input.</x:v>
      </x:c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332" t="str">
        <x:v>DSCH-PROP-33</x:v>
      </x:c>
      <x:c r="B39" s="332" t="str">
        <x:v>ASM-NGOB-V42-TEST</x:v>
      </x:c>
      <x:c r="C39" s="332" t="str">
        <x:v>DEBT-PAY-PROP-450P</x:v>
      </x:c>
      <x:c r="D39" s="332" t="str">
        <x:v>PROP-450P</x:v>
      </x:c>
      <x:c r="E39" s="366" t="d">
        <x:v>2034-04-01T00:00:00.000Z</x:v>
      </x:c>
      <x:c r="F39" s="366" t="d">
        <x:v>2035-03-31T00:00:00.000Z</x:v>
      </x:c>
      <x:c r="G39" s="332" t="str">
        <x:v>2034-2035</x:v>
      </x:c>
      <x:c r="H39" s="332" t="str">
        <x:v>Projection</x:v>
      </x:c>
      <x:c r="I39" s="357"/>
      <x:c r="J39" s="373"/>
      <x:c r="K39" s="373"/>
      <x:c r="L39" s="374" t="n">
        <x:v>2173354.163857339</x:v>
      </x:c>
      <x:c r="M39" s="357"/>
      <x:c r="N39" s="332" t="str">
        <x:v>CAD</x:v>
      </x:c>
      <x:c r="O39" s="332" t="str">
        <x:v>SRC-NGOB-V18</x:v>
      </x:c>
      <x:c r="P39" s="332" t="str">
        <x:v>'450 Pacific'!M90</x:v>
      </x:c>
      <x:c r="Q39" s="358" t="str">
        <x:v>Under review</x:v>
      </x:c>
      <x:c r="R39" s="332" t="str">
        <x:v>V4.2-NGOB-CORRECTED-TEST</x:v>
      </x:c>
      <x:c r="S39" s="332" t="str">
        <x:v>Source payment aggregate; signs unresolved. Original source numeric input.</x:v>
      </x:c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332" t="str">
        <x:v>DSCH-PROP-34</x:v>
      </x:c>
      <x:c r="B40" s="332" t="str">
        <x:v>ASM-NGOB-V42-TEST</x:v>
      </x:c>
      <x:c r="C40" s="332" t="str">
        <x:v>DEBT-PAY-PROP-800C</x:v>
      </x:c>
      <x:c r="D40" s="332" t="str">
        <x:v>PROP-800C</x:v>
      </x:c>
      <x:c r="E40" s="366" t="d">
        <x:v>2027-04-01T00:00:00.000Z</x:v>
      </x:c>
      <x:c r="F40" s="366" t="d">
        <x:v>2028-03-31T00:00:00.000Z</x:v>
      </x:c>
      <x:c r="G40" s="332" t="str">
        <x:v>2027-2028</x:v>
      </x:c>
      <x:c r="H40" s="332" t="str">
        <x:v>Projection</x:v>
      </x:c>
      <x:c r="I40" s="357"/>
      <x:c r="J40" s="373"/>
      <x:c r="K40" s="373"/>
      <x:c r="L40" s="374" t="n">
        <x:v>0</x:v>
      </x:c>
      <x:c r="M40" s="357"/>
      <x:c r="N40" s="332" t="str">
        <x:v>CAD</x:v>
      </x:c>
      <x:c r="O40" s="332" t="str">
        <x:v>SRC-NGOB-V18</x:v>
      </x:c>
      <x:c r="P40" s="332" t="str">
        <x:v>'800 Commercial'!F91</x:v>
      </x:c>
      <x:c r="Q40" s="358" t="str">
        <x:v>Under review</x:v>
      </x:c>
      <x:c r="R40" s="332" t="str">
        <x:v>V4.2-NGOB-CORRECTED-TEST</x:v>
      </x:c>
      <x:c r="S40" s="332" t="str">
        <x:v>Source payment aggregate; signs unresolved. Original source numeric input.</x:v>
      </x:c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332" t="str">
        <x:v>DSCH-PROP-35</x:v>
      </x:c>
      <x:c r="B41" s="332" t="str">
        <x:v>ASM-NGOB-V42-TEST</x:v>
      </x:c>
      <x:c r="C41" s="332" t="str">
        <x:v>DEBT-PAY-PROP-800C</x:v>
      </x:c>
      <x:c r="D41" s="332" t="str">
        <x:v>PROP-800C</x:v>
      </x:c>
      <x:c r="E41" s="366" t="d">
        <x:v>2028-04-01T00:00:00.000Z</x:v>
      </x:c>
      <x:c r="F41" s="366" t="d">
        <x:v>2029-03-31T00:00:00.000Z</x:v>
      </x:c>
      <x:c r="G41" s="332" t="str">
        <x:v>2028-2029</x:v>
      </x:c>
      <x:c r="H41" s="332" t="str">
        <x:v>Projection</x:v>
      </x:c>
      <x:c r="I41" s="357"/>
      <x:c r="J41" s="373"/>
      <x:c r="K41" s="373"/>
      <x:c r="L41" s="374" t="n">
        <x:v>1601784.13</x:v>
      </x:c>
      <x:c r="M41" s="357"/>
      <x:c r="N41" s="332" t="str">
        <x:v>CAD</x:v>
      </x:c>
      <x:c r="O41" s="332" t="str">
        <x:v>SRC-NGOB-V18</x:v>
      </x:c>
      <x:c r="P41" s="332" t="str">
        <x:v>'800 Commercial'!G91</x:v>
      </x:c>
      <x:c r="Q41" s="358" t="str">
        <x:v>Under review</x:v>
      </x:c>
      <x:c r="R41" s="332" t="str">
        <x:v>V4.2-NGOB-CORRECTED-TEST</x:v>
      </x:c>
      <x:c r="S41" s="332" t="str">
        <x:v>Source payment aggregate; signs unresolved. Original source formula (text): 3203568.26/2</x:v>
      </x:c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332" t="str">
        <x:v>DSCH-PROP-36</x:v>
      </x:c>
      <x:c r="B42" s="332" t="str">
        <x:v>ASM-NGOB-V42-TEST</x:v>
      </x:c>
      <x:c r="C42" s="332" t="str">
        <x:v>DEBT-PAY-PROP-800C</x:v>
      </x:c>
      <x:c r="D42" s="332" t="str">
        <x:v>PROP-800C</x:v>
      </x:c>
      <x:c r="E42" s="366" t="d">
        <x:v>2029-04-01T00:00:00.000Z</x:v>
      </x:c>
      <x:c r="F42" s="366" t="d">
        <x:v>2030-03-31T00:00:00.000Z</x:v>
      </x:c>
      <x:c r="G42" s="332" t="str">
        <x:v>2029-2030</x:v>
      </x:c>
      <x:c r="H42" s="332" t="str">
        <x:v>Projection</x:v>
      </x:c>
      <x:c r="I42" s="357"/>
      <x:c r="J42" s="373"/>
      <x:c r="K42" s="373"/>
      <x:c r="L42" s="374" t="n">
        <x:v>3203568.26</x:v>
      </x:c>
      <x:c r="M42" s="357"/>
      <x:c r="N42" s="332" t="str">
        <x:v>CAD</x:v>
      </x:c>
      <x:c r="O42" s="332" t="str">
        <x:v>SRC-NGOB-V18</x:v>
      </x:c>
      <x:c r="P42" s="332" t="str">
        <x:v>'800 Commercial'!H91</x:v>
      </x:c>
      <x:c r="Q42" s="358" t="str">
        <x:v>Under review</x:v>
      </x:c>
      <x:c r="R42" s="332" t="str">
        <x:v>V4.2-NGOB-CORRECTED-TEST</x:v>
      </x:c>
      <x:c r="S42" s="332" t="str">
        <x:v>Source payment aggregate; signs unresolved. Original source numeric input.</x:v>
      </x:c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332" t="str">
        <x:v>DSCH-PROP-37</x:v>
      </x:c>
      <x:c r="B43" s="332" t="str">
        <x:v>ASM-NGOB-V42-TEST</x:v>
      </x:c>
      <x:c r="C43" s="332" t="str">
        <x:v>DEBT-PAY-PROP-800C</x:v>
      </x:c>
      <x:c r="D43" s="332" t="str">
        <x:v>PROP-800C</x:v>
      </x:c>
      <x:c r="E43" s="366" t="d">
        <x:v>2031-04-01T00:00:00.000Z</x:v>
      </x:c>
      <x:c r="F43" s="366" t="d">
        <x:v>2032-03-31T00:00:00.000Z</x:v>
      </x:c>
      <x:c r="G43" s="332" t="str">
        <x:v>2031-2032</x:v>
      </x:c>
      <x:c r="H43" s="332" t="str">
        <x:v>Projection</x:v>
      </x:c>
      <x:c r="I43" s="357"/>
      <x:c r="J43" s="373"/>
      <x:c r="K43" s="373"/>
      <x:c r="L43" s="374" t="n">
        <x:v>3203568.26</x:v>
      </x:c>
      <x:c r="M43" s="357"/>
      <x:c r="N43" s="332" t="str">
        <x:v>CAD</x:v>
      </x:c>
      <x:c r="O43" s="332" t="str">
        <x:v>SRC-NGOB-V18</x:v>
      </x:c>
      <x:c r="P43" s="332" t="str">
        <x:v>'800 Commercial'!J91</x:v>
      </x:c>
      <x:c r="Q43" s="358" t="str">
        <x:v>Under review</x:v>
      </x:c>
      <x:c r="R43" s="332" t="str">
        <x:v>V4.2-NGOB-CORRECTED-TEST</x:v>
      </x:c>
      <x:c r="S43" s="332" t="str">
        <x:v>Source payment aggregate; signs unresolved. Original source numeric input.</x:v>
      </x:c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332" t="str">
        <x:v>DSCH-PROP-38</x:v>
      </x:c>
      <x:c r="B44" s="332" t="str">
        <x:v>ASM-NGOB-V42-TEST</x:v>
      </x:c>
      <x:c r="C44" s="332" t="str">
        <x:v>DEBT-PAY-PROP-800C</x:v>
      </x:c>
      <x:c r="D44" s="332" t="str">
        <x:v>PROP-800C</x:v>
      </x:c>
      <x:c r="E44" s="366" t="d">
        <x:v>2032-04-01T00:00:00.000Z</x:v>
      </x:c>
      <x:c r="F44" s="366" t="d">
        <x:v>2033-03-31T00:00:00.000Z</x:v>
      </x:c>
      <x:c r="G44" s="332" t="str">
        <x:v>2032-2033</x:v>
      </x:c>
      <x:c r="H44" s="332" t="str">
        <x:v>Projection</x:v>
      </x:c>
      <x:c r="I44" s="357"/>
      <x:c r="J44" s="373"/>
      <x:c r="K44" s="373"/>
      <x:c r="L44" s="374" t="n">
        <x:v>3203568.26</x:v>
      </x:c>
      <x:c r="M44" s="357"/>
      <x:c r="N44" s="332" t="str">
        <x:v>CAD</x:v>
      </x:c>
      <x:c r="O44" s="332" t="str">
        <x:v>SRC-NGOB-V18</x:v>
      </x:c>
      <x:c r="P44" s="332" t="str">
        <x:v>'800 Commercial'!K91</x:v>
      </x:c>
      <x:c r="Q44" s="358" t="str">
        <x:v>Under review</x:v>
      </x:c>
      <x:c r="R44" s="332" t="str">
        <x:v>V4.2-NGOB-CORRECTED-TEST</x:v>
      </x:c>
      <x:c r="S44" s="332" t="str">
        <x:v>Source payment aggregate; signs unresolved. Original source numeric input.</x:v>
      </x:c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332" t="str">
        <x:v>DSCH-PROP-39</x:v>
      </x:c>
      <x:c r="B45" s="332" t="str">
        <x:v>ASM-NGOB-V42-TEST</x:v>
      </x:c>
      <x:c r="C45" s="332" t="str">
        <x:v>DEBT-PAY-PROP-800C</x:v>
      </x:c>
      <x:c r="D45" s="332" t="str">
        <x:v>PROP-800C</x:v>
      </x:c>
      <x:c r="E45" s="366" t="d">
        <x:v>2033-04-01T00:00:00.000Z</x:v>
      </x:c>
      <x:c r="F45" s="366" t="d">
        <x:v>2034-03-31T00:00:00.000Z</x:v>
      </x:c>
      <x:c r="G45" s="332" t="str">
        <x:v>2033-2034</x:v>
      </x:c>
      <x:c r="H45" s="332" t="str">
        <x:v>Projection</x:v>
      </x:c>
      <x:c r="I45" s="357"/>
      <x:c r="J45" s="373"/>
      <x:c r="K45" s="373"/>
      <x:c r="L45" s="374" t="n">
        <x:v>3203568.26</x:v>
      </x:c>
      <x:c r="M45" s="357"/>
      <x:c r="N45" s="332" t="str">
        <x:v>CAD</x:v>
      </x:c>
      <x:c r="O45" s="332" t="str">
        <x:v>SRC-NGOB-V18</x:v>
      </x:c>
      <x:c r="P45" s="332" t="str">
        <x:v>'800 Commercial'!L91</x:v>
      </x:c>
      <x:c r="Q45" s="358" t="str">
        <x:v>Under review</x:v>
      </x:c>
      <x:c r="R45" s="332" t="str">
        <x:v>V4.2-NGOB-CORRECTED-TEST</x:v>
      </x:c>
      <x:c r="S45" s="332" t="str">
        <x:v>Source payment aggregate; signs unresolved. Original source numeric input.</x:v>
      </x:c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332" t="str">
        <x:v>DSCH-PROP-40</x:v>
      </x:c>
      <x:c r="B46" s="332" t="str">
        <x:v>ASM-NGOB-V42-TEST</x:v>
      </x:c>
      <x:c r="C46" s="332" t="str">
        <x:v>DEBT-PAY-PROP-800C</x:v>
      </x:c>
      <x:c r="D46" s="332" t="str">
        <x:v>PROP-800C</x:v>
      </x:c>
      <x:c r="E46" s="366" t="d">
        <x:v>2034-04-01T00:00:00.000Z</x:v>
      </x:c>
      <x:c r="F46" s="366" t="d">
        <x:v>2035-03-31T00:00:00.000Z</x:v>
      </x:c>
      <x:c r="G46" s="332" t="str">
        <x:v>2034-2035</x:v>
      </x:c>
      <x:c r="H46" s="332" t="str">
        <x:v>Projection</x:v>
      </x:c>
      <x:c r="I46" s="357"/>
      <x:c r="J46" s="373"/>
      <x:c r="K46" s="373"/>
      <x:c r="L46" s="374" t="n">
        <x:v>3203568.26</x:v>
      </x:c>
      <x:c r="M46" s="357"/>
      <x:c r="N46" s="332" t="str">
        <x:v>CAD</x:v>
      </x:c>
      <x:c r="O46" s="332" t="str">
        <x:v>SRC-NGOB-V18</x:v>
      </x:c>
      <x:c r="P46" s="332" t="str">
        <x:v>'800 Commercial'!M91</x:v>
      </x:c>
      <x:c r="Q46" s="358" t="str">
        <x:v>Under review</x:v>
      </x:c>
      <x:c r="R46" s="332" t="str">
        <x:v>V4.2-NGOB-CORRECTED-TEST</x:v>
      </x:c>
      <x:c r="S46" s="332" t="str">
        <x:v>Source payment aggregate; signs unresolved. Original source numeric input.</x:v>
      </x:c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332" t="str">
        <x:v>DSCH-PROP-41</x:v>
      </x:c>
      <x:c r="B47" s="332" t="str">
        <x:v>ASM-NGOB-V42-TEST</x:v>
      </x:c>
      <x:c r="C47" s="332" t="str">
        <x:v>DEBT-PAY-PROP-AC</x:v>
      </x:c>
      <x:c r="D47" s="332" t="str">
        <x:v>PROP-AC</x:v>
      </x:c>
      <x:c r="E47" s="366" t="d">
        <x:v>2024-04-01T00:00:00.000Z</x:v>
      </x:c>
      <x:c r="F47" s="366" t="d">
        <x:v>2025-03-31T00:00:00.000Z</x:v>
      </x:c>
      <x:c r="G47" s="332" t="str">
        <x:v>2024-2025</x:v>
      </x:c>
      <x:c r="H47" s="332" t="str">
        <x:v>Actual</x:v>
      </x:c>
      <x:c r="I47" s="357"/>
      <x:c r="J47" s="373"/>
      <x:c r="K47" s="373"/>
      <x:c r="L47" s="374" t="n">
        <x:v>48674.69</x:v>
      </x:c>
      <x:c r="M47" s="357"/>
      <x:c r="N47" s="332" t="str">
        <x:v>CAD</x:v>
      </x:c>
      <x:c r="O47" s="332" t="str">
        <x:v>SRC-NGOB-V18</x:v>
      </x:c>
      <x:c r="P47" s="332" t="str">
        <x:v>'AC -'!C90</x:v>
      </x:c>
      <x:c r="Q47" s="358" t="str">
        <x:v>Under review</x:v>
      </x:c>
      <x:c r="R47" s="332" t="str">
        <x:v>V4.2-NGOB-CORRECTED-TEST</x:v>
      </x:c>
      <x:c r="S47" s="332" t="str">
        <x:v>Source payment aggregate; signs unresolved. Original source numeric input.</x:v>
      </x:c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332" t="str">
        <x:v>DSCH-PROP-42</x:v>
      </x:c>
      <x:c r="B48" s="332" t="str">
        <x:v>ASM-NGOB-V42-TEST</x:v>
      </x:c>
      <x:c r="C48" s="332" t="str">
        <x:v>DEBT-PAY-PROP-AC</x:v>
      </x:c>
      <x:c r="D48" s="332" t="str">
        <x:v>PROP-AC</x:v>
      </x:c>
      <x:c r="E48" s="366" t="d">
        <x:v>2025-04-01T00:00:00.000Z</x:v>
      </x:c>
      <x:c r="F48" s="366" t="d">
        <x:v>2026-03-31T00:00:00.000Z</x:v>
      </x:c>
      <x:c r="G48" s="332" t="str">
        <x:v>2025-2026</x:v>
      </x:c>
      <x:c r="H48" s="332" t="str">
        <x:v>Budget</x:v>
      </x:c>
      <x:c r="I48" s="357"/>
      <x:c r="J48" s="373"/>
      <x:c r="K48" s="373"/>
      <x:c r="L48" s="374" t="n">
        <x:v>54330</x:v>
      </x:c>
      <x:c r="M48" s="357"/>
      <x:c r="N48" s="332" t="str">
        <x:v>CAD</x:v>
      </x:c>
      <x:c r="O48" s="332" t="str">
        <x:v>SRC-NGOB-V18</x:v>
      </x:c>
      <x:c r="P48" s="332" t="str">
        <x:v>'AC -'!D90</x:v>
      </x:c>
      <x:c r="Q48" s="358" t="str">
        <x:v>Under review</x:v>
      </x:c>
      <x:c r="R48" s="332" t="str">
        <x:v>V4.2-NGOB-CORRECTED-TEST</x:v>
      </x:c>
      <x:c r="S48" s="332" t="str">
        <x:v>Source payment aggregate; signs unresolved. Original source numeric input.</x:v>
      </x:c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332" t="str">
        <x:v>DSCH-PROP-43</x:v>
      </x:c>
      <x:c r="B49" s="332" t="str">
        <x:v>ASM-NGOB-V42-TEST</x:v>
      </x:c>
      <x:c r="C49" s="332" t="str">
        <x:v>DEBT-PAY-PROP-AC</x:v>
      </x:c>
      <x:c r="D49" s="332" t="str">
        <x:v>PROP-AC</x:v>
      </x:c>
      <x:c r="E49" s="366" t="d">
        <x:v>2026-04-01T00:00:00.000Z</x:v>
      </x:c>
      <x:c r="F49" s="366" t="d">
        <x:v>2027-03-31T00:00:00.000Z</x:v>
      </x:c>
      <x:c r="G49" s="332" t="str">
        <x:v>2026-2027</x:v>
      </x:c>
      <x:c r="H49" s="332" t="str">
        <x:v>Projection</x:v>
      </x:c>
      <x:c r="I49" s="357"/>
      <x:c r="J49" s="373"/>
      <x:c r="K49" s="373"/>
      <x:c r="L49" s="374" t="n">
        <x:v>54330</x:v>
      </x:c>
      <x:c r="M49" s="357"/>
      <x:c r="N49" s="332" t="str">
        <x:v>CAD</x:v>
      </x:c>
      <x:c r="O49" s="332" t="str">
        <x:v>SRC-NGOB-V18</x:v>
      </x:c>
      <x:c r="P49" s="332" t="str">
        <x:v>'AC -'!E90</x:v>
      </x:c>
      <x:c r="Q49" s="358" t="str">
        <x:v>Under review</x:v>
      </x:c>
      <x:c r="R49" s="332" t="str">
        <x:v>V4.2-NGOB-CORRECTED-TEST</x:v>
      </x:c>
      <x:c r="S49" s="332" t="str">
        <x:v>Source payment aggregate; signs unresolved. Original source numeric input.</x:v>
      </x:c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332" t="str">
        <x:v>DSCH-PROP-44</x:v>
      </x:c>
      <x:c r="B50" s="332" t="str">
        <x:v>ASM-NGOB-V42-TEST</x:v>
      </x:c>
      <x:c r="C50" s="332" t="str">
        <x:v>DEBT-PAY-PROP-AC</x:v>
      </x:c>
      <x:c r="D50" s="332" t="str">
        <x:v>PROP-AC</x:v>
      </x:c>
      <x:c r="E50" s="366" t="d">
        <x:v>2027-04-01T00:00:00.000Z</x:v>
      </x:c>
      <x:c r="F50" s="366" t="d">
        <x:v>2028-03-31T00:00:00.000Z</x:v>
      </x:c>
      <x:c r="G50" s="332" t="str">
        <x:v>2027-2028</x:v>
      </x:c>
      <x:c r="H50" s="332" t="str">
        <x:v>Projection</x:v>
      </x:c>
      <x:c r="I50" s="357"/>
      <x:c r="J50" s="373"/>
      <x:c r="K50" s="373"/>
      <x:c r="L50" s="374" t="n">
        <x:v>54330</x:v>
      </x:c>
      <x:c r="M50" s="357"/>
      <x:c r="N50" s="332" t="str">
        <x:v>CAD</x:v>
      </x:c>
      <x:c r="O50" s="332" t="str">
        <x:v>SRC-NGOB-V18</x:v>
      </x:c>
      <x:c r="P50" s="332" t="str">
        <x:v>'AC -'!F90</x:v>
      </x:c>
      <x:c r="Q50" s="358" t="str">
        <x:v>Under review</x:v>
      </x:c>
      <x:c r="R50" s="332" t="str">
        <x:v>V4.2-NGOB-CORRECTED-TEST</x:v>
      </x:c>
      <x:c r="S50" s="332" t="str">
        <x:v>Source payment aggregate; signs unresolved. Original source numeric input.</x:v>
      </x:c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332" t="str">
        <x:v>DSCH-PROP-45</x:v>
      </x:c>
      <x:c r="B51" s="332" t="str">
        <x:v>ASM-NGOB-V42-TEST</x:v>
      </x:c>
      <x:c r="C51" s="332" t="str">
        <x:v>DEBT-PAY-PROP-AC</x:v>
      </x:c>
      <x:c r="D51" s="332" t="str">
        <x:v>PROP-AC</x:v>
      </x:c>
      <x:c r="E51" s="366" t="d">
        <x:v>2028-04-01T00:00:00.000Z</x:v>
      </x:c>
      <x:c r="F51" s="366" t="d">
        <x:v>2029-03-31T00:00:00.000Z</x:v>
      </x:c>
      <x:c r="G51" s="332" t="str">
        <x:v>2028-2029</x:v>
      </x:c>
      <x:c r="H51" s="332" t="str">
        <x:v>Projection</x:v>
      </x:c>
      <x:c r="I51" s="357"/>
      <x:c r="J51" s="373"/>
      <x:c r="K51" s="373"/>
      <x:c r="L51" s="374" t="n">
        <x:v>54330</x:v>
      </x:c>
      <x:c r="M51" s="357"/>
      <x:c r="N51" s="332" t="str">
        <x:v>CAD</x:v>
      </x:c>
      <x:c r="O51" s="332" t="str">
        <x:v>SRC-NGOB-V18</x:v>
      </x:c>
      <x:c r="P51" s="332" t="str">
        <x:v>'AC -'!G90</x:v>
      </x:c>
      <x:c r="Q51" s="358" t="str">
        <x:v>Under review</x:v>
      </x:c>
      <x:c r="R51" s="332" t="str">
        <x:v>V4.2-NGOB-CORRECTED-TEST</x:v>
      </x:c>
      <x:c r="S51" s="332" t="str">
        <x:v>Source payment aggregate; signs unresolved. Original source numeric input.</x:v>
      </x:c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332" t="str">
        <x:v>DSCH-PROP-46</x:v>
      </x:c>
      <x:c r="B52" s="332" t="str">
        <x:v>ASM-NGOB-V42-TEST</x:v>
      </x:c>
      <x:c r="C52" s="332" t="str">
        <x:v>DEBT-PAY-PROP-AC</x:v>
      </x:c>
      <x:c r="D52" s="332" t="str">
        <x:v>PROP-AC</x:v>
      </x:c>
      <x:c r="E52" s="366" t="d">
        <x:v>2029-04-01T00:00:00.000Z</x:v>
      </x:c>
      <x:c r="F52" s="366" t="d">
        <x:v>2030-03-31T00:00:00.000Z</x:v>
      </x:c>
      <x:c r="G52" s="332" t="str">
        <x:v>2029-2030</x:v>
      </x:c>
      <x:c r="H52" s="332" t="str">
        <x:v>Projection</x:v>
      </x:c>
      <x:c r="I52" s="357"/>
      <x:c r="J52" s="373"/>
      <x:c r="K52" s="373"/>
      <x:c r="L52" s="374" t="n">
        <x:v>54330</x:v>
      </x:c>
      <x:c r="M52" s="357"/>
      <x:c r="N52" s="332" t="str">
        <x:v>CAD</x:v>
      </x:c>
      <x:c r="O52" s="332" t="str">
        <x:v>SRC-NGOB-V18</x:v>
      </x:c>
      <x:c r="P52" s="332" t="str">
        <x:v>'AC -'!H90</x:v>
      </x:c>
      <x:c r="Q52" s="358" t="str">
        <x:v>Under review</x:v>
      </x:c>
      <x:c r="R52" s="332" t="str">
        <x:v>V4.2-NGOB-CORRECTED-TEST</x:v>
      </x:c>
      <x:c r="S52" s="332" t="str">
        <x:v>Source payment aggregate; signs unresolved. Original source numeric input.</x:v>
      </x:c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332" t="str">
        <x:v>DSCH-PROP-47</x:v>
      </x:c>
      <x:c r="B53" s="332" t="str">
        <x:v>ASM-NGOB-V42-TEST</x:v>
      </x:c>
      <x:c r="C53" s="332" t="str">
        <x:v>DEBT-PAY-PROP-AC</x:v>
      </x:c>
      <x:c r="D53" s="332" t="str">
        <x:v>PROP-AC</x:v>
      </x:c>
      <x:c r="E53" s="366" t="d">
        <x:v>2031-04-01T00:00:00.000Z</x:v>
      </x:c>
      <x:c r="F53" s="366" t="d">
        <x:v>2032-03-31T00:00:00.000Z</x:v>
      </x:c>
      <x:c r="G53" s="332" t="str">
        <x:v>2031-2032</x:v>
      </x:c>
      <x:c r="H53" s="332" t="str">
        <x:v>Projection</x:v>
      </x:c>
      <x:c r="I53" s="357"/>
      <x:c r="J53" s="373"/>
      <x:c r="K53" s="373"/>
      <x:c r="L53" s="374" t="n">
        <x:v>54330</x:v>
      </x:c>
      <x:c r="M53" s="357"/>
      <x:c r="N53" s="332" t="str">
        <x:v>CAD</x:v>
      </x:c>
      <x:c r="O53" s="332" t="str">
        <x:v>SRC-NGOB-V18</x:v>
      </x:c>
      <x:c r="P53" s="332" t="str">
        <x:v>'AC -'!J90</x:v>
      </x:c>
      <x:c r="Q53" s="358" t="str">
        <x:v>Under review</x:v>
      </x:c>
      <x:c r="R53" s="332" t="str">
        <x:v>V4.2-NGOB-CORRECTED-TEST</x:v>
      </x:c>
      <x:c r="S53" s="332" t="str">
        <x:v>Source payment aggregate; signs unresolved. Original source numeric input.</x:v>
      </x:c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332" t="str">
        <x:v>DSCH-PROP-48</x:v>
      </x:c>
      <x:c r="B54" s="332" t="str">
        <x:v>ASM-NGOB-V42-TEST</x:v>
      </x:c>
      <x:c r="C54" s="332" t="str">
        <x:v>DEBT-PAY-PROP-AC</x:v>
      </x:c>
      <x:c r="D54" s="332" t="str">
        <x:v>PROP-AC</x:v>
      </x:c>
      <x:c r="E54" s="366" t="d">
        <x:v>2032-04-01T00:00:00.000Z</x:v>
      </x:c>
      <x:c r="F54" s="366" t="d">
        <x:v>2033-03-31T00:00:00.000Z</x:v>
      </x:c>
      <x:c r="G54" s="332" t="str">
        <x:v>2032-2033</x:v>
      </x:c>
      <x:c r="H54" s="332" t="str">
        <x:v>Projection</x:v>
      </x:c>
      <x:c r="I54" s="357"/>
      <x:c r="J54" s="373"/>
      <x:c r="K54" s="373"/>
      <x:c r="L54" s="374" t="n">
        <x:v>54330</x:v>
      </x:c>
      <x:c r="M54" s="357"/>
      <x:c r="N54" s="332" t="str">
        <x:v>CAD</x:v>
      </x:c>
      <x:c r="O54" s="332" t="str">
        <x:v>SRC-NGOB-V18</x:v>
      </x:c>
      <x:c r="P54" s="332" t="str">
        <x:v>'AC -'!K90</x:v>
      </x:c>
      <x:c r="Q54" s="358" t="str">
        <x:v>Under review</x:v>
      </x:c>
      <x:c r="R54" s="332" t="str">
        <x:v>V4.2-NGOB-CORRECTED-TEST</x:v>
      </x:c>
      <x:c r="S54" s="332" t="str">
        <x:v>Source payment aggregate; signs unresolved. Original source numeric input.</x:v>
      </x:c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332" t="str">
        <x:v>DSCH-PROP-49</x:v>
      </x:c>
      <x:c r="B55" s="332" t="str">
        <x:v>ASM-NGOB-V42-TEST</x:v>
      </x:c>
      <x:c r="C55" s="332" t="str">
        <x:v>DEBT-PAY-PROP-AC</x:v>
      </x:c>
      <x:c r="D55" s="332" t="str">
        <x:v>PROP-AC</x:v>
      </x:c>
      <x:c r="E55" s="366" t="d">
        <x:v>2033-04-01T00:00:00.000Z</x:v>
      </x:c>
      <x:c r="F55" s="366" t="d">
        <x:v>2034-03-31T00:00:00.000Z</x:v>
      </x:c>
      <x:c r="G55" s="332" t="str">
        <x:v>2033-2034</x:v>
      </x:c>
      <x:c r="H55" s="332" t="str">
        <x:v>Projection</x:v>
      </x:c>
      <x:c r="I55" s="357"/>
      <x:c r="J55" s="373"/>
      <x:c r="K55" s="373"/>
      <x:c r="L55" s="374" t="n">
        <x:v>54330</x:v>
      </x:c>
      <x:c r="M55" s="357"/>
      <x:c r="N55" s="332" t="str">
        <x:v>CAD</x:v>
      </x:c>
      <x:c r="O55" s="332" t="str">
        <x:v>SRC-NGOB-V18</x:v>
      </x:c>
      <x:c r="P55" s="332" t="str">
        <x:v>'AC -'!L90</x:v>
      </x:c>
      <x:c r="Q55" s="358" t="str">
        <x:v>Under review</x:v>
      </x:c>
      <x:c r="R55" s="332" t="str">
        <x:v>V4.2-NGOB-CORRECTED-TEST</x:v>
      </x:c>
      <x:c r="S55" s="332" t="str">
        <x:v>Source payment aggregate; signs unresolved. Original source numeric input.</x:v>
      </x:c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332" t="str">
        <x:v>DSCH-PROP-50</x:v>
      </x:c>
      <x:c r="B56" s="332" t="str">
        <x:v>ASM-NGOB-V42-TEST</x:v>
      </x:c>
      <x:c r="C56" s="332" t="str">
        <x:v>DEBT-PAY-PROP-AC</x:v>
      </x:c>
      <x:c r="D56" s="332" t="str">
        <x:v>PROP-AC</x:v>
      </x:c>
      <x:c r="E56" s="366" t="d">
        <x:v>2034-04-01T00:00:00.000Z</x:v>
      </x:c>
      <x:c r="F56" s="366" t="d">
        <x:v>2035-03-31T00:00:00.000Z</x:v>
      </x:c>
      <x:c r="G56" s="332" t="str">
        <x:v>2034-2035</x:v>
      </x:c>
      <x:c r="H56" s="332" t="str">
        <x:v>Projection</x:v>
      </x:c>
      <x:c r="I56" s="357"/>
      <x:c r="J56" s="373"/>
      <x:c r="K56" s="373"/>
      <x:c r="L56" s="374" t="n">
        <x:v>54330</x:v>
      </x:c>
      <x:c r="M56" s="357"/>
      <x:c r="N56" s="332" t="str">
        <x:v>CAD</x:v>
      </x:c>
      <x:c r="O56" s="332" t="str">
        <x:v>SRC-NGOB-V18</x:v>
      </x:c>
      <x:c r="P56" s="332" t="str">
        <x:v>'AC -'!M90</x:v>
      </x:c>
      <x:c r="Q56" s="358" t="str">
        <x:v>Under review</x:v>
      </x:c>
      <x:c r="R56" s="332" t="str">
        <x:v>V4.2-NGOB-CORRECTED-TEST</x:v>
      </x:c>
      <x:c r="S56" s="332" t="str">
        <x:v>Source payment aggregate; signs unresolved. Original source numeric input.</x:v>
      </x:c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332" t="str">
        <x:v>DSCH-PROP-51</x:v>
      </x:c>
      <x:c r="B57" s="332" t="str">
        <x:v>ASM-NGOB-V42-TEST</x:v>
      </x:c>
      <x:c r="C57" s="332" t="str">
        <x:v>DEBT-PAY-PROP-BT</x:v>
      </x:c>
      <x:c r="D57" s="332" t="str">
        <x:v>PROP-BT</x:v>
      </x:c>
      <x:c r="E57" s="366" t="d">
        <x:v>2024-04-01T00:00:00.000Z</x:v>
      </x:c>
      <x:c r="F57" s="366" t="d">
        <x:v>2025-03-31T00:00:00.000Z</x:v>
      </x:c>
      <x:c r="G57" s="332" t="str">
        <x:v>2024-2025</x:v>
      </x:c>
      <x:c r="H57" s="332" t="str">
        <x:v>Actual</x:v>
      </x:c>
      <x:c r="I57" s="357"/>
      <x:c r="J57" s="373"/>
      <x:c r="K57" s="373"/>
      <x:c r="L57" s="374" t="n">
        <x:v>99054.48999999999</x:v>
      </x:c>
      <x:c r="M57" s="357"/>
      <x:c r="N57" s="332" t="str">
        <x:v>CAD</x:v>
      </x:c>
      <x:c r="O57" s="332" t="str">
        <x:v>SRC-NGOB-V18</x:v>
      </x:c>
      <x:c r="P57" s="332" t="str">
        <x:v>'BT+'!C90</x:v>
      </x:c>
      <x:c r="Q57" s="358" t="str">
        <x:v>Under review</x:v>
      </x:c>
      <x:c r="R57" s="332" t="str">
        <x:v>V4.2-NGOB-CORRECTED-TEST</x:v>
      </x:c>
      <x:c r="S57" s="332" t="str">
        <x:v>Source payment aggregate; signs unresolved. Original source numeric input.</x:v>
      </x:c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332" t="str">
        <x:v>DSCH-PROP-52</x:v>
      </x:c>
      <x:c r="B58" s="332" t="str">
        <x:v>ASM-NGOB-V42-TEST</x:v>
      </x:c>
      <x:c r="C58" s="332" t="str">
        <x:v>DEBT-PAY-PROP-BT</x:v>
      </x:c>
      <x:c r="D58" s="332" t="str">
        <x:v>PROP-BT</x:v>
      </x:c>
      <x:c r="E58" s="366" t="d">
        <x:v>2025-04-01T00:00:00.000Z</x:v>
      </x:c>
      <x:c r="F58" s="366" t="d">
        <x:v>2026-03-31T00:00:00.000Z</x:v>
      </x:c>
      <x:c r="G58" s="332" t="str">
        <x:v>2025-2026</x:v>
      </x:c>
      <x:c r="H58" s="332" t="str">
        <x:v>Budget</x:v>
      </x:c>
      <x:c r="I58" s="357"/>
      <x:c r="J58" s="373"/>
      <x:c r="K58" s="373"/>
      <x:c r="L58" s="374" t="n">
        <x:v>110563.68</x:v>
      </x:c>
      <x:c r="M58" s="357"/>
      <x:c r="N58" s="332" t="str">
        <x:v>CAD</x:v>
      </x:c>
      <x:c r="O58" s="332" t="str">
        <x:v>SRC-NGOB-V18</x:v>
      </x:c>
      <x:c r="P58" s="332" t="str">
        <x:v>'BT+'!D90</x:v>
      </x:c>
      <x:c r="Q58" s="358" t="str">
        <x:v>Under review</x:v>
      </x:c>
      <x:c r="R58" s="332" t="str">
        <x:v>V4.2-NGOB-CORRECTED-TEST</x:v>
      </x:c>
      <x:c r="S58" s="332" t="str">
        <x:v>Source payment aggregate; signs unresolved. Original source numeric input.</x:v>
      </x:c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332" t="str">
        <x:v>DSCH-PROP-53</x:v>
      </x:c>
      <x:c r="B59" s="332" t="str">
        <x:v>ASM-NGOB-V42-TEST</x:v>
      </x:c>
      <x:c r="C59" s="332" t="str">
        <x:v>DEBT-PAY-PROP-BT</x:v>
      </x:c>
      <x:c r="D59" s="332" t="str">
        <x:v>PROP-BT</x:v>
      </x:c>
      <x:c r="E59" s="366" t="d">
        <x:v>2026-04-01T00:00:00.000Z</x:v>
      </x:c>
      <x:c r="F59" s="366" t="d">
        <x:v>2027-03-31T00:00:00.000Z</x:v>
      </x:c>
      <x:c r="G59" s="332" t="str">
        <x:v>2026-2027</x:v>
      </x:c>
      <x:c r="H59" s="332" t="str">
        <x:v>Projection</x:v>
      </x:c>
      <x:c r="I59" s="357"/>
      <x:c r="J59" s="373"/>
      <x:c r="K59" s="373"/>
      <x:c r="L59" s="374" t="n">
        <x:v>110563.68</x:v>
      </x:c>
      <x:c r="M59" s="357"/>
      <x:c r="N59" s="332" t="str">
        <x:v>CAD</x:v>
      </x:c>
      <x:c r="O59" s="332" t="str">
        <x:v>SRC-NGOB-V18</x:v>
      </x:c>
      <x:c r="P59" s="332" t="str">
        <x:v>'BT+'!E90</x:v>
      </x:c>
      <x:c r="Q59" s="358" t="str">
        <x:v>Under review</x:v>
      </x:c>
      <x:c r="R59" s="332" t="str">
        <x:v>V4.2-NGOB-CORRECTED-TEST</x:v>
      </x:c>
      <x:c r="S59" s="332" t="str">
        <x:v>Source payment aggregate; signs unresolved. Original source numeric input.</x:v>
      </x:c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332" t="str">
        <x:v>DSCH-PROP-54</x:v>
      </x:c>
      <x:c r="B60" s="332" t="str">
        <x:v>ASM-NGOB-V42-TEST</x:v>
      </x:c>
      <x:c r="C60" s="332" t="str">
        <x:v>DEBT-PAY-PROP-BT</x:v>
      </x:c>
      <x:c r="D60" s="332" t="str">
        <x:v>PROP-BT</x:v>
      </x:c>
      <x:c r="E60" s="366" t="d">
        <x:v>2027-04-01T00:00:00.000Z</x:v>
      </x:c>
      <x:c r="F60" s="366" t="d">
        <x:v>2028-03-31T00:00:00.000Z</x:v>
      </x:c>
      <x:c r="G60" s="332" t="str">
        <x:v>2027-2028</x:v>
      </x:c>
      <x:c r="H60" s="332" t="str">
        <x:v>Projection</x:v>
      </x:c>
      <x:c r="I60" s="357"/>
      <x:c r="J60" s="373"/>
      <x:c r="K60" s="373"/>
      <x:c r="L60" s="374" t="n">
        <x:v>110563.68</x:v>
      </x:c>
      <x:c r="M60" s="357"/>
      <x:c r="N60" s="332" t="str">
        <x:v>CAD</x:v>
      </x:c>
      <x:c r="O60" s="332" t="str">
        <x:v>SRC-NGOB-V18</x:v>
      </x:c>
      <x:c r="P60" s="332" t="str">
        <x:v>'BT+'!F90</x:v>
      </x:c>
      <x:c r="Q60" s="358" t="str">
        <x:v>Under review</x:v>
      </x:c>
      <x:c r="R60" s="332" t="str">
        <x:v>V4.2-NGOB-CORRECTED-TEST</x:v>
      </x:c>
      <x:c r="S60" s="332" t="str">
        <x:v>Source payment aggregate; signs unresolved. Original source numeric input.</x:v>
      </x:c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332" t="str">
        <x:v>DSCH-PROP-55</x:v>
      </x:c>
      <x:c r="B61" s="332" t="str">
        <x:v>ASM-NGOB-V42-TEST</x:v>
      </x:c>
      <x:c r="C61" s="332" t="str">
        <x:v>DEBT-PAY-PROP-BT</x:v>
      </x:c>
      <x:c r="D61" s="332" t="str">
        <x:v>PROP-BT</x:v>
      </x:c>
      <x:c r="E61" s="366" t="d">
        <x:v>2028-04-01T00:00:00.000Z</x:v>
      </x:c>
      <x:c r="F61" s="366" t="d">
        <x:v>2029-03-31T00:00:00.000Z</x:v>
      </x:c>
      <x:c r="G61" s="332" t="str">
        <x:v>2028-2029</x:v>
      </x:c>
      <x:c r="H61" s="332" t="str">
        <x:v>Projection</x:v>
      </x:c>
      <x:c r="I61" s="357"/>
      <x:c r="J61" s="373"/>
      <x:c r="K61" s="373"/>
      <x:c r="L61" s="374" t="n">
        <x:v>110563.68</x:v>
      </x:c>
      <x:c r="M61" s="357"/>
      <x:c r="N61" s="332" t="str">
        <x:v>CAD</x:v>
      </x:c>
      <x:c r="O61" s="332" t="str">
        <x:v>SRC-NGOB-V18</x:v>
      </x:c>
      <x:c r="P61" s="332" t="str">
        <x:v>'BT+'!G90</x:v>
      </x:c>
      <x:c r="Q61" s="358" t="str">
        <x:v>Under review</x:v>
      </x:c>
      <x:c r="R61" s="332" t="str">
        <x:v>V4.2-NGOB-CORRECTED-TEST</x:v>
      </x:c>
      <x:c r="S61" s="332" t="str">
        <x:v>Source payment aggregate; signs unresolved. Original source numeric input.</x:v>
      </x:c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332" t="str">
        <x:v>DSCH-PROP-56</x:v>
      </x:c>
      <x:c r="B62" s="332" t="str">
        <x:v>ASM-NGOB-V42-TEST</x:v>
      </x:c>
      <x:c r="C62" s="332" t="str">
        <x:v>DEBT-PAY-PROP-BT</x:v>
      </x:c>
      <x:c r="D62" s="332" t="str">
        <x:v>PROP-BT</x:v>
      </x:c>
      <x:c r="E62" s="366" t="d">
        <x:v>2029-04-01T00:00:00.000Z</x:v>
      </x:c>
      <x:c r="F62" s="366" t="d">
        <x:v>2030-03-31T00:00:00.000Z</x:v>
      </x:c>
      <x:c r="G62" s="332" t="str">
        <x:v>2029-2030</x:v>
      </x:c>
      <x:c r="H62" s="332" t="str">
        <x:v>Projection</x:v>
      </x:c>
      <x:c r="I62" s="357"/>
      <x:c r="J62" s="373"/>
      <x:c r="K62" s="373"/>
      <x:c r="L62" s="374" t="n">
        <x:v>110563.68</x:v>
      </x:c>
      <x:c r="M62" s="357"/>
      <x:c r="N62" s="332" t="str">
        <x:v>CAD</x:v>
      </x:c>
      <x:c r="O62" s="332" t="str">
        <x:v>SRC-NGOB-V18</x:v>
      </x:c>
      <x:c r="P62" s="332" t="str">
        <x:v>'BT+'!H90</x:v>
      </x:c>
      <x:c r="Q62" s="358" t="str">
        <x:v>Under review</x:v>
      </x:c>
      <x:c r="R62" s="332" t="str">
        <x:v>V4.2-NGOB-CORRECTED-TEST</x:v>
      </x:c>
      <x:c r="S62" s="332" t="str">
        <x:v>Source payment aggregate; signs unresolved. Original source numeric input.</x:v>
      </x:c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332" t="str">
        <x:v>DSCH-PROP-57</x:v>
      </x:c>
      <x:c r="B63" s="332" t="str">
        <x:v>ASM-NGOB-V42-TEST</x:v>
      </x:c>
      <x:c r="C63" s="332" t="str">
        <x:v>DEBT-PAY-PROP-BT</x:v>
      </x:c>
      <x:c r="D63" s="332" t="str">
        <x:v>PROP-BT</x:v>
      </x:c>
      <x:c r="E63" s="366" t="d">
        <x:v>2031-04-01T00:00:00.000Z</x:v>
      </x:c>
      <x:c r="F63" s="366" t="d">
        <x:v>2032-03-31T00:00:00.000Z</x:v>
      </x:c>
      <x:c r="G63" s="332" t="str">
        <x:v>2031-2032</x:v>
      </x:c>
      <x:c r="H63" s="332" t="str">
        <x:v>Projection</x:v>
      </x:c>
      <x:c r="I63" s="357"/>
      <x:c r="J63" s="373"/>
      <x:c r="K63" s="373"/>
      <x:c r="L63" s="374" t="n">
        <x:v>110563.68</x:v>
      </x:c>
      <x:c r="M63" s="357"/>
      <x:c r="N63" s="332" t="str">
        <x:v>CAD</x:v>
      </x:c>
      <x:c r="O63" s="332" t="str">
        <x:v>SRC-NGOB-V18</x:v>
      </x:c>
      <x:c r="P63" s="332" t="str">
        <x:v>'BT+'!J90</x:v>
      </x:c>
      <x:c r="Q63" s="358" t="str">
        <x:v>Under review</x:v>
      </x:c>
      <x:c r="R63" s="332" t="str">
        <x:v>V4.2-NGOB-CORRECTED-TEST</x:v>
      </x:c>
      <x:c r="S63" s="332" t="str">
        <x:v>Source payment aggregate; signs unresolved. Original source numeric input.</x:v>
      </x:c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332" t="str">
        <x:v>DSCH-PROP-58</x:v>
      </x:c>
      <x:c r="B64" s="332" t="str">
        <x:v>ASM-NGOB-V42-TEST</x:v>
      </x:c>
      <x:c r="C64" s="332" t="str">
        <x:v>DEBT-PAY-PROP-BT</x:v>
      </x:c>
      <x:c r="D64" s="332" t="str">
        <x:v>PROP-BT</x:v>
      </x:c>
      <x:c r="E64" s="366" t="d">
        <x:v>2032-04-01T00:00:00.000Z</x:v>
      </x:c>
      <x:c r="F64" s="366" t="d">
        <x:v>2033-03-31T00:00:00.000Z</x:v>
      </x:c>
      <x:c r="G64" s="332" t="str">
        <x:v>2032-2033</x:v>
      </x:c>
      <x:c r="H64" s="332" t="str">
        <x:v>Projection</x:v>
      </x:c>
      <x:c r="I64" s="357"/>
      <x:c r="J64" s="373"/>
      <x:c r="K64" s="373"/>
      <x:c r="L64" s="374" t="n">
        <x:v>110563.68</x:v>
      </x:c>
      <x:c r="M64" s="357"/>
      <x:c r="N64" s="332" t="str">
        <x:v>CAD</x:v>
      </x:c>
      <x:c r="O64" s="332" t="str">
        <x:v>SRC-NGOB-V18</x:v>
      </x:c>
      <x:c r="P64" s="332" t="str">
        <x:v>'BT+'!K90</x:v>
      </x:c>
      <x:c r="Q64" s="358" t="str">
        <x:v>Under review</x:v>
      </x:c>
      <x:c r="R64" s="332" t="str">
        <x:v>V4.2-NGOB-CORRECTED-TEST</x:v>
      </x:c>
      <x:c r="S64" s="332" t="str">
        <x:v>Source payment aggregate; signs unresolved. Original source numeric input.</x:v>
      </x:c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332" t="str">
        <x:v>DSCH-PROP-59</x:v>
      </x:c>
      <x:c r="B65" s="332" t="str">
        <x:v>ASM-NGOB-V42-TEST</x:v>
      </x:c>
      <x:c r="C65" s="332" t="str">
        <x:v>DEBT-PAY-PROP-BT</x:v>
      </x:c>
      <x:c r="D65" s="332" t="str">
        <x:v>PROP-BT</x:v>
      </x:c>
      <x:c r="E65" s="366" t="d">
        <x:v>2033-04-01T00:00:00.000Z</x:v>
      </x:c>
      <x:c r="F65" s="366" t="d">
        <x:v>2034-03-31T00:00:00.000Z</x:v>
      </x:c>
      <x:c r="G65" s="332" t="str">
        <x:v>2033-2034</x:v>
      </x:c>
      <x:c r="H65" s="332" t="str">
        <x:v>Projection</x:v>
      </x:c>
      <x:c r="I65" s="357"/>
      <x:c r="J65" s="373"/>
      <x:c r="K65" s="373"/>
      <x:c r="L65" s="374" t="n">
        <x:v>110563.68</x:v>
      </x:c>
      <x:c r="M65" s="357"/>
      <x:c r="N65" s="332" t="str">
        <x:v>CAD</x:v>
      </x:c>
      <x:c r="O65" s="332" t="str">
        <x:v>SRC-NGOB-V18</x:v>
      </x:c>
      <x:c r="P65" s="332" t="str">
        <x:v>'BT+'!L90</x:v>
      </x:c>
      <x:c r="Q65" s="358" t="str">
        <x:v>Under review</x:v>
      </x:c>
      <x:c r="R65" s="332" t="str">
        <x:v>V4.2-NGOB-CORRECTED-TEST</x:v>
      </x:c>
      <x:c r="S65" s="332" t="str">
        <x:v>Source payment aggregate; signs unresolved. Original source numeric input.</x:v>
      </x:c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332" t="str">
        <x:v>DSCH-PROP-60</x:v>
      </x:c>
      <x:c r="B66" s="332" t="str">
        <x:v>ASM-NGOB-V42-TEST</x:v>
      </x:c>
      <x:c r="C66" s="332" t="str">
        <x:v>DEBT-PAY-PROP-BT</x:v>
      </x:c>
      <x:c r="D66" s="332" t="str">
        <x:v>PROP-BT</x:v>
      </x:c>
      <x:c r="E66" s="366" t="d">
        <x:v>2034-04-01T00:00:00.000Z</x:v>
      </x:c>
      <x:c r="F66" s="366" t="d">
        <x:v>2035-03-31T00:00:00.000Z</x:v>
      </x:c>
      <x:c r="G66" s="332" t="str">
        <x:v>2034-2035</x:v>
      </x:c>
      <x:c r="H66" s="332" t="str">
        <x:v>Projection</x:v>
      </x:c>
      <x:c r="I66" s="357"/>
      <x:c r="J66" s="373"/>
      <x:c r="K66" s="373"/>
      <x:c r="L66" s="374" t="n">
        <x:v>110563.68</x:v>
      </x:c>
      <x:c r="M66" s="357"/>
      <x:c r="N66" s="332" t="str">
        <x:v>CAD</x:v>
      </x:c>
      <x:c r="O66" s="332" t="str">
        <x:v>SRC-NGOB-V18</x:v>
      </x:c>
      <x:c r="P66" s="332" t="str">
        <x:v>'BT+'!M90</x:v>
      </x:c>
      <x:c r="Q66" s="358" t="str">
        <x:v>Under review</x:v>
      </x:c>
      <x:c r="R66" s="332" t="str">
        <x:v>V4.2-NGOB-CORRECTED-TEST</x:v>
      </x:c>
      <x:c r="S66" s="332" t="str">
        <x:v>Source payment aggregate; signs unresolved. Original source numeric input.</x:v>
      </x:c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332" t="str">
        <x:v>DSCH-PROP-61</x:v>
      </x:c>
      <x:c r="B67" s="332" t="str">
        <x:v>ASM-NGOB-V42-TEST</x:v>
      </x:c>
      <x:c r="C67" s="332" t="str">
        <x:v>DEBT-PAY-PROP-CH</x:v>
      </x:c>
      <x:c r="D67" s="332" t="str">
        <x:v>PROP-CH</x:v>
      </x:c>
      <x:c r="E67" s="366" t="d">
        <x:v>2024-04-01T00:00:00.000Z</x:v>
      </x:c>
      <x:c r="F67" s="366" t="d">
        <x:v>2025-03-31T00:00:00.000Z</x:v>
      </x:c>
      <x:c r="G67" s="332" t="str">
        <x:v>2024-2025</x:v>
      </x:c>
      <x:c r="H67" s="332" t="str">
        <x:v>Actual</x:v>
      </x:c>
      <x:c r="I67" s="357"/>
      <x:c r="J67" s="373"/>
      <x:c r="K67" s="373"/>
      <x:c r="L67" s="374" t="n">
        <x:v>0</x:v>
      </x:c>
      <x:c r="M67" s="357"/>
      <x:c r="N67" s="332" t="str">
        <x:v>CAD</x:v>
      </x:c>
      <x:c r="O67" s="332" t="str">
        <x:v>SRC-NGOB-V18</x:v>
      </x:c>
      <x:c r="P67" s="332" t="str">
        <x:v>'CH-'!C90</x:v>
      </x:c>
      <x:c r="Q67" s="358" t="str">
        <x:v>Under review</x:v>
      </x:c>
      <x:c r="R67" s="332" t="str">
        <x:v>V4.2-NGOB-CORRECTED-TEST</x:v>
      </x:c>
      <x:c r="S67" s="332" t="str">
        <x:v>Source payment aggregate; signs unresolved. Original source numeric input.</x:v>
      </x:c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332" t="str">
        <x:v>DSCH-PROP-62</x:v>
      </x:c>
      <x:c r="B68" s="332" t="str">
        <x:v>ASM-NGOB-V42-TEST</x:v>
      </x:c>
      <x:c r="C68" s="332" t="str">
        <x:v>DEBT-PAY-PROP-CH</x:v>
      </x:c>
      <x:c r="D68" s="332" t="str">
        <x:v>PROP-CH</x:v>
      </x:c>
      <x:c r="E68" s="366" t="d">
        <x:v>2025-04-01T00:00:00.000Z</x:v>
      </x:c>
      <x:c r="F68" s="366" t="d">
        <x:v>2026-03-31T00:00:00.000Z</x:v>
      </x:c>
      <x:c r="G68" s="332" t="str">
        <x:v>2025-2026</x:v>
      </x:c>
      <x:c r="H68" s="332" t="str">
        <x:v>Budget</x:v>
      </x:c>
      <x:c r="I68" s="357"/>
      <x:c r="J68" s="373"/>
      <x:c r="K68" s="373"/>
      <x:c r="L68" s="374" t="n">
        <x:v>0</x:v>
      </x:c>
      <x:c r="M68" s="357"/>
      <x:c r="N68" s="332" t="str">
        <x:v>CAD</x:v>
      </x:c>
      <x:c r="O68" s="332" t="str">
        <x:v>SRC-NGOB-V18</x:v>
      </x:c>
      <x:c r="P68" s="332" t="str">
        <x:v>'CH-'!D90</x:v>
      </x:c>
      <x:c r="Q68" s="358" t="str">
        <x:v>Under review</x:v>
      </x:c>
      <x:c r="R68" s="332" t="str">
        <x:v>V4.2-NGOB-CORRECTED-TEST</x:v>
      </x:c>
      <x:c r="S68" s="332" t="str">
        <x:v>Source payment aggregate; signs unresolved. Original source numeric input.</x:v>
      </x:c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332" t="str">
        <x:v>DSCH-PROP-63</x:v>
      </x:c>
      <x:c r="B69" s="332" t="str">
        <x:v>ASM-NGOB-V42-TEST</x:v>
      </x:c>
      <x:c r="C69" s="332" t="str">
        <x:v>DEBT-PAY-PROP-CH</x:v>
      </x:c>
      <x:c r="D69" s="332" t="str">
        <x:v>PROP-CH</x:v>
      </x:c>
      <x:c r="E69" s="366" t="d">
        <x:v>2026-04-01T00:00:00.000Z</x:v>
      </x:c>
      <x:c r="F69" s="366" t="d">
        <x:v>2027-03-31T00:00:00.000Z</x:v>
      </x:c>
      <x:c r="G69" s="332" t="str">
        <x:v>2026-2027</x:v>
      </x:c>
      <x:c r="H69" s="332" t="str">
        <x:v>Projection</x:v>
      </x:c>
      <x:c r="I69" s="357"/>
      <x:c r="J69" s="373"/>
      <x:c r="K69" s="373"/>
      <x:c r="L69" s="374" t="n">
        <x:v>0</x:v>
      </x:c>
      <x:c r="M69" s="357"/>
      <x:c r="N69" s="332" t="str">
        <x:v>CAD</x:v>
      </x:c>
      <x:c r="O69" s="332" t="str">
        <x:v>SRC-NGOB-V18</x:v>
      </x:c>
      <x:c r="P69" s="332" t="str">
        <x:v>'CH-'!E90</x:v>
      </x:c>
      <x:c r="Q69" s="358" t="str">
        <x:v>Under review</x:v>
      </x:c>
      <x:c r="R69" s="332" t="str">
        <x:v>V4.2-NGOB-CORRECTED-TEST</x:v>
      </x:c>
      <x:c r="S69" s="332" t="str">
        <x:v>Source payment aggregate; signs unresolved. Original source numeric input.</x:v>
      </x:c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332" t="str">
        <x:v>DSCH-PROP-64</x:v>
      </x:c>
      <x:c r="B70" s="332" t="str">
        <x:v>ASM-NGOB-V42-TEST</x:v>
      </x:c>
      <x:c r="C70" s="332" t="str">
        <x:v>DEBT-PAY-PROP-CH</x:v>
      </x:c>
      <x:c r="D70" s="332" t="str">
        <x:v>PROP-CH</x:v>
      </x:c>
      <x:c r="E70" s="366" t="d">
        <x:v>2027-04-01T00:00:00.000Z</x:v>
      </x:c>
      <x:c r="F70" s="366" t="d">
        <x:v>2028-03-31T00:00:00.000Z</x:v>
      </x:c>
      <x:c r="G70" s="332" t="str">
        <x:v>2027-2028</x:v>
      </x:c>
      <x:c r="H70" s="332" t="str">
        <x:v>Projection</x:v>
      </x:c>
      <x:c r="I70" s="357"/>
      <x:c r="J70" s="373"/>
      <x:c r="K70" s="373"/>
      <x:c r="L70" s="374" t="n">
        <x:v>0</x:v>
      </x:c>
      <x:c r="M70" s="357"/>
      <x:c r="N70" s="332" t="str">
        <x:v>CAD</x:v>
      </x:c>
      <x:c r="O70" s="332" t="str">
        <x:v>SRC-NGOB-V18</x:v>
      </x:c>
      <x:c r="P70" s="332" t="str">
        <x:v>'CH-'!F90</x:v>
      </x:c>
      <x:c r="Q70" s="358" t="str">
        <x:v>Under review</x:v>
      </x:c>
      <x:c r="R70" s="332" t="str">
        <x:v>V4.2-NGOB-CORRECTED-TEST</x:v>
      </x:c>
      <x:c r="S70" s="332" t="str">
        <x:v>Source payment aggregate; signs unresolved. Original source numeric input.</x:v>
      </x:c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332" t="str">
        <x:v>DSCH-PROP-65</x:v>
      </x:c>
      <x:c r="B71" s="332" t="str">
        <x:v>ASM-NGOB-V42-TEST</x:v>
      </x:c>
      <x:c r="C71" s="332" t="str">
        <x:v>DEBT-PAY-PROP-CH</x:v>
      </x:c>
      <x:c r="D71" s="332" t="str">
        <x:v>PROP-CH</x:v>
      </x:c>
      <x:c r="E71" s="366" t="d">
        <x:v>2028-04-01T00:00:00.000Z</x:v>
      </x:c>
      <x:c r="F71" s="366" t="d">
        <x:v>2029-03-31T00:00:00.000Z</x:v>
      </x:c>
      <x:c r="G71" s="332" t="str">
        <x:v>2028-2029</x:v>
      </x:c>
      <x:c r="H71" s="332" t="str">
        <x:v>Projection</x:v>
      </x:c>
      <x:c r="I71" s="357"/>
      <x:c r="J71" s="373"/>
      <x:c r="K71" s="373"/>
      <x:c r="L71" s="374" t="n">
        <x:v>0</x:v>
      </x:c>
      <x:c r="M71" s="357"/>
      <x:c r="N71" s="332" t="str">
        <x:v>CAD</x:v>
      </x:c>
      <x:c r="O71" s="332" t="str">
        <x:v>SRC-NGOB-V18</x:v>
      </x:c>
      <x:c r="P71" s="332" t="str">
        <x:v>'CH-'!G90</x:v>
      </x:c>
      <x:c r="Q71" s="358" t="str">
        <x:v>Under review</x:v>
      </x:c>
      <x:c r="R71" s="332" t="str">
        <x:v>V4.2-NGOB-CORRECTED-TEST</x:v>
      </x:c>
      <x:c r="S71" s="332" t="str">
        <x:v>Source payment aggregate; signs unresolved. Original source numeric input.</x:v>
      </x:c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332" t="str">
        <x:v>DSCH-PROP-66</x:v>
      </x:c>
      <x:c r="B72" s="332" t="str">
        <x:v>ASM-NGOB-V42-TEST</x:v>
      </x:c>
      <x:c r="C72" s="332" t="str">
        <x:v>DEBT-PAY-PROP-CH</x:v>
      </x:c>
      <x:c r="D72" s="332" t="str">
        <x:v>PROP-CH</x:v>
      </x:c>
      <x:c r="E72" s="366" t="d">
        <x:v>2029-04-01T00:00:00.000Z</x:v>
      </x:c>
      <x:c r="F72" s="366" t="d">
        <x:v>2030-03-31T00:00:00.000Z</x:v>
      </x:c>
      <x:c r="G72" s="332" t="str">
        <x:v>2029-2030</x:v>
      </x:c>
      <x:c r="H72" s="332" t="str">
        <x:v>Projection</x:v>
      </x:c>
      <x:c r="I72" s="357"/>
      <x:c r="J72" s="373"/>
      <x:c r="K72" s="373"/>
      <x:c r="L72" s="374" t="n">
        <x:v>0</x:v>
      </x:c>
      <x:c r="M72" s="357"/>
      <x:c r="N72" s="332" t="str">
        <x:v>CAD</x:v>
      </x:c>
      <x:c r="O72" s="332" t="str">
        <x:v>SRC-NGOB-V18</x:v>
      </x:c>
      <x:c r="P72" s="332" t="str">
        <x:v>'CH-'!H90</x:v>
      </x:c>
      <x:c r="Q72" s="358" t="str">
        <x:v>Under review</x:v>
      </x:c>
      <x:c r="R72" s="332" t="str">
        <x:v>V4.2-NGOB-CORRECTED-TEST</x:v>
      </x:c>
      <x:c r="S72" s="332" t="str">
        <x:v>Source payment aggregate; signs unresolved. Original source numeric input.</x:v>
      </x:c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332" t="str">
        <x:v>DSCH-PROP-67</x:v>
      </x:c>
      <x:c r="B73" s="332" t="str">
        <x:v>ASM-NGOB-V42-TEST</x:v>
      </x:c>
      <x:c r="C73" s="332" t="str">
        <x:v>DEBT-PAY-PROP-CH</x:v>
      </x:c>
      <x:c r="D73" s="332" t="str">
        <x:v>PROP-CH</x:v>
      </x:c>
      <x:c r="E73" s="366" t="d">
        <x:v>2031-04-01T00:00:00.000Z</x:v>
      </x:c>
      <x:c r="F73" s="366" t="d">
        <x:v>2032-03-31T00:00:00.000Z</x:v>
      </x:c>
      <x:c r="G73" s="332" t="str">
        <x:v>2031-2032</x:v>
      </x:c>
      <x:c r="H73" s="332" t="str">
        <x:v>Projection</x:v>
      </x:c>
      <x:c r="I73" s="357"/>
      <x:c r="J73" s="373"/>
      <x:c r="K73" s="373"/>
      <x:c r="L73" s="374" t="n">
        <x:v>0</x:v>
      </x:c>
      <x:c r="M73" s="357"/>
      <x:c r="N73" s="332" t="str">
        <x:v>CAD</x:v>
      </x:c>
      <x:c r="O73" s="332" t="str">
        <x:v>SRC-NGOB-V18</x:v>
      </x:c>
      <x:c r="P73" s="332" t="str">
        <x:v>'CH-'!J90</x:v>
      </x:c>
      <x:c r="Q73" s="358" t="str">
        <x:v>Under review</x:v>
      </x:c>
      <x:c r="R73" s="332" t="str">
        <x:v>V4.2-NGOB-CORRECTED-TEST</x:v>
      </x:c>
      <x:c r="S73" s="332" t="str">
        <x:v>Source payment aggregate; signs unresolved. Original source numeric input.</x:v>
      </x:c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332" t="str">
        <x:v>DSCH-PROP-68</x:v>
      </x:c>
      <x:c r="B74" s="332" t="str">
        <x:v>ASM-NGOB-V42-TEST</x:v>
      </x:c>
      <x:c r="C74" s="332" t="str">
        <x:v>DEBT-PAY-PROP-CH</x:v>
      </x:c>
      <x:c r="D74" s="332" t="str">
        <x:v>PROP-CH</x:v>
      </x:c>
      <x:c r="E74" s="366" t="d">
        <x:v>2032-04-01T00:00:00.000Z</x:v>
      </x:c>
      <x:c r="F74" s="366" t="d">
        <x:v>2033-03-31T00:00:00.000Z</x:v>
      </x:c>
      <x:c r="G74" s="332" t="str">
        <x:v>2032-2033</x:v>
      </x:c>
      <x:c r="H74" s="332" t="str">
        <x:v>Projection</x:v>
      </x:c>
      <x:c r="I74" s="357"/>
      <x:c r="J74" s="373"/>
      <x:c r="K74" s="373"/>
      <x:c r="L74" s="374" t="n">
        <x:v>0</x:v>
      </x:c>
      <x:c r="M74" s="357"/>
      <x:c r="N74" s="332" t="str">
        <x:v>CAD</x:v>
      </x:c>
      <x:c r="O74" s="332" t="str">
        <x:v>SRC-NGOB-V18</x:v>
      </x:c>
      <x:c r="P74" s="332" t="str">
        <x:v>'CH-'!K90</x:v>
      </x:c>
      <x:c r="Q74" s="358" t="str">
        <x:v>Under review</x:v>
      </x:c>
      <x:c r="R74" s="332" t="str">
        <x:v>V4.2-NGOB-CORRECTED-TEST</x:v>
      </x:c>
      <x:c r="S74" s="332" t="str">
        <x:v>Source payment aggregate; signs unresolved. Original source numeric input.</x:v>
      </x:c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332" t="str">
        <x:v>DSCH-PROP-69</x:v>
      </x:c>
      <x:c r="B75" s="332" t="str">
        <x:v>ASM-NGOB-V42-TEST</x:v>
      </x:c>
      <x:c r="C75" s="332" t="str">
        <x:v>DEBT-PAY-PROP-CH</x:v>
      </x:c>
      <x:c r="D75" s="332" t="str">
        <x:v>PROP-CH</x:v>
      </x:c>
      <x:c r="E75" s="366" t="d">
        <x:v>2033-04-01T00:00:00.000Z</x:v>
      </x:c>
      <x:c r="F75" s="366" t="d">
        <x:v>2034-03-31T00:00:00.000Z</x:v>
      </x:c>
      <x:c r="G75" s="332" t="str">
        <x:v>2033-2034</x:v>
      </x:c>
      <x:c r="H75" s="332" t="str">
        <x:v>Projection</x:v>
      </x:c>
      <x:c r="I75" s="357"/>
      <x:c r="J75" s="373"/>
      <x:c r="K75" s="373"/>
      <x:c r="L75" s="374" t="n">
        <x:v>0</x:v>
      </x:c>
      <x:c r="M75" s="357"/>
      <x:c r="N75" s="332" t="str">
        <x:v>CAD</x:v>
      </x:c>
      <x:c r="O75" s="332" t="str">
        <x:v>SRC-NGOB-V18</x:v>
      </x:c>
      <x:c r="P75" s="332" t="str">
        <x:v>'CH-'!L90</x:v>
      </x:c>
      <x:c r="Q75" s="358" t="str">
        <x:v>Under review</x:v>
      </x:c>
      <x:c r="R75" s="332" t="str">
        <x:v>V4.2-NGOB-CORRECTED-TEST</x:v>
      </x:c>
      <x:c r="S75" s="332" t="str">
        <x:v>Source payment aggregate; signs unresolved. Original source numeric input.</x:v>
      </x:c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332" t="str">
        <x:v>DSCH-PROP-70</x:v>
      </x:c>
      <x:c r="B76" s="332" t="str">
        <x:v>ASM-NGOB-V42-TEST</x:v>
      </x:c>
      <x:c r="C76" s="332" t="str">
        <x:v>DEBT-PAY-PROP-CH</x:v>
      </x:c>
      <x:c r="D76" s="332" t="str">
        <x:v>PROP-CH</x:v>
      </x:c>
      <x:c r="E76" s="366" t="d">
        <x:v>2034-04-01T00:00:00.000Z</x:v>
      </x:c>
      <x:c r="F76" s="366" t="d">
        <x:v>2035-03-31T00:00:00.000Z</x:v>
      </x:c>
      <x:c r="G76" s="332" t="str">
        <x:v>2034-2035</x:v>
      </x:c>
      <x:c r="H76" s="332" t="str">
        <x:v>Projection</x:v>
      </x:c>
      <x:c r="I76" s="357"/>
      <x:c r="J76" s="373"/>
      <x:c r="K76" s="373"/>
      <x:c r="L76" s="374" t="n">
        <x:v>0</x:v>
      </x:c>
      <x:c r="M76" s="357"/>
      <x:c r="N76" s="332" t="str">
        <x:v>CAD</x:v>
      </x:c>
      <x:c r="O76" s="332" t="str">
        <x:v>SRC-NGOB-V18</x:v>
      </x:c>
      <x:c r="P76" s="332" t="str">
        <x:v>'CH-'!M90</x:v>
      </x:c>
      <x:c r="Q76" s="358" t="str">
        <x:v>Under review</x:v>
      </x:c>
      <x:c r="R76" s="332" t="str">
        <x:v>V4.2-NGOB-CORRECTED-TEST</x:v>
      </x:c>
      <x:c r="S76" s="332" t="str">
        <x:v>Source payment aggregate; signs unresolved. Original source numeric input.</x:v>
      </x:c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332" t="str">
        <x:v>DSCH-PROP-71</x:v>
      </x:c>
      <x:c r="B77" s="332" t="str">
        <x:v>ASM-NGOB-V42-TEST</x:v>
      </x:c>
      <x:c r="C77" s="332" t="str">
        <x:v>DEBT-PAY-PROP-CC</x:v>
      </x:c>
      <x:c r="D77" s="332" t="str">
        <x:v>PROP-CC</x:v>
      </x:c>
      <x:c r="E77" s="366" t="d">
        <x:v>2024-04-01T00:00:00.000Z</x:v>
      </x:c>
      <x:c r="F77" s="366" t="d">
        <x:v>2025-03-31T00:00:00.000Z</x:v>
      </x:c>
      <x:c r="G77" s="332" t="str">
        <x:v>2024-2025</x:v>
      </x:c>
      <x:c r="H77" s="332" t="str">
        <x:v>Actual</x:v>
      </x:c>
      <x:c r="I77" s="357"/>
      <x:c r="J77" s="373"/>
      <x:c r="K77" s="373"/>
      <x:c r="L77" s="374" t="n">
        <x:v>178507.80000000002</x:v>
      </x:c>
      <x:c r="M77" s="357"/>
      <x:c r="N77" s="332" t="str">
        <x:v>CAD</x:v>
      </x:c>
      <x:c r="O77" s="332" t="str">
        <x:v>SRC-NGOB-V18</x:v>
      </x:c>
      <x:c r="P77" s="332" t="str">
        <x:v>'CC-'!C90</x:v>
      </x:c>
      <x:c r="Q77" s="358" t="str">
        <x:v>Under review</x:v>
      </x:c>
      <x:c r="R77" s="332" t="str">
        <x:v>V4.2-NGOB-CORRECTED-TEST</x:v>
      </x:c>
      <x:c r="S77" s="332" t="str">
        <x:v>Source payment aggregate; signs unresolved. Original source numeric input.</x:v>
      </x:c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332" t="str">
        <x:v>DSCH-PROP-72</x:v>
      </x:c>
      <x:c r="B78" s="332" t="str">
        <x:v>ASM-NGOB-V42-TEST</x:v>
      </x:c>
      <x:c r="C78" s="332" t="str">
        <x:v>DEBT-PAY-PROP-CC</x:v>
      </x:c>
      <x:c r="D78" s="332" t="str">
        <x:v>PROP-CC</x:v>
      </x:c>
      <x:c r="E78" s="366" t="d">
        <x:v>2025-04-01T00:00:00.000Z</x:v>
      </x:c>
      <x:c r="F78" s="366" t="d">
        <x:v>2026-03-31T00:00:00.000Z</x:v>
      </x:c>
      <x:c r="G78" s="332" t="str">
        <x:v>2025-2026</x:v>
      </x:c>
      <x:c r="H78" s="332" t="str">
        <x:v>Budget</x:v>
      </x:c>
      <x:c r="I78" s="357"/>
      <x:c r="J78" s="373"/>
      <x:c r="K78" s="373"/>
      <x:c r="L78" s="374" t="n">
        <x:v>178507.80000000002</x:v>
      </x:c>
      <x:c r="M78" s="357"/>
      <x:c r="N78" s="332" t="str">
        <x:v>CAD</x:v>
      </x:c>
      <x:c r="O78" s="332" t="str">
        <x:v>SRC-NGOB-V18</x:v>
      </x:c>
      <x:c r="P78" s="332" t="str">
        <x:v>'CC-'!D90</x:v>
      </x:c>
      <x:c r="Q78" s="358" t="str">
        <x:v>Under review</x:v>
      </x:c>
      <x:c r="R78" s="332" t="str">
        <x:v>V4.2-NGOB-CORRECTED-TEST</x:v>
      </x:c>
      <x:c r="S78" s="332" t="str">
        <x:v>Source payment aggregate; signs unresolved. Original source numeric input.</x:v>
      </x:c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332" t="str">
        <x:v>DSCH-PROP-73</x:v>
      </x:c>
      <x:c r="B79" s="332" t="str">
        <x:v>ASM-NGOB-V42-TEST</x:v>
      </x:c>
      <x:c r="C79" s="332" t="str">
        <x:v>DEBT-PAY-PROP-CC</x:v>
      </x:c>
      <x:c r="D79" s="332" t="str">
        <x:v>PROP-CC</x:v>
      </x:c>
      <x:c r="E79" s="366" t="d">
        <x:v>2026-04-01T00:00:00.000Z</x:v>
      </x:c>
      <x:c r="F79" s="366" t="d">
        <x:v>2027-03-31T00:00:00.000Z</x:v>
      </x:c>
      <x:c r="G79" s="332" t="str">
        <x:v>2026-2027</x:v>
      </x:c>
      <x:c r="H79" s="332" t="str">
        <x:v>Projection</x:v>
      </x:c>
      <x:c r="I79" s="357"/>
      <x:c r="J79" s="373"/>
      <x:c r="K79" s="373"/>
      <x:c r="L79" s="374" t="n">
        <x:v>0</x:v>
      </x:c>
      <x:c r="M79" s="357"/>
      <x:c r="N79" s="332" t="str">
        <x:v>CAD</x:v>
      </x:c>
      <x:c r="O79" s="332" t="str">
        <x:v>SRC-NGOB-V18</x:v>
      </x:c>
      <x:c r="P79" s="332" t="str">
        <x:v>'CC-'!E90</x:v>
      </x:c>
      <x:c r="Q79" s="358" t="str">
        <x:v>Under review</x:v>
      </x:c>
      <x:c r="R79" s="332" t="str">
        <x:v>V4.2-NGOB-CORRECTED-TEST</x:v>
      </x:c>
      <x:c r="S79" s="332" t="str">
        <x:v>Source payment aggregate; signs unresolved. Original source numeric input.</x:v>
      </x:c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332" t="str">
        <x:v>DSCH-PROP-74</x:v>
      </x:c>
      <x:c r="B80" s="332" t="str">
        <x:v>ASM-NGOB-V42-TEST</x:v>
      </x:c>
      <x:c r="C80" s="332" t="str">
        <x:v>DEBT-PAY-PROP-CC</x:v>
      </x:c>
      <x:c r="D80" s="332" t="str">
        <x:v>PROP-CC</x:v>
      </x:c>
      <x:c r="E80" s="366" t="d">
        <x:v>2027-04-01T00:00:00.000Z</x:v>
      </x:c>
      <x:c r="F80" s="366" t="d">
        <x:v>2028-03-31T00:00:00.000Z</x:v>
      </x:c>
      <x:c r="G80" s="332" t="str">
        <x:v>2027-2028</x:v>
      </x:c>
      <x:c r="H80" s="332" t="str">
        <x:v>Projection</x:v>
      </x:c>
      <x:c r="I80" s="357"/>
      <x:c r="J80" s="373"/>
      <x:c r="K80" s="373"/>
      <x:c r="L80" s="374" t="n">
        <x:v>0</x:v>
      </x:c>
      <x:c r="M80" s="357"/>
      <x:c r="N80" s="332" t="str">
        <x:v>CAD</x:v>
      </x:c>
      <x:c r="O80" s="332" t="str">
        <x:v>SRC-NGOB-V18</x:v>
      </x:c>
      <x:c r="P80" s="332" t="str">
        <x:v>'CC-'!F90</x:v>
      </x:c>
      <x:c r="Q80" s="358" t="str">
        <x:v>Under review</x:v>
      </x:c>
      <x:c r="R80" s="332" t="str">
        <x:v>V4.2-NGOB-CORRECTED-TEST</x:v>
      </x:c>
      <x:c r="S80" s="332" t="str">
        <x:v>Source payment aggregate; signs unresolved. Original source numeric input.</x:v>
      </x:c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332" t="str">
        <x:v>DSCH-PROP-75</x:v>
      </x:c>
      <x:c r="B81" s="332" t="str">
        <x:v>ASM-NGOB-V42-TEST</x:v>
      </x:c>
      <x:c r="C81" s="332" t="str">
        <x:v>DEBT-PAY-PROP-CC</x:v>
      </x:c>
      <x:c r="D81" s="332" t="str">
        <x:v>PROP-CC</x:v>
      </x:c>
      <x:c r="E81" s="366" t="d">
        <x:v>2028-04-01T00:00:00.000Z</x:v>
      </x:c>
      <x:c r="F81" s="366" t="d">
        <x:v>2029-03-31T00:00:00.000Z</x:v>
      </x:c>
      <x:c r="G81" s="332" t="str">
        <x:v>2028-2029</x:v>
      </x:c>
      <x:c r="H81" s="332" t="str">
        <x:v>Projection</x:v>
      </x:c>
      <x:c r="I81" s="357"/>
      <x:c r="J81" s="373"/>
      <x:c r="K81" s="373"/>
      <x:c r="L81" s="374" t="n">
        <x:v>0</x:v>
      </x:c>
      <x:c r="M81" s="357"/>
      <x:c r="N81" s="332" t="str">
        <x:v>CAD</x:v>
      </x:c>
      <x:c r="O81" s="332" t="str">
        <x:v>SRC-NGOB-V18</x:v>
      </x:c>
      <x:c r="P81" s="332" t="str">
        <x:v>'CC-'!G90</x:v>
      </x:c>
      <x:c r="Q81" s="358" t="str">
        <x:v>Under review</x:v>
      </x:c>
      <x:c r="R81" s="332" t="str">
        <x:v>V4.2-NGOB-CORRECTED-TEST</x:v>
      </x:c>
      <x:c r="S81" s="332" t="str">
        <x:v>Source payment aggregate; signs unresolved. Original source numeric input.</x:v>
      </x:c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332" t="str">
        <x:v>DSCH-PROP-76</x:v>
      </x:c>
      <x:c r="B82" s="332" t="str">
        <x:v>ASM-NGOB-V42-TEST</x:v>
      </x:c>
      <x:c r="C82" s="332" t="str">
        <x:v>DEBT-PAY-PROP-CC</x:v>
      </x:c>
      <x:c r="D82" s="332" t="str">
        <x:v>PROP-CC</x:v>
      </x:c>
      <x:c r="E82" s="366" t="d">
        <x:v>2029-04-01T00:00:00.000Z</x:v>
      </x:c>
      <x:c r="F82" s="366" t="d">
        <x:v>2030-03-31T00:00:00.000Z</x:v>
      </x:c>
      <x:c r="G82" s="332" t="str">
        <x:v>2029-2030</x:v>
      </x:c>
      <x:c r="H82" s="332" t="str">
        <x:v>Projection</x:v>
      </x:c>
      <x:c r="I82" s="357"/>
      <x:c r="J82" s="373"/>
      <x:c r="K82" s="373"/>
      <x:c r="L82" s="374" t="n">
        <x:v>0</x:v>
      </x:c>
      <x:c r="M82" s="357"/>
      <x:c r="N82" s="332" t="str">
        <x:v>CAD</x:v>
      </x:c>
      <x:c r="O82" s="332" t="str">
        <x:v>SRC-NGOB-V18</x:v>
      </x:c>
      <x:c r="P82" s="332" t="str">
        <x:v>'CC-'!H90</x:v>
      </x:c>
      <x:c r="Q82" s="358" t="str">
        <x:v>Under review</x:v>
      </x:c>
      <x:c r="R82" s="332" t="str">
        <x:v>V4.2-NGOB-CORRECTED-TEST</x:v>
      </x:c>
      <x:c r="S82" s="332" t="str">
        <x:v>Source payment aggregate; signs unresolved. Original source numeric input.</x:v>
      </x:c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332" t="str">
        <x:v>DSCH-PROP-77</x:v>
      </x:c>
      <x:c r="B83" s="332" t="str">
        <x:v>ASM-NGOB-V42-TEST</x:v>
      </x:c>
      <x:c r="C83" s="332" t="str">
        <x:v>DEBT-PAY-PROP-CC</x:v>
      </x:c>
      <x:c r="D83" s="332" t="str">
        <x:v>PROP-CC</x:v>
      </x:c>
      <x:c r="E83" s="366" t="d">
        <x:v>2031-04-01T00:00:00.000Z</x:v>
      </x:c>
      <x:c r="F83" s="366" t="d">
        <x:v>2032-03-31T00:00:00.000Z</x:v>
      </x:c>
      <x:c r="G83" s="332" t="str">
        <x:v>2031-2032</x:v>
      </x:c>
      <x:c r="H83" s="332" t="str">
        <x:v>Projection</x:v>
      </x:c>
      <x:c r="I83" s="357"/>
      <x:c r="J83" s="373"/>
      <x:c r="K83" s="373"/>
      <x:c r="L83" s="374" t="n">
        <x:v>0</x:v>
      </x:c>
      <x:c r="M83" s="357"/>
      <x:c r="N83" s="332" t="str">
        <x:v>CAD</x:v>
      </x:c>
      <x:c r="O83" s="332" t="str">
        <x:v>SRC-NGOB-V18</x:v>
      </x:c>
      <x:c r="P83" s="332" t="str">
        <x:v>'CC-'!J90</x:v>
      </x:c>
      <x:c r="Q83" s="358" t="str">
        <x:v>Under review</x:v>
      </x:c>
      <x:c r="R83" s="332" t="str">
        <x:v>V4.2-NGOB-CORRECTED-TEST</x:v>
      </x:c>
      <x:c r="S83" s="332" t="str">
        <x:v>Source payment aggregate; signs unresolved. Original source numeric input.</x:v>
      </x:c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332" t="str">
        <x:v>DSCH-PROP-78</x:v>
      </x:c>
      <x:c r="B84" s="332" t="str">
        <x:v>ASM-NGOB-V42-TEST</x:v>
      </x:c>
      <x:c r="C84" s="332" t="str">
        <x:v>DEBT-PAY-PROP-EE</x:v>
      </x:c>
      <x:c r="D84" s="332" t="str">
        <x:v>PROP-EE</x:v>
      </x:c>
      <x:c r="E84" s="366" t="d">
        <x:v>2024-04-01T00:00:00.000Z</x:v>
      </x:c>
      <x:c r="F84" s="366" t="d">
        <x:v>2025-03-31T00:00:00.000Z</x:v>
      </x:c>
      <x:c r="G84" s="332" t="str">
        <x:v>2024-2025</x:v>
      </x:c>
      <x:c r="H84" s="332" t="str">
        <x:v>Actual</x:v>
      </x:c>
      <x:c r="I84" s="357"/>
      <x:c r="J84" s="373"/>
      <x:c r="K84" s="373"/>
      <x:c r="L84" s="374" t="n">
        <x:v>54320.020000000004</x:v>
      </x:c>
      <x:c r="M84" s="357"/>
      <x:c r="N84" s="332" t="str">
        <x:v>CAD</x:v>
      </x:c>
      <x:c r="O84" s="332" t="str">
        <x:v>SRC-NGOB-V18</x:v>
      </x:c>
      <x:c r="P84" s="332" t="str">
        <x:v>'EE-'!C90</x:v>
      </x:c>
      <x:c r="Q84" s="358" t="str">
        <x:v>Under review</x:v>
      </x:c>
      <x:c r="R84" s="332" t="str">
        <x:v>V4.2-NGOB-CORRECTED-TEST</x:v>
      </x:c>
      <x:c r="S84" s="332" t="str">
        <x:v>Source payment aggregate; signs unresolved. Original source numeric input.</x:v>
      </x:c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332" t="str">
        <x:v>DSCH-PROP-79</x:v>
      </x:c>
      <x:c r="B85" s="332" t="str">
        <x:v>ASM-NGOB-V42-TEST</x:v>
      </x:c>
      <x:c r="C85" s="332" t="str">
        <x:v>DEBT-PAY-PROP-EE</x:v>
      </x:c>
      <x:c r="D85" s="332" t="str">
        <x:v>PROP-EE</x:v>
      </x:c>
      <x:c r="E85" s="366" t="d">
        <x:v>2025-04-01T00:00:00.000Z</x:v>
      </x:c>
      <x:c r="F85" s="366" t="d">
        <x:v>2026-03-31T00:00:00.000Z</x:v>
      </x:c>
      <x:c r="G85" s="332" t="str">
        <x:v>2025-2026</x:v>
      </x:c>
      <x:c r="H85" s="332" t="str">
        <x:v>Budget</x:v>
      </x:c>
      <x:c r="I85" s="357"/>
      <x:c r="J85" s="373"/>
      <x:c r="K85" s="373"/>
      <x:c r="L85" s="374" t="n">
        <x:v>48340.08</x:v>
      </x:c>
      <x:c r="M85" s="357"/>
      <x:c r="N85" s="332" t="str">
        <x:v>CAD</x:v>
      </x:c>
      <x:c r="O85" s="332" t="str">
        <x:v>SRC-NGOB-V18</x:v>
      </x:c>
      <x:c r="P85" s="332" t="str">
        <x:v>'EE-'!D90</x:v>
      </x:c>
      <x:c r="Q85" s="358" t="str">
        <x:v>Under review</x:v>
      </x:c>
      <x:c r="R85" s="332" t="str">
        <x:v>V4.2-NGOB-CORRECTED-TEST</x:v>
      </x:c>
      <x:c r="S85" s="332" t="str">
        <x:v>Source payment aggregate; signs unresolved. Original source numeric input.</x:v>
      </x:c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332" t="str">
        <x:v>DSCH-PROP-80</x:v>
      </x:c>
      <x:c r="B86" s="332" t="str">
        <x:v>ASM-NGOB-V42-TEST</x:v>
      </x:c>
      <x:c r="C86" s="332" t="str">
        <x:v>DEBT-PAY-PROP-EE</x:v>
      </x:c>
      <x:c r="D86" s="332" t="str">
        <x:v>PROP-EE</x:v>
      </x:c>
      <x:c r="E86" s="366" t="d">
        <x:v>2026-04-01T00:00:00.000Z</x:v>
      </x:c>
      <x:c r="F86" s="366" t="d">
        <x:v>2027-03-31T00:00:00.000Z</x:v>
      </x:c>
      <x:c r="G86" s="332" t="str">
        <x:v>2026-2027</x:v>
      </x:c>
      <x:c r="H86" s="332" t="str">
        <x:v>Projection</x:v>
      </x:c>
      <x:c r="I86" s="357"/>
      <x:c r="J86" s="373"/>
      <x:c r="K86" s="373"/>
      <x:c r="L86" s="374" t="n">
        <x:v>28440</x:v>
      </x:c>
      <x:c r="M86" s="357"/>
      <x:c r="N86" s="332" t="str">
        <x:v>CAD</x:v>
      </x:c>
      <x:c r="O86" s="332" t="str">
        <x:v>SRC-NGOB-V18</x:v>
      </x:c>
      <x:c r="P86" s="332" t="str">
        <x:v>'EE-'!E90</x:v>
      </x:c>
      <x:c r="Q86" s="358" t="str">
        <x:v>Under review</x:v>
      </x:c>
      <x:c r="R86" s="332" t="str">
        <x:v>V4.2-NGOB-CORRECTED-TEST</x:v>
      </x:c>
      <x:c r="S86" s="332" t="str">
        <x:v>Source payment aggregate; signs unresolved. Original source numeric input.</x:v>
      </x:c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332" t="str">
        <x:v>DSCH-PROP-81</x:v>
      </x:c>
      <x:c r="B87" s="332" t="str">
        <x:v>ASM-NGOB-V42-TEST</x:v>
      </x:c>
      <x:c r="C87" s="332" t="str">
        <x:v>DEBT-PAY-PROP-EE</x:v>
      </x:c>
      <x:c r="D87" s="332" t="str">
        <x:v>PROP-EE</x:v>
      </x:c>
      <x:c r="E87" s="366" t="d">
        <x:v>2027-04-01T00:00:00.000Z</x:v>
      </x:c>
      <x:c r="F87" s="366" t="d">
        <x:v>2028-03-31T00:00:00.000Z</x:v>
      </x:c>
      <x:c r="G87" s="332" t="str">
        <x:v>2027-2028</x:v>
      </x:c>
      <x:c r="H87" s="332" t="str">
        <x:v>Projection</x:v>
      </x:c>
      <x:c r="I87" s="357"/>
      <x:c r="J87" s="373"/>
      <x:c r="K87" s="373"/>
      <x:c r="L87" s="374" t="n">
        <x:v>28440</x:v>
      </x:c>
      <x:c r="M87" s="357"/>
      <x:c r="N87" s="332" t="str">
        <x:v>CAD</x:v>
      </x:c>
      <x:c r="O87" s="332" t="str">
        <x:v>SRC-NGOB-V18</x:v>
      </x:c>
      <x:c r="P87" s="332" t="str">
        <x:v>'EE-'!F90</x:v>
      </x:c>
      <x:c r="Q87" s="358" t="str">
        <x:v>Under review</x:v>
      </x:c>
      <x:c r="R87" s="332" t="str">
        <x:v>V4.2-NGOB-CORRECTED-TEST</x:v>
      </x:c>
      <x:c r="S87" s="332" t="str">
        <x:v>Source payment aggregate; signs unresolved. Original source numeric input.</x:v>
      </x:c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332" t="str">
        <x:v>DSCH-PROP-82</x:v>
      </x:c>
      <x:c r="B88" s="332" t="str">
        <x:v>ASM-NGOB-V42-TEST</x:v>
      </x:c>
      <x:c r="C88" s="332" t="str">
        <x:v>DEBT-PAY-PROP-EE</x:v>
      </x:c>
      <x:c r="D88" s="332" t="str">
        <x:v>PROP-EE</x:v>
      </x:c>
      <x:c r="E88" s="366" t="d">
        <x:v>2028-04-01T00:00:00.000Z</x:v>
      </x:c>
      <x:c r="F88" s="366" t="d">
        <x:v>2029-03-31T00:00:00.000Z</x:v>
      </x:c>
      <x:c r="G88" s="332" t="str">
        <x:v>2028-2029</x:v>
      </x:c>
      <x:c r="H88" s="332" t="str">
        <x:v>Projection</x:v>
      </x:c>
      <x:c r="I88" s="357"/>
      <x:c r="J88" s="373"/>
      <x:c r="K88" s="373"/>
      <x:c r="L88" s="374" t="n">
        <x:v>28440</x:v>
      </x:c>
      <x:c r="M88" s="357"/>
      <x:c r="N88" s="332" t="str">
        <x:v>CAD</x:v>
      </x:c>
      <x:c r="O88" s="332" t="str">
        <x:v>SRC-NGOB-V18</x:v>
      </x:c>
      <x:c r="P88" s="332" t="str">
        <x:v>'EE-'!G90</x:v>
      </x:c>
      <x:c r="Q88" s="358" t="str">
        <x:v>Under review</x:v>
      </x:c>
      <x:c r="R88" s="332" t="str">
        <x:v>V4.2-NGOB-CORRECTED-TEST</x:v>
      </x:c>
      <x:c r="S88" s="332" t="str">
        <x:v>Source payment aggregate; signs unresolved. Original source numeric input.</x:v>
      </x:c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332" t="str">
        <x:v>DSCH-PROP-83</x:v>
      </x:c>
      <x:c r="B89" s="332" t="str">
        <x:v>ASM-NGOB-V42-TEST</x:v>
      </x:c>
      <x:c r="C89" s="332" t="str">
        <x:v>DEBT-PAY-PROP-EE</x:v>
      </x:c>
      <x:c r="D89" s="332" t="str">
        <x:v>PROP-EE</x:v>
      </x:c>
      <x:c r="E89" s="366" t="d">
        <x:v>2029-04-01T00:00:00.000Z</x:v>
      </x:c>
      <x:c r="F89" s="366" t="d">
        <x:v>2030-03-31T00:00:00.000Z</x:v>
      </x:c>
      <x:c r="G89" s="332" t="str">
        <x:v>2029-2030</x:v>
      </x:c>
      <x:c r="H89" s="332" t="str">
        <x:v>Projection</x:v>
      </x:c>
      <x:c r="I89" s="357"/>
      <x:c r="J89" s="373"/>
      <x:c r="K89" s="373"/>
      <x:c r="L89" s="374" t="n">
        <x:v>27838.88</x:v>
      </x:c>
      <x:c r="M89" s="357"/>
      <x:c r="N89" s="332" t="str">
        <x:v>CAD</x:v>
      </x:c>
      <x:c r="O89" s="332" t="str">
        <x:v>SRC-NGOB-V18</x:v>
      </x:c>
      <x:c r="P89" s="332" t="str">
        <x:v>'EE-'!H90</x:v>
      </x:c>
      <x:c r="Q89" s="358" t="str">
        <x:v>Under review</x:v>
      </x:c>
      <x:c r="R89" s="332" t="str">
        <x:v>V4.2-NGOB-CORRECTED-TEST</x:v>
      </x:c>
      <x:c r="S89" s="332" t="str">
        <x:v>Source payment aggregate; signs unresolved. Original source numeric input.</x:v>
      </x:c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332" t="str">
        <x:v>DSCH-PROP-84</x:v>
      </x:c>
      <x:c r="B90" s="332" t="str">
        <x:v>ASM-NGOB-V42-TEST</x:v>
      </x:c>
      <x:c r="C90" s="332" t="str">
        <x:v>DEBT-PAY-PROP-EE</x:v>
      </x:c>
      <x:c r="D90" s="332" t="str">
        <x:v>PROP-EE</x:v>
      </x:c>
      <x:c r="E90" s="366" t="d">
        <x:v>2031-04-01T00:00:00.000Z</x:v>
      </x:c>
      <x:c r="F90" s="366" t="d">
        <x:v>2032-03-31T00:00:00.000Z</x:v>
      </x:c>
      <x:c r="G90" s="332" t="str">
        <x:v>2031-2032</x:v>
      </x:c>
      <x:c r="H90" s="332" t="str">
        <x:v>Projection</x:v>
      </x:c>
      <x:c r="I90" s="357"/>
      <x:c r="J90" s="373"/>
      <x:c r="K90" s="373"/>
      <x:c r="L90" s="374" t="n">
        <x:v>27437.76</x:v>
      </x:c>
      <x:c r="M90" s="357"/>
      <x:c r="N90" s="332" t="str">
        <x:v>CAD</x:v>
      </x:c>
      <x:c r="O90" s="332" t="str">
        <x:v>SRC-NGOB-V18</x:v>
      </x:c>
      <x:c r="P90" s="332" t="str">
        <x:v>'EE-'!J90</x:v>
      </x:c>
      <x:c r="Q90" s="358" t="str">
        <x:v>Under review</x:v>
      </x:c>
      <x:c r="R90" s="332" t="str">
        <x:v>V4.2-NGOB-CORRECTED-TEST</x:v>
      </x:c>
      <x:c r="S90" s="332" t="str">
        <x:v>Source payment aggregate; signs unresolved. Original source numeric input.</x:v>
      </x:c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332" t="str">
        <x:v>DSCH-PROP-85</x:v>
      </x:c>
      <x:c r="B91" s="332" t="str">
        <x:v>ASM-NGOB-V42-TEST</x:v>
      </x:c>
      <x:c r="C91" s="332" t="str">
        <x:v>DEBT-PAY-PROP-EE</x:v>
      </x:c>
      <x:c r="D91" s="332" t="str">
        <x:v>PROP-EE</x:v>
      </x:c>
      <x:c r="E91" s="366" t="d">
        <x:v>2032-04-01T00:00:00.000Z</x:v>
      </x:c>
      <x:c r="F91" s="366" t="d">
        <x:v>2033-03-31T00:00:00.000Z</x:v>
      </x:c>
      <x:c r="G91" s="332" t="str">
        <x:v>2032-2033</x:v>
      </x:c>
      <x:c r="H91" s="332" t="str">
        <x:v>Projection</x:v>
      </x:c>
      <x:c r="I91" s="357"/>
      <x:c r="J91" s="373"/>
      <x:c r="K91" s="373"/>
      <x:c r="L91" s="374" t="n">
        <x:v>27437.76</x:v>
      </x:c>
      <x:c r="M91" s="357"/>
      <x:c r="N91" s="332" t="str">
        <x:v>CAD</x:v>
      </x:c>
      <x:c r="O91" s="332" t="str">
        <x:v>SRC-NGOB-V18</x:v>
      </x:c>
      <x:c r="P91" s="332" t="str">
        <x:v>'EE-'!K90</x:v>
      </x:c>
      <x:c r="Q91" s="358" t="str">
        <x:v>Under review</x:v>
      </x:c>
      <x:c r="R91" s="332" t="str">
        <x:v>V4.2-NGOB-CORRECTED-TEST</x:v>
      </x:c>
      <x:c r="S91" s="332" t="str">
        <x:v>Source payment aggregate; signs unresolved. Original source numeric input.</x:v>
      </x:c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332" t="str">
        <x:v>DSCH-PROP-86</x:v>
      </x:c>
      <x:c r="B92" s="332" t="str">
        <x:v>ASM-NGOB-V42-TEST</x:v>
      </x:c>
      <x:c r="C92" s="332" t="str">
        <x:v>DEBT-PAY-PROP-EE</x:v>
      </x:c>
      <x:c r="D92" s="332" t="str">
        <x:v>PROP-EE</x:v>
      </x:c>
      <x:c r="E92" s="366" t="d">
        <x:v>2033-04-01T00:00:00.000Z</x:v>
      </x:c>
      <x:c r="F92" s="366" t="d">
        <x:v>2034-03-31T00:00:00.000Z</x:v>
      </x:c>
      <x:c r="G92" s="332" t="str">
        <x:v>2033-2034</x:v>
      </x:c>
      <x:c r="H92" s="332" t="str">
        <x:v>Projection</x:v>
      </x:c>
      <x:c r="I92" s="357"/>
      <x:c r="J92" s="373"/>
      <x:c r="K92" s="373"/>
      <x:c r="L92" s="374" t="n">
        <x:v>27437.76</x:v>
      </x:c>
      <x:c r="M92" s="357"/>
      <x:c r="N92" s="332" t="str">
        <x:v>CAD</x:v>
      </x:c>
      <x:c r="O92" s="332" t="str">
        <x:v>SRC-NGOB-V18</x:v>
      </x:c>
      <x:c r="P92" s="332" t="str">
        <x:v>'EE-'!L90</x:v>
      </x:c>
      <x:c r="Q92" s="358" t="str">
        <x:v>Under review</x:v>
      </x:c>
      <x:c r="R92" s="332" t="str">
        <x:v>V4.2-NGOB-CORRECTED-TEST</x:v>
      </x:c>
      <x:c r="S92" s="332" t="str">
        <x:v>Source payment aggregate; signs unresolved. Original source numeric input.</x:v>
      </x:c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332" t="str">
        <x:v>DSCH-PROP-87</x:v>
      </x:c>
      <x:c r="B93" s="332" t="str">
        <x:v>ASM-NGOB-V42-TEST</x:v>
      </x:c>
      <x:c r="C93" s="332" t="str">
        <x:v>DEBT-PAY-PROP-EE</x:v>
      </x:c>
      <x:c r="D93" s="332" t="str">
        <x:v>PROP-EE</x:v>
      </x:c>
      <x:c r="E93" s="366" t="d">
        <x:v>2034-04-01T00:00:00.000Z</x:v>
      </x:c>
      <x:c r="F93" s="366" t="d">
        <x:v>2035-03-31T00:00:00.000Z</x:v>
      </x:c>
      <x:c r="G93" s="332" t="str">
        <x:v>2034-2035</x:v>
      </x:c>
      <x:c r="H93" s="332" t="str">
        <x:v>Projection</x:v>
      </x:c>
      <x:c r="I93" s="357"/>
      <x:c r="J93" s="373"/>
      <x:c r="K93" s="373"/>
      <x:c r="L93" s="374" t="n">
        <x:v>27437.76</x:v>
      </x:c>
      <x:c r="M93" s="357"/>
      <x:c r="N93" s="332" t="str">
        <x:v>CAD</x:v>
      </x:c>
      <x:c r="O93" s="332" t="str">
        <x:v>SRC-NGOB-V18</x:v>
      </x:c>
      <x:c r="P93" s="332" t="str">
        <x:v>'EE-'!M90</x:v>
      </x:c>
      <x:c r="Q93" s="358" t="str">
        <x:v>Under review</x:v>
      </x:c>
      <x:c r="R93" s="332" t="str">
        <x:v>V4.2-NGOB-CORRECTED-TEST</x:v>
      </x:c>
      <x:c r="S93" s="332" t="str">
        <x:v>Source payment aggregate; signs unresolved. Original source numeric input.</x:v>
      </x:c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332" t="str">
        <x:v>DSCH-PROP-88</x:v>
      </x:c>
      <x:c r="B94" s="332" t="str">
        <x:v>ASM-NGOB-V42-TEST</x:v>
      </x:c>
      <x:c r="C94" s="332" t="str">
        <x:v>DEBT-PAY-PROP-MH</x:v>
      </x:c>
      <x:c r="D94" s="332" t="str">
        <x:v>PROP-MH</x:v>
      </x:c>
      <x:c r="E94" s="366" t="d">
        <x:v>2024-04-01T00:00:00.000Z</x:v>
      </x:c>
      <x:c r="F94" s="366" t="d">
        <x:v>2025-03-31T00:00:00.000Z</x:v>
      </x:c>
      <x:c r="G94" s="332" t="str">
        <x:v>2024-2025</x:v>
      </x:c>
      <x:c r="H94" s="332" t="str">
        <x:v>Actual</x:v>
      </x:c>
      <x:c r="I94" s="357"/>
      <x:c r="J94" s="373"/>
      <x:c r="K94" s="373"/>
      <x:c r="L94" s="374" t="n">
        <x:v>-125540.52</x:v>
      </x:c>
      <x:c r="M94" s="357"/>
      <x:c r="N94" s="332" t="str">
        <x:v>CAD</x:v>
      </x:c>
      <x:c r="O94" s="332" t="str">
        <x:v>SRC-NGOB-V18</x:v>
      </x:c>
      <x:c r="P94" s="332" t="str">
        <x:v>'MH+'!C90</x:v>
      </x:c>
      <x:c r="Q94" s="358" t="str">
        <x:v>Under review</x:v>
      </x:c>
      <x:c r="R94" s="332" t="str">
        <x:v>V4.2-NGOB-CORRECTED-TEST</x:v>
      </x:c>
      <x:c r="S94" s="332" t="str">
        <x:v>Source payment aggregate; signs unresolved. Original source numeric input.</x:v>
      </x:c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332" t="str">
        <x:v>DSCH-PROP-89</x:v>
      </x:c>
      <x:c r="B95" s="332" t="str">
        <x:v>ASM-NGOB-V42-TEST</x:v>
      </x:c>
      <x:c r="C95" s="332" t="str">
        <x:v>DEBT-PAY-PROP-MH</x:v>
      </x:c>
      <x:c r="D95" s="332" t="str">
        <x:v>PROP-MH</x:v>
      </x:c>
      <x:c r="E95" s="366" t="d">
        <x:v>2025-04-01T00:00:00.000Z</x:v>
      </x:c>
      <x:c r="F95" s="366" t="d">
        <x:v>2026-03-31T00:00:00.000Z</x:v>
      </x:c>
      <x:c r="G95" s="332" t="str">
        <x:v>2025-2026</x:v>
      </x:c>
      <x:c r="H95" s="332" t="str">
        <x:v>Budget</x:v>
      </x:c>
      <x:c r="I95" s="357"/>
      <x:c r="J95" s="373"/>
      <x:c r="K95" s="373"/>
      <x:c r="L95" s="374" t="n">
        <x:v>-125540.52</x:v>
      </x:c>
      <x:c r="M95" s="357"/>
      <x:c r="N95" s="332" t="str">
        <x:v>CAD</x:v>
      </x:c>
      <x:c r="O95" s="332" t="str">
        <x:v>SRC-NGOB-V18</x:v>
      </x:c>
      <x:c r="P95" s="332" t="str">
        <x:v>'MH+'!D90</x:v>
      </x:c>
      <x:c r="Q95" s="358" t="str">
        <x:v>Under review</x:v>
      </x:c>
      <x:c r="R95" s="332" t="str">
        <x:v>V4.2-NGOB-CORRECTED-TEST</x:v>
      </x:c>
      <x:c r="S95" s="332" t="str">
        <x:v>Source payment aggregate; signs unresolved. Original source numeric input.</x:v>
      </x:c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332" t="str">
        <x:v>DSCH-PROP-90</x:v>
      </x:c>
      <x:c r="B96" s="332" t="str">
        <x:v>ASM-NGOB-V42-TEST</x:v>
      </x:c>
      <x:c r="C96" s="332" t="str">
        <x:v>DEBT-PAY-PROP-MH</x:v>
      </x:c>
      <x:c r="D96" s="332" t="str">
        <x:v>PROP-MH</x:v>
      </x:c>
      <x:c r="E96" s="366" t="d">
        <x:v>2026-04-01T00:00:00.000Z</x:v>
      </x:c>
      <x:c r="F96" s="366" t="d">
        <x:v>2027-03-31T00:00:00.000Z</x:v>
      </x:c>
      <x:c r="G96" s="332" t="str">
        <x:v>2026-2027</x:v>
      </x:c>
      <x:c r="H96" s="332" t="str">
        <x:v>Projection</x:v>
      </x:c>
      <x:c r="I96" s="357"/>
      <x:c r="J96" s="373"/>
      <x:c r="K96" s="373"/>
      <x:c r="L96" s="374" t="n">
        <x:v>27</x:v>
      </x:c>
      <x:c r="M96" s="357"/>
      <x:c r="N96" s="332" t="str">
        <x:v>CAD</x:v>
      </x:c>
      <x:c r="O96" s="332" t="str">
        <x:v>SRC-NGOB-V18</x:v>
      </x:c>
      <x:c r="P96" s="332" t="str">
        <x:v>'MH+'!E90</x:v>
      </x:c>
      <x:c r="Q96" s="358" t="str">
        <x:v>Under review</x:v>
      </x:c>
      <x:c r="R96" s="332" t="str">
        <x:v>V4.2-NGOB-CORRECTED-TEST</x:v>
      </x:c>
      <x:c r="S96" s="332" t="str">
        <x:v>Source payment aggregate; signs unresolved. Original source numeric input.</x:v>
      </x:c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332" t="str">
        <x:v>DSCH-PROP-91</x:v>
      </x:c>
      <x:c r="B97" s="332" t="str">
        <x:v>ASM-NGOB-V42-TEST</x:v>
      </x:c>
      <x:c r="C97" s="332" t="str">
        <x:v>DEBT-PAY-PROP-NT</x:v>
      </x:c>
      <x:c r="D97" s="332" t="str">
        <x:v>PROP-NT</x:v>
      </x:c>
      <x:c r="E97" s="366" t="d">
        <x:v>2024-04-01T00:00:00.000Z</x:v>
      </x:c>
      <x:c r="F97" s="366" t="d">
        <x:v>2025-03-31T00:00:00.000Z</x:v>
      </x:c>
      <x:c r="G97" s="332" t="str">
        <x:v>2024-2025</x:v>
      </x:c>
      <x:c r="H97" s="332" t="str">
        <x:v>Actual</x:v>
      </x:c>
      <x:c r="I97" s="357"/>
      <x:c r="J97" s="373"/>
      <x:c r="K97" s="373"/>
      <x:c r="L97" s="374" t="n">
        <x:v>-274351.8</x:v>
      </x:c>
      <x:c r="M97" s="357"/>
      <x:c r="N97" s="332" t="str">
        <x:v>CAD</x:v>
      </x:c>
      <x:c r="O97" s="332" t="str">
        <x:v>SRC-NGOB-V18</x:v>
      </x:c>
      <x:c r="P97" s="332" t="str">
        <x:v>'NT+'!C90</x:v>
      </x:c>
      <x:c r="Q97" s="358" t="str">
        <x:v>Under review</x:v>
      </x:c>
      <x:c r="R97" s="332" t="str">
        <x:v>V4.2-NGOB-CORRECTED-TEST</x:v>
      </x:c>
      <x:c r="S97" s="332" t="str">
        <x:v>Source payment aggregate; signs unresolved. Original source numeric input.</x:v>
      </x:c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332" t="str">
        <x:v>DSCH-PROP-92</x:v>
      </x:c>
      <x:c r="B98" s="332" t="str">
        <x:v>ASM-NGOB-V42-TEST</x:v>
      </x:c>
      <x:c r="C98" s="332" t="str">
        <x:v>DEBT-PAY-PROP-NT</x:v>
      </x:c>
      <x:c r="D98" s="332" t="str">
        <x:v>PROP-NT</x:v>
      </x:c>
      <x:c r="E98" s="366" t="d">
        <x:v>2025-04-01T00:00:00.000Z</x:v>
      </x:c>
      <x:c r="F98" s="366" t="d">
        <x:v>2026-03-31T00:00:00.000Z</x:v>
      </x:c>
      <x:c r="G98" s="332" t="str">
        <x:v>2025-2026</x:v>
      </x:c>
      <x:c r="H98" s="332" t="str">
        <x:v>Budget</x:v>
      </x:c>
      <x:c r="I98" s="357"/>
      <x:c r="J98" s="373"/>
      <x:c r="K98" s="373"/>
      <x:c r="L98" s="374" t="n">
        <x:v>-274351.8</x:v>
      </x:c>
      <x:c r="M98" s="357"/>
      <x:c r="N98" s="332" t="str">
        <x:v>CAD</x:v>
      </x:c>
      <x:c r="O98" s="332" t="str">
        <x:v>SRC-NGOB-V18</x:v>
      </x:c>
      <x:c r="P98" s="332" t="str">
        <x:v>'NT+'!D90</x:v>
      </x:c>
      <x:c r="Q98" s="358" t="str">
        <x:v>Under review</x:v>
      </x:c>
      <x:c r="R98" s="332" t="str">
        <x:v>V4.2-NGOB-CORRECTED-TEST</x:v>
      </x:c>
      <x:c r="S98" s="332" t="str">
        <x:v>Source payment aggregate; signs unresolved. Original source numeric input.</x:v>
      </x:c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332" t="str">
        <x:v>DSCH-PROP-93</x:v>
      </x:c>
      <x:c r="B99" s="332" t="str">
        <x:v>ASM-NGOB-V42-TEST</x:v>
      </x:c>
      <x:c r="C99" s="332" t="str">
        <x:v>DEBT-PAY-PROP-NT</x:v>
      </x:c>
      <x:c r="D99" s="332" t="str">
        <x:v>PROP-NT</x:v>
      </x:c>
      <x:c r="E99" s="366" t="d">
        <x:v>2026-04-01T00:00:00.000Z</x:v>
      </x:c>
      <x:c r="F99" s="366" t="d">
        <x:v>2027-03-31T00:00:00.000Z</x:v>
      </x:c>
      <x:c r="G99" s="332" t="str">
        <x:v>2026-2027</x:v>
      </x:c>
      <x:c r="H99" s="332" t="str">
        <x:v>Projection</x:v>
      </x:c>
      <x:c r="I99" s="357"/>
      <x:c r="J99" s="373"/>
      <x:c r="K99" s="373"/>
      <x:c r="L99" s="374" t="n">
        <x:v>-274351.8</x:v>
      </x:c>
      <x:c r="M99" s="357"/>
      <x:c r="N99" s="332" t="str">
        <x:v>CAD</x:v>
      </x:c>
      <x:c r="O99" s="332" t="str">
        <x:v>SRC-NGOB-V18</x:v>
      </x:c>
      <x:c r="P99" s="332" t="str">
        <x:v>'NT+'!E90</x:v>
      </x:c>
      <x:c r="Q99" s="358" t="str">
        <x:v>Under review</x:v>
      </x:c>
      <x:c r="R99" s="332" t="str">
        <x:v>V4.2-NGOB-CORRECTED-TEST</x:v>
      </x:c>
      <x:c r="S99" s="332" t="str">
        <x:v>Source payment aggregate; signs unresolved. Original source numeric input.</x:v>
      </x:c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332" t="str">
        <x:v>DSCH-PROP-94</x:v>
      </x:c>
      <x:c r="B100" s="332" t="str">
        <x:v>ASM-NGOB-V42-TEST</x:v>
      </x:c>
      <x:c r="C100" s="332" t="str">
        <x:v>DEBT-PAY-PROP-NT</x:v>
      </x:c>
      <x:c r="D100" s="332" t="str">
        <x:v>PROP-NT</x:v>
      </x:c>
      <x:c r="E100" s="366" t="d">
        <x:v>2027-04-01T00:00:00.000Z</x:v>
      </x:c>
      <x:c r="F100" s="366" t="d">
        <x:v>2028-03-31T00:00:00.000Z</x:v>
      </x:c>
      <x:c r="G100" s="332" t="str">
        <x:v>2027-2028</x:v>
      </x:c>
      <x:c r="H100" s="332" t="str">
        <x:v>Projection</x:v>
      </x:c>
      <x:c r="I100" s="357"/>
      <x:c r="J100" s="373"/>
      <x:c r="K100" s="373"/>
      <x:c r="L100" s="374" t="n">
        <x:v>0</x:v>
      </x:c>
      <x:c r="M100" s="357"/>
      <x:c r="N100" s="332" t="str">
        <x:v>CAD</x:v>
      </x:c>
      <x:c r="O100" s="332" t="str">
        <x:v>SRC-NGOB-V18</x:v>
      </x:c>
      <x:c r="P100" s="332" t="str">
        <x:v>'NT+'!F90</x:v>
      </x:c>
      <x:c r="Q100" s="358" t="str">
        <x:v>Under review</x:v>
      </x:c>
      <x:c r="R100" s="332" t="str">
        <x:v>V4.2-NGOB-CORRECTED-TEST</x:v>
      </x:c>
      <x:c r="S100" s="332" t="str">
        <x:v>Source payment aggregate; signs unresolved. Original source numeric input.</x:v>
      </x:c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332" t="str">
        <x:v>DSCH-PROP-95</x:v>
      </x:c>
      <x:c r="B101" s="332" t="str">
        <x:v>ASM-NGOB-V42-TEST</x:v>
      </x:c>
      <x:c r="C101" s="332" t="str">
        <x:v>DEBT-PAY-PROP-NT</x:v>
      </x:c>
      <x:c r="D101" s="332" t="str">
        <x:v>PROP-NT</x:v>
      </x:c>
      <x:c r="E101" s="366" t="d">
        <x:v>2028-04-01T00:00:00.000Z</x:v>
      </x:c>
      <x:c r="F101" s="366" t="d">
        <x:v>2029-03-31T00:00:00.000Z</x:v>
      </x:c>
      <x:c r="G101" s="332" t="str">
        <x:v>2028-2029</x:v>
      </x:c>
      <x:c r="H101" s="332" t="str">
        <x:v>Projection</x:v>
      </x:c>
      <x:c r="I101" s="357"/>
      <x:c r="J101" s="373"/>
      <x:c r="K101" s="373"/>
      <x:c r="L101" s="374" t="n">
        <x:v>0</x:v>
      </x:c>
      <x:c r="M101" s="357"/>
      <x:c r="N101" s="332" t="str">
        <x:v>CAD</x:v>
      </x:c>
      <x:c r="O101" s="332" t="str">
        <x:v>SRC-NGOB-V18</x:v>
      </x:c>
      <x:c r="P101" s="332" t="str">
        <x:v>'NT+'!G90</x:v>
      </x:c>
      <x:c r="Q101" s="358" t="str">
        <x:v>Under review</x:v>
      </x:c>
      <x:c r="R101" s="332" t="str">
        <x:v>V4.2-NGOB-CORRECTED-TEST</x:v>
      </x:c>
      <x:c r="S101" s="332" t="str">
        <x:v>Source payment aggregate; signs unresolved. Original source numeric input.</x:v>
      </x:c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332" t="str">
        <x:v>DSCH-PROP-96</x:v>
      </x:c>
      <x:c r="B102" s="332" t="str">
        <x:v>ASM-NGOB-V42-TEST</x:v>
      </x:c>
      <x:c r="C102" s="332" t="str">
        <x:v>DEBT-PAY-PROP-NT</x:v>
      </x:c>
      <x:c r="D102" s="332" t="str">
        <x:v>PROP-NT</x:v>
      </x:c>
      <x:c r="E102" s="366" t="d">
        <x:v>2029-04-01T00:00:00.000Z</x:v>
      </x:c>
      <x:c r="F102" s="366" t="d">
        <x:v>2030-03-31T00:00:00.000Z</x:v>
      </x:c>
      <x:c r="G102" s="332" t="str">
        <x:v>2029-2030</x:v>
      </x:c>
      <x:c r="H102" s="332" t="str">
        <x:v>Projection</x:v>
      </x:c>
      <x:c r="I102" s="357"/>
      <x:c r="J102" s="373"/>
      <x:c r="K102" s="373"/>
      <x:c r="L102" s="374" t="n">
        <x:v>0</x:v>
      </x:c>
      <x:c r="M102" s="357"/>
      <x:c r="N102" s="332" t="str">
        <x:v>CAD</x:v>
      </x:c>
      <x:c r="O102" s="332" t="str">
        <x:v>SRC-NGOB-V18</x:v>
      </x:c>
      <x:c r="P102" s="332" t="str">
        <x:v>'NT+'!H90</x:v>
      </x:c>
      <x:c r="Q102" s="358" t="str">
        <x:v>Under review</x:v>
      </x:c>
      <x:c r="R102" s="332" t="str">
        <x:v>V4.2-NGOB-CORRECTED-TEST</x:v>
      </x:c>
      <x:c r="S102" s="332" t="str">
        <x:v>Source payment aggregate; signs unresolved. Original source numeric input.</x:v>
      </x:c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332" t="str">
        <x:v>DSCH-PROP-97</x:v>
      </x:c>
      <x:c r="B103" s="332" t="str">
        <x:v>ASM-NGOB-V42-TEST</x:v>
      </x:c>
      <x:c r="C103" s="332" t="str">
        <x:v>DEBT-PAY-PROP-NT</x:v>
      </x:c>
      <x:c r="D103" s="332" t="str">
        <x:v>PROP-NT</x:v>
      </x:c>
      <x:c r="E103" s="366" t="d">
        <x:v>2031-04-01T00:00:00.000Z</x:v>
      </x:c>
      <x:c r="F103" s="366" t="d">
        <x:v>2032-03-31T00:00:00.000Z</x:v>
      </x:c>
      <x:c r="G103" s="332" t="str">
        <x:v>2031-2032</x:v>
      </x:c>
      <x:c r="H103" s="332" t="str">
        <x:v>Projection</x:v>
      </x:c>
      <x:c r="I103" s="357"/>
      <x:c r="J103" s="373"/>
      <x:c r="K103" s="373"/>
      <x:c r="L103" s="374" t="n">
        <x:v>0</x:v>
      </x:c>
      <x:c r="M103" s="357"/>
      <x:c r="N103" s="332" t="str">
        <x:v>CAD</x:v>
      </x:c>
      <x:c r="O103" s="332" t="str">
        <x:v>SRC-NGOB-V18</x:v>
      </x:c>
      <x:c r="P103" s="332" t="str">
        <x:v>'NT+'!J90</x:v>
      </x:c>
      <x:c r="Q103" s="358" t="str">
        <x:v>Under review</x:v>
      </x:c>
      <x:c r="R103" s="332" t="str">
        <x:v>V4.2-NGOB-CORRECTED-TEST</x:v>
      </x:c>
      <x:c r="S103" s="332" t="str">
        <x:v>Source payment aggregate; signs unresolved. Original source numeric input.</x:v>
      </x:c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332" t="str">
        <x:v>DSCH-PROP-98</x:v>
      </x:c>
      <x:c r="B104" s="332" t="str">
        <x:v>ASM-NGOB-V42-TEST</x:v>
      </x:c>
      <x:c r="C104" s="332" t="str">
        <x:v>DEBT-PAY-PROP-NT</x:v>
      </x:c>
      <x:c r="D104" s="332" t="str">
        <x:v>PROP-NT</x:v>
      </x:c>
      <x:c r="E104" s="366" t="d">
        <x:v>2032-04-01T00:00:00.000Z</x:v>
      </x:c>
      <x:c r="F104" s="366" t="d">
        <x:v>2033-03-31T00:00:00.000Z</x:v>
      </x:c>
      <x:c r="G104" s="332" t="str">
        <x:v>2032-2033</x:v>
      </x:c>
      <x:c r="H104" s="332" t="str">
        <x:v>Projection</x:v>
      </x:c>
      <x:c r="I104" s="357"/>
      <x:c r="J104" s="373"/>
      <x:c r="K104" s="373"/>
      <x:c r="L104" s="374" t="n">
        <x:v>0</x:v>
      </x:c>
      <x:c r="M104" s="357"/>
      <x:c r="N104" s="332" t="str">
        <x:v>CAD</x:v>
      </x:c>
      <x:c r="O104" s="332" t="str">
        <x:v>SRC-NGOB-V18</x:v>
      </x:c>
      <x:c r="P104" s="332" t="str">
        <x:v>'NT+'!K90</x:v>
      </x:c>
      <x:c r="Q104" s="358" t="str">
        <x:v>Under review</x:v>
      </x:c>
      <x:c r="R104" s="332" t="str">
        <x:v>V4.2-NGOB-CORRECTED-TEST</x:v>
      </x:c>
      <x:c r="S104" s="332" t="str">
        <x:v>Source payment aggregate; signs unresolved. Original source numeric input.</x:v>
      </x:c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332" t="str">
        <x:v>DSCH-PROP-99</x:v>
      </x:c>
      <x:c r="B105" s="332" t="str">
        <x:v>ASM-NGOB-V42-TEST</x:v>
      </x:c>
      <x:c r="C105" s="332" t="str">
        <x:v>DEBT-PAY-PROP-NT</x:v>
      </x:c>
      <x:c r="D105" s="332" t="str">
        <x:v>PROP-NT</x:v>
      </x:c>
      <x:c r="E105" s="366" t="d">
        <x:v>2033-04-01T00:00:00.000Z</x:v>
      </x:c>
      <x:c r="F105" s="366" t="d">
        <x:v>2034-03-31T00:00:00.000Z</x:v>
      </x:c>
      <x:c r="G105" s="332" t="str">
        <x:v>2033-2034</x:v>
      </x:c>
      <x:c r="H105" s="332" t="str">
        <x:v>Projection</x:v>
      </x:c>
      <x:c r="I105" s="357"/>
      <x:c r="J105" s="373"/>
      <x:c r="K105" s="373"/>
      <x:c r="L105" s="374" t="n">
        <x:v>0</x:v>
      </x:c>
      <x:c r="M105" s="357"/>
      <x:c r="N105" s="332" t="str">
        <x:v>CAD</x:v>
      </x:c>
      <x:c r="O105" s="332" t="str">
        <x:v>SRC-NGOB-V18</x:v>
      </x:c>
      <x:c r="P105" s="332" t="str">
        <x:v>'NT+'!L90</x:v>
      </x:c>
      <x:c r="Q105" s="358" t="str">
        <x:v>Under review</x:v>
      </x:c>
      <x:c r="R105" s="332" t="str">
        <x:v>V4.2-NGOB-CORRECTED-TEST</x:v>
      </x:c>
      <x:c r="S105" s="332" t="str">
        <x:v>Source payment aggregate; signs unresolved. Original source numeric input.</x:v>
      </x:c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332" t="str">
        <x:v>DSCH-PROP-100</x:v>
      </x:c>
      <x:c r="B106" s="332" t="str">
        <x:v>ASM-NGOB-V42-TEST</x:v>
      </x:c>
      <x:c r="C106" s="332" t="str">
        <x:v>DEBT-PAY-PROP-NT</x:v>
      </x:c>
      <x:c r="D106" s="332" t="str">
        <x:v>PROP-NT</x:v>
      </x:c>
      <x:c r="E106" s="366" t="d">
        <x:v>2034-04-01T00:00:00.000Z</x:v>
      </x:c>
      <x:c r="F106" s="366" t="d">
        <x:v>2035-03-31T00:00:00.000Z</x:v>
      </x:c>
      <x:c r="G106" s="332" t="str">
        <x:v>2034-2035</x:v>
      </x:c>
      <x:c r="H106" s="332" t="str">
        <x:v>Projection</x:v>
      </x:c>
      <x:c r="I106" s="357"/>
      <x:c r="J106" s="373"/>
      <x:c r="K106" s="373"/>
      <x:c r="L106" s="374" t="n">
        <x:v>0</x:v>
      </x:c>
      <x:c r="M106" s="357"/>
      <x:c r="N106" s="332" t="str">
        <x:v>CAD</x:v>
      </x:c>
      <x:c r="O106" s="332" t="str">
        <x:v>SRC-NGOB-V18</x:v>
      </x:c>
      <x:c r="P106" s="332" t="str">
        <x:v>'NT+'!M90</x:v>
      </x:c>
      <x:c r="Q106" s="358" t="str">
        <x:v>Under review</x:v>
      </x:c>
      <x:c r="R106" s="332" t="str">
        <x:v>V4.2-NGOB-CORRECTED-TEST</x:v>
      </x:c>
      <x:c r="S106" s="332" t="str">
        <x:v>Source payment aggregate; signs unresolved. Original source numeric input.</x:v>
      </x:c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332" t="str">
        <x:v>DSCH-PROP-101</x:v>
      </x:c>
      <x:c r="B107" s="332" t="str">
        <x:v>ASM-NGOB-V42-TEST</x:v>
      </x:c>
      <x:c r="C107" s="332" t="str">
        <x:v>DEBT-PAY-PROP-JP</x:v>
      </x:c>
      <x:c r="D107" s="332" t="str">
        <x:v>PROP-JP</x:v>
      </x:c>
      <x:c r="E107" s="366" t="d">
        <x:v>2024-04-01T00:00:00.000Z</x:v>
      </x:c>
      <x:c r="F107" s="366" t="d">
        <x:v>2025-03-31T00:00:00.000Z</x:v>
      </x:c>
      <x:c r="G107" s="332" t="str">
        <x:v>2024-2025</x:v>
      </x:c>
      <x:c r="H107" s="332" t="str">
        <x:v>Actual</x:v>
      </x:c>
      <x:c r="I107" s="357"/>
      <x:c r="J107" s="373"/>
      <x:c r="K107" s="373"/>
      <x:c r="L107" s="374" t="n">
        <x:v>-39403.62</x:v>
      </x:c>
      <x:c r="M107" s="357"/>
      <x:c r="N107" s="332" t="str">
        <x:v>CAD</x:v>
      </x:c>
      <x:c r="O107" s="332" t="str">
        <x:v>SRC-NGOB-V18</x:v>
      </x:c>
      <x:c r="P107" s="332" t="str">
        <x:v>'JP'!C90</x:v>
      </x:c>
      <x:c r="Q107" s="358" t="str">
        <x:v>Under review</x:v>
      </x:c>
      <x:c r="R107" s="332" t="str">
        <x:v>V4.2-NGOB-CORRECTED-TEST</x:v>
      </x:c>
      <x:c r="S107" s="332" t="str">
        <x:v>Source payment aggregate; signs unresolved. Original source numeric input.</x:v>
      </x:c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332" t="str">
        <x:v>DSCH-PROP-102</x:v>
      </x:c>
      <x:c r="B108" s="332" t="str">
        <x:v>ASM-NGOB-V42-TEST</x:v>
      </x:c>
      <x:c r="C108" s="332" t="str">
        <x:v>DEBT-PAY-PROP-JP</x:v>
      </x:c>
      <x:c r="D108" s="332" t="str">
        <x:v>PROP-JP</x:v>
      </x:c>
      <x:c r="E108" s="366" t="d">
        <x:v>2025-04-01T00:00:00.000Z</x:v>
      </x:c>
      <x:c r="F108" s="366" t="d">
        <x:v>2026-03-31T00:00:00.000Z</x:v>
      </x:c>
      <x:c r="G108" s="332" t="str">
        <x:v>2025-2026</x:v>
      </x:c>
      <x:c r="H108" s="332" t="str">
        <x:v>Budget</x:v>
      </x:c>
      <x:c r="I108" s="357"/>
      <x:c r="J108" s="373"/>
      <x:c r="K108" s="373"/>
      <x:c r="L108" s="374" t="n">
        <x:v>-42600</x:v>
      </x:c>
      <x:c r="M108" s="357"/>
      <x:c r="N108" s="332" t="str">
        <x:v>CAD</x:v>
      </x:c>
      <x:c r="O108" s="332" t="str">
        <x:v>SRC-NGOB-V18</x:v>
      </x:c>
      <x:c r="P108" s="332" t="str">
        <x:v>'JP'!D90</x:v>
      </x:c>
      <x:c r="Q108" s="358" t="str">
        <x:v>Under review</x:v>
      </x:c>
      <x:c r="R108" s="332" t="str">
        <x:v>V4.2-NGOB-CORRECTED-TEST</x:v>
      </x:c>
      <x:c r="S108" s="332" t="str">
        <x:v>Source payment aggregate; signs unresolved. Original source numeric input.</x:v>
      </x:c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332" t="str">
        <x:v>DSCH-PROP-103</x:v>
      </x:c>
      <x:c r="B109" s="332" t="str">
        <x:v>ASM-NGOB-V42-TEST</x:v>
      </x:c>
      <x:c r="C109" s="332" t="str">
        <x:v>DEBT-PAY-PROP-JP</x:v>
      </x:c>
      <x:c r="D109" s="332" t="str">
        <x:v>PROP-JP</x:v>
      </x:c>
      <x:c r="E109" s="366" t="d">
        <x:v>2026-04-01T00:00:00.000Z</x:v>
      </x:c>
      <x:c r="F109" s="366" t="d">
        <x:v>2027-03-31T00:00:00.000Z</x:v>
      </x:c>
      <x:c r="G109" s="332" t="str">
        <x:v>2026-2027</x:v>
      </x:c>
      <x:c r="H109" s="332" t="str">
        <x:v>Projection</x:v>
      </x:c>
      <x:c r="I109" s="357"/>
      <x:c r="J109" s="373"/>
      <x:c r="K109" s="373"/>
      <x:c r="L109" s="374" t="n">
        <x:v>42600</x:v>
      </x:c>
      <x:c r="M109" s="357"/>
      <x:c r="N109" s="332" t="str">
        <x:v>CAD</x:v>
      </x:c>
      <x:c r="O109" s="332" t="str">
        <x:v>SRC-NGOB-V18</x:v>
      </x:c>
      <x:c r="P109" s="332" t="str">
        <x:v>'JP'!E90</x:v>
      </x:c>
      <x:c r="Q109" s="358" t="str">
        <x:v>Under review</x:v>
      </x:c>
      <x:c r="R109" s="332" t="str">
        <x:v>V4.2-NGOB-CORRECTED-TEST</x:v>
      </x:c>
      <x:c r="S109" s="332" t="str">
        <x:v>Source payment aggregate; signs unresolved. Original source numeric input.</x:v>
      </x:c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332" t="str">
        <x:v>DSCH-PROP-104</x:v>
      </x:c>
      <x:c r="B110" s="332" t="str">
        <x:v>ASM-NGOB-V42-TEST</x:v>
      </x:c>
      <x:c r="C110" s="332" t="str">
        <x:v>DEBT-PAY-PROP-JP</x:v>
      </x:c>
      <x:c r="D110" s="332" t="str">
        <x:v>PROP-JP</x:v>
      </x:c>
      <x:c r="E110" s="366" t="d">
        <x:v>2027-04-01T00:00:00.000Z</x:v>
      </x:c>
      <x:c r="F110" s="366" t="d">
        <x:v>2028-03-31T00:00:00.000Z</x:v>
      </x:c>
      <x:c r="G110" s="332" t="str">
        <x:v>2027-2028</x:v>
      </x:c>
      <x:c r="H110" s="332" t="str">
        <x:v>Projection</x:v>
      </x:c>
      <x:c r="I110" s="357"/>
      <x:c r="J110" s="373"/>
      <x:c r="K110" s="373"/>
      <x:c r="L110" s="374" t="n">
        <x:v>-42600</x:v>
      </x:c>
      <x:c r="M110" s="357"/>
      <x:c r="N110" s="332" t="str">
        <x:v>CAD</x:v>
      </x:c>
      <x:c r="O110" s="332" t="str">
        <x:v>SRC-NGOB-V18</x:v>
      </x:c>
      <x:c r="P110" s="332" t="str">
        <x:v>'JP'!F90</x:v>
      </x:c>
      <x:c r="Q110" s="358" t="str">
        <x:v>Under review</x:v>
      </x:c>
      <x:c r="R110" s="332" t="str">
        <x:v>V4.2-NGOB-CORRECTED-TEST</x:v>
      </x:c>
      <x:c r="S110" s="332" t="str">
        <x:v>Source payment aggregate; signs unresolved. Original source numeric input.</x:v>
      </x:c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332" t="str">
        <x:v>DSCH-PROP-105</x:v>
      </x:c>
      <x:c r="B111" s="332" t="str">
        <x:v>ASM-NGOB-V42-TEST</x:v>
      </x:c>
      <x:c r="C111" s="332" t="str">
        <x:v>DEBT-PAY-PROP-PM</x:v>
      </x:c>
      <x:c r="D111" s="332" t="str">
        <x:v>PROP-PM</x:v>
      </x:c>
      <x:c r="E111" s="366" t="d">
        <x:v>2030-04-01T00:00:00.000Z</x:v>
      </x:c>
      <x:c r="F111" s="366" t="d">
        <x:v>2031-03-31T00:00:00.000Z</x:v>
      </x:c>
      <x:c r="G111" s="332" t="str">
        <x:v>2030-2031</x:v>
      </x:c>
      <x:c r="H111" s="332" t="str">
        <x:v>Projection</x:v>
      </x:c>
      <x:c r="I111" s="357"/>
      <x:c r="J111" s="373"/>
      <x:c r="K111" s="373"/>
      <x:c r="L111" s="374" t="n">
        <x:v>5056474.545541296</x:v>
      </x:c>
      <x:c r="M111" s="357"/>
      <x:c r="N111" s="332" t="str">
        <x:v>CAD</x:v>
      </x:c>
      <x:c r="O111" s="332" t="str">
        <x:v>SRC-NGOB-V18</x:v>
      </x:c>
      <x:c r="P111" s="332" t="str">
        <x:v>'Port Moody'!I90</x:v>
      </x:c>
      <x:c r="Q111" s="358" t="str">
        <x:v>Under review</x:v>
      </x:c>
      <x:c r="R111" s="332" t="str">
        <x:v>V4.2-NGOB-CORRECTED-TEST</x:v>
      </x:c>
      <x:c r="S111" s="332" t="str">
        <x:v>Source payment aggregate; signs unresolved. Original source numeric input. Header normalized; NOTE-FY2030.</x:v>
      </x:c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332" t="str">
        <x:v>DSCH-PROP-106</x:v>
      </x:c>
      <x:c r="B112" s="332" t="str">
        <x:v>ASM-NGOB-V42-TEST</x:v>
      </x:c>
      <x:c r="C112" s="332" t="str">
        <x:v>DEBT-PAY-PROP-ADANAC</x:v>
      </x:c>
      <x:c r="D112" s="332" t="str">
        <x:v>PROP-ADANAC</x:v>
      </x:c>
      <x:c r="E112" s="366" t="d">
        <x:v>2030-04-01T00:00:00.000Z</x:v>
      </x:c>
      <x:c r="F112" s="366" t="d">
        <x:v>2031-03-31T00:00:00.000Z</x:v>
      </x:c>
      <x:c r="G112" s="332" t="str">
        <x:v>2030-2031</x:v>
      </x:c>
      <x:c r="H112" s="332" t="str">
        <x:v>Projection</x:v>
      </x:c>
      <x:c r="I112" s="357"/>
      <x:c r="J112" s="373"/>
      <x:c r="K112" s="373"/>
      <x:c r="L112" s="374" t="n">
        <x:v>1591237</x:v>
      </x:c>
      <x:c r="M112" s="357"/>
      <x:c r="N112" s="332" t="str">
        <x:v>CAD</x:v>
      </x:c>
      <x:c r="O112" s="332" t="str">
        <x:v>SRC-NGOB-V18</x:v>
      </x:c>
      <x:c r="P112" s="332" t="str">
        <x:v>'1656 ADANAC'!I90</x:v>
      </x:c>
      <x:c r="Q112" s="358" t="str">
        <x:v>Under review</x:v>
      </x:c>
      <x:c r="R112" s="332" t="str">
        <x:v>V4.2-NGOB-CORRECTED-TEST</x:v>
      </x:c>
      <x:c r="S112" s="332" t="str">
        <x:v>Source payment aggregate; signs unresolved. Original source numeric input. Header normalized; NOTE-FY2030.</x:v>
      </x:c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332" t="str">
        <x:v>DSCH-PROP-107</x:v>
      </x:c>
      <x:c r="B113" s="332" t="str">
        <x:v>ASM-NGOB-V42-TEST</x:v>
      </x:c>
      <x:c r="C113" s="332" t="str">
        <x:v>DEBT-PAY-PROP-450P</x:v>
      </x:c>
      <x:c r="D113" s="332" t="str">
        <x:v>PROP-450P</x:v>
      </x:c>
      <x:c r="E113" s="366" t="d">
        <x:v>2030-04-01T00:00:00.000Z</x:v>
      </x:c>
      <x:c r="F113" s="366" t="d">
        <x:v>2031-03-31T00:00:00.000Z</x:v>
      </x:c>
      <x:c r="G113" s="332" t="str">
        <x:v>2030-2031</x:v>
      </x:c>
      <x:c r="H113" s="332" t="str">
        <x:v>Projection</x:v>
      </x:c>
      <x:c r="I113" s="357"/>
      <x:c r="J113" s="373"/>
      <x:c r="K113" s="373"/>
      <x:c r="L113" s="374" t="n">
        <x:v>2173354.163857339</x:v>
      </x:c>
      <x:c r="M113" s="357"/>
      <x:c r="N113" s="332" t="str">
        <x:v>CAD</x:v>
      </x:c>
      <x:c r="O113" s="332" t="str">
        <x:v>SRC-NGOB-V18</x:v>
      </x:c>
      <x:c r="P113" s="332" t="str">
        <x:v>'450 Pacific'!I90</x:v>
      </x:c>
      <x:c r="Q113" s="358" t="str">
        <x:v>Under review</x:v>
      </x:c>
      <x:c r="R113" s="332" t="str">
        <x:v>V4.2-NGOB-CORRECTED-TEST</x:v>
      </x:c>
      <x:c r="S113" s="332" t="str">
        <x:v>Source payment aggregate; signs unresolved. Original source numeric input. Header normalized; NOTE-FY2030.</x:v>
      </x:c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332" t="str">
        <x:v>DSCH-PROP-108</x:v>
      </x:c>
      <x:c r="B114" s="332" t="str">
        <x:v>ASM-NGOB-V42-TEST</x:v>
      </x:c>
      <x:c r="C114" s="332" t="str">
        <x:v>DEBT-PAY-PROP-800C</x:v>
      </x:c>
      <x:c r="D114" s="332" t="str">
        <x:v>PROP-800C</x:v>
      </x:c>
      <x:c r="E114" s="366" t="d">
        <x:v>2030-04-01T00:00:00.000Z</x:v>
      </x:c>
      <x:c r="F114" s="366" t="d">
        <x:v>2031-03-31T00:00:00.000Z</x:v>
      </x:c>
      <x:c r="G114" s="332" t="str">
        <x:v>2030-2031</x:v>
      </x:c>
      <x:c r="H114" s="332" t="str">
        <x:v>Projection</x:v>
      </x:c>
      <x:c r="I114" s="357"/>
      <x:c r="J114" s="373"/>
      <x:c r="K114" s="373"/>
      <x:c r="L114" s="374" t="n">
        <x:v>3203568.26</x:v>
      </x:c>
      <x:c r="M114" s="357"/>
      <x:c r="N114" s="332" t="str">
        <x:v>CAD</x:v>
      </x:c>
      <x:c r="O114" s="332" t="str">
        <x:v>SRC-NGOB-V18</x:v>
      </x:c>
      <x:c r="P114" s="332" t="str">
        <x:v>'800 Commercial'!I91</x:v>
      </x:c>
      <x:c r="Q114" s="358" t="str">
        <x:v>Under review</x:v>
      </x:c>
      <x:c r="R114" s="332" t="str">
        <x:v>V4.2-NGOB-CORRECTED-TEST</x:v>
      </x:c>
      <x:c r="S114" s="332" t="str">
        <x:v>Source payment aggregate; signs unresolved. Original source numeric input. Header normalized; NOTE-FY2030.</x:v>
      </x:c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332" t="str">
        <x:v>DSCH-PROP-109</x:v>
      </x:c>
      <x:c r="B115" s="332" t="str">
        <x:v>ASM-NGOB-V42-TEST</x:v>
      </x:c>
      <x:c r="C115" s="332" t="str">
        <x:v>DEBT-PAY-PROP-AC</x:v>
      </x:c>
      <x:c r="D115" s="332" t="str">
        <x:v>PROP-AC</x:v>
      </x:c>
      <x:c r="E115" s="366" t="d">
        <x:v>2030-04-01T00:00:00.000Z</x:v>
      </x:c>
      <x:c r="F115" s="366" t="d">
        <x:v>2031-03-31T00:00:00.000Z</x:v>
      </x:c>
      <x:c r="G115" s="332" t="str">
        <x:v>2030-2031</x:v>
      </x:c>
      <x:c r="H115" s="332" t="str">
        <x:v>Projection</x:v>
      </x:c>
      <x:c r="I115" s="357"/>
      <x:c r="J115" s="373"/>
      <x:c r="K115" s="373"/>
      <x:c r="L115" s="374" t="n">
        <x:v>54330</x:v>
      </x:c>
      <x:c r="M115" s="357"/>
      <x:c r="N115" s="332" t="str">
        <x:v>CAD</x:v>
      </x:c>
      <x:c r="O115" s="332" t="str">
        <x:v>SRC-NGOB-V18</x:v>
      </x:c>
      <x:c r="P115" s="332" t="str">
        <x:v>'AC -'!I90</x:v>
      </x:c>
      <x:c r="Q115" s="358" t="str">
        <x:v>Under review</x:v>
      </x:c>
      <x:c r="R115" s="332" t="str">
        <x:v>V4.2-NGOB-CORRECTED-TEST</x:v>
      </x:c>
      <x:c r="S115" s="332" t="str">
        <x:v>Source payment aggregate; signs unresolved. Original source numeric input. Header normalized; NOTE-FY2030.</x:v>
      </x:c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332" t="str">
        <x:v>DSCH-PROP-110</x:v>
      </x:c>
      <x:c r="B116" s="332" t="str">
        <x:v>ASM-NGOB-V42-TEST</x:v>
      </x:c>
      <x:c r="C116" s="332" t="str">
        <x:v>DEBT-PAY-PROP-BT</x:v>
      </x:c>
      <x:c r="D116" s="332" t="str">
        <x:v>PROP-BT</x:v>
      </x:c>
      <x:c r="E116" s="366" t="d">
        <x:v>2030-04-01T00:00:00.000Z</x:v>
      </x:c>
      <x:c r="F116" s="366" t="d">
        <x:v>2031-03-31T00:00:00.000Z</x:v>
      </x:c>
      <x:c r="G116" s="332" t="str">
        <x:v>2030-2031</x:v>
      </x:c>
      <x:c r="H116" s="332" t="str">
        <x:v>Projection</x:v>
      </x:c>
      <x:c r="I116" s="357"/>
      <x:c r="J116" s="373"/>
      <x:c r="K116" s="373"/>
      <x:c r="L116" s="374" t="n">
        <x:v>110563.68</x:v>
      </x:c>
      <x:c r="M116" s="357"/>
      <x:c r="N116" s="332" t="str">
        <x:v>CAD</x:v>
      </x:c>
      <x:c r="O116" s="332" t="str">
        <x:v>SRC-NGOB-V18</x:v>
      </x:c>
      <x:c r="P116" s="332" t="str">
        <x:v>'BT+'!I90</x:v>
      </x:c>
      <x:c r="Q116" s="358" t="str">
        <x:v>Under review</x:v>
      </x:c>
      <x:c r="R116" s="332" t="str">
        <x:v>V4.2-NGOB-CORRECTED-TEST</x:v>
      </x:c>
      <x:c r="S116" s="332" t="str">
        <x:v>Source payment aggregate; signs unresolved. Original source numeric input. Header normalized; NOTE-FY2030.</x:v>
      </x:c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332" t="str">
        <x:v>DSCH-PROP-111</x:v>
      </x:c>
      <x:c r="B117" s="332" t="str">
        <x:v>ASM-NGOB-V42-TEST</x:v>
      </x:c>
      <x:c r="C117" s="332" t="str">
        <x:v>DEBT-PAY-PROP-CH</x:v>
      </x:c>
      <x:c r="D117" s="332" t="str">
        <x:v>PROP-CH</x:v>
      </x:c>
      <x:c r="E117" s="366" t="d">
        <x:v>2030-04-01T00:00:00.000Z</x:v>
      </x:c>
      <x:c r="F117" s="366" t="d">
        <x:v>2031-03-31T00:00:00.000Z</x:v>
      </x:c>
      <x:c r="G117" s="332" t="str">
        <x:v>2030-2031</x:v>
      </x:c>
      <x:c r="H117" s="332" t="str">
        <x:v>Projection</x:v>
      </x:c>
      <x:c r="I117" s="357"/>
      <x:c r="J117" s="373"/>
      <x:c r="K117" s="373"/>
      <x:c r="L117" s="374" t="n">
        <x:v>0</x:v>
      </x:c>
      <x:c r="M117" s="357"/>
      <x:c r="N117" s="332" t="str">
        <x:v>CAD</x:v>
      </x:c>
      <x:c r="O117" s="332" t="str">
        <x:v>SRC-NGOB-V18</x:v>
      </x:c>
      <x:c r="P117" s="332" t="str">
        <x:v>'CH-'!I90</x:v>
      </x:c>
      <x:c r="Q117" s="358" t="str">
        <x:v>Under review</x:v>
      </x:c>
      <x:c r="R117" s="332" t="str">
        <x:v>V4.2-NGOB-CORRECTED-TEST</x:v>
      </x:c>
      <x:c r="S117" s="332" t="str">
        <x:v>Source payment aggregate; signs unresolved. Original source numeric input. Header normalized; NOTE-FY2030.</x:v>
      </x:c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332" t="str">
        <x:v>DSCH-PROP-112</x:v>
      </x:c>
      <x:c r="B118" s="332" t="str">
        <x:v>ASM-NGOB-V42-TEST</x:v>
      </x:c>
      <x:c r="C118" s="332" t="str">
        <x:v>DEBT-PAY-PROP-CC</x:v>
      </x:c>
      <x:c r="D118" s="332" t="str">
        <x:v>PROP-CC</x:v>
      </x:c>
      <x:c r="E118" s="366" t="d">
        <x:v>2030-04-01T00:00:00.000Z</x:v>
      </x:c>
      <x:c r="F118" s="366" t="d">
        <x:v>2031-03-31T00:00:00.000Z</x:v>
      </x:c>
      <x:c r="G118" s="332" t="str">
        <x:v>2030-2031</x:v>
      </x:c>
      <x:c r="H118" s="332" t="str">
        <x:v>Projection</x:v>
      </x:c>
      <x:c r="I118" s="357"/>
      <x:c r="J118" s="373"/>
      <x:c r="K118" s="373"/>
      <x:c r="L118" s="374" t="n">
        <x:v>0</x:v>
      </x:c>
      <x:c r="M118" s="357"/>
      <x:c r="N118" s="332" t="str">
        <x:v>CAD</x:v>
      </x:c>
      <x:c r="O118" s="332" t="str">
        <x:v>SRC-NGOB-V18</x:v>
      </x:c>
      <x:c r="P118" s="332" t="str">
        <x:v>'CC-'!I90</x:v>
      </x:c>
      <x:c r="Q118" s="358" t="str">
        <x:v>Under review</x:v>
      </x:c>
      <x:c r="R118" s="332" t="str">
        <x:v>V4.2-NGOB-CORRECTED-TEST</x:v>
      </x:c>
      <x:c r="S118" s="332" t="str">
        <x:v>Source payment aggregate; signs unresolved. Original source numeric input. Header normalized; NOTE-FY2030.</x:v>
      </x:c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332" t="str">
        <x:v>DSCH-PROP-113</x:v>
      </x:c>
      <x:c r="B119" s="332" t="str">
        <x:v>ASM-NGOB-V42-TEST</x:v>
      </x:c>
      <x:c r="C119" s="332" t="str">
        <x:v>DEBT-PAY-PROP-EE</x:v>
      </x:c>
      <x:c r="D119" s="332" t="str">
        <x:v>PROP-EE</x:v>
      </x:c>
      <x:c r="E119" s="366" t="d">
        <x:v>2030-04-01T00:00:00.000Z</x:v>
      </x:c>
      <x:c r="F119" s="366" t="d">
        <x:v>2031-03-31T00:00:00.000Z</x:v>
      </x:c>
      <x:c r="G119" s="332" t="str">
        <x:v>2030-2031</x:v>
      </x:c>
      <x:c r="H119" s="332" t="str">
        <x:v>Projection</x:v>
      </x:c>
      <x:c r="I119" s="357"/>
      <x:c r="J119" s="373"/>
      <x:c r="K119" s="373"/>
      <x:c r="L119" s="374" t="n">
        <x:v>27437.76</x:v>
      </x:c>
      <x:c r="M119" s="357"/>
      <x:c r="N119" s="332" t="str">
        <x:v>CAD</x:v>
      </x:c>
      <x:c r="O119" s="332" t="str">
        <x:v>SRC-NGOB-V18</x:v>
      </x:c>
      <x:c r="P119" s="332" t="str">
        <x:v>'EE-'!I90</x:v>
      </x:c>
      <x:c r="Q119" s="358" t="str">
        <x:v>Under review</x:v>
      </x:c>
      <x:c r="R119" s="332" t="str">
        <x:v>V4.2-NGOB-CORRECTED-TEST</x:v>
      </x:c>
      <x:c r="S119" s="332" t="str">
        <x:v>Source payment aggregate; signs unresolved. Original source numeric input. Header normalized; NOTE-FY2030.</x:v>
      </x:c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332" t="str">
        <x:v>DSCH-PROP-114</x:v>
      </x:c>
      <x:c r="B120" s="332" t="str">
        <x:v>ASM-NGOB-V42-TEST</x:v>
      </x:c>
      <x:c r="C120" s="332" t="str">
        <x:v>DEBT-PAY-PROP-NT</x:v>
      </x:c>
      <x:c r="D120" s="332" t="str">
        <x:v>PROP-NT</x:v>
      </x:c>
      <x:c r="E120" s="366" t="d">
        <x:v>2030-04-01T00:00:00.000Z</x:v>
      </x:c>
      <x:c r="F120" s="366" t="d">
        <x:v>2031-03-31T00:00:00.000Z</x:v>
      </x:c>
      <x:c r="G120" s="332" t="str">
        <x:v>2030-2031</x:v>
      </x:c>
      <x:c r="H120" s="332" t="str">
        <x:v>Projection</x:v>
      </x:c>
      <x:c r="I120" s="357"/>
      <x:c r="J120" s="373"/>
      <x:c r="K120" s="373"/>
      <x:c r="L120" s="374" t="n">
        <x:v>0</x:v>
      </x:c>
      <x:c r="M120" s="357"/>
      <x:c r="N120" s="332" t="str">
        <x:v>CAD</x:v>
      </x:c>
      <x:c r="O120" s="332" t="str">
        <x:v>SRC-NGOB-V18</x:v>
      </x:c>
      <x:c r="P120" s="332" t="str">
        <x:v>'NT+'!I90</x:v>
      </x:c>
      <x:c r="Q120" s="358" t="str">
        <x:v>Under review</x:v>
      </x:c>
      <x:c r="R120" s="332" t="str">
        <x:v>V4.2-NGOB-CORRECTED-TEST</x:v>
      </x:c>
      <x:c r="S120" s="332" t="str">
        <x:v>Source payment aggregate; signs unresolved. Original source numeric input. Header normalized; NOTE-FY2030.</x:v>
      </x:c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7"/>
      <x:c r="G121" s="60"/>
      <x:c r="H121" s="60"/>
      <x:c r="I121" s="304"/>
      <x:c r="J121" s="304"/>
      <x:c r="K121" s="304"/>
      <x:c r="L121" s="304"/>
      <x:c r="M121" s="304"/>
      <x:c r="N121" s="60"/>
      <x:c r="O121" s="60"/>
      <x:c r="P121" s="60"/>
      <x:c r="Q121" s="43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7"/>
      <x:c r="G122" s="60"/>
      <x:c r="H122" s="60"/>
      <x:c r="I122" s="304"/>
      <x:c r="J122" s="304"/>
      <x:c r="K122" s="304"/>
      <x:c r="L122" s="304"/>
      <x:c r="M122" s="304"/>
      <x:c r="N122" s="60"/>
      <x:c r="O122" s="60"/>
      <x:c r="P122" s="60"/>
      <x:c r="Q122" s="43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7"/>
      <x:c r="G123" s="60"/>
      <x:c r="H123" s="60"/>
      <x:c r="I123" s="304"/>
      <x:c r="J123" s="304"/>
      <x:c r="K123" s="304"/>
      <x:c r="L123" s="304"/>
      <x:c r="M123" s="304"/>
      <x:c r="N123" s="60"/>
      <x:c r="O123" s="60"/>
      <x:c r="P123" s="60"/>
      <x:c r="Q123" s="43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7"/>
      <x:c r="G124" s="60"/>
      <x:c r="H124" s="60"/>
      <x:c r="I124" s="304"/>
      <x:c r="J124" s="304"/>
      <x:c r="K124" s="304"/>
      <x:c r="L124" s="304"/>
      <x:c r="M124" s="304"/>
      <x:c r="N124" s="60"/>
      <x:c r="O124" s="60"/>
      <x:c r="P124" s="60"/>
      <x:c r="Q124" s="43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7"/>
      <x:c r="G125" s="60"/>
      <x:c r="H125" s="60"/>
      <x:c r="I125" s="304"/>
      <x:c r="J125" s="304"/>
      <x:c r="K125" s="304"/>
      <x:c r="L125" s="304"/>
      <x:c r="M125" s="304"/>
      <x:c r="N125" s="60"/>
      <x:c r="O125" s="60"/>
      <x:c r="P125" s="60"/>
      <x:c r="Q125" s="43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7"/>
      <x:c r="G126" s="60"/>
      <x:c r="H126" s="60"/>
      <x:c r="I126" s="304"/>
      <x:c r="J126" s="304"/>
      <x:c r="K126" s="304"/>
      <x:c r="L126" s="304"/>
      <x:c r="M126" s="304"/>
      <x:c r="N126" s="60"/>
      <x:c r="O126" s="60"/>
      <x:c r="P126" s="60"/>
      <x:c r="Q126" s="43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7"/>
      <x:c r="G127" s="60"/>
      <x:c r="H127" s="60"/>
      <x:c r="I127" s="304"/>
      <x:c r="J127" s="304"/>
      <x:c r="K127" s="304"/>
      <x:c r="L127" s="304"/>
      <x:c r="M127" s="304"/>
      <x:c r="N127" s="60"/>
      <x:c r="O127" s="60"/>
      <x:c r="P127" s="60"/>
      <x:c r="Q127" s="43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7"/>
      <x:c r="G128" s="60"/>
      <x:c r="H128" s="60"/>
      <x:c r="I128" s="304"/>
      <x:c r="J128" s="304"/>
      <x:c r="K128" s="304"/>
      <x:c r="L128" s="304"/>
      <x:c r="M128" s="304"/>
      <x:c r="N128" s="60"/>
      <x:c r="O128" s="60"/>
      <x:c r="P128" s="60"/>
      <x:c r="Q128" s="43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7"/>
      <x:c r="G129" s="60"/>
      <x:c r="H129" s="60"/>
      <x:c r="I129" s="304"/>
      <x:c r="J129" s="304"/>
      <x:c r="K129" s="304"/>
      <x:c r="L129" s="304"/>
      <x:c r="M129" s="304"/>
      <x:c r="N129" s="60"/>
      <x:c r="O129" s="60"/>
      <x:c r="P129" s="60"/>
      <x:c r="Q129" s="43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7"/>
      <x:c r="G130" s="60"/>
      <x:c r="H130" s="60"/>
      <x:c r="I130" s="304"/>
      <x:c r="J130" s="304"/>
      <x:c r="K130" s="304"/>
      <x:c r="L130" s="304"/>
      <x:c r="M130" s="304"/>
      <x:c r="N130" s="60"/>
      <x:c r="O130" s="60"/>
      <x:c r="P130" s="60"/>
      <x:c r="Q130" s="43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7"/>
      <x:c r="G131" s="60"/>
      <x:c r="H131" s="60"/>
      <x:c r="I131" s="304"/>
      <x:c r="J131" s="304"/>
      <x:c r="K131" s="304"/>
      <x:c r="L131" s="304"/>
      <x:c r="M131" s="304"/>
      <x:c r="N131" s="60"/>
      <x:c r="O131" s="60"/>
      <x:c r="P131" s="60"/>
      <x:c r="Q131" s="43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7"/>
      <x:c r="G132" s="60"/>
      <x:c r="H132" s="60"/>
      <x:c r="I132" s="304"/>
      <x:c r="J132" s="304"/>
      <x:c r="K132" s="304"/>
      <x:c r="L132" s="304"/>
      <x:c r="M132" s="304"/>
      <x:c r="N132" s="60"/>
      <x:c r="O132" s="60"/>
      <x:c r="P132" s="60"/>
      <x:c r="Q132" s="43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7"/>
      <x:c r="G133" s="60"/>
      <x:c r="H133" s="60"/>
      <x:c r="I133" s="304"/>
      <x:c r="J133" s="304"/>
      <x:c r="K133" s="304"/>
      <x:c r="L133" s="304"/>
      <x:c r="M133" s="304"/>
      <x:c r="N133" s="60"/>
      <x:c r="O133" s="60"/>
      <x:c r="P133" s="60"/>
      <x:c r="Q133" s="43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7"/>
      <x:c r="G134" s="60"/>
      <x:c r="H134" s="60"/>
      <x:c r="I134" s="304"/>
      <x:c r="J134" s="304"/>
      <x:c r="K134" s="304"/>
      <x:c r="L134" s="304"/>
      <x:c r="M134" s="304"/>
      <x:c r="N134" s="60"/>
      <x:c r="O134" s="60"/>
      <x:c r="P134" s="60"/>
      <x:c r="Q134" s="43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7"/>
      <x:c r="G135" s="60"/>
      <x:c r="H135" s="60"/>
      <x:c r="I135" s="304"/>
      <x:c r="J135" s="304"/>
      <x:c r="K135" s="304"/>
      <x:c r="L135" s="304"/>
      <x:c r="M135" s="304"/>
      <x:c r="N135" s="60"/>
      <x:c r="O135" s="60"/>
      <x:c r="P135" s="60"/>
      <x:c r="Q135" s="43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7"/>
      <x:c r="G136" s="60"/>
      <x:c r="H136" s="60"/>
      <x:c r="I136" s="304"/>
      <x:c r="J136" s="304"/>
      <x:c r="K136" s="304"/>
      <x:c r="L136" s="304"/>
      <x:c r="M136" s="304"/>
      <x:c r="N136" s="60"/>
      <x:c r="O136" s="60"/>
      <x:c r="P136" s="60"/>
      <x:c r="Q136" s="43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7"/>
      <x:c r="G137" s="60"/>
      <x:c r="H137" s="60"/>
      <x:c r="I137" s="304"/>
      <x:c r="J137" s="304"/>
      <x:c r="K137" s="304"/>
      <x:c r="L137" s="304"/>
      <x:c r="M137" s="304"/>
      <x:c r="N137" s="60"/>
      <x:c r="O137" s="60"/>
      <x:c r="P137" s="60"/>
      <x:c r="Q137" s="43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7"/>
      <x:c r="G138" s="60"/>
      <x:c r="H138" s="60"/>
      <x:c r="I138" s="304"/>
      <x:c r="J138" s="304"/>
      <x:c r="K138" s="304"/>
      <x:c r="L138" s="304"/>
      <x:c r="M138" s="304"/>
      <x:c r="N138" s="60"/>
      <x:c r="O138" s="60"/>
      <x:c r="P138" s="60"/>
      <x:c r="Q138" s="43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7"/>
      <x:c r="G139" s="60"/>
      <x:c r="H139" s="60"/>
      <x:c r="I139" s="304"/>
      <x:c r="J139" s="304"/>
      <x:c r="K139" s="304"/>
      <x:c r="L139" s="304"/>
      <x:c r="M139" s="304"/>
      <x:c r="N139" s="60"/>
      <x:c r="O139" s="60"/>
      <x:c r="P139" s="60"/>
      <x:c r="Q139" s="43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7"/>
      <x:c r="G140" s="60"/>
      <x:c r="H140" s="60"/>
      <x:c r="I140" s="304"/>
      <x:c r="J140" s="304"/>
      <x:c r="K140" s="304"/>
      <x:c r="L140" s="304"/>
      <x:c r="M140" s="304"/>
      <x:c r="N140" s="60"/>
      <x:c r="O140" s="60"/>
      <x:c r="P140" s="60"/>
      <x:c r="Q140" s="43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7"/>
      <x:c r="G141" s="60"/>
      <x:c r="H141" s="60"/>
      <x:c r="I141" s="304"/>
      <x:c r="J141" s="304"/>
      <x:c r="K141" s="304"/>
      <x:c r="L141" s="304"/>
      <x:c r="M141" s="304"/>
      <x:c r="N141" s="60"/>
      <x:c r="O141" s="60"/>
      <x:c r="P141" s="60"/>
      <x:c r="Q141" s="43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7"/>
      <x:c r="G142" s="60"/>
      <x:c r="H142" s="60"/>
      <x:c r="I142" s="304"/>
      <x:c r="J142" s="304"/>
      <x:c r="K142" s="304"/>
      <x:c r="L142" s="304"/>
      <x:c r="M142" s="304"/>
      <x:c r="N142" s="60"/>
      <x:c r="O142" s="60"/>
      <x:c r="P142" s="60"/>
      <x:c r="Q142" s="43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7"/>
      <x:c r="G143" s="60"/>
      <x:c r="H143" s="60"/>
      <x:c r="I143" s="304"/>
      <x:c r="J143" s="304"/>
      <x:c r="K143" s="304"/>
      <x:c r="L143" s="304"/>
      <x:c r="M143" s="304"/>
      <x:c r="N143" s="60"/>
      <x:c r="O143" s="60"/>
      <x:c r="P143" s="60"/>
      <x:c r="Q143" s="43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7"/>
      <x:c r="G144" s="60"/>
      <x:c r="H144" s="60"/>
      <x:c r="I144" s="304"/>
      <x:c r="J144" s="304"/>
      <x:c r="K144" s="304"/>
      <x:c r="L144" s="304"/>
      <x:c r="M144" s="304"/>
      <x:c r="N144" s="60"/>
      <x:c r="O144" s="60"/>
      <x:c r="P144" s="60"/>
      <x:c r="Q144" s="43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7"/>
      <x:c r="G145" s="60"/>
      <x:c r="H145" s="60"/>
      <x:c r="I145" s="304"/>
      <x:c r="J145" s="304"/>
      <x:c r="K145" s="304"/>
      <x:c r="L145" s="304"/>
      <x:c r="M145" s="304"/>
      <x:c r="N145" s="60"/>
      <x:c r="O145" s="60"/>
      <x:c r="P145" s="60"/>
      <x:c r="Q145" s="43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7"/>
      <x:c r="G146" s="60"/>
      <x:c r="H146" s="60"/>
      <x:c r="I146" s="304"/>
      <x:c r="J146" s="304"/>
      <x:c r="K146" s="304"/>
      <x:c r="L146" s="304"/>
      <x:c r="M146" s="304"/>
      <x:c r="N146" s="60"/>
      <x:c r="O146" s="60"/>
      <x:c r="P146" s="60"/>
      <x:c r="Q146" s="43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7"/>
      <x:c r="G147" s="60"/>
      <x:c r="H147" s="60"/>
      <x:c r="I147" s="304"/>
      <x:c r="J147" s="304"/>
      <x:c r="K147" s="304"/>
      <x:c r="L147" s="304"/>
      <x:c r="M147" s="304"/>
      <x:c r="N147" s="60"/>
      <x:c r="O147" s="60"/>
      <x:c r="P147" s="60"/>
      <x:c r="Q147" s="43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7"/>
      <x:c r="G148" s="60"/>
      <x:c r="H148" s="60"/>
      <x:c r="I148" s="304"/>
      <x:c r="J148" s="304"/>
      <x:c r="K148" s="304"/>
      <x:c r="L148" s="304"/>
      <x:c r="M148" s="304"/>
      <x:c r="N148" s="60"/>
      <x:c r="O148" s="60"/>
      <x:c r="P148" s="60"/>
      <x:c r="Q148" s="43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7"/>
      <x:c r="G149" s="60"/>
      <x:c r="H149" s="60"/>
      <x:c r="I149" s="304"/>
      <x:c r="J149" s="304"/>
      <x:c r="K149" s="304"/>
      <x:c r="L149" s="304"/>
      <x:c r="M149" s="304"/>
      <x:c r="N149" s="60"/>
      <x:c r="O149" s="60"/>
      <x:c r="P149" s="60"/>
      <x:c r="Q149" s="43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7"/>
      <x:c r="G150" s="60"/>
      <x:c r="H150" s="60"/>
      <x:c r="I150" s="304"/>
      <x:c r="J150" s="304"/>
      <x:c r="K150" s="304"/>
      <x:c r="L150" s="304"/>
      <x:c r="M150" s="304"/>
      <x:c r="N150" s="60"/>
      <x:c r="O150" s="60"/>
      <x:c r="P150" s="60"/>
      <x:c r="Q150" s="43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7"/>
      <x:c r="G151" s="60"/>
      <x:c r="H151" s="60"/>
      <x:c r="I151" s="304"/>
      <x:c r="J151" s="304"/>
      <x:c r="K151" s="304"/>
      <x:c r="L151" s="304"/>
      <x:c r="M151" s="304"/>
      <x:c r="N151" s="60"/>
      <x:c r="O151" s="60"/>
      <x:c r="P151" s="60"/>
      <x:c r="Q151" s="43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7"/>
      <x:c r="G152" s="60"/>
      <x:c r="H152" s="60"/>
      <x:c r="I152" s="304"/>
      <x:c r="J152" s="304"/>
      <x:c r="K152" s="304"/>
      <x:c r="L152" s="304"/>
      <x:c r="M152" s="304"/>
      <x:c r="N152" s="60"/>
      <x:c r="O152" s="60"/>
      <x:c r="P152" s="60"/>
      <x:c r="Q152" s="43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7"/>
      <x:c r="G153" s="60"/>
      <x:c r="H153" s="60"/>
      <x:c r="I153" s="304"/>
      <x:c r="J153" s="304"/>
      <x:c r="K153" s="304"/>
      <x:c r="L153" s="304"/>
      <x:c r="M153" s="304"/>
      <x:c r="N153" s="60"/>
      <x:c r="O153" s="60"/>
      <x:c r="P153" s="60"/>
      <x:c r="Q153" s="43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7"/>
      <x:c r="G154" s="60"/>
      <x:c r="H154" s="60"/>
      <x:c r="I154" s="304"/>
      <x:c r="J154" s="304"/>
      <x:c r="K154" s="304"/>
      <x:c r="L154" s="304"/>
      <x:c r="M154" s="304"/>
      <x:c r="N154" s="60"/>
      <x:c r="O154" s="60"/>
      <x:c r="P154" s="60"/>
      <x:c r="Q154" s="43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7"/>
      <x:c r="G155" s="60"/>
      <x:c r="H155" s="60"/>
      <x:c r="I155" s="304"/>
      <x:c r="J155" s="304"/>
      <x:c r="K155" s="304"/>
      <x:c r="L155" s="304"/>
      <x:c r="M155" s="304"/>
      <x:c r="N155" s="60"/>
      <x:c r="O155" s="60"/>
      <x:c r="P155" s="60"/>
      <x:c r="Q155" s="43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7"/>
      <x:c r="G156" s="60"/>
      <x:c r="H156" s="60"/>
      <x:c r="I156" s="304"/>
      <x:c r="J156" s="304"/>
      <x:c r="K156" s="304"/>
      <x:c r="L156" s="304"/>
      <x:c r="M156" s="304"/>
      <x:c r="N156" s="60"/>
      <x:c r="O156" s="60"/>
      <x:c r="P156" s="60"/>
      <x:c r="Q156" s="43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7"/>
      <x:c r="G157" s="60"/>
      <x:c r="H157" s="60"/>
      <x:c r="I157" s="304"/>
      <x:c r="J157" s="304"/>
      <x:c r="K157" s="304"/>
      <x:c r="L157" s="304"/>
      <x:c r="M157" s="304"/>
      <x:c r="N157" s="60"/>
      <x:c r="O157" s="60"/>
      <x:c r="P157" s="60"/>
      <x:c r="Q157" s="43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7"/>
      <x:c r="G158" s="60"/>
      <x:c r="H158" s="60"/>
      <x:c r="I158" s="304"/>
      <x:c r="J158" s="304"/>
      <x:c r="K158" s="304"/>
      <x:c r="L158" s="304"/>
      <x:c r="M158" s="304"/>
      <x:c r="N158" s="60"/>
      <x:c r="O158" s="60"/>
      <x:c r="P158" s="60"/>
      <x:c r="Q158" s="43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7"/>
      <x:c r="G159" s="60"/>
      <x:c r="H159" s="60"/>
      <x:c r="I159" s="304"/>
      <x:c r="J159" s="304"/>
      <x:c r="K159" s="304"/>
      <x:c r="L159" s="304"/>
      <x:c r="M159" s="304"/>
      <x:c r="N159" s="60"/>
      <x:c r="O159" s="60"/>
      <x:c r="P159" s="60"/>
      <x:c r="Q159" s="43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7"/>
      <x:c r="G160" s="60"/>
      <x:c r="H160" s="60"/>
      <x:c r="I160" s="304"/>
      <x:c r="J160" s="304"/>
      <x:c r="K160" s="304"/>
      <x:c r="L160" s="304"/>
      <x:c r="M160" s="304"/>
      <x:c r="N160" s="60"/>
      <x:c r="O160" s="60"/>
      <x:c r="P160" s="60"/>
      <x:c r="Q160" s="43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7"/>
      <x:c r="G161" s="60"/>
      <x:c r="H161" s="60"/>
      <x:c r="I161" s="304"/>
      <x:c r="J161" s="304"/>
      <x:c r="K161" s="304"/>
      <x:c r="L161" s="304"/>
      <x:c r="M161" s="304"/>
      <x:c r="N161" s="60"/>
      <x:c r="O161" s="60"/>
      <x:c r="P161" s="60"/>
      <x:c r="Q161" s="43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7"/>
      <x:c r="G162" s="60"/>
      <x:c r="H162" s="60"/>
      <x:c r="I162" s="304"/>
      <x:c r="J162" s="304"/>
      <x:c r="K162" s="304"/>
      <x:c r="L162" s="304"/>
      <x:c r="M162" s="304"/>
      <x:c r="N162" s="60"/>
      <x:c r="O162" s="60"/>
      <x:c r="P162" s="60"/>
      <x:c r="Q162" s="43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7"/>
      <x:c r="G163" s="60"/>
      <x:c r="H163" s="60"/>
      <x:c r="I163" s="304"/>
      <x:c r="J163" s="304"/>
      <x:c r="K163" s="304"/>
      <x:c r="L163" s="304"/>
      <x:c r="M163" s="304"/>
      <x:c r="N163" s="60"/>
      <x:c r="O163" s="60"/>
      <x:c r="P163" s="60"/>
      <x:c r="Q163" s="43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7"/>
      <x:c r="G164" s="60"/>
      <x:c r="H164" s="60"/>
      <x:c r="I164" s="304"/>
      <x:c r="J164" s="304"/>
      <x:c r="K164" s="304"/>
      <x:c r="L164" s="304"/>
      <x:c r="M164" s="304"/>
      <x:c r="N164" s="60"/>
      <x:c r="O164" s="60"/>
      <x:c r="P164" s="60"/>
      <x:c r="Q164" s="43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7"/>
      <x:c r="G165" s="60"/>
      <x:c r="H165" s="60"/>
      <x:c r="I165" s="304"/>
      <x:c r="J165" s="304"/>
      <x:c r="K165" s="304"/>
      <x:c r="L165" s="304"/>
      <x:c r="M165" s="304"/>
      <x:c r="N165" s="60"/>
      <x:c r="O165" s="60"/>
      <x:c r="P165" s="60"/>
      <x:c r="Q165" s="43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7"/>
      <x:c r="G166" s="60"/>
      <x:c r="H166" s="60"/>
      <x:c r="I166" s="304"/>
      <x:c r="J166" s="304"/>
      <x:c r="K166" s="304"/>
      <x:c r="L166" s="304"/>
      <x:c r="M166" s="304"/>
      <x:c r="N166" s="60"/>
      <x:c r="O166" s="60"/>
      <x:c r="P166" s="60"/>
      <x:c r="Q166" s="43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7"/>
      <x:c r="G167" s="60"/>
      <x:c r="H167" s="60"/>
      <x:c r="I167" s="304"/>
      <x:c r="J167" s="304"/>
      <x:c r="K167" s="304"/>
      <x:c r="L167" s="304"/>
      <x:c r="M167" s="304"/>
      <x:c r="N167" s="60"/>
      <x:c r="O167" s="60"/>
      <x:c r="P167" s="60"/>
      <x:c r="Q167" s="43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7"/>
      <x:c r="G168" s="60"/>
      <x:c r="H168" s="60"/>
      <x:c r="I168" s="304"/>
      <x:c r="J168" s="304"/>
      <x:c r="K168" s="304"/>
      <x:c r="L168" s="304"/>
      <x:c r="M168" s="304"/>
      <x:c r="N168" s="60"/>
      <x:c r="O168" s="60"/>
      <x:c r="P168" s="60"/>
      <x:c r="Q168" s="43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7"/>
      <x:c r="G169" s="60"/>
      <x:c r="H169" s="60"/>
      <x:c r="I169" s="304"/>
      <x:c r="J169" s="304"/>
      <x:c r="K169" s="304"/>
      <x:c r="L169" s="304"/>
      <x:c r="M169" s="304"/>
      <x:c r="N169" s="60"/>
      <x:c r="O169" s="60"/>
      <x:c r="P169" s="60"/>
      <x:c r="Q169" s="43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7"/>
      <x:c r="G170" s="60"/>
      <x:c r="H170" s="60"/>
      <x:c r="I170" s="304"/>
      <x:c r="J170" s="304"/>
      <x:c r="K170" s="304"/>
      <x:c r="L170" s="304"/>
      <x:c r="M170" s="304"/>
      <x:c r="N170" s="60"/>
      <x:c r="O170" s="60"/>
      <x:c r="P170" s="60"/>
      <x:c r="Q170" s="43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7"/>
      <x:c r="G171" s="60"/>
      <x:c r="H171" s="60"/>
      <x:c r="I171" s="304"/>
      <x:c r="J171" s="304"/>
      <x:c r="K171" s="304"/>
      <x:c r="L171" s="304"/>
      <x:c r="M171" s="304"/>
      <x:c r="N171" s="60"/>
      <x:c r="O171" s="60"/>
      <x:c r="P171" s="60"/>
      <x:c r="Q171" s="43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7"/>
      <x:c r="G172" s="60"/>
      <x:c r="H172" s="60"/>
      <x:c r="I172" s="304"/>
      <x:c r="J172" s="304"/>
      <x:c r="K172" s="304"/>
      <x:c r="L172" s="304"/>
      <x:c r="M172" s="304"/>
      <x:c r="N172" s="60"/>
      <x:c r="O172" s="60"/>
      <x:c r="P172" s="60"/>
      <x:c r="Q172" s="43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7"/>
      <x:c r="G173" s="60"/>
      <x:c r="H173" s="60"/>
      <x:c r="I173" s="304"/>
      <x:c r="J173" s="304"/>
      <x:c r="K173" s="304"/>
      <x:c r="L173" s="304"/>
      <x:c r="M173" s="304"/>
      <x:c r="N173" s="60"/>
      <x:c r="O173" s="60"/>
      <x:c r="P173" s="60"/>
      <x:c r="Q173" s="43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7"/>
      <x:c r="G174" s="60"/>
      <x:c r="H174" s="60"/>
      <x:c r="I174" s="304"/>
      <x:c r="J174" s="304"/>
      <x:c r="K174" s="304"/>
      <x:c r="L174" s="304"/>
      <x:c r="M174" s="304"/>
      <x:c r="N174" s="60"/>
      <x:c r="O174" s="60"/>
      <x:c r="P174" s="60"/>
      <x:c r="Q174" s="43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7"/>
      <x:c r="G175" s="60"/>
      <x:c r="H175" s="60"/>
      <x:c r="I175" s="304"/>
      <x:c r="J175" s="304"/>
      <x:c r="K175" s="304"/>
      <x:c r="L175" s="304"/>
      <x:c r="M175" s="304"/>
      <x:c r="N175" s="60"/>
      <x:c r="O175" s="60"/>
      <x:c r="P175" s="60"/>
      <x:c r="Q175" s="43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7"/>
      <x:c r="G176" s="60"/>
      <x:c r="H176" s="60"/>
      <x:c r="I176" s="304"/>
      <x:c r="J176" s="304"/>
      <x:c r="K176" s="304"/>
      <x:c r="L176" s="304"/>
      <x:c r="M176" s="304"/>
      <x:c r="N176" s="60"/>
      <x:c r="O176" s="60"/>
      <x:c r="P176" s="60"/>
      <x:c r="Q176" s="43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7"/>
      <x:c r="G177" s="60"/>
      <x:c r="H177" s="60"/>
      <x:c r="I177" s="304"/>
      <x:c r="J177" s="304"/>
      <x:c r="K177" s="304"/>
      <x:c r="L177" s="304"/>
      <x:c r="M177" s="304"/>
      <x:c r="N177" s="60"/>
      <x:c r="O177" s="60"/>
      <x:c r="P177" s="60"/>
      <x:c r="Q177" s="43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7"/>
      <x:c r="G178" s="60"/>
      <x:c r="H178" s="60"/>
      <x:c r="I178" s="304"/>
      <x:c r="J178" s="304"/>
      <x:c r="K178" s="304"/>
      <x:c r="L178" s="304"/>
      <x:c r="M178" s="304"/>
      <x:c r="N178" s="60"/>
      <x:c r="O178" s="60"/>
      <x:c r="P178" s="60"/>
      <x:c r="Q178" s="43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7"/>
      <x:c r="G179" s="60"/>
      <x:c r="H179" s="60"/>
      <x:c r="I179" s="304"/>
      <x:c r="J179" s="304"/>
      <x:c r="K179" s="304"/>
      <x:c r="L179" s="304"/>
      <x:c r="M179" s="304"/>
      <x:c r="N179" s="60"/>
      <x:c r="O179" s="60"/>
      <x:c r="P179" s="60"/>
      <x:c r="Q179" s="43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7"/>
      <x:c r="G180" s="60"/>
      <x:c r="H180" s="60"/>
      <x:c r="I180" s="304"/>
      <x:c r="J180" s="304"/>
      <x:c r="K180" s="304"/>
      <x:c r="L180" s="304"/>
      <x:c r="M180" s="304"/>
      <x:c r="N180" s="60"/>
      <x:c r="O180" s="60"/>
      <x:c r="P180" s="60"/>
      <x:c r="Q180" s="43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7"/>
      <x:c r="G181" s="60"/>
      <x:c r="H181" s="60"/>
      <x:c r="I181" s="304"/>
      <x:c r="J181" s="304"/>
      <x:c r="K181" s="304"/>
      <x:c r="L181" s="304"/>
      <x:c r="M181" s="304"/>
      <x:c r="N181" s="60"/>
      <x:c r="O181" s="60"/>
      <x:c r="P181" s="60"/>
      <x:c r="Q181" s="43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7"/>
      <x:c r="G182" s="60"/>
      <x:c r="H182" s="60"/>
      <x:c r="I182" s="304"/>
      <x:c r="J182" s="304"/>
      <x:c r="K182" s="304"/>
      <x:c r="L182" s="304"/>
      <x:c r="M182" s="304"/>
      <x:c r="N182" s="60"/>
      <x:c r="O182" s="60"/>
      <x:c r="P182" s="60"/>
      <x:c r="Q182" s="43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7"/>
      <x:c r="G183" s="60"/>
      <x:c r="H183" s="60"/>
      <x:c r="I183" s="304"/>
      <x:c r="J183" s="304"/>
      <x:c r="K183" s="304"/>
      <x:c r="L183" s="304"/>
      <x:c r="M183" s="304"/>
      <x:c r="N183" s="60"/>
      <x:c r="O183" s="60"/>
      <x:c r="P183" s="60"/>
      <x:c r="Q183" s="43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7"/>
      <x:c r="G184" s="60"/>
      <x:c r="H184" s="60"/>
      <x:c r="I184" s="304"/>
      <x:c r="J184" s="304"/>
      <x:c r="K184" s="304"/>
      <x:c r="L184" s="304"/>
      <x:c r="M184" s="304"/>
      <x:c r="N184" s="60"/>
      <x:c r="O184" s="60"/>
      <x:c r="P184" s="60"/>
      <x:c r="Q184" s="43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7"/>
      <x:c r="G185" s="60"/>
      <x:c r="H185" s="60"/>
      <x:c r="I185" s="304"/>
      <x:c r="J185" s="304"/>
      <x:c r="K185" s="304"/>
      <x:c r="L185" s="304"/>
      <x:c r="M185" s="304"/>
      <x:c r="N185" s="60"/>
      <x:c r="O185" s="60"/>
      <x:c r="P185" s="60"/>
      <x:c r="Q185" s="43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7"/>
      <x:c r="G186" s="60"/>
      <x:c r="H186" s="60"/>
      <x:c r="I186" s="304"/>
      <x:c r="J186" s="304"/>
      <x:c r="K186" s="304"/>
      <x:c r="L186" s="304"/>
      <x:c r="M186" s="304"/>
      <x:c r="N186" s="60"/>
      <x:c r="O186" s="60"/>
      <x:c r="P186" s="60"/>
      <x:c r="Q186" s="43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7"/>
      <x:c r="G187" s="60"/>
      <x:c r="H187" s="60"/>
      <x:c r="I187" s="304"/>
      <x:c r="J187" s="304"/>
      <x:c r="K187" s="304"/>
      <x:c r="L187" s="304"/>
      <x:c r="M187" s="304"/>
      <x:c r="N187" s="60"/>
      <x:c r="O187" s="60"/>
      <x:c r="P187" s="60"/>
      <x:c r="Q187" s="43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7"/>
      <x:c r="G188" s="60"/>
      <x:c r="H188" s="60"/>
      <x:c r="I188" s="304"/>
      <x:c r="J188" s="304"/>
      <x:c r="K188" s="304"/>
      <x:c r="L188" s="304"/>
      <x:c r="M188" s="304"/>
      <x:c r="N188" s="60"/>
      <x:c r="O188" s="60"/>
      <x:c r="P188" s="60"/>
      <x:c r="Q188" s="43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7"/>
      <x:c r="G189" s="60"/>
      <x:c r="H189" s="60"/>
      <x:c r="I189" s="304"/>
      <x:c r="J189" s="304"/>
      <x:c r="K189" s="304"/>
      <x:c r="L189" s="304"/>
      <x:c r="M189" s="304"/>
      <x:c r="N189" s="60"/>
      <x:c r="O189" s="60"/>
      <x:c r="P189" s="60"/>
      <x:c r="Q189" s="43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7"/>
      <x:c r="G190" s="60"/>
      <x:c r="H190" s="60"/>
      <x:c r="I190" s="304"/>
      <x:c r="J190" s="304"/>
      <x:c r="K190" s="304"/>
      <x:c r="L190" s="304"/>
      <x:c r="M190" s="304"/>
      <x:c r="N190" s="60"/>
      <x:c r="O190" s="60"/>
      <x:c r="P190" s="60"/>
      <x:c r="Q190" s="43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7"/>
      <x:c r="G191" s="60"/>
      <x:c r="H191" s="60"/>
      <x:c r="I191" s="304"/>
      <x:c r="J191" s="304"/>
      <x:c r="K191" s="304"/>
      <x:c r="L191" s="304"/>
      <x:c r="M191" s="304"/>
      <x:c r="N191" s="60"/>
      <x:c r="O191" s="60"/>
      <x:c r="P191" s="60"/>
      <x:c r="Q191" s="43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7"/>
      <x:c r="G192" s="60"/>
      <x:c r="H192" s="60"/>
      <x:c r="I192" s="304"/>
      <x:c r="J192" s="304"/>
      <x:c r="K192" s="304"/>
      <x:c r="L192" s="304"/>
      <x:c r="M192" s="304"/>
      <x:c r="N192" s="60"/>
      <x:c r="O192" s="60"/>
      <x:c r="P192" s="60"/>
      <x:c r="Q192" s="43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7"/>
      <x:c r="G193" s="60"/>
      <x:c r="H193" s="60"/>
      <x:c r="I193" s="304"/>
      <x:c r="J193" s="304"/>
      <x:c r="K193" s="304"/>
      <x:c r="L193" s="304"/>
      <x:c r="M193" s="304"/>
      <x:c r="N193" s="60"/>
      <x:c r="O193" s="60"/>
      <x:c r="P193" s="60"/>
      <x:c r="Q193" s="43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7"/>
      <x:c r="G194" s="60"/>
      <x:c r="H194" s="60"/>
      <x:c r="I194" s="304"/>
      <x:c r="J194" s="304"/>
      <x:c r="K194" s="304"/>
      <x:c r="L194" s="304"/>
      <x:c r="M194" s="304"/>
      <x:c r="N194" s="60"/>
      <x:c r="O194" s="60"/>
      <x:c r="P194" s="60"/>
      <x:c r="Q194" s="43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7"/>
      <x:c r="G195" s="60"/>
      <x:c r="H195" s="60"/>
      <x:c r="I195" s="304"/>
      <x:c r="J195" s="304"/>
      <x:c r="K195" s="304"/>
      <x:c r="L195" s="304"/>
      <x:c r="M195" s="304"/>
      <x:c r="N195" s="60"/>
      <x:c r="O195" s="60"/>
      <x:c r="P195" s="60"/>
      <x:c r="Q195" s="43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7"/>
      <x:c r="G196" s="60"/>
      <x:c r="H196" s="60"/>
      <x:c r="I196" s="304"/>
      <x:c r="J196" s="304"/>
      <x:c r="K196" s="304"/>
      <x:c r="L196" s="304"/>
      <x:c r="M196" s="304"/>
      <x:c r="N196" s="60"/>
      <x:c r="O196" s="60"/>
      <x:c r="P196" s="60"/>
      <x:c r="Q196" s="43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7"/>
      <x:c r="G197" s="60"/>
      <x:c r="H197" s="60"/>
      <x:c r="I197" s="304"/>
      <x:c r="J197" s="304"/>
      <x:c r="K197" s="304"/>
      <x:c r="L197" s="304"/>
      <x:c r="M197" s="304"/>
      <x:c r="N197" s="60"/>
      <x:c r="O197" s="60"/>
      <x:c r="P197" s="60"/>
      <x:c r="Q197" s="43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7"/>
      <x:c r="G198" s="60"/>
      <x:c r="H198" s="60"/>
      <x:c r="I198" s="304"/>
      <x:c r="J198" s="304"/>
      <x:c r="K198" s="304"/>
      <x:c r="L198" s="304"/>
      <x:c r="M198" s="304"/>
      <x:c r="N198" s="60"/>
      <x:c r="O198" s="60"/>
      <x:c r="P198" s="60"/>
      <x:c r="Q198" s="43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7"/>
      <x:c r="G199" s="60"/>
      <x:c r="H199" s="60"/>
      <x:c r="I199" s="304"/>
      <x:c r="J199" s="304"/>
      <x:c r="K199" s="304"/>
      <x:c r="L199" s="304"/>
      <x:c r="M199" s="304"/>
      <x:c r="N199" s="60"/>
      <x:c r="O199" s="60"/>
      <x:c r="P199" s="60"/>
      <x:c r="Q199" s="43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7"/>
      <x:c r="G200" s="60"/>
      <x:c r="H200" s="60"/>
      <x:c r="I200" s="304"/>
      <x:c r="J200" s="304"/>
      <x:c r="K200" s="304"/>
      <x:c r="L200" s="304"/>
      <x:c r="M200" s="304"/>
      <x:c r="N200" s="60"/>
      <x:c r="O200" s="60"/>
      <x:c r="P200" s="60"/>
      <x:c r="Q200" s="43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7"/>
      <x:c r="G201" s="60"/>
      <x:c r="H201" s="60"/>
      <x:c r="I201" s="304"/>
      <x:c r="J201" s="304"/>
      <x:c r="K201" s="304"/>
      <x:c r="L201" s="304"/>
      <x:c r="M201" s="304"/>
      <x:c r="N201" s="60"/>
      <x:c r="O201" s="60"/>
      <x:c r="P201" s="60"/>
      <x:c r="Q201" s="43"/>
      <x:c r="R201" s="60"/>
      <x:c r="S201" s="60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7"/>
      <x:c r="G202" s="60"/>
      <x:c r="H202" s="60"/>
      <x:c r="I202" s="304"/>
      <x:c r="J202" s="304"/>
      <x:c r="K202" s="304"/>
      <x:c r="L202" s="304"/>
      <x:c r="M202" s="304"/>
      <x:c r="N202" s="60"/>
      <x:c r="O202" s="60"/>
      <x:c r="P202" s="60"/>
      <x:c r="Q202" s="43"/>
      <x:c r="R202" s="60"/>
      <x:c r="S202" s="60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7"/>
      <x:c r="G203" s="60"/>
      <x:c r="H203" s="60"/>
      <x:c r="I203" s="304"/>
      <x:c r="J203" s="304"/>
      <x:c r="K203" s="304"/>
      <x:c r="L203" s="304"/>
      <x:c r="M203" s="304"/>
      <x:c r="N203" s="60"/>
      <x:c r="O203" s="60"/>
      <x:c r="P203" s="60"/>
      <x:c r="Q203" s="43"/>
      <x:c r="R203" s="60"/>
      <x:c r="S203" s="60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7"/>
      <x:c r="G204" s="60"/>
      <x:c r="H204" s="60"/>
      <x:c r="I204" s="304"/>
      <x:c r="J204" s="304"/>
      <x:c r="K204" s="304"/>
      <x:c r="L204" s="304"/>
      <x:c r="M204" s="304"/>
      <x:c r="N204" s="60"/>
      <x:c r="O204" s="60"/>
      <x:c r="P204" s="60"/>
      <x:c r="Q204" s="43"/>
      <x:c r="R204" s="60"/>
      <x:c r="S204" s="60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7"/>
      <x:c r="G205" s="60"/>
      <x:c r="H205" s="60"/>
      <x:c r="I205" s="304"/>
      <x:c r="J205" s="304"/>
      <x:c r="K205" s="304"/>
      <x:c r="L205" s="304"/>
      <x:c r="M205" s="304"/>
      <x:c r="N205" s="60"/>
      <x:c r="O205" s="60"/>
      <x:c r="P205" s="60"/>
      <x:c r="Q205" s="43"/>
      <x:c r="R205" s="60"/>
      <x:c r="S205" s="60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7"/>
      <x:c r="G206" s="60"/>
      <x:c r="H206" s="60"/>
      <x:c r="I206" s="304"/>
      <x:c r="J206" s="304"/>
      <x:c r="K206" s="304"/>
      <x:c r="L206" s="304"/>
      <x:c r="M206" s="304"/>
      <x:c r="N206" s="60"/>
      <x:c r="O206" s="60"/>
      <x:c r="P206" s="60"/>
      <x:c r="Q206" s="43"/>
      <x:c r="R206" s="60"/>
      <x:c r="S206" s="60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7"/>
      <x:c r="G207" s="60"/>
      <x:c r="H207" s="60"/>
      <x:c r="I207" s="304"/>
      <x:c r="J207" s="304"/>
      <x:c r="K207" s="304"/>
      <x:c r="L207" s="304"/>
      <x:c r="M207" s="304"/>
      <x:c r="N207" s="60"/>
      <x:c r="O207" s="60"/>
      <x:c r="P207" s="60"/>
      <x:c r="Q207" s="43"/>
      <x:c r="R207" s="60"/>
      <x:c r="S207" s="60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7"/>
      <x:c r="G208" s="60"/>
      <x:c r="H208" s="60"/>
      <x:c r="I208" s="304"/>
      <x:c r="J208" s="304"/>
      <x:c r="K208" s="304"/>
      <x:c r="L208" s="304"/>
      <x:c r="M208" s="304"/>
      <x:c r="N208" s="60"/>
      <x:c r="O208" s="60"/>
      <x:c r="P208" s="60"/>
      <x:c r="Q208" s="43"/>
      <x:c r="R208" s="60"/>
      <x:c r="S208" s="60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7"/>
      <x:c r="G209" s="60"/>
      <x:c r="H209" s="60"/>
      <x:c r="I209" s="304"/>
      <x:c r="J209" s="304"/>
      <x:c r="K209" s="304"/>
      <x:c r="L209" s="304"/>
      <x:c r="M209" s="304"/>
      <x:c r="N209" s="60"/>
      <x:c r="O209" s="60"/>
      <x:c r="P209" s="60"/>
      <x:c r="Q209" s="43"/>
      <x:c r="R209" s="60"/>
      <x:c r="S209" s="60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7"/>
      <x:c r="G210" s="60"/>
      <x:c r="H210" s="60"/>
      <x:c r="I210" s="304"/>
      <x:c r="J210" s="304"/>
      <x:c r="K210" s="304"/>
      <x:c r="L210" s="304"/>
      <x:c r="M210" s="304"/>
      <x:c r="N210" s="60"/>
      <x:c r="O210" s="60"/>
      <x:c r="P210" s="60"/>
      <x:c r="Q210" s="43"/>
      <x:c r="R210" s="60"/>
      <x:c r="S210" s="60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7"/>
      <x:c r="G211" s="60"/>
      <x:c r="H211" s="60"/>
      <x:c r="I211" s="304"/>
      <x:c r="J211" s="304"/>
      <x:c r="K211" s="304"/>
      <x:c r="L211" s="304"/>
      <x:c r="M211" s="304"/>
      <x:c r="N211" s="60"/>
      <x:c r="O211" s="60"/>
      <x:c r="P211" s="60"/>
      <x:c r="Q211" s="43"/>
      <x:c r="R211" s="60"/>
      <x:c r="S211" s="60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7"/>
      <x:c r="G212" s="60"/>
      <x:c r="H212" s="60"/>
      <x:c r="I212" s="304"/>
      <x:c r="J212" s="304"/>
      <x:c r="K212" s="304"/>
      <x:c r="L212" s="304"/>
      <x:c r="M212" s="304"/>
      <x:c r="N212" s="60"/>
      <x:c r="O212" s="60"/>
      <x:c r="P212" s="60"/>
      <x:c r="Q212" s="43"/>
      <x:c r="R212" s="60"/>
      <x:c r="S212" s="60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7"/>
      <x:c r="G213" s="60"/>
      <x:c r="H213" s="60"/>
      <x:c r="I213" s="304"/>
      <x:c r="J213" s="304"/>
      <x:c r="K213" s="304"/>
      <x:c r="L213" s="304"/>
      <x:c r="M213" s="304"/>
      <x:c r="N213" s="60"/>
      <x:c r="O213" s="60"/>
      <x:c r="P213" s="60"/>
      <x:c r="Q213" s="43"/>
      <x:c r="R213" s="60"/>
      <x:c r="S213" s="60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7"/>
      <x:c r="G214" s="60"/>
      <x:c r="H214" s="60"/>
      <x:c r="I214" s="304"/>
      <x:c r="J214" s="304"/>
      <x:c r="K214" s="304"/>
      <x:c r="L214" s="304"/>
      <x:c r="M214" s="304"/>
      <x:c r="N214" s="60"/>
      <x:c r="O214" s="60"/>
      <x:c r="P214" s="60"/>
      <x:c r="Q214" s="43"/>
      <x:c r="R214" s="60"/>
      <x:c r="S214" s="60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7"/>
      <x:c r="G215" s="60"/>
      <x:c r="H215" s="60"/>
      <x:c r="I215" s="304"/>
      <x:c r="J215" s="304"/>
      <x:c r="K215" s="304"/>
      <x:c r="L215" s="304"/>
      <x:c r="M215" s="304"/>
      <x:c r="N215" s="60"/>
      <x:c r="O215" s="60"/>
      <x:c r="P215" s="60"/>
      <x:c r="Q215" s="43"/>
      <x:c r="R215" s="60"/>
      <x:c r="S215" s="60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7"/>
      <x:c r="G216" s="60"/>
      <x:c r="H216" s="60"/>
      <x:c r="I216" s="304"/>
      <x:c r="J216" s="304"/>
      <x:c r="K216" s="304"/>
      <x:c r="L216" s="304"/>
      <x:c r="M216" s="304"/>
      <x:c r="N216" s="60"/>
      <x:c r="O216" s="60"/>
      <x:c r="P216" s="60"/>
      <x:c r="Q216" s="43"/>
      <x:c r="R216" s="60"/>
      <x:c r="S216" s="60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7"/>
      <x:c r="G217" s="60"/>
      <x:c r="H217" s="60"/>
      <x:c r="I217" s="304"/>
      <x:c r="J217" s="304"/>
      <x:c r="K217" s="304"/>
      <x:c r="L217" s="304"/>
      <x:c r="M217" s="304"/>
      <x:c r="N217" s="60"/>
      <x:c r="O217" s="60"/>
      <x:c r="P217" s="60"/>
      <x:c r="Q217" s="43"/>
      <x:c r="R217" s="60"/>
      <x:c r="S217" s="60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7"/>
      <x:c r="G218" s="60"/>
      <x:c r="H218" s="60"/>
      <x:c r="I218" s="304"/>
      <x:c r="J218" s="304"/>
      <x:c r="K218" s="304"/>
      <x:c r="L218" s="304"/>
      <x:c r="M218" s="304"/>
      <x:c r="N218" s="60"/>
      <x:c r="O218" s="60"/>
      <x:c r="P218" s="60"/>
      <x:c r="Q218" s="43"/>
      <x:c r="R218" s="60"/>
      <x:c r="S218" s="60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7"/>
      <x:c r="G219" s="60"/>
      <x:c r="H219" s="60"/>
      <x:c r="I219" s="304"/>
      <x:c r="J219" s="304"/>
      <x:c r="K219" s="304"/>
      <x:c r="L219" s="304"/>
      <x:c r="M219" s="304"/>
      <x:c r="N219" s="60"/>
      <x:c r="O219" s="60"/>
      <x:c r="P219" s="60"/>
      <x:c r="Q219" s="43"/>
      <x:c r="R219" s="60"/>
      <x:c r="S219" s="60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7"/>
      <x:c r="G220" s="60"/>
      <x:c r="H220" s="60"/>
      <x:c r="I220" s="304"/>
      <x:c r="J220" s="304"/>
      <x:c r="K220" s="304"/>
      <x:c r="L220" s="304"/>
      <x:c r="M220" s="304"/>
      <x:c r="N220" s="60"/>
      <x:c r="O220" s="60"/>
      <x:c r="P220" s="60"/>
      <x:c r="Q220" s="43"/>
      <x:c r="R220" s="60"/>
      <x:c r="S220" s="60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7"/>
      <x:c r="G221" s="60"/>
      <x:c r="H221" s="60"/>
      <x:c r="I221" s="304"/>
      <x:c r="J221" s="304"/>
      <x:c r="K221" s="304"/>
      <x:c r="L221" s="304"/>
      <x:c r="M221" s="304"/>
      <x:c r="N221" s="60"/>
      <x:c r="O221" s="60"/>
      <x:c r="P221" s="60"/>
      <x:c r="Q221" s="43"/>
      <x:c r="R221" s="60"/>
      <x:c r="S221" s="60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7"/>
      <x:c r="G222" s="60"/>
      <x:c r="H222" s="60"/>
      <x:c r="I222" s="304"/>
      <x:c r="J222" s="304"/>
      <x:c r="K222" s="304"/>
      <x:c r="L222" s="304"/>
      <x:c r="M222" s="304"/>
      <x:c r="N222" s="60"/>
      <x:c r="O222" s="60"/>
      <x:c r="P222" s="60"/>
      <x:c r="Q222" s="43"/>
      <x:c r="R222" s="60"/>
      <x:c r="S222" s="60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7"/>
      <x:c r="G223" s="60"/>
      <x:c r="H223" s="60"/>
      <x:c r="I223" s="304"/>
      <x:c r="J223" s="304"/>
      <x:c r="K223" s="304"/>
      <x:c r="L223" s="304"/>
      <x:c r="M223" s="304"/>
      <x:c r="N223" s="60"/>
      <x:c r="O223" s="60"/>
      <x:c r="P223" s="60"/>
      <x:c r="Q223" s="43"/>
      <x:c r="R223" s="60"/>
      <x:c r="S223" s="60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7"/>
      <x:c r="G224" s="60"/>
      <x:c r="H224" s="60"/>
      <x:c r="I224" s="304"/>
      <x:c r="J224" s="304"/>
      <x:c r="K224" s="304"/>
      <x:c r="L224" s="304"/>
      <x:c r="M224" s="304"/>
      <x:c r="N224" s="60"/>
      <x:c r="O224" s="60"/>
      <x:c r="P224" s="60"/>
      <x:c r="Q224" s="43"/>
      <x:c r="R224" s="60"/>
      <x:c r="S224" s="60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7"/>
      <x:c r="G225" s="60"/>
      <x:c r="H225" s="60"/>
      <x:c r="I225" s="304"/>
      <x:c r="J225" s="304"/>
      <x:c r="K225" s="304"/>
      <x:c r="L225" s="304"/>
      <x:c r="M225" s="304"/>
      <x:c r="N225" s="60"/>
      <x:c r="O225" s="60"/>
      <x:c r="P225" s="60"/>
      <x:c r="Q225" s="43"/>
      <x:c r="R225" s="60"/>
      <x:c r="S225" s="60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7"/>
      <x:c r="G226" s="60"/>
      <x:c r="H226" s="60"/>
      <x:c r="I226" s="304"/>
      <x:c r="J226" s="304"/>
      <x:c r="K226" s="304"/>
      <x:c r="L226" s="304"/>
      <x:c r="M226" s="304"/>
      <x:c r="N226" s="60"/>
      <x:c r="O226" s="60"/>
      <x:c r="P226" s="60"/>
      <x:c r="Q226" s="43"/>
      <x:c r="R226" s="60"/>
      <x:c r="S226" s="60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7"/>
      <x:c r="G227" s="60"/>
      <x:c r="H227" s="60"/>
      <x:c r="I227" s="304"/>
      <x:c r="J227" s="304"/>
      <x:c r="K227" s="304"/>
      <x:c r="L227" s="304"/>
      <x:c r="M227" s="304"/>
      <x:c r="N227" s="60"/>
      <x:c r="O227" s="60"/>
      <x:c r="P227" s="60"/>
      <x:c r="Q227" s="43"/>
      <x:c r="R227" s="60"/>
      <x:c r="S227" s="60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7"/>
      <x:c r="G228" s="60"/>
      <x:c r="H228" s="60"/>
      <x:c r="I228" s="304"/>
      <x:c r="J228" s="304"/>
      <x:c r="K228" s="304"/>
      <x:c r="L228" s="304"/>
      <x:c r="M228" s="304"/>
      <x:c r="N228" s="60"/>
      <x:c r="O228" s="60"/>
      <x:c r="P228" s="60"/>
      <x:c r="Q228" s="43"/>
      <x:c r="R228" s="60"/>
      <x:c r="S228" s="60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7"/>
      <x:c r="G229" s="60"/>
      <x:c r="H229" s="60"/>
      <x:c r="I229" s="304"/>
      <x:c r="J229" s="304"/>
      <x:c r="K229" s="304"/>
      <x:c r="L229" s="304"/>
      <x:c r="M229" s="304"/>
      <x:c r="N229" s="60"/>
      <x:c r="O229" s="60"/>
      <x:c r="P229" s="60"/>
      <x:c r="Q229" s="43"/>
      <x:c r="R229" s="60"/>
      <x:c r="S229" s="60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7"/>
      <x:c r="G230" s="60"/>
      <x:c r="H230" s="60"/>
      <x:c r="I230" s="304"/>
      <x:c r="J230" s="304"/>
      <x:c r="K230" s="304"/>
      <x:c r="L230" s="304"/>
      <x:c r="M230" s="304"/>
      <x:c r="N230" s="60"/>
      <x:c r="O230" s="60"/>
      <x:c r="P230" s="60"/>
      <x:c r="Q230" s="43"/>
      <x:c r="R230" s="60"/>
      <x:c r="S230" s="60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7"/>
      <x:c r="G231" s="60"/>
      <x:c r="H231" s="60"/>
      <x:c r="I231" s="304"/>
      <x:c r="J231" s="304"/>
      <x:c r="K231" s="304"/>
      <x:c r="L231" s="304"/>
      <x:c r="M231" s="304"/>
      <x:c r="N231" s="60"/>
      <x:c r="O231" s="60"/>
      <x:c r="P231" s="60"/>
      <x:c r="Q231" s="43"/>
      <x:c r="R231" s="60"/>
      <x:c r="S231" s="60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7"/>
      <x:c r="G232" s="60"/>
      <x:c r="H232" s="60"/>
      <x:c r="I232" s="304"/>
      <x:c r="J232" s="304"/>
      <x:c r="K232" s="304"/>
      <x:c r="L232" s="304"/>
      <x:c r="M232" s="304"/>
      <x:c r="N232" s="60"/>
      <x:c r="O232" s="60"/>
      <x:c r="P232" s="60"/>
      <x:c r="Q232" s="43"/>
      <x:c r="R232" s="60"/>
      <x:c r="S232" s="60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7"/>
      <x:c r="G233" s="60"/>
      <x:c r="H233" s="60"/>
      <x:c r="I233" s="304"/>
      <x:c r="J233" s="304"/>
      <x:c r="K233" s="304"/>
      <x:c r="L233" s="304"/>
      <x:c r="M233" s="304"/>
      <x:c r="N233" s="60"/>
      <x:c r="O233" s="60"/>
      <x:c r="P233" s="60"/>
      <x:c r="Q233" s="43"/>
      <x:c r="R233" s="60"/>
      <x:c r="S233" s="60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7"/>
      <x:c r="G234" s="60"/>
      <x:c r="H234" s="60"/>
      <x:c r="I234" s="304"/>
      <x:c r="J234" s="304"/>
      <x:c r="K234" s="304"/>
      <x:c r="L234" s="304"/>
      <x:c r="M234" s="304"/>
      <x:c r="N234" s="60"/>
      <x:c r="O234" s="60"/>
      <x:c r="P234" s="60"/>
      <x:c r="Q234" s="43"/>
      <x:c r="R234" s="60"/>
      <x:c r="S234" s="60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7"/>
      <x:c r="G235" s="60"/>
      <x:c r="H235" s="60"/>
      <x:c r="I235" s="304"/>
      <x:c r="J235" s="304"/>
      <x:c r="K235" s="304"/>
      <x:c r="L235" s="304"/>
      <x:c r="M235" s="304"/>
      <x:c r="N235" s="60"/>
      <x:c r="O235" s="60"/>
      <x:c r="P235" s="60"/>
      <x:c r="Q235" s="43"/>
      <x:c r="R235" s="60"/>
      <x:c r="S235" s="60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7"/>
      <x:c r="G236" s="60"/>
      <x:c r="H236" s="60"/>
      <x:c r="I236" s="304"/>
      <x:c r="J236" s="304"/>
      <x:c r="K236" s="304"/>
      <x:c r="L236" s="304"/>
      <x:c r="M236" s="304"/>
      <x:c r="N236" s="60"/>
      <x:c r="O236" s="60"/>
      <x:c r="P236" s="60"/>
      <x:c r="Q236" s="43"/>
      <x:c r="R236" s="60"/>
      <x:c r="S236" s="60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7"/>
      <x:c r="G237" s="60"/>
      <x:c r="H237" s="60"/>
      <x:c r="I237" s="304"/>
      <x:c r="J237" s="304"/>
      <x:c r="K237" s="304"/>
      <x:c r="L237" s="304"/>
      <x:c r="M237" s="304"/>
      <x:c r="N237" s="60"/>
      <x:c r="O237" s="60"/>
      <x:c r="P237" s="60"/>
      <x:c r="Q237" s="43"/>
      <x:c r="R237" s="60"/>
      <x:c r="S237" s="60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7"/>
      <x:c r="G238" s="60"/>
      <x:c r="H238" s="60"/>
      <x:c r="I238" s="304"/>
      <x:c r="J238" s="304"/>
      <x:c r="K238" s="304"/>
      <x:c r="L238" s="304"/>
      <x:c r="M238" s="304"/>
      <x:c r="N238" s="60"/>
      <x:c r="O238" s="60"/>
      <x:c r="P238" s="60"/>
      <x:c r="Q238" s="43"/>
      <x:c r="R238" s="60"/>
      <x:c r="S238" s="60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7"/>
      <x:c r="G239" s="60"/>
      <x:c r="H239" s="60"/>
      <x:c r="I239" s="304"/>
      <x:c r="J239" s="304"/>
      <x:c r="K239" s="304"/>
      <x:c r="L239" s="304"/>
      <x:c r="M239" s="304"/>
      <x:c r="N239" s="60"/>
      <x:c r="O239" s="60"/>
      <x:c r="P239" s="60"/>
      <x:c r="Q239" s="43"/>
      <x:c r="R239" s="60"/>
      <x:c r="S239" s="60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7"/>
      <x:c r="G240" s="60"/>
      <x:c r="H240" s="60"/>
      <x:c r="I240" s="304"/>
      <x:c r="J240" s="304"/>
      <x:c r="K240" s="304"/>
      <x:c r="L240" s="304"/>
      <x:c r="M240" s="304"/>
      <x:c r="N240" s="60"/>
      <x:c r="O240" s="60"/>
      <x:c r="P240" s="60"/>
      <x:c r="Q240" s="43"/>
      <x:c r="R240" s="60"/>
      <x:c r="S240" s="60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7"/>
      <x:c r="G241" s="60"/>
      <x:c r="H241" s="60"/>
      <x:c r="I241" s="304"/>
      <x:c r="J241" s="304"/>
      <x:c r="K241" s="304"/>
      <x:c r="L241" s="304"/>
      <x:c r="M241" s="304"/>
      <x:c r="N241" s="60"/>
      <x:c r="O241" s="60"/>
      <x:c r="P241" s="60"/>
      <x:c r="Q241" s="43"/>
      <x:c r="R241" s="60"/>
      <x:c r="S241" s="60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7"/>
      <x:c r="G242" s="60"/>
      <x:c r="H242" s="60"/>
      <x:c r="I242" s="304"/>
      <x:c r="J242" s="304"/>
      <x:c r="K242" s="304"/>
      <x:c r="L242" s="304"/>
      <x:c r="M242" s="304"/>
      <x:c r="N242" s="60"/>
      <x:c r="O242" s="60"/>
      <x:c r="P242" s="60"/>
      <x:c r="Q242" s="43"/>
      <x:c r="R242" s="60"/>
      <x:c r="S242" s="60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7"/>
      <x:c r="G243" s="60"/>
      <x:c r="H243" s="60"/>
      <x:c r="I243" s="304"/>
      <x:c r="J243" s="304"/>
      <x:c r="K243" s="304"/>
      <x:c r="L243" s="304"/>
      <x:c r="M243" s="304"/>
      <x:c r="N243" s="60"/>
      <x:c r="O243" s="60"/>
      <x:c r="P243" s="60"/>
      <x:c r="Q243" s="43"/>
      <x:c r="R243" s="60"/>
      <x:c r="S243" s="60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7"/>
      <x:c r="G244" s="60"/>
      <x:c r="H244" s="60"/>
      <x:c r="I244" s="304"/>
      <x:c r="J244" s="304"/>
      <x:c r="K244" s="304"/>
      <x:c r="L244" s="304"/>
      <x:c r="M244" s="304"/>
      <x:c r="N244" s="60"/>
      <x:c r="O244" s="60"/>
      <x:c r="P244" s="60"/>
      <x:c r="Q244" s="43"/>
      <x:c r="R244" s="60"/>
      <x:c r="S244" s="60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7"/>
      <x:c r="G245" s="60"/>
      <x:c r="H245" s="60"/>
      <x:c r="I245" s="304"/>
      <x:c r="J245" s="304"/>
      <x:c r="K245" s="304"/>
      <x:c r="L245" s="304"/>
      <x:c r="M245" s="304"/>
      <x:c r="N245" s="60"/>
      <x:c r="O245" s="60"/>
      <x:c r="P245" s="60"/>
      <x:c r="Q245" s="43"/>
      <x:c r="R245" s="60"/>
      <x:c r="S245" s="60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7"/>
      <x:c r="G246" s="60"/>
      <x:c r="H246" s="60"/>
      <x:c r="I246" s="304"/>
      <x:c r="J246" s="304"/>
      <x:c r="K246" s="304"/>
      <x:c r="L246" s="304"/>
      <x:c r="M246" s="304"/>
      <x:c r="N246" s="60"/>
      <x:c r="O246" s="60"/>
      <x:c r="P246" s="60"/>
      <x:c r="Q246" s="43"/>
      <x:c r="R246" s="60"/>
      <x:c r="S246" s="60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7"/>
      <x:c r="G247" s="60"/>
      <x:c r="H247" s="60"/>
      <x:c r="I247" s="304"/>
      <x:c r="J247" s="304"/>
      <x:c r="K247" s="304"/>
      <x:c r="L247" s="304"/>
      <x:c r="M247" s="304"/>
      <x:c r="N247" s="60"/>
      <x:c r="O247" s="60"/>
      <x:c r="P247" s="60"/>
      <x:c r="Q247" s="43"/>
      <x:c r="R247" s="60"/>
      <x:c r="S247" s="60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7"/>
      <x:c r="G248" s="60"/>
      <x:c r="H248" s="60"/>
      <x:c r="I248" s="304"/>
      <x:c r="J248" s="304"/>
      <x:c r="K248" s="304"/>
      <x:c r="L248" s="304"/>
      <x:c r="M248" s="304"/>
      <x:c r="N248" s="60"/>
      <x:c r="O248" s="60"/>
      <x:c r="P248" s="60"/>
      <x:c r="Q248" s="43"/>
      <x:c r="R248" s="60"/>
      <x:c r="S248" s="60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7"/>
      <x:c r="G249" s="60"/>
      <x:c r="H249" s="60"/>
      <x:c r="I249" s="304"/>
      <x:c r="J249" s="304"/>
      <x:c r="K249" s="304"/>
      <x:c r="L249" s="304"/>
      <x:c r="M249" s="304"/>
      <x:c r="N249" s="60"/>
      <x:c r="O249" s="60"/>
      <x:c r="P249" s="60"/>
      <x:c r="Q249" s="43"/>
      <x:c r="R249" s="60"/>
      <x:c r="S249" s="60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7"/>
      <x:c r="G250" s="60"/>
      <x:c r="H250" s="60"/>
      <x:c r="I250" s="304"/>
      <x:c r="J250" s="304"/>
      <x:c r="K250" s="304"/>
      <x:c r="L250" s="304"/>
      <x:c r="M250" s="304"/>
      <x:c r="N250" s="60"/>
      <x:c r="O250" s="60"/>
      <x:c r="P250" s="60"/>
      <x:c r="Q250" s="43"/>
      <x:c r="R250" s="60"/>
      <x:c r="S250" s="60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7"/>
      <x:c r="G251" s="60"/>
      <x:c r="H251" s="60"/>
      <x:c r="I251" s="304"/>
      <x:c r="J251" s="304"/>
      <x:c r="K251" s="304"/>
      <x:c r="L251" s="304"/>
      <x:c r="M251" s="304"/>
      <x:c r="N251" s="60"/>
      <x:c r="O251" s="60"/>
      <x:c r="P251" s="60"/>
      <x:c r="Q251" s="43"/>
      <x:c r="R251" s="60"/>
      <x:c r="S251" s="60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7"/>
      <x:c r="G252" s="60"/>
      <x:c r="H252" s="60"/>
      <x:c r="I252" s="304"/>
      <x:c r="J252" s="304"/>
      <x:c r="K252" s="304"/>
      <x:c r="L252" s="304"/>
      <x:c r="M252" s="304"/>
      <x:c r="N252" s="60"/>
      <x:c r="O252" s="60"/>
      <x:c r="P252" s="60"/>
      <x:c r="Q252" s="43"/>
      <x:c r="R252" s="60"/>
      <x:c r="S252" s="60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7"/>
      <x:c r="G253" s="60"/>
      <x:c r="H253" s="60"/>
      <x:c r="I253" s="304"/>
      <x:c r="J253" s="304"/>
      <x:c r="K253" s="304"/>
      <x:c r="L253" s="304"/>
      <x:c r="M253" s="304"/>
      <x:c r="N253" s="60"/>
      <x:c r="O253" s="60"/>
      <x:c r="P253" s="60"/>
      <x:c r="Q253" s="43"/>
      <x:c r="R253" s="60"/>
      <x:c r="S253" s="60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7"/>
      <x:c r="G254" s="60"/>
      <x:c r="H254" s="60"/>
      <x:c r="I254" s="304"/>
      <x:c r="J254" s="304"/>
      <x:c r="K254" s="304"/>
      <x:c r="L254" s="304"/>
      <x:c r="M254" s="304"/>
      <x:c r="N254" s="60"/>
      <x:c r="O254" s="60"/>
      <x:c r="P254" s="60"/>
      <x:c r="Q254" s="43"/>
      <x:c r="R254" s="60"/>
      <x:c r="S254" s="60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7"/>
      <x:c r="G255" s="60"/>
      <x:c r="H255" s="60"/>
      <x:c r="I255" s="304"/>
      <x:c r="J255" s="304"/>
      <x:c r="K255" s="304"/>
      <x:c r="L255" s="304"/>
      <x:c r="M255" s="304"/>
      <x:c r="N255" s="60"/>
      <x:c r="O255" s="60"/>
      <x:c r="P255" s="60"/>
      <x:c r="Q255" s="43"/>
      <x:c r="R255" s="60"/>
      <x:c r="S255" s="60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7"/>
      <x:c r="G256" s="60"/>
      <x:c r="H256" s="60"/>
      <x:c r="I256" s="304"/>
      <x:c r="J256" s="304"/>
      <x:c r="K256" s="304"/>
      <x:c r="L256" s="304"/>
      <x:c r="M256" s="304"/>
      <x:c r="N256" s="60"/>
      <x:c r="O256" s="60"/>
      <x:c r="P256" s="60"/>
      <x:c r="Q256" s="43"/>
      <x:c r="R256" s="60"/>
      <x:c r="S256" s="60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7"/>
      <x:c r="G257" s="60"/>
      <x:c r="H257" s="60"/>
      <x:c r="I257" s="304"/>
      <x:c r="J257" s="304"/>
      <x:c r="K257" s="304"/>
      <x:c r="L257" s="304"/>
      <x:c r="M257" s="304"/>
      <x:c r="N257" s="60"/>
      <x:c r="O257" s="60"/>
      <x:c r="P257" s="60"/>
      <x:c r="Q257" s="43"/>
      <x:c r="R257" s="60"/>
      <x:c r="S257" s="60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7"/>
      <x:c r="G258" s="60"/>
      <x:c r="H258" s="60"/>
      <x:c r="I258" s="304"/>
      <x:c r="J258" s="304"/>
      <x:c r="K258" s="304"/>
      <x:c r="L258" s="304"/>
      <x:c r="M258" s="304"/>
      <x:c r="N258" s="60"/>
      <x:c r="O258" s="60"/>
      <x:c r="P258" s="60"/>
      <x:c r="Q258" s="43"/>
      <x:c r="R258" s="60"/>
      <x:c r="S258" s="60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7"/>
      <x:c r="G259" s="60"/>
      <x:c r="H259" s="60"/>
      <x:c r="I259" s="304"/>
      <x:c r="J259" s="304"/>
      <x:c r="K259" s="304"/>
      <x:c r="L259" s="304"/>
      <x:c r="M259" s="304"/>
      <x:c r="N259" s="60"/>
      <x:c r="O259" s="60"/>
      <x:c r="P259" s="60"/>
      <x:c r="Q259" s="43"/>
      <x:c r="R259" s="60"/>
      <x:c r="S259" s="60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7"/>
      <x:c r="G260" s="60"/>
      <x:c r="H260" s="60"/>
      <x:c r="I260" s="304"/>
      <x:c r="J260" s="304"/>
      <x:c r="K260" s="304"/>
      <x:c r="L260" s="304"/>
      <x:c r="M260" s="304"/>
      <x:c r="N260" s="60"/>
      <x:c r="O260" s="60"/>
      <x:c r="P260" s="60"/>
      <x:c r="Q260" s="43"/>
      <x:c r="R260" s="60"/>
      <x:c r="S260" s="60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7"/>
      <x:c r="G261" s="60"/>
      <x:c r="H261" s="60"/>
      <x:c r="I261" s="304"/>
      <x:c r="J261" s="304"/>
      <x:c r="K261" s="304"/>
      <x:c r="L261" s="304"/>
      <x:c r="M261" s="304"/>
      <x:c r="N261" s="60"/>
      <x:c r="O261" s="60"/>
      <x:c r="P261" s="60"/>
      <x:c r="Q261" s="43"/>
      <x:c r="R261" s="60"/>
      <x:c r="S261" s="60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7"/>
      <x:c r="G262" s="60"/>
      <x:c r="H262" s="60"/>
      <x:c r="I262" s="304"/>
      <x:c r="J262" s="304"/>
      <x:c r="K262" s="304"/>
      <x:c r="L262" s="304"/>
      <x:c r="M262" s="304"/>
      <x:c r="N262" s="60"/>
      <x:c r="O262" s="60"/>
      <x:c r="P262" s="60"/>
      <x:c r="Q262" s="43"/>
      <x:c r="R262" s="60"/>
      <x:c r="S262" s="60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7"/>
      <x:c r="G263" s="60"/>
      <x:c r="H263" s="60"/>
      <x:c r="I263" s="304"/>
      <x:c r="J263" s="304"/>
      <x:c r="K263" s="304"/>
      <x:c r="L263" s="304"/>
      <x:c r="M263" s="304"/>
      <x:c r="N263" s="60"/>
      <x:c r="O263" s="60"/>
      <x:c r="P263" s="60"/>
      <x:c r="Q263" s="43"/>
      <x:c r="R263" s="60"/>
      <x:c r="S263" s="60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7"/>
      <x:c r="G264" s="60"/>
      <x:c r="H264" s="60"/>
      <x:c r="I264" s="304"/>
      <x:c r="J264" s="304"/>
      <x:c r="K264" s="304"/>
      <x:c r="L264" s="304"/>
      <x:c r="M264" s="304"/>
      <x:c r="N264" s="60"/>
      <x:c r="O264" s="60"/>
      <x:c r="P264" s="60"/>
      <x:c r="Q264" s="43"/>
      <x:c r="R264" s="60"/>
      <x:c r="S264" s="60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7"/>
      <x:c r="G265" s="60"/>
      <x:c r="H265" s="60"/>
      <x:c r="I265" s="304"/>
      <x:c r="J265" s="304"/>
      <x:c r="K265" s="304"/>
      <x:c r="L265" s="304"/>
      <x:c r="M265" s="304"/>
      <x:c r="N265" s="60"/>
      <x:c r="O265" s="60"/>
      <x:c r="P265" s="60"/>
      <x:c r="Q265" s="43"/>
      <x:c r="R265" s="60"/>
      <x:c r="S265" s="60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7"/>
      <x:c r="G266" s="60"/>
      <x:c r="H266" s="60"/>
      <x:c r="I266" s="304"/>
      <x:c r="J266" s="304"/>
      <x:c r="K266" s="304"/>
      <x:c r="L266" s="304"/>
      <x:c r="M266" s="304"/>
      <x:c r="N266" s="60"/>
      <x:c r="O266" s="60"/>
      <x:c r="P266" s="60"/>
      <x:c r="Q266" s="43"/>
      <x:c r="R266" s="60"/>
      <x:c r="S266" s="60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7"/>
      <x:c r="G267" s="60"/>
      <x:c r="H267" s="60"/>
      <x:c r="I267" s="304"/>
      <x:c r="J267" s="304"/>
      <x:c r="K267" s="304"/>
      <x:c r="L267" s="304"/>
      <x:c r="M267" s="304"/>
      <x:c r="N267" s="60"/>
      <x:c r="O267" s="60"/>
      <x:c r="P267" s="60"/>
      <x:c r="Q267" s="43"/>
      <x:c r="R267" s="60"/>
      <x:c r="S267" s="60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7"/>
      <x:c r="G268" s="60"/>
      <x:c r="H268" s="60"/>
      <x:c r="I268" s="304"/>
      <x:c r="J268" s="304"/>
      <x:c r="K268" s="304"/>
      <x:c r="L268" s="304"/>
      <x:c r="M268" s="304"/>
      <x:c r="N268" s="60"/>
      <x:c r="O268" s="60"/>
      <x:c r="P268" s="60"/>
      <x:c r="Q268" s="43"/>
      <x:c r="R268" s="60"/>
      <x:c r="S268" s="60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7"/>
      <x:c r="G269" s="60"/>
      <x:c r="H269" s="60"/>
      <x:c r="I269" s="304"/>
      <x:c r="J269" s="304"/>
      <x:c r="K269" s="304"/>
      <x:c r="L269" s="304"/>
      <x:c r="M269" s="304"/>
      <x:c r="N269" s="60"/>
      <x:c r="O269" s="60"/>
      <x:c r="P269" s="60"/>
      <x:c r="Q269" s="43"/>
      <x:c r="R269" s="60"/>
      <x:c r="S269" s="60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7"/>
      <x:c r="G270" s="60"/>
      <x:c r="H270" s="60"/>
      <x:c r="I270" s="304"/>
      <x:c r="J270" s="304"/>
      <x:c r="K270" s="304"/>
      <x:c r="L270" s="304"/>
      <x:c r="M270" s="304"/>
      <x:c r="N270" s="60"/>
      <x:c r="O270" s="60"/>
      <x:c r="P270" s="60"/>
      <x:c r="Q270" s="43"/>
      <x:c r="R270" s="60"/>
      <x:c r="S270" s="60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7"/>
      <x:c r="G271" s="60"/>
      <x:c r="H271" s="60"/>
      <x:c r="I271" s="304"/>
      <x:c r="J271" s="304"/>
      <x:c r="K271" s="304"/>
      <x:c r="L271" s="304"/>
      <x:c r="M271" s="304"/>
      <x:c r="N271" s="60"/>
      <x:c r="O271" s="60"/>
      <x:c r="P271" s="60"/>
      <x:c r="Q271" s="43"/>
      <x:c r="R271" s="60"/>
      <x:c r="S271" s="60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7"/>
      <x:c r="G272" s="60"/>
      <x:c r="H272" s="60"/>
      <x:c r="I272" s="304"/>
      <x:c r="J272" s="304"/>
      <x:c r="K272" s="304"/>
      <x:c r="L272" s="304"/>
      <x:c r="M272" s="304"/>
      <x:c r="N272" s="60"/>
      <x:c r="O272" s="60"/>
      <x:c r="P272" s="60"/>
      <x:c r="Q272" s="43"/>
      <x:c r="R272" s="60"/>
      <x:c r="S272" s="60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7"/>
      <x:c r="G273" s="60"/>
      <x:c r="H273" s="60"/>
      <x:c r="I273" s="304"/>
      <x:c r="J273" s="304"/>
      <x:c r="K273" s="304"/>
      <x:c r="L273" s="304"/>
      <x:c r="M273" s="304"/>
      <x:c r="N273" s="60"/>
      <x:c r="O273" s="60"/>
      <x:c r="P273" s="60"/>
      <x:c r="Q273" s="43"/>
      <x:c r="R273" s="60"/>
      <x:c r="S273" s="60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7"/>
      <x:c r="G274" s="60"/>
      <x:c r="H274" s="60"/>
      <x:c r="I274" s="304"/>
      <x:c r="J274" s="304"/>
      <x:c r="K274" s="304"/>
      <x:c r="L274" s="304"/>
      <x:c r="M274" s="304"/>
      <x:c r="N274" s="60"/>
      <x:c r="O274" s="60"/>
      <x:c r="P274" s="60"/>
      <x:c r="Q274" s="43"/>
      <x:c r="R274" s="60"/>
      <x:c r="S274" s="60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7"/>
      <x:c r="G275" s="60"/>
      <x:c r="H275" s="60"/>
      <x:c r="I275" s="304"/>
      <x:c r="J275" s="304"/>
      <x:c r="K275" s="304"/>
      <x:c r="L275" s="304"/>
      <x:c r="M275" s="304"/>
      <x:c r="N275" s="60"/>
      <x:c r="O275" s="60"/>
      <x:c r="P275" s="60"/>
      <x:c r="Q275" s="43"/>
      <x:c r="R275" s="60"/>
      <x:c r="S275" s="60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7"/>
      <x:c r="G276" s="60"/>
      <x:c r="H276" s="60"/>
      <x:c r="I276" s="304"/>
      <x:c r="J276" s="304"/>
      <x:c r="K276" s="304"/>
      <x:c r="L276" s="304"/>
      <x:c r="M276" s="304"/>
      <x:c r="N276" s="60"/>
      <x:c r="O276" s="60"/>
      <x:c r="P276" s="60"/>
      <x:c r="Q276" s="43"/>
      <x:c r="R276" s="60"/>
      <x:c r="S276" s="60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7"/>
      <x:c r="G277" s="60"/>
      <x:c r="H277" s="60"/>
      <x:c r="I277" s="304"/>
      <x:c r="J277" s="304"/>
      <x:c r="K277" s="304"/>
      <x:c r="L277" s="304"/>
      <x:c r="M277" s="304"/>
      <x:c r="N277" s="60"/>
      <x:c r="O277" s="60"/>
      <x:c r="P277" s="60"/>
      <x:c r="Q277" s="43"/>
      <x:c r="R277" s="60"/>
      <x:c r="S277" s="60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7"/>
      <x:c r="G278" s="60"/>
      <x:c r="H278" s="60"/>
      <x:c r="I278" s="304"/>
      <x:c r="J278" s="304"/>
      <x:c r="K278" s="304"/>
      <x:c r="L278" s="304"/>
      <x:c r="M278" s="304"/>
      <x:c r="N278" s="60"/>
      <x:c r="O278" s="60"/>
      <x:c r="P278" s="60"/>
      <x:c r="Q278" s="43"/>
      <x:c r="R278" s="60"/>
      <x:c r="S278" s="60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7"/>
      <x:c r="G279" s="60"/>
      <x:c r="H279" s="60"/>
      <x:c r="I279" s="304"/>
      <x:c r="J279" s="304"/>
      <x:c r="K279" s="304"/>
      <x:c r="L279" s="304"/>
      <x:c r="M279" s="304"/>
      <x:c r="N279" s="60"/>
      <x:c r="O279" s="60"/>
      <x:c r="P279" s="60"/>
      <x:c r="Q279" s="43"/>
      <x:c r="R279" s="60"/>
      <x:c r="S279" s="60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7"/>
      <x:c r="G280" s="60"/>
      <x:c r="H280" s="60"/>
      <x:c r="I280" s="304"/>
      <x:c r="J280" s="304"/>
      <x:c r="K280" s="304"/>
      <x:c r="L280" s="304"/>
      <x:c r="M280" s="304"/>
      <x:c r="N280" s="60"/>
      <x:c r="O280" s="60"/>
      <x:c r="P280" s="60"/>
      <x:c r="Q280" s="43"/>
      <x:c r="R280" s="60"/>
      <x:c r="S280" s="60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7"/>
      <x:c r="G281" s="60"/>
      <x:c r="H281" s="60"/>
      <x:c r="I281" s="304"/>
      <x:c r="J281" s="304"/>
      <x:c r="K281" s="304"/>
      <x:c r="L281" s="304"/>
      <x:c r="M281" s="304"/>
      <x:c r="N281" s="60"/>
      <x:c r="O281" s="60"/>
      <x:c r="P281" s="60"/>
      <x:c r="Q281" s="43"/>
      <x:c r="R281" s="60"/>
      <x:c r="S281" s="60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7"/>
      <x:c r="G282" s="60"/>
      <x:c r="H282" s="60"/>
      <x:c r="I282" s="304"/>
      <x:c r="J282" s="304"/>
      <x:c r="K282" s="304"/>
      <x:c r="L282" s="304"/>
      <x:c r="M282" s="304"/>
      <x:c r="N282" s="60"/>
      <x:c r="O282" s="60"/>
      <x:c r="P282" s="60"/>
      <x:c r="Q282" s="43"/>
      <x:c r="R282" s="60"/>
      <x:c r="S282" s="60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7"/>
      <x:c r="G283" s="60"/>
      <x:c r="H283" s="60"/>
      <x:c r="I283" s="304"/>
      <x:c r="J283" s="304"/>
      <x:c r="K283" s="304"/>
      <x:c r="L283" s="304"/>
      <x:c r="M283" s="304"/>
      <x:c r="N283" s="60"/>
      <x:c r="O283" s="60"/>
      <x:c r="P283" s="60"/>
      <x:c r="Q283" s="43"/>
      <x:c r="R283" s="60"/>
      <x:c r="S283" s="60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7"/>
      <x:c r="G284" s="60"/>
      <x:c r="H284" s="60"/>
      <x:c r="I284" s="304"/>
      <x:c r="J284" s="304"/>
      <x:c r="K284" s="304"/>
      <x:c r="L284" s="304"/>
      <x:c r="M284" s="304"/>
      <x:c r="N284" s="60"/>
      <x:c r="O284" s="60"/>
      <x:c r="P284" s="60"/>
      <x:c r="Q284" s="43"/>
      <x:c r="R284" s="60"/>
      <x:c r="S284" s="60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7"/>
      <x:c r="G285" s="60"/>
      <x:c r="H285" s="60"/>
      <x:c r="I285" s="304"/>
      <x:c r="J285" s="304"/>
      <x:c r="K285" s="304"/>
      <x:c r="L285" s="304"/>
      <x:c r="M285" s="304"/>
      <x:c r="N285" s="60"/>
      <x:c r="O285" s="60"/>
      <x:c r="P285" s="60"/>
      <x:c r="Q285" s="43"/>
      <x:c r="R285" s="60"/>
      <x:c r="S285" s="60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7"/>
      <x:c r="G286" s="60"/>
      <x:c r="H286" s="60"/>
      <x:c r="I286" s="304"/>
      <x:c r="J286" s="304"/>
      <x:c r="K286" s="304"/>
      <x:c r="L286" s="304"/>
      <x:c r="M286" s="304"/>
      <x:c r="N286" s="60"/>
      <x:c r="O286" s="60"/>
      <x:c r="P286" s="60"/>
      <x:c r="Q286" s="43"/>
      <x:c r="R286" s="60"/>
      <x:c r="S286" s="60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7"/>
      <x:c r="G287" s="60"/>
      <x:c r="H287" s="60"/>
      <x:c r="I287" s="304"/>
      <x:c r="J287" s="304"/>
      <x:c r="K287" s="304"/>
      <x:c r="L287" s="304"/>
      <x:c r="M287" s="304"/>
      <x:c r="N287" s="60"/>
      <x:c r="O287" s="60"/>
      <x:c r="P287" s="60"/>
      <x:c r="Q287" s="43"/>
      <x:c r="R287" s="60"/>
      <x:c r="S287" s="60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7"/>
      <x:c r="G288" s="60"/>
      <x:c r="H288" s="60"/>
      <x:c r="I288" s="304"/>
      <x:c r="J288" s="304"/>
      <x:c r="K288" s="304"/>
      <x:c r="L288" s="304"/>
      <x:c r="M288" s="304"/>
      <x:c r="N288" s="60"/>
      <x:c r="O288" s="60"/>
      <x:c r="P288" s="60"/>
      <x:c r="Q288" s="43"/>
      <x:c r="R288" s="60"/>
      <x:c r="S288" s="60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7"/>
      <x:c r="G289" s="60"/>
      <x:c r="H289" s="60"/>
      <x:c r="I289" s="304"/>
      <x:c r="J289" s="304"/>
      <x:c r="K289" s="304"/>
      <x:c r="L289" s="304"/>
      <x:c r="M289" s="304"/>
      <x:c r="N289" s="60"/>
      <x:c r="O289" s="60"/>
      <x:c r="P289" s="60"/>
      <x:c r="Q289" s="43"/>
      <x:c r="R289" s="60"/>
      <x:c r="S289" s="60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7"/>
      <x:c r="G290" s="60"/>
      <x:c r="H290" s="60"/>
      <x:c r="I290" s="304"/>
      <x:c r="J290" s="304"/>
      <x:c r="K290" s="304"/>
      <x:c r="L290" s="304"/>
      <x:c r="M290" s="304"/>
      <x:c r="N290" s="60"/>
      <x:c r="O290" s="60"/>
      <x:c r="P290" s="60"/>
      <x:c r="Q290" s="43"/>
      <x:c r="R290" s="60"/>
      <x:c r="S290" s="60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7"/>
      <x:c r="G291" s="60"/>
      <x:c r="H291" s="60"/>
      <x:c r="I291" s="304"/>
      <x:c r="J291" s="304"/>
      <x:c r="K291" s="304"/>
      <x:c r="L291" s="304"/>
      <x:c r="M291" s="304"/>
      <x:c r="N291" s="60"/>
      <x:c r="O291" s="60"/>
      <x:c r="P291" s="60"/>
      <x:c r="Q291" s="43"/>
      <x:c r="R291" s="60"/>
      <x:c r="S291" s="60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7"/>
      <x:c r="G292" s="60"/>
      <x:c r="H292" s="60"/>
      <x:c r="I292" s="304"/>
      <x:c r="J292" s="304"/>
      <x:c r="K292" s="304"/>
      <x:c r="L292" s="304"/>
      <x:c r="M292" s="304"/>
      <x:c r="N292" s="60"/>
      <x:c r="O292" s="60"/>
      <x:c r="P292" s="60"/>
      <x:c r="Q292" s="43"/>
      <x:c r="R292" s="60"/>
      <x:c r="S292" s="60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7"/>
      <x:c r="G293" s="60"/>
      <x:c r="H293" s="60"/>
      <x:c r="I293" s="304"/>
      <x:c r="J293" s="304"/>
      <x:c r="K293" s="304"/>
      <x:c r="L293" s="304"/>
      <x:c r="M293" s="304"/>
      <x:c r="N293" s="60"/>
      <x:c r="O293" s="60"/>
      <x:c r="P293" s="60"/>
      <x:c r="Q293" s="43"/>
      <x:c r="R293" s="60"/>
      <x:c r="S293" s="60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7"/>
      <x:c r="G294" s="60"/>
      <x:c r="H294" s="60"/>
      <x:c r="I294" s="304"/>
      <x:c r="J294" s="304"/>
      <x:c r="K294" s="304"/>
      <x:c r="L294" s="304"/>
      <x:c r="M294" s="304"/>
      <x:c r="N294" s="60"/>
      <x:c r="O294" s="60"/>
      <x:c r="P294" s="60"/>
      <x:c r="Q294" s="43"/>
      <x:c r="R294" s="60"/>
      <x:c r="S294" s="60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7"/>
      <x:c r="G295" s="60"/>
      <x:c r="H295" s="60"/>
      <x:c r="I295" s="304"/>
      <x:c r="J295" s="304"/>
      <x:c r="K295" s="304"/>
      <x:c r="L295" s="304"/>
      <x:c r="M295" s="304"/>
      <x:c r="N295" s="60"/>
      <x:c r="O295" s="60"/>
      <x:c r="P295" s="60"/>
      <x:c r="Q295" s="43"/>
      <x:c r="R295" s="60"/>
      <x:c r="S295" s="60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7"/>
      <x:c r="G296" s="60"/>
      <x:c r="H296" s="60"/>
      <x:c r="I296" s="304"/>
      <x:c r="J296" s="304"/>
      <x:c r="K296" s="304"/>
      <x:c r="L296" s="304"/>
      <x:c r="M296" s="304"/>
      <x:c r="N296" s="60"/>
      <x:c r="O296" s="60"/>
      <x:c r="P296" s="60"/>
      <x:c r="Q296" s="43"/>
      <x:c r="R296" s="60"/>
      <x:c r="S296" s="60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7"/>
      <x:c r="G297" s="60"/>
      <x:c r="H297" s="60"/>
      <x:c r="I297" s="304"/>
      <x:c r="J297" s="304"/>
      <x:c r="K297" s="304"/>
      <x:c r="L297" s="304"/>
      <x:c r="M297" s="304"/>
      <x:c r="N297" s="60"/>
      <x:c r="O297" s="60"/>
      <x:c r="P297" s="60"/>
      <x:c r="Q297" s="43"/>
      <x:c r="R297" s="60"/>
      <x:c r="S297" s="60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7"/>
      <x:c r="G298" s="60"/>
      <x:c r="H298" s="60"/>
      <x:c r="I298" s="304"/>
      <x:c r="J298" s="304"/>
      <x:c r="K298" s="304"/>
      <x:c r="L298" s="304"/>
      <x:c r="M298" s="304"/>
      <x:c r="N298" s="60"/>
      <x:c r="O298" s="60"/>
      <x:c r="P298" s="60"/>
      <x:c r="Q298" s="43"/>
      <x:c r="R298" s="60"/>
      <x:c r="S298" s="60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7"/>
      <x:c r="G299" s="60"/>
      <x:c r="H299" s="60"/>
      <x:c r="I299" s="304"/>
      <x:c r="J299" s="304"/>
      <x:c r="K299" s="304"/>
      <x:c r="L299" s="304"/>
      <x:c r="M299" s="304"/>
      <x:c r="N299" s="60"/>
      <x:c r="O299" s="60"/>
      <x:c r="P299" s="60"/>
      <x:c r="Q299" s="43"/>
      <x:c r="R299" s="60"/>
      <x:c r="S299" s="60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7"/>
      <x:c r="G300" s="60"/>
      <x:c r="H300" s="60"/>
      <x:c r="I300" s="304"/>
      <x:c r="J300" s="304"/>
      <x:c r="K300" s="304"/>
      <x:c r="L300" s="304"/>
      <x:c r="M300" s="304"/>
      <x:c r="N300" s="60"/>
      <x:c r="O300" s="60"/>
      <x:c r="P300" s="60"/>
      <x:c r="Q300" s="43"/>
      <x:c r="R300" s="60"/>
      <x:c r="S300" s="60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7"/>
      <x:c r="G301" s="60"/>
      <x:c r="H301" s="60"/>
      <x:c r="I301" s="304"/>
      <x:c r="J301" s="304"/>
      <x:c r="K301" s="304"/>
      <x:c r="L301" s="304"/>
      <x:c r="M301" s="304"/>
      <x:c r="N301" s="60"/>
      <x:c r="O301" s="60"/>
      <x:c r="P301" s="60"/>
      <x:c r="Q301" s="43"/>
      <x:c r="R301" s="60"/>
      <x:c r="S301" s="60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7"/>
      <x:c r="G302" s="60"/>
      <x:c r="H302" s="60"/>
      <x:c r="I302" s="304"/>
      <x:c r="J302" s="304"/>
      <x:c r="K302" s="304"/>
      <x:c r="L302" s="304"/>
      <x:c r="M302" s="304"/>
      <x:c r="N302" s="60"/>
      <x:c r="O302" s="60"/>
      <x:c r="P302" s="60"/>
      <x:c r="Q302" s="43"/>
      <x:c r="R302" s="60"/>
      <x:c r="S302" s="60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7"/>
      <x:c r="G303" s="60"/>
      <x:c r="H303" s="60"/>
      <x:c r="I303" s="304"/>
      <x:c r="J303" s="304"/>
      <x:c r="K303" s="304"/>
      <x:c r="L303" s="304"/>
      <x:c r="M303" s="304"/>
      <x:c r="N303" s="60"/>
      <x:c r="O303" s="60"/>
      <x:c r="P303" s="60"/>
      <x:c r="Q303" s="43"/>
      <x:c r="R303" s="60"/>
      <x:c r="S303" s="60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7"/>
      <x:c r="G304" s="60"/>
      <x:c r="H304" s="60"/>
      <x:c r="I304" s="304"/>
      <x:c r="J304" s="304"/>
      <x:c r="K304" s="304"/>
      <x:c r="L304" s="304"/>
      <x:c r="M304" s="304"/>
      <x:c r="N304" s="60"/>
      <x:c r="O304" s="60"/>
      <x:c r="P304" s="60"/>
      <x:c r="Q304" s="43"/>
      <x:c r="R304" s="60"/>
      <x:c r="S304" s="60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7"/>
      <x:c r="G305" s="60"/>
      <x:c r="H305" s="60"/>
      <x:c r="I305" s="304"/>
      <x:c r="J305" s="304"/>
      <x:c r="K305" s="304"/>
      <x:c r="L305" s="304"/>
      <x:c r="M305" s="304"/>
      <x:c r="N305" s="60"/>
      <x:c r="O305" s="60"/>
      <x:c r="P305" s="60"/>
      <x:c r="Q305" s="43"/>
      <x:c r="R305" s="60"/>
      <x:c r="S305" s="60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7"/>
      <x:c r="G306" s="60"/>
      <x:c r="H306" s="60"/>
      <x:c r="I306" s="304"/>
      <x:c r="J306" s="304"/>
      <x:c r="K306" s="304"/>
      <x:c r="L306" s="304"/>
      <x:c r="M306" s="304"/>
      <x:c r="N306" s="60"/>
      <x:c r="O306" s="60"/>
      <x:c r="P306" s="60"/>
      <x:c r="Q306" s="43"/>
      <x:c r="R306" s="60"/>
      <x:c r="S306" s="60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7"/>
      <x:c r="G307" s="60"/>
      <x:c r="H307" s="60"/>
      <x:c r="I307" s="304"/>
      <x:c r="J307" s="304"/>
      <x:c r="K307" s="304"/>
      <x:c r="L307" s="304"/>
      <x:c r="M307" s="304"/>
      <x:c r="N307" s="60"/>
      <x:c r="O307" s="60"/>
      <x:c r="P307" s="60"/>
      <x:c r="Q307" s="43"/>
      <x:c r="R307" s="60"/>
      <x:c r="S307" s="60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7"/>
      <x:c r="G308" s="60"/>
      <x:c r="H308" s="60"/>
      <x:c r="I308" s="304"/>
      <x:c r="J308" s="304"/>
      <x:c r="K308" s="304"/>
      <x:c r="L308" s="304"/>
      <x:c r="M308" s="304"/>
      <x:c r="N308" s="60"/>
      <x:c r="O308" s="60"/>
      <x:c r="P308" s="60"/>
      <x:c r="Q308" s="43"/>
      <x:c r="R308" s="60"/>
      <x:c r="S308" s="60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7"/>
      <x:c r="G309" s="60"/>
      <x:c r="H309" s="60"/>
      <x:c r="I309" s="304"/>
      <x:c r="J309" s="304"/>
      <x:c r="K309" s="304"/>
      <x:c r="L309" s="304"/>
      <x:c r="M309" s="304"/>
      <x:c r="N309" s="60"/>
      <x:c r="O309" s="60"/>
      <x:c r="P309" s="60"/>
      <x:c r="Q309" s="43"/>
      <x:c r="R309" s="60"/>
      <x:c r="S309" s="60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7"/>
      <x:c r="G310" s="60"/>
      <x:c r="H310" s="60"/>
      <x:c r="I310" s="304"/>
      <x:c r="J310" s="304"/>
      <x:c r="K310" s="304"/>
      <x:c r="L310" s="304"/>
      <x:c r="M310" s="304"/>
      <x:c r="N310" s="60"/>
      <x:c r="O310" s="60"/>
      <x:c r="P310" s="60"/>
      <x:c r="Q310" s="43"/>
      <x:c r="R310" s="60"/>
      <x:c r="S310" s="60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7"/>
      <x:c r="G311" s="60"/>
      <x:c r="H311" s="60"/>
      <x:c r="I311" s="304"/>
      <x:c r="J311" s="304"/>
      <x:c r="K311" s="304"/>
      <x:c r="L311" s="304"/>
      <x:c r="M311" s="304"/>
      <x:c r="N311" s="60"/>
      <x:c r="O311" s="60"/>
      <x:c r="P311" s="60"/>
      <x:c r="Q311" s="43"/>
      <x:c r="R311" s="60"/>
      <x:c r="S311" s="60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7"/>
      <x:c r="G312" s="60"/>
      <x:c r="H312" s="60"/>
      <x:c r="I312" s="304"/>
      <x:c r="J312" s="304"/>
      <x:c r="K312" s="304"/>
      <x:c r="L312" s="304"/>
      <x:c r="M312" s="304"/>
      <x:c r="N312" s="60"/>
      <x:c r="O312" s="60"/>
      <x:c r="P312" s="60"/>
      <x:c r="Q312" s="43"/>
      <x:c r="R312" s="60"/>
      <x:c r="S312" s="60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7"/>
      <x:c r="G313" s="60"/>
      <x:c r="H313" s="60"/>
      <x:c r="I313" s="304"/>
      <x:c r="J313" s="304"/>
      <x:c r="K313" s="304"/>
      <x:c r="L313" s="304"/>
      <x:c r="M313" s="304"/>
      <x:c r="N313" s="60"/>
      <x:c r="O313" s="60"/>
      <x:c r="P313" s="60"/>
      <x:c r="Q313" s="43"/>
      <x:c r="R313" s="60"/>
      <x:c r="S313" s="60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7"/>
      <x:c r="G314" s="60"/>
      <x:c r="H314" s="60"/>
      <x:c r="I314" s="304"/>
      <x:c r="J314" s="304"/>
      <x:c r="K314" s="304"/>
      <x:c r="L314" s="304"/>
      <x:c r="M314" s="304"/>
      <x:c r="N314" s="60"/>
      <x:c r="O314" s="60"/>
      <x:c r="P314" s="60"/>
      <x:c r="Q314" s="43"/>
      <x:c r="R314" s="60"/>
      <x:c r="S314" s="60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7"/>
      <x:c r="G315" s="60"/>
      <x:c r="H315" s="60"/>
      <x:c r="I315" s="304"/>
      <x:c r="J315" s="304"/>
      <x:c r="K315" s="304"/>
      <x:c r="L315" s="304"/>
      <x:c r="M315" s="304"/>
      <x:c r="N315" s="60"/>
      <x:c r="O315" s="60"/>
      <x:c r="P315" s="60"/>
      <x:c r="Q315" s="43"/>
      <x:c r="R315" s="60"/>
      <x:c r="S315" s="60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7"/>
      <x:c r="G316" s="60"/>
      <x:c r="H316" s="60"/>
      <x:c r="I316" s="304"/>
      <x:c r="J316" s="304"/>
      <x:c r="K316" s="304"/>
      <x:c r="L316" s="304"/>
      <x:c r="M316" s="304"/>
      <x:c r="N316" s="60"/>
      <x:c r="O316" s="60"/>
      <x:c r="P316" s="60"/>
      <x:c r="Q316" s="43"/>
      <x:c r="R316" s="60"/>
      <x:c r="S316" s="60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7"/>
      <x:c r="G317" s="60"/>
      <x:c r="H317" s="60"/>
      <x:c r="I317" s="304"/>
      <x:c r="J317" s="304"/>
      <x:c r="K317" s="304"/>
      <x:c r="L317" s="304"/>
      <x:c r="M317" s="304"/>
      <x:c r="N317" s="60"/>
      <x:c r="O317" s="60"/>
      <x:c r="P317" s="60"/>
      <x:c r="Q317" s="43"/>
      <x:c r="R317" s="60"/>
      <x:c r="S317" s="60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7"/>
      <x:c r="G318" s="60"/>
      <x:c r="H318" s="60"/>
      <x:c r="I318" s="304"/>
      <x:c r="J318" s="304"/>
      <x:c r="K318" s="304"/>
      <x:c r="L318" s="304"/>
      <x:c r="M318" s="304"/>
      <x:c r="N318" s="60"/>
      <x:c r="O318" s="60"/>
      <x:c r="P318" s="60"/>
      <x:c r="Q318" s="43"/>
      <x:c r="R318" s="60"/>
      <x:c r="S318" s="60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7"/>
      <x:c r="G319" s="60"/>
      <x:c r="H319" s="60"/>
      <x:c r="I319" s="304"/>
      <x:c r="J319" s="304"/>
      <x:c r="K319" s="304"/>
      <x:c r="L319" s="304"/>
      <x:c r="M319" s="304"/>
      <x:c r="N319" s="60"/>
      <x:c r="O319" s="60"/>
      <x:c r="P319" s="60"/>
      <x:c r="Q319" s="43"/>
      <x:c r="R319" s="60"/>
      <x:c r="S319" s="60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7"/>
      <x:c r="G320" s="60"/>
      <x:c r="H320" s="60"/>
      <x:c r="I320" s="304"/>
      <x:c r="J320" s="304"/>
      <x:c r="K320" s="304"/>
      <x:c r="L320" s="304"/>
      <x:c r="M320" s="304"/>
      <x:c r="N320" s="60"/>
      <x:c r="O320" s="60"/>
      <x:c r="P320" s="60"/>
      <x:c r="Q320" s="43"/>
      <x:c r="R320" s="60"/>
      <x:c r="S320" s="60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7"/>
      <x:c r="G321" s="60"/>
      <x:c r="H321" s="60"/>
      <x:c r="I321" s="304"/>
      <x:c r="J321" s="304"/>
      <x:c r="K321" s="304"/>
      <x:c r="L321" s="304"/>
      <x:c r="M321" s="304"/>
      <x:c r="N321" s="60"/>
      <x:c r="O321" s="60"/>
      <x:c r="P321" s="60"/>
      <x:c r="Q321" s="43"/>
      <x:c r="R321" s="60"/>
      <x:c r="S321" s="60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7"/>
      <x:c r="G322" s="60"/>
      <x:c r="H322" s="60"/>
      <x:c r="I322" s="304"/>
      <x:c r="J322" s="304"/>
      <x:c r="K322" s="304"/>
      <x:c r="L322" s="304"/>
      <x:c r="M322" s="304"/>
      <x:c r="N322" s="60"/>
      <x:c r="O322" s="60"/>
      <x:c r="P322" s="60"/>
      <x:c r="Q322" s="43"/>
      <x:c r="R322" s="60"/>
      <x:c r="S322" s="60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7"/>
      <x:c r="G323" s="60"/>
      <x:c r="H323" s="60"/>
      <x:c r="I323" s="304"/>
      <x:c r="J323" s="304"/>
      <x:c r="K323" s="304"/>
      <x:c r="L323" s="304"/>
      <x:c r="M323" s="304"/>
      <x:c r="N323" s="60"/>
      <x:c r="O323" s="60"/>
      <x:c r="P323" s="60"/>
      <x:c r="Q323" s="43"/>
      <x:c r="R323" s="60"/>
      <x:c r="S323" s="60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7"/>
      <x:c r="G324" s="60"/>
      <x:c r="H324" s="60"/>
      <x:c r="I324" s="304"/>
      <x:c r="J324" s="304"/>
      <x:c r="K324" s="304"/>
      <x:c r="L324" s="304"/>
      <x:c r="M324" s="304"/>
      <x:c r="N324" s="60"/>
      <x:c r="O324" s="60"/>
      <x:c r="P324" s="60"/>
      <x:c r="Q324" s="43"/>
      <x:c r="R324" s="60"/>
      <x:c r="S324" s="60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7"/>
      <x:c r="G325" s="60"/>
      <x:c r="H325" s="60"/>
      <x:c r="I325" s="304"/>
      <x:c r="J325" s="304"/>
      <x:c r="K325" s="304"/>
      <x:c r="L325" s="304"/>
      <x:c r="M325" s="304"/>
      <x:c r="N325" s="60"/>
      <x:c r="O325" s="60"/>
      <x:c r="P325" s="60"/>
      <x:c r="Q325" s="43"/>
      <x:c r="R325" s="60"/>
      <x:c r="S325" s="60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7"/>
      <x:c r="G326" s="60"/>
      <x:c r="H326" s="60"/>
      <x:c r="I326" s="304"/>
      <x:c r="J326" s="304"/>
      <x:c r="K326" s="304"/>
      <x:c r="L326" s="304"/>
      <x:c r="M326" s="304"/>
      <x:c r="N326" s="60"/>
      <x:c r="O326" s="60"/>
      <x:c r="P326" s="60"/>
      <x:c r="Q326" s="43"/>
      <x:c r="R326" s="60"/>
      <x:c r="S326" s="60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7"/>
      <x:c r="G327" s="60"/>
      <x:c r="H327" s="60"/>
      <x:c r="I327" s="304"/>
      <x:c r="J327" s="304"/>
      <x:c r="K327" s="304"/>
      <x:c r="L327" s="304"/>
      <x:c r="M327" s="304"/>
      <x:c r="N327" s="60"/>
      <x:c r="O327" s="60"/>
      <x:c r="P327" s="60"/>
      <x:c r="Q327" s="43"/>
      <x:c r="R327" s="60"/>
      <x:c r="S327" s="60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7"/>
      <x:c r="G328" s="60"/>
      <x:c r="H328" s="60"/>
      <x:c r="I328" s="304"/>
      <x:c r="J328" s="304"/>
      <x:c r="K328" s="304"/>
      <x:c r="L328" s="304"/>
      <x:c r="M328" s="304"/>
      <x:c r="N328" s="60"/>
      <x:c r="O328" s="60"/>
      <x:c r="P328" s="60"/>
      <x:c r="Q328" s="43"/>
      <x:c r="R328" s="60"/>
      <x:c r="S328" s="60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7"/>
      <x:c r="G329" s="60"/>
      <x:c r="H329" s="60"/>
      <x:c r="I329" s="304"/>
      <x:c r="J329" s="304"/>
      <x:c r="K329" s="304"/>
      <x:c r="L329" s="304"/>
      <x:c r="M329" s="304"/>
      <x:c r="N329" s="60"/>
      <x:c r="O329" s="60"/>
      <x:c r="P329" s="60"/>
      <x:c r="Q329" s="43"/>
      <x:c r="R329" s="60"/>
      <x:c r="S329" s="60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7"/>
      <x:c r="G330" s="60"/>
      <x:c r="H330" s="60"/>
      <x:c r="I330" s="304"/>
      <x:c r="J330" s="304"/>
      <x:c r="K330" s="304"/>
      <x:c r="L330" s="304"/>
      <x:c r="M330" s="304"/>
      <x:c r="N330" s="60"/>
      <x:c r="O330" s="60"/>
      <x:c r="P330" s="60"/>
      <x:c r="Q330" s="43"/>
      <x:c r="R330" s="60"/>
      <x:c r="S330" s="60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7"/>
      <x:c r="G331" s="60"/>
      <x:c r="H331" s="60"/>
      <x:c r="I331" s="304"/>
      <x:c r="J331" s="304"/>
      <x:c r="K331" s="304"/>
      <x:c r="L331" s="304"/>
      <x:c r="M331" s="304"/>
      <x:c r="N331" s="60"/>
      <x:c r="O331" s="60"/>
      <x:c r="P331" s="60"/>
      <x:c r="Q331" s="43"/>
      <x:c r="R331" s="60"/>
      <x:c r="S331" s="60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7"/>
      <x:c r="G332" s="60"/>
      <x:c r="H332" s="60"/>
      <x:c r="I332" s="304"/>
      <x:c r="J332" s="304"/>
      <x:c r="K332" s="304"/>
      <x:c r="L332" s="304"/>
      <x:c r="M332" s="304"/>
      <x:c r="N332" s="60"/>
      <x:c r="O332" s="60"/>
      <x:c r="P332" s="60"/>
      <x:c r="Q332" s="43"/>
      <x:c r="R332" s="60"/>
      <x:c r="S332" s="60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7"/>
      <x:c r="G333" s="60"/>
      <x:c r="H333" s="60"/>
      <x:c r="I333" s="304"/>
      <x:c r="J333" s="304"/>
      <x:c r="K333" s="304"/>
      <x:c r="L333" s="304"/>
      <x:c r="M333" s="304"/>
      <x:c r="N333" s="60"/>
      <x:c r="O333" s="60"/>
      <x:c r="P333" s="60"/>
      <x:c r="Q333" s="43"/>
      <x:c r="R333" s="60"/>
      <x:c r="S333" s="60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7"/>
      <x:c r="G334" s="60"/>
      <x:c r="H334" s="60"/>
      <x:c r="I334" s="304"/>
      <x:c r="J334" s="304"/>
      <x:c r="K334" s="304"/>
      <x:c r="L334" s="304"/>
      <x:c r="M334" s="304"/>
      <x:c r="N334" s="60"/>
      <x:c r="O334" s="60"/>
      <x:c r="P334" s="60"/>
      <x:c r="Q334" s="43"/>
      <x:c r="R334" s="60"/>
      <x:c r="S334" s="60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7"/>
      <x:c r="G335" s="60"/>
      <x:c r="H335" s="60"/>
      <x:c r="I335" s="304"/>
      <x:c r="J335" s="304"/>
      <x:c r="K335" s="304"/>
      <x:c r="L335" s="304"/>
      <x:c r="M335" s="304"/>
      <x:c r="N335" s="60"/>
      <x:c r="O335" s="60"/>
      <x:c r="P335" s="60"/>
      <x:c r="Q335" s="43"/>
      <x:c r="R335" s="60"/>
      <x:c r="S335" s="60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7"/>
      <x:c r="G336" s="60"/>
      <x:c r="H336" s="60"/>
      <x:c r="I336" s="304"/>
      <x:c r="J336" s="304"/>
      <x:c r="K336" s="304"/>
      <x:c r="L336" s="304"/>
      <x:c r="M336" s="304"/>
      <x:c r="N336" s="60"/>
      <x:c r="O336" s="60"/>
      <x:c r="P336" s="60"/>
      <x:c r="Q336" s="43"/>
      <x:c r="R336" s="60"/>
      <x:c r="S336" s="60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7"/>
      <x:c r="G337" s="60"/>
      <x:c r="H337" s="60"/>
      <x:c r="I337" s="304"/>
      <x:c r="J337" s="304"/>
      <x:c r="K337" s="304"/>
      <x:c r="L337" s="304"/>
      <x:c r="M337" s="304"/>
      <x:c r="N337" s="60"/>
      <x:c r="O337" s="60"/>
      <x:c r="P337" s="60"/>
      <x:c r="Q337" s="43"/>
      <x:c r="R337" s="60"/>
      <x:c r="S337" s="60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7"/>
      <x:c r="G338" s="60"/>
      <x:c r="H338" s="60"/>
      <x:c r="I338" s="304"/>
      <x:c r="J338" s="304"/>
      <x:c r="K338" s="304"/>
      <x:c r="L338" s="304"/>
      <x:c r="M338" s="304"/>
      <x:c r="N338" s="60"/>
      <x:c r="O338" s="60"/>
      <x:c r="P338" s="60"/>
      <x:c r="Q338" s="43"/>
      <x:c r="R338" s="60"/>
      <x:c r="S338" s="60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7"/>
      <x:c r="G339" s="60"/>
      <x:c r="H339" s="60"/>
      <x:c r="I339" s="304"/>
      <x:c r="J339" s="304"/>
      <x:c r="K339" s="304"/>
      <x:c r="L339" s="304"/>
      <x:c r="M339" s="304"/>
      <x:c r="N339" s="60"/>
      <x:c r="O339" s="60"/>
      <x:c r="P339" s="60"/>
      <x:c r="Q339" s="43"/>
      <x:c r="R339" s="60"/>
      <x:c r="S339" s="60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7"/>
      <x:c r="G340" s="60"/>
      <x:c r="H340" s="60"/>
      <x:c r="I340" s="304"/>
      <x:c r="J340" s="304"/>
      <x:c r="K340" s="304"/>
      <x:c r="L340" s="304"/>
      <x:c r="M340" s="304"/>
      <x:c r="N340" s="60"/>
      <x:c r="O340" s="60"/>
      <x:c r="P340" s="60"/>
      <x:c r="Q340" s="43"/>
      <x:c r="R340" s="60"/>
      <x:c r="S340" s="60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7"/>
      <x:c r="G341" s="60"/>
      <x:c r="H341" s="60"/>
      <x:c r="I341" s="304"/>
      <x:c r="J341" s="304"/>
      <x:c r="K341" s="304"/>
      <x:c r="L341" s="304"/>
      <x:c r="M341" s="304"/>
      <x:c r="N341" s="60"/>
      <x:c r="O341" s="60"/>
      <x:c r="P341" s="60"/>
      <x:c r="Q341" s="43"/>
      <x:c r="R341" s="60"/>
      <x:c r="S341" s="60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7"/>
      <x:c r="G342" s="60"/>
      <x:c r="H342" s="60"/>
      <x:c r="I342" s="304"/>
      <x:c r="J342" s="304"/>
      <x:c r="K342" s="304"/>
      <x:c r="L342" s="304"/>
      <x:c r="M342" s="304"/>
      <x:c r="N342" s="60"/>
      <x:c r="O342" s="60"/>
      <x:c r="P342" s="60"/>
      <x:c r="Q342" s="43"/>
      <x:c r="R342" s="60"/>
      <x:c r="S342" s="60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7"/>
      <x:c r="G343" s="60"/>
      <x:c r="H343" s="60"/>
      <x:c r="I343" s="304"/>
      <x:c r="J343" s="304"/>
      <x:c r="K343" s="304"/>
      <x:c r="L343" s="304"/>
      <x:c r="M343" s="304"/>
      <x:c r="N343" s="60"/>
      <x:c r="O343" s="60"/>
      <x:c r="P343" s="60"/>
      <x:c r="Q343" s="43"/>
      <x:c r="R343" s="60"/>
      <x:c r="S343" s="60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7"/>
      <x:c r="G344" s="60"/>
      <x:c r="H344" s="60"/>
      <x:c r="I344" s="304"/>
      <x:c r="J344" s="304"/>
      <x:c r="K344" s="304"/>
      <x:c r="L344" s="304"/>
      <x:c r="M344" s="304"/>
      <x:c r="N344" s="60"/>
      <x:c r="O344" s="60"/>
      <x:c r="P344" s="60"/>
      <x:c r="Q344" s="43"/>
      <x:c r="R344" s="60"/>
      <x:c r="S344" s="60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7"/>
      <x:c r="G345" s="60"/>
      <x:c r="H345" s="60"/>
      <x:c r="I345" s="304"/>
      <x:c r="J345" s="304"/>
      <x:c r="K345" s="304"/>
      <x:c r="L345" s="304"/>
      <x:c r="M345" s="304"/>
      <x:c r="N345" s="60"/>
      <x:c r="O345" s="60"/>
      <x:c r="P345" s="60"/>
      <x:c r="Q345" s="43"/>
      <x:c r="R345" s="60"/>
      <x:c r="S345" s="60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7"/>
      <x:c r="G346" s="60"/>
      <x:c r="H346" s="60"/>
      <x:c r="I346" s="304"/>
      <x:c r="J346" s="304"/>
      <x:c r="K346" s="304"/>
      <x:c r="L346" s="304"/>
      <x:c r="M346" s="304"/>
      <x:c r="N346" s="60"/>
      <x:c r="O346" s="60"/>
      <x:c r="P346" s="60"/>
      <x:c r="Q346" s="43"/>
      <x:c r="R346" s="60"/>
      <x:c r="S346" s="60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7"/>
      <x:c r="G347" s="60"/>
      <x:c r="H347" s="60"/>
      <x:c r="I347" s="304"/>
      <x:c r="J347" s="304"/>
      <x:c r="K347" s="304"/>
      <x:c r="L347" s="304"/>
      <x:c r="M347" s="304"/>
      <x:c r="N347" s="60"/>
      <x:c r="O347" s="60"/>
      <x:c r="P347" s="60"/>
      <x:c r="Q347" s="43"/>
      <x:c r="R347" s="60"/>
      <x:c r="S347" s="60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7"/>
      <x:c r="G348" s="60"/>
      <x:c r="H348" s="60"/>
      <x:c r="I348" s="304"/>
      <x:c r="J348" s="304"/>
      <x:c r="K348" s="304"/>
      <x:c r="L348" s="304"/>
      <x:c r="M348" s="304"/>
      <x:c r="N348" s="60"/>
      <x:c r="O348" s="60"/>
      <x:c r="P348" s="60"/>
      <x:c r="Q348" s="43"/>
      <x:c r="R348" s="60"/>
      <x:c r="S348" s="60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7"/>
      <x:c r="G349" s="60"/>
      <x:c r="H349" s="60"/>
      <x:c r="I349" s="304"/>
      <x:c r="J349" s="304"/>
      <x:c r="K349" s="304"/>
      <x:c r="L349" s="304"/>
      <x:c r="M349" s="304"/>
      <x:c r="N349" s="60"/>
      <x:c r="O349" s="60"/>
      <x:c r="P349" s="60"/>
      <x:c r="Q349" s="43"/>
      <x:c r="R349" s="60"/>
      <x:c r="S349" s="60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7"/>
      <x:c r="G350" s="60"/>
      <x:c r="H350" s="60"/>
      <x:c r="I350" s="304"/>
      <x:c r="J350" s="304"/>
      <x:c r="K350" s="304"/>
      <x:c r="L350" s="304"/>
      <x:c r="M350" s="304"/>
      <x:c r="N350" s="60"/>
      <x:c r="O350" s="60"/>
      <x:c r="P350" s="60"/>
      <x:c r="Q350" s="43"/>
      <x:c r="R350" s="60"/>
      <x:c r="S350" s="60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7"/>
      <x:c r="G351" s="60"/>
      <x:c r="H351" s="60"/>
      <x:c r="I351" s="304"/>
      <x:c r="J351" s="304"/>
      <x:c r="K351" s="304"/>
      <x:c r="L351" s="304"/>
      <x:c r="M351" s="304"/>
      <x:c r="N351" s="60"/>
      <x:c r="O351" s="60"/>
      <x:c r="P351" s="60"/>
      <x:c r="Q351" s="43"/>
      <x:c r="R351" s="60"/>
      <x:c r="S351" s="60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7"/>
      <x:c r="G352" s="60"/>
      <x:c r="H352" s="60"/>
      <x:c r="I352" s="304"/>
      <x:c r="J352" s="304"/>
      <x:c r="K352" s="304"/>
      <x:c r="L352" s="304"/>
      <x:c r="M352" s="304"/>
      <x:c r="N352" s="60"/>
      <x:c r="O352" s="60"/>
      <x:c r="P352" s="60"/>
      <x:c r="Q352" s="43"/>
      <x:c r="R352" s="60"/>
      <x:c r="S352" s="60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7"/>
      <x:c r="G353" s="60"/>
      <x:c r="H353" s="60"/>
      <x:c r="I353" s="304"/>
      <x:c r="J353" s="304"/>
      <x:c r="K353" s="304"/>
      <x:c r="L353" s="304"/>
      <x:c r="M353" s="304"/>
      <x:c r="N353" s="60"/>
      <x:c r="O353" s="60"/>
      <x:c r="P353" s="60"/>
      <x:c r="Q353" s="43"/>
      <x:c r="R353" s="60"/>
      <x:c r="S353" s="60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7"/>
      <x:c r="G354" s="60"/>
      <x:c r="H354" s="60"/>
      <x:c r="I354" s="304"/>
      <x:c r="J354" s="304"/>
      <x:c r="K354" s="304"/>
      <x:c r="L354" s="304"/>
      <x:c r="M354" s="304"/>
      <x:c r="N354" s="60"/>
      <x:c r="O354" s="60"/>
      <x:c r="P354" s="60"/>
      <x:c r="Q354" s="43"/>
      <x:c r="R354" s="60"/>
      <x:c r="S354" s="60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7"/>
      <x:c r="G355" s="60"/>
      <x:c r="H355" s="60"/>
      <x:c r="I355" s="304"/>
      <x:c r="J355" s="304"/>
      <x:c r="K355" s="304"/>
      <x:c r="L355" s="304"/>
      <x:c r="M355" s="304"/>
      <x:c r="N355" s="60"/>
      <x:c r="O355" s="60"/>
      <x:c r="P355" s="60"/>
      <x:c r="Q355" s="43"/>
      <x:c r="R355" s="60"/>
      <x:c r="S355" s="60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7"/>
      <x:c r="G356" s="60"/>
      <x:c r="H356" s="60"/>
      <x:c r="I356" s="304"/>
      <x:c r="J356" s="304"/>
      <x:c r="K356" s="304"/>
      <x:c r="L356" s="304"/>
      <x:c r="M356" s="304"/>
      <x:c r="N356" s="60"/>
      <x:c r="O356" s="60"/>
      <x:c r="P356" s="60"/>
      <x:c r="Q356" s="43"/>
      <x:c r="R356" s="60"/>
      <x:c r="S356" s="60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7"/>
      <x:c r="G357" s="60"/>
      <x:c r="H357" s="60"/>
      <x:c r="I357" s="304"/>
      <x:c r="J357" s="304"/>
      <x:c r="K357" s="304"/>
      <x:c r="L357" s="304"/>
      <x:c r="M357" s="304"/>
      <x:c r="N357" s="60"/>
      <x:c r="O357" s="60"/>
      <x:c r="P357" s="60"/>
      <x:c r="Q357" s="43"/>
      <x:c r="R357" s="60"/>
      <x:c r="S357" s="60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7"/>
      <x:c r="G358" s="60"/>
      <x:c r="H358" s="60"/>
      <x:c r="I358" s="304"/>
      <x:c r="J358" s="304"/>
      <x:c r="K358" s="304"/>
      <x:c r="L358" s="304"/>
      <x:c r="M358" s="304"/>
      <x:c r="N358" s="60"/>
      <x:c r="O358" s="60"/>
      <x:c r="P358" s="60"/>
      <x:c r="Q358" s="43"/>
      <x:c r="R358" s="60"/>
      <x:c r="S358" s="60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7"/>
      <x:c r="G359" s="60"/>
      <x:c r="H359" s="60"/>
      <x:c r="I359" s="304"/>
      <x:c r="J359" s="304"/>
      <x:c r="K359" s="304"/>
      <x:c r="L359" s="304"/>
      <x:c r="M359" s="304"/>
      <x:c r="N359" s="60"/>
      <x:c r="O359" s="60"/>
      <x:c r="P359" s="60"/>
      <x:c r="Q359" s="43"/>
      <x:c r="R359" s="60"/>
      <x:c r="S359" s="60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7"/>
      <x:c r="G360" s="60"/>
      <x:c r="H360" s="60"/>
      <x:c r="I360" s="304"/>
      <x:c r="J360" s="304"/>
      <x:c r="K360" s="304"/>
      <x:c r="L360" s="304"/>
      <x:c r="M360" s="304"/>
      <x:c r="N360" s="60"/>
      <x:c r="O360" s="60"/>
      <x:c r="P360" s="60"/>
      <x:c r="Q360" s="43"/>
      <x:c r="R360" s="60"/>
      <x:c r="S360" s="60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7"/>
      <x:c r="G361" s="60"/>
      <x:c r="H361" s="60"/>
      <x:c r="I361" s="304"/>
      <x:c r="J361" s="304"/>
      <x:c r="K361" s="304"/>
      <x:c r="L361" s="304"/>
      <x:c r="M361" s="304"/>
      <x:c r="N361" s="60"/>
      <x:c r="O361" s="60"/>
      <x:c r="P361" s="60"/>
      <x:c r="Q361" s="43"/>
      <x:c r="R361" s="60"/>
      <x:c r="S361" s="60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7"/>
      <x:c r="G362" s="60"/>
      <x:c r="H362" s="60"/>
      <x:c r="I362" s="304"/>
      <x:c r="J362" s="304"/>
      <x:c r="K362" s="304"/>
      <x:c r="L362" s="304"/>
      <x:c r="M362" s="304"/>
      <x:c r="N362" s="60"/>
      <x:c r="O362" s="60"/>
      <x:c r="P362" s="60"/>
      <x:c r="Q362" s="43"/>
      <x:c r="R362" s="60"/>
      <x:c r="S362" s="60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7"/>
      <x:c r="G363" s="60"/>
      <x:c r="H363" s="60"/>
      <x:c r="I363" s="304"/>
      <x:c r="J363" s="304"/>
      <x:c r="K363" s="304"/>
      <x:c r="L363" s="304"/>
      <x:c r="M363" s="304"/>
      <x:c r="N363" s="60"/>
      <x:c r="O363" s="60"/>
      <x:c r="P363" s="60"/>
      <x:c r="Q363" s="43"/>
      <x:c r="R363" s="60"/>
      <x:c r="S363" s="60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7"/>
      <x:c r="G364" s="60"/>
      <x:c r="H364" s="60"/>
      <x:c r="I364" s="304"/>
      <x:c r="J364" s="304"/>
      <x:c r="K364" s="304"/>
      <x:c r="L364" s="304"/>
      <x:c r="M364" s="304"/>
      <x:c r="N364" s="60"/>
      <x:c r="O364" s="60"/>
      <x:c r="P364" s="60"/>
      <x:c r="Q364" s="43"/>
      <x:c r="R364" s="60"/>
      <x:c r="S364" s="60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7"/>
      <x:c r="G365" s="60"/>
      <x:c r="H365" s="60"/>
      <x:c r="I365" s="304"/>
      <x:c r="J365" s="304"/>
      <x:c r="K365" s="304"/>
      <x:c r="L365" s="304"/>
      <x:c r="M365" s="304"/>
      <x:c r="N365" s="60"/>
      <x:c r="O365" s="60"/>
      <x:c r="P365" s="60"/>
      <x:c r="Q365" s="43"/>
      <x:c r="R365" s="60"/>
      <x:c r="S365" s="60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7"/>
      <x:c r="G366" s="60"/>
      <x:c r="H366" s="60"/>
      <x:c r="I366" s="304"/>
      <x:c r="J366" s="304"/>
      <x:c r="K366" s="304"/>
      <x:c r="L366" s="304"/>
      <x:c r="M366" s="304"/>
      <x:c r="N366" s="60"/>
      <x:c r="O366" s="60"/>
      <x:c r="P366" s="60"/>
      <x:c r="Q366" s="43"/>
      <x:c r="R366" s="60"/>
      <x:c r="S366" s="60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7"/>
      <x:c r="G367" s="60"/>
      <x:c r="H367" s="60"/>
      <x:c r="I367" s="304"/>
      <x:c r="J367" s="304"/>
      <x:c r="K367" s="304"/>
      <x:c r="L367" s="304"/>
      <x:c r="M367" s="304"/>
      <x:c r="N367" s="60"/>
      <x:c r="O367" s="60"/>
      <x:c r="P367" s="60"/>
      <x:c r="Q367" s="43"/>
      <x:c r="R367" s="60"/>
      <x:c r="S367" s="60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7"/>
      <x:c r="G368" s="60"/>
      <x:c r="H368" s="60"/>
      <x:c r="I368" s="304"/>
      <x:c r="J368" s="304"/>
      <x:c r="K368" s="304"/>
      <x:c r="L368" s="304"/>
      <x:c r="M368" s="304"/>
      <x:c r="N368" s="60"/>
      <x:c r="O368" s="60"/>
      <x:c r="P368" s="60"/>
      <x:c r="Q368" s="43"/>
      <x:c r="R368" s="60"/>
      <x:c r="S368" s="60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7"/>
      <x:c r="G369" s="60"/>
      <x:c r="H369" s="60"/>
      <x:c r="I369" s="304"/>
      <x:c r="J369" s="304"/>
      <x:c r="K369" s="304"/>
      <x:c r="L369" s="304"/>
      <x:c r="M369" s="304"/>
      <x:c r="N369" s="60"/>
      <x:c r="O369" s="60"/>
      <x:c r="P369" s="60"/>
      <x:c r="Q369" s="43"/>
      <x:c r="R369" s="60"/>
      <x:c r="S369" s="60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7"/>
      <x:c r="G370" s="60"/>
      <x:c r="H370" s="60"/>
      <x:c r="I370" s="304"/>
      <x:c r="J370" s="304"/>
      <x:c r="K370" s="304"/>
      <x:c r="L370" s="304"/>
      <x:c r="M370" s="304"/>
      <x:c r="N370" s="60"/>
      <x:c r="O370" s="60"/>
      <x:c r="P370" s="60"/>
      <x:c r="Q370" s="43"/>
      <x:c r="R370" s="60"/>
      <x:c r="S370" s="60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7"/>
      <x:c r="G371" s="60"/>
      <x:c r="H371" s="60"/>
      <x:c r="I371" s="304"/>
      <x:c r="J371" s="304"/>
      <x:c r="K371" s="304"/>
      <x:c r="L371" s="304"/>
      <x:c r="M371" s="304"/>
      <x:c r="N371" s="60"/>
      <x:c r="O371" s="60"/>
      <x:c r="P371" s="60"/>
      <x:c r="Q371" s="43"/>
      <x:c r="R371" s="60"/>
      <x:c r="S371" s="60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7"/>
      <x:c r="G372" s="60"/>
      <x:c r="H372" s="60"/>
      <x:c r="I372" s="304"/>
      <x:c r="J372" s="304"/>
      <x:c r="K372" s="304"/>
      <x:c r="L372" s="304"/>
      <x:c r="M372" s="304"/>
      <x:c r="N372" s="60"/>
      <x:c r="O372" s="60"/>
      <x:c r="P372" s="60"/>
      <x:c r="Q372" s="43"/>
      <x:c r="R372" s="60"/>
      <x:c r="S372" s="60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7"/>
      <x:c r="G373" s="60"/>
      <x:c r="H373" s="60"/>
      <x:c r="I373" s="304"/>
      <x:c r="J373" s="304"/>
      <x:c r="K373" s="304"/>
      <x:c r="L373" s="304"/>
      <x:c r="M373" s="304"/>
      <x:c r="N373" s="60"/>
      <x:c r="O373" s="60"/>
      <x:c r="P373" s="60"/>
      <x:c r="Q373" s="43"/>
      <x:c r="R373" s="60"/>
      <x:c r="S373" s="60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7"/>
      <x:c r="G374" s="60"/>
      <x:c r="H374" s="60"/>
      <x:c r="I374" s="304"/>
      <x:c r="J374" s="304"/>
      <x:c r="K374" s="304"/>
      <x:c r="L374" s="304"/>
      <x:c r="M374" s="304"/>
      <x:c r="N374" s="60"/>
      <x:c r="O374" s="60"/>
      <x:c r="P374" s="60"/>
      <x:c r="Q374" s="43"/>
      <x:c r="R374" s="60"/>
      <x:c r="S374" s="60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7"/>
      <x:c r="G375" s="60"/>
      <x:c r="H375" s="60"/>
      <x:c r="I375" s="304"/>
      <x:c r="J375" s="304"/>
      <x:c r="K375" s="304"/>
      <x:c r="L375" s="304"/>
      <x:c r="M375" s="304"/>
      <x:c r="N375" s="60"/>
      <x:c r="O375" s="60"/>
      <x:c r="P375" s="60"/>
      <x:c r="Q375" s="43"/>
      <x:c r="R375" s="60"/>
      <x:c r="S375" s="60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7"/>
      <x:c r="G376" s="60"/>
      <x:c r="H376" s="60"/>
      <x:c r="I376" s="304"/>
      <x:c r="J376" s="304"/>
      <x:c r="K376" s="304"/>
      <x:c r="L376" s="304"/>
      <x:c r="M376" s="304"/>
      <x:c r="N376" s="60"/>
      <x:c r="O376" s="60"/>
      <x:c r="P376" s="60"/>
      <x:c r="Q376" s="43"/>
      <x:c r="R376" s="60"/>
      <x:c r="S376" s="60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7"/>
      <x:c r="G377" s="60"/>
      <x:c r="H377" s="60"/>
      <x:c r="I377" s="304"/>
      <x:c r="J377" s="304"/>
      <x:c r="K377" s="304"/>
      <x:c r="L377" s="304"/>
      <x:c r="M377" s="304"/>
      <x:c r="N377" s="60"/>
      <x:c r="O377" s="60"/>
      <x:c r="P377" s="60"/>
      <x:c r="Q377" s="43"/>
      <x:c r="R377" s="60"/>
      <x:c r="S377" s="60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7"/>
      <x:c r="G378" s="60"/>
      <x:c r="H378" s="60"/>
      <x:c r="I378" s="304"/>
      <x:c r="J378" s="304"/>
      <x:c r="K378" s="304"/>
      <x:c r="L378" s="304"/>
      <x:c r="M378" s="304"/>
      <x:c r="N378" s="60"/>
      <x:c r="O378" s="60"/>
      <x:c r="P378" s="60"/>
      <x:c r="Q378" s="43"/>
      <x:c r="R378" s="60"/>
      <x:c r="S378" s="60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7"/>
      <x:c r="G379" s="60"/>
      <x:c r="H379" s="60"/>
      <x:c r="I379" s="304"/>
      <x:c r="J379" s="304"/>
      <x:c r="K379" s="304"/>
      <x:c r="L379" s="304"/>
      <x:c r="M379" s="304"/>
      <x:c r="N379" s="60"/>
      <x:c r="O379" s="60"/>
      <x:c r="P379" s="60"/>
      <x:c r="Q379" s="43"/>
      <x:c r="R379" s="60"/>
      <x:c r="S379" s="60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7"/>
      <x:c r="G380" s="60"/>
      <x:c r="H380" s="60"/>
      <x:c r="I380" s="304"/>
      <x:c r="J380" s="304"/>
      <x:c r="K380" s="304"/>
      <x:c r="L380" s="304"/>
      <x:c r="M380" s="304"/>
      <x:c r="N380" s="60"/>
      <x:c r="O380" s="60"/>
      <x:c r="P380" s="60"/>
      <x:c r="Q380" s="43"/>
      <x:c r="R380" s="60"/>
      <x:c r="S380" s="60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7"/>
      <x:c r="G381" s="60"/>
      <x:c r="H381" s="60"/>
      <x:c r="I381" s="304"/>
      <x:c r="J381" s="304"/>
      <x:c r="K381" s="304"/>
      <x:c r="L381" s="304"/>
      <x:c r="M381" s="304"/>
      <x:c r="N381" s="60"/>
      <x:c r="O381" s="60"/>
      <x:c r="P381" s="60"/>
      <x:c r="Q381" s="43"/>
      <x:c r="R381" s="60"/>
      <x:c r="S381" s="60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7"/>
      <x:c r="G382" s="60"/>
      <x:c r="H382" s="60"/>
      <x:c r="I382" s="304"/>
      <x:c r="J382" s="304"/>
      <x:c r="K382" s="304"/>
      <x:c r="L382" s="304"/>
      <x:c r="M382" s="304"/>
      <x:c r="N382" s="60"/>
      <x:c r="O382" s="60"/>
      <x:c r="P382" s="60"/>
      <x:c r="Q382" s="43"/>
      <x:c r="R382" s="60"/>
      <x:c r="S382" s="60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7"/>
      <x:c r="G383" s="60"/>
      <x:c r="H383" s="60"/>
      <x:c r="I383" s="304"/>
      <x:c r="J383" s="304"/>
      <x:c r="K383" s="304"/>
      <x:c r="L383" s="304"/>
      <x:c r="M383" s="304"/>
      <x:c r="N383" s="60"/>
      <x:c r="O383" s="60"/>
      <x:c r="P383" s="60"/>
      <x:c r="Q383" s="43"/>
      <x:c r="R383" s="60"/>
      <x:c r="S383" s="60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7"/>
      <x:c r="G384" s="60"/>
      <x:c r="H384" s="60"/>
      <x:c r="I384" s="304"/>
      <x:c r="J384" s="304"/>
      <x:c r="K384" s="304"/>
      <x:c r="L384" s="304"/>
      <x:c r="M384" s="304"/>
      <x:c r="N384" s="60"/>
      <x:c r="O384" s="60"/>
      <x:c r="P384" s="60"/>
      <x:c r="Q384" s="43"/>
      <x:c r="R384" s="60"/>
      <x:c r="S384" s="60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7"/>
      <x:c r="G385" s="60"/>
      <x:c r="H385" s="60"/>
      <x:c r="I385" s="304"/>
      <x:c r="J385" s="304"/>
      <x:c r="K385" s="304"/>
      <x:c r="L385" s="304"/>
      <x:c r="M385" s="304"/>
      <x:c r="N385" s="60"/>
      <x:c r="O385" s="60"/>
      <x:c r="P385" s="60"/>
      <x:c r="Q385" s="43"/>
      <x:c r="R385" s="60"/>
      <x:c r="S385" s="60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7"/>
      <x:c r="G386" s="60"/>
      <x:c r="H386" s="60"/>
      <x:c r="I386" s="304"/>
      <x:c r="J386" s="304"/>
      <x:c r="K386" s="304"/>
      <x:c r="L386" s="304"/>
      <x:c r="M386" s="304"/>
      <x:c r="N386" s="60"/>
      <x:c r="O386" s="60"/>
      <x:c r="P386" s="60"/>
      <x:c r="Q386" s="43"/>
      <x:c r="R386" s="60"/>
      <x:c r="S386" s="60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7"/>
      <x:c r="G387" s="60"/>
      <x:c r="H387" s="60"/>
      <x:c r="I387" s="304"/>
      <x:c r="J387" s="304"/>
      <x:c r="K387" s="304"/>
      <x:c r="L387" s="304"/>
      <x:c r="M387" s="304"/>
      <x:c r="N387" s="60"/>
      <x:c r="O387" s="60"/>
      <x:c r="P387" s="60"/>
      <x:c r="Q387" s="43"/>
      <x:c r="R387" s="60"/>
      <x:c r="S387" s="60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7"/>
      <x:c r="G388" s="60"/>
      <x:c r="H388" s="60"/>
      <x:c r="I388" s="304"/>
      <x:c r="J388" s="304"/>
      <x:c r="K388" s="304"/>
      <x:c r="L388" s="304"/>
      <x:c r="M388" s="304"/>
      <x:c r="N388" s="60"/>
      <x:c r="O388" s="60"/>
      <x:c r="P388" s="60"/>
      <x:c r="Q388" s="43"/>
      <x:c r="R388" s="60"/>
      <x:c r="S388" s="60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7"/>
      <x:c r="G389" s="60"/>
      <x:c r="H389" s="60"/>
      <x:c r="I389" s="304"/>
      <x:c r="J389" s="304"/>
      <x:c r="K389" s="304"/>
      <x:c r="L389" s="304"/>
      <x:c r="M389" s="304"/>
      <x:c r="N389" s="60"/>
      <x:c r="O389" s="60"/>
      <x:c r="P389" s="60"/>
      <x:c r="Q389" s="43"/>
      <x:c r="R389" s="60"/>
      <x:c r="S389" s="60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7"/>
      <x:c r="G390" s="60"/>
      <x:c r="H390" s="60"/>
      <x:c r="I390" s="304"/>
      <x:c r="J390" s="304"/>
      <x:c r="K390" s="304"/>
      <x:c r="L390" s="304"/>
      <x:c r="M390" s="304"/>
      <x:c r="N390" s="60"/>
      <x:c r="O390" s="60"/>
      <x:c r="P390" s="60"/>
      <x:c r="Q390" s="43"/>
      <x:c r="R390" s="60"/>
      <x:c r="S390" s="60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7"/>
      <x:c r="G391" s="60"/>
      <x:c r="H391" s="60"/>
      <x:c r="I391" s="304"/>
      <x:c r="J391" s="304"/>
      <x:c r="K391" s="304"/>
      <x:c r="L391" s="304"/>
      <x:c r="M391" s="304"/>
      <x:c r="N391" s="60"/>
      <x:c r="O391" s="60"/>
      <x:c r="P391" s="60"/>
      <x:c r="Q391" s="43"/>
      <x:c r="R391" s="60"/>
      <x:c r="S391" s="60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7"/>
      <x:c r="G392" s="60"/>
      <x:c r="H392" s="60"/>
      <x:c r="I392" s="304"/>
      <x:c r="J392" s="304"/>
      <x:c r="K392" s="304"/>
      <x:c r="L392" s="304"/>
      <x:c r="M392" s="304"/>
      <x:c r="N392" s="60"/>
      <x:c r="O392" s="60"/>
      <x:c r="P392" s="60"/>
      <x:c r="Q392" s="43"/>
      <x:c r="R392" s="60"/>
      <x:c r="S392" s="60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7"/>
      <x:c r="G393" s="60"/>
      <x:c r="H393" s="60"/>
      <x:c r="I393" s="304"/>
      <x:c r="J393" s="304"/>
      <x:c r="K393" s="304"/>
      <x:c r="L393" s="304"/>
      <x:c r="M393" s="304"/>
      <x:c r="N393" s="60"/>
      <x:c r="O393" s="60"/>
      <x:c r="P393" s="60"/>
      <x:c r="Q393" s="43"/>
      <x:c r="R393" s="60"/>
      <x:c r="S393" s="60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7"/>
      <x:c r="G394" s="60"/>
      <x:c r="H394" s="60"/>
      <x:c r="I394" s="304"/>
      <x:c r="J394" s="304"/>
      <x:c r="K394" s="304"/>
      <x:c r="L394" s="304"/>
      <x:c r="M394" s="304"/>
      <x:c r="N394" s="60"/>
      <x:c r="O394" s="60"/>
      <x:c r="P394" s="60"/>
      <x:c r="Q394" s="43"/>
      <x:c r="R394" s="60"/>
      <x:c r="S394" s="60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7"/>
      <x:c r="G395" s="60"/>
      <x:c r="H395" s="60"/>
      <x:c r="I395" s="304"/>
      <x:c r="J395" s="304"/>
      <x:c r="K395" s="304"/>
      <x:c r="L395" s="304"/>
      <x:c r="M395" s="304"/>
      <x:c r="N395" s="60"/>
      <x:c r="O395" s="60"/>
      <x:c r="P395" s="60"/>
      <x:c r="Q395" s="43"/>
      <x:c r="R395" s="60"/>
      <x:c r="S395" s="60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7"/>
      <x:c r="G396" s="60"/>
      <x:c r="H396" s="60"/>
      <x:c r="I396" s="304"/>
      <x:c r="J396" s="304"/>
      <x:c r="K396" s="304"/>
      <x:c r="L396" s="304"/>
      <x:c r="M396" s="304"/>
      <x:c r="N396" s="60"/>
      <x:c r="O396" s="60"/>
      <x:c r="P396" s="60"/>
      <x:c r="Q396" s="43"/>
      <x:c r="R396" s="60"/>
      <x:c r="S396" s="60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7"/>
      <x:c r="G397" s="60"/>
      <x:c r="H397" s="60"/>
      <x:c r="I397" s="304"/>
      <x:c r="J397" s="304"/>
      <x:c r="K397" s="304"/>
      <x:c r="L397" s="304"/>
      <x:c r="M397" s="304"/>
      <x:c r="N397" s="60"/>
      <x:c r="O397" s="60"/>
      <x:c r="P397" s="60"/>
      <x:c r="Q397" s="43"/>
      <x:c r="R397" s="60"/>
      <x:c r="S397" s="60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7"/>
      <x:c r="G398" s="60"/>
      <x:c r="H398" s="60"/>
      <x:c r="I398" s="304"/>
      <x:c r="J398" s="304"/>
      <x:c r="K398" s="304"/>
      <x:c r="L398" s="304"/>
      <x:c r="M398" s="304"/>
      <x:c r="N398" s="60"/>
      <x:c r="O398" s="60"/>
      <x:c r="P398" s="60"/>
      <x:c r="Q398" s="43"/>
      <x:c r="R398" s="60"/>
      <x:c r="S398" s="60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7"/>
      <x:c r="G399" s="60"/>
      <x:c r="H399" s="60"/>
      <x:c r="I399" s="304"/>
      <x:c r="J399" s="304"/>
      <x:c r="K399" s="304"/>
      <x:c r="L399" s="304"/>
      <x:c r="M399" s="304"/>
      <x:c r="N399" s="60"/>
      <x:c r="O399" s="60"/>
      <x:c r="P399" s="60"/>
      <x:c r="Q399" s="43"/>
      <x:c r="R399" s="60"/>
      <x:c r="S399" s="60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7"/>
      <x:c r="G400" s="60"/>
      <x:c r="H400" s="60"/>
      <x:c r="I400" s="304"/>
      <x:c r="J400" s="304"/>
      <x:c r="K400" s="304"/>
      <x:c r="L400" s="304"/>
      <x:c r="M400" s="304"/>
      <x:c r="N400" s="60"/>
      <x:c r="O400" s="60"/>
      <x:c r="P400" s="60"/>
      <x:c r="Q400" s="43"/>
      <x:c r="R400" s="60"/>
      <x:c r="S400" s="60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7"/>
      <x:c r="G401" s="60"/>
      <x:c r="H401" s="60"/>
      <x:c r="I401" s="304"/>
      <x:c r="J401" s="304"/>
      <x:c r="K401" s="304"/>
      <x:c r="L401" s="304"/>
      <x:c r="M401" s="304"/>
      <x:c r="N401" s="60"/>
      <x:c r="O401" s="60"/>
      <x:c r="P401" s="60"/>
      <x:c r="Q401" s="43"/>
      <x:c r="R401" s="60"/>
      <x:c r="S401" s="60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7"/>
      <x:c r="G402" s="60"/>
      <x:c r="H402" s="60"/>
      <x:c r="I402" s="304"/>
      <x:c r="J402" s="304"/>
      <x:c r="K402" s="304"/>
      <x:c r="L402" s="304"/>
      <x:c r="M402" s="304"/>
      <x:c r="N402" s="60"/>
      <x:c r="O402" s="60"/>
      <x:c r="P402" s="60"/>
      <x:c r="Q402" s="43"/>
      <x:c r="R402" s="60"/>
      <x:c r="S402" s="60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7"/>
      <x:c r="G403" s="60"/>
      <x:c r="H403" s="60"/>
      <x:c r="I403" s="304"/>
      <x:c r="J403" s="304"/>
      <x:c r="K403" s="304"/>
      <x:c r="L403" s="304"/>
      <x:c r="M403" s="304"/>
      <x:c r="N403" s="60"/>
      <x:c r="O403" s="60"/>
      <x:c r="P403" s="60"/>
      <x:c r="Q403" s="43"/>
      <x:c r="R403" s="60"/>
      <x:c r="S403" s="60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7"/>
      <x:c r="G404" s="60"/>
      <x:c r="H404" s="60"/>
      <x:c r="I404" s="304"/>
      <x:c r="J404" s="304"/>
      <x:c r="K404" s="304"/>
      <x:c r="L404" s="304"/>
      <x:c r="M404" s="304"/>
      <x:c r="N404" s="60"/>
      <x:c r="O404" s="60"/>
      <x:c r="P404" s="60"/>
      <x:c r="Q404" s="43"/>
      <x:c r="R404" s="60"/>
      <x:c r="S404" s="60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7"/>
      <x:c r="G405" s="60"/>
      <x:c r="H405" s="60"/>
      <x:c r="I405" s="304"/>
      <x:c r="J405" s="304"/>
      <x:c r="K405" s="304"/>
      <x:c r="L405" s="304"/>
      <x:c r="M405" s="304"/>
      <x:c r="N405" s="60"/>
      <x:c r="O405" s="60"/>
      <x:c r="P405" s="60"/>
      <x:c r="Q405" s="43"/>
      <x:c r="R405" s="60"/>
      <x:c r="S405" s="60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7"/>
      <x:c r="G406" s="60"/>
      <x:c r="H406" s="60"/>
      <x:c r="I406" s="304"/>
      <x:c r="J406" s="304"/>
      <x:c r="K406" s="304"/>
      <x:c r="L406" s="304"/>
      <x:c r="M406" s="304"/>
      <x:c r="N406" s="60"/>
      <x:c r="O406" s="60"/>
      <x:c r="P406" s="60"/>
      <x:c r="Q406" s="43"/>
      <x:c r="R406" s="60"/>
      <x:c r="S406" s="60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7"/>
      <x:c r="G407" s="60"/>
      <x:c r="H407" s="60"/>
      <x:c r="I407" s="304"/>
      <x:c r="J407" s="304"/>
      <x:c r="K407" s="304"/>
      <x:c r="L407" s="304"/>
      <x:c r="M407" s="304"/>
      <x:c r="N407" s="60"/>
      <x:c r="O407" s="60"/>
      <x:c r="P407" s="60"/>
      <x:c r="Q407" s="43"/>
      <x:c r="R407" s="60"/>
      <x:c r="S407" s="60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7"/>
      <x:c r="G408" s="60"/>
      <x:c r="H408" s="60"/>
      <x:c r="I408" s="304"/>
      <x:c r="J408" s="304"/>
      <x:c r="K408" s="304"/>
      <x:c r="L408" s="304"/>
      <x:c r="M408" s="304"/>
      <x:c r="N408" s="60"/>
      <x:c r="O408" s="60"/>
      <x:c r="P408" s="60"/>
      <x:c r="Q408" s="43"/>
      <x:c r="R408" s="60"/>
      <x:c r="S408" s="60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7"/>
      <x:c r="G409" s="60"/>
      <x:c r="H409" s="60"/>
      <x:c r="I409" s="304"/>
      <x:c r="J409" s="304"/>
      <x:c r="K409" s="304"/>
      <x:c r="L409" s="304"/>
      <x:c r="M409" s="304"/>
      <x:c r="N409" s="60"/>
      <x:c r="O409" s="60"/>
      <x:c r="P409" s="60"/>
      <x:c r="Q409" s="43"/>
      <x:c r="R409" s="60"/>
      <x:c r="S409" s="60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7"/>
      <x:c r="G410" s="60"/>
      <x:c r="H410" s="60"/>
      <x:c r="I410" s="304"/>
      <x:c r="J410" s="304"/>
      <x:c r="K410" s="304"/>
      <x:c r="L410" s="304"/>
      <x:c r="M410" s="304"/>
      <x:c r="N410" s="60"/>
      <x:c r="O410" s="60"/>
      <x:c r="P410" s="60"/>
      <x:c r="Q410" s="43"/>
      <x:c r="R410" s="60"/>
      <x:c r="S410" s="60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7"/>
      <x:c r="G411" s="60"/>
      <x:c r="H411" s="60"/>
      <x:c r="I411" s="304"/>
      <x:c r="J411" s="304"/>
      <x:c r="K411" s="304"/>
      <x:c r="L411" s="304"/>
      <x:c r="M411" s="304"/>
      <x:c r="N411" s="60"/>
      <x:c r="O411" s="60"/>
      <x:c r="P411" s="60"/>
      <x:c r="Q411" s="43"/>
      <x:c r="R411" s="60"/>
      <x:c r="S411" s="60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7"/>
      <x:c r="G412" s="60"/>
      <x:c r="H412" s="60"/>
      <x:c r="I412" s="304"/>
      <x:c r="J412" s="304"/>
      <x:c r="K412" s="304"/>
      <x:c r="L412" s="304"/>
      <x:c r="M412" s="304"/>
      <x:c r="N412" s="60"/>
      <x:c r="O412" s="60"/>
      <x:c r="P412" s="60"/>
      <x:c r="Q412" s="43"/>
      <x:c r="R412" s="60"/>
      <x:c r="S412" s="60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7"/>
      <x:c r="G413" s="60"/>
      <x:c r="H413" s="60"/>
      <x:c r="I413" s="304"/>
      <x:c r="J413" s="304"/>
      <x:c r="K413" s="304"/>
      <x:c r="L413" s="304"/>
      <x:c r="M413" s="304"/>
      <x:c r="N413" s="60"/>
      <x:c r="O413" s="60"/>
      <x:c r="P413" s="60"/>
      <x:c r="Q413" s="43"/>
      <x:c r="R413" s="60"/>
      <x:c r="S413" s="60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7"/>
      <x:c r="G414" s="60"/>
      <x:c r="H414" s="60"/>
      <x:c r="I414" s="304"/>
      <x:c r="J414" s="304"/>
      <x:c r="K414" s="304"/>
      <x:c r="L414" s="304"/>
      <x:c r="M414" s="304"/>
      <x:c r="N414" s="60"/>
      <x:c r="O414" s="60"/>
      <x:c r="P414" s="60"/>
      <x:c r="Q414" s="43"/>
      <x:c r="R414" s="60"/>
      <x:c r="S414" s="60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7"/>
      <x:c r="G415" s="60"/>
      <x:c r="H415" s="60"/>
      <x:c r="I415" s="304"/>
      <x:c r="J415" s="304"/>
      <x:c r="K415" s="304"/>
      <x:c r="L415" s="304"/>
      <x:c r="M415" s="304"/>
      <x:c r="N415" s="60"/>
      <x:c r="O415" s="60"/>
      <x:c r="P415" s="60"/>
      <x:c r="Q415" s="43"/>
      <x:c r="R415" s="60"/>
      <x:c r="S415" s="60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7"/>
      <x:c r="G416" s="60"/>
      <x:c r="H416" s="60"/>
      <x:c r="I416" s="304"/>
      <x:c r="J416" s="304"/>
      <x:c r="K416" s="304"/>
      <x:c r="L416" s="304"/>
      <x:c r="M416" s="304"/>
      <x:c r="N416" s="60"/>
      <x:c r="O416" s="60"/>
      <x:c r="P416" s="60"/>
      <x:c r="Q416" s="43"/>
      <x:c r="R416" s="60"/>
      <x:c r="S416" s="60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7"/>
      <x:c r="G417" s="60"/>
      <x:c r="H417" s="60"/>
      <x:c r="I417" s="304"/>
      <x:c r="J417" s="304"/>
      <x:c r="K417" s="304"/>
      <x:c r="L417" s="304"/>
      <x:c r="M417" s="304"/>
      <x:c r="N417" s="60"/>
      <x:c r="O417" s="60"/>
      <x:c r="P417" s="60"/>
      <x:c r="Q417" s="43"/>
      <x:c r="R417" s="60"/>
      <x:c r="S417" s="60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7"/>
      <x:c r="G418" s="60"/>
      <x:c r="H418" s="60"/>
      <x:c r="I418" s="304"/>
      <x:c r="J418" s="304"/>
      <x:c r="K418" s="304"/>
      <x:c r="L418" s="304"/>
      <x:c r="M418" s="304"/>
      <x:c r="N418" s="60"/>
      <x:c r="O418" s="60"/>
      <x:c r="P418" s="60"/>
      <x:c r="Q418" s="43"/>
      <x:c r="R418" s="60"/>
      <x:c r="S418" s="60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7"/>
      <x:c r="G419" s="60"/>
      <x:c r="H419" s="60"/>
      <x:c r="I419" s="304"/>
      <x:c r="J419" s="304"/>
      <x:c r="K419" s="304"/>
      <x:c r="L419" s="304"/>
      <x:c r="M419" s="304"/>
      <x:c r="N419" s="60"/>
      <x:c r="O419" s="60"/>
      <x:c r="P419" s="60"/>
      <x:c r="Q419" s="43"/>
      <x:c r="R419" s="60"/>
      <x:c r="S419" s="60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7"/>
      <x:c r="G420" s="60"/>
      <x:c r="H420" s="60"/>
      <x:c r="I420" s="304"/>
      <x:c r="J420" s="304"/>
      <x:c r="K420" s="304"/>
      <x:c r="L420" s="304"/>
      <x:c r="M420" s="304"/>
      <x:c r="N420" s="60"/>
      <x:c r="O420" s="60"/>
      <x:c r="P420" s="60"/>
      <x:c r="Q420" s="43"/>
      <x:c r="R420" s="60"/>
      <x:c r="S420" s="60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7"/>
      <x:c r="G421" s="60"/>
      <x:c r="H421" s="60"/>
      <x:c r="I421" s="304"/>
      <x:c r="J421" s="304"/>
      <x:c r="K421" s="304"/>
      <x:c r="L421" s="304"/>
      <x:c r="M421" s="304"/>
      <x:c r="N421" s="60"/>
      <x:c r="O421" s="60"/>
      <x:c r="P421" s="60"/>
      <x:c r="Q421" s="43"/>
      <x:c r="R421" s="60"/>
      <x:c r="S421" s="60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7"/>
      <x:c r="G422" s="60"/>
      <x:c r="H422" s="60"/>
      <x:c r="I422" s="304"/>
      <x:c r="J422" s="304"/>
      <x:c r="K422" s="304"/>
      <x:c r="L422" s="304"/>
      <x:c r="M422" s="304"/>
      <x:c r="N422" s="60"/>
      <x:c r="O422" s="60"/>
      <x:c r="P422" s="60"/>
      <x:c r="Q422" s="43"/>
      <x:c r="R422" s="60"/>
      <x:c r="S422" s="60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7"/>
      <x:c r="G423" s="60"/>
      <x:c r="H423" s="60"/>
      <x:c r="I423" s="304"/>
      <x:c r="J423" s="304"/>
      <x:c r="K423" s="304"/>
      <x:c r="L423" s="304"/>
      <x:c r="M423" s="304"/>
      <x:c r="N423" s="60"/>
      <x:c r="O423" s="60"/>
      <x:c r="P423" s="60"/>
      <x:c r="Q423" s="43"/>
      <x:c r="R423" s="60"/>
      <x:c r="S423" s="60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7"/>
      <x:c r="G424" s="60"/>
      <x:c r="H424" s="60"/>
      <x:c r="I424" s="304"/>
      <x:c r="J424" s="304"/>
      <x:c r="K424" s="304"/>
      <x:c r="L424" s="304"/>
      <x:c r="M424" s="304"/>
      <x:c r="N424" s="60"/>
      <x:c r="O424" s="60"/>
      <x:c r="P424" s="60"/>
      <x:c r="Q424" s="43"/>
      <x:c r="R424" s="60"/>
      <x:c r="S424" s="60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7"/>
      <x:c r="G425" s="60"/>
      <x:c r="H425" s="60"/>
      <x:c r="I425" s="304"/>
      <x:c r="J425" s="304"/>
      <x:c r="K425" s="304"/>
      <x:c r="L425" s="304"/>
      <x:c r="M425" s="304"/>
      <x:c r="N425" s="60"/>
      <x:c r="O425" s="60"/>
      <x:c r="P425" s="60"/>
      <x:c r="Q425" s="43"/>
      <x:c r="R425" s="60"/>
      <x:c r="S425" s="60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7"/>
      <x:c r="G426" s="60"/>
      <x:c r="H426" s="60"/>
      <x:c r="I426" s="304"/>
      <x:c r="J426" s="304"/>
      <x:c r="K426" s="304"/>
      <x:c r="L426" s="304"/>
      <x:c r="M426" s="304"/>
      <x:c r="N426" s="60"/>
      <x:c r="O426" s="60"/>
      <x:c r="P426" s="60"/>
      <x:c r="Q426" s="43"/>
      <x:c r="R426" s="60"/>
      <x:c r="S426" s="60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7"/>
      <x:c r="G427" s="60"/>
      <x:c r="H427" s="60"/>
      <x:c r="I427" s="304"/>
      <x:c r="J427" s="304"/>
      <x:c r="K427" s="304"/>
      <x:c r="L427" s="304"/>
      <x:c r="M427" s="304"/>
      <x:c r="N427" s="60"/>
      <x:c r="O427" s="60"/>
      <x:c r="P427" s="60"/>
      <x:c r="Q427" s="43"/>
      <x:c r="R427" s="60"/>
      <x:c r="S427" s="60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7"/>
      <x:c r="G428" s="60"/>
      <x:c r="H428" s="60"/>
      <x:c r="I428" s="304"/>
      <x:c r="J428" s="304"/>
      <x:c r="K428" s="304"/>
      <x:c r="L428" s="304"/>
      <x:c r="M428" s="304"/>
      <x:c r="N428" s="60"/>
      <x:c r="O428" s="60"/>
      <x:c r="P428" s="60"/>
      <x:c r="Q428" s="43"/>
      <x:c r="R428" s="60"/>
      <x:c r="S428" s="60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7"/>
      <x:c r="G429" s="60"/>
      <x:c r="H429" s="60"/>
      <x:c r="I429" s="304"/>
      <x:c r="J429" s="304"/>
      <x:c r="K429" s="304"/>
      <x:c r="L429" s="304"/>
      <x:c r="M429" s="304"/>
      <x:c r="N429" s="60"/>
      <x:c r="O429" s="60"/>
      <x:c r="P429" s="60"/>
      <x:c r="Q429" s="43"/>
      <x:c r="R429" s="60"/>
      <x:c r="S429" s="60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7"/>
      <x:c r="G430" s="60"/>
      <x:c r="H430" s="60"/>
      <x:c r="I430" s="304"/>
      <x:c r="J430" s="304"/>
      <x:c r="K430" s="304"/>
      <x:c r="L430" s="304"/>
      <x:c r="M430" s="304"/>
      <x:c r="N430" s="60"/>
      <x:c r="O430" s="60"/>
      <x:c r="P430" s="60"/>
      <x:c r="Q430" s="43"/>
      <x:c r="R430" s="60"/>
      <x:c r="S430" s="60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7"/>
      <x:c r="G431" s="60"/>
      <x:c r="H431" s="60"/>
      <x:c r="I431" s="304"/>
      <x:c r="J431" s="304"/>
      <x:c r="K431" s="304"/>
      <x:c r="L431" s="304"/>
      <x:c r="M431" s="304"/>
      <x:c r="N431" s="60"/>
      <x:c r="O431" s="60"/>
      <x:c r="P431" s="60"/>
      <x:c r="Q431" s="43"/>
      <x:c r="R431" s="60"/>
      <x:c r="S431" s="60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7"/>
      <x:c r="G432" s="60"/>
      <x:c r="H432" s="60"/>
      <x:c r="I432" s="304"/>
      <x:c r="J432" s="304"/>
      <x:c r="K432" s="304"/>
      <x:c r="L432" s="304"/>
      <x:c r="M432" s="304"/>
      <x:c r="N432" s="60"/>
      <x:c r="O432" s="60"/>
      <x:c r="P432" s="60"/>
      <x:c r="Q432" s="43"/>
      <x:c r="R432" s="60"/>
      <x:c r="S432" s="60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7"/>
      <x:c r="G433" s="60"/>
      <x:c r="H433" s="60"/>
      <x:c r="I433" s="304"/>
      <x:c r="J433" s="304"/>
      <x:c r="K433" s="304"/>
      <x:c r="L433" s="304"/>
      <x:c r="M433" s="304"/>
      <x:c r="N433" s="60"/>
      <x:c r="O433" s="60"/>
      <x:c r="P433" s="60"/>
      <x:c r="Q433" s="43"/>
      <x:c r="R433" s="60"/>
      <x:c r="S433" s="60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7"/>
      <x:c r="G434" s="60"/>
      <x:c r="H434" s="60"/>
      <x:c r="I434" s="304"/>
      <x:c r="J434" s="304"/>
      <x:c r="K434" s="304"/>
      <x:c r="L434" s="304"/>
      <x:c r="M434" s="304"/>
      <x:c r="N434" s="60"/>
      <x:c r="O434" s="60"/>
      <x:c r="P434" s="60"/>
      <x:c r="Q434" s="43"/>
      <x:c r="R434" s="60"/>
      <x:c r="S434" s="60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7"/>
      <x:c r="G435" s="60"/>
      <x:c r="H435" s="60"/>
      <x:c r="I435" s="304"/>
      <x:c r="J435" s="304"/>
      <x:c r="K435" s="304"/>
      <x:c r="L435" s="304"/>
      <x:c r="M435" s="304"/>
      <x:c r="N435" s="60"/>
      <x:c r="O435" s="60"/>
      <x:c r="P435" s="60"/>
      <x:c r="Q435" s="43"/>
      <x:c r="R435" s="60"/>
      <x:c r="S435" s="60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7"/>
      <x:c r="G436" s="60"/>
      <x:c r="H436" s="60"/>
      <x:c r="I436" s="304"/>
      <x:c r="J436" s="304"/>
      <x:c r="K436" s="304"/>
      <x:c r="L436" s="304"/>
      <x:c r="M436" s="304"/>
      <x:c r="N436" s="60"/>
      <x:c r="O436" s="60"/>
      <x:c r="P436" s="60"/>
      <x:c r="Q436" s="43"/>
      <x:c r="R436" s="60"/>
      <x:c r="S436" s="60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7"/>
      <x:c r="G437" s="60"/>
      <x:c r="H437" s="60"/>
      <x:c r="I437" s="304"/>
      <x:c r="J437" s="304"/>
      <x:c r="K437" s="304"/>
      <x:c r="L437" s="304"/>
      <x:c r="M437" s="304"/>
      <x:c r="N437" s="60"/>
      <x:c r="O437" s="60"/>
      <x:c r="P437" s="60"/>
      <x:c r="Q437" s="43"/>
      <x:c r="R437" s="60"/>
      <x:c r="S437" s="60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7"/>
      <x:c r="G438" s="60"/>
      <x:c r="H438" s="60"/>
      <x:c r="I438" s="304"/>
      <x:c r="J438" s="304"/>
      <x:c r="K438" s="304"/>
      <x:c r="L438" s="304"/>
      <x:c r="M438" s="304"/>
      <x:c r="N438" s="60"/>
      <x:c r="O438" s="60"/>
      <x:c r="P438" s="60"/>
      <x:c r="Q438" s="43"/>
      <x:c r="R438" s="60"/>
      <x:c r="S438" s="60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7"/>
      <x:c r="G439" s="60"/>
      <x:c r="H439" s="60"/>
      <x:c r="I439" s="304"/>
      <x:c r="J439" s="304"/>
      <x:c r="K439" s="304"/>
      <x:c r="L439" s="304"/>
      <x:c r="M439" s="304"/>
      <x:c r="N439" s="60"/>
      <x:c r="O439" s="60"/>
      <x:c r="P439" s="60"/>
      <x:c r="Q439" s="43"/>
      <x:c r="R439" s="60"/>
      <x:c r="S439" s="60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7"/>
      <x:c r="G440" s="60"/>
      <x:c r="H440" s="60"/>
      <x:c r="I440" s="304"/>
      <x:c r="J440" s="304"/>
      <x:c r="K440" s="304"/>
      <x:c r="L440" s="304"/>
      <x:c r="M440" s="304"/>
      <x:c r="N440" s="60"/>
      <x:c r="O440" s="60"/>
      <x:c r="P440" s="60"/>
      <x:c r="Q440" s="43"/>
      <x:c r="R440" s="60"/>
      <x:c r="S440" s="60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7"/>
      <x:c r="G441" s="60"/>
      <x:c r="H441" s="60"/>
      <x:c r="I441" s="304"/>
      <x:c r="J441" s="304"/>
      <x:c r="K441" s="304"/>
      <x:c r="L441" s="304"/>
      <x:c r="M441" s="304"/>
      <x:c r="N441" s="60"/>
      <x:c r="O441" s="60"/>
      <x:c r="P441" s="60"/>
      <x:c r="Q441" s="43"/>
      <x:c r="R441" s="60"/>
      <x:c r="S441" s="60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7"/>
      <x:c r="G442" s="60"/>
      <x:c r="H442" s="60"/>
      <x:c r="I442" s="304"/>
      <x:c r="J442" s="304"/>
      <x:c r="K442" s="304"/>
      <x:c r="L442" s="304"/>
      <x:c r="M442" s="304"/>
      <x:c r="N442" s="60"/>
      <x:c r="O442" s="60"/>
      <x:c r="P442" s="60"/>
      <x:c r="Q442" s="43"/>
      <x:c r="R442" s="60"/>
      <x:c r="S442" s="60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7"/>
      <x:c r="G443" s="60"/>
      <x:c r="H443" s="60"/>
      <x:c r="I443" s="304"/>
      <x:c r="J443" s="304"/>
      <x:c r="K443" s="304"/>
      <x:c r="L443" s="304"/>
      <x:c r="M443" s="304"/>
      <x:c r="N443" s="60"/>
      <x:c r="O443" s="60"/>
      <x:c r="P443" s="60"/>
      <x:c r="Q443" s="43"/>
      <x:c r="R443" s="60"/>
      <x:c r="S443" s="60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7"/>
      <x:c r="G444" s="60"/>
      <x:c r="H444" s="60"/>
      <x:c r="I444" s="304"/>
      <x:c r="J444" s="304"/>
      <x:c r="K444" s="304"/>
      <x:c r="L444" s="304"/>
      <x:c r="M444" s="304"/>
      <x:c r="N444" s="60"/>
      <x:c r="O444" s="60"/>
      <x:c r="P444" s="60"/>
      <x:c r="Q444" s="43"/>
      <x:c r="R444" s="60"/>
      <x:c r="S444" s="60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7"/>
      <x:c r="G445" s="60"/>
      <x:c r="H445" s="60"/>
      <x:c r="I445" s="304"/>
      <x:c r="J445" s="304"/>
      <x:c r="K445" s="304"/>
      <x:c r="L445" s="304"/>
      <x:c r="M445" s="304"/>
      <x:c r="N445" s="60"/>
      <x:c r="O445" s="60"/>
      <x:c r="P445" s="60"/>
      <x:c r="Q445" s="43"/>
      <x:c r="R445" s="60"/>
      <x:c r="S445" s="60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7"/>
      <x:c r="G446" s="60"/>
      <x:c r="H446" s="60"/>
      <x:c r="I446" s="304"/>
      <x:c r="J446" s="304"/>
      <x:c r="K446" s="304"/>
      <x:c r="L446" s="304"/>
      <x:c r="M446" s="304"/>
      <x:c r="N446" s="60"/>
      <x:c r="O446" s="60"/>
      <x:c r="P446" s="60"/>
      <x:c r="Q446" s="43"/>
      <x:c r="R446" s="60"/>
      <x:c r="S446" s="60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7"/>
      <x:c r="G447" s="60"/>
      <x:c r="H447" s="60"/>
      <x:c r="I447" s="304"/>
      <x:c r="J447" s="304"/>
      <x:c r="K447" s="304"/>
      <x:c r="L447" s="304"/>
      <x:c r="M447" s="304"/>
      <x:c r="N447" s="60"/>
      <x:c r="O447" s="60"/>
      <x:c r="P447" s="60"/>
      <x:c r="Q447" s="43"/>
      <x:c r="R447" s="60"/>
      <x:c r="S447" s="60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7"/>
      <x:c r="G448" s="60"/>
      <x:c r="H448" s="60"/>
      <x:c r="I448" s="304"/>
      <x:c r="J448" s="304"/>
      <x:c r="K448" s="304"/>
      <x:c r="L448" s="304"/>
      <x:c r="M448" s="304"/>
      <x:c r="N448" s="60"/>
      <x:c r="O448" s="60"/>
      <x:c r="P448" s="60"/>
      <x:c r="Q448" s="43"/>
      <x:c r="R448" s="60"/>
      <x:c r="S448" s="60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7"/>
      <x:c r="G449" s="60"/>
      <x:c r="H449" s="60"/>
      <x:c r="I449" s="304"/>
      <x:c r="J449" s="304"/>
      <x:c r="K449" s="304"/>
      <x:c r="L449" s="304"/>
      <x:c r="M449" s="304"/>
      <x:c r="N449" s="60"/>
      <x:c r="O449" s="60"/>
      <x:c r="P449" s="60"/>
      <x:c r="Q449" s="43"/>
      <x:c r="R449" s="60"/>
      <x:c r="S449" s="60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7"/>
      <x:c r="G450" s="60"/>
      <x:c r="H450" s="60"/>
      <x:c r="I450" s="304"/>
      <x:c r="J450" s="304"/>
      <x:c r="K450" s="304"/>
      <x:c r="L450" s="304"/>
      <x:c r="M450" s="304"/>
      <x:c r="N450" s="60"/>
      <x:c r="O450" s="60"/>
      <x:c r="P450" s="60"/>
      <x:c r="Q450" s="43"/>
      <x:c r="R450" s="60"/>
      <x:c r="S450" s="60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7"/>
      <x:c r="G451" s="60"/>
      <x:c r="H451" s="60"/>
      <x:c r="I451" s="304"/>
      <x:c r="J451" s="304"/>
      <x:c r="K451" s="304"/>
      <x:c r="L451" s="304"/>
      <x:c r="M451" s="304"/>
      <x:c r="N451" s="60"/>
      <x:c r="O451" s="60"/>
      <x:c r="P451" s="60"/>
      <x:c r="Q451" s="43"/>
      <x:c r="R451" s="60"/>
      <x:c r="S451" s="60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7"/>
      <x:c r="G452" s="60"/>
      <x:c r="H452" s="60"/>
      <x:c r="I452" s="304"/>
      <x:c r="J452" s="304"/>
      <x:c r="K452" s="304"/>
      <x:c r="L452" s="304"/>
      <x:c r="M452" s="304"/>
      <x:c r="N452" s="60"/>
      <x:c r="O452" s="60"/>
      <x:c r="P452" s="60"/>
      <x:c r="Q452" s="43"/>
      <x:c r="R452" s="60"/>
      <x:c r="S452" s="60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7"/>
      <x:c r="G453" s="60"/>
      <x:c r="H453" s="60"/>
      <x:c r="I453" s="304"/>
      <x:c r="J453" s="304"/>
      <x:c r="K453" s="304"/>
      <x:c r="L453" s="304"/>
      <x:c r="M453" s="304"/>
      <x:c r="N453" s="60"/>
      <x:c r="O453" s="60"/>
      <x:c r="P453" s="60"/>
      <x:c r="Q453" s="43"/>
      <x:c r="R453" s="60"/>
      <x:c r="S453" s="60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7"/>
      <x:c r="G454" s="60"/>
      <x:c r="H454" s="60"/>
      <x:c r="I454" s="304"/>
      <x:c r="J454" s="304"/>
      <x:c r="K454" s="304"/>
      <x:c r="L454" s="304"/>
      <x:c r="M454" s="304"/>
      <x:c r="N454" s="60"/>
      <x:c r="O454" s="60"/>
      <x:c r="P454" s="60"/>
      <x:c r="Q454" s="43"/>
      <x:c r="R454" s="60"/>
      <x:c r="S454" s="60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7"/>
      <x:c r="G455" s="60"/>
      <x:c r="H455" s="60"/>
      <x:c r="I455" s="304"/>
      <x:c r="J455" s="304"/>
      <x:c r="K455" s="304"/>
      <x:c r="L455" s="304"/>
      <x:c r="M455" s="304"/>
      <x:c r="N455" s="60"/>
      <x:c r="O455" s="60"/>
      <x:c r="P455" s="60"/>
      <x:c r="Q455" s="43"/>
      <x:c r="R455" s="60"/>
      <x:c r="S455" s="60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7"/>
      <x:c r="G456" s="60"/>
      <x:c r="H456" s="60"/>
      <x:c r="I456" s="304"/>
      <x:c r="J456" s="304"/>
      <x:c r="K456" s="304"/>
      <x:c r="L456" s="304"/>
      <x:c r="M456" s="304"/>
      <x:c r="N456" s="60"/>
      <x:c r="O456" s="60"/>
      <x:c r="P456" s="60"/>
      <x:c r="Q456" s="43"/>
      <x:c r="R456" s="60"/>
      <x:c r="S456" s="60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7"/>
      <x:c r="G457" s="60"/>
      <x:c r="H457" s="60"/>
      <x:c r="I457" s="304"/>
      <x:c r="J457" s="304"/>
      <x:c r="K457" s="304"/>
      <x:c r="L457" s="304"/>
      <x:c r="M457" s="304"/>
      <x:c r="N457" s="60"/>
      <x:c r="O457" s="60"/>
      <x:c r="P457" s="60"/>
      <x:c r="Q457" s="43"/>
      <x:c r="R457" s="60"/>
      <x:c r="S457" s="60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7"/>
      <x:c r="G458" s="60"/>
      <x:c r="H458" s="60"/>
      <x:c r="I458" s="304"/>
      <x:c r="J458" s="304"/>
      <x:c r="K458" s="304"/>
      <x:c r="L458" s="304"/>
      <x:c r="M458" s="304"/>
      <x:c r="N458" s="60"/>
      <x:c r="O458" s="60"/>
      <x:c r="P458" s="60"/>
      <x:c r="Q458" s="43"/>
      <x:c r="R458" s="60"/>
      <x:c r="S458" s="60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7"/>
      <x:c r="G459" s="60"/>
      <x:c r="H459" s="60"/>
      <x:c r="I459" s="304"/>
      <x:c r="J459" s="304"/>
      <x:c r="K459" s="304"/>
      <x:c r="L459" s="304"/>
      <x:c r="M459" s="304"/>
      <x:c r="N459" s="60"/>
      <x:c r="O459" s="60"/>
      <x:c r="P459" s="60"/>
      <x:c r="Q459" s="43"/>
      <x:c r="R459" s="60"/>
      <x:c r="S459" s="60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7"/>
      <x:c r="G460" s="60"/>
      <x:c r="H460" s="60"/>
      <x:c r="I460" s="304"/>
      <x:c r="J460" s="304"/>
      <x:c r="K460" s="304"/>
      <x:c r="L460" s="304"/>
      <x:c r="M460" s="304"/>
      <x:c r="N460" s="60"/>
      <x:c r="O460" s="60"/>
      <x:c r="P460" s="60"/>
      <x:c r="Q460" s="43"/>
      <x:c r="R460" s="60"/>
      <x:c r="S460" s="60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7"/>
      <x:c r="G461" s="60"/>
      <x:c r="H461" s="60"/>
      <x:c r="I461" s="304"/>
      <x:c r="J461" s="304"/>
      <x:c r="K461" s="304"/>
      <x:c r="L461" s="304"/>
      <x:c r="M461" s="304"/>
      <x:c r="N461" s="60"/>
      <x:c r="O461" s="60"/>
      <x:c r="P461" s="60"/>
      <x:c r="Q461" s="43"/>
      <x:c r="R461" s="60"/>
      <x:c r="S461" s="60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7"/>
      <x:c r="G462" s="60"/>
      <x:c r="H462" s="60"/>
      <x:c r="I462" s="304"/>
      <x:c r="J462" s="304"/>
      <x:c r="K462" s="304"/>
      <x:c r="L462" s="304"/>
      <x:c r="M462" s="304"/>
      <x:c r="N462" s="60"/>
      <x:c r="O462" s="60"/>
      <x:c r="P462" s="60"/>
      <x:c r="Q462" s="43"/>
      <x:c r="R462" s="60"/>
      <x:c r="S462" s="60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7"/>
      <x:c r="G463" s="60"/>
      <x:c r="H463" s="60"/>
      <x:c r="I463" s="304"/>
      <x:c r="J463" s="304"/>
      <x:c r="K463" s="304"/>
      <x:c r="L463" s="304"/>
      <x:c r="M463" s="304"/>
      <x:c r="N463" s="60"/>
      <x:c r="O463" s="60"/>
      <x:c r="P463" s="60"/>
      <x:c r="Q463" s="43"/>
      <x:c r="R463" s="60"/>
      <x:c r="S463" s="60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7"/>
      <x:c r="G464" s="60"/>
      <x:c r="H464" s="60"/>
      <x:c r="I464" s="304"/>
      <x:c r="J464" s="304"/>
      <x:c r="K464" s="304"/>
      <x:c r="L464" s="304"/>
      <x:c r="M464" s="304"/>
      <x:c r="N464" s="60"/>
      <x:c r="O464" s="60"/>
      <x:c r="P464" s="60"/>
      <x:c r="Q464" s="43"/>
      <x:c r="R464" s="60"/>
      <x:c r="S464" s="60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7"/>
      <x:c r="G465" s="60"/>
      <x:c r="H465" s="60"/>
      <x:c r="I465" s="304"/>
      <x:c r="J465" s="304"/>
      <x:c r="K465" s="304"/>
      <x:c r="L465" s="304"/>
      <x:c r="M465" s="304"/>
      <x:c r="N465" s="60"/>
      <x:c r="O465" s="60"/>
      <x:c r="P465" s="60"/>
      <x:c r="Q465" s="43"/>
      <x:c r="R465" s="60"/>
      <x:c r="S465" s="60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7"/>
      <x:c r="G466" s="60"/>
      <x:c r="H466" s="60"/>
      <x:c r="I466" s="304"/>
      <x:c r="J466" s="304"/>
      <x:c r="K466" s="304"/>
      <x:c r="L466" s="304"/>
      <x:c r="M466" s="304"/>
      <x:c r="N466" s="60"/>
      <x:c r="O466" s="60"/>
      <x:c r="P466" s="60"/>
      <x:c r="Q466" s="43"/>
      <x:c r="R466" s="60"/>
      <x:c r="S466" s="60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7"/>
      <x:c r="G467" s="60"/>
      <x:c r="H467" s="60"/>
      <x:c r="I467" s="304"/>
      <x:c r="J467" s="304"/>
      <x:c r="K467" s="304"/>
      <x:c r="L467" s="304"/>
      <x:c r="M467" s="304"/>
      <x:c r="N467" s="60"/>
      <x:c r="O467" s="60"/>
      <x:c r="P467" s="60"/>
      <x:c r="Q467" s="43"/>
      <x:c r="R467" s="60"/>
      <x:c r="S467" s="60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7"/>
      <x:c r="G468" s="60"/>
      <x:c r="H468" s="60"/>
      <x:c r="I468" s="304"/>
      <x:c r="J468" s="304"/>
      <x:c r="K468" s="304"/>
      <x:c r="L468" s="304"/>
      <x:c r="M468" s="304"/>
      <x:c r="N468" s="60"/>
      <x:c r="O468" s="60"/>
      <x:c r="P468" s="60"/>
      <x:c r="Q468" s="43"/>
      <x:c r="R468" s="60"/>
      <x:c r="S468" s="60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7"/>
      <x:c r="G469" s="60"/>
      <x:c r="H469" s="60"/>
      <x:c r="I469" s="304"/>
      <x:c r="J469" s="304"/>
      <x:c r="K469" s="304"/>
      <x:c r="L469" s="304"/>
      <x:c r="M469" s="304"/>
      <x:c r="N469" s="60"/>
      <x:c r="O469" s="60"/>
      <x:c r="P469" s="60"/>
      <x:c r="Q469" s="43"/>
      <x:c r="R469" s="60"/>
      <x:c r="S469" s="60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7"/>
      <x:c r="G470" s="60"/>
      <x:c r="H470" s="60"/>
      <x:c r="I470" s="304"/>
      <x:c r="J470" s="304"/>
      <x:c r="K470" s="304"/>
      <x:c r="L470" s="304"/>
      <x:c r="M470" s="304"/>
      <x:c r="N470" s="60"/>
      <x:c r="O470" s="60"/>
      <x:c r="P470" s="60"/>
      <x:c r="Q470" s="43"/>
      <x:c r="R470" s="60"/>
      <x:c r="S470" s="60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7"/>
      <x:c r="G471" s="60"/>
      <x:c r="H471" s="60"/>
      <x:c r="I471" s="304"/>
      <x:c r="J471" s="304"/>
      <x:c r="K471" s="304"/>
      <x:c r="L471" s="304"/>
      <x:c r="M471" s="304"/>
      <x:c r="N471" s="60"/>
      <x:c r="O471" s="60"/>
      <x:c r="P471" s="60"/>
      <x:c r="Q471" s="43"/>
      <x:c r="R471" s="60"/>
      <x:c r="S471" s="60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7"/>
      <x:c r="G472" s="60"/>
      <x:c r="H472" s="60"/>
      <x:c r="I472" s="304"/>
      <x:c r="J472" s="304"/>
      <x:c r="K472" s="304"/>
      <x:c r="L472" s="304"/>
      <x:c r="M472" s="304"/>
      <x:c r="N472" s="60"/>
      <x:c r="O472" s="60"/>
      <x:c r="P472" s="60"/>
      <x:c r="Q472" s="43"/>
      <x:c r="R472" s="60"/>
      <x:c r="S472" s="60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7"/>
      <x:c r="G473" s="60"/>
      <x:c r="H473" s="60"/>
      <x:c r="I473" s="304"/>
      <x:c r="J473" s="304"/>
      <x:c r="K473" s="304"/>
      <x:c r="L473" s="304"/>
      <x:c r="M473" s="304"/>
      <x:c r="N473" s="60"/>
      <x:c r="O473" s="60"/>
      <x:c r="P473" s="60"/>
      <x:c r="Q473" s="43"/>
      <x:c r="R473" s="60"/>
      <x:c r="S473" s="60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7"/>
      <x:c r="G474" s="60"/>
      <x:c r="H474" s="60"/>
      <x:c r="I474" s="304"/>
      <x:c r="J474" s="304"/>
      <x:c r="K474" s="304"/>
      <x:c r="L474" s="304"/>
      <x:c r="M474" s="304"/>
      <x:c r="N474" s="60"/>
      <x:c r="O474" s="60"/>
      <x:c r="P474" s="60"/>
      <x:c r="Q474" s="43"/>
      <x:c r="R474" s="60"/>
      <x:c r="S474" s="60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7"/>
      <x:c r="G475" s="60"/>
      <x:c r="H475" s="60"/>
      <x:c r="I475" s="304"/>
      <x:c r="J475" s="304"/>
      <x:c r="K475" s="304"/>
      <x:c r="L475" s="304"/>
      <x:c r="M475" s="304"/>
      <x:c r="N475" s="60"/>
      <x:c r="O475" s="60"/>
      <x:c r="P475" s="60"/>
      <x:c r="Q475" s="43"/>
      <x:c r="R475" s="60"/>
      <x:c r="S475" s="60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7"/>
      <x:c r="G476" s="60"/>
      <x:c r="H476" s="60"/>
      <x:c r="I476" s="304"/>
      <x:c r="J476" s="304"/>
      <x:c r="K476" s="304"/>
      <x:c r="L476" s="304"/>
      <x:c r="M476" s="304"/>
      <x:c r="N476" s="60"/>
      <x:c r="O476" s="60"/>
      <x:c r="P476" s="60"/>
      <x:c r="Q476" s="43"/>
      <x:c r="R476" s="60"/>
      <x:c r="S476" s="60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7"/>
      <x:c r="G477" s="60"/>
      <x:c r="H477" s="60"/>
      <x:c r="I477" s="304"/>
      <x:c r="J477" s="304"/>
      <x:c r="K477" s="304"/>
      <x:c r="L477" s="304"/>
      <x:c r="M477" s="304"/>
      <x:c r="N477" s="60"/>
      <x:c r="O477" s="60"/>
      <x:c r="P477" s="60"/>
      <x:c r="Q477" s="43"/>
      <x:c r="R477" s="60"/>
      <x:c r="S477" s="60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7"/>
      <x:c r="G478" s="60"/>
      <x:c r="H478" s="60"/>
      <x:c r="I478" s="304"/>
      <x:c r="J478" s="304"/>
      <x:c r="K478" s="304"/>
      <x:c r="L478" s="304"/>
      <x:c r="M478" s="304"/>
      <x:c r="N478" s="60"/>
      <x:c r="O478" s="60"/>
      <x:c r="P478" s="60"/>
      <x:c r="Q478" s="43"/>
      <x:c r="R478" s="60"/>
      <x:c r="S478" s="60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7"/>
      <x:c r="G479" s="60"/>
      <x:c r="H479" s="60"/>
      <x:c r="I479" s="304"/>
      <x:c r="J479" s="304"/>
      <x:c r="K479" s="304"/>
      <x:c r="L479" s="304"/>
      <x:c r="M479" s="304"/>
      <x:c r="N479" s="60"/>
      <x:c r="O479" s="60"/>
      <x:c r="P479" s="60"/>
      <x:c r="Q479" s="43"/>
      <x:c r="R479" s="60"/>
      <x:c r="S479" s="60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7"/>
      <x:c r="G480" s="60"/>
      <x:c r="H480" s="60"/>
      <x:c r="I480" s="304"/>
      <x:c r="J480" s="304"/>
      <x:c r="K480" s="304"/>
      <x:c r="L480" s="304"/>
      <x:c r="M480" s="304"/>
      <x:c r="N480" s="60"/>
      <x:c r="O480" s="60"/>
      <x:c r="P480" s="60"/>
      <x:c r="Q480" s="43"/>
      <x:c r="R480" s="60"/>
      <x:c r="S480" s="60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7"/>
      <x:c r="G481" s="60"/>
      <x:c r="H481" s="60"/>
      <x:c r="I481" s="304"/>
      <x:c r="J481" s="304"/>
      <x:c r="K481" s="304"/>
      <x:c r="L481" s="304"/>
      <x:c r="M481" s="304"/>
      <x:c r="N481" s="60"/>
      <x:c r="O481" s="60"/>
      <x:c r="P481" s="60"/>
      <x:c r="Q481" s="43"/>
      <x:c r="R481" s="60"/>
      <x:c r="S481" s="60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7"/>
      <x:c r="G482" s="60"/>
      <x:c r="H482" s="60"/>
      <x:c r="I482" s="304"/>
      <x:c r="J482" s="304"/>
      <x:c r="K482" s="304"/>
      <x:c r="L482" s="304"/>
      <x:c r="M482" s="304"/>
      <x:c r="N482" s="60"/>
      <x:c r="O482" s="60"/>
      <x:c r="P482" s="60"/>
      <x:c r="Q482" s="43"/>
      <x:c r="R482" s="60"/>
      <x:c r="S482" s="60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7"/>
      <x:c r="G483" s="60"/>
      <x:c r="H483" s="60"/>
      <x:c r="I483" s="304"/>
      <x:c r="J483" s="304"/>
      <x:c r="K483" s="304"/>
      <x:c r="L483" s="304"/>
      <x:c r="M483" s="304"/>
      <x:c r="N483" s="60"/>
      <x:c r="O483" s="60"/>
      <x:c r="P483" s="60"/>
      <x:c r="Q483" s="43"/>
      <x:c r="R483" s="60"/>
      <x:c r="S483" s="60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7"/>
      <x:c r="G484" s="60"/>
      <x:c r="H484" s="60"/>
      <x:c r="I484" s="304"/>
      <x:c r="J484" s="304"/>
      <x:c r="K484" s="304"/>
      <x:c r="L484" s="304"/>
      <x:c r="M484" s="304"/>
      <x:c r="N484" s="60"/>
      <x:c r="O484" s="60"/>
      <x:c r="P484" s="60"/>
      <x:c r="Q484" s="43"/>
      <x:c r="R484" s="60"/>
      <x:c r="S484" s="60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7"/>
      <x:c r="G485" s="60"/>
      <x:c r="H485" s="60"/>
      <x:c r="I485" s="304"/>
      <x:c r="J485" s="304"/>
      <x:c r="K485" s="304"/>
      <x:c r="L485" s="304"/>
      <x:c r="M485" s="304"/>
      <x:c r="N485" s="60"/>
      <x:c r="O485" s="60"/>
      <x:c r="P485" s="60"/>
      <x:c r="Q485" s="43"/>
      <x:c r="R485" s="60"/>
      <x:c r="S485" s="60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7"/>
      <x:c r="G486" s="60"/>
      <x:c r="H486" s="60"/>
      <x:c r="I486" s="304"/>
      <x:c r="J486" s="304"/>
      <x:c r="K486" s="304"/>
      <x:c r="L486" s="304"/>
      <x:c r="M486" s="304"/>
      <x:c r="N486" s="60"/>
      <x:c r="O486" s="60"/>
      <x:c r="P486" s="60"/>
      <x:c r="Q486" s="43"/>
      <x:c r="R486" s="60"/>
      <x:c r="S486" s="60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7"/>
      <x:c r="G487" s="60"/>
      <x:c r="H487" s="60"/>
      <x:c r="I487" s="304"/>
      <x:c r="J487" s="304"/>
      <x:c r="K487" s="304"/>
      <x:c r="L487" s="304"/>
      <x:c r="M487" s="304"/>
      <x:c r="N487" s="60"/>
      <x:c r="O487" s="60"/>
      <x:c r="P487" s="60"/>
      <x:c r="Q487" s="43"/>
      <x:c r="R487" s="60"/>
      <x:c r="S487" s="60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7"/>
      <x:c r="G488" s="60"/>
      <x:c r="H488" s="60"/>
      <x:c r="I488" s="304"/>
      <x:c r="J488" s="304"/>
      <x:c r="K488" s="304"/>
      <x:c r="L488" s="304"/>
      <x:c r="M488" s="304"/>
      <x:c r="N488" s="60"/>
      <x:c r="O488" s="60"/>
      <x:c r="P488" s="60"/>
      <x:c r="Q488" s="43"/>
      <x:c r="R488" s="60"/>
      <x:c r="S488" s="60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7"/>
      <x:c r="G489" s="60"/>
      <x:c r="H489" s="60"/>
      <x:c r="I489" s="304"/>
      <x:c r="J489" s="304"/>
      <x:c r="K489" s="304"/>
      <x:c r="L489" s="304"/>
      <x:c r="M489" s="304"/>
      <x:c r="N489" s="60"/>
      <x:c r="O489" s="60"/>
      <x:c r="P489" s="60"/>
      <x:c r="Q489" s="43"/>
      <x:c r="R489" s="60"/>
      <x:c r="S489" s="60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7"/>
      <x:c r="G490" s="60"/>
      <x:c r="H490" s="60"/>
      <x:c r="I490" s="304"/>
      <x:c r="J490" s="304"/>
      <x:c r="K490" s="304"/>
      <x:c r="L490" s="304"/>
      <x:c r="M490" s="304"/>
      <x:c r="N490" s="60"/>
      <x:c r="O490" s="60"/>
      <x:c r="P490" s="60"/>
      <x:c r="Q490" s="43"/>
      <x:c r="R490" s="60"/>
      <x:c r="S490" s="60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7"/>
      <x:c r="G491" s="60"/>
      <x:c r="H491" s="60"/>
      <x:c r="I491" s="304"/>
      <x:c r="J491" s="304"/>
      <x:c r="K491" s="304"/>
      <x:c r="L491" s="304"/>
      <x:c r="M491" s="304"/>
      <x:c r="N491" s="60"/>
      <x:c r="O491" s="60"/>
      <x:c r="P491" s="60"/>
      <x:c r="Q491" s="43"/>
      <x:c r="R491" s="60"/>
      <x:c r="S491" s="60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7"/>
      <x:c r="G492" s="60"/>
      <x:c r="H492" s="60"/>
      <x:c r="I492" s="304"/>
      <x:c r="J492" s="304"/>
      <x:c r="K492" s="304"/>
      <x:c r="L492" s="304"/>
      <x:c r="M492" s="304"/>
      <x:c r="N492" s="60"/>
      <x:c r="O492" s="60"/>
      <x:c r="P492" s="60"/>
      <x:c r="Q492" s="43"/>
      <x:c r="R492" s="60"/>
      <x:c r="S492" s="60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7"/>
      <x:c r="G493" s="60"/>
      <x:c r="H493" s="60"/>
      <x:c r="I493" s="304"/>
      <x:c r="J493" s="304"/>
      <x:c r="K493" s="304"/>
      <x:c r="L493" s="304"/>
      <x:c r="M493" s="304"/>
      <x:c r="N493" s="60"/>
      <x:c r="O493" s="60"/>
      <x:c r="P493" s="60"/>
      <x:c r="Q493" s="43"/>
      <x:c r="R493" s="60"/>
      <x:c r="S493" s="60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7"/>
      <x:c r="G494" s="60"/>
      <x:c r="H494" s="60"/>
      <x:c r="I494" s="304"/>
      <x:c r="J494" s="304"/>
      <x:c r="K494" s="304"/>
      <x:c r="L494" s="304"/>
      <x:c r="M494" s="304"/>
      <x:c r="N494" s="60"/>
      <x:c r="O494" s="60"/>
      <x:c r="P494" s="60"/>
      <x:c r="Q494" s="43"/>
      <x:c r="R494" s="60"/>
      <x:c r="S494" s="60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7"/>
      <x:c r="G495" s="60"/>
      <x:c r="H495" s="60"/>
      <x:c r="I495" s="304"/>
      <x:c r="J495" s="304"/>
      <x:c r="K495" s="304"/>
      <x:c r="L495" s="304"/>
      <x:c r="M495" s="304"/>
      <x:c r="N495" s="60"/>
      <x:c r="O495" s="60"/>
      <x:c r="P495" s="60"/>
      <x:c r="Q495" s="43"/>
      <x:c r="R495" s="60"/>
      <x:c r="S495" s="60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7"/>
      <x:c r="G496" s="60"/>
      <x:c r="H496" s="60"/>
      <x:c r="I496" s="304"/>
      <x:c r="J496" s="304"/>
      <x:c r="K496" s="304"/>
      <x:c r="L496" s="304"/>
      <x:c r="M496" s="304"/>
      <x:c r="N496" s="60"/>
      <x:c r="O496" s="60"/>
      <x:c r="P496" s="60"/>
      <x:c r="Q496" s="43"/>
      <x:c r="R496" s="60"/>
      <x:c r="S496" s="60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7"/>
      <x:c r="G497" s="60"/>
      <x:c r="H497" s="60"/>
      <x:c r="I497" s="304"/>
      <x:c r="J497" s="304"/>
      <x:c r="K497" s="304"/>
      <x:c r="L497" s="304"/>
      <x:c r="M497" s="304"/>
      <x:c r="N497" s="60"/>
      <x:c r="O497" s="60"/>
      <x:c r="P497" s="60"/>
      <x:c r="Q497" s="43"/>
      <x:c r="R497" s="60"/>
      <x:c r="S497" s="60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7"/>
      <x:c r="G498" s="60"/>
      <x:c r="H498" s="60"/>
      <x:c r="I498" s="304"/>
      <x:c r="J498" s="304"/>
      <x:c r="K498" s="304"/>
      <x:c r="L498" s="304"/>
      <x:c r="M498" s="304"/>
      <x:c r="N498" s="60"/>
      <x:c r="O498" s="60"/>
      <x:c r="P498" s="60"/>
      <x:c r="Q498" s="43"/>
      <x:c r="R498" s="60"/>
      <x:c r="S498" s="60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7"/>
      <x:c r="G499" s="60"/>
      <x:c r="H499" s="60"/>
      <x:c r="I499" s="304"/>
      <x:c r="J499" s="304"/>
      <x:c r="K499" s="304"/>
      <x:c r="L499" s="304"/>
      <x:c r="M499" s="304"/>
      <x:c r="N499" s="60"/>
      <x:c r="O499" s="60"/>
      <x:c r="P499" s="60"/>
      <x:c r="Q499" s="43"/>
      <x:c r="R499" s="60"/>
      <x:c r="S499" s="60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7"/>
      <x:c r="G500" s="60"/>
      <x:c r="H500" s="60"/>
      <x:c r="I500" s="304"/>
      <x:c r="J500" s="304"/>
      <x:c r="K500" s="304"/>
      <x:c r="L500" s="304"/>
      <x:c r="M500" s="304"/>
      <x:c r="N500" s="60"/>
      <x:c r="O500" s="60"/>
      <x:c r="P500" s="60"/>
      <x:c r="Q500" s="43"/>
      <x:c r="R500" s="60"/>
      <x:c r="S500" s="60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7"/>
      <x:c r="G501" s="60"/>
      <x:c r="H501" s="60"/>
      <x:c r="I501" s="304"/>
      <x:c r="J501" s="304"/>
      <x:c r="K501" s="304"/>
      <x:c r="L501" s="304"/>
      <x:c r="M501" s="304"/>
      <x:c r="N501" s="60"/>
      <x:c r="O501" s="60"/>
      <x:c r="P501" s="60"/>
      <x:c r="Q501" s="43"/>
      <x:c r="R501" s="60"/>
      <x:c r="S501" s="60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7"/>
      <x:c r="G502" s="60"/>
      <x:c r="H502" s="60"/>
      <x:c r="I502" s="304"/>
      <x:c r="J502" s="304"/>
      <x:c r="K502" s="304"/>
      <x:c r="L502" s="304"/>
      <x:c r="M502" s="304"/>
      <x:c r="N502" s="60"/>
      <x:c r="O502" s="60"/>
      <x:c r="P502" s="60"/>
      <x:c r="Q502" s="43"/>
      <x:c r="R502" s="60"/>
      <x:c r="S502" s="60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7"/>
      <x:c r="G503" s="60"/>
      <x:c r="H503" s="60"/>
      <x:c r="I503" s="304"/>
      <x:c r="J503" s="304"/>
      <x:c r="K503" s="304"/>
      <x:c r="L503" s="304"/>
      <x:c r="M503" s="304"/>
      <x:c r="N503" s="60"/>
      <x:c r="O503" s="60"/>
      <x:c r="P503" s="60"/>
      <x:c r="Q503" s="43"/>
      <x:c r="R503" s="60"/>
      <x:c r="S503" s="60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7"/>
      <x:c r="G504" s="60"/>
      <x:c r="H504" s="60"/>
      <x:c r="I504" s="304"/>
      <x:c r="J504" s="304"/>
      <x:c r="K504" s="304"/>
      <x:c r="L504" s="304"/>
      <x:c r="M504" s="304"/>
      <x:c r="N504" s="60"/>
      <x:c r="O504" s="60"/>
      <x:c r="P504" s="60"/>
      <x:c r="Q504" s="43"/>
      <x:c r="R504" s="60"/>
      <x:c r="S504" s="60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7"/>
      <x:c r="G505" s="60"/>
      <x:c r="H505" s="60"/>
      <x:c r="I505" s="304"/>
      <x:c r="J505" s="304"/>
      <x:c r="K505" s="304"/>
      <x:c r="L505" s="304"/>
      <x:c r="M505" s="304"/>
      <x:c r="N505" s="60"/>
      <x:c r="O505" s="60"/>
      <x:c r="P505" s="60"/>
      <x:c r="Q505" s="43"/>
      <x:c r="R505" s="60"/>
      <x:c r="S505" s="60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7"/>
      <x:c r="G506" s="60"/>
      <x:c r="H506" s="60"/>
      <x:c r="I506" s="304"/>
      <x:c r="J506" s="304"/>
      <x:c r="K506" s="304"/>
      <x:c r="L506" s="304"/>
      <x:c r="M506" s="304"/>
      <x:c r="N506" s="60"/>
      <x:c r="O506" s="60"/>
      <x:c r="P506" s="60"/>
      <x:c r="Q506" s="43"/>
      <x:c r="R506" s="60"/>
      <x:c r="S506" s="60"/>
      <x:c r="T506" s="60"/>
      <x:c r="U506" s="60"/>
      <x:c r="V506" s="60"/>
      <x:c r="W506" s="60"/>
      <x:c r="X506" s="60"/>
      <x:c r="Y506" s="60"/>
      <x:c r="Z506" s="60"/>
    </x:row>
  </x:sheetData>
  <x:mergeCells>
    <x:mergeCell ref="A4:S4"/>
  </x:mergeCells>
  <x:dataValidations count="3">
    <x:dataValidation type="list" errorStyle="stop" operator="between" allowBlank="0" showDropDown="0" showInputMessage="0" showErrorMessage="0" sqref="H7:H506">
      <x:formula1>"Actual,Budget,Forecast,Projection"</x:formula1>
      <x:formula2>0</x:formula2>
    </x:dataValidation>
    <x:dataValidation type="list" errorStyle="stop" operator="between" allowBlank="0" showDropDown="0" showInputMessage="0" showErrorMessage="0" sqref="N7:N506">
      <x:formula1>"CAD,USD,Other"</x:formula1>
      <x:formula2>0</x:formula2>
    </x:dataValidation>
    <x:dataValidation type="list" errorStyle="stop" operator="between" allowBlank="0" showDropDown="0" showInputMessage="0" showErrorMessage="0" sqref="Q7:Q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4" width="18" style="1" hidden="0" customWidth="1"/>
    <x:col min="5" max="5" width="16" style="1" hidden="0" customWidth="1"/>
    <x:col min="6" max="6" width="24" style="1" hidden="0" customWidth="1"/>
    <x:col min="7" max="7" width="20" style="1" hidden="0" customWidth="1"/>
    <x:col min="8" max="8" width="14" style="1" hidden="0" customWidth="1"/>
    <x:col min="9" max="9" width="20" style="1" hidden="0" customWidth="1"/>
    <x:col min="10" max="10" width="22" style="1" hidden="0" customWidth="1"/>
    <x:col min="11" max="11" width="24" style="1" hidden="0" customWidth="1"/>
    <x:col min="12" max="12" width="18" style="1" hidden="0" customWidth="1"/>
    <x:col min="13" max="13" width="24" style="1" hidden="0" customWidth="1"/>
    <x:col min="14" max="14" width="20" style="1" hidden="0" customWidth="1"/>
    <x:col min="15" max="15" width="18" style="1" hidden="0" customWidth="1"/>
    <x:col min="16" max="16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1577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Live Excel input: portfolio closing reserve balance only, one selected scenario per fiscal year. Keep opening balances and other cash definitions in staging. Confirm restrictions separately.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57" t="s">
        <x:v>1056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33.75" hidden="0" customHeight="1">
      <x:c r="A6" s="298" t="s">
        <x:v>1578</x:v>
      </x:c>
      <x:c r="B6" s="298" t="s">
        <x:v>1057</x:v>
      </x:c>
      <x:c r="C6" s="298" t="s">
        <x:v>1058</x:v>
      </x:c>
      <x:c r="D6" s="298" t="s">
        <x:v>1532</x:v>
      </x:c>
      <x:c r="E6" s="298" t="s">
        <x:v>1579</x:v>
      </x:c>
      <x:c r="F6" s="298" t="s">
        <x:v>1580</x:v>
      </x:c>
      <x:c r="G6" s="298" t="s">
        <x:v>1551</x:v>
      </x:c>
      <x:c r="H6" s="298" t="s">
        <x:v>1552</x:v>
      </x:c>
      <x:c r="I6" s="298" t="s">
        <x:v>1581</x:v>
      </x:c>
      <x:c r="J6" s="299" t="s">
        <x:v>1582</x:v>
      </x:c>
      <x:c r="K6" s="299" t="s">
        <x:v>1583</x:v>
      </x:c>
      <x:c r="L6" s="298" t="s">
        <x:v>1460</x:v>
      </x:c>
      <x:c r="M6" s="299" t="s">
        <x:v>533</x:v>
      </x:c>
      <x:c r="N6" s="298" t="s">
        <x:v>1076</x:v>
      </x:c>
      <x:c r="O6" s="298" t="s">
        <x:v>1493</x:v>
      </x:c>
      <x:c r="P6" s="299" t="s">
        <x:v>448</x:v>
      </x:c>
      <x:c r="Q6" s="300" t="str">
        <x:v>Fiscal_Year *</x:v>
      </x:c>
      <x:c r="R6" s="300" t="str">
        <x:v>Scenario *</x:v>
      </x:c>
      <x:c r="S6" s="300" t="str">
        <x:v>Permitted_Use_Note</x:v>
      </x:c>
      <x:c r="T6" s="300"/>
      <x:c r="U6" s="300"/>
      <x:c r="V6" s="300"/>
      <x:c r="W6" s="300"/>
      <x:c r="X6" s="300"/>
      <x:c r="Y6" s="300"/>
      <x:c r="Z6" s="300"/>
    </x:row>
    <x:row r="7" ht="24" hidden="0" customHeight="1">
      <x:c r="A7" s="321" t="str">
        <x:v>CASH-TEST-0</x:v>
      </x:c>
      <x:c r="B7" s="321" t="str">
        <x:v>ASM-NGOB-V42-TEST</x:v>
      </x:c>
      <x:c r="C7" s="321" t="str">
        <x:v>ORG-NGOB</x:v>
      </x:c>
      <x:c r="D7" s="321" t="str">
        <x:v>PORTFOLIO-NGOB</x:v>
      </x:c>
      <x:c r="E7" s="346" t="d">
        <x:v>2025-03-31T00:00:00.000Z</x:v>
      </x:c>
      <x:c r="F7" s="321" t="str">
        <x:v>Other</x:v>
      </x:c>
      <x:c r="G7" s="347" t="n">
        <x:f>'11_RAW_STAGING'!I479</x:f>
        <x:v>5009494.06</x:v>
      </x:c>
      <x:c r="H7" s="321" t="str">
        <x:v>CAD</x:v>
      </x:c>
      <x:c r="I7" s="321" t="str">
        <x:v>Unknown</x:v>
      </x:c>
      <x:c r="J7" s="321" t="str">
        <x:v>Unknown</x:v>
      </x:c>
      <x:c r="K7" s="321" t="str">
        <x:v>Unknown</x:v>
      </x:c>
      <x:c r="L7" s="321" t="str">
        <x:v>SRC-NGOB-V18</x:v>
      </x:c>
      <x:c r="M7" s="321" t="str">
        <x:v>'CASH FLOW W ALL BUILDINGS JULY '!C88</x:v>
      </x:c>
      <x:c r="N7" s="321" t="str">
        <x:v>Under review</x:v>
      </x:c>
      <x:c r="O7" s="321" t="str">
        <x:v>V4.2-NGOB-CORRECTED-TEST</x:v>
      </x:c>
      <x:c r="P7" s="321" t="str">
        <x:v>Closing portfolio reserve; cash type and permissions not confirmed. EXC-NGOB-014 and EXC-NGOB-016.</x:v>
      </x:c>
      <x:c r="Q7" s="332" t="str">
        <x:v>2024-2025</x:v>
      </x:c>
      <x:c r="R7" s="332" t="str">
        <x:v>Actual</x:v>
      </x:c>
      <x:c r="S7" s="332"/>
      <x:c r="T7" s="332"/>
      <x:c r="U7" s="332"/>
      <x:c r="V7" s="332"/>
      <x:c r="W7" s="60"/>
      <x:c r="X7" s="60"/>
      <x:c r="Y7" s="60"/>
      <x:c r="Z7" s="60"/>
    </x:row>
    <x:row r="8" ht="24" hidden="0" customHeight="1">
      <x:c r="A8" s="321" t="str">
        <x:v>CASH-TEST-1</x:v>
      </x:c>
      <x:c r="B8" s="321" t="str">
        <x:v>ASM-NGOB-V42-TEST</x:v>
      </x:c>
      <x:c r="C8" s="321" t="str">
        <x:v>ORG-NGOB</x:v>
      </x:c>
      <x:c r="D8" s="321" t="str">
        <x:v>PORTFOLIO-NGOB</x:v>
      </x:c>
      <x:c r="E8" s="346" t="d">
        <x:v>2026-03-31T00:00:00.000Z</x:v>
      </x:c>
      <x:c r="F8" s="321" t="str">
        <x:v>Other</x:v>
      </x:c>
      <x:c r="G8" s="347" t="n">
        <x:f>'11_RAW_STAGING'!I481</x:f>
        <x:v>820980.1727211978</x:v>
      </x:c>
      <x:c r="H8" s="321" t="str">
        <x:v>CAD</x:v>
      </x:c>
      <x:c r="I8" s="321" t="str">
        <x:v>Unknown</x:v>
      </x:c>
      <x:c r="J8" s="321" t="str">
        <x:v>Unknown</x:v>
      </x:c>
      <x:c r="K8" s="321" t="str">
        <x:v>Unknown</x:v>
      </x:c>
      <x:c r="L8" s="321" t="str">
        <x:v>SRC-NGOB-V18</x:v>
      </x:c>
      <x:c r="M8" s="321" t="str">
        <x:v>'CASH FLOW W ALL BUILDINGS JULY '!D88</x:v>
      </x:c>
      <x:c r="N8" s="321" t="str">
        <x:v>Under review</x:v>
      </x:c>
      <x:c r="O8" s="321" t="str">
        <x:v>V4.2-NGOB-CORRECTED-TEST</x:v>
      </x:c>
      <x:c r="P8" s="321" t="str">
        <x:v>Closing portfolio reserve; cash type and permissions not confirmed. EXC-NGOB-014 and EXC-NGOB-016.</x:v>
      </x:c>
      <x:c r="Q8" s="332" t="str">
        <x:v>2025-2026</x:v>
      </x:c>
      <x:c r="R8" s="332" t="str">
        <x:v>Budget</x:v>
      </x:c>
      <x:c r="S8" s="332"/>
      <x:c r="T8" s="332"/>
      <x:c r="U8" s="332"/>
      <x:c r="V8" s="332"/>
      <x:c r="W8" s="60"/>
      <x:c r="X8" s="60"/>
      <x:c r="Y8" s="60"/>
      <x:c r="Z8" s="60"/>
    </x:row>
    <x:row r="9" ht="24" hidden="0" customHeight="1">
      <x:c r="A9" s="321" t="str">
        <x:v>CASH-TEST-2</x:v>
      </x:c>
      <x:c r="B9" s="321" t="str">
        <x:v>ASM-NGOB-V42-TEST</x:v>
      </x:c>
      <x:c r="C9" s="321" t="str">
        <x:v>ORG-NGOB</x:v>
      </x:c>
      <x:c r="D9" s="321" t="str">
        <x:v>PORTFOLIO-NGOB</x:v>
      </x:c>
      <x:c r="E9" s="346" t="d">
        <x:v>2027-03-31T00:00:00.000Z</x:v>
      </x:c>
      <x:c r="F9" s="321" t="str">
        <x:v>Other</x:v>
      </x:c>
      <x:c r="G9" s="347" t="n">
        <x:f>'11_RAW_STAGING'!I483</x:f>
        <x:v>2312308.7558795176</x:v>
      </x:c>
      <x:c r="H9" s="321" t="str">
        <x:v>CAD</x:v>
      </x:c>
      <x:c r="I9" s="321" t="str">
        <x:v>Unknown</x:v>
      </x:c>
      <x:c r="J9" s="321" t="str">
        <x:v>Unknown</x:v>
      </x:c>
      <x:c r="K9" s="321" t="str">
        <x:v>Unknown</x:v>
      </x:c>
      <x:c r="L9" s="321" t="str">
        <x:v>SRC-NGOB-V18</x:v>
      </x:c>
      <x:c r="M9" s="321" t="str">
        <x:v>'CASH FLOW W ALL BUILDINGS JULY '!E88</x:v>
      </x:c>
      <x:c r="N9" s="321" t="str">
        <x:v>Under review</x:v>
      </x:c>
      <x:c r="O9" s="321" t="str">
        <x:v>V4.2-NGOB-CORRECTED-TEST</x:v>
      </x:c>
      <x:c r="P9" s="321" t="str">
        <x:v>Closing portfolio reserve; cash type and permissions not confirmed. EXC-NGOB-014 and EXC-NGOB-016.</x:v>
      </x:c>
      <x:c r="Q9" s="332" t="str">
        <x:v>2026-2027</x:v>
      </x:c>
      <x:c r="R9" s="332" t="str">
        <x:v>Projection</x:v>
      </x:c>
      <x:c r="S9" s="332"/>
      <x:c r="T9" s="332"/>
      <x:c r="U9" s="332"/>
      <x:c r="V9" s="332"/>
      <x:c r="W9" s="60"/>
      <x:c r="X9" s="60"/>
      <x:c r="Y9" s="60"/>
      <x:c r="Z9" s="60"/>
    </x:row>
    <x:row r="10" ht="24" hidden="0" customHeight="1">
      <x:c r="A10" s="321" t="str">
        <x:v>CASH-TEST-3</x:v>
      </x:c>
      <x:c r="B10" s="321" t="str">
        <x:v>ASM-NGOB-V42-TEST</x:v>
      </x:c>
      <x:c r="C10" s="321" t="str">
        <x:v>ORG-NGOB</x:v>
      </x:c>
      <x:c r="D10" s="321" t="str">
        <x:v>PORTFOLIO-NGOB</x:v>
      </x:c>
      <x:c r="E10" s="346" t="d">
        <x:v>2028-03-31T00:00:00.000Z</x:v>
      </x:c>
      <x:c r="F10" s="321" t="str">
        <x:v>Other</x:v>
      </x:c>
      <x:c r="G10" s="347" t="n">
        <x:f>'11_RAW_STAGING'!I485</x:f>
        <x:v>5637862.182179932</x:v>
      </x:c>
      <x:c r="H10" s="321" t="str">
        <x:v>CAD</x:v>
      </x:c>
      <x:c r="I10" s="321" t="str">
        <x:v>Unknown</x:v>
      </x:c>
      <x:c r="J10" s="321" t="str">
        <x:v>Unknown</x:v>
      </x:c>
      <x:c r="K10" s="321" t="str">
        <x:v>Unknown</x:v>
      </x:c>
      <x:c r="L10" s="321" t="str">
        <x:v>SRC-NGOB-V18</x:v>
      </x:c>
      <x:c r="M10" s="321" t="str">
        <x:v>'CASH FLOW W ALL BUILDINGS JULY '!F88</x:v>
      </x:c>
      <x:c r="N10" s="321" t="str">
        <x:v>Under review</x:v>
      </x:c>
      <x:c r="O10" s="321" t="str">
        <x:v>V4.2-NGOB-CORRECTED-TEST</x:v>
      </x:c>
      <x:c r="P10" s="321" t="str">
        <x:v>Closing portfolio reserve; cash type and permissions not confirmed. EXC-NGOB-014 and EXC-NGOB-016.</x:v>
      </x:c>
      <x:c r="Q10" s="332" t="str">
        <x:v>2027-2028</x:v>
      </x:c>
      <x:c r="R10" s="332" t="str">
        <x:v>Projection</x:v>
      </x:c>
      <x:c r="S10" s="332"/>
      <x:c r="T10" s="332"/>
      <x:c r="U10" s="332"/>
      <x:c r="V10" s="332"/>
      <x:c r="W10" s="60"/>
      <x:c r="X10" s="60"/>
      <x:c r="Y10" s="60"/>
      <x:c r="Z10" s="60"/>
    </x:row>
    <x:row r="11" ht="24" hidden="0" customHeight="1">
      <x:c r="A11" s="321" t="str">
        <x:v>CASH-TEST-4</x:v>
      </x:c>
      <x:c r="B11" s="321" t="str">
        <x:v>ASM-NGOB-V42-TEST</x:v>
      </x:c>
      <x:c r="C11" s="321" t="str">
        <x:v>ORG-NGOB</x:v>
      </x:c>
      <x:c r="D11" s="321" t="str">
        <x:v>PORTFOLIO-NGOB</x:v>
      </x:c>
      <x:c r="E11" s="346" t="d">
        <x:v>2029-03-31T00:00:00.000Z</x:v>
      </x:c>
      <x:c r="F11" s="321" t="str">
        <x:v>Other</x:v>
      </x:c>
      <x:c r="G11" s="347" t="n">
        <x:f>'11_RAW_STAGING'!I487</x:f>
        <x:v>7873015.3248232715</x:v>
      </x:c>
      <x:c r="H11" s="321" t="str">
        <x:v>CAD</x:v>
      </x:c>
      <x:c r="I11" s="321" t="str">
        <x:v>Unknown</x:v>
      </x:c>
      <x:c r="J11" s="321" t="str">
        <x:v>Unknown</x:v>
      </x:c>
      <x:c r="K11" s="321" t="str">
        <x:v>Unknown</x:v>
      </x:c>
      <x:c r="L11" s="321" t="str">
        <x:v>SRC-NGOB-V18</x:v>
      </x:c>
      <x:c r="M11" s="321" t="str">
        <x:v>'CASH FLOW W ALL BUILDINGS JULY '!G88</x:v>
      </x:c>
      <x:c r="N11" s="321" t="str">
        <x:v>Under review</x:v>
      </x:c>
      <x:c r="O11" s="321" t="str">
        <x:v>V4.2-NGOB-CORRECTED-TEST</x:v>
      </x:c>
      <x:c r="P11" s="321" t="str">
        <x:v>Closing portfolio reserve; cash type and permissions not confirmed. EXC-NGOB-014 and EXC-NGOB-016.</x:v>
      </x:c>
      <x:c r="Q11" s="332" t="str">
        <x:v>2028-2029</x:v>
      </x:c>
      <x:c r="R11" s="332" t="str">
        <x:v>Projection</x:v>
      </x:c>
      <x:c r="S11" s="332"/>
      <x:c r="T11" s="332"/>
      <x:c r="U11" s="332"/>
      <x:c r="V11" s="332"/>
      <x:c r="W11" s="60"/>
      <x:c r="X11" s="60"/>
      <x:c r="Y11" s="60"/>
      <x:c r="Z11" s="60"/>
    </x:row>
    <x:row r="12" ht="24" hidden="0" customHeight="1">
      <x:c r="A12" s="321" t="str">
        <x:v>CASH-TEST-5</x:v>
      </x:c>
      <x:c r="B12" s="321" t="str">
        <x:v>ASM-NGOB-V42-TEST</x:v>
      </x:c>
      <x:c r="C12" s="321" t="str">
        <x:v>ORG-NGOB</x:v>
      </x:c>
      <x:c r="D12" s="321" t="str">
        <x:v>PORTFOLIO-NGOB</x:v>
      </x:c>
      <x:c r="E12" s="346" t="d">
        <x:v>2030-03-31T00:00:00.000Z</x:v>
      </x:c>
      <x:c r="F12" s="321" t="str">
        <x:v>Other</x:v>
      </x:c>
      <x:c r="G12" s="347" t="n">
        <x:f>'11_RAW_STAGING'!I489</x:f>
        <x:v>7815901.353257421</x:v>
      </x:c>
      <x:c r="H12" s="321" t="str">
        <x:v>CAD</x:v>
      </x:c>
      <x:c r="I12" s="321" t="str">
        <x:v>Unknown</x:v>
      </x:c>
      <x:c r="J12" s="321" t="str">
        <x:v>Unknown</x:v>
      </x:c>
      <x:c r="K12" s="321" t="str">
        <x:v>Unknown</x:v>
      </x:c>
      <x:c r="L12" s="321" t="str">
        <x:v>SRC-NGOB-V18</x:v>
      </x:c>
      <x:c r="M12" s="321" t="str">
        <x:v>'CASH FLOW W ALL BUILDINGS JULY '!H88</x:v>
      </x:c>
      <x:c r="N12" s="321" t="str">
        <x:v>Under review</x:v>
      </x:c>
      <x:c r="O12" s="321" t="str">
        <x:v>V4.2-NGOB-CORRECTED-TEST</x:v>
      </x:c>
      <x:c r="P12" s="321" t="str">
        <x:v>Closing portfolio reserve; cash type and permissions not confirmed. EXC-NGOB-014 and EXC-NGOB-016.</x:v>
      </x:c>
      <x:c r="Q12" s="332" t="str">
        <x:v>2029-2030</x:v>
      </x:c>
      <x:c r="R12" s="332" t="str">
        <x:v>Projection</x:v>
      </x:c>
      <x:c r="S12" s="332"/>
      <x:c r="T12" s="332"/>
      <x:c r="U12" s="332"/>
      <x:c r="V12" s="332"/>
      <x:c r="W12" s="60"/>
      <x:c r="X12" s="60"/>
      <x:c r="Y12" s="60"/>
      <x:c r="Z12" s="60"/>
    </x:row>
    <x:row r="13" ht="24" hidden="0" customHeight="1">
      <x:c r="A13" s="321" t="str">
        <x:v>CASH-TEST-6</x:v>
      </x:c>
      <x:c r="B13" s="321" t="str">
        <x:v>ASM-NGOB-V42-TEST</x:v>
      </x:c>
      <x:c r="C13" s="321" t="str">
        <x:v>ORG-NGOB</x:v>
      </x:c>
      <x:c r="D13" s="321" t="str">
        <x:v>PORTFOLIO-NGOB</x:v>
      </x:c>
      <x:c r="E13" s="346" t="d">
        <x:v>2031-03-31T00:00:00.000Z</x:v>
      </x:c>
      <x:c r="F13" s="321" t="str">
        <x:v>Other</x:v>
      </x:c>
      <x:c r="G13" s="347" t="n">
        <x:f>'11_RAW_STAGING'!I491</x:f>
        <x:v>8052843.09462703</x:v>
      </x:c>
      <x:c r="H13" s="321" t="str">
        <x:v>CAD</x:v>
      </x:c>
      <x:c r="I13" s="321" t="str">
        <x:v>Unknown</x:v>
      </x:c>
      <x:c r="J13" s="321" t="str">
        <x:v>Unknown</x:v>
      </x:c>
      <x:c r="K13" s="321" t="str">
        <x:v>Unknown</x:v>
      </x:c>
      <x:c r="L13" s="321" t="str">
        <x:v>SRC-NGOB-V18</x:v>
      </x:c>
      <x:c r="M13" s="321" t="str">
        <x:v>'CASH FLOW W ALL BUILDINGS JULY '!I88</x:v>
      </x:c>
      <x:c r="N13" s="321" t="str">
        <x:v>Under review</x:v>
      </x:c>
      <x:c r="O13" s="321" t="str">
        <x:v>V4.2-NGOB-CORRECTED-TEST</x:v>
      </x:c>
      <x:c r="P13" s="321" t="str">
        <x:v>Closing portfolio reserve; cash type and permissions not confirmed. EXC-NGOB-014 and EXC-NGOB-016.</x:v>
      </x:c>
      <x:c r="Q13" s="332" t="str">
        <x:v>2030-2031</x:v>
      </x:c>
      <x:c r="R13" s="332" t="str">
        <x:v>Projection</x:v>
      </x:c>
      <x:c r="S13" s="332"/>
      <x:c r="T13" s="332"/>
      <x:c r="U13" s="332"/>
      <x:c r="V13" s="332"/>
      <x:c r="W13" s="60"/>
      <x:c r="X13" s="60"/>
      <x:c r="Y13" s="60"/>
      <x:c r="Z13" s="60"/>
    </x:row>
    <x:row r="14" ht="24" hidden="0" customHeight="1">
      <x:c r="A14" s="321" t="str">
        <x:v>CASH-TEST-7</x:v>
      </x:c>
      <x:c r="B14" s="321" t="str">
        <x:v>ASM-NGOB-V42-TEST</x:v>
      </x:c>
      <x:c r="C14" s="321" t="str">
        <x:v>ORG-NGOB</x:v>
      </x:c>
      <x:c r="D14" s="321" t="str">
        <x:v>PORTFOLIO-NGOB</x:v>
      </x:c>
      <x:c r="E14" s="346" t="d">
        <x:v>2032-03-31T00:00:00.000Z</x:v>
      </x:c>
      <x:c r="F14" s="321" t="str">
        <x:v>Other</x:v>
      </x:c>
      <x:c r="G14" s="347" t="n">
        <x:f>'11_RAW_STAGING'!I493</x:f>
        <x:v>7565006.425490949</x:v>
      </x:c>
      <x:c r="H14" s="321" t="str">
        <x:v>CAD</x:v>
      </x:c>
      <x:c r="I14" s="321" t="str">
        <x:v>Unknown</x:v>
      </x:c>
      <x:c r="J14" s="321" t="str">
        <x:v>Unknown</x:v>
      </x:c>
      <x:c r="K14" s="321" t="str">
        <x:v>Unknown</x:v>
      </x:c>
      <x:c r="L14" s="321" t="str">
        <x:v>SRC-NGOB-V18</x:v>
      </x:c>
      <x:c r="M14" s="321" t="str">
        <x:v>'CASH FLOW W ALL BUILDINGS JULY '!J88</x:v>
      </x:c>
      <x:c r="N14" s="321" t="str">
        <x:v>Under review</x:v>
      </x:c>
      <x:c r="O14" s="321" t="str">
        <x:v>V4.2-NGOB-CORRECTED-TEST</x:v>
      </x:c>
      <x:c r="P14" s="321" t="str">
        <x:v>Closing portfolio reserve; cash type and permissions not confirmed. EXC-NGOB-014 and EXC-NGOB-016.</x:v>
      </x:c>
      <x:c r="Q14" s="332" t="str">
        <x:v>2031-2032</x:v>
      </x:c>
      <x:c r="R14" s="332" t="str">
        <x:v>Projection</x:v>
      </x:c>
      <x:c r="S14" s="332"/>
      <x:c r="T14" s="332"/>
      <x:c r="U14" s="332"/>
      <x:c r="V14" s="332"/>
      <x:c r="W14" s="60"/>
      <x:c r="X14" s="60"/>
      <x:c r="Y14" s="60"/>
      <x:c r="Z14" s="60"/>
    </x:row>
    <x:row r="15" ht="24" hidden="0" customHeight="1">
      <x:c r="A15" s="321" t="str">
        <x:v>CASH-TEST-8</x:v>
      </x:c>
      <x:c r="B15" s="321" t="str">
        <x:v>ASM-NGOB-V42-TEST</x:v>
      </x:c>
      <x:c r="C15" s="321" t="str">
        <x:v>ORG-NGOB</x:v>
      </x:c>
      <x:c r="D15" s="321" t="str">
        <x:v>PORTFOLIO-NGOB</x:v>
      </x:c>
      <x:c r="E15" s="346" t="d">
        <x:v>2033-03-31T00:00:00.000Z</x:v>
      </x:c>
      <x:c r="F15" s="321" t="str">
        <x:v>Other</x:v>
      </x:c>
      <x:c r="G15" s="347" t="n">
        <x:f>'11_RAW_STAGING'!I495</x:f>
        <x:v>8753469.973415766</x:v>
      </x:c>
      <x:c r="H15" s="321" t="str">
        <x:v>CAD</x:v>
      </x:c>
      <x:c r="I15" s="321" t="str">
        <x:v>Unknown</x:v>
      </x:c>
      <x:c r="J15" s="321" t="str">
        <x:v>Unknown</x:v>
      </x:c>
      <x:c r="K15" s="321" t="str">
        <x:v>Unknown</x:v>
      </x:c>
      <x:c r="L15" s="321" t="str">
        <x:v>SRC-NGOB-V18</x:v>
      </x:c>
      <x:c r="M15" s="321" t="str">
        <x:v>'CASH FLOW W ALL BUILDINGS JULY '!K88</x:v>
      </x:c>
      <x:c r="N15" s="321" t="str">
        <x:v>Under review</x:v>
      </x:c>
      <x:c r="O15" s="321" t="str">
        <x:v>V4.2-NGOB-CORRECTED-TEST</x:v>
      </x:c>
      <x:c r="P15" s="321" t="str">
        <x:v>Closing portfolio reserve; cash type and permissions not confirmed. EXC-NGOB-014 and EXC-NGOB-016.</x:v>
      </x:c>
      <x:c r="Q15" s="332" t="str">
        <x:v>2032-2033</x:v>
      </x:c>
      <x:c r="R15" s="332" t="str">
        <x:v>Projection</x:v>
      </x:c>
      <x:c r="S15" s="332"/>
      <x:c r="T15" s="332"/>
      <x:c r="U15" s="332"/>
      <x:c r="V15" s="332"/>
      <x:c r="W15" s="60"/>
      <x:c r="X15" s="60"/>
      <x:c r="Y15" s="60"/>
      <x:c r="Z15" s="60"/>
    </x:row>
    <x:row r="16" ht="24" hidden="0" customHeight="1">
      <x:c r="A16" s="321" t="str">
        <x:v>CASH-TEST-9</x:v>
      </x:c>
      <x:c r="B16" s="321" t="str">
        <x:v>ASM-NGOB-V42-TEST</x:v>
      </x:c>
      <x:c r="C16" s="321" t="str">
        <x:v>ORG-NGOB</x:v>
      </x:c>
      <x:c r="D16" s="321" t="str">
        <x:v>PORTFOLIO-NGOB</x:v>
      </x:c>
      <x:c r="E16" s="346" t="d">
        <x:v>2034-03-31T00:00:00.000Z</x:v>
      </x:c>
      <x:c r="F16" s="321" t="str">
        <x:v>Other</x:v>
      </x:c>
      <x:c r="G16" s="347" t="n">
        <x:f>'11_RAW_STAGING'!I497</x:f>
        <x:v>10279838.780768655</x:v>
      </x:c>
      <x:c r="H16" s="321" t="str">
        <x:v>CAD</x:v>
      </x:c>
      <x:c r="I16" s="321" t="str">
        <x:v>Unknown</x:v>
      </x:c>
      <x:c r="J16" s="321" t="str">
        <x:v>Unknown</x:v>
      </x:c>
      <x:c r="K16" s="321" t="str">
        <x:v>Unknown</x:v>
      </x:c>
      <x:c r="L16" s="321" t="str">
        <x:v>SRC-NGOB-V18</x:v>
      </x:c>
      <x:c r="M16" s="321" t="str">
        <x:v>'CASH FLOW W ALL BUILDINGS JULY '!L88</x:v>
      </x:c>
      <x:c r="N16" s="321" t="str">
        <x:v>Under review</x:v>
      </x:c>
      <x:c r="O16" s="321" t="str">
        <x:v>V4.2-NGOB-CORRECTED-TEST</x:v>
      </x:c>
      <x:c r="P16" s="321" t="str">
        <x:v>Closing portfolio reserve; cash type and permissions not confirmed. EXC-NGOB-014 and EXC-NGOB-016.</x:v>
      </x:c>
      <x:c r="Q16" s="332" t="str">
        <x:v>2033-2034</x:v>
      </x:c>
      <x:c r="R16" s="332" t="str">
        <x:v>Projection</x:v>
      </x:c>
      <x:c r="S16" s="332"/>
      <x:c r="T16" s="332"/>
      <x:c r="U16" s="332"/>
      <x:c r="V16" s="332"/>
      <x:c r="W16" s="60"/>
      <x:c r="X16" s="60"/>
      <x:c r="Y16" s="60"/>
      <x:c r="Z16" s="60"/>
    </x:row>
    <x:row r="17" ht="24" hidden="0" customHeight="1">
      <x:c r="A17" s="321" t="str">
        <x:v>CASH-TEST-10</x:v>
      </x:c>
      <x:c r="B17" s="321" t="str">
        <x:v>ASM-NGOB-V42-TEST</x:v>
      </x:c>
      <x:c r="C17" s="321" t="str">
        <x:v>ORG-NGOB</x:v>
      </x:c>
      <x:c r="D17" s="321" t="str">
        <x:v>PORTFOLIO-NGOB</x:v>
      </x:c>
      <x:c r="E17" s="346" t="d">
        <x:v>2035-03-31T00:00:00.000Z</x:v>
      </x:c>
      <x:c r="F17" s="321" t="str">
        <x:v>Other</x:v>
      </x:c>
      <x:c r="G17" s="347" t="n">
        <x:f>'11_RAW_STAGING'!I499</x:f>
        <x:v>12150966.031925973</x:v>
      </x:c>
      <x:c r="H17" s="321" t="str">
        <x:v>CAD</x:v>
      </x:c>
      <x:c r="I17" s="321" t="str">
        <x:v>Unknown</x:v>
      </x:c>
      <x:c r="J17" s="321" t="str">
        <x:v>Unknown</x:v>
      </x:c>
      <x:c r="K17" s="321" t="str">
        <x:v>Unknown</x:v>
      </x:c>
      <x:c r="L17" s="321" t="str">
        <x:v>SRC-NGOB-V18</x:v>
      </x:c>
      <x:c r="M17" s="321" t="str">
        <x:v>'CASH FLOW W ALL BUILDINGS JULY '!M88</x:v>
      </x:c>
      <x:c r="N17" s="321" t="str">
        <x:v>Under review</x:v>
      </x:c>
      <x:c r="O17" s="321" t="str">
        <x:v>V4.2-NGOB-CORRECTED-TEST</x:v>
      </x:c>
      <x:c r="P17" s="321" t="str">
        <x:v>Closing portfolio reserve; cash type and permissions not confirmed. EXC-NGOB-014 and EXC-NGOB-016.</x:v>
      </x:c>
      <x:c r="Q17" s="332" t="str">
        <x:v>2034-2035</x:v>
      </x:c>
      <x:c r="R17" s="332" t="str">
        <x:v>Projection</x:v>
      </x:c>
      <x:c r="S17" s="332"/>
      <x:c r="T17" s="332"/>
      <x:c r="U17" s="332"/>
      <x:c r="V17" s="332"/>
      <x:c r="W17" s="60"/>
      <x:c r="X17" s="60"/>
      <x:c r="Y17" s="60"/>
      <x:c r="Z17" s="60"/>
    </x:row>
    <x:row r="18" ht="24" hidden="0" customHeight="1">
      <x:c r="A18" s="321"/>
      <x:c r="B18" s="321"/>
      <x:c r="C18" s="321"/>
      <x:c r="D18" s="321"/>
      <x:c r="E18" s="346"/>
      <x:c r="F18" s="321"/>
      <x:c r="G18" s="347"/>
      <x:c r="H18" s="321"/>
      <x:c r="I18" s="321"/>
      <x:c r="J18" s="321"/>
      <x:c r="K18" s="321"/>
      <x:c r="L18" s="321"/>
      <x:c r="M18" s="321"/>
      <x:c r="N18" s="321"/>
      <x:c r="O18" s="321"/>
      <x:c r="P18" s="321"/>
      <x:c r="Q18" s="332"/>
      <x:c r="R18" s="332"/>
      <x:c r="S18" s="332"/>
      <x:c r="T18" s="332"/>
      <x:c r="U18" s="332"/>
      <x:c r="V18" s="332"/>
      <x:c r="W18" s="60"/>
      <x:c r="X18" s="60"/>
      <x:c r="Y18" s="60"/>
      <x:c r="Z18" s="60"/>
    </x:row>
    <x:row r="19" ht="24" hidden="0" customHeight="1">
      <x:c r="A19" s="321"/>
      <x:c r="B19" s="321"/>
      <x:c r="C19" s="321"/>
      <x:c r="D19" s="321"/>
      <x:c r="E19" s="346"/>
      <x:c r="F19" s="321"/>
      <x:c r="G19" s="347"/>
      <x:c r="H19" s="321"/>
      <x:c r="I19" s="321"/>
      <x:c r="J19" s="321"/>
      <x:c r="K19" s="321"/>
      <x:c r="L19" s="321"/>
      <x:c r="M19" s="321"/>
      <x:c r="N19" s="321"/>
      <x:c r="O19" s="321"/>
      <x:c r="P19" s="321"/>
      <x:c r="Q19" s="332"/>
      <x:c r="R19" s="332"/>
      <x:c r="S19" s="332"/>
      <x:c r="T19" s="332"/>
      <x:c r="U19" s="332"/>
      <x:c r="V19" s="332"/>
      <x:c r="W19" s="60"/>
      <x:c r="X19" s="60"/>
      <x:c r="Y19" s="60"/>
      <x:c r="Z19" s="60"/>
    </x:row>
    <x:row r="20" ht="24" hidden="0" customHeight="1">
      <x:c r="A20" s="323"/>
      <x:c r="B20" s="323"/>
      <x:c r="C20" s="323"/>
      <x:c r="D20" s="323"/>
      <x:c r="E20" s="381"/>
      <x:c r="F20" s="323"/>
      <x:c r="G20" s="382"/>
      <x:c r="H20" s="323"/>
      <x:c r="I20" s="323"/>
      <x:c r="J20" s="323"/>
      <x:c r="K20" s="323"/>
      <x:c r="L20" s="323"/>
      <x:c r="M20" s="323"/>
      <x:c r="N20" s="323"/>
      <x:c r="O20" s="323"/>
      <x:c r="P20" s="323"/>
      <x:c r="Q20" s="332"/>
      <x:c r="R20" s="332"/>
      <x:c r="S20" s="332"/>
      <x:c r="T20" s="332"/>
      <x:c r="U20" s="332"/>
      <x:c r="V20" s="332"/>
      <x:c r="W20" s="60"/>
      <x:c r="X20" s="60"/>
      <x:c r="Y20" s="60"/>
      <x:c r="Z20" s="60"/>
    </x:row>
    <x:row r="21" ht="24" hidden="0" customHeight="1">
      <x:c r="A21" s="321"/>
      <x:c r="B21" s="321"/>
      <x:c r="C21" s="321"/>
      <x:c r="D21" s="321"/>
      <x:c r="E21" s="346"/>
      <x:c r="F21" s="321"/>
      <x:c r="G21" s="347"/>
      <x:c r="H21" s="321"/>
      <x:c r="I21" s="321"/>
      <x:c r="J21" s="321"/>
      <x:c r="K21" s="321"/>
      <x:c r="L21" s="321"/>
      <x:c r="M21" s="321"/>
      <x:c r="N21" s="321"/>
      <x:c r="O21" s="321"/>
      <x:c r="P21" s="321"/>
      <x:c r="Q21" s="332"/>
      <x:c r="R21" s="332"/>
      <x:c r="S21" s="332"/>
      <x:c r="T21" s="332"/>
      <x:c r="U21" s="332"/>
      <x:c r="V21" s="332"/>
      <x:c r="W21" s="60"/>
      <x:c r="X21" s="60"/>
      <x:c r="Y21" s="60"/>
      <x:c r="Z21" s="60"/>
    </x:row>
    <x:row r="22" ht="24" hidden="0" customHeight="1">
      <x:c r="A22" s="321"/>
      <x:c r="B22" s="321"/>
      <x:c r="C22" s="321"/>
      <x:c r="D22" s="321"/>
      <x:c r="E22" s="346"/>
      <x:c r="F22" s="321"/>
      <x:c r="G22" s="347"/>
      <x:c r="H22" s="321"/>
      <x:c r="I22" s="321"/>
      <x:c r="J22" s="321"/>
      <x:c r="K22" s="321"/>
      <x:c r="L22" s="321"/>
      <x:c r="M22" s="321"/>
      <x:c r="N22" s="321"/>
      <x:c r="O22" s="321"/>
      <x:c r="P22" s="321"/>
      <x:c r="Q22" s="332"/>
      <x:c r="R22" s="332"/>
      <x:c r="S22" s="332"/>
      <x:c r="T22" s="332"/>
      <x:c r="U22" s="332"/>
      <x:c r="V22" s="332"/>
      <x:c r="W22" s="60"/>
      <x:c r="X22" s="60"/>
      <x:c r="Y22" s="60"/>
      <x:c r="Z22" s="60"/>
    </x:row>
    <x:row r="23" ht="24" hidden="0" customHeight="1">
      <x:c r="A23" s="58"/>
      <x:c r="B23" s="58"/>
      <x:c r="C23" s="58"/>
      <x:c r="D23" s="58"/>
      <x:c r="E23" s="59"/>
      <x:c r="F23" s="58"/>
      <x:c r="G23" s="305"/>
      <x:c r="H23" s="58"/>
      <x:c r="I23" s="58"/>
      <x:c r="J23" s="58"/>
      <x:c r="K23" s="58"/>
      <x:c r="L23" s="58"/>
      <x:c r="M23" s="58"/>
      <x:c r="N23" s="58"/>
      <x:c r="O23" s="58"/>
      <x:c r="P23" s="58"/>
      <x:c r="Q23" s="227"/>
      <x:c r="R23" s="227"/>
      <x:c r="S23" s="227"/>
      <x:c r="T23" s="60"/>
      <x:c r="U23" s="60"/>
      <x:c r="V23" s="60"/>
      <x:c r="W23" s="60"/>
      <x:c r="X23" s="60"/>
      <x:c r="Y23" s="60"/>
      <x:c r="Z23" s="60"/>
    </x:row>
    <x:row r="24" ht="24" hidden="0" customHeight="1">
      <x:c r="A24" s="58"/>
      <x:c r="B24" s="58"/>
      <x:c r="C24" s="58"/>
      <x:c r="D24" s="58"/>
      <x:c r="E24" s="59"/>
      <x:c r="F24" s="58"/>
      <x:c r="G24" s="305"/>
      <x:c r="H24" s="58"/>
      <x:c r="I24" s="58"/>
      <x:c r="J24" s="58"/>
      <x:c r="K24" s="58"/>
      <x:c r="L24" s="58"/>
      <x:c r="M24" s="58"/>
      <x:c r="N24" s="58"/>
      <x:c r="O24" s="58"/>
      <x:c r="P24" s="58"/>
      <x:c r="Q24" s="227"/>
      <x:c r="R24" s="227"/>
      <x:c r="S24" s="227"/>
      <x:c r="T24" s="60"/>
      <x:c r="U24" s="60"/>
      <x:c r="V24" s="60"/>
      <x:c r="W24" s="60"/>
      <x:c r="X24" s="60"/>
      <x:c r="Y24" s="60"/>
      <x:c r="Z24" s="60"/>
    </x:row>
    <x:row r="25" ht="24" hidden="0" customHeight="1">
      <x:c r="A25" s="58"/>
      <x:c r="B25" s="58"/>
      <x:c r="C25" s="58"/>
      <x:c r="D25" s="58"/>
      <x:c r="E25" s="59"/>
      <x:c r="F25" s="58"/>
      <x:c r="G25" s="305"/>
      <x:c r="H25" s="58"/>
      <x:c r="I25" s="58"/>
      <x:c r="J25" s="58"/>
      <x:c r="K25" s="58"/>
      <x:c r="L25" s="58"/>
      <x:c r="M25" s="58"/>
      <x:c r="N25" s="58"/>
      <x:c r="O25" s="58"/>
      <x:c r="P25" s="58"/>
      <x:c r="Q25" s="227"/>
      <x:c r="R25" s="227"/>
      <x:c r="S25" s="227"/>
      <x:c r="T25" s="60"/>
      <x:c r="U25" s="60"/>
      <x:c r="V25" s="60"/>
      <x:c r="W25" s="60"/>
      <x:c r="X25" s="60"/>
      <x:c r="Y25" s="60"/>
      <x:c r="Z25" s="60"/>
    </x:row>
    <x:row r="26" ht="24" hidden="0" customHeight="1">
      <x:c r="A26" s="58"/>
      <x:c r="B26" s="58"/>
      <x:c r="C26" s="58"/>
      <x:c r="D26" s="58"/>
      <x:c r="E26" s="59"/>
      <x:c r="F26" s="58"/>
      <x:c r="G26" s="305"/>
      <x:c r="H26" s="58"/>
      <x:c r="I26" s="58"/>
      <x:c r="J26" s="58"/>
      <x:c r="K26" s="58"/>
      <x:c r="L26" s="58"/>
      <x:c r="M26" s="58"/>
      <x:c r="N26" s="58"/>
      <x:c r="O26" s="58"/>
      <x:c r="P26" s="58"/>
      <x:c r="Q26" s="227"/>
      <x:c r="R26" s="227"/>
      <x:c r="S26" s="227"/>
      <x:c r="T26" s="60"/>
      <x:c r="U26" s="60"/>
      <x:c r="V26" s="60"/>
      <x:c r="W26" s="60"/>
      <x:c r="X26" s="60"/>
      <x:c r="Y26" s="60"/>
      <x:c r="Z26" s="60"/>
    </x:row>
    <x:row r="27" ht="24" hidden="0" customHeight="1">
      <x:c r="A27" s="58"/>
      <x:c r="B27" s="58"/>
      <x:c r="C27" s="58"/>
      <x:c r="D27" s="58"/>
      <x:c r="E27" s="59"/>
      <x:c r="F27" s="58"/>
      <x:c r="G27" s="305"/>
      <x:c r="H27" s="58"/>
      <x:c r="I27" s="58"/>
      <x:c r="J27" s="58"/>
      <x:c r="K27" s="58"/>
      <x:c r="L27" s="58"/>
      <x:c r="M27" s="58"/>
      <x:c r="N27" s="58"/>
      <x:c r="O27" s="58"/>
      <x:c r="P27" s="58"/>
      <x:c r="Q27" s="227"/>
      <x:c r="R27" s="227"/>
      <x:c r="S27" s="227"/>
      <x:c r="T27" s="60"/>
      <x:c r="U27" s="60"/>
      <x:c r="V27" s="60"/>
      <x:c r="W27" s="60"/>
      <x:c r="X27" s="60"/>
      <x:c r="Y27" s="60"/>
      <x:c r="Z27" s="60"/>
    </x:row>
    <x:row r="28" ht="24" hidden="0" customHeight="1">
      <x:c r="A28" s="58"/>
      <x:c r="B28" s="58"/>
      <x:c r="C28" s="58"/>
      <x:c r="D28" s="58"/>
      <x:c r="E28" s="59"/>
      <x:c r="F28" s="58"/>
      <x:c r="G28" s="305"/>
      <x:c r="H28" s="58"/>
      <x:c r="I28" s="58"/>
      <x:c r="J28" s="58"/>
      <x:c r="K28" s="58"/>
      <x:c r="L28" s="58"/>
      <x:c r="M28" s="58"/>
      <x:c r="N28" s="58"/>
      <x:c r="O28" s="58"/>
      <x:c r="P28" s="58"/>
      <x:c r="Q28" s="227"/>
      <x:c r="R28" s="227"/>
      <x:c r="S28" s="227"/>
      <x:c r="T28" s="60"/>
      <x:c r="U28" s="60"/>
      <x:c r="V28" s="60"/>
      <x:c r="W28" s="60"/>
      <x:c r="X28" s="60"/>
      <x:c r="Y28" s="60"/>
      <x:c r="Z28" s="60"/>
    </x:row>
    <x:row r="29" ht="15" hidden="0" customHeight="1">
      <x:c r="A29" s="60"/>
      <x:c r="B29" s="60"/>
      <x:c r="C29" s="60"/>
      <x:c r="D29" s="60"/>
      <x:c r="E29" s="67"/>
      <x:c r="F29" s="60"/>
      <x:c r="G29" s="304"/>
      <x:c r="H29" s="60"/>
      <x:c r="I29" s="43"/>
      <x:c r="J29" s="60"/>
      <x:c r="K29" s="60"/>
      <x:c r="L29" s="60"/>
      <x:c r="M29" s="60"/>
      <x:c r="N29" s="43"/>
      <x:c r="O29" s="60"/>
      <x:c r="P29" s="60"/>
      <x:c r="Q29" s="227"/>
      <x:c r="R29" s="227"/>
      <x:c r="S29" s="227"/>
      <x:c r="T29" s="60"/>
      <x:c r="U29" s="60"/>
      <x:c r="V29" s="60"/>
      <x:c r="W29" s="60"/>
      <x:c r="X29" s="60"/>
      <x:c r="Y29" s="60"/>
      <x:c r="Z29" s="60"/>
    </x:row>
    <x:row r="30" ht="15" hidden="0" customHeight="1">
      <x:c r="A30" s="60"/>
      <x:c r="B30" s="60"/>
      <x:c r="C30" s="60"/>
      <x:c r="D30" s="60"/>
      <x:c r="E30" s="67"/>
      <x:c r="F30" s="60"/>
      <x:c r="G30" s="304"/>
      <x:c r="H30" s="60"/>
      <x:c r="I30" s="43"/>
      <x:c r="J30" s="60"/>
      <x:c r="K30" s="60"/>
      <x:c r="L30" s="60"/>
      <x:c r="M30" s="60"/>
      <x:c r="N30" s="43"/>
      <x:c r="O30" s="60"/>
      <x:c r="P30" s="60"/>
      <x:c r="Q30" s="227"/>
      <x:c r="R30" s="227"/>
      <x:c r="S30" s="227"/>
      <x:c r="T30" s="60"/>
      <x:c r="U30" s="60"/>
      <x:c r="V30" s="60"/>
      <x:c r="W30" s="60"/>
      <x:c r="X30" s="60"/>
      <x:c r="Y30" s="60"/>
      <x:c r="Z30" s="60"/>
    </x:row>
    <x:row r="31" ht="15" hidden="0" customHeight="1">
      <x:c r="A31" s="60"/>
      <x:c r="B31" s="60"/>
      <x:c r="C31" s="60"/>
      <x:c r="D31" s="60"/>
      <x:c r="E31" s="67"/>
      <x:c r="F31" s="60"/>
      <x:c r="G31" s="304"/>
      <x:c r="H31" s="60"/>
      <x:c r="I31" s="43"/>
      <x:c r="J31" s="60"/>
      <x:c r="K31" s="60"/>
      <x:c r="L31" s="60"/>
      <x:c r="M31" s="60"/>
      <x:c r="N31" s="43"/>
      <x:c r="O31" s="60"/>
      <x:c r="P31" s="60"/>
      <x:c r="Q31" s="227"/>
      <x:c r="R31" s="227"/>
      <x:c r="S31" s="227"/>
      <x:c r="T31" s="60"/>
      <x:c r="U31" s="60"/>
      <x:c r="V31" s="60"/>
      <x:c r="W31" s="60"/>
      <x:c r="X31" s="60"/>
      <x:c r="Y31" s="60"/>
      <x:c r="Z31" s="60"/>
    </x:row>
    <x:row r="32" ht="15" hidden="0" customHeight="1">
      <x:c r="A32" s="60"/>
      <x:c r="B32" s="60"/>
      <x:c r="C32" s="60"/>
      <x:c r="D32" s="60"/>
      <x:c r="E32" s="67"/>
      <x:c r="F32" s="60"/>
      <x:c r="G32" s="304"/>
      <x:c r="H32" s="60"/>
      <x:c r="I32" s="43"/>
      <x:c r="J32" s="60"/>
      <x:c r="K32" s="60"/>
      <x:c r="L32" s="60"/>
      <x:c r="M32" s="60"/>
      <x:c r="N32" s="43"/>
      <x:c r="O32" s="60"/>
      <x:c r="P32" s="60"/>
      <x:c r="Q32" s="227"/>
      <x:c r="R32" s="227"/>
      <x:c r="S32" s="227"/>
      <x:c r="T32" s="60"/>
      <x:c r="U32" s="60"/>
      <x:c r="V32" s="60"/>
      <x:c r="W32" s="60"/>
      <x:c r="X32" s="60"/>
      <x:c r="Y32" s="60"/>
      <x:c r="Z32" s="60"/>
    </x:row>
    <x:row r="33" ht="15" hidden="0" customHeight="1">
      <x:c r="A33" s="60"/>
      <x:c r="B33" s="60"/>
      <x:c r="C33" s="60"/>
      <x:c r="D33" s="60"/>
      <x:c r="E33" s="67"/>
      <x:c r="F33" s="60"/>
      <x:c r="G33" s="304"/>
      <x:c r="H33" s="60"/>
      <x:c r="I33" s="43"/>
      <x:c r="J33" s="60"/>
      <x:c r="K33" s="60"/>
      <x:c r="L33" s="60"/>
      <x:c r="M33" s="60"/>
      <x:c r="N33" s="43"/>
      <x:c r="O33" s="60"/>
      <x:c r="P33" s="60"/>
      <x:c r="Q33" s="227"/>
      <x:c r="R33" s="227"/>
      <x:c r="S33" s="227"/>
      <x:c r="T33" s="60"/>
      <x:c r="U33" s="60"/>
      <x:c r="V33" s="60"/>
      <x:c r="W33" s="60"/>
      <x:c r="X33" s="60"/>
      <x:c r="Y33" s="60"/>
      <x:c r="Z33" s="60"/>
    </x:row>
    <x:row r="34" ht="15" hidden="0" customHeight="1">
      <x:c r="A34" s="60"/>
      <x:c r="B34" s="60"/>
      <x:c r="C34" s="60"/>
      <x:c r="D34" s="60"/>
      <x:c r="E34" s="67"/>
      <x:c r="F34" s="60"/>
      <x:c r="G34" s="304"/>
      <x:c r="H34" s="60"/>
      <x:c r="I34" s="43"/>
      <x:c r="J34" s="60"/>
      <x:c r="K34" s="60"/>
      <x:c r="L34" s="60"/>
      <x:c r="M34" s="60"/>
      <x:c r="N34" s="43"/>
      <x:c r="O34" s="60"/>
      <x:c r="P34" s="60"/>
      <x:c r="Q34" s="227"/>
      <x:c r="R34" s="227"/>
      <x:c r="S34" s="227"/>
      <x:c r="T34" s="60"/>
      <x:c r="U34" s="60"/>
      <x:c r="V34" s="60"/>
      <x:c r="W34" s="60"/>
      <x:c r="X34" s="60"/>
      <x:c r="Y34" s="60"/>
      <x:c r="Z34" s="60"/>
    </x:row>
    <x:row r="35" ht="15" hidden="0" customHeight="1">
      <x:c r="A35" s="60"/>
      <x:c r="B35" s="60"/>
      <x:c r="C35" s="60"/>
      <x:c r="D35" s="60"/>
      <x:c r="E35" s="67"/>
      <x:c r="F35" s="60"/>
      <x:c r="G35" s="304"/>
      <x:c r="H35" s="60"/>
      <x:c r="I35" s="43"/>
      <x:c r="J35" s="60"/>
      <x:c r="K35" s="60"/>
      <x:c r="L35" s="60"/>
      <x:c r="M35" s="60"/>
      <x:c r="N35" s="43"/>
      <x:c r="O35" s="60"/>
      <x:c r="P35" s="60"/>
      <x:c r="Q35" s="227"/>
      <x:c r="R35" s="227"/>
      <x:c r="S35" s="227"/>
      <x:c r="T35" s="60"/>
      <x:c r="U35" s="60"/>
      <x:c r="V35" s="60"/>
      <x:c r="W35" s="60"/>
      <x:c r="X35" s="60"/>
      <x:c r="Y35" s="60"/>
      <x:c r="Z35" s="60"/>
    </x:row>
    <x:row r="36" ht="15" hidden="0" customHeight="1">
      <x:c r="A36" s="60"/>
      <x:c r="B36" s="60"/>
      <x:c r="C36" s="60"/>
      <x:c r="D36" s="60"/>
      <x:c r="E36" s="67"/>
      <x:c r="F36" s="60"/>
      <x:c r="G36" s="304"/>
      <x:c r="H36" s="60"/>
      <x:c r="I36" s="43"/>
      <x:c r="J36" s="60"/>
      <x:c r="K36" s="60"/>
      <x:c r="L36" s="60"/>
      <x:c r="M36" s="60"/>
      <x:c r="N36" s="43"/>
      <x:c r="O36" s="60"/>
      <x:c r="P36" s="60"/>
      <x:c r="Q36" s="227"/>
      <x:c r="R36" s="227"/>
      <x:c r="S36" s="227"/>
      <x:c r="T36" s="60"/>
      <x:c r="U36" s="60"/>
      <x:c r="V36" s="60"/>
      <x:c r="W36" s="60"/>
      <x:c r="X36" s="60"/>
      <x:c r="Y36" s="60"/>
      <x:c r="Z36" s="60"/>
    </x:row>
    <x:row r="37" ht="15" hidden="0" customHeight="1">
      <x:c r="A37" s="60"/>
      <x:c r="B37" s="60"/>
      <x:c r="C37" s="60"/>
      <x:c r="D37" s="60"/>
      <x:c r="E37" s="67"/>
      <x:c r="F37" s="60"/>
      <x:c r="G37" s="304"/>
      <x:c r="H37" s="60"/>
      <x:c r="I37" s="43"/>
      <x:c r="J37" s="60"/>
      <x:c r="K37" s="60"/>
      <x:c r="L37" s="60"/>
      <x:c r="M37" s="60"/>
      <x:c r="N37" s="43"/>
      <x:c r="O37" s="60"/>
      <x:c r="P37" s="60"/>
      <x:c r="Q37" s="227"/>
      <x:c r="R37" s="227"/>
      <x:c r="S37" s="227"/>
      <x:c r="T37" s="60"/>
      <x:c r="U37" s="60"/>
      <x:c r="V37" s="60"/>
      <x:c r="W37" s="60"/>
      <x:c r="X37" s="60"/>
      <x:c r="Y37" s="60"/>
      <x:c r="Z37" s="60"/>
    </x:row>
    <x:row r="38" ht="15" hidden="0" customHeight="1">
      <x:c r="A38" s="60"/>
      <x:c r="B38" s="60"/>
      <x:c r="C38" s="60"/>
      <x:c r="D38" s="60"/>
      <x:c r="E38" s="67"/>
      <x:c r="F38" s="60"/>
      <x:c r="G38" s="304"/>
      <x:c r="H38" s="60"/>
      <x:c r="I38" s="43"/>
      <x:c r="J38" s="60"/>
      <x:c r="K38" s="60"/>
      <x:c r="L38" s="60"/>
      <x:c r="M38" s="60"/>
      <x:c r="N38" s="43"/>
      <x:c r="O38" s="60"/>
      <x:c r="P38" s="60"/>
      <x:c r="Q38" s="227"/>
      <x:c r="R38" s="227"/>
      <x:c r="S38" s="227"/>
      <x:c r="T38" s="60"/>
      <x:c r="U38" s="60"/>
      <x:c r="V38" s="60"/>
      <x:c r="W38" s="60"/>
      <x:c r="X38" s="60"/>
      <x:c r="Y38" s="60"/>
      <x:c r="Z38" s="60"/>
    </x:row>
    <x:row r="39" ht="15" hidden="0" customHeight="1">
      <x:c r="A39" s="60"/>
      <x:c r="B39" s="60"/>
      <x:c r="C39" s="60"/>
      <x:c r="D39" s="60"/>
      <x:c r="E39" s="67"/>
      <x:c r="F39" s="60"/>
      <x:c r="G39" s="304"/>
      <x:c r="H39" s="60"/>
      <x:c r="I39" s="43"/>
      <x:c r="J39" s="60"/>
      <x:c r="K39" s="60"/>
      <x:c r="L39" s="60"/>
      <x:c r="M39" s="60"/>
      <x:c r="N39" s="43"/>
      <x:c r="O39" s="60"/>
      <x:c r="P39" s="60"/>
      <x:c r="Q39" s="227"/>
      <x:c r="R39" s="227"/>
      <x:c r="S39" s="227"/>
      <x:c r="T39" s="60"/>
      <x:c r="U39" s="60"/>
      <x:c r="V39" s="60"/>
      <x:c r="W39" s="60"/>
      <x:c r="X39" s="60"/>
      <x:c r="Y39" s="60"/>
      <x:c r="Z39" s="60"/>
    </x:row>
    <x:row r="40" ht="15" hidden="0" customHeight="1">
      <x:c r="A40" s="60"/>
      <x:c r="B40" s="60"/>
      <x:c r="C40" s="60"/>
      <x:c r="D40" s="60"/>
      <x:c r="E40" s="67"/>
      <x:c r="F40" s="60"/>
      <x:c r="G40" s="304"/>
      <x:c r="H40" s="60"/>
      <x:c r="I40" s="43"/>
      <x:c r="J40" s="60"/>
      <x:c r="K40" s="60"/>
      <x:c r="L40" s="60"/>
      <x:c r="M40" s="60"/>
      <x:c r="N40" s="43"/>
      <x:c r="O40" s="60"/>
      <x:c r="P40" s="60"/>
      <x:c r="Q40" s="227"/>
      <x:c r="R40" s="227"/>
      <x:c r="S40" s="227"/>
      <x:c r="T40" s="60"/>
      <x:c r="U40" s="60"/>
      <x:c r="V40" s="60"/>
      <x:c r="W40" s="60"/>
      <x:c r="X40" s="60"/>
      <x:c r="Y40" s="60"/>
      <x:c r="Z40" s="60"/>
    </x:row>
    <x:row r="41" ht="15" hidden="0" customHeight="1">
      <x:c r="A41" s="60"/>
      <x:c r="B41" s="60"/>
      <x:c r="C41" s="60"/>
      <x:c r="D41" s="60"/>
      <x:c r="E41" s="67"/>
      <x:c r="F41" s="60"/>
      <x:c r="G41" s="304"/>
      <x:c r="H41" s="60"/>
      <x:c r="I41" s="43"/>
      <x:c r="J41" s="60"/>
      <x:c r="K41" s="60"/>
      <x:c r="L41" s="60"/>
      <x:c r="M41" s="60"/>
      <x:c r="N41" s="43"/>
      <x:c r="O41" s="60"/>
      <x:c r="P41" s="60"/>
      <x:c r="Q41" s="227"/>
      <x:c r="R41" s="227"/>
      <x:c r="S41" s="227"/>
      <x:c r="T41" s="60"/>
      <x:c r="U41" s="60"/>
      <x:c r="V41" s="60"/>
      <x:c r="W41" s="60"/>
      <x:c r="X41" s="60"/>
      <x:c r="Y41" s="60"/>
      <x:c r="Z41" s="60"/>
    </x:row>
    <x:row r="42" ht="15" hidden="0" customHeight="1">
      <x:c r="A42" s="60"/>
      <x:c r="B42" s="60"/>
      <x:c r="C42" s="60"/>
      <x:c r="D42" s="60"/>
      <x:c r="E42" s="67"/>
      <x:c r="F42" s="60"/>
      <x:c r="G42" s="304"/>
      <x:c r="H42" s="60"/>
      <x:c r="I42" s="43"/>
      <x:c r="J42" s="60"/>
      <x:c r="K42" s="60"/>
      <x:c r="L42" s="60"/>
      <x:c r="M42" s="60"/>
      <x:c r="N42" s="43"/>
      <x:c r="O42" s="60"/>
      <x:c r="P42" s="60"/>
      <x:c r="Q42" s="227"/>
      <x:c r="R42" s="227"/>
      <x:c r="S42" s="227"/>
      <x:c r="T42" s="60"/>
      <x:c r="U42" s="60"/>
      <x:c r="V42" s="60"/>
      <x:c r="W42" s="60"/>
      <x:c r="X42" s="60"/>
      <x:c r="Y42" s="60"/>
      <x:c r="Z42" s="60"/>
    </x:row>
    <x:row r="43" ht="15" hidden="0" customHeight="1">
      <x:c r="A43" s="60"/>
      <x:c r="B43" s="60"/>
      <x:c r="C43" s="60"/>
      <x:c r="D43" s="60"/>
      <x:c r="E43" s="67"/>
      <x:c r="F43" s="60"/>
      <x:c r="G43" s="304"/>
      <x:c r="H43" s="60"/>
      <x:c r="I43" s="43"/>
      <x:c r="J43" s="60"/>
      <x:c r="K43" s="60"/>
      <x:c r="L43" s="60"/>
      <x:c r="M43" s="60"/>
      <x:c r="N43" s="43"/>
      <x:c r="O43" s="60"/>
      <x:c r="P43" s="60"/>
      <x:c r="Q43" s="227"/>
      <x:c r="R43" s="227"/>
      <x:c r="S43" s="227"/>
      <x:c r="T43" s="60"/>
      <x:c r="U43" s="60"/>
      <x:c r="V43" s="60"/>
      <x:c r="W43" s="60"/>
      <x:c r="X43" s="60"/>
      <x:c r="Y43" s="60"/>
      <x:c r="Z43" s="60"/>
    </x:row>
    <x:row r="44" ht="15" hidden="0" customHeight="1">
      <x:c r="A44" s="60"/>
      <x:c r="B44" s="60"/>
      <x:c r="C44" s="60"/>
      <x:c r="D44" s="60"/>
      <x:c r="E44" s="67"/>
      <x:c r="F44" s="60"/>
      <x:c r="G44" s="304"/>
      <x:c r="H44" s="60"/>
      <x:c r="I44" s="43"/>
      <x:c r="J44" s="60"/>
      <x:c r="K44" s="60"/>
      <x:c r="L44" s="60"/>
      <x:c r="M44" s="60"/>
      <x:c r="N44" s="43"/>
      <x:c r="O44" s="60"/>
      <x:c r="P44" s="60"/>
      <x:c r="Q44" s="227"/>
      <x:c r="R44" s="227"/>
      <x:c r="S44" s="227"/>
      <x:c r="T44" s="60"/>
      <x:c r="U44" s="60"/>
      <x:c r="V44" s="60"/>
      <x:c r="W44" s="60"/>
      <x:c r="X44" s="60"/>
      <x:c r="Y44" s="60"/>
      <x:c r="Z44" s="60"/>
    </x:row>
    <x:row r="45" ht="15" hidden="0" customHeight="1">
      <x:c r="A45" s="60"/>
      <x:c r="B45" s="60"/>
      <x:c r="C45" s="60"/>
      <x:c r="D45" s="60"/>
      <x:c r="E45" s="67"/>
      <x:c r="F45" s="60"/>
      <x:c r="G45" s="304"/>
      <x:c r="H45" s="60"/>
      <x:c r="I45" s="43"/>
      <x:c r="J45" s="60"/>
      <x:c r="K45" s="60"/>
      <x:c r="L45" s="60"/>
      <x:c r="M45" s="60"/>
      <x:c r="N45" s="43"/>
      <x:c r="O45" s="60"/>
      <x:c r="P45" s="60"/>
      <x:c r="Q45" s="227"/>
      <x:c r="R45" s="227"/>
      <x:c r="S45" s="227"/>
      <x:c r="T45" s="60"/>
      <x:c r="U45" s="60"/>
      <x:c r="V45" s="60"/>
      <x:c r="W45" s="60"/>
      <x:c r="X45" s="60"/>
      <x:c r="Y45" s="60"/>
      <x:c r="Z45" s="60"/>
    </x:row>
    <x:row r="46" ht="15" hidden="0" customHeight="1">
      <x:c r="A46" s="60"/>
      <x:c r="B46" s="60"/>
      <x:c r="C46" s="60"/>
      <x:c r="D46" s="60"/>
      <x:c r="E46" s="67"/>
      <x:c r="F46" s="60"/>
      <x:c r="G46" s="304"/>
      <x:c r="H46" s="60"/>
      <x:c r="I46" s="43"/>
      <x:c r="J46" s="60"/>
      <x:c r="K46" s="60"/>
      <x:c r="L46" s="60"/>
      <x:c r="M46" s="60"/>
      <x:c r="N46" s="43"/>
      <x:c r="O46" s="60"/>
      <x:c r="P46" s="60"/>
      <x:c r="Q46" s="227"/>
      <x:c r="R46" s="227"/>
      <x:c r="S46" s="227"/>
      <x:c r="T46" s="60"/>
      <x:c r="U46" s="60"/>
      <x:c r="V46" s="60"/>
      <x:c r="W46" s="60"/>
      <x:c r="X46" s="60"/>
      <x:c r="Y46" s="60"/>
      <x:c r="Z46" s="60"/>
    </x:row>
    <x:row r="47" ht="15" hidden="0" customHeight="1">
      <x:c r="A47" s="60"/>
      <x:c r="B47" s="60"/>
      <x:c r="C47" s="60"/>
      <x:c r="D47" s="60"/>
      <x:c r="E47" s="67"/>
      <x:c r="F47" s="60"/>
      <x:c r="G47" s="304"/>
      <x:c r="H47" s="60"/>
      <x:c r="I47" s="43"/>
      <x:c r="J47" s="60"/>
      <x:c r="K47" s="60"/>
      <x:c r="L47" s="60"/>
      <x:c r="M47" s="60"/>
      <x:c r="N47" s="43"/>
      <x:c r="O47" s="60"/>
      <x:c r="P47" s="60"/>
      <x:c r="Q47" s="227"/>
      <x:c r="R47" s="227"/>
      <x:c r="S47" s="227"/>
      <x:c r="T47" s="60"/>
      <x:c r="U47" s="60"/>
      <x:c r="V47" s="60"/>
      <x:c r="W47" s="60"/>
      <x:c r="X47" s="60"/>
      <x:c r="Y47" s="60"/>
      <x:c r="Z47" s="60"/>
    </x:row>
    <x:row r="48" ht="15" hidden="0" customHeight="1">
      <x:c r="A48" s="60"/>
      <x:c r="B48" s="60"/>
      <x:c r="C48" s="60"/>
      <x:c r="D48" s="60"/>
      <x:c r="E48" s="67"/>
      <x:c r="F48" s="60"/>
      <x:c r="G48" s="304"/>
      <x:c r="H48" s="60"/>
      <x:c r="I48" s="43"/>
      <x:c r="J48" s="60"/>
      <x:c r="K48" s="60"/>
      <x:c r="L48" s="60"/>
      <x:c r="M48" s="60"/>
      <x:c r="N48" s="43"/>
      <x:c r="O48" s="60"/>
      <x:c r="P48" s="60"/>
      <x:c r="Q48" s="227"/>
      <x:c r="R48" s="227"/>
      <x:c r="S48" s="227"/>
      <x:c r="T48" s="60"/>
      <x:c r="U48" s="60"/>
      <x:c r="V48" s="60"/>
      <x:c r="W48" s="60"/>
      <x:c r="X48" s="60"/>
      <x:c r="Y48" s="60"/>
      <x:c r="Z48" s="60"/>
    </x:row>
    <x:row r="49" ht="15" hidden="0" customHeight="1">
      <x:c r="A49" s="60"/>
      <x:c r="B49" s="60"/>
      <x:c r="C49" s="60"/>
      <x:c r="D49" s="60"/>
      <x:c r="E49" s="67"/>
      <x:c r="F49" s="60"/>
      <x:c r="G49" s="304"/>
      <x:c r="H49" s="60"/>
      <x:c r="I49" s="43"/>
      <x:c r="J49" s="60"/>
      <x:c r="K49" s="60"/>
      <x:c r="L49" s="60"/>
      <x:c r="M49" s="60"/>
      <x:c r="N49" s="43"/>
      <x:c r="O49" s="60"/>
      <x:c r="P49" s="60"/>
      <x:c r="Q49" s="227"/>
      <x:c r="R49" s="227"/>
      <x:c r="S49" s="227"/>
      <x:c r="T49" s="60"/>
      <x:c r="U49" s="60"/>
      <x:c r="V49" s="60"/>
      <x:c r="W49" s="60"/>
      <x:c r="X49" s="60"/>
      <x:c r="Y49" s="60"/>
      <x:c r="Z49" s="60"/>
    </x:row>
    <x:row r="50" ht="15" hidden="0" customHeight="1">
      <x:c r="A50" s="60"/>
      <x:c r="B50" s="60"/>
      <x:c r="C50" s="60"/>
      <x:c r="D50" s="60"/>
      <x:c r="E50" s="67"/>
      <x:c r="F50" s="60"/>
      <x:c r="G50" s="304"/>
      <x:c r="H50" s="60"/>
      <x:c r="I50" s="43"/>
      <x:c r="J50" s="60"/>
      <x:c r="K50" s="60"/>
      <x:c r="L50" s="60"/>
      <x:c r="M50" s="60"/>
      <x:c r="N50" s="43"/>
      <x:c r="O50" s="60"/>
      <x:c r="P50" s="60"/>
      <x:c r="Q50" s="227"/>
      <x:c r="R50" s="227"/>
      <x:c r="S50" s="227"/>
      <x:c r="T50" s="60"/>
      <x:c r="U50" s="60"/>
      <x:c r="V50" s="60"/>
      <x:c r="W50" s="60"/>
      <x:c r="X50" s="60"/>
      <x:c r="Y50" s="60"/>
      <x:c r="Z50" s="60"/>
    </x:row>
    <x:row r="51" ht="15" hidden="0" customHeight="1">
      <x:c r="A51" s="60"/>
      <x:c r="B51" s="60"/>
      <x:c r="C51" s="60"/>
      <x:c r="D51" s="60"/>
      <x:c r="E51" s="67"/>
      <x:c r="F51" s="60"/>
      <x:c r="G51" s="304"/>
      <x:c r="H51" s="60"/>
      <x:c r="I51" s="43"/>
      <x:c r="J51" s="60"/>
      <x:c r="K51" s="60"/>
      <x:c r="L51" s="60"/>
      <x:c r="M51" s="60"/>
      <x:c r="N51" s="43"/>
      <x:c r="O51" s="60"/>
      <x:c r="P51" s="60"/>
      <x:c r="Q51" s="227"/>
      <x:c r="R51" s="227"/>
      <x:c r="S51" s="227"/>
      <x:c r="T51" s="60"/>
      <x:c r="U51" s="60"/>
      <x:c r="V51" s="60"/>
      <x:c r="W51" s="60"/>
      <x:c r="X51" s="60"/>
      <x:c r="Y51" s="60"/>
      <x:c r="Z51" s="60"/>
    </x:row>
    <x:row r="52" ht="15" hidden="0" customHeight="1">
      <x:c r="A52" s="60"/>
      <x:c r="B52" s="60"/>
      <x:c r="C52" s="60"/>
      <x:c r="D52" s="60"/>
      <x:c r="E52" s="67"/>
      <x:c r="F52" s="60"/>
      <x:c r="G52" s="304"/>
      <x:c r="H52" s="60"/>
      <x:c r="I52" s="43"/>
      <x:c r="J52" s="60"/>
      <x:c r="K52" s="60"/>
      <x:c r="L52" s="60"/>
      <x:c r="M52" s="60"/>
      <x:c r="N52" s="43"/>
      <x:c r="O52" s="60"/>
      <x:c r="P52" s="60"/>
      <x:c r="Q52" s="227"/>
      <x:c r="R52" s="227"/>
      <x:c r="S52" s="227"/>
      <x:c r="T52" s="60"/>
      <x:c r="U52" s="60"/>
      <x:c r="V52" s="60"/>
      <x:c r="W52" s="60"/>
      <x:c r="X52" s="60"/>
      <x:c r="Y52" s="60"/>
      <x:c r="Z52" s="60"/>
    </x:row>
    <x:row r="53" ht="15" hidden="0" customHeight="1">
      <x:c r="A53" s="60"/>
      <x:c r="B53" s="60"/>
      <x:c r="C53" s="60"/>
      <x:c r="D53" s="60"/>
      <x:c r="E53" s="67"/>
      <x:c r="F53" s="60"/>
      <x:c r="G53" s="304"/>
      <x:c r="H53" s="60"/>
      <x:c r="I53" s="43"/>
      <x:c r="J53" s="60"/>
      <x:c r="K53" s="60"/>
      <x:c r="L53" s="60"/>
      <x:c r="M53" s="60"/>
      <x:c r="N53" s="43"/>
      <x:c r="O53" s="60"/>
      <x:c r="P53" s="60"/>
      <x:c r="Q53" s="227"/>
      <x:c r="R53" s="227"/>
      <x:c r="S53" s="227"/>
      <x:c r="T53" s="60"/>
      <x:c r="U53" s="60"/>
      <x:c r="V53" s="60"/>
      <x:c r="W53" s="60"/>
      <x:c r="X53" s="60"/>
      <x:c r="Y53" s="60"/>
      <x:c r="Z53" s="60"/>
    </x:row>
    <x:row r="54" ht="15" hidden="0" customHeight="1">
      <x:c r="A54" s="60"/>
      <x:c r="B54" s="60"/>
      <x:c r="C54" s="60"/>
      <x:c r="D54" s="60"/>
      <x:c r="E54" s="67"/>
      <x:c r="F54" s="60"/>
      <x:c r="G54" s="304"/>
      <x:c r="H54" s="60"/>
      <x:c r="I54" s="43"/>
      <x:c r="J54" s="60"/>
      <x:c r="K54" s="60"/>
      <x:c r="L54" s="60"/>
      <x:c r="M54" s="60"/>
      <x:c r="N54" s="43"/>
      <x:c r="O54" s="60"/>
      <x:c r="P54" s="60"/>
      <x:c r="Q54" s="227"/>
      <x:c r="R54" s="227"/>
      <x:c r="S54" s="227"/>
      <x:c r="T54" s="60"/>
      <x:c r="U54" s="60"/>
      <x:c r="V54" s="60"/>
      <x:c r="W54" s="60"/>
      <x:c r="X54" s="60"/>
      <x:c r="Y54" s="60"/>
      <x:c r="Z54" s="60"/>
    </x:row>
    <x:row r="55" ht="15" hidden="0" customHeight="1">
      <x:c r="A55" s="60"/>
      <x:c r="B55" s="60"/>
      <x:c r="C55" s="60"/>
      <x:c r="D55" s="60"/>
      <x:c r="E55" s="67"/>
      <x:c r="F55" s="60"/>
      <x:c r="G55" s="304"/>
      <x:c r="H55" s="60"/>
      <x:c r="I55" s="43"/>
      <x:c r="J55" s="60"/>
      <x:c r="K55" s="60"/>
      <x:c r="L55" s="60"/>
      <x:c r="M55" s="60"/>
      <x:c r="N55" s="43"/>
      <x:c r="O55" s="60"/>
      <x:c r="P55" s="60"/>
      <x:c r="Q55" s="227"/>
      <x:c r="R55" s="227"/>
      <x:c r="S55" s="227"/>
      <x:c r="T55" s="60"/>
      <x:c r="U55" s="60"/>
      <x:c r="V55" s="60"/>
      <x:c r="W55" s="60"/>
      <x:c r="X55" s="60"/>
      <x:c r="Y55" s="60"/>
      <x:c r="Z55" s="60"/>
    </x:row>
    <x:row r="56" ht="15" hidden="0" customHeight="1">
      <x:c r="A56" s="60"/>
      <x:c r="B56" s="60"/>
      <x:c r="C56" s="60"/>
      <x:c r="D56" s="60"/>
      <x:c r="E56" s="67"/>
      <x:c r="F56" s="60"/>
      <x:c r="G56" s="304"/>
      <x:c r="H56" s="60"/>
      <x:c r="I56" s="43"/>
      <x:c r="J56" s="60"/>
      <x:c r="K56" s="60"/>
      <x:c r="L56" s="60"/>
      <x:c r="M56" s="60"/>
      <x:c r="N56" s="43"/>
      <x:c r="O56" s="60"/>
      <x:c r="P56" s="60"/>
      <x:c r="Q56" s="227"/>
      <x:c r="R56" s="227"/>
      <x:c r="S56" s="227"/>
      <x:c r="T56" s="60"/>
      <x:c r="U56" s="60"/>
      <x:c r="V56" s="60"/>
      <x:c r="W56" s="60"/>
      <x:c r="X56" s="60"/>
      <x:c r="Y56" s="60"/>
      <x:c r="Z56" s="60"/>
    </x:row>
    <x:row r="57" ht="15" hidden="0" customHeight="1">
      <x:c r="A57" s="60"/>
      <x:c r="B57" s="60"/>
      <x:c r="C57" s="60"/>
      <x:c r="D57" s="60"/>
      <x:c r="E57" s="67"/>
      <x:c r="F57" s="60"/>
      <x:c r="G57" s="304"/>
      <x:c r="H57" s="60"/>
      <x:c r="I57" s="43"/>
      <x:c r="J57" s="60"/>
      <x:c r="K57" s="60"/>
      <x:c r="L57" s="60"/>
      <x:c r="M57" s="60"/>
      <x:c r="N57" s="43"/>
      <x:c r="O57" s="60"/>
      <x:c r="P57" s="60"/>
      <x:c r="Q57" s="227"/>
      <x:c r="R57" s="227"/>
      <x:c r="S57" s="227"/>
      <x:c r="T57" s="60"/>
      <x:c r="U57" s="60"/>
      <x:c r="V57" s="60"/>
      <x:c r="W57" s="60"/>
      <x:c r="X57" s="60"/>
      <x:c r="Y57" s="60"/>
      <x:c r="Z57" s="60"/>
    </x:row>
    <x:row r="58" ht="15" hidden="0" customHeight="1">
      <x:c r="A58" s="60"/>
      <x:c r="B58" s="60"/>
      <x:c r="C58" s="60"/>
      <x:c r="D58" s="60"/>
      <x:c r="E58" s="67"/>
      <x:c r="F58" s="60"/>
      <x:c r="G58" s="304"/>
      <x:c r="H58" s="60"/>
      <x:c r="I58" s="43"/>
      <x:c r="J58" s="60"/>
      <x:c r="K58" s="60"/>
      <x:c r="L58" s="60"/>
      <x:c r="M58" s="60"/>
      <x:c r="N58" s="43"/>
      <x:c r="O58" s="60"/>
      <x:c r="P58" s="60"/>
      <x:c r="Q58" s="227"/>
      <x:c r="R58" s="227"/>
      <x:c r="S58" s="227"/>
      <x:c r="T58" s="60"/>
      <x:c r="U58" s="60"/>
      <x:c r="V58" s="60"/>
      <x:c r="W58" s="60"/>
      <x:c r="X58" s="60"/>
      <x:c r="Y58" s="60"/>
      <x:c r="Z58" s="60"/>
    </x:row>
    <x:row r="59" ht="15" hidden="0" customHeight="1">
      <x:c r="A59" s="60"/>
      <x:c r="B59" s="60"/>
      <x:c r="C59" s="60"/>
      <x:c r="D59" s="60"/>
      <x:c r="E59" s="67"/>
      <x:c r="F59" s="60"/>
      <x:c r="G59" s="304"/>
      <x:c r="H59" s="60"/>
      <x:c r="I59" s="43"/>
      <x:c r="J59" s="60"/>
      <x:c r="K59" s="60"/>
      <x:c r="L59" s="60"/>
      <x:c r="M59" s="60"/>
      <x:c r="N59" s="43"/>
      <x:c r="O59" s="60"/>
      <x:c r="P59" s="60"/>
      <x:c r="Q59" s="227"/>
      <x:c r="R59" s="227"/>
      <x:c r="S59" s="227"/>
      <x:c r="T59" s="60"/>
      <x:c r="U59" s="60"/>
      <x:c r="V59" s="60"/>
      <x:c r="W59" s="60"/>
      <x:c r="X59" s="60"/>
      <x:c r="Y59" s="60"/>
      <x:c r="Z59" s="60"/>
    </x:row>
    <x:row r="60" ht="15" hidden="0" customHeight="1">
      <x:c r="A60" s="60"/>
      <x:c r="B60" s="60"/>
      <x:c r="C60" s="60"/>
      <x:c r="D60" s="60"/>
      <x:c r="E60" s="67"/>
      <x:c r="F60" s="60"/>
      <x:c r="G60" s="304"/>
      <x:c r="H60" s="60"/>
      <x:c r="I60" s="43"/>
      <x:c r="J60" s="60"/>
      <x:c r="K60" s="60"/>
      <x:c r="L60" s="60"/>
      <x:c r="M60" s="60"/>
      <x:c r="N60" s="43"/>
      <x:c r="O60" s="60"/>
      <x:c r="P60" s="60"/>
      <x:c r="Q60" s="227"/>
      <x:c r="R60" s="227"/>
      <x:c r="S60" s="227"/>
      <x:c r="T60" s="60"/>
      <x:c r="U60" s="60"/>
      <x:c r="V60" s="60"/>
      <x:c r="W60" s="60"/>
      <x:c r="X60" s="60"/>
      <x:c r="Y60" s="60"/>
      <x:c r="Z60" s="60"/>
    </x:row>
    <x:row r="61" ht="15" hidden="0" customHeight="1">
      <x:c r="A61" s="60"/>
      <x:c r="B61" s="60"/>
      <x:c r="C61" s="60"/>
      <x:c r="D61" s="60"/>
      <x:c r="E61" s="67"/>
      <x:c r="F61" s="60"/>
      <x:c r="G61" s="304"/>
      <x:c r="H61" s="60"/>
      <x:c r="I61" s="43"/>
      <x:c r="J61" s="60"/>
      <x:c r="K61" s="60"/>
      <x:c r="L61" s="60"/>
      <x:c r="M61" s="60"/>
      <x:c r="N61" s="43"/>
      <x:c r="O61" s="60"/>
      <x:c r="P61" s="60"/>
      <x:c r="Q61" s="227"/>
      <x:c r="R61" s="227"/>
      <x:c r="S61" s="227"/>
      <x:c r="T61" s="60"/>
      <x:c r="U61" s="60"/>
      <x:c r="V61" s="60"/>
      <x:c r="W61" s="60"/>
      <x:c r="X61" s="60"/>
      <x:c r="Y61" s="60"/>
      <x:c r="Z61" s="60"/>
    </x:row>
    <x:row r="62" ht="15" hidden="0" customHeight="1">
      <x:c r="A62" s="60"/>
      <x:c r="B62" s="60"/>
      <x:c r="C62" s="60"/>
      <x:c r="D62" s="60"/>
      <x:c r="E62" s="67"/>
      <x:c r="F62" s="60"/>
      <x:c r="G62" s="304"/>
      <x:c r="H62" s="60"/>
      <x:c r="I62" s="43"/>
      <x:c r="J62" s="60"/>
      <x:c r="K62" s="60"/>
      <x:c r="L62" s="60"/>
      <x:c r="M62" s="60"/>
      <x:c r="N62" s="43"/>
      <x:c r="O62" s="60"/>
      <x:c r="P62" s="60"/>
      <x:c r="Q62" s="227"/>
      <x:c r="R62" s="227"/>
      <x:c r="S62" s="227"/>
      <x:c r="T62" s="60"/>
      <x:c r="U62" s="60"/>
      <x:c r="V62" s="60"/>
      <x:c r="W62" s="60"/>
      <x:c r="X62" s="60"/>
      <x:c r="Y62" s="60"/>
      <x:c r="Z62" s="60"/>
    </x:row>
    <x:row r="63" ht="15" hidden="0" customHeight="1">
      <x:c r="A63" s="60"/>
      <x:c r="B63" s="60"/>
      <x:c r="C63" s="60"/>
      <x:c r="D63" s="60"/>
      <x:c r="E63" s="67"/>
      <x:c r="F63" s="60"/>
      <x:c r="G63" s="304"/>
      <x:c r="H63" s="60"/>
      <x:c r="I63" s="43"/>
      <x:c r="J63" s="60"/>
      <x:c r="K63" s="60"/>
      <x:c r="L63" s="60"/>
      <x:c r="M63" s="60"/>
      <x:c r="N63" s="43"/>
      <x:c r="O63" s="60"/>
      <x:c r="P63" s="60"/>
      <x:c r="Q63" s="227"/>
      <x:c r="R63" s="227"/>
      <x:c r="S63" s="227"/>
      <x:c r="T63" s="60"/>
      <x:c r="U63" s="60"/>
      <x:c r="V63" s="60"/>
      <x:c r="W63" s="60"/>
      <x:c r="X63" s="60"/>
      <x:c r="Y63" s="60"/>
      <x:c r="Z63" s="60"/>
    </x:row>
    <x:row r="64" ht="15" hidden="0" customHeight="1">
      <x:c r="A64" s="60"/>
      <x:c r="B64" s="60"/>
      <x:c r="C64" s="60"/>
      <x:c r="D64" s="60"/>
      <x:c r="E64" s="67"/>
      <x:c r="F64" s="60"/>
      <x:c r="G64" s="304"/>
      <x:c r="H64" s="60"/>
      <x:c r="I64" s="43"/>
      <x:c r="J64" s="60"/>
      <x:c r="K64" s="60"/>
      <x:c r="L64" s="60"/>
      <x:c r="M64" s="60"/>
      <x:c r="N64" s="43"/>
      <x:c r="O64" s="60"/>
      <x:c r="P64" s="60"/>
      <x:c r="Q64" s="227"/>
      <x:c r="R64" s="227"/>
      <x:c r="S64" s="227"/>
      <x:c r="T64" s="60"/>
      <x:c r="U64" s="60"/>
      <x:c r="V64" s="60"/>
      <x:c r="W64" s="60"/>
      <x:c r="X64" s="60"/>
      <x:c r="Y64" s="60"/>
      <x:c r="Z64" s="60"/>
    </x:row>
    <x:row r="65" ht="15" hidden="0" customHeight="1">
      <x:c r="A65" s="60"/>
      <x:c r="B65" s="60"/>
      <x:c r="C65" s="60"/>
      <x:c r="D65" s="60"/>
      <x:c r="E65" s="67"/>
      <x:c r="F65" s="60"/>
      <x:c r="G65" s="304"/>
      <x:c r="H65" s="60"/>
      <x:c r="I65" s="43"/>
      <x:c r="J65" s="60"/>
      <x:c r="K65" s="60"/>
      <x:c r="L65" s="60"/>
      <x:c r="M65" s="60"/>
      <x:c r="N65" s="43"/>
      <x:c r="O65" s="60"/>
      <x:c r="P65" s="60"/>
      <x:c r="Q65" s="227"/>
      <x:c r="R65" s="227"/>
      <x:c r="S65" s="227"/>
      <x:c r="T65" s="60"/>
      <x:c r="U65" s="60"/>
      <x:c r="V65" s="60"/>
      <x:c r="W65" s="60"/>
      <x:c r="X65" s="60"/>
      <x:c r="Y65" s="60"/>
      <x:c r="Z65" s="60"/>
    </x:row>
    <x:row r="66" ht="15" hidden="0" customHeight="1">
      <x:c r="A66" s="60"/>
      <x:c r="B66" s="60"/>
      <x:c r="C66" s="60"/>
      <x:c r="D66" s="60"/>
      <x:c r="E66" s="67"/>
      <x:c r="F66" s="60"/>
      <x:c r="G66" s="304"/>
      <x:c r="H66" s="60"/>
      <x:c r="I66" s="43"/>
      <x:c r="J66" s="60"/>
      <x:c r="K66" s="60"/>
      <x:c r="L66" s="60"/>
      <x:c r="M66" s="60"/>
      <x:c r="N66" s="43"/>
      <x:c r="O66" s="60"/>
      <x:c r="P66" s="60"/>
      <x:c r="Q66" s="227"/>
      <x:c r="R66" s="227"/>
      <x:c r="S66" s="227"/>
      <x:c r="T66" s="60"/>
      <x:c r="U66" s="60"/>
      <x:c r="V66" s="60"/>
      <x:c r="W66" s="60"/>
      <x:c r="X66" s="60"/>
      <x:c r="Y66" s="60"/>
      <x:c r="Z66" s="60"/>
    </x:row>
    <x:row r="67" ht="15" hidden="0" customHeight="1">
      <x:c r="A67" s="60"/>
      <x:c r="B67" s="60"/>
      <x:c r="C67" s="60"/>
      <x:c r="D67" s="60"/>
      <x:c r="E67" s="67"/>
      <x:c r="F67" s="60"/>
      <x:c r="G67" s="304"/>
      <x:c r="H67" s="60"/>
      <x:c r="I67" s="43"/>
      <x:c r="J67" s="60"/>
      <x:c r="K67" s="60"/>
      <x:c r="L67" s="60"/>
      <x:c r="M67" s="60"/>
      <x:c r="N67" s="43"/>
      <x:c r="O67" s="60"/>
      <x:c r="P67" s="60"/>
      <x:c r="Q67" s="227"/>
      <x:c r="R67" s="227"/>
      <x:c r="S67" s="227"/>
      <x:c r="T67" s="60"/>
      <x:c r="U67" s="60"/>
      <x:c r="V67" s="60"/>
      <x:c r="W67" s="60"/>
      <x:c r="X67" s="60"/>
      <x:c r="Y67" s="60"/>
      <x:c r="Z67" s="60"/>
    </x:row>
    <x:row r="68" ht="15" hidden="0" customHeight="1">
      <x:c r="A68" s="60"/>
      <x:c r="B68" s="60"/>
      <x:c r="C68" s="60"/>
      <x:c r="D68" s="60"/>
      <x:c r="E68" s="67"/>
      <x:c r="F68" s="60"/>
      <x:c r="G68" s="304"/>
      <x:c r="H68" s="60"/>
      <x:c r="I68" s="43"/>
      <x:c r="J68" s="60"/>
      <x:c r="K68" s="60"/>
      <x:c r="L68" s="60"/>
      <x:c r="M68" s="60"/>
      <x:c r="N68" s="43"/>
      <x:c r="O68" s="60"/>
      <x:c r="P68" s="60"/>
      <x:c r="Q68" s="227"/>
      <x:c r="R68" s="227"/>
      <x:c r="S68" s="227"/>
      <x:c r="T68" s="60"/>
      <x:c r="U68" s="60"/>
      <x:c r="V68" s="60"/>
      <x:c r="W68" s="60"/>
      <x:c r="X68" s="60"/>
      <x:c r="Y68" s="60"/>
      <x:c r="Z68" s="60"/>
    </x:row>
    <x:row r="69" ht="15" hidden="0" customHeight="1">
      <x:c r="A69" s="60"/>
      <x:c r="B69" s="60"/>
      <x:c r="C69" s="60"/>
      <x:c r="D69" s="60"/>
      <x:c r="E69" s="67"/>
      <x:c r="F69" s="60"/>
      <x:c r="G69" s="304"/>
      <x:c r="H69" s="60"/>
      <x:c r="I69" s="43"/>
      <x:c r="J69" s="60"/>
      <x:c r="K69" s="60"/>
      <x:c r="L69" s="60"/>
      <x:c r="M69" s="60"/>
      <x:c r="N69" s="43"/>
      <x:c r="O69" s="60"/>
      <x:c r="P69" s="60"/>
      <x:c r="Q69" s="227"/>
      <x:c r="R69" s="227"/>
      <x:c r="S69" s="227"/>
      <x:c r="T69" s="60"/>
      <x:c r="U69" s="60"/>
      <x:c r="V69" s="60"/>
      <x:c r="W69" s="60"/>
      <x:c r="X69" s="60"/>
      <x:c r="Y69" s="60"/>
      <x:c r="Z69" s="60"/>
    </x:row>
    <x:row r="70" ht="15" hidden="0" customHeight="1">
      <x:c r="A70" s="60"/>
      <x:c r="B70" s="60"/>
      <x:c r="C70" s="60"/>
      <x:c r="D70" s="60"/>
      <x:c r="E70" s="67"/>
      <x:c r="F70" s="60"/>
      <x:c r="G70" s="304"/>
      <x:c r="H70" s="60"/>
      <x:c r="I70" s="43"/>
      <x:c r="J70" s="60"/>
      <x:c r="K70" s="60"/>
      <x:c r="L70" s="60"/>
      <x:c r="M70" s="60"/>
      <x:c r="N70" s="43"/>
      <x:c r="O70" s="60"/>
      <x:c r="P70" s="60"/>
      <x:c r="Q70" s="227"/>
      <x:c r="R70" s="227"/>
      <x:c r="S70" s="227"/>
      <x:c r="T70" s="60"/>
      <x:c r="U70" s="60"/>
      <x:c r="V70" s="60"/>
      <x:c r="W70" s="60"/>
      <x:c r="X70" s="60"/>
      <x:c r="Y70" s="60"/>
      <x:c r="Z70" s="60"/>
    </x:row>
    <x:row r="71" ht="15" hidden="0" customHeight="1">
      <x:c r="A71" s="60"/>
      <x:c r="B71" s="60"/>
      <x:c r="C71" s="60"/>
      <x:c r="D71" s="60"/>
      <x:c r="E71" s="67"/>
      <x:c r="F71" s="60"/>
      <x:c r="G71" s="304"/>
      <x:c r="H71" s="60"/>
      <x:c r="I71" s="43"/>
      <x:c r="J71" s="60"/>
      <x:c r="K71" s="60"/>
      <x:c r="L71" s="60"/>
      <x:c r="M71" s="60"/>
      <x:c r="N71" s="43"/>
      <x:c r="O71" s="60"/>
      <x:c r="P71" s="60"/>
      <x:c r="Q71" s="227"/>
      <x:c r="R71" s="227"/>
      <x:c r="S71" s="227"/>
      <x:c r="T71" s="60"/>
      <x:c r="U71" s="60"/>
      <x:c r="V71" s="60"/>
      <x:c r="W71" s="60"/>
      <x:c r="X71" s="60"/>
      <x:c r="Y71" s="60"/>
      <x:c r="Z71" s="60"/>
    </x:row>
    <x:row r="72" ht="15" hidden="0" customHeight="1">
      <x:c r="A72" s="60"/>
      <x:c r="B72" s="60"/>
      <x:c r="C72" s="60"/>
      <x:c r="D72" s="60"/>
      <x:c r="E72" s="67"/>
      <x:c r="F72" s="60"/>
      <x:c r="G72" s="304"/>
      <x:c r="H72" s="60"/>
      <x:c r="I72" s="43"/>
      <x:c r="J72" s="60"/>
      <x:c r="K72" s="60"/>
      <x:c r="L72" s="60"/>
      <x:c r="M72" s="60"/>
      <x:c r="N72" s="43"/>
      <x:c r="O72" s="60"/>
      <x:c r="P72" s="60"/>
      <x:c r="Q72" s="227"/>
      <x:c r="R72" s="227"/>
      <x:c r="S72" s="227"/>
      <x:c r="T72" s="60"/>
      <x:c r="U72" s="60"/>
      <x:c r="V72" s="60"/>
      <x:c r="W72" s="60"/>
      <x:c r="X72" s="60"/>
      <x:c r="Y72" s="60"/>
      <x:c r="Z72" s="60"/>
    </x:row>
    <x:row r="73" ht="15" hidden="0" customHeight="1">
      <x:c r="A73" s="60"/>
      <x:c r="B73" s="60"/>
      <x:c r="C73" s="60"/>
      <x:c r="D73" s="60"/>
      <x:c r="E73" s="67"/>
      <x:c r="F73" s="60"/>
      <x:c r="G73" s="304"/>
      <x:c r="H73" s="60"/>
      <x:c r="I73" s="43"/>
      <x:c r="J73" s="60"/>
      <x:c r="K73" s="60"/>
      <x:c r="L73" s="60"/>
      <x:c r="M73" s="60"/>
      <x:c r="N73" s="43"/>
      <x:c r="O73" s="60"/>
      <x:c r="P73" s="60"/>
      <x:c r="Q73" s="227"/>
      <x:c r="R73" s="227"/>
      <x:c r="S73" s="227"/>
      <x:c r="T73" s="60"/>
      <x:c r="U73" s="60"/>
      <x:c r="V73" s="60"/>
      <x:c r="W73" s="60"/>
      <x:c r="X73" s="60"/>
      <x:c r="Y73" s="60"/>
      <x:c r="Z73" s="60"/>
    </x:row>
    <x:row r="74" ht="15" hidden="0" customHeight="1">
      <x:c r="A74" s="60"/>
      <x:c r="B74" s="60"/>
      <x:c r="C74" s="60"/>
      <x:c r="D74" s="60"/>
      <x:c r="E74" s="67"/>
      <x:c r="F74" s="60"/>
      <x:c r="G74" s="304"/>
      <x:c r="H74" s="60"/>
      <x:c r="I74" s="43"/>
      <x:c r="J74" s="60"/>
      <x:c r="K74" s="60"/>
      <x:c r="L74" s="60"/>
      <x:c r="M74" s="60"/>
      <x:c r="N74" s="43"/>
      <x:c r="O74" s="60"/>
      <x:c r="P74" s="60"/>
      <x:c r="Q74" s="227"/>
      <x:c r="R74" s="227"/>
      <x:c r="S74" s="227"/>
      <x:c r="T74" s="60"/>
      <x:c r="U74" s="60"/>
      <x:c r="V74" s="60"/>
      <x:c r="W74" s="60"/>
      <x:c r="X74" s="60"/>
      <x:c r="Y74" s="60"/>
      <x:c r="Z74" s="60"/>
    </x:row>
    <x:row r="75" ht="15" hidden="0" customHeight="1">
      <x:c r="A75" s="60"/>
      <x:c r="B75" s="60"/>
      <x:c r="C75" s="60"/>
      <x:c r="D75" s="60"/>
      <x:c r="E75" s="67"/>
      <x:c r="F75" s="60"/>
      <x:c r="G75" s="304"/>
      <x:c r="H75" s="60"/>
      <x:c r="I75" s="43"/>
      <x:c r="J75" s="60"/>
      <x:c r="K75" s="60"/>
      <x:c r="L75" s="60"/>
      <x:c r="M75" s="60"/>
      <x:c r="N75" s="43"/>
      <x:c r="O75" s="60"/>
      <x:c r="P75" s="60"/>
      <x:c r="Q75" s="227"/>
      <x:c r="R75" s="227"/>
      <x:c r="S75" s="227"/>
      <x:c r="T75" s="60"/>
      <x:c r="U75" s="60"/>
      <x:c r="V75" s="60"/>
      <x:c r="W75" s="60"/>
      <x:c r="X75" s="60"/>
      <x:c r="Y75" s="60"/>
      <x:c r="Z75" s="60"/>
    </x:row>
    <x:row r="76" ht="15" hidden="0" customHeight="1">
      <x:c r="A76" s="60"/>
      <x:c r="B76" s="60"/>
      <x:c r="C76" s="60"/>
      <x:c r="D76" s="60"/>
      <x:c r="E76" s="67"/>
      <x:c r="F76" s="60"/>
      <x:c r="G76" s="304"/>
      <x:c r="H76" s="60"/>
      <x:c r="I76" s="43"/>
      <x:c r="J76" s="60"/>
      <x:c r="K76" s="60"/>
      <x:c r="L76" s="60"/>
      <x:c r="M76" s="60"/>
      <x:c r="N76" s="43"/>
      <x:c r="O76" s="60"/>
      <x:c r="P76" s="60"/>
      <x:c r="Q76" s="227"/>
      <x:c r="R76" s="227"/>
      <x:c r="S76" s="227"/>
      <x:c r="T76" s="60"/>
      <x:c r="U76" s="60"/>
      <x:c r="V76" s="60"/>
      <x:c r="W76" s="60"/>
      <x:c r="X76" s="60"/>
      <x:c r="Y76" s="60"/>
      <x:c r="Z76" s="60"/>
    </x:row>
    <x:row r="77" ht="15" hidden="0" customHeight="1">
      <x:c r="A77" s="60"/>
      <x:c r="B77" s="60"/>
      <x:c r="C77" s="60"/>
      <x:c r="D77" s="60"/>
      <x:c r="E77" s="67"/>
      <x:c r="F77" s="60"/>
      <x:c r="G77" s="304"/>
      <x:c r="H77" s="60"/>
      <x:c r="I77" s="43"/>
      <x:c r="J77" s="60"/>
      <x:c r="K77" s="60"/>
      <x:c r="L77" s="60"/>
      <x:c r="M77" s="60"/>
      <x:c r="N77" s="43"/>
      <x:c r="O77" s="60"/>
      <x:c r="P77" s="60"/>
      <x:c r="Q77" s="227"/>
      <x:c r="R77" s="227"/>
      <x:c r="S77" s="227"/>
      <x:c r="T77" s="60"/>
      <x:c r="U77" s="60"/>
      <x:c r="V77" s="60"/>
      <x:c r="W77" s="60"/>
      <x:c r="X77" s="60"/>
      <x:c r="Y77" s="60"/>
      <x:c r="Z77" s="60"/>
    </x:row>
    <x:row r="78" ht="15" hidden="0" customHeight="1">
      <x:c r="A78" s="60"/>
      <x:c r="B78" s="60"/>
      <x:c r="C78" s="60"/>
      <x:c r="D78" s="60"/>
      <x:c r="E78" s="67"/>
      <x:c r="F78" s="60"/>
      <x:c r="G78" s="304"/>
      <x:c r="H78" s="60"/>
      <x:c r="I78" s="43"/>
      <x:c r="J78" s="60"/>
      <x:c r="K78" s="60"/>
      <x:c r="L78" s="60"/>
      <x:c r="M78" s="60"/>
      <x:c r="N78" s="43"/>
      <x:c r="O78" s="60"/>
      <x:c r="P78" s="60"/>
      <x:c r="Q78" s="227"/>
      <x:c r="R78" s="227"/>
      <x:c r="S78" s="227"/>
      <x:c r="T78" s="60"/>
      <x:c r="U78" s="60"/>
      <x:c r="V78" s="60"/>
      <x:c r="W78" s="60"/>
      <x:c r="X78" s="60"/>
      <x:c r="Y78" s="60"/>
      <x:c r="Z78" s="60"/>
    </x:row>
    <x:row r="79" ht="15" hidden="0" customHeight="1">
      <x:c r="A79" s="60"/>
      <x:c r="B79" s="60"/>
      <x:c r="C79" s="60"/>
      <x:c r="D79" s="60"/>
      <x:c r="E79" s="67"/>
      <x:c r="F79" s="60"/>
      <x:c r="G79" s="304"/>
      <x:c r="H79" s="60"/>
      <x:c r="I79" s="43"/>
      <x:c r="J79" s="60"/>
      <x:c r="K79" s="60"/>
      <x:c r="L79" s="60"/>
      <x:c r="M79" s="60"/>
      <x:c r="N79" s="43"/>
      <x:c r="O79" s="60"/>
      <x:c r="P79" s="60"/>
      <x:c r="Q79" s="227"/>
      <x:c r="R79" s="227"/>
      <x:c r="S79" s="227"/>
      <x:c r="T79" s="60"/>
      <x:c r="U79" s="60"/>
      <x:c r="V79" s="60"/>
      <x:c r="W79" s="60"/>
      <x:c r="X79" s="60"/>
      <x:c r="Y79" s="60"/>
      <x:c r="Z79" s="60"/>
    </x:row>
    <x:row r="80" ht="15" hidden="0" customHeight="1">
      <x:c r="A80" s="60"/>
      <x:c r="B80" s="60"/>
      <x:c r="C80" s="60"/>
      <x:c r="D80" s="60"/>
      <x:c r="E80" s="67"/>
      <x:c r="F80" s="60"/>
      <x:c r="G80" s="304"/>
      <x:c r="H80" s="60"/>
      <x:c r="I80" s="43"/>
      <x:c r="J80" s="60"/>
      <x:c r="K80" s="60"/>
      <x:c r="L80" s="60"/>
      <x:c r="M80" s="60"/>
      <x:c r="N80" s="43"/>
      <x:c r="O80" s="60"/>
      <x:c r="P80" s="60"/>
      <x:c r="Q80" s="227"/>
      <x:c r="R80" s="227"/>
      <x:c r="S80" s="227"/>
      <x:c r="T80" s="60"/>
      <x:c r="U80" s="60"/>
      <x:c r="V80" s="60"/>
      <x:c r="W80" s="60"/>
      <x:c r="X80" s="60"/>
      <x:c r="Y80" s="60"/>
      <x:c r="Z80" s="60"/>
    </x:row>
    <x:row r="81" ht="15" hidden="0" customHeight="1">
      <x:c r="A81" s="60"/>
      <x:c r="B81" s="60"/>
      <x:c r="C81" s="60"/>
      <x:c r="D81" s="60"/>
      <x:c r="E81" s="67"/>
      <x:c r="F81" s="60"/>
      <x:c r="G81" s="304"/>
      <x:c r="H81" s="60"/>
      <x:c r="I81" s="43"/>
      <x:c r="J81" s="60"/>
      <x:c r="K81" s="60"/>
      <x:c r="L81" s="60"/>
      <x:c r="M81" s="60"/>
      <x:c r="N81" s="43"/>
      <x:c r="O81" s="60"/>
      <x:c r="P81" s="60"/>
      <x:c r="Q81" s="227"/>
      <x:c r="R81" s="227"/>
      <x:c r="S81" s="227"/>
      <x:c r="T81" s="60"/>
      <x:c r="U81" s="60"/>
      <x:c r="V81" s="60"/>
      <x:c r="W81" s="60"/>
      <x:c r="X81" s="60"/>
      <x:c r="Y81" s="60"/>
      <x:c r="Z81" s="60"/>
    </x:row>
    <x:row r="82" ht="15" hidden="0" customHeight="1">
      <x:c r="A82" s="60"/>
      <x:c r="B82" s="60"/>
      <x:c r="C82" s="60"/>
      <x:c r="D82" s="60"/>
      <x:c r="E82" s="67"/>
      <x:c r="F82" s="60"/>
      <x:c r="G82" s="304"/>
      <x:c r="H82" s="60"/>
      <x:c r="I82" s="43"/>
      <x:c r="J82" s="60"/>
      <x:c r="K82" s="60"/>
      <x:c r="L82" s="60"/>
      <x:c r="M82" s="60"/>
      <x:c r="N82" s="43"/>
      <x:c r="O82" s="60"/>
      <x:c r="P82" s="60"/>
      <x:c r="Q82" s="227"/>
      <x:c r="R82" s="227"/>
      <x:c r="S82" s="227"/>
      <x:c r="T82" s="60"/>
      <x:c r="U82" s="60"/>
      <x:c r="V82" s="60"/>
      <x:c r="W82" s="60"/>
      <x:c r="X82" s="60"/>
      <x:c r="Y82" s="60"/>
      <x:c r="Z82" s="60"/>
    </x:row>
    <x:row r="83" ht="15" hidden="0" customHeight="1">
      <x:c r="A83" s="60"/>
      <x:c r="B83" s="60"/>
      <x:c r="C83" s="60"/>
      <x:c r="D83" s="60"/>
      <x:c r="E83" s="67"/>
      <x:c r="F83" s="60"/>
      <x:c r="G83" s="304"/>
      <x:c r="H83" s="60"/>
      <x:c r="I83" s="43"/>
      <x:c r="J83" s="60"/>
      <x:c r="K83" s="60"/>
      <x:c r="L83" s="60"/>
      <x:c r="M83" s="60"/>
      <x:c r="N83" s="43"/>
      <x:c r="O83" s="60"/>
      <x:c r="P83" s="60"/>
      <x:c r="Q83" s="227"/>
      <x:c r="R83" s="227"/>
      <x:c r="S83" s="227"/>
      <x:c r="T83" s="60"/>
      <x:c r="U83" s="60"/>
      <x:c r="V83" s="60"/>
      <x:c r="W83" s="60"/>
      <x:c r="X83" s="60"/>
      <x:c r="Y83" s="60"/>
      <x:c r="Z83" s="60"/>
    </x:row>
    <x:row r="84" ht="15" hidden="0" customHeight="1">
      <x:c r="A84" s="60"/>
      <x:c r="B84" s="60"/>
      <x:c r="C84" s="60"/>
      <x:c r="D84" s="60"/>
      <x:c r="E84" s="67"/>
      <x:c r="F84" s="60"/>
      <x:c r="G84" s="304"/>
      <x:c r="H84" s="60"/>
      <x:c r="I84" s="43"/>
      <x:c r="J84" s="60"/>
      <x:c r="K84" s="60"/>
      <x:c r="L84" s="60"/>
      <x:c r="M84" s="60"/>
      <x:c r="N84" s="43"/>
      <x:c r="O84" s="60"/>
      <x:c r="P84" s="60"/>
      <x:c r="Q84" s="227"/>
      <x:c r="R84" s="227"/>
      <x:c r="S84" s="227"/>
      <x:c r="T84" s="60"/>
      <x:c r="U84" s="60"/>
      <x:c r="V84" s="60"/>
      <x:c r="W84" s="60"/>
      <x:c r="X84" s="60"/>
      <x:c r="Y84" s="60"/>
      <x:c r="Z84" s="60"/>
    </x:row>
    <x:row r="85" ht="15" hidden="0" customHeight="1">
      <x:c r="A85" s="60"/>
      <x:c r="B85" s="60"/>
      <x:c r="C85" s="60"/>
      <x:c r="D85" s="60"/>
      <x:c r="E85" s="67"/>
      <x:c r="F85" s="60"/>
      <x:c r="G85" s="304"/>
      <x:c r="H85" s="60"/>
      <x:c r="I85" s="43"/>
      <x:c r="J85" s="60"/>
      <x:c r="K85" s="60"/>
      <x:c r="L85" s="60"/>
      <x:c r="M85" s="60"/>
      <x:c r="N85" s="43"/>
      <x:c r="O85" s="60"/>
      <x:c r="P85" s="60"/>
      <x:c r="Q85" s="227"/>
      <x:c r="R85" s="227"/>
      <x:c r="S85" s="227"/>
      <x:c r="T85" s="60"/>
      <x:c r="U85" s="60"/>
      <x:c r="V85" s="60"/>
      <x:c r="W85" s="60"/>
      <x:c r="X85" s="60"/>
      <x:c r="Y85" s="60"/>
      <x:c r="Z85" s="60"/>
    </x:row>
    <x:row r="86" ht="15" hidden="0" customHeight="1">
      <x:c r="A86" s="60"/>
      <x:c r="B86" s="60"/>
      <x:c r="C86" s="60"/>
      <x:c r="D86" s="60"/>
      <x:c r="E86" s="67"/>
      <x:c r="F86" s="60"/>
      <x:c r="G86" s="304"/>
      <x:c r="H86" s="60"/>
      <x:c r="I86" s="43"/>
      <x:c r="J86" s="60"/>
      <x:c r="K86" s="60"/>
      <x:c r="L86" s="60"/>
      <x:c r="M86" s="60"/>
      <x:c r="N86" s="43"/>
      <x:c r="O86" s="60"/>
      <x:c r="P86" s="60"/>
      <x:c r="Q86" s="227"/>
      <x:c r="R86" s="227"/>
      <x:c r="S86" s="227"/>
      <x:c r="T86" s="60"/>
      <x:c r="U86" s="60"/>
      <x:c r="V86" s="60"/>
      <x:c r="W86" s="60"/>
      <x:c r="X86" s="60"/>
      <x:c r="Y86" s="60"/>
      <x:c r="Z86" s="60"/>
    </x:row>
    <x:row r="87" ht="15" hidden="0" customHeight="1">
      <x:c r="A87" s="60"/>
      <x:c r="B87" s="60"/>
      <x:c r="C87" s="60"/>
      <x:c r="D87" s="60"/>
      <x:c r="E87" s="67"/>
      <x:c r="F87" s="60"/>
      <x:c r="G87" s="304"/>
      <x:c r="H87" s="60"/>
      <x:c r="I87" s="43"/>
      <x:c r="J87" s="60"/>
      <x:c r="K87" s="60"/>
      <x:c r="L87" s="60"/>
      <x:c r="M87" s="60"/>
      <x:c r="N87" s="43"/>
      <x:c r="O87" s="60"/>
      <x:c r="P87" s="60"/>
      <x:c r="Q87" s="227"/>
      <x:c r="R87" s="227"/>
      <x:c r="S87" s="227"/>
      <x:c r="T87" s="60"/>
      <x:c r="U87" s="60"/>
      <x:c r="V87" s="60"/>
      <x:c r="W87" s="60"/>
      <x:c r="X87" s="60"/>
      <x:c r="Y87" s="60"/>
      <x:c r="Z87" s="60"/>
    </x:row>
    <x:row r="88" ht="15" hidden="0" customHeight="1">
      <x:c r="A88" s="60"/>
      <x:c r="B88" s="60"/>
      <x:c r="C88" s="60"/>
      <x:c r="D88" s="60"/>
      <x:c r="E88" s="67"/>
      <x:c r="F88" s="60"/>
      <x:c r="G88" s="304"/>
      <x:c r="H88" s="60"/>
      <x:c r="I88" s="43"/>
      <x:c r="J88" s="60"/>
      <x:c r="K88" s="60"/>
      <x:c r="L88" s="60"/>
      <x:c r="M88" s="60"/>
      <x:c r="N88" s="43"/>
      <x:c r="O88" s="60"/>
      <x:c r="P88" s="60"/>
      <x:c r="Q88" s="227"/>
      <x:c r="R88" s="227"/>
      <x:c r="S88" s="227"/>
      <x:c r="T88" s="60"/>
      <x:c r="U88" s="60"/>
      <x:c r="V88" s="60"/>
      <x:c r="W88" s="60"/>
      <x:c r="X88" s="60"/>
      <x:c r="Y88" s="60"/>
      <x:c r="Z88" s="60"/>
    </x:row>
    <x:row r="89" ht="15" hidden="0" customHeight="1">
      <x:c r="A89" s="60"/>
      <x:c r="B89" s="60"/>
      <x:c r="C89" s="60"/>
      <x:c r="D89" s="60"/>
      <x:c r="E89" s="67"/>
      <x:c r="F89" s="60"/>
      <x:c r="G89" s="304"/>
      <x:c r="H89" s="60"/>
      <x:c r="I89" s="43"/>
      <x:c r="J89" s="60"/>
      <x:c r="K89" s="60"/>
      <x:c r="L89" s="60"/>
      <x:c r="M89" s="60"/>
      <x:c r="N89" s="43"/>
      <x:c r="O89" s="60"/>
      <x:c r="P89" s="60"/>
      <x:c r="Q89" s="227"/>
      <x:c r="R89" s="227"/>
      <x:c r="S89" s="227"/>
      <x:c r="T89" s="60"/>
      <x:c r="U89" s="60"/>
      <x:c r="V89" s="60"/>
      <x:c r="W89" s="60"/>
      <x:c r="X89" s="60"/>
      <x:c r="Y89" s="60"/>
      <x:c r="Z89" s="60"/>
    </x:row>
    <x:row r="90" ht="15" hidden="0" customHeight="1">
      <x:c r="A90" s="60"/>
      <x:c r="B90" s="60"/>
      <x:c r="C90" s="60"/>
      <x:c r="D90" s="60"/>
      <x:c r="E90" s="67"/>
      <x:c r="F90" s="60"/>
      <x:c r="G90" s="304"/>
      <x:c r="H90" s="60"/>
      <x:c r="I90" s="43"/>
      <x:c r="J90" s="60"/>
      <x:c r="K90" s="60"/>
      <x:c r="L90" s="60"/>
      <x:c r="M90" s="60"/>
      <x:c r="N90" s="43"/>
      <x:c r="O90" s="60"/>
      <x:c r="P90" s="60"/>
      <x:c r="Q90" s="227"/>
      <x:c r="R90" s="227"/>
      <x:c r="S90" s="227"/>
      <x:c r="T90" s="60"/>
      <x:c r="U90" s="60"/>
      <x:c r="V90" s="60"/>
      <x:c r="W90" s="60"/>
      <x:c r="X90" s="60"/>
      <x:c r="Y90" s="60"/>
      <x:c r="Z90" s="60"/>
    </x:row>
    <x:row r="91" ht="15" hidden="0" customHeight="1">
      <x:c r="A91" s="60"/>
      <x:c r="B91" s="60"/>
      <x:c r="C91" s="60"/>
      <x:c r="D91" s="60"/>
      <x:c r="E91" s="67"/>
      <x:c r="F91" s="60"/>
      <x:c r="G91" s="304"/>
      <x:c r="H91" s="60"/>
      <x:c r="I91" s="43"/>
      <x:c r="J91" s="60"/>
      <x:c r="K91" s="60"/>
      <x:c r="L91" s="60"/>
      <x:c r="M91" s="60"/>
      <x:c r="N91" s="43"/>
      <x:c r="O91" s="60"/>
      <x:c r="P91" s="60"/>
      <x:c r="Q91" s="227"/>
      <x:c r="R91" s="227"/>
      <x:c r="S91" s="227"/>
      <x:c r="T91" s="60"/>
      <x:c r="U91" s="60"/>
      <x:c r="V91" s="60"/>
      <x:c r="W91" s="60"/>
      <x:c r="X91" s="60"/>
      <x:c r="Y91" s="60"/>
      <x:c r="Z91" s="60"/>
    </x:row>
    <x:row r="92" ht="15" hidden="0" customHeight="1">
      <x:c r="A92" s="60"/>
      <x:c r="B92" s="60"/>
      <x:c r="C92" s="60"/>
      <x:c r="D92" s="60"/>
      <x:c r="E92" s="67"/>
      <x:c r="F92" s="60"/>
      <x:c r="G92" s="304"/>
      <x:c r="H92" s="60"/>
      <x:c r="I92" s="43"/>
      <x:c r="J92" s="60"/>
      <x:c r="K92" s="60"/>
      <x:c r="L92" s="60"/>
      <x:c r="M92" s="60"/>
      <x:c r="N92" s="43"/>
      <x:c r="O92" s="60"/>
      <x:c r="P92" s="60"/>
      <x:c r="Q92" s="227"/>
      <x:c r="R92" s="227"/>
      <x:c r="S92" s="227"/>
      <x:c r="T92" s="60"/>
      <x:c r="U92" s="60"/>
      <x:c r="V92" s="60"/>
      <x:c r="W92" s="60"/>
      <x:c r="X92" s="60"/>
      <x:c r="Y92" s="60"/>
      <x:c r="Z92" s="60"/>
    </x:row>
    <x:row r="93" ht="15" hidden="0" customHeight="1">
      <x:c r="A93" s="60"/>
      <x:c r="B93" s="60"/>
      <x:c r="C93" s="60"/>
      <x:c r="D93" s="60"/>
      <x:c r="E93" s="67"/>
      <x:c r="F93" s="60"/>
      <x:c r="G93" s="304"/>
      <x:c r="H93" s="60"/>
      <x:c r="I93" s="43"/>
      <x:c r="J93" s="60"/>
      <x:c r="K93" s="60"/>
      <x:c r="L93" s="60"/>
      <x:c r="M93" s="60"/>
      <x:c r="N93" s="43"/>
      <x:c r="O93" s="60"/>
      <x:c r="P93" s="60"/>
      <x:c r="Q93" s="227"/>
      <x:c r="R93" s="227"/>
      <x:c r="S93" s="227"/>
      <x:c r="T93" s="60"/>
      <x:c r="U93" s="60"/>
      <x:c r="V93" s="60"/>
      <x:c r="W93" s="60"/>
      <x:c r="X93" s="60"/>
      <x:c r="Y93" s="60"/>
      <x:c r="Z93" s="60"/>
    </x:row>
    <x:row r="94" ht="15" hidden="0" customHeight="1">
      <x:c r="A94" s="60"/>
      <x:c r="B94" s="60"/>
      <x:c r="C94" s="60"/>
      <x:c r="D94" s="60"/>
      <x:c r="E94" s="67"/>
      <x:c r="F94" s="60"/>
      <x:c r="G94" s="304"/>
      <x:c r="H94" s="60"/>
      <x:c r="I94" s="43"/>
      <x:c r="J94" s="60"/>
      <x:c r="K94" s="60"/>
      <x:c r="L94" s="60"/>
      <x:c r="M94" s="60"/>
      <x:c r="N94" s="43"/>
      <x:c r="O94" s="60"/>
      <x:c r="P94" s="60"/>
      <x:c r="Q94" s="227"/>
      <x:c r="R94" s="227"/>
      <x:c r="S94" s="227"/>
      <x:c r="T94" s="60"/>
      <x:c r="U94" s="60"/>
      <x:c r="V94" s="60"/>
      <x:c r="W94" s="60"/>
      <x:c r="X94" s="60"/>
      <x:c r="Y94" s="60"/>
      <x:c r="Z94" s="60"/>
    </x:row>
    <x:row r="95" ht="15" hidden="0" customHeight="1">
      <x:c r="A95" s="60"/>
      <x:c r="B95" s="60"/>
      <x:c r="C95" s="60"/>
      <x:c r="D95" s="60"/>
      <x:c r="E95" s="67"/>
      <x:c r="F95" s="60"/>
      <x:c r="G95" s="304"/>
      <x:c r="H95" s="60"/>
      <x:c r="I95" s="43"/>
      <x:c r="J95" s="60"/>
      <x:c r="K95" s="60"/>
      <x:c r="L95" s="60"/>
      <x:c r="M95" s="60"/>
      <x:c r="N95" s="43"/>
      <x:c r="O95" s="60"/>
      <x:c r="P95" s="60"/>
      <x:c r="Q95" s="227"/>
      <x:c r="R95" s="227"/>
      <x:c r="S95" s="227"/>
      <x:c r="T95" s="60"/>
      <x:c r="U95" s="60"/>
      <x:c r="V95" s="60"/>
      <x:c r="W95" s="60"/>
      <x:c r="X95" s="60"/>
      <x:c r="Y95" s="60"/>
      <x:c r="Z95" s="60"/>
    </x:row>
    <x:row r="96" ht="15" hidden="0" customHeight="1">
      <x:c r="A96" s="60"/>
      <x:c r="B96" s="60"/>
      <x:c r="C96" s="60"/>
      <x:c r="D96" s="60"/>
      <x:c r="E96" s="67"/>
      <x:c r="F96" s="60"/>
      <x:c r="G96" s="304"/>
      <x:c r="H96" s="60"/>
      <x:c r="I96" s="43"/>
      <x:c r="J96" s="60"/>
      <x:c r="K96" s="60"/>
      <x:c r="L96" s="60"/>
      <x:c r="M96" s="60"/>
      <x:c r="N96" s="43"/>
      <x:c r="O96" s="60"/>
      <x:c r="P96" s="60"/>
      <x:c r="Q96" s="227"/>
      <x:c r="R96" s="227"/>
      <x:c r="S96" s="227"/>
      <x:c r="T96" s="60"/>
      <x:c r="U96" s="60"/>
      <x:c r="V96" s="60"/>
      <x:c r="W96" s="60"/>
      <x:c r="X96" s="60"/>
      <x:c r="Y96" s="60"/>
      <x:c r="Z96" s="60"/>
    </x:row>
    <x:row r="97" ht="15" hidden="0" customHeight="1">
      <x:c r="A97" s="60"/>
      <x:c r="B97" s="60"/>
      <x:c r="C97" s="60"/>
      <x:c r="D97" s="60"/>
      <x:c r="E97" s="67"/>
      <x:c r="F97" s="60"/>
      <x:c r="G97" s="304"/>
      <x:c r="H97" s="60"/>
      <x:c r="I97" s="43"/>
      <x:c r="J97" s="60"/>
      <x:c r="K97" s="60"/>
      <x:c r="L97" s="60"/>
      <x:c r="M97" s="60"/>
      <x:c r="N97" s="43"/>
      <x:c r="O97" s="60"/>
      <x:c r="P97" s="60"/>
      <x:c r="Q97" s="227"/>
      <x:c r="R97" s="227"/>
      <x:c r="S97" s="227"/>
      <x:c r="T97" s="60"/>
      <x:c r="U97" s="60"/>
      <x:c r="V97" s="60"/>
      <x:c r="W97" s="60"/>
      <x:c r="X97" s="60"/>
      <x:c r="Y97" s="60"/>
      <x:c r="Z97" s="60"/>
    </x:row>
    <x:row r="98" ht="15" hidden="0" customHeight="1">
      <x:c r="A98" s="60"/>
      <x:c r="B98" s="60"/>
      <x:c r="C98" s="60"/>
      <x:c r="D98" s="60"/>
      <x:c r="E98" s="67"/>
      <x:c r="F98" s="60"/>
      <x:c r="G98" s="304"/>
      <x:c r="H98" s="60"/>
      <x:c r="I98" s="43"/>
      <x:c r="J98" s="60"/>
      <x:c r="K98" s="60"/>
      <x:c r="L98" s="60"/>
      <x:c r="M98" s="60"/>
      <x:c r="N98" s="43"/>
      <x:c r="O98" s="60"/>
      <x:c r="P98" s="60"/>
      <x:c r="Q98" s="227"/>
      <x:c r="R98" s="227"/>
      <x:c r="S98" s="227"/>
      <x:c r="T98" s="60"/>
      <x:c r="U98" s="60"/>
      <x:c r="V98" s="60"/>
      <x:c r="W98" s="60"/>
      <x:c r="X98" s="60"/>
      <x:c r="Y98" s="60"/>
      <x:c r="Z98" s="60"/>
    </x:row>
    <x:row r="99" ht="15" hidden="0" customHeight="1">
      <x:c r="A99" s="60"/>
      <x:c r="B99" s="60"/>
      <x:c r="C99" s="60"/>
      <x:c r="D99" s="60"/>
      <x:c r="E99" s="67"/>
      <x:c r="F99" s="60"/>
      <x:c r="G99" s="304"/>
      <x:c r="H99" s="60"/>
      <x:c r="I99" s="43"/>
      <x:c r="J99" s="60"/>
      <x:c r="K99" s="60"/>
      <x:c r="L99" s="60"/>
      <x:c r="M99" s="60"/>
      <x:c r="N99" s="43"/>
      <x:c r="O99" s="60"/>
      <x:c r="P99" s="60"/>
      <x:c r="Q99" s="227"/>
      <x:c r="R99" s="227"/>
      <x:c r="S99" s="227"/>
      <x:c r="T99" s="60"/>
      <x:c r="U99" s="60"/>
      <x:c r="V99" s="60"/>
      <x:c r="W99" s="60"/>
      <x:c r="X99" s="60"/>
      <x:c r="Y99" s="60"/>
      <x:c r="Z99" s="60"/>
    </x:row>
    <x:row r="100" ht="15" hidden="0" customHeight="1">
      <x:c r="A100" s="60"/>
      <x:c r="B100" s="60"/>
      <x:c r="C100" s="60"/>
      <x:c r="D100" s="60"/>
      <x:c r="E100" s="67"/>
      <x:c r="F100" s="60"/>
      <x:c r="G100" s="304"/>
      <x:c r="H100" s="60"/>
      <x:c r="I100" s="43"/>
      <x:c r="J100" s="60"/>
      <x:c r="K100" s="60"/>
      <x:c r="L100" s="60"/>
      <x:c r="M100" s="60"/>
      <x:c r="N100" s="43"/>
      <x:c r="O100" s="60"/>
      <x:c r="P100" s="60"/>
      <x:c r="Q100" s="227"/>
      <x:c r="R100" s="227"/>
      <x:c r="S100" s="227"/>
      <x:c r="T100" s="60"/>
      <x:c r="U100" s="60"/>
      <x:c r="V100" s="60"/>
      <x:c r="W100" s="60"/>
      <x:c r="X100" s="60"/>
      <x:c r="Y100" s="60"/>
      <x:c r="Z100" s="60"/>
    </x:row>
    <x:row r="101" ht="15" hidden="0" customHeight="1">
      <x:c r="A101" s="60"/>
      <x:c r="B101" s="60"/>
      <x:c r="C101" s="60"/>
      <x:c r="D101" s="60"/>
      <x:c r="E101" s="67"/>
      <x:c r="F101" s="60"/>
      <x:c r="G101" s="304"/>
      <x:c r="H101" s="60"/>
      <x:c r="I101" s="43"/>
      <x:c r="J101" s="60"/>
      <x:c r="K101" s="60"/>
      <x:c r="L101" s="60"/>
      <x:c r="M101" s="60"/>
      <x:c r="N101" s="43"/>
      <x:c r="O101" s="60"/>
      <x:c r="P101" s="60"/>
      <x:c r="Q101" s="227"/>
      <x:c r="R101" s="227"/>
      <x:c r="S101" s="227"/>
      <x:c r="T101" s="60"/>
      <x:c r="U101" s="60"/>
      <x:c r="V101" s="60"/>
      <x:c r="W101" s="60"/>
      <x:c r="X101" s="60"/>
      <x:c r="Y101" s="60"/>
      <x:c r="Z101" s="60"/>
    </x:row>
    <x:row r="102" ht="15" hidden="0" customHeight="1">
      <x:c r="A102" s="60"/>
      <x:c r="B102" s="60"/>
      <x:c r="C102" s="60"/>
      <x:c r="D102" s="60"/>
      <x:c r="E102" s="67"/>
      <x:c r="F102" s="60"/>
      <x:c r="G102" s="304"/>
      <x:c r="H102" s="60"/>
      <x:c r="I102" s="43"/>
      <x:c r="J102" s="60"/>
      <x:c r="K102" s="60"/>
      <x:c r="L102" s="60"/>
      <x:c r="M102" s="60"/>
      <x:c r="N102" s="43"/>
      <x:c r="O102" s="60"/>
      <x:c r="P102" s="60"/>
      <x:c r="Q102" s="227"/>
      <x:c r="R102" s="227"/>
      <x:c r="S102" s="227"/>
      <x:c r="T102" s="60"/>
      <x:c r="U102" s="60"/>
      <x:c r="V102" s="60"/>
      <x:c r="W102" s="60"/>
      <x:c r="X102" s="60"/>
      <x:c r="Y102" s="60"/>
      <x:c r="Z102" s="60"/>
    </x:row>
    <x:row r="103" ht="15" hidden="0" customHeight="1">
      <x:c r="A103" s="60"/>
      <x:c r="B103" s="60"/>
      <x:c r="C103" s="60"/>
      <x:c r="D103" s="60"/>
      <x:c r="E103" s="67"/>
      <x:c r="F103" s="60"/>
      <x:c r="G103" s="304"/>
      <x:c r="H103" s="60"/>
      <x:c r="I103" s="43"/>
      <x:c r="J103" s="60"/>
      <x:c r="K103" s="60"/>
      <x:c r="L103" s="60"/>
      <x:c r="M103" s="60"/>
      <x:c r="N103" s="43"/>
      <x:c r="O103" s="60"/>
      <x:c r="P103" s="60"/>
      <x:c r="Q103" s="227"/>
      <x:c r="R103" s="227"/>
      <x:c r="S103" s="227"/>
      <x:c r="T103" s="60"/>
      <x:c r="U103" s="60"/>
      <x:c r="V103" s="60"/>
      <x:c r="W103" s="60"/>
      <x:c r="X103" s="60"/>
      <x:c r="Y103" s="60"/>
      <x:c r="Z103" s="60"/>
    </x:row>
    <x:row r="104" ht="15" hidden="0" customHeight="1">
      <x:c r="A104" s="60"/>
      <x:c r="B104" s="60"/>
      <x:c r="C104" s="60"/>
      <x:c r="D104" s="60"/>
      <x:c r="E104" s="67"/>
      <x:c r="F104" s="60"/>
      <x:c r="G104" s="304"/>
      <x:c r="H104" s="60"/>
      <x:c r="I104" s="43"/>
      <x:c r="J104" s="60"/>
      <x:c r="K104" s="60"/>
      <x:c r="L104" s="60"/>
      <x:c r="M104" s="60"/>
      <x:c r="N104" s="43"/>
      <x:c r="O104" s="60"/>
      <x:c r="P104" s="60"/>
      <x:c r="Q104" s="227"/>
      <x:c r="R104" s="227"/>
      <x:c r="S104" s="227"/>
      <x:c r="T104" s="60"/>
      <x:c r="U104" s="60"/>
      <x:c r="V104" s="60"/>
      <x:c r="W104" s="60"/>
      <x:c r="X104" s="60"/>
      <x:c r="Y104" s="60"/>
      <x:c r="Z104" s="60"/>
    </x:row>
    <x:row r="105" ht="15" hidden="0" customHeight="1">
      <x:c r="A105" s="60"/>
      <x:c r="B105" s="60"/>
      <x:c r="C105" s="60"/>
      <x:c r="D105" s="60"/>
      <x:c r="E105" s="67"/>
      <x:c r="F105" s="60"/>
      <x:c r="G105" s="304"/>
      <x:c r="H105" s="60"/>
      <x:c r="I105" s="43"/>
      <x:c r="J105" s="60"/>
      <x:c r="K105" s="60"/>
      <x:c r="L105" s="60"/>
      <x:c r="M105" s="60"/>
      <x:c r="N105" s="43"/>
      <x:c r="O105" s="60"/>
      <x:c r="P105" s="60"/>
      <x:c r="Q105" s="227"/>
      <x:c r="R105" s="227"/>
      <x:c r="S105" s="227"/>
      <x:c r="T105" s="60"/>
      <x:c r="U105" s="60"/>
      <x:c r="V105" s="60"/>
      <x:c r="W105" s="60"/>
      <x:c r="X105" s="60"/>
      <x:c r="Y105" s="60"/>
      <x:c r="Z105" s="60"/>
    </x:row>
    <x:row r="106" ht="15" hidden="0" customHeight="1">
      <x:c r="A106" s="60"/>
      <x:c r="B106" s="60"/>
      <x:c r="C106" s="60"/>
      <x:c r="D106" s="60"/>
      <x:c r="E106" s="67"/>
      <x:c r="F106" s="60"/>
      <x:c r="G106" s="304"/>
      <x:c r="H106" s="60"/>
      <x:c r="I106" s="43"/>
      <x:c r="J106" s="60"/>
      <x:c r="K106" s="60"/>
      <x:c r="L106" s="60"/>
      <x:c r="M106" s="60"/>
      <x:c r="N106" s="43"/>
      <x:c r="O106" s="60"/>
      <x:c r="P106" s="60"/>
      <x:c r="Q106" s="227"/>
      <x:c r="R106" s="227"/>
      <x:c r="S106" s="227"/>
      <x:c r="T106" s="60"/>
      <x:c r="U106" s="60"/>
      <x:c r="V106" s="60"/>
      <x:c r="W106" s="60"/>
      <x:c r="X106" s="60"/>
      <x:c r="Y106" s="60"/>
      <x:c r="Z106" s="60"/>
    </x:row>
    <x:row r="107" ht="15" hidden="0" customHeight="1">
      <x:c r="A107" s="60"/>
      <x:c r="B107" s="60"/>
      <x:c r="C107" s="60"/>
      <x:c r="D107" s="60"/>
      <x:c r="E107" s="67"/>
      <x:c r="F107" s="60"/>
      <x:c r="G107" s="304"/>
      <x:c r="H107" s="60"/>
      <x:c r="I107" s="43"/>
      <x:c r="J107" s="60"/>
      <x:c r="K107" s="60"/>
      <x:c r="L107" s="60"/>
      <x:c r="M107" s="60"/>
      <x:c r="N107" s="43"/>
      <x:c r="O107" s="60"/>
      <x:c r="P107" s="60"/>
      <x:c r="Q107" s="227"/>
      <x:c r="R107" s="227"/>
      <x:c r="S107" s="227"/>
      <x:c r="T107" s="60"/>
      <x:c r="U107" s="60"/>
      <x:c r="V107" s="60"/>
      <x:c r="W107" s="60"/>
      <x:c r="X107" s="60"/>
      <x:c r="Y107" s="60"/>
      <x:c r="Z107" s="60"/>
    </x:row>
    <x:row r="108" ht="15" hidden="0" customHeight="1">
      <x:c r="A108" s="60"/>
      <x:c r="B108" s="60"/>
      <x:c r="C108" s="60"/>
      <x:c r="D108" s="60"/>
      <x:c r="E108" s="67"/>
      <x:c r="F108" s="60"/>
      <x:c r="G108" s="304"/>
      <x:c r="H108" s="60"/>
      <x:c r="I108" s="43"/>
      <x:c r="J108" s="60"/>
      <x:c r="K108" s="60"/>
      <x:c r="L108" s="60"/>
      <x:c r="M108" s="60"/>
      <x:c r="N108" s="43"/>
      <x:c r="O108" s="60"/>
      <x:c r="P108" s="60"/>
      <x:c r="Q108" s="227"/>
      <x:c r="R108" s="227"/>
      <x:c r="S108" s="227"/>
      <x:c r="T108" s="60"/>
      <x:c r="U108" s="60"/>
      <x:c r="V108" s="60"/>
      <x:c r="W108" s="60"/>
      <x:c r="X108" s="60"/>
      <x:c r="Y108" s="60"/>
      <x:c r="Z108" s="60"/>
    </x:row>
    <x:row r="109" ht="15" hidden="0" customHeight="1">
      <x:c r="A109" s="60"/>
      <x:c r="B109" s="60"/>
      <x:c r="C109" s="60"/>
      <x:c r="D109" s="60"/>
      <x:c r="E109" s="67"/>
      <x:c r="F109" s="60"/>
      <x:c r="G109" s="304"/>
      <x:c r="H109" s="60"/>
      <x:c r="I109" s="43"/>
      <x:c r="J109" s="60"/>
      <x:c r="K109" s="60"/>
      <x:c r="L109" s="60"/>
      <x:c r="M109" s="60"/>
      <x:c r="N109" s="43"/>
      <x:c r="O109" s="60"/>
      <x:c r="P109" s="60"/>
      <x:c r="Q109" s="227"/>
      <x:c r="R109" s="227"/>
      <x:c r="S109" s="227"/>
      <x:c r="T109" s="60"/>
      <x:c r="U109" s="60"/>
      <x:c r="V109" s="60"/>
      <x:c r="W109" s="60"/>
      <x:c r="X109" s="60"/>
      <x:c r="Y109" s="60"/>
      <x:c r="Z109" s="60"/>
    </x:row>
    <x:row r="110" ht="15" hidden="0" customHeight="1">
      <x:c r="A110" s="60"/>
      <x:c r="B110" s="60"/>
      <x:c r="C110" s="60"/>
      <x:c r="D110" s="60"/>
      <x:c r="E110" s="67"/>
      <x:c r="F110" s="60"/>
      <x:c r="G110" s="304"/>
      <x:c r="H110" s="60"/>
      <x:c r="I110" s="43"/>
      <x:c r="J110" s="60"/>
      <x:c r="K110" s="60"/>
      <x:c r="L110" s="60"/>
      <x:c r="M110" s="60"/>
      <x:c r="N110" s="43"/>
      <x:c r="O110" s="60"/>
      <x:c r="P110" s="60"/>
      <x:c r="Q110" s="227"/>
      <x:c r="R110" s="227"/>
      <x:c r="S110" s="227"/>
      <x:c r="T110" s="60"/>
      <x:c r="U110" s="60"/>
      <x:c r="V110" s="60"/>
      <x:c r="W110" s="60"/>
      <x:c r="X110" s="60"/>
      <x:c r="Y110" s="60"/>
      <x:c r="Z110" s="60"/>
    </x:row>
    <x:row r="111" ht="15" hidden="0" customHeight="1">
      <x:c r="A111" s="60"/>
      <x:c r="B111" s="60"/>
      <x:c r="C111" s="60"/>
      <x:c r="D111" s="60"/>
      <x:c r="E111" s="67"/>
      <x:c r="F111" s="60"/>
      <x:c r="G111" s="304"/>
      <x:c r="H111" s="60"/>
      <x:c r="I111" s="43"/>
      <x:c r="J111" s="60"/>
      <x:c r="K111" s="60"/>
      <x:c r="L111" s="60"/>
      <x:c r="M111" s="60"/>
      <x:c r="N111" s="43"/>
      <x:c r="O111" s="60"/>
      <x:c r="P111" s="60"/>
      <x:c r="Q111" s="227"/>
      <x:c r="R111" s="227"/>
      <x:c r="S111" s="227"/>
      <x:c r="T111" s="60"/>
      <x:c r="U111" s="60"/>
      <x:c r="V111" s="60"/>
      <x:c r="W111" s="60"/>
      <x:c r="X111" s="60"/>
      <x:c r="Y111" s="60"/>
      <x:c r="Z111" s="60"/>
    </x:row>
    <x:row r="112" ht="15" hidden="0" customHeight="1">
      <x:c r="A112" s="60"/>
      <x:c r="B112" s="60"/>
      <x:c r="C112" s="60"/>
      <x:c r="D112" s="60"/>
      <x:c r="E112" s="67"/>
      <x:c r="F112" s="60"/>
      <x:c r="G112" s="304"/>
      <x:c r="H112" s="60"/>
      <x:c r="I112" s="43"/>
      <x:c r="J112" s="60"/>
      <x:c r="K112" s="60"/>
      <x:c r="L112" s="60"/>
      <x:c r="M112" s="60"/>
      <x:c r="N112" s="43"/>
      <x:c r="O112" s="60"/>
      <x:c r="P112" s="60"/>
      <x:c r="Q112" s="227"/>
      <x:c r="R112" s="227"/>
      <x:c r="S112" s="227"/>
      <x:c r="T112" s="60"/>
      <x:c r="U112" s="60"/>
      <x:c r="V112" s="60"/>
      <x:c r="W112" s="60"/>
      <x:c r="X112" s="60"/>
      <x:c r="Y112" s="60"/>
      <x:c r="Z112" s="60"/>
    </x:row>
    <x:row r="113" ht="15" hidden="0" customHeight="1">
      <x:c r="A113" s="60"/>
      <x:c r="B113" s="60"/>
      <x:c r="C113" s="60"/>
      <x:c r="D113" s="60"/>
      <x:c r="E113" s="67"/>
      <x:c r="F113" s="60"/>
      <x:c r="G113" s="304"/>
      <x:c r="H113" s="60"/>
      <x:c r="I113" s="43"/>
      <x:c r="J113" s="60"/>
      <x:c r="K113" s="60"/>
      <x:c r="L113" s="60"/>
      <x:c r="M113" s="60"/>
      <x:c r="N113" s="43"/>
      <x:c r="O113" s="60"/>
      <x:c r="P113" s="60"/>
      <x:c r="Q113" s="227"/>
      <x:c r="R113" s="227"/>
      <x:c r="S113" s="227"/>
      <x:c r="T113" s="60"/>
      <x:c r="U113" s="60"/>
      <x:c r="V113" s="60"/>
      <x:c r="W113" s="60"/>
      <x:c r="X113" s="60"/>
      <x:c r="Y113" s="60"/>
      <x:c r="Z113" s="60"/>
    </x:row>
    <x:row r="114" ht="15" hidden="0" customHeight="1">
      <x:c r="A114" s="60"/>
      <x:c r="B114" s="60"/>
      <x:c r="C114" s="60"/>
      <x:c r="D114" s="60"/>
      <x:c r="E114" s="67"/>
      <x:c r="F114" s="60"/>
      <x:c r="G114" s="304"/>
      <x:c r="H114" s="60"/>
      <x:c r="I114" s="43"/>
      <x:c r="J114" s="60"/>
      <x:c r="K114" s="60"/>
      <x:c r="L114" s="60"/>
      <x:c r="M114" s="60"/>
      <x:c r="N114" s="43"/>
      <x:c r="O114" s="60"/>
      <x:c r="P114" s="60"/>
      <x:c r="Q114" s="227"/>
      <x:c r="R114" s="227"/>
      <x:c r="S114" s="227"/>
      <x:c r="T114" s="60"/>
      <x:c r="U114" s="60"/>
      <x:c r="V114" s="60"/>
      <x:c r="W114" s="60"/>
      <x:c r="X114" s="60"/>
      <x:c r="Y114" s="60"/>
      <x:c r="Z114" s="60"/>
    </x:row>
    <x:row r="115" ht="15" hidden="0" customHeight="1">
      <x:c r="A115" s="60"/>
      <x:c r="B115" s="60"/>
      <x:c r="C115" s="60"/>
      <x:c r="D115" s="60"/>
      <x:c r="E115" s="67"/>
      <x:c r="F115" s="60"/>
      <x:c r="G115" s="304"/>
      <x:c r="H115" s="60"/>
      <x:c r="I115" s="43"/>
      <x:c r="J115" s="60"/>
      <x:c r="K115" s="60"/>
      <x:c r="L115" s="60"/>
      <x:c r="M115" s="60"/>
      <x:c r="N115" s="43"/>
      <x:c r="O115" s="60"/>
      <x:c r="P115" s="60"/>
      <x:c r="Q115" s="227"/>
      <x:c r="R115" s="227"/>
      <x:c r="S115" s="227"/>
      <x:c r="T115" s="60"/>
      <x:c r="U115" s="60"/>
      <x:c r="V115" s="60"/>
      <x:c r="W115" s="60"/>
      <x:c r="X115" s="60"/>
      <x:c r="Y115" s="60"/>
      <x:c r="Z115" s="60"/>
    </x:row>
    <x:row r="116" ht="15" hidden="0" customHeight="1">
      <x:c r="A116" s="60"/>
      <x:c r="B116" s="60"/>
      <x:c r="C116" s="60"/>
      <x:c r="D116" s="60"/>
      <x:c r="E116" s="67"/>
      <x:c r="F116" s="60"/>
      <x:c r="G116" s="304"/>
      <x:c r="H116" s="60"/>
      <x:c r="I116" s="43"/>
      <x:c r="J116" s="60"/>
      <x:c r="K116" s="60"/>
      <x:c r="L116" s="60"/>
      <x:c r="M116" s="60"/>
      <x:c r="N116" s="43"/>
      <x:c r="O116" s="60"/>
      <x:c r="P116" s="60"/>
      <x:c r="Q116" s="227"/>
      <x:c r="R116" s="227"/>
      <x:c r="S116" s="227"/>
      <x:c r="T116" s="60"/>
      <x:c r="U116" s="60"/>
      <x:c r="V116" s="60"/>
      <x:c r="W116" s="60"/>
      <x:c r="X116" s="60"/>
      <x:c r="Y116" s="60"/>
      <x:c r="Z116" s="60"/>
    </x:row>
    <x:row r="117" ht="15" hidden="0" customHeight="1">
      <x:c r="A117" s="60"/>
      <x:c r="B117" s="60"/>
      <x:c r="C117" s="60"/>
      <x:c r="D117" s="60"/>
      <x:c r="E117" s="67"/>
      <x:c r="F117" s="60"/>
      <x:c r="G117" s="304"/>
      <x:c r="H117" s="60"/>
      <x:c r="I117" s="43"/>
      <x:c r="J117" s="60"/>
      <x:c r="K117" s="60"/>
      <x:c r="L117" s="60"/>
      <x:c r="M117" s="60"/>
      <x:c r="N117" s="43"/>
      <x:c r="O117" s="60"/>
      <x:c r="P117" s="60"/>
      <x:c r="Q117" s="227"/>
      <x:c r="R117" s="227"/>
      <x:c r="S117" s="227"/>
      <x:c r="T117" s="60"/>
      <x:c r="U117" s="60"/>
      <x:c r="V117" s="60"/>
      <x:c r="W117" s="60"/>
      <x:c r="X117" s="60"/>
      <x:c r="Y117" s="60"/>
      <x:c r="Z117" s="60"/>
    </x:row>
    <x:row r="118" ht="15" hidden="0" customHeight="1">
      <x:c r="A118" s="60"/>
      <x:c r="B118" s="60"/>
      <x:c r="C118" s="60"/>
      <x:c r="D118" s="60"/>
      <x:c r="E118" s="67"/>
      <x:c r="F118" s="60"/>
      <x:c r="G118" s="304"/>
      <x:c r="H118" s="60"/>
      <x:c r="I118" s="43"/>
      <x:c r="J118" s="60"/>
      <x:c r="K118" s="60"/>
      <x:c r="L118" s="60"/>
      <x:c r="M118" s="60"/>
      <x:c r="N118" s="43"/>
      <x:c r="O118" s="60"/>
      <x:c r="P118" s="60"/>
      <x:c r="Q118" s="227"/>
      <x:c r="R118" s="227"/>
      <x:c r="S118" s="227"/>
      <x:c r="T118" s="60"/>
      <x:c r="U118" s="60"/>
      <x:c r="V118" s="60"/>
      <x:c r="W118" s="60"/>
      <x:c r="X118" s="60"/>
      <x:c r="Y118" s="60"/>
      <x:c r="Z118" s="60"/>
    </x:row>
    <x:row r="119" ht="15" hidden="0" customHeight="1">
      <x:c r="A119" s="60"/>
      <x:c r="B119" s="60"/>
      <x:c r="C119" s="60"/>
      <x:c r="D119" s="60"/>
      <x:c r="E119" s="67"/>
      <x:c r="F119" s="60"/>
      <x:c r="G119" s="304"/>
      <x:c r="H119" s="60"/>
      <x:c r="I119" s="43"/>
      <x:c r="J119" s="60"/>
      <x:c r="K119" s="60"/>
      <x:c r="L119" s="60"/>
      <x:c r="M119" s="60"/>
      <x:c r="N119" s="43"/>
      <x:c r="O119" s="60"/>
      <x:c r="P119" s="60"/>
      <x:c r="Q119" s="227"/>
      <x:c r="R119" s="227"/>
      <x:c r="S119" s="227"/>
      <x:c r="T119" s="60"/>
      <x:c r="U119" s="60"/>
      <x:c r="V119" s="60"/>
      <x:c r="W119" s="60"/>
      <x:c r="X119" s="60"/>
      <x:c r="Y119" s="60"/>
      <x:c r="Z119" s="60"/>
    </x:row>
    <x:row r="120" ht="15" hidden="0" customHeight="1">
      <x:c r="A120" s="60"/>
      <x:c r="B120" s="60"/>
      <x:c r="C120" s="60"/>
      <x:c r="D120" s="60"/>
      <x:c r="E120" s="67"/>
      <x:c r="F120" s="60"/>
      <x:c r="G120" s="304"/>
      <x:c r="H120" s="60"/>
      <x:c r="I120" s="43"/>
      <x:c r="J120" s="60"/>
      <x:c r="K120" s="60"/>
      <x:c r="L120" s="60"/>
      <x:c r="M120" s="60"/>
      <x:c r="N120" s="43"/>
      <x:c r="O120" s="60"/>
      <x:c r="P120" s="60"/>
      <x:c r="Q120" s="227"/>
      <x:c r="R120" s="227"/>
      <x:c r="S120" s="227"/>
      <x:c r="T120" s="60"/>
      <x:c r="U120" s="60"/>
      <x:c r="V120" s="60"/>
      <x:c r="W120" s="60"/>
      <x:c r="X120" s="60"/>
      <x:c r="Y120" s="60"/>
      <x:c r="Z120" s="60"/>
    </x:row>
    <x:row r="121" ht="15" hidden="0" customHeight="1">
      <x:c r="A121" s="60"/>
      <x:c r="B121" s="60"/>
      <x:c r="C121" s="60"/>
      <x:c r="D121" s="60"/>
      <x:c r="E121" s="67"/>
      <x:c r="F121" s="60"/>
      <x:c r="G121" s="304"/>
      <x:c r="H121" s="60"/>
      <x:c r="I121" s="43"/>
      <x:c r="J121" s="60"/>
      <x:c r="K121" s="60"/>
      <x:c r="L121" s="60"/>
      <x:c r="M121" s="60"/>
      <x:c r="N121" s="43"/>
      <x:c r="O121" s="60"/>
      <x:c r="P121" s="60"/>
      <x:c r="Q121" s="227"/>
      <x:c r="R121" s="227"/>
      <x:c r="S121" s="227"/>
      <x:c r="T121" s="60"/>
      <x:c r="U121" s="60"/>
      <x:c r="V121" s="60"/>
      <x:c r="W121" s="60"/>
      <x:c r="X121" s="60"/>
      <x:c r="Y121" s="60"/>
      <x:c r="Z121" s="60"/>
    </x:row>
    <x:row r="122" ht="15" hidden="0" customHeight="1">
      <x:c r="A122" s="60"/>
      <x:c r="B122" s="60"/>
      <x:c r="C122" s="60"/>
      <x:c r="D122" s="60"/>
      <x:c r="E122" s="67"/>
      <x:c r="F122" s="60"/>
      <x:c r="G122" s="304"/>
      <x:c r="H122" s="60"/>
      <x:c r="I122" s="43"/>
      <x:c r="J122" s="60"/>
      <x:c r="K122" s="60"/>
      <x:c r="L122" s="60"/>
      <x:c r="M122" s="60"/>
      <x:c r="N122" s="43"/>
      <x:c r="O122" s="60"/>
      <x:c r="P122" s="60"/>
      <x:c r="Q122" s="227"/>
      <x:c r="R122" s="227"/>
      <x:c r="S122" s="227"/>
      <x:c r="T122" s="60"/>
      <x:c r="U122" s="60"/>
      <x:c r="V122" s="60"/>
      <x:c r="W122" s="60"/>
      <x:c r="X122" s="60"/>
      <x:c r="Y122" s="60"/>
      <x:c r="Z122" s="60"/>
    </x:row>
    <x:row r="123" ht="15" hidden="0" customHeight="1">
      <x:c r="A123" s="60"/>
      <x:c r="B123" s="60"/>
      <x:c r="C123" s="60"/>
      <x:c r="D123" s="60"/>
      <x:c r="E123" s="67"/>
      <x:c r="F123" s="60"/>
      <x:c r="G123" s="304"/>
      <x:c r="H123" s="60"/>
      <x:c r="I123" s="43"/>
      <x:c r="J123" s="60"/>
      <x:c r="K123" s="60"/>
      <x:c r="L123" s="60"/>
      <x:c r="M123" s="60"/>
      <x:c r="N123" s="43"/>
      <x:c r="O123" s="60"/>
      <x:c r="P123" s="60"/>
      <x:c r="Q123" s="227"/>
      <x:c r="R123" s="227"/>
      <x:c r="S123" s="227"/>
      <x:c r="T123" s="60"/>
      <x:c r="U123" s="60"/>
      <x:c r="V123" s="60"/>
      <x:c r="W123" s="60"/>
      <x:c r="X123" s="60"/>
      <x:c r="Y123" s="60"/>
      <x:c r="Z123" s="60"/>
    </x:row>
    <x:row r="124" ht="15" hidden="0" customHeight="1">
      <x:c r="A124" s="60"/>
      <x:c r="B124" s="60"/>
      <x:c r="C124" s="60"/>
      <x:c r="D124" s="60"/>
      <x:c r="E124" s="67"/>
      <x:c r="F124" s="60"/>
      <x:c r="G124" s="304"/>
      <x:c r="H124" s="60"/>
      <x:c r="I124" s="43"/>
      <x:c r="J124" s="60"/>
      <x:c r="K124" s="60"/>
      <x:c r="L124" s="60"/>
      <x:c r="M124" s="60"/>
      <x:c r="N124" s="43"/>
      <x:c r="O124" s="60"/>
      <x:c r="P124" s="60"/>
      <x:c r="Q124" s="227"/>
      <x:c r="R124" s="227"/>
      <x:c r="S124" s="227"/>
      <x:c r="T124" s="60"/>
      <x:c r="U124" s="60"/>
      <x:c r="V124" s="60"/>
      <x:c r="W124" s="60"/>
      <x:c r="X124" s="60"/>
      <x:c r="Y124" s="60"/>
      <x:c r="Z124" s="60"/>
    </x:row>
    <x:row r="125" ht="15" hidden="0" customHeight="1">
      <x:c r="A125" s="60"/>
      <x:c r="B125" s="60"/>
      <x:c r="C125" s="60"/>
      <x:c r="D125" s="60"/>
      <x:c r="E125" s="67"/>
      <x:c r="F125" s="60"/>
      <x:c r="G125" s="304"/>
      <x:c r="H125" s="60"/>
      <x:c r="I125" s="43"/>
      <x:c r="J125" s="60"/>
      <x:c r="K125" s="60"/>
      <x:c r="L125" s="60"/>
      <x:c r="M125" s="60"/>
      <x:c r="N125" s="43"/>
      <x:c r="O125" s="60"/>
      <x:c r="P125" s="60"/>
      <x:c r="Q125" s="227"/>
      <x:c r="R125" s="227"/>
      <x:c r="S125" s="227"/>
      <x:c r="T125" s="60"/>
      <x:c r="U125" s="60"/>
      <x:c r="V125" s="60"/>
      <x:c r="W125" s="60"/>
      <x:c r="X125" s="60"/>
      <x:c r="Y125" s="60"/>
      <x:c r="Z125" s="60"/>
    </x:row>
    <x:row r="126" ht="15" hidden="0" customHeight="1">
      <x:c r="A126" s="60"/>
      <x:c r="B126" s="60"/>
      <x:c r="C126" s="60"/>
      <x:c r="D126" s="60"/>
      <x:c r="E126" s="67"/>
      <x:c r="F126" s="60"/>
      <x:c r="G126" s="304"/>
      <x:c r="H126" s="60"/>
      <x:c r="I126" s="43"/>
      <x:c r="J126" s="60"/>
      <x:c r="K126" s="60"/>
      <x:c r="L126" s="60"/>
      <x:c r="M126" s="60"/>
      <x:c r="N126" s="43"/>
      <x:c r="O126" s="60"/>
      <x:c r="P126" s="60"/>
      <x:c r="Q126" s="227"/>
      <x:c r="R126" s="227"/>
      <x:c r="S126" s="227"/>
      <x:c r="T126" s="60"/>
      <x:c r="U126" s="60"/>
      <x:c r="V126" s="60"/>
      <x:c r="W126" s="60"/>
      <x:c r="X126" s="60"/>
      <x:c r="Y126" s="60"/>
      <x:c r="Z126" s="60"/>
    </x:row>
    <x:row r="127" ht="15" hidden="0" customHeight="1">
      <x:c r="A127" s="60"/>
      <x:c r="B127" s="60"/>
      <x:c r="C127" s="60"/>
      <x:c r="D127" s="60"/>
      <x:c r="E127" s="67"/>
      <x:c r="F127" s="60"/>
      <x:c r="G127" s="304"/>
      <x:c r="H127" s="60"/>
      <x:c r="I127" s="43"/>
      <x:c r="J127" s="60"/>
      <x:c r="K127" s="60"/>
      <x:c r="L127" s="60"/>
      <x:c r="M127" s="60"/>
      <x:c r="N127" s="43"/>
      <x:c r="O127" s="60"/>
      <x:c r="P127" s="60"/>
      <x:c r="Q127" s="227"/>
      <x:c r="R127" s="227"/>
      <x:c r="S127" s="227"/>
      <x:c r="T127" s="60"/>
      <x:c r="U127" s="60"/>
      <x:c r="V127" s="60"/>
      <x:c r="W127" s="60"/>
      <x:c r="X127" s="60"/>
      <x:c r="Y127" s="60"/>
      <x:c r="Z127" s="60"/>
    </x:row>
    <x:row r="128" ht="15" hidden="0" customHeight="1">
      <x:c r="A128" s="60"/>
      <x:c r="B128" s="60"/>
      <x:c r="C128" s="60"/>
      <x:c r="D128" s="60"/>
      <x:c r="E128" s="67"/>
      <x:c r="F128" s="60"/>
      <x:c r="G128" s="304"/>
      <x:c r="H128" s="60"/>
      <x:c r="I128" s="43"/>
      <x:c r="J128" s="60"/>
      <x:c r="K128" s="60"/>
      <x:c r="L128" s="60"/>
      <x:c r="M128" s="60"/>
      <x:c r="N128" s="43"/>
      <x:c r="O128" s="60"/>
      <x:c r="P128" s="60"/>
      <x:c r="Q128" s="227"/>
      <x:c r="R128" s="227"/>
      <x:c r="S128" s="227"/>
      <x:c r="T128" s="60"/>
      <x:c r="U128" s="60"/>
      <x:c r="V128" s="60"/>
      <x:c r="W128" s="60"/>
      <x:c r="X128" s="60"/>
      <x:c r="Y128" s="60"/>
      <x:c r="Z128" s="60"/>
    </x:row>
    <x:row r="129" ht="15" hidden="0" customHeight="1">
      <x:c r="A129" s="60"/>
      <x:c r="B129" s="60"/>
      <x:c r="C129" s="60"/>
      <x:c r="D129" s="60"/>
      <x:c r="E129" s="67"/>
      <x:c r="F129" s="60"/>
      <x:c r="G129" s="304"/>
      <x:c r="H129" s="60"/>
      <x:c r="I129" s="43"/>
      <x:c r="J129" s="60"/>
      <x:c r="K129" s="60"/>
      <x:c r="L129" s="60"/>
      <x:c r="M129" s="60"/>
      <x:c r="N129" s="43"/>
      <x:c r="O129" s="60"/>
      <x:c r="P129" s="60"/>
      <x:c r="Q129" s="227"/>
      <x:c r="R129" s="227"/>
      <x:c r="S129" s="227"/>
      <x:c r="T129" s="60"/>
      <x:c r="U129" s="60"/>
      <x:c r="V129" s="60"/>
      <x:c r="W129" s="60"/>
      <x:c r="X129" s="60"/>
      <x:c r="Y129" s="60"/>
      <x:c r="Z129" s="60"/>
    </x:row>
    <x:row r="130" ht="15" hidden="0" customHeight="1">
      <x:c r="A130" s="60"/>
      <x:c r="B130" s="60"/>
      <x:c r="C130" s="60"/>
      <x:c r="D130" s="60"/>
      <x:c r="E130" s="67"/>
      <x:c r="F130" s="60"/>
      <x:c r="G130" s="304"/>
      <x:c r="H130" s="60"/>
      <x:c r="I130" s="43"/>
      <x:c r="J130" s="60"/>
      <x:c r="K130" s="60"/>
      <x:c r="L130" s="60"/>
      <x:c r="M130" s="60"/>
      <x:c r="N130" s="43"/>
      <x:c r="O130" s="60"/>
      <x:c r="P130" s="60"/>
      <x:c r="Q130" s="227"/>
      <x:c r="R130" s="227"/>
      <x:c r="S130" s="227"/>
      <x:c r="T130" s="60"/>
      <x:c r="U130" s="60"/>
      <x:c r="V130" s="60"/>
      <x:c r="W130" s="60"/>
      <x:c r="X130" s="60"/>
      <x:c r="Y130" s="60"/>
      <x:c r="Z130" s="60"/>
    </x:row>
    <x:row r="131" ht="15" hidden="0" customHeight="1">
      <x:c r="A131" s="60"/>
      <x:c r="B131" s="60"/>
      <x:c r="C131" s="60"/>
      <x:c r="D131" s="60"/>
      <x:c r="E131" s="67"/>
      <x:c r="F131" s="60"/>
      <x:c r="G131" s="304"/>
      <x:c r="H131" s="60"/>
      <x:c r="I131" s="43"/>
      <x:c r="J131" s="60"/>
      <x:c r="K131" s="60"/>
      <x:c r="L131" s="60"/>
      <x:c r="M131" s="60"/>
      <x:c r="N131" s="43"/>
      <x:c r="O131" s="60"/>
      <x:c r="P131" s="60"/>
      <x:c r="Q131" s="227"/>
      <x:c r="R131" s="227"/>
      <x:c r="S131" s="227"/>
      <x:c r="T131" s="60"/>
      <x:c r="U131" s="60"/>
      <x:c r="V131" s="60"/>
      <x:c r="W131" s="60"/>
      <x:c r="X131" s="60"/>
      <x:c r="Y131" s="60"/>
      <x:c r="Z131" s="60"/>
    </x:row>
    <x:row r="132" ht="15" hidden="0" customHeight="1">
      <x:c r="A132" s="60"/>
      <x:c r="B132" s="60"/>
      <x:c r="C132" s="60"/>
      <x:c r="D132" s="60"/>
      <x:c r="E132" s="67"/>
      <x:c r="F132" s="60"/>
      <x:c r="G132" s="304"/>
      <x:c r="H132" s="60"/>
      <x:c r="I132" s="43"/>
      <x:c r="J132" s="60"/>
      <x:c r="K132" s="60"/>
      <x:c r="L132" s="60"/>
      <x:c r="M132" s="60"/>
      <x:c r="N132" s="43"/>
      <x:c r="O132" s="60"/>
      <x:c r="P132" s="60"/>
      <x:c r="Q132" s="227"/>
      <x:c r="R132" s="227"/>
      <x:c r="S132" s="227"/>
      <x:c r="T132" s="60"/>
      <x:c r="U132" s="60"/>
      <x:c r="V132" s="60"/>
      <x:c r="W132" s="60"/>
      <x:c r="X132" s="60"/>
      <x:c r="Y132" s="60"/>
      <x:c r="Z132" s="60"/>
    </x:row>
    <x:row r="133" ht="15" hidden="0" customHeight="1">
      <x:c r="A133" s="60"/>
      <x:c r="B133" s="60"/>
      <x:c r="C133" s="60"/>
      <x:c r="D133" s="60"/>
      <x:c r="E133" s="67"/>
      <x:c r="F133" s="60"/>
      <x:c r="G133" s="304"/>
      <x:c r="H133" s="60"/>
      <x:c r="I133" s="43"/>
      <x:c r="J133" s="60"/>
      <x:c r="K133" s="60"/>
      <x:c r="L133" s="60"/>
      <x:c r="M133" s="60"/>
      <x:c r="N133" s="43"/>
      <x:c r="O133" s="60"/>
      <x:c r="P133" s="60"/>
      <x:c r="Q133" s="227"/>
      <x:c r="R133" s="227"/>
      <x:c r="S133" s="227"/>
      <x:c r="T133" s="60"/>
      <x:c r="U133" s="60"/>
      <x:c r="V133" s="60"/>
      <x:c r="W133" s="60"/>
      <x:c r="X133" s="60"/>
      <x:c r="Y133" s="60"/>
      <x:c r="Z133" s="60"/>
    </x:row>
    <x:row r="134" ht="15" hidden="0" customHeight="1">
      <x:c r="A134" s="60"/>
      <x:c r="B134" s="60"/>
      <x:c r="C134" s="60"/>
      <x:c r="D134" s="60"/>
      <x:c r="E134" s="67"/>
      <x:c r="F134" s="60"/>
      <x:c r="G134" s="304"/>
      <x:c r="H134" s="60"/>
      <x:c r="I134" s="43"/>
      <x:c r="J134" s="60"/>
      <x:c r="K134" s="60"/>
      <x:c r="L134" s="60"/>
      <x:c r="M134" s="60"/>
      <x:c r="N134" s="43"/>
      <x:c r="O134" s="60"/>
      <x:c r="P134" s="60"/>
      <x:c r="Q134" s="227"/>
      <x:c r="R134" s="227"/>
      <x:c r="S134" s="227"/>
      <x:c r="T134" s="60"/>
      <x:c r="U134" s="60"/>
      <x:c r="V134" s="60"/>
      <x:c r="W134" s="60"/>
      <x:c r="X134" s="60"/>
      <x:c r="Y134" s="60"/>
      <x:c r="Z134" s="60"/>
    </x:row>
    <x:row r="135" ht="15" hidden="0" customHeight="1">
      <x:c r="A135" s="60"/>
      <x:c r="B135" s="60"/>
      <x:c r="C135" s="60"/>
      <x:c r="D135" s="60"/>
      <x:c r="E135" s="67"/>
      <x:c r="F135" s="60"/>
      <x:c r="G135" s="304"/>
      <x:c r="H135" s="60"/>
      <x:c r="I135" s="43"/>
      <x:c r="J135" s="60"/>
      <x:c r="K135" s="60"/>
      <x:c r="L135" s="60"/>
      <x:c r="M135" s="60"/>
      <x:c r="N135" s="43"/>
      <x:c r="O135" s="60"/>
      <x:c r="P135" s="60"/>
      <x:c r="Q135" s="227"/>
      <x:c r="R135" s="227"/>
      <x:c r="S135" s="227"/>
      <x:c r="T135" s="60"/>
      <x:c r="U135" s="60"/>
      <x:c r="V135" s="60"/>
      <x:c r="W135" s="60"/>
      <x:c r="X135" s="60"/>
      <x:c r="Y135" s="60"/>
      <x:c r="Z135" s="60"/>
    </x:row>
    <x:row r="136" ht="15" hidden="0" customHeight="1">
      <x:c r="A136" s="60"/>
      <x:c r="B136" s="60"/>
      <x:c r="C136" s="60"/>
      <x:c r="D136" s="60"/>
      <x:c r="E136" s="67"/>
      <x:c r="F136" s="60"/>
      <x:c r="G136" s="304"/>
      <x:c r="H136" s="60"/>
      <x:c r="I136" s="43"/>
      <x:c r="J136" s="60"/>
      <x:c r="K136" s="60"/>
      <x:c r="L136" s="60"/>
      <x:c r="M136" s="60"/>
      <x:c r="N136" s="43"/>
      <x:c r="O136" s="60"/>
      <x:c r="P136" s="60"/>
      <x:c r="Q136" s="227"/>
      <x:c r="R136" s="227"/>
      <x:c r="S136" s="227"/>
      <x:c r="T136" s="60"/>
      <x:c r="U136" s="60"/>
      <x:c r="V136" s="60"/>
      <x:c r="W136" s="60"/>
      <x:c r="X136" s="60"/>
      <x:c r="Y136" s="60"/>
      <x:c r="Z136" s="60"/>
    </x:row>
    <x:row r="137" ht="15" hidden="0" customHeight="1">
      <x:c r="A137" s="60"/>
      <x:c r="B137" s="60"/>
      <x:c r="C137" s="60"/>
      <x:c r="D137" s="60"/>
      <x:c r="E137" s="67"/>
      <x:c r="F137" s="60"/>
      <x:c r="G137" s="304"/>
      <x:c r="H137" s="60"/>
      <x:c r="I137" s="43"/>
      <x:c r="J137" s="60"/>
      <x:c r="K137" s="60"/>
      <x:c r="L137" s="60"/>
      <x:c r="M137" s="60"/>
      <x:c r="N137" s="43"/>
      <x:c r="O137" s="60"/>
      <x:c r="P137" s="60"/>
      <x:c r="Q137" s="227"/>
      <x:c r="R137" s="227"/>
      <x:c r="S137" s="227"/>
      <x:c r="T137" s="60"/>
      <x:c r="U137" s="60"/>
      <x:c r="V137" s="60"/>
      <x:c r="W137" s="60"/>
      <x:c r="X137" s="60"/>
      <x:c r="Y137" s="60"/>
      <x:c r="Z137" s="60"/>
    </x:row>
    <x:row r="138" ht="15" hidden="0" customHeight="1">
      <x:c r="A138" s="60"/>
      <x:c r="B138" s="60"/>
      <x:c r="C138" s="60"/>
      <x:c r="D138" s="60"/>
      <x:c r="E138" s="67"/>
      <x:c r="F138" s="60"/>
      <x:c r="G138" s="304"/>
      <x:c r="H138" s="60"/>
      <x:c r="I138" s="43"/>
      <x:c r="J138" s="60"/>
      <x:c r="K138" s="60"/>
      <x:c r="L138" s="60"/>
      <x:c r="M138" s="60"/>
      <x:c r="N138" s="43"/>
      <x:c r="O138" s="60"/>
      <x:c r="P138" s="60"/>
      <x:c r="Q138" s="227"/>
      <x:c r="R138" s="227"/>
      <x:c r="S138" s="227"/>
      <x:c r="T138" s="60"/>
      <x:c r="U138" s="60"/>
      <x:c r="V138" s="60"/>
      <x:c r="W138" s="60"/>
      <x:c r="X138" s="60"/>
      <x:c r="Y138" s="60"/>
      <x:c r="Z138" s="60"/>
    </x:row>
    <x:row r="139" ht="15" hidden="0" customHeight="1">
      <x:c r="A139" s="60"/>
      <x:c r="B139" s="60"/>
      <x:c r="C139" s="60"/>
      <x:c r="D139" s="60"/>
      <x:c r="E139" s="67"/>
      <x:c r="F139" s="60"/>
      <x:c r="G139" s="304"/>
      <x:c r="H139" s="60"/>
      <x:c r="I139" s="43"/>
      <x:c r="J139" s="60"/>
      <x:c r="K139" s="60"/>
      <x:c r="L139" s="60"/>
      <x:c r="M139" s="60"/>
      <x:c r="N139" s="43"/>
      <x:c r="O139" s="60"/>
      <x:c r="P139" s="60"/>
      <x:c r="Q139" s="227"/>
      <x:c r="R139" s="227"/>
      <x:c r="S139" s="227"/>
      <x:c r="T139" s="60"/>
      <x:c r="U139" s="60"/>
      <x:c r="V139" s="60"/>
      <x:c r="W139" s="60"/>
      <x:c r="X139" s="60"/>
      <x:c r="Y139" s="60"/>
      <x:c r="Z139" s="60"/>
    </x:row>
    <x:row r="140" ht="15" hidden="0" customHeight="1">
      <x:c r="A140" s="60"/>
      <x:c r="B140" s="60"/>
      <x:c r="C140" s="60"/>
      <x:c r="D140" s="60"/>
      <x:c r="E140" s="67"/>
      <x:c r="F140" s="60"/>
      <x:c r="G140" s="304"/>
      <x:c r="H140" s="60"/>
      <x:c r="I140" s="43"/>
      <x:c r="J140" s="60"/>
      <x:c r="K140" s="60"/>
      <x:c r="L140" s="60"/>
      <x:c r="M140" s="60"/>
      <x:c r="N140" s="43"/>
      <x:c r="O140" s="60"/>
      <x:c r="P140" s="60"/>
      <x:c r="Q140" s="227"/>
      <x:c r="R140" s="227"/>
      <x:c r="S140" s="227"/>
      <x:c r="T140" s="60"/>
      <x:c r="U140" s="60"/>
      <x:c r="V140" s="60"/>
      <x:c r="W140" s="60"/>
      <x:c r="X140" s="60"/>
      <x:c r="Y140" s="60"/>
      <x:c r="Z140" s="60"/>
    </x:row>
    <x:row r="141" ht="15" hidden="0" customHeight="1">
      <x:c r="A141" s="60"/>
      <x:c r="B141" s="60"/>
      <x:c r="C141" s="60"/>
      <x:c r="D141" s="60"/>
      <x:c r="E141" s="67"/>
      <x:c r="F141" s="60"/>
      <x:c r="G141" s="304"/>
      <x:c r="H141" s="60"/>
      <x:c r="I141" s="43"/>
      <x:c r="J141" s="60"/>
      <x:c r="K141" s="60"/>
      <x:c r="L141" s="60"/>
      <x:c r="M141" s="60"/>
      <x:c r="N141" s="43"/>
      <x:c r="O141" s="60"/>
      <x:c r="P141" s="60"/>
      <x:c r="Q141" s="227"/>
      <x:c r="R141" s="227"/>
      <x:c r="S141" s="227"/>
      <x:c r="T141" s="60"/>
      <x:c r="U141" s="60"/>
      <x:c r="V141" s="60"/>
      <x:c r="W141" s="60"/>
      <x:c r="X141" s="60"/>
      <x:c r="Y141" s="60"/>
      <x:c r="Z141" s="60"/>
    </x:row>
    <x:row r="142" ht="15" hidden="0" customHeight="1">
      <x:c r="A142" s="60"/>
      <x:c r="B142" s="60"/>
      <x:c r="C142" s="60"/>
      <x:c r="D142" s="60"/>
      <x:c r="E142" s="67"/>
      <x:c r="F142" s="60"/>
      <x:c r="G142" s="304"/>
      <x:c r="H142" s="60"/>
      <x:c r="I142" s="43"/>
      <x:c r="J142" s="60"/>
      <x:c r="K142" s="60"/>
      <x:c r="L142" s="60"/>
      <x:c r="M142" s="60"/>
      <x:c r="N142" s="43"/>
      <x:c r="O142" s="60"/>
      <x:c r="P142" s="60"/>
      <x:c r="Q142" s="227"/>
      <x:c r="R142" s="227"/>
      <x:c r="S142" s="227"/>
      <x:c r="T142" s="60"/>
      <x:c r="U142" s="60"/>
      <x:c r="V142" s="60"/>
      <x:c r="W142" s="60"/>
      <x:c r="X142" s="60"/>
      <x:c r="Y142" s="60"/>
      <x:c r="Z142" s="60"/>
    </x:row>
    <x:row r="143" ht="15" hidden="0" customHeight="1">
      <x:c r="A143" s="60"/>
      <x:c r="B143" s="60"/>
      <x:c r="C143" s="60"/>
      <x:c r="D143" s="60"/>
      <x:c r="E143" s="67"/>
      <x:c r="F143" s="60"/>
      <x:c r="G143" s="304"/>
      <x:c r="H143" s="60"/>
      <x:c r="I143" s="43"/>
      <x:c r="J143" s="60"/>
      <x:c r="K143" s="60"/>
      <x:c r="L143" s="60"/>
      <x:c r="M143" s="60"/>
      <x:c r="N143" s="43"/>
      <x:c r="O143" s="60"/>
      <x:c r="P143" s="60"/>
      <x:c r="Q143" s="227"/>
      <x:c r="R143" s="227"/>
      <x:c r="S143" s="227"/>
      <x:c r="T143" s="60"/>
      <x:c r="U143" s="60"/>
      <x:c r="V143" s="60"/>
      <x:c r="W143" s="60"/>
      <x:c r="X143" s="60"/>
      <x:c r="Y143" s="60"/>
      <x:c r="Z143" s="60"/>
    </x:row>
    <x:row r="144" ht="15" hidden="0" customHeight="1">
      <x:c r="A144" s="60"/>
      <x:c r="B144" s="60"/>
      <x:c r="C144" s="60"/>
      <x:c r="D144" s="60"/>
      <x:c r="E144" s="67"/>
      <x:c r="F144" s="60"/>
      <x:c r="G144" s="304"/>
      <x:c r="H144" s="60"/>
      <x:c r="I144" s="43"/>
      <x:c r="J144" s="60"/>
      <x:c r="K144" s="60"/>
      <x:c r="L144" s="60"/>
      <x:c r="M144" s="60"/>
      <x:c r="N144" s="43"/>
      <x:c r="O144" s="60"/>
      <x:c r="P144" s="60"/>
      <x:c r="Q144" s="227"/>
      <x:c r="R144" s="227"/>
      <x:c r="S144" s="227"/>
      <x:c r="T144" s="60"/>
      <x:c r="U144" s="60"/>
      <x:c r="V144" s="60"/>
      <x:c r="W144" s="60"/>
      <x:c r="X144" s="60"/>
      <x:c r="Y144" s="60"/>
      <x:c r="Z144" s="60"/>
    </x:row>
    <x:row r="145" ht="15" hidden="0" customHeight="1">
      <x:c r="A145" s="60"/>
      <x:c r="B145" s="60"/>
      <x:c r="C145" s="60"/>
      <x:c r="D145" s="60"/>
      <x:c r="E145" s="67"/>
      <x:c r="F145" s="60"/>
      <x:c r="G145" s="304"/>
      <x:c r="H145" s="60"/>
      <x:c r="I145" s="43"/>
      <x:c r="J145" s="60"/>
      <x:c r="K145" s="60"/>
      <x:c r="L145" s="60"/>
      <x:c r="M145" s="60"/>
      <x:c r="N145" s="43"/>
      <x:c r="O145" s="60"/>
      <x:c r="P145" s="60"/>
      <x:c r="Q145" s="227"/>
      <x:c r="R145" s="227"/>
      <x:c r="S145" s="227"/>
      <x:c r="T145" s="60"/>
      <x:c r="U145" s="60"/>
      <x:c r="V145" s="60"/>
      <x:c r="W145" s="60"/>
      <x:c r="X145" s="60"/>
      <x:c r="Y145" s="60"/>
      <x:c r="Z145" s="60"/>
    </x:row>
    <x:row r="146" ht="15" hidden="0" customHeight="1">
      <x:c r="A146" s="60"/>
      <x:c r="B146" s="60"/>
      <x:c r="C146" s="60"/>
      <x:c r="D146" s="60"/>
      <x:c r="E146" s="67"/>
      <x:c r="F146" s="60"/>
      <x:c r="G146" s="304"/>
      <x:c r="H146" s="60"/>
      <x:c r="I146" s="43"/>
      <x:c r="J146" s="60"/>
      <x:c r="K146" s="60"/>
      <x:c r="L146" s="60"/>
      <x:c r="M146" s="60"/>
      <x:c r="N146" s="43"/>
      <x:c r="O146" s="60"/>
      <x:c r="P146" s="60"/>
      <x:c r="Q146" s="227"/>
      <x:c r="R146" s="227"/>
      <x:c r="S146" s="227"/>
      <x:c r="T146" s="60"/>
      <x:c r="U146" s="60"/>
      <x:c r="V146" s="60"/>
      <x:c r="W146" s="60"/>
      <x:c r="X146" s="60"/>
      <x:c r="Y146" s="60"/>
      <x:c r="Z146" s="60"/>
    </x:row>
    <x:row r="147" ht="15" hidden="0" customHeight="1">
      <x:c r="A147" s="60"/>
      <x:c r="B147" s="60"/>
      <x:c r="C147" s="60"/>
      <x:c r="D147" s="60"/>
      <x:c r="E147" s="67"/>
      <x:c r="F147" s="60"/>
      <x:c r="G147" s="304"/>
      <x:c r="H147" s="60"/>
      <x:c r="I147" s="43"/>
      <x:c r="J147" s="60"/>
      <x:c r="K147" s="60"/>
      <x:c r="L147" s="60"/>
      <x:c r="M147" s="60"/>
      <x:c r="N147" s="43"/>
      <x:c r="O147" s="60"/>
      <x:c r="P147" s="60"/>
      <x:c r="Q147" s="227"/>
      <x:c r="R147" s="227"/>
      <x:c r="S147" s="227"/>
      <x:c r="T147" s="60"/>
      <x:c r="U147" s="60"/>
      <x:c r="V147" s="60"/>
      <x:c r="W147" s="60"/>
      <x:c r="X147" s="60"/>
      <x:c r="Y147" s="60"/>
      <x:c r="Z147" s="60"/>
    </x:row>
    <x:row r="148" ht="15" hidden="0" customHeight="1">
      <x:c r="A148" s="60"/>
      <x:c r="B148" s="60"/>
      <x:c r="C148" s="60"/>
      <x:c r="D148" s="60"/>
      <x:c r="E148" s="67"/>
      <x:c r="F148" s="60"/>
      <x:c r="G148" s="304"/>
      <x:c r="H148" s="60"/>
      <x:c r="I148" s="43"/>
      <x:c r="J148" s="60"/>
      <x:c r="K148" s="60"/>
      <x:c r="L148" s="60"/>
      <x:c r="M148" s="60"/>
      <x:c r="N148" s="43"/>
      <x:c r="O148" s="60"/>
      <x:c r="P148" s="60"/>
      <x:c r="Q148" s="227"/>
      <x:c r="R148" s="227"/>
      <x:c r="S148" s="227"/>
      <x:c r="T148" s="60"/>
      <x:c r="U148" s="60"/>
      <x:c r="V148" s="60"/>
      <x:c r="W148" s="60"/>
      <x:c r="X148" s="60"/>
      <x:c r="Y148" s="60"/>
      <x:c r="Z148" s="60"/>
    </x:row>
    <x:row r="149" ht="15" hidden="0" customHeight="1">
      <x:c r="A149" s="60"/>
      <x:c r="B149" s="60"/>
      <x:c r="C149" s="60"/>
      <x:c r="D149" s="60"/>
      <x:c r="E149" s="67"/>
      <x:c r="F149" s="60"/>
      <x:c r="G149" s="304"/>
      <x:c r="H149" s="60"/>
      <x:c r="I149" s="43"/>
      <x:c r="J149" s="60"/>
      <x:c r="K149" s="60"/>
      <x:c r="L149" s="60"/>
      <x:c r="M149" s="60"/>
      <x:c r="N149" s="43"/>
      <x:c r="O149" s="60"/>
      <x:c r="P149" s="60"/>
      <x:c r="Q149" s="227"/>
      <x:c r="R149" s="227"/>
      <x:c r="S149" s="227"/>
      <x:c r="T149" s="60"/>
      <x:c r="U149" s="60"/>
      <x:c r="V149" s="60"/>
      <x:c r="W149" s="60"/>
      <x:c r="X149" s="60"/>
      <x:c r="Y149" s="60"/>
      <x:c r="Z149" s="60"/>
    </x:row>
    <x:row r="150" ht="15" hidden="0" customHeight="1">
      <x:c r="A150" s="60"/>
      <x:c r="B150" s="60"/>
      <x:c r="C150" s="60"/>
      <x:c r="D150" s="60"/>
      <x:c r="E150" s="67"/>
      <x:c r="F150" s="60"/>
      <x:c r="G150" s="304"/>
      <x:c r="H150" s="60"/>
      <x:c r="I150" s="43"/>
      <x:c r="J150" s="60"/>
      <x:c r="K150" s="60"/>
      <x:c r="L150" s="60"/>
      <x:c r="M150" s="60"/>
      <x:c r="N150" s="43"/>
      <x:c r="O150" s="60"/>
      <x:c r="P150" s="60"/>
      <x:c r="Q150" s="227"/>
      <x:c r="R150" s="227"/>
      <x:c r="S150" s="227"/>
      <x:c r="T150" s="60"/>
      <x:c r="U150" s="60"/>
      <x:c r="V150" s="60"/>
      <x:c r="W150" s="60"/>
      <x:c r="X150" s="60"/>
      <x:c r="Y150" s="60"/>
      <x:c r="Z150" s="60"/>
    </x:row>
    <x:row r="151" ht="15" hidden="0" customHeight="1">
      <x:c r="A151" s="60"/>
      <x:c r="B151" s="60"/>
      <x:c r="C151" s="60"/>
      <x:c r="D151" s="60"/>
      <x:c r="E151" s="67"/>
      <x:c r="F151" s="60"/>
      <x:c r="G151" s="304"/>
      <x:c r="H151" s="60"/>
      <x:c r="I151" s="43"/>
      <x:c r="J151" s="60"/>
      <x:c r="K151" s="60"/>
      <x:c r="L151" s="60"/>
      <x:c r="M151" s="60"/>
      <x:c r="N151" s="43"/>
      <x:c r="O151" s="60"/>
      <x:c r="P151" s="60"/>
      <x:c r="Q151" s="227"/>
      <x:c r="R151" s="227"/>
      <x:c r="S151" s="227"/>
      <x:c r="T151" s="60"/>
      <x:c r="U151" s="60"/>
      <x:c r="V151" s="60"/>
      <x:c r="W151" s="60"/>
      <x:c r="X151" s="60"/>
      <x:c r="Y151" s="60"/>
      <x:c r="Z151" s="60"/>
    </x:row>
    <x:row r="152" ht="15" hidden="0" customHeight="1">
      <x:c r="A152" s="60"/>
      <x:c r="B152" s="60"/>
      <x:c r="C152" s="60"/>
      <x:c r="D152" s="60"/>
      <x:c r="E152" s="67"/>
      <x:c r="F152" s="60"/>
      <x:c r="G152" s="304"/>
      <x:c r="H152" s="60"/>
      <x:c r="I152" s="43"/>
      <x:c r="J152" s="60"/>
      <x:c r="K152" s="60"/>
      <x:c r="L152" s="60"/>
      <x:c r="M152" s="60"/>
      <x:c r="N152" s="43"/>
      <x:c r="O152" s="60"/>
      <x:c r="P152" s="60"/>
      <x:c r="Q152" s="227"/>
      <x:c r="R152" s="227"/>
      <x:c r="S152" s="227"/>
      <x:c r="T152" s="60"/>
      <x:c r="U152" s="60"/>
      <x:c r="V152" s="60"/>
      <x:c r="W152" s="60"/>
      <x:c r="X152" s="60"/>
      <x:c r="Y152" s="60"/>
      <x:c r="Z152" s="60"/>
    </x:row>
    <x:row r="153" ht="15" hidden="0" customHeight="1">
      <x:c r="A153" s="60"/>
      <x:c r="B153" s="60"/>
      <x:c r="C153" s="60"/>
      <x:c r="D153" s="60"/>
      <x:c r="E153" s="67"/>
      <x:c r="F153" s="60"/>
      <x:c r="G153" s="304"/>
      <x:c r="H153" s="60"/>
      <x:c r="I153" s="43"/>
      <x:c r="J153" s="60"/>
      <x:c r="K153" s="60"/>
      <x:c r="L153" s="60"/>
      <x:c r="M153" s="60"/>
      <x:c r="N153" s="43"/>
      <x:c r="O153" s="60"/>
      <x:c r="P153" s="60"/>
      <x:c r="Q153" s="227"/>
      <x:c r="R153" s="227"/>
      <x:c r="S153" s="227"/>
      <x:c r="T153" s="60"/>
      <x:c r="U153" s="60"/>
      <x:c r="V153" s="60"/>
      <x:c r="W153" s="60"/>
      <x:c r="X153" s="60"/>
      <x:c r="Y153" s="60"/>
      <x:c r="Z153" s="60"/>
    </x:row>
    <x:row r="154" ht="15" hidden="0" customHeight="1">
      <x:c r="A154" s="60"/>
      <x:c r="B154" s="60"/>
      <x:c r="C154" s="60"/>
      <x:c r="D154" s="60"/>
      <x:c r="E154" s="67"/>
      <x:c r="F154" s="60"/>
      <x:c r="G154" s="304"/>
      <x:c r="H154" s="60"/>
      <x:c r="I154" s="43"/>
      <x:c r="J154" s="60"/>
      <x:c r="K154" s="60"/>
      <x:c r="L154" s="60"/>
      <x:c r="M154" s="60"/>
      <x:c r="N154" s="43"/>
      <x:c r="O154" s="60"/>
      <x:c r="P154" s="60"/>
      <x:c r="Q154" s="227"/>
      <x:c r="R154" s="227"/>
      <x:c r="S154" s="227"/>
      <x:c r="T154" s="60"/>
      <x:c r="U154" s="60"/>
      <x:c r="V154" s="60"/>
      <x:c r="W154" s="60"/>
      <x:c r="X154" s="60"/>
      <x:c r="Y154" s="60"/>
      <x:c r="Z154" s="60"/>
    </x:row>
    <x:row r="155" ht="15" hidden="0" customHeight="1">
      <x:c r="A155" s="60"/>
      <x:c r="B155" s="60"/>
      <x:c r="C155" s="60"/>
      <x:c r="D155" s="60"/>
      <x:c r="E155" s="67"/>
      <x:c r="F155" s="60"/>
      <x:c r="G155" s="304"/>
      <x:c r="H155" s="60"/>
      <x:c r="I155" s="43"/>
      <x:c r="J155" s="60"/>
      <x:c r="K155" s="60"/>
      <x:c r="L155" s="60"/>
      <x:c r="M155" s="60"/>
      <x:c r="N155" s="43"/>
      <x:c r="O155" s="60"/>
      <x:c r="P155" s="60"/>
      <x:c r="Q155" s="227"/>
      <x:c r="R155" s="227"/>
      <x:c r="S155" s="227"/>
      <x:c r="T155" s="60"/>
      <x:c r="U155" s="60"/>
      <x:c r="V155" s="60"/>
      <x:c r="W155" s="60"/>
      <x:c r="X155" s="60"/>
      <x:c r="Y155" s="60"/>
      <x:c r="Z155" s="60"/>
    </x:row>
    <x:row r="156" ht="15" hidden="0" customHeight="1">
      <x:c r="A156" s="60"/>
      <x:c r="B156" s="60"/>
      <x:c r="C156" s="60"/>
      <x:c r="D156" s="60"/>
      <x:c r="E156" s="67"/>
      <x:c r="F156" s="60"/>
      <x:c r="G156" s="304"/>
      <x:c r="H156" s="60"/>
      <x:c r="I156" s="43"/>
      <x:c r="J156" s="60"/>
      <x:c r="K156" s="60"/>
      <x:c r="L156" s="60"/>
      <x:c r="M156" s="60"/>
      <x:c r="N156" s="43"/>
      <x:c r="O156" s="60"/>
      <x:c r="P156" s="60"/>
      <x:c r="Q156" s="227"/>
      <x:c r="R156" s="227"/>
      <x:c r="S156" s="227"/>
      <x:c r="T156" s="60"/>
      <x:c r="U156" s="60"/>
      <x:c r="V156" s="60"/>
      <x:c r="W156" s="60"/>
      <x:c r="X156" s="60"/>
      <x:c r="Y156" s="60"/>
      <x:c r="Z156" s="60"/>
    </x:row>
    <x:row r="157" ht="15" hidden="0" customHeight="1">
      <x:c r="A157" s="60"/>
      <x:c r="B157" s="60"/>
      <x:c r="C157" s="60"/>
      <x:c r="D157" s="60"/>
      <x:c r="E157" s="67"/>
      <x:c r="F157" s="60"/>
      <x:c r="G157" s="304"/>
      <x:c r="H157" s="60"/>
      <x:c r="I157" s="43"/>
      <x:c r="J157" s="60"/>
      <x:c r="K157" s="60"/>
      <x:c r="L157" s="60"/>
      <x:c r="M157" s="60"/>
      <x:c r="N157" s="43"/>
      <x:c r="O157" s="60"/>
      <x:c r="P157" s="60"/>
      <x:c r="Q157" s="227"/>
      <x:c r="R157" s="227"/>
      <x:c r="S157" s="227"/>
      <x:c r="T157" s="60"/>
      <x:c r="U157" s="60"/>
      <x:c r="V157" s="60"/>
      <x:c r="W157" s="60"/>
      <x:c r="X157" s="60"/>
      <x:c r="Y157" s="60"/>
      <x:c r="Z157" s="60"/>
    </x:row>
    <x:row r="158" ht="15" hidden="0" customHeight="1">
      <x:c r="A158" s="60"/>
      <x:c r="B158" s="60"/>
      <x:c r="C158" s="60"/>
      <x:c r="D158" s="60"/>
      <x:c r="E158" s="67"/>
      <x:c r="F158" s="60"/>
      <x:c r="G158" s="304"/>
      <x:c r="H158" s="60"/>
      <x:c r="I158" s="43"/>
      <x:c r="J158" s="60"/>
      <x:c r="K158" s="60"/>
      <x:c r="L158" s="60"/>
      <x:c r="M158" s="60"/>
      <x:c r="N158" s="43"/>
      <x:c r="O158" s="60"/>
      <x:c r="P158" s="60"/>
      <x:c r="Q158" s="227"/>
      <x:c r="R158" s="227"/>
      <x:c r="S158" s="227"/>
      <x:c r="T158" s="60"/>
      <x:c r="U158" s="60"/>
      <x:c r="V158" s="60"/>
      <x:c r="W158" s="60"/>
      <x:c r="X158" s="60"/>
      <x:c r="Y158" s="60"/>
      <x:c r="Z158" s="60"/>
    </x:row>
    <x:row r="159" ht="15" hidden="0" customHeight="1">
      <x:c r="A159" s="60"/>
      <x:c r="B159" s="60"/>
      <x:c r="C159" s="60"/>
      <x:c r="D159" s="60"/>
      <x:c r="E159" s="67"/>
      <x:c r="F159" s="60"/>
      <x:c r="G159" s="304"/>
      <x:c r="H159" s="60"/>
      <x:c r="I159" s="43"/>
      <x:c r="J159" s="60"/>
      <x:c r="K159" s="60"/>
      <x:c r="L159" s="60"/>
      <x:c r="M159" s="60"/>
      <x:c r="N159" s="43"/>
      <x:c r="O159" s="60"/>
      <x:c r="P159" s="60"/>
      <x:c r="Q159" s="227"/>
      <x:c r="R159" s="227"/>
      <x:c r="S159" s="227"/>
      <x:c r="T159" s="60"/>
      <x:c r="U159" s="60"/>
      <x:c r="V159" s="60"/>
      <x:c r="W159" s="60"/>
      <x:c r="X159" s="60"/>
      <x:c r="Y159" s="60"/>
      <x:c r="Z159" s="60"/>
    </x:row>
    <x:row r="160" ht="15" hidden="0" customHeight="1">
      <x:c r="A160" s="60"/>
      <x:c r="B160" s="60"/>
      <x:c r="C160" s="60"/>
      <x:c r="D160" s="60"/>
      <x:c r="E160" s="67"/>
      <x:c r="F160" s="60"/>
      <x:c r="G160" s="304"/>
      <x:c r="H160" s="60"/>
      <x:c r="I160" s="43"/>
      <x:c r="J160" s="60"/>
      <x:c r="K160" s="60"/>
      <x:c r="L160" s="60"/>
      <x:c r="M160" s="60"/>
      <x:c r="N160" s="43"/>
      <x:c r="O160" s="60"/>
      <x:c r="P160" s="60"/>
      <x:c r="Q160" s="227"/>
      <x:c r="R160" s="227"/>
      <x:c r="S160" s="227"/>
      <x:c r="T160" s="60"/>
      <x:c r="U160" s="60"/>
      <x:c r="V160" s="60"/>
      <x:c r="W160" s="60"/>
      <x:c r="X160" s="60"/>
      <x:c r="Y160" s="60"/>
      <x:c r="Z160" s="60"/>
    </x:row>
    <x:row r="161" ht="15" hidden="0" customHeight="1">
      <x:c r="A161" s="60"/>
      <x:c r="B161" s="60"/>
      <x:c r="C161" s="60"/>
      <x:c r="D161" s="60"/>
      <x:c r="E161" s="67"/>
      <x:c r="F161" s="60"/>
      <x:c r="G161" s="304"/>
      <x:c r="H161" s="60"/>
      <x:c r="I161" s="43"/>
      <x:c r="J161" s="60"/>
      <x:c r="K161" s="60"/>
      <x:c r="L161" s="60"/>
      <x:c r="M161" s="60"/>
      <x:c r="N161" s="43"/>
      <x:c r="O161" s="60"/>
      <x:c r="P161" s="60"/>
      <x:c r="Q161" s="227"/>
      <x:c r="R161" s="227"/>
      <x:c r="S161" s="227"/>
      <x:c r="T161" s="60"/>
      <x:c r="U161" s="60"/>
      <x:c r="V161" s="60"/>
      <x:c r="W161" s="60"/>
      <x:c r="X161" s="60"/>
      <x:c r="Y161" s="60"/>
      <x:c r="Z161" s="60"/>
    </x:row>
    <x:row r="162" ht="15" hidden="0" customHeight="1">
      <x:c r="A162" s="60"/>
      <x:c r="B162" s="60"/>
      <x:c r="C162" s="60"/>
      <x:c r="D162" s="60"/>
      <x:c r="E162" s="67"/>
      <x:c r="F162" s="60"/>
      <x:c r="G162" s="304"/>
      <x:c r="H162" s="60"/>
      <x:c r="I162" s="43"/>
      <x:c r="J162" s="60"/>
      <x:c r="K162" s="60"/>
      <x:c r="L162" s="60"/>
      <x:c r="M162" s="60"/>
      <x:c r="N162" s="43"/>
      <x:c r="O162" s="60"/>
      <x:c r="P162" s="60"/>
      <x:c r="Q162" s="227"/>
      <x:c r="R162" s="227"/>
      <x:c r="S162" s="227"/>
      <x:c r="T162" s="60"/>
      <x:c r="U162" s="60"/>
      <x:c r="V162" s="60"/>
      <x:c r="W162" s="60"/>
      <x:c r="X162" s="60"/>
      <x:c r="Y162" s="60"/>
      <x:c r="Z162" s="60"/>
    </x:row>
    <x:row r="163" ht="15" hidden="0" customHeight="1">
      <x:c r="A163" s="60"/>
      <x:c r="B163" s="60"/>
      <x:c r="C163" s="60"/>
      <x:c r="D163" s="60"/>
      <x:c r="E163" s="67"/>
      <x:c r="F163" s="60"/>
      <x:c r="G163" s="304"/>
      <x:c r="H163" s="60"/>
      <x:c r="I163" s="43"/>
      <x:c r="J163" s="60"/>
      <x:c r="K163" s="60"/>
      <x:c r="L163" s="60"/>
      <x:c r="M163" s="60"/>
      <x:c r="N163" s="43"/>
      <x:c r="O163" s="60"/>
      <x:c r="P163" s="60"/>
      <x:c r="Q163" s="227"/>
      <x:c r="R163" s="227"/>
      <x:c r="S163" s="227"/>
      <x:c r="T163" s="60"/>
      <x:c r="U163" s="60"/>
      <x:c r="V163" s="60"/>
      <x:c r="W163" s="60"/>
      <x:c r="X163" s="60"/>
      <x:c r="Y163" s="60"/>
      <x:c r="Z163" s="60"/>
    </x:row>
    <x:row r="164" ht="15" hidden="0" customHeight="1">
      <x:c r="A164" s="60"/>
      <x:c r="B164" s="60"/>
      <x:c r="C164" s="60"/>
      <x:c r="D164" s="60"/>
      <x:c r="E164" s="67"/>
      <x:c r="F164" s="60"/>
      <x:c r="G164" s="304"/>
      <x:c r="H164" s="60"/>
      <x:c r="I164" s="43"/>
      <x:c r="J164" s="60"/>
      <x:c r="K164" s="60"/>
      <x:c r="L164" s="60"/>
      <x:c r="M164" s="60"/>
      <x:c r="N164" s="43"/>
      <x:c r="O164" s="60"/>
      <x:c r="P164" s="60"/>
      <x:c r="Q164" s="227"/>
      <x:c r="R164" s="227"/>
      <x:c r="S164" s="227"/>
      <x:c r="T164" s="60"/>
      <x:c r="U164" s="60"/>
      <x:c r="V164" s="60"/>
      <x:c r="W164" s="60"/>
      <x:c r="X164" s="60"/>
      <x:c r="Y164" s="60"/>
      <x:c r="Z164" s="60"/>
    </x:row>
    <x:row r="165" ht="15" hidden="0" customHeight="1">
      <x:c r="A165" s="60"/>
      <x:c r="B165" s="60"/>
      <x:c r="C165" s="60"/>
      <x:c r="D165" s="60"/>
      <x:c r="E165" s="67"/>
      <x:c r="F165" s="60"/>
      <x:c r="G165" s="304"/>
      <x:c r="H165" s="60"/>
      <x:c r="I165" s="43"/>
      <x:c r="J165" s="60"/>
      <x:c r="K165" s="60"/>
      <x:c r="L165" s="60"/>
      <x:c r="M165" s="60"/>
      <x:c r="N165" s="43"/>
      <x:c r="O165" s="60"/>
      <x:c r="P165" s="60"/>
      <x:c r="Q165" s="227"/>
      <x:c r="R165" s="227"/>
      <x:c r="S165" s="227"/>
      <x:c r="T165" s="60"/>
      <x:c r="U165" s="60"/>
      <x:c r="V165" s="60"/>
      <x:c r="W165" s="60"/>
      <x:c r="X165" s="60"/>
      <x:c r="Y165" s="60"/>
      <x:c r="Z165" s="60"/>
    </x:row>
    <x:row r="166" ht="15" hidden="0" customHeight="1">
      <x:c r="A166" s="60"/>
      <x:c r="B166" s="60"/>
      <x:c r="C166" s="60"/>
      <x:c r="D166" s="60"/>
      <x:c r="E166" s="67"/>
      <x:c r="F166" s="60"/>
      <x:c r="G166" s="304"/>
      <x:c r="H166" s="60"/>
      <x:c r="I166" s="43"/>
      <x:c r="J166" s="60"/>
      <x:c r="K166" s="60"/>
      <x:c r="L166" s="60"/>
      <x:c r="M166" s="60"/>
      <x:c r="N166" s="43"/>
      <x:c r="O166" s="60"/>
      <x:c r="P166" s="60"/>
      <x:c r="Q166" s="227"/>
      <x:c r="R166" s="227"/>
      <x:c r="S166" s="227"/>
      <x:c r="T166" s="60"/>
      <x:c r="U166" s="60"/>
      <x:c r="V166" s="60"/>
      <x:c r="W166" s="60"/>
      <x:c r="X166" s="60"/>
      <x:c r="Y166" s="60"/>
      <x:c r="Z166" s="60"/>
    </x:row>
    <x:row r="167" ht="15" hidden="0" customHeight="1">
      <x:c r="A167" s="60"/>
      <x:c r="B167" s="60"/>
      <x:c r="C167" s="60"/>
      <x:c r="D167" s="60"/>
      <x:c r="E167" s="67"/>
      <x:c r="F167" s="60"/>
      <x:c r="G167" s="304"/>
      <x:c r="H167" s="60"/>
      <x:c r="I167" s="43"/>
      <x:c r="J167" s="60"/>
      <x:c r="K167" s="60"/>
      <x:c r="L167" s="60"/>
      <x:c r="M167" s="60"/>
      <x:c r="N167" s="43"/>
      <x:c r="O167" s="60"/>
      <x:c r="P167" s="60"/>
      <x:c r="Q167" s="227"/>
      <x:c r="R167" s="227"/>
      <x:c r="S167" s="227"/>
      <x:c r="T167" s="60"/>
      <x:c r="U167" s="60"/>
      <x:c r="V167" s="60"/>
      <x:c r="W167" s="60"/>
      <x:c r="X167" s="60"/>
      <x:c r="Y167" s="60"/>
      <x:c r="Z167" s="60"/>
    </x:row>
    <x:row r="168" ht="15" hidden="0" customHeight="1">
      <x:c r="A168" s="60"/>
      <x:c r="B168" s="60"/>
      <x:c r="C168" s="60"/>
      <x:c r="D168" s="60"/>
      <x:c r="E168" s="67"/>
      <x:c r="F168" s="60"/>
      <x:c r="G168" s="304"/>
      <x:c r="H168" s="60"/>
      <x:c r="I168" s="43"/>
      <x:c r="J168" s="60"/>
      <x:c r="K168" s="60"/>
      <x:c r="L168" s="60"/>
      <x:c r="M168" s="60"/>
      <x:c r="N168" s="43"/>
      <x:c r="O168" s="60"/>
      <x:c r="P168" s="60"/>
      <x:c r="Q168" s="227"/>
      <x:c r="R168" s="227"/>
      <x:c r="S168" s="227"/>
      <x:c r="T168" s="60"/>
      <x:c r="U168" s="60"/>
      <x:c r="V168" s="60"/>
      <x:c r="W168" s="60"/>
      <x:c r="X168" s="60"/>
      <x:c r="Y168" s="60"/>
      <x:c r="Z168" s="60"/>
    </x:row>
    <x:row r="169" ht="15" hidden="0" customHeight="1">
      <x:c r="A169" s="60"/>
      <x:c r="B169" s="60"/>
      <x:c r="C169" s="60"/>
      <x:c r="D169" s="60"/>
      <x:c r="E169" s="67"/>
      <x:c r="F169" s="60"/>
      <x:c r="G169" s="304"/>
      <x:c r="H169" s="60"/>
      <x:c r="I169" s="43"/>
      <x:c r="J169" s="60"/>
      <x:c r="K169" s="60"/>
      <x:c r="L169" s="60"/>
      <x:c r="M169" s="60"/>
      <x:c r="N169" s="43"/>
      <x:c r="O169" s="60"/>
      <x:c r="P169" s="60"/>
      <x:c r="Q169" s="227"/>
      <x:c r="R169" s="227"/>
      <x:c r="S169" s="227"/>
      <x:c r="T169" s="60"/>
      <x:c r="U169" s="60"/>
      <x:c r="V169" s="60"/>
      <x:c r="W169" s="60"/>
      <x:c r="X169" s="60"/>
      <x:c r="Y169" s="60"/>
      <x:c r="Z169" s="60"/>
    </x:row>
    <x:row r="170" ht="15" hidden="0" customHeight="1">
      <x:c r="A170" s="60"/>
      <x:c r="B170" s="60"/>
      <x:c r="C170" s="60"/>
      <x:c r="D170" s="60"/>
      <x:c r="E170" s="67"/>
      <x:c r="F170" s="60"/>
      <x:c r="G170" s="304"/>
      <x:c r="H170" s="60"/>
      <x:c r="I170" s="43"/>
      <x:c r="J170" s="60"/>
      <x:c r="K170" s="60"/>
      <x:c r="L170" s="60"/>
      <x:c r="M170" s="60"/>
      <x:c r="N170" s="43"/>
      <x:c r="O170" s="60"/>
      <x:c r="P170" s="60"/>
      <x:c r="Q170" s="227"/>
      <x:c r="R170" s="227"/>
      <x:c r="S170" s="227"/>
      <x:c r="T170" s="60"/>
      <x:c r="U170" s="60"/>
      <x:c r="V170" s="60"/>
      <x:c r="W170" s="60"/>
      <x:c r="X170" s="60"/>
      <x:c r="Y170" s="60"/>
      <x:c r="Z170" s="60"/>
    </x:row>
    <x:row r="171" ht="15" hidden="0" customHeight="1">
      <x:c r="A171" s="60"/>
      <x:c r="B171" s="60"/>
      <x:c r="C171" s="60"/>
      <x:c r="D171" s="60"/>
      <x:c r="E171" s="67"/>
      <x:c r="F171" s="60"/>
      <x:c r="G171" s="304"/>
      <x:c r="H171" s="60"/>
      <x:c r="I171" s="43"/>
      <x:c r="J171" s="60"/>
      <x:c r="K171" s="60"/>
      <x:c r="L171" s="60"/>
      <x:c r="M171" s="60"/>
      <x:c r="N171" s="43"/>
      <x:c r="O171" s="60"/>
      <x:c r="P171" s="60"/>
      <x:c r="Q171" s="227"/>
      <x:c r="R171" s="227"/>
      <x:c r="S171" s="227"/>
      <x:c r="T171" s="60"/>
      <x:c r="U171" s="60"/>
      <x:c r="V171" s="60"/>
      <x:c r="W171" s="60"/>
      <x:c r="X171" s="60"/>
      <x:c r="Y171" s="60"/>
      <x:c r="Z171" s="60"/>
    </x:row>
    <x:row r="172" ht="15" hidden="0" customHeight="1">
      <x:c r="A172" s="60"/>
      <x:c r="B172" s="60"/>
      <x:c r="C172" s="60"/>
      <x:c r="D172" s="60"/>
      <x:c r="E172" s="67"/>
      <x:c r="F172" s="60"/>
      <x:c r="G172" s="304"/>
      <x:c r="H172" s="60"/>
      <x:c r="I172" s="43"/>
      <x:c r="J172" s="60"/>
      <x:c r="K172" s="60"/>
      <x:c r="L172" s="60"/>
      <x:c r="M172" s="60"/>
      <x:c r="N172" s="43"/>
      <x:c r="O172" s="60"/>
      <x:c r="P172" s="60"/>
      <x:c r="Q172" s="227"/>
      <x:c r="R172" s="227"/>
      <x:c r="S172" s="227"/>
      <x:c r="T172" s="60"/>
      <x:c r="U172" s="60"/>
      <x:c r="V172" s="60"/>
      <x:c r="W172" s="60"/>
      <x:c r="X172" s="60"/>
      <x:c r="Y172" s="60"/>
      <x:c r="Z172" s="60"/>
    </x:row>
    <x:row r="173" ht="15" hidden="0" customHeight="1">
      <x:c r="A173" s="60"/>
      <x:c r="B173" s="60"/>
      <x:c r="C173" s="60"/>
      <x:c r="D173" s="60"/>
      <x:c r="E173" s="67"/>
      <x:c r="F173" s="60"/>
      <x:c r="G173" s="304"/>
      <x:c r="H173" s="60"/>
      <x:c r="I173" s="43"/>
      <x:c r="J173" s="60"/>
      <x:c r="K173" s="60"/>
      <x:c r="L173" s="60"/>
      <x:c r="M173" s="60"/>
      <x:c r="N173" s="43"/>
      <x:c r="O173" s="60"/>
      <x:c r="P173" s="60"/>
      <x:c r="Q173" s="227"/>
      <x:c r="R173" s="227"/>
      <x:c r="S173" s="227"/>
      <x:c r="T173" s="60"/>
      <x:c r="U173" s="60"/>
      <x:c r="V173" s="60"/>
      <x:c r="W173" s="60"/>
      <x:c r="X173" s="60"/>
      <x:c r="Y173" s="60"/>
      <x:c r="Z173" s="60"/>
    </x:row>
    <x:row r="174" ht="15" hidden="0" customHeight="1">
      <x:c r="A174" s="60"/>
      <x:c r="B174" s="60"/>
      <x:c r="C174" s="60"/>
      <x:c r="D174" s="60"/>
      <x:c r="E174" s="67"/>
      <x:c r="F174" s="60"/>
      <x:c r="G174" s="304"/>
      <x:c r="H174" s="60"/>
      <x:c r="I174" s="43"/>
      <x:c r="J174" s="60"/>
      <x:c r="K174" s="60"/>
      <x:c r="L174" s="60"/>
      <x:c r="M174" s="60"/>
      <x:c r="N174" s="43"/>
      <x:c r="O174" s="60"/>
      <x:c r="P174" s="60"/>
      <x:c r="Q174" s="227"/>
      <x:c r="R174" s="227"/>
      <x:c r="S174" s="227"/>
      <x:c r="T174" s="60"/>
      <x:c r="U174" s="60"/>
      <x:c r="V174" s="60"/>
      <x:c r="W174" s="60"/>
      <x:c r="X174" s="60"/>
      <x:c r="Y174" s="60"/>
      <x:c r="Z174" s="60"/>
    </x:row>
    <x:row r="175" ht="15" hidden="0" customHeight="1">
      <x:c r="A175" s="60"/>
      <x:c r="B175" s="60"/>
      <x:c r="C175" s="60"/>
      <x:c r="D175" s="60"/>
      <x:c r="E175" s="67"/>
      <x:c r="F175" s="60"/>
      <x:c r="G175" s="304"/>
      <x:c r="H175" s="60"/>
      <x:c r="I175" s="43"/>
      <x:c r="J175" s="60"/>
      <x:c r="K175" s="60"/>
      <x:c r="L175" s="60"/>
      <x:c r="M175" s="60"/>
      <x:c r="N175" s="43"/>
      <x:c r="O175" s="60"/>
      <x:c r="P175" s="60"/>
      <x:c r="Q175" s="227"/>
      <x:c r="R175" s="227"/>
      <x:c r="S175" s="227"/>
      <x:c r="T175" s="60"/>
      <x:c r="U175" s="60"/>
      <x:c r="V175" s="60"/>
      <x:c r="W175" s="60"/>
      <x:c r="X175" s="60"/>
      <x:c r="Y175" s="60"/>
      <x:c r="Z175" s="60"/>
    </x:row>
    <x:row r="176" ht="15" hidden="0" customHeight="1">
      <x:c r="A176" s="60"/>
      <x:c r="B176" s="60"/>
      <x:c r="C176" s="60"/>
      <x:c r="D176" s="60"/>
      <x:c r="E176" s="67"/>
      <x:c r="F176" s="60"/>
      <x:c r="G176" s="304"/>
      <x:c r="H176" s="60"/>
      <x:c r="I176" s="43"/>
      <x:c r="J176" s="60"/>
      <x:c r="K176" s="60"/>
      <x:c r="L176" s="60"/>
      <x:c r="M176" s="60"/>
      <x:c r="N176" s="43"/>
      <x:c r="O176" s="60"/>
      <x:c r="P176" s="60"/>
      <x:c r="Q176" s="227"/>
      <x:c r="R176" s="227"/>
      <x:c r="S176" s="227"/>
      <x:c r="T176" s="60"/>
      <x:c r="U176" s="60"/>
      <x:c r="V176" s="60"/>
      <x:c r="W176" s="60"/>
      <x:c r="X176" s="60"/>
      <x:c r="Y176" s="60"/>
      <x:c r="Z176" s="60"/>
    </x:row>
    <x:row r="177" ht="15" hidden="0" customHeight="1">
      <x:c r="A177" s="60"/>
      <x:c r="B177" s="60"/>
      <x:c r="C177" s="60"/>
      <x:c r="D177" s="60"/>
      <x:c r="E177" s="67"/>
      <x:c r="F177" s="60"/>
      <x:c r="G177" s="304"/>
      <x:c r="H177" s="60"/>
      <x:c r="I177" s="43"/>
      <x:c r="J177" s="60"/>
      <x:c r="K177" s="60"/>
      <x:c r="L177" s="60"/>
      <x:c r="M177" s="60"/>
      <x:c r="N177" s="43"/>
      <x:c r="O177" s="60"/>
      <x:c r="P177" s="60"/>
      <x:c r="Q177" s="227"/>
      <x:c r="R177" s="227"/>
      <x:c r="S177" s="227"/>
      <x:c r="T177" s="60"/>
      <x:c r="U177" s="60"/>
      <x:c r="V177" s="60"/>
      <x:c r="W177" s="60"/>
      <x:c r="X177" s="60"/>
      <x:c r="Y177" s="60"/>
      <x:c r="Z177" s="60"/>
    </x:row>
    <x:row r="178" ht="15" hidden="0" customHeight="1">
      <x:c r="A178" s="60"/>
      <x:c r="B178" s="60"/>
      <x:c r="C178" s="60"/>
      <x:c r="D178" s="60"/>
      <x:c r="E178" s="67"/>
      <x:c r="F178" s="60"/>
      <x:c r="G178" s="304"/>
      <x:c r="H178" s="60"/>
      <x:c r="I178" s="43"/>
      <x:c r="J178" s="60"/>
      <x:c r="K178" s="60"/>
      <x:c r="L178" s="60"/>
      <x:c r="M178" s="60"/>
      <x:c r="N178" s="43"/>
      <x:c r="O178" s="60"/>
      <x:c r="P178" s="60"/>
      <x:c r="Q178" s="227"/>
      <x:c r="R178" s="227"/>
      <x:c r="S178" s="227"/>
      <x:c r="T178" s="60"/>
      <x:c r="U178" s="60"/>
      <x:c r="V178" s="60"/>
      <x:c r="W178" s="60"/>
      <x:c r="X178" s="60"/>
      <x:c r="Y178" s="60"/>
      <x:c r="Z178" s="60"/>
    </x:row>
    <x:row r="179" ht="15" hidden="0" customHeight="1">
      <x:c r="A179" s="60"/>
      <x:c r="B179" s="60"/>
      <x:c r="C179" s="60"/>
      <x:c r="D179" s="60"/>
      <x:c r="E179" s="67"/>
      <x:c r="F179" s="60"/>
      <x:c r="G179" s="304"/>
      <x:c r="H179" s="60"/>
      <x:c r="I179" s="43"/>
      <x:c r="J179" s="60"/>
      <x:c r="K179" s="60"/>
      <x:c r="L179" s="60"/>
      <x:c r="M179" s="60"/>
      <x:c r="N179" s="43"/>
      <x:c r="O179" s="60"/>
      <x:c r="P179" s="60"/>
      <x:c r="Q179" s="227"/>
      <x:c r="R179" s="227"/>
      <x:c r="S179" s="227"/>
      <x:c r="T179" s="60"/>
      <x:c r="U179" s="60"/>
      <x:c r="V179" s="60"/>
      <x:c r="W179" s="60"/>
      <x:c r="X179" s="60"/>
      <x:c r="Y179" s="60"/>
      <x:c r="Z179" s="60"/>
    </x:row>
    <x:row r="180" ht="15" hidden="0" customHeight="1">
      <x:c r="A180" s="60"/>
      <x:c r="B180" s="60"/>
      <x:c r="C180" s="60"/>
      <x:c r="D180" s="60"/>
      <x:c r="E180" s="67"/>
      <x:c r="F180" s="60"/>
      <x:c r="G180" s="304"/>
      <x:c r="H180" s="60"/>
      <x:c r="I180" s="43"/>
      <x:c r="J180" s="60"/>
      <x:c r="K180" s="60"/>
      <x:c r="L180" s="60"/>
      <x:c r="M180" s="60"/>
      <x:c r="N180" s="43"/>
      <x:c r="O180" s="60"/>
      <x:c r="P180" s="60"/>
      <x:c r="Q180" s="227"/>
      <x:c r="R180" s="227"/>
      <x:c r="S180" s="227"/>
      <x:c r="T180" s="60"/>
      <x:c r="U180" s="60"/>
      <x:c r="V180" s="60"/>
      <x:c r="W180" s="60"/>
      <x:c r="X180" s="60"/>
      <x:c r="Y180" s="60"/>
      <x:c r="Z180" s="60"/>
    </x:row>
    <x:row r="181" ht="15" hidden="0" customHeight="1">
      <x:c r="A181" s="60"/>
      <x:c r="B181" s="60"/>
      <x:c r="C181" s="60"/>
      <x:c r="D181" s="60"/>
      <x:c r="E181" s="67"/>
      <x:c r="F181" s="60"/>
      <x:c r="G181" s="304"/>
      <x:c r="H181" s="60"/>
      <x:c r="I181" s="43"/>
      <x:c r="J181" s="60"/>
      <x:c r="K181" s="60"/>
      <x:c r="L181" s="60"/>
      <x:c r="M181" s="60"/>
      <x:c r="N181" s="43"/>
      <x:c r="O181" s="60"/>
      <x:c r="P181" s="60"/>
      <x:c r="Q181" s="227"/>
      <x:c r="R181" s="227"/>
      <x:c r="S181" s="227"/>
      <x:c r="T181" s="60"/>
      <x:c r="U181" s="60"/>
      <x:c r="V181" s="60"/>
      <x:c r="W181" s="60"/>
      <x:c r="X181" s="60"/>
      <x:c r="Y181" s="60"/>
      <x:c r="Z181" s="60"/>
    </x:row>
    <x:row r="182" ht="15" hidden="0" customHeight="1">
      <x:c r="A182" s="60"/>
      <x:c r="B182" s="60"/>
      <x:c r="C182" s="60"/>
      <x:c r="D182" s="60"/>
      <x:c r="E182" s="67"/>
      <x:c r="F182" s="60"/>
      <x:c r="G182" s="304"/>
      <x:c r="H182" s="60"/>
      <x:c r="I182" s="43"/>
      <x:c r="J182" s="60"/>
      <x:c r="K182" s="60"/>
      <x:c r="L182" s="60"/>
      <x:c r="M182" s="60"/>
      <x:c r="N182" s="43"/>
      <x:c r="O182" s="60"/>
      <x:c r="P182" s="60"/>
      <x:c r="Q182" s="227"/>
      <x:c r="R182" s="227"/>
      <x:c r="S182" s="227"/>
      <x:c r="T182" s="60"/>
      <x:c r="U182" s="60"/>
      <x:c r="V182" s="60"/>
      <x:c r="W182" s="60"/>
      <x:c r="X182" s="60"/>
      <x:c r="Y182" s="60"/>
      <x:c r="Z182" s="60"/>
    </x:row>
    <x:row r="183" ht="15" hidden="0" customHeight="1">
      <x:c r="A183" s="60"/>
      <x:c r="B183" s="60"/>
      <x:c r="C183" s="60"/>
      <x:c r="D183" s="60"/>
      <x:c r="E183" s="67"/>
      <x:c r="F183" s="60"/>
      <x:c r="G183" s="304"/>
      <x:c r="H183" s="60"/>
      <x:c r="I183" s="43"/>
      <x:c r="J183" s="60"/>
      <x:c r="K183" s="60"/>
      <x:c r="L183" s="60"/>
      <x:c r="M183" s="60"/>
      <x:c r="N183" s="43"/>
      <x:c r="O183" s="60"/>
      <x:c r="P183" s="60"/>
      <x:c r="Q183" s="227"/>
      <x:c r="R183" s="227"/>
      <x:c r="S183" s="227"/>
      <x:c r="T183" s="60"/>
      <x:c r="U183" s="60"/>
      <x:c r="V183" s="60"/>
      <x:c r="W183" s="60"/>
      <x:c r="X183" s="60"/>
      <x:c r="Y183" s="60"/>
      <x:c r="Z183" s="60"/>
    </x:row>
    <x:row r="184" ht="15" hidden="0" customHeight="1">
      <x:c r="A184" s="60"/>
      <x:c r="B184" s="60"/>
      <x:c r="C184" s="60"/>
      <x:c r="D184" s="60"/>
      <x:c r="E184" s="67"/>
      <x:c r="F184" s="60"/>
      <x:c r="G184" s="304"/>
      <x:c r="H184" s="60"/>
      <x:c r="I184" s="43"/>
      <x:c r="J184" s="60"/>
      <x:c r="K184" s="60"/>
      <x:c r="L184" s="60"/>
      <x:c r="M184" s="60"/>
      <x:c r="N184" s="43"/>
      <x:c r="O184" s="60"/>
      <x:c r="P184" s="60"/>
      <x:c r="Q184" s="227"/>
      <x:c r="R184" s="227"/>
      <x:c r="S184" s="227"/>
      <x:c r="T184" s="60"/>
      <x:c r="U184" s="60"/>
      <x:c r="V184" s="60"/>
      <x:c r="W184" s="60"/>
      <x:c r="X184" s="60"/>
      <x:c r="Y184" s="60"/>
      <x:c r="Z184" s="60"/>
    </x:row>
    <x:row r="185" ht="15" hidden="0" customHeight="1">
      <x:c r="A185" s="60"/>
      <x:c r="B185" s="60"/>
      <x:c r="C185" s="60"/>
      <x:c r="D185" s="60"/>
      <x:c r="E185" s="67"/>
      <x:c r="F185" s="60"/>
      <x:c r="G185" s="304"/>
      <x:c r="H185" s="60"/>
      <x:c r="I185" s="43"/>
      <x:c r="J185" s="60"/>
      <x:c r="K185" s="60"/>
      <x:c r="L185" s="60"/>
      <x:c r="M185" s="60"/>
      <x:c r="N185" s="43"/>
      <x:c r="O185" s="60"/>
      <x:c r="P185" s="60"/>
      <x:c r="Q185" s="227"/>
      <x:c r="R185" s="227"/>
      <x:c r="S185" s="227"/>
      <x:c r="T185" s="60"/>
      <x:c r="U185" s="60"/>
      <x:c r="V185" s="60"/>
      <x:c r="W185" s="60"/>
      <x:c r="X185" s="60"/>
      <x:c r="Y185" s="60"/>
      <x:c r="Z185" s="60"/>
    </x:row>
    <x:row r="186" ht="15" hidden="0" customHeight="1">
      <x:c r="A186" s="60"/>
      <x:c r="B186" s="60"/>
      <x:c r="C186" s="60"/>
      <x:c r="D186" s="60"/>
      <x:c r="E186" s="67"/>
      <x:c r="F186" s="60"/>
      <x:c r="G186" s="304"/>
      <x:c r="H186" s="60"/>
      <x:c r="I186" s="43"/>
      <x:c r="J186" s="60"/>
      <x:c r="K186" s="60"/>
      <x:c r="L186" s="60"/>
      <x:c r="M186" s="60"/>
      <x:c r="N186" s="43"/>
      <x:c r="O186" s="60"/>
      <x:c r="P186" s="60"/>
      <x:c r="Q186" s="227"/>
      <x:c r="R186" s="227"/>
      <x:c r="S186" s="227"/>
      <x:c r="T186" s="60"/>
      <x:c r="U186" s="60"/>
      <x:c r="V186" s="60"/>
      <x:c r="W186" s="60"/>
      <x:c r="X186" s="60"/>
      <x:c r="Y186" s="60"/>
      <x:c r="Z186" s="60"/>
    </x:row>
    <x:row r="187" ht="15" hidden="0" customHeight="1">
      <x:c r="A187" s="60"/>
      <x:c r="B187" s="60"/>
      <x:c r="C187" s="60"/>
      <x:c r="D187" s="60"/>
      <x:c r="E187" s="67"/>
      <x:c r="F187" s="60"/>
      <x:c r="G187" s="304"/>
      <x:c r="H187" s="60"/>
      <x:c r="I187" s="43"/>
      <x:c r="J187" s="60"/>
      <x:c r="K187" s="60"/>
      <x:c r="L187" s="60"/>
      <x:c r="M187" s="60"/>
      <x:c r="N187" s="43"/>
      <x:c r="O187" s="60"/>
      <x:c r="P187" s="60"/>
      <x:c r="Q187" s="227"/>
      <x:c r="R187" s="227"/>
      <x:c r="S187" s="227"/>
      <x:c r="T187" s="60"/>
      <x:c r="U187" s="60"/>
      <x:c r="V187" s="60"/>
      <x:c r="W187" s="60"/>
      <x:c r="X187" s="60"/>
      <x:c r="Y187" s="60"/>
      <x:c r="Z187" s="60"/>
    </x:row>
    <x:row r="188" ht="15" hidden="0" customHeight="1">
      <x:c r="A188" s="60"/>
      <x:c r="B188" s="60"/>
      <x:c r="C188" s="60"/>
      <x:c r="D188" s="60"/>
      <x:c r="E188" s="67"/>
      <x:c r="F188" s="60"/>
      <x:c r="G188" s="304"/>
      <x:c r="H188" s="60"/>
      <x:c r="I188" s="43"/>
      <x:c r="J188" s="60"/>
      <x:c r="K188" s="60"/>
      <x:c r="L188" s="60"/>
      <x:c r="M188" s="60"/>
      <x:c r="N188" s="43"/>
      <x:c r="O188" s="60"/>
      <x:c r="P188" s="60"/>
      <x:c r="Q188" s="227"/>
      <x:c r="R188" s="227"/>
      <x:c r="S188" s="227"/>
      <x:c r="T188" s="60"/>
      <x:c r="U188" s="60"/>
      <x:c r="V188" s="60"/>
      <x:c r="W188" s="60"/>
      <x:c r="X188" s="60"/>
      <x:c r="Y188" s="60"/>
      <x:c r="Z188" s="60"/>
    </x:row>
    <x:row r="189" ht="15" hidden="0" customHeight="1">
      <x:c r="A189" s="60"/>
      <x:c r="B189" s="60"/>
      <x:c r="C189" s="60"/>
      <x:c r="D189" s="60"/>
      <x:c r="E189" s="67"/>
      <x:c r="F189" s="60"/>
      <x:c r="G189" s="304"/>
      <x:c r="H189" s="60"/>
      <x:c r="I189" s="43"/>
      <x:c r="J189" s="60"/>
      <x:c r="K189" s="60"/>
      <x:c r="L189" s="60"/>
      <x:c r="M189" s="60"/>
      <x:c r="N189" s="43"/>
      <x:c r="O189" s="60"/>
      <x:c r="P189" s="60"/>
      <x:c r="Q189" s="227"/>
      <x:c r="R189" s="227"/>
      <x:c r="S189" s="227"/>
      <x:c r="T189" s="60"/>
      <x:c r="U189" s="60"/>
      <x:c r="V189" s="60"/>
      <x:c r="W189" s="60"/>
      <x:c r="X189" s="60"/>
      <x:c r="Y189" s="60"/>
      <x:c r="Z189" s="60"/>
    </x:row>
    <x:row r="190" ht="15" hidden="0" customHeight="1">
      <x:c r="A190" s="60"/>
      <x:c r="B190" s="60"/>
      <x:c r="C190" s="60"/>
      <x:c r="D190" s="60"/>
      <x:c r="E190" s="67"/>
      <x:c r="F190" s="60"/>
      <x:c r="G190" s="304"/>
      <x:c r="H190" s="60"/>
      <x:c r="I190" s="43"/>
      <x:c r="J190" s="60"/>
      <x:c r="K190" s="60"/>
      <x:c r="L190" s="60"/>
      <x:c r="M190" s="60"/>
      <x:c r="N190" s="43"/>
      <x:c r="O190" s="60"/>
      <x:c r="P190" s="60"/>
      <x:c r="Q190" s="227"/>
      <x:c r="R190" s="227"/>
      <x:c r="S190" s="227"/>
      <x:c r="T190" s="60"/>
      <x:c r="U190" s="60"/>
      <x:c r="V190" s="60"/>
      <x:c r="W190" s="60"/>
      <x:c r="X190" s="60"/>
      <x:c r="Y190" s="60"/>
      <x:c r="Z190" s="60"/>
    </x:row>
    <x:row r="191" ht="15" hidden="0" customHeight="1">
      <x:c r="A191" s="60"/>
      <x:c r="B191" s="60"/>
      <x:c r="C191" s="60"/>
      <x:c r="D191" s="60"/>
      <x:c r="E191" s="67"/>
      <x:c r="F191" s="60"/>
      <x:c r="G191" s="304"/>
      <x:c r="H191" s="60"/>
      <x:c r="I191" s="43"/>
      <x:c r="J191" s="60"/>
      <x:c r="K191" s="60"/>
      <x:c r="L191" s="60"/>
      <x:c r="M191" s="60"/>
      <x:c r="N191" s="43"/>
      <x:c r="O191" s="60"/>
      <x:c r="P191" s="60"/>
      <x:c r="Q191" s="227"/>
      <x:c r="R191" s="227"/>
      <x:c r="S191" s="227"/>
      <x:c r="T191" s="60"/>
      <x:c r="U191" s="60"/>
      <x:c r="V191" s="60"/>
      <x:c r="W191" s="60"/>
      <x:c r="X191" s="60"/>
      <x:c r="Y191" s="60"/>
      <x:c r="Z191" s="60"/>
    </x:row>
    <x:row r="192" ht="15" hidden="0" customHeight="1">
      <x:c r="A192" s="60"/>
      <x:c r="B192" s="60"/>
      <x:c r="C192" s="60"/>
      <x:c r="D192" s="60"/>
      <x:c r="E192" s="67"/>
      <x:c r="F192" s="60"/>
      <x:c r="G192" s="304"/>
      <x:c r="H192" s="60"/>
      <x:c r="I192" s="43"/>
      <x:c r="J192" s="60"/>
      <x:c r="K192" s="60"/>
      <x:c r="L192" s="60"/>
      <x:c r="M192" s="60"/>
      <x:c r="N192" s="43"/>
      <x:c r="O192" s="60"/>
      <x:c r="P192" s="60"/>
      <x:c r="Q192" s="227"/>
      <x:c r="R192" s="227"/>
      <x:c r="S192" s="227"/>
      <x:c r="T192" s="60"/>
      <x:c r="U192" s="60"/>
      <x:c r="V192" s="60"/>
      <x:c r="W192" s="60"/>
      <x:c r="X192" s="60"/>
      <x:c r="Y192" s="60"/>
      <x:c r="Z192" s="60"/>
    </x:row>
    <x:row r="193" ht="15" hidden="0" customHeight="1">
      <x:c r="A193" s="60"/>
      <x:c r="B193" s="60"/>
      <x:c r="C193" s="60"/>
      <x:c r="D193" s="60"/>
      <x:c r="E193" s="67"/>
      <x:c r="F193" s="60"/>
      <x:c r="G193" s="304"/>
      <x:c r="H193" s="60"/>
      <x:c r="I193" s="43"/>
      <x:c r="J193" s="60"/>
      <x:c r="K193" s="60"/>
      <x:c r="L193" s="60"/>
      <x:c r="M193" s="60"/>
      <x:c r="N193" s="43"/>
      <x:c r="O193" s="60"/>
      <x:c r="P193" s="60"/>
      <x:c r="Q193" s="227"/>
      <x:c r="R193" s="227"/>
      <x:c r="S193" s="227"/>
      <x:c r="T193" s="60"/>
      <x:c r="U193" s="60"/>
      <x:c r="V193" s="60"/>
      <x:c r="W193" s="60"/>
      <x:c r="X193" s="60"/>
      <x:c r="Y193" s="60"/>
      <x:c r="Z193" s="60"/>
    </x:row>
    <x:row r="194" ht="15" hidden="0" customHeight="1">
      <x:c r="A194" s="60"/>
      <x:c r="B194" s="60"/>
      <x:c r="C194" s="60"/>
      <x:c r="D194" s="60"/>
      <x:c r="E194" s="67"/>
      <x:c r="F194" s="60"/>
      <x:c r="G194" s="304"/>
      <x:c r="H194" s="60"/>
      <x:c r="I194" s="43"/>
      <x:c r="J194" s="60"/>
      <x:c r="K194" s="60"/>
      <x:c r="L194" s="60"/>
      <x:c r="M194" s="60"/>
      <x:c r="N194" s="43"/>
      <x:c r="O194" s="60"/>
      <x:c r="P194" s="60"/>
      <x:c r="Q194" s="227"/>
      <x:c r="R194" s="227"/>
      <x:c r="S194" s="227"/>
      <x:c r="T194" s="60"/>
      <x:c r="U194" s="60"/>
      <x:c r="V194" s="60"/>
      <x:c r="W194" s="60"/>
      <x:c r="X194" s="60"/>
      <x:c r="Y194" s="60"/>
      <x:c r="Z194" s="60"/>
    </x:row>
    <x:row r="195" ht="15" hidden="0" customHeight="1">
      <x:c r="A195" s="60"/>
      <x:c r="B195" s="60"/>
      <x:c r="C195" s="60"/>
      <x:c r="D195" s="60"/>
      <x:c r="E195" s="67"/>
      <x:c r="F195" s="60"/>
      <x:c r="G195" s="304"/>
      <x:c r="H195" s="60"/>
      <x:c r="I195" s="43"/>
      <x:c r="J195" s="60"/>
      <x:c r="K195" s="60"/>
      <x:c r="L195" s="60"/>
      <x:c r="M195" s="60"/>
      <x:c r="N195" s="43"/>
      <x:c r="O195" s="60"/>
      <x:c r="P195" s="60"/>
      <x:c r="Q195" s="227"/>
      <x:c r="R195" s="227"/>
      <x:c r="S195" s="227"/>
      <x:c r="T195" s="60"/>
      <x:c r="U195" s="60"/>
      <x:c r="V195" s="60"/>
      <x:c r="W195" s="60"/>
      <x:c r="X195" s="60"/>
      <x:c r="Y195" s="60"/>
      <x:c r="Z195" s="60"/>
    </x:row>
    <x:row r="196" ht="15" hidden="0" customHeight="1">
      <x:c r="A196" s="60"/>
      <x:c r="B196" s="60"/>
      <x:c r="C196" s="60"/>
      <x:c r="D196" s="60"/>
      <x:c r="E196" s="67"/>
      <x:c r="F196" s="60"/>
      <x:c r="G196" s="304"/>
      <x:c r="H196" s="60"/>
      <x:c r="I196" s="43"/>
      <x:c r="J196" s="60"/>
      <x:c r="K196" s="60"/>
      <x:c r="L196" s="60"/>
      <x:c r="M196" s="60"/>
      <x:c r="N196" s="43"/>
      <x:c r="O196" s="60"/>
      <x:c r="P196" s="60"/>
      <x:c r="Q196" s="227"/>
      <x:c r="R196" s="227"/>
      <x:c r="S196" s="227"/>
      <x:c r="T196" s="60"/>
      <x:c r="U196" s="60"/>
      <x:c r="V196" s="60"/>
      <x:c r="W196" s="60"/>
      <x:c r="X196" s="60"/>
      <x:c r="Y196" s="60"/>
      <x:c r="Z196" s="60"/>
    </x:row>
    <x:row r="197" ht="15" hidden="0" customHeight="1">
      <x:c r="A197" s="60"/>
      <x:c r="B197" s="60"/>
      <x:c r="C197" s="60"/>
      <x:c r="D197" s="60"/>
      <x:c r="E197" s="67"/>
      <x:c r="F197" s="60"/>
      <x:c r="G197" s="304"/>
      <x:c r="H197" s="60"/>
      <x:c r="I197" s="43"/>
      <x:c r="J197" s="60"/>
      <x:c r="K197" s="60"/>
      <x:c r="L197" s="60"/>
      <x:c r="M197" s="60"/>
      <x:c r="N197" s="43"/>
      <x:c r="O197" s="60"/>
      <x:c r="P197" s="60"/>
      <x:c r="Q197" s="227"/>
      <x:c r="R197" s="227"/>
      <x:c r="S197" s="227"/>
      <x:c r="T197" s="60"/>
      <x:c r="U197" s="60"/>
      <x:c r="V197" s="60"/>
      <x:c r="W197" s="60"/>
      <x:c r="X197" s="60"/>
      <x:c r="Y197" s="60"/>
      <x:c r="Z197" s="60"/>
    </x:row>
    <x:row r="198" ht="15" hidden="0" customHeight="1">
      <x:c r="A198" s="60"/>
      <x:c r="B198" s="60"/>
      <x:c r="C198" s="60"/>
      <x:c r="D198" s="60"/>
      <x:c r="E198" s="67"/>
      <x:c r="F198" s="60"/>
      <x:c r="G198" s="304"/>
      <x:c r="H198" s="60"/>
      <x:c r="I198" s="43"/>
      <x:c r="J198" s="60"/>
      <x:c r="K198" s="60"/>
      <x:c r="L198" s="60"/>
      <x:c r="M198" s="60"/>
      <x:c r="N198" s="43"/>
      <x:c r="O198" s="60"/>
      <x:c r="P198" s="60"/>
      <x:c r="Q198" s="227"/>
      <x:c r="R198" s="227"/>
      <x:c r="S198" s="227"/>
      <x:c r="T198" s="60"/>
      <x:c r="U198" s="60"/>
      <x:c r="V198" s="60"/>
      <x:c r="W198" s="60"/>
      <x:c r="X198" s="60"/>
      <x:c r="Y198" s="60"/>
      <x:c r="Z198" s="60"/>
    </x:row>
    <x:row r="199" ht="15" hidden="0" customHeight="1">
      <x:c r="A199" s="60"/>
      <x:c r="B199" s="60"/>
      <x:c r="C199" s="60"/>
      <x:c r="D199" s="60"/>
      <x:c r="E199" s="67"/>
      <x:c r="F199" s="60"/>
      <x:c r="G199" s="304"/>
      <x:c r="H199" s="60"/>
      <x:c r="I199" s="43"/>
      <x:c r="J199" s="60"/>
      <x:c r="K199" s="60"/>
      <x:c r="L199" s="60"/>
      <x:c r="M199" s="60"/>
      <x:c r="N199" s="43"/>
      <x:c r="O199" s="60"/>
      <x:c r="P199" s="60"/>
      <x:c r="Q199" s="227"/>
      <x:c r="R199" s="227"/>
      <x:c r="S199" s="227"/>
      <x:c r="T199" s="60"/>
      <x:c r="U199" s="60"/>
      <x:c r="V199" s="60"/>
      <x:c r="W199" s="60"/>
      <x:c r="X199" s="60"/>
      <x:c r="Y199" s="60"/>
      <x:c r="Z199" s="60"/>
    </x:row>
    <x:row r="200" ht="15" hidden="0" customHeight="1">
      <x:c r="A200" s="60"/>
      <x:c r="B200" s="60"/>
      <x:c r="C200" s="60"/>
      <x:c r="D200" s="60"/>
      <x:c r="E200" s="67"/>
      <x:c r="F200" s="60"/>
      <x:c r="G200" s="304"/>
      <x:c r="H200" s="60"/>
      <x:c r="I200" s="43"/>
      <x:c r="J200" s="60"/>
      <x:c r="K200" s="60"/>
      <x:c r="L200" s="60"/>
      <x:c r="M200" s="60"/>
      <x:c r="N200" s="43"/>
      <x:c r="O200" s="60"/>
      <x:c r="P200" s="60"/>
      <x:c r="Q200" s="227"/>
      <x:c r="R200" s="227"/>
      <x:c r="S200" s="227"/>
      <x:c r="T200" s="60"/>
      <x:c r="U200" s="60"/>
      <x:c r="V200" s="60"/>
      <x:c r="W200" s="60"/>
      <x:c r="X200" s="60"/>
      <x:c r="Y200" s="60"/>
      <x:c r="Z200" s="60"/>
    </x:row>
    <x:row r="201" ht="15" hidden="0" customHeight="1">
      <x:c r="A201" s="60"/>
      <x:c r="B201" s="60"/>
      <x:c r="C201" s="60"/>
      <x:c r="D201" s="60"/>
      <x:c r="E201" s="67"/>
      <x:c r="F201" s="60"/>
      <x:c r="G201" s="304"/>
      <x:c r="H201" s="60"/>
      <x:c r="I201" s="43"/>
      <x:c r="J201" s="60"/>
      <x:c r="K201" s="60"/>
      <x:c r="L201" s="60"/>
      <x:c r="M201" s="60"/>
      <x:c r="N201" s="43"/>
      <x:c r="O201" s="60"/>
      <x:c r="P201" s="60"/>
      <x:c r="Q201" s="227"/>
      <x:c r="R201" s="227"/>
      <x:c r="S201" s="227"/>
      <x:c r="T201" s="60"/>
      <x:c r="U201" s="60"/>
      <x:c r="V201" s="60"/>
      <x:c r="W201" s="60"/>
      <x:c r="X201" s="60"/>
      <x:c r="Y201" s="60"/>
      <x:c r="Z201" s="60"/>
    </x:row>
    <x:row r="202" ht="15" hidden="0" customHeight="1">
      <x:c r="A202" s="60"/>
      <x:c r="B202" s="60"/>
      <x:c r="C202" s="60"/>
      <x:c r="D202" s="60"/>
      <x:c r="E202" s="67"/>
      <x:c r="F202" s="60"/>
      <x:c r="G202" s="304"/>
      <x:c r="H202" s="60"/>
      <x:c r="I202" s="43"/>
      <x:c r="J202" s="60"/>
      <x:c r="K202" s="60"/>
      <x:c r="L202" s="60"/>
      <x:c r="M202" s="60"/>
      <x:c r="N202" s="43"/>
      <x:c r="O202" s="60"/>
      <x:c r="P202" s="60"/>
      <x:c r="Q202" s="227"/>
      <x:c r="R202" s="227"/>
      <x:c r="S202" s="227"/>
      <x:c r="T202" s="60"/>
      <x:c r="U202" s="60"/>
      <x:c r="V202" s="60"/>
      <x:c r="W202" s="60"/>
      <x:c r="X202" s="60"/>
      <x:c r="Y202" s="60"/>
      <x:c r="Z202" s="60"/>
    </x:row>
    <x:row r="203" ht="15" hidden="0" customHeight="1">
      <x:c r="A203" s="60"/>
      <x:c r="B203" s="60"/>
      <x:c r="C203" s="60"/>
      <x:c r="D203" s="60"/>
      <x:c r="E203" s="67"/>
      <x:c r="F203" s="60"/>
      <x:c r="G203" s="304"/>
      <x:c r="H203" s="60"/>
      <x:c r="I203" s="43"/>
      <x:c r="J203" s="60"/>
      <x:c r="K203" s="60"/>
      <x:c r="L203" s="60"/>
      <x:c r="M203" s="60"/>
      <x:c r="N203" s="43"/>
      <x:c r="O203" s="60"/>
      <x:c r="P203" s="60"/>
      <x:c r="Q203" s="227"/>
      <x:c r="R203" s="227"/>
      <x:c r="S203" s="227"/>
      <x:c r="T203" s="60"/>
      <x:c r="U203" s="60"/>
      <x:c r="V203" s="60"/>
      <x:c r="W203" s="60"/>
      <x:c r="X203" s="60"/>
      <x:c r="Y203" s="60"/>
      <x:c r="Z203" s="60"/>
    </x:row>
    <x:row r="204" ht="15" hidden="0" customHeight="1">
      <x:c r="A204" s="60"/>
      <x:c r="B204" s="60"/>
      <x:c r="C204" s="60"/>
      <x:c r="D204" s="60"/>
      <x:c r="E204" s="67"/>
      <x:c r="F204" s="60"/>
      <x:c r="G204" s="304"/>
      <x:c r="H204" s="60"/>
      <x:c r="I204" s="43"/>
      <x:c r="J204" s="60"/>
      <x:c r="K204" s="60"/>
      <x:c r="L204" s="60"/>
      <x:c r="M204" s="60"/>
      <x:c r="N204" s="43"/>
      <x:c r="O204" s="60"/>
      <x:c r="P204" s="60"/>
      <x:c r="Q204" s="227"/>
      <x:c r="R204" s="227"/>
      <x:c r="S204" s="227"/>
      <x:c r="T204" s="60"/>
      <x:c r="U204" s="60"/>
      <x:c r="V204" s="60"/>
      <x:c r="W204" s="60"/>
      <x:c r="X204" s="60"/>
      <x:c r="Y204" s="60"/>
      <x:c r="Z204" s="60"/>
    </x:row>
    <x:row r="205" ht="15" hidden="0" customHeight="1">
      <x:c r="A205" s="60"/>
      <x:c r="B205" s="60"/>
      <x:c r="C205" s="60"/>
      <x:c r="D205" s="60"/>
      <x:c r="E205" s="67"/>
      <x:c r="F205" s="60"/>
      <x:c r="G205" s="304"/>
      <x:c r="H205" s="60"/>
      <x:c r="I205" s="43"/>
      <x:c r="J205" s="60"/>
      <x:c r="K205" s="60"/>
      <x:c r="L205" s="60"/>
      <x:c r="M205" s="60"/>
      <x:c r="N205" s="43"/>
      <x:c r="O205" s="60"/>
      <x:c r="P205" s="60"/>
      <x:c r="Q205" s="227"/>
      <x:c r="R205" s="227"/>
      <x:c r="S205" s="227"/>
      <x:c r="T205" s="60"/>
      <x:c r="U205" s="60"/>
      <x:c r="V205" s="60"/>
      <x:c r="W205" s="60"/>
      <x:c r="X205" s="60"/>
      <x:c r="Y205" s="60"/>
      <x:c r="Z205" s="60"/>
    </x:row>
    <x:row r="206" ht="15" hidden="0" customHeight="1">
      <x:c r="A206" s="60"/>
      <x:c r="B206" s="60"/>
      <x:c r="C206" s="60"/>
      <x:c r="D206" s="60"/>
      <x:c r="E206" s="67"/>
      <x:c r="F206" s="60"/>
      <x:c r="G206" s="304"/>
      <x:c r="H206" s="60"/>
      <x:c r="I206" s="43"/>
      <x:c r="J206" s="60"/>
      <x:c r="K206" s="60"/>
      <x:c r="L206" s="60"/>
      <x:c r="M206" s="60"/>
      <x:c r="N206" s="43"/>
      <x:c r="O206" s="60"/>
      <x:c r="P206" s="60"/>
      <x:c r="Q206" s="227"/>
      <x:c r="R206" s="227"/>
      <x:c r="S206" s="227"/>
      <x:c r="T206" s="60"/>
      <x:c r="U206" s="60"/>
      <x:c r="V206" s="60"/>
      <x:c r="W206" s="60"/>
      <x:c r="X206" s="60"/>
      <x:c r="Y206" s="60"/>
      <x:c r="Z206" s="60"/>
    </x:row>
    <x:row r="207" ht="15" hidden="0" customHeight="1">
      <x:c r="A207" s="60"/>
      <x:c r="B207" s="60"/>
      <x:c r="C207" s="60"/>
      <x:c r="D207" s="60"/>
      <x:c r="E207" s="67"/>
      <x:c r="F207" s="60"/>
      <x:c r="G207" s="304"/>
      <x:c r="H207" s="60"/>
      <x:c r="I207" s="43"/>
      <x:c r="J207" s="60"/>
      <x:c r="K207" s="60"/>
      <x:c r="L207" s="60"/>
      <x:c r="M207" s="60"/>
      <x:c r="N207" s="43"/>
      <x:c r="O207" s="60"/>
      <x:c r="P207" s="60"/>
      <x:c r="Q207" s="227"/>
      <x:c r="R207" s="227"/>
      <x:c r="S207" s="227"/>
      <x:c r="T207" s="60"/>
      <x:c r="U207" s="60"/>
      <x:c r="V207" s="60"/>
      <x:c r="W207" s="60"/>
      <x:c r="X207" s="60"/>
      <x:c r="Y207" s="60"/>
      <x:c r="Z207" s="60"/>
    </x:row>
    <x:row r="208" ht="15" hidden="0" customHeight="1">
      <x:c r="A208" s="60"/>
      <x:c r="B208" s="60"/>
      <x:c r="C208" s="60"/>
      <x:c r="D208" s="60"/>
      <x:c r="E208" s="67"/>
      <x:c r="F208" s="60"/>
      <x:c r="G208" s="304"/>
      <x:c r="H208" s="60"/>
      <x:c r="I208" s="43"/>
      <x:c r="J208" s="60"/>
      <x:c r="K208" s="60"/>
      <x:c r="L208" s="60"/>
      <x:c r="M208" s="60"/>
      <x:c r="N208" s="43"/>
      <x:c r="O208" s="60"/>
      <x:c r="P208" s="60"/>
      <x:c r="Q208" s="227"/>
      <x:c r="R208" s="227"/>
      <x:c r="S208" s="227"/>
      <x:c r="T208" s="60"/>
      <x:c r="U208" s="60"/>
      <x:c r="V208" s="60"/>
      <x:c r="W208" s="60"/>
      <x:c r="X208" s="60"/>
      <x:c r="Y208" s="60"/>
      <x:c r="Z208" s="60"/>
    </x:row>
    <x:row r="209" ht="15" hidden="0" customHeight="1">
      <x:c r="A209" s="60"/>
      <x:c r="B209" s="60"/>
      <x:c r="C209" s="60"/>
      <x:c r="D209" s="60"/>
      <x:c r="E209" s="67"/>
      <x:c r="F209" s="60"/>
      <x:c r="G209" s="304"/>
      <x:c r="H209" s="60"/>
      <x:c r="I209" s="43"/>
      <x:c r="J209" s="60"/>
      <x:c r="K209" s="60"/>
      <x:c r="L209" s="60"/>
      <x:c r="M209" s="60"/>
      <x:c r="N209" s="43"/>
      <x:c r="O209" s="60"/>
      <x:c r="P209" s="60"/>
      <x:c r="Q209" s="227"/>
      <x:c r="R209" s="227"/>
      <x:c r="S209" s="227"/>
      <x:c r="T209" s="60"/>
      <x:c r="U209" s="60"/>
      <x:c r="V209" s="60"/>
      <x:c r="W209" s="60"/>
      <x:c r="X209" s="60"/>
      <x:c r="Y209" s="60"/>
      <x:c r="Z209" s="60"/>
    </x:row>
    <x:row r="210" ht="15" hidden="0" customHeight="1">
      <x:c r="A210" s="60"/>
      <x:c r="B210" s="60"/>
      <x:c r="C210" s="60"/>
      <x:c r="D210" s="60"/>
      <x:c r="E210" s="67"/>
      <x:c r="F210" s="60"/>
      <x:c r="G210" s="304"/>
      <x:c r="H210" s="60"/>
      <x:c r="I210" s="43"/>
      <x:c r="J210" s="60"/>
      <x:c r="K210" s="60"/>
      <x:c r="L210" s="60"/>
      <x:c r="M210" s="60"/>
      <x:c r="N210" s="43"/>
      <x:c r="O210" s="60"/>
      <x:c r="P210" s="60"/>
      <x:c r="Q210" s="227"/>
      <x:c r="R210" s="227"/>
      <x:c r="S210" s="227"/>
      <x:c r="T210" s="60"/>
      <x:c r="U210" s="60"/>
      <x:c r="V210" s="60"/>
      <x:c r="W210" s="60"/>
      <x:c r="X210" s="60"/>
      <x:c r="Y210" s="60"/>
      <x:c r="Z210" s="60"/>
    </x:row>
    <x:row r="211" ht="15" hidden="0" customHeight="1">
      <x:c r="A211" s="60"/>
      <x:c r="B211" s="60"/>
      <x:c r="C211" s="60"/>
      <x:c r="D211" s="60"/>
      <x:c r="E211" s="67"/>
      <x:c r="F211" s="60"/>
      <x:c r="G211" s="304"/>
      <x:c r="H211" s="60"/>
      <x:c r="I211" s="43"/>
      <x:c r="J211" s="60"/>
      <x:c r="K211" s="60"/>
      <x:c r="L211" s="60"/>
      <x:c r="M211" s="60"/>
      <x:c r="N211" s="43"/>
      <x:c r="O211" s="60"/>
      <x:c r="P211" s="60"/>
      <x:c r="Q211" s="227"/>
      <x:c r="R211" s="227"/>
      <x:c r="S211" s="227"/>
      <x:c r="T211" s="60"/>
      <x:c r="U211" s="60"/>
      <x:c r="V211" s="60"/>
      <x:c r="W211" s="60"/>
      <x:c r="X211" s="60"/>
      <x:c r="Y211" s="60"/>
      <x:c r="Z211" s="60"/>
    </x:row>
    <x:row r="212" ht="15" hidden="0" customHeight="1">
      <x:c r="A212" s="60"/>
      <x:c r="B212" s="60"/>
      <x:c r="C212" s="60"/>
      <x:c r="D212" s="60"/>
      <x:c r="E212" s="67"/>
      <x:c r="F212" s="60"/>
      <x:c r="G212" s="304"/>
      <x:c r="H212" s="60"/>
      <x:c r="I212" s="43"/>
      <x:c r="J212" s="60"/>
      <x:c r="K212" s="60"/>
      <x:c r="L212" s="60"/>
      <x:c r="M212" s="60"/>
      <x:c r="N212" s="43"/>
      <x:c r="O212" s="60"/>
      <x:c r="P212" s="60"/>
      <x:c r="Q212" s="227"/>
      <x:c r="R212" s="227"/>
      <x:c r="S212" s="227"/>
      <x:c r="T212" s="60"/>
      <x:c r="U212" s="60"/>
      <x:c r="V212" s="60"/>
      <x:c r="W212" s="60"/>
      <x:c r="X212" s="60"/>
      <x:c r="Y212" s="60"/>
      <x:c r="Z212" s="60"/>
    </x:row>
    <x:row r="213" ht="15" hidden="0" customHeight="1">
      <x:c r="A213" s="60"/>
      <x:c r="B213" s="60"/>
      <x:c r="C213" s="60"/>
      <x:c r="D213" s="60"/>
      <x:c r="E213" s="67"/>
      <x:c r="F213" s="60"/>
      <x:c r="G213" s="304"/>
      <x:c r="H213" s="60"/>
      <x:c r="I213" s="43"/>
      <x:c r="J213" s="60"/>
      <x:c r="K213" s="60"/>
      <x:c r="L213" s="60"/>
      <x:c r="M213" s="60"/>
      <x:c r="N213" s="43"/>
      <x:c r="O213" s="60"/>
      <x:c r="P213" s="60"/>
      <x:c r="Q213" s="227"/>
      <x:c r="R213" s="227"/>
      <x:c r="S213" s="227"/>
      <x:c r="T213" s="60"/>
      <x:c r="U213" s="60"/>
      <x:c r="V213" s="60"/>
      <x:c r="W213" s="60"/>
      <x:c r="X213" s="60"/>
      <x:c r="Y213" s="60"/>
      <x:c r="Z213" s="60"/>
    </x:row>
    <x:row r="214" ht="15" hidden="0" customHeight="1">
      <x:c r="A214" s="60"/>
      <x:c r="B214" s="60"/>
      <x:c r="C214" s="60"/>
      <x:c r="D214" s="60"/>
      <x:c r="E214" s="67"/>
      <x:c r="F214" s="60"/>
      <x:c r="G214" s="304"/>
      <x:c r="H214" s="60"/>
      <x:c r="I214" s="43"/>
      <x:c r="J214" s="60"/>
      <x:c r="K214" s="60"/>
      <x:c r="L214" s="60"/>
      <x:c r="M214" s="60"/>
      <x:c r="N214" s="43"/>
      <x:c r="O214" s="60"/>
      <x:c r="P214" s="60"/>
      <x:c r="Q214" s="227"/>
      <x:c r="R214" s="227"/>
      <x:c r="S214" s="227"/>
      <x:c r="T214" s="60"/>
      <x:c r="U214" s="60"/>
      <x:c r="V214" s="60"/>
      <x:c r="W214" s="60"/>
      <x:c r="X214" s="60"/>
      <x:c r="Y214" s="60"/>
      <x:c r="Z214" s="60"/>
    </x:row>
    <x:row r="215" ht="15" hidden="0" customHeight="1">
      <x:c r="A215" s="60"/>
      <x:c r="B215" s="60"/>
      <x:c r="C215" s="60"/>
      <x:c r="D215" s="60"/>
      <x:c r="E215" s="67"/>
      <x:c r="F215" s="60"/>
      <x:c r="G215" s="304"/>
      <x:c r="H215" s="60"/>
      <x:c r="I215" s="43"/>
      <x:c r="J215" s="60"/>
      <x:c r="K215" s="60"/>
      <x:c r="L215" s="60"/>
      <x:c r="M215" s="60"/>
      <x:c r="N215" s="43"/>
      <x:c r="O215" s="60"/>
      <x:c r="P215" s="60"/>
      <x:c r="Q215" s="227"/>
      <x:c r="R215" s="227"/>
      <x:c r="S215" s="227"/>
      <x:c r="T215" s="60"/>
      <x:c r="U215" s="60"/>
      <x:c r="V215" s="60"/>
      <x:c r="W215" s="60"/>
      <x:c r="X215" s="60"/>
      <x:c r="Y215" s="60"/>
      <x:c r="Z215" s="60"/>
    </x:row>
    <x:row r="216" ht="15" hidden="0" customHeight="1">
      <x:c r="A216" s="60"/>
      <x:c r="B216" s="60"/>
      <x:c r="C216" s="60"/>
      <x:c r="D216" s="60"/>
      <x:c r="E216" s="67"/>
      <x:c r="F216" s="60"/>
      <x:c r="G216" s="304"/>
      <x:c r="H216" s="60"/>
      <x:c r="I216" s="43"/>
      <x:c r="J216" s="60"/>
      <x:c r="K216" s="60"/>
      <x:c r="L216" s="60"/>
      <x:c r="M216" s="60"/>
      <x:c r="N216" s="43"/>
      <x:c r="O216" s="60"/>
      <x:c r="P216" s="60"/>
      <x:c r="Q216" s="227"/>
      <x:c r="R216" s="227"/>
      <x:c r="S216" s="227"/>
      <x:c r="T216" s="60"/>
      <x:c r="U216" s="60"/>
      <x:c r="V216" s="60"/>
      <x:c r="W216" s="60"/>
      <x:c r="X216" s="60"/>
      <x:c r="Y216" s="60"/>
      <x:c r="Z216" s="60"/>
    </x:row>
    <x:row r="217" ht="15" hidden="0" customHeight="1">
      <x:c r="A217" s="60"/>
      <x:c r="B217" s="60"/>
      <x:c r="C217" s="60"/>
      <x:c r="D217" s="60"/>
      <x:c r="E217" s="67"/>
      <x:c r="F217" s="60"/>
      <x:c r="G217" s="304"/>
      <x:c r="H217" s="60"/>
      <x:c r="I217" s="43"/>
      <x:c r="J217" s="60"/>
      <x:c r="K217" s="60"/>
      <x:c r="L217" s="60"/>
      <x:c r="M217" s="60"/>
      <x:c r="N217" s="43"/>
      <x:c r="O217" s="60"/>
      <x:c r="P217" s="60"/>
      <x:c r="Q217" s="227"/>
      <x:c r="R217" s="227"/>
      <x:c r="S217" s="227"/>
      <x:c r="T217" s="60"/>
      <x:c r="U217" s="60"/>
      <x:c r="V217" s="60"/>
      <x:c r="W217" s="60"/>
      <x:c r="X217" s="60"/>
      <x:c r="Y217" s="60"/>
      <x:c r="Z217" s="60"/>
    </x:row>
    <x:row r="218" ht="15" hidden="0" customHeight="1">
      <x:c r="A218" s="60"/>
      <x:c r="B218" s="60"/>
      <x:c r="C218" s="60"/>
      <x:c r="D218" s="60"/>
      <x:c r="E218" s="67"/>
      <x:c r="F218" s="60"/>
      <x:c r="G218" s="304"/>
      <x:c r="H218" s="60"/>
      <x:c r="I218" s="43"/>
      <x:c r="J218" s="60"/>
      <x:c r="K218" s="60"/>
      <x:c r="L218" s="60"/>
      <x:c r="M218" s="60"/>
      <x:c r="N218" s="43"/>
      <x:c r="O218" s="60"/>
      <x:c r="P218" s="60"/>
      <x:c r="Q218" s="227"/>
      <x:c r="R218" s="227"/>
      <x:c r="S218" s="227"/>
      <x:c r="T218" s="60"/>
      <x:c r="U218" s="60"/>
      <x:c r="V218" s="60"/>
      <x:c r="W218" s="60"/>
      <x:c r="X218" s="60"/>
      <x:c r="Y218" s="60"/>
      <x:c r="Z218" s="60"/>
    </x:row>
    <x:row r="219" ht="15" hidden="0" customHeight="1">
      <x:c r="A219" s="60"/>
      <x:c r="B219" s="60"/>
      <x:c r="C219" s="60"/>
      <x:c r="D219" s="60"/>
      <x:c r="E219" s="67"/>
      <x:c r="F219" s="60"/>
      <x:c r="G219" s="304"/>
      <x:c r="H219" s="60"/>
      <x:c r="I219" s="43"/>
      <x:c r="J219" s="60"/>
      <x:c r="K219" s="60"/>
      <x:c r="L219" s="60"/>
      <x:c r="M219" s="60"/>
      <x:c r="N219" s="43"/>
      <x:c r="O219" s="60"/>
      <x:c r="P219" s="60"/>
      <x:c r="Q219" s="227"/>
      <x:c r="R219" s="227"/>
      <x:c r="S219" s="227"/>
      <x:c r="T219" s="60"/>
      <x:c r="U219" s="60"/>
      <x:c r="V219" s="60"/>
      <x:c r="W219" s="60"/>
      <x:c r="X219" s="60"/>
      <x:c r="Y219" s="60"/>
      <x:c r="Z219" s="60"/>
    </x:row>
    <x:row r="220" ht="15" hidden="0" customHeight="1">
      <x:c r="A220" s="60"/>
      <x:c r="B220" s="60"/>
      <x:c r="C220" s="60"/>
      <x:c r="D220" s="60"/>
      <x:c r="E220" s="67"/>
      <x:c r="F220" s="60"/>
      <x:c r="G220" s="304"/>
      <x:c r="H220" s="60"/>
      <x:c r="I220" s="43"/>
      <x:c r="J220" s="60"/>
      <x:c r="K220" s="60"/>
      <x:c r="L220" s="60"/>
      <x:c r="M220" s="60"/>
      <x:c r="N220" s="43"/>
      <x:c r="O220" s="60"/>
      <x:c r="P220" s="60"/>
      <x:c r="Q220" s="227"/>
      <x:c r="R220" s="227"/>
      <x:c r="S220" s="227"/>
      <x:c r="T220" s="60"/>
      <x:c r="U220" s="60"/>
      <x:c r="V220" s="60"/>
      <x:c r="W220" s="60"/>
      <x:c r="X220" s="60"/>
      <x:c r="Y220" s="60"/>
      <x:c r="Z220" s="60"/>
    </x:row>
    <x:row r="221" ht="15" hidden="0" customHeight="1">
      <x:c r="A221" s="60"/>
      <x:c r="B221" s="60"/>
      <x:c r="C221" s="60"/>
      <x:c r="D221" s="60"/>
      <x:c r="E221" s="67"/>
      <x:c r="F221" s="60"/>
      <x:c r="G221" s="304"/>
      <x:c r="H221" s="60"/>
      <x:c r="I221" s="43"/>
      <x:c r="J221" s="60"/>
      <x:c r="K221" s="60"/>
      <x:c r="L221" s="60"/>
      <x:c r="M221" s="60"/>
      <x:c r="N221" s="43"/>
      <x:c r="O221" s="60"/>
      <x:c r="P221" s="60"/>
      <x:c r="Q221" s="227"/>
      <x:c r="R221" s="227"/>
      <x:c r="S221" s="227"/>
      <x:c r="T221" s="60"/>
      <x:c r="U221" s="60"/>
      <x:c r="V221" s="60"/>
      <x:c r="W221" s="60"/>
      <x:c r="X221" s="60"/>
      <x:c r="Y221" s="60"/>
      <x:c r="Z221" s="60"/>
    </x:row>
    <x:row r="222" ht="15" hidden="0" customHeight="1">
      <x:c r="A222" s="60"/>
      <x:c r="B222" s="60"/>
      <x:c r="C222" s="60"/>
      <x:c r="D222" s="60"/>
      <x:c r="E222" s="67"/>
      <x:c r="F222" s="60"/>
      <x:c r="G222" s="304"/>
      <x:c r="H222" s="60"/>
      <x:c r="I222" s="43"/>
      <x:c r="J222" s="60"/>
      <x:c r="K222" s="60"/>
      <x:c r="L222" s="60"/>
      <x:c r="M222" s="60"/>
      <x:c r="N222" s="43"/>
      <x:c r="O222" s="60"/>
      <x:c r="P222" s="60"/>
      <x:c r="Q222" s="227"/>
      <x:c r="R222" s="227"/>
      <x:c r="S222" s="227"/>
      <x:c r="T222" s="60"/>
      <x:c r="U222" s="60"/>
      <x:c r="V222" s="60"/>
      <x:c r="W222" s="60"/>
      <x:c r="X222" s="60"/>
      <x:c r="Y222" s="60"/>
      <x:c r="Z222" s="60"/>
    </x:row>
    <x:row r="223" ht="15" hidden="0" customHeight="1">
      <x:c r="A223" s="60"/>
      <x:c r="B223" s="60"/>
      <x:c r="C223" s="60"/>
      <x:c r="D223" s="60"/>
      <x:c r="E223" s="67"/>
      <x:c r="F223" s="60"/>
      <x:c r="G223" s="304"/>
      <x:c r="H223" s="60"/>
      <x:c r="I223" s="43"/>
      <x:c r="J223" s="60"/>
      <x:c r="K223" s="60"/>
      <x:c r="L223" s="60"/>
      <x:c r="M223" s="60"/>
      <x:c r="N223" s="43"/>
      <x:c r="O223" s="60"/>
      <x:c r="P223" s="60"/>
      <x:c r="Q223" s="227"/>
      <x:c r="R223" s="227"/>
      <x:c r="S223" s="227"/>
      <x:c r="T223" s="60"/>
      <x:c r="U223" s="60"/>
      <x:c r="V223" s="60"/>
      <x:c r="W223" s="60"/>
      <x:c r="X223" s="60"/>
      <x:c r="Y223" s="60"/>
      <x:c r="Z223" s="60"/>
    </x:row>
    <x:row r="224" ht="15" hidden="0" customHeight="1">
      <x:c r="A224" s="60"/>
      <x:c r="B224" s="60"/>
      <x:c r="C224" s="60"/>
      <x:c r="D224" s="60"/>
      <x:c r="E224" s="67"/>
      <x:c r="F224" s="60"/>
      <x:c r="G224" s="304"/>
      <x:c r="H224" s="60"/>
      <x:c r="I224" s="43"/>
      <x:c r="J224" s="60"/>
      <x:c r="K224" s="60"/>
      <x:c r="L224" s="60"/>
      <x:c r="M224" s="60"/>
      <x:c r="N224" s="43"/>
      <x:c r="O224" s="60"/>
      <x:c r="P224" s="60"/>
      <x:c r="Q224" s="227"/>
      <x:c r="R224" s="227"/>
      <x:c r="S224" s="227"/>
      <x:c r="T224" s="60"/>
      <x:c r="U224" s="60"/>
      <x:c r="V224" s="60"/>
      <x:c r="W224" s="60"/>
      <x:c r="X224" s="60"/>
      <x:c r="Y224" s="60"/>
      <x:c r="Z224" s="60"/>
    </x:row>
    <x:row r="225" ht="15" hidden="0" customHeight="1">
      <x:c r="A225" s="60"/>
      <x:c r="B225" s="60"/>
      <x:c r="C225" s="60"/>
      <x:c r="D225" s="60"/>
      <x:c r="E225" s="67"/>
      <x:c r="F225" s="60"/>
      <x:c r="G225" s="304"/>
      <x:c r="H225" s="60"/>
      <x:c r="I225" s="43"/>
      <x:c r="J225" s="60"/>
      <x:c r="K225" s="60"/>
      <x:c r="L225" s="60"/>
      <x:c r="M225" s="60"/>
      <x:c r="N225" s="43"/>
      <x:c r="O225" s="60"/>
      <x:c r="P225" s="60"/>
      <x:c r="Q225" s="227"/>
      <x:c r="R225" s="227"/>
      <x:c r="S225" s="227"/>
      <x:c r="T225" s="60"/>
      <x:c r="U225" s="60"/>
      <x:c r="V225" s="60"/>
      <x:c r="W225" s="60"/>
      <x:c r="X225" s="60"/>
      <x:c r="Y225" s="60"/>
      <x:c r="Z225" s="60"/>
    </x:row>
    <x:row r="226" ht="15" hidden="0" customHeight="1">
      <x:c r="A226" s="60"/>
      <x:c r="B226" s="60"/>
      <x:c r="C226" s="60"/>
      <x:c r="D226" s="60"/>
      <x:c r="E226" s="67"/>
      <x:c r="F226" s="60"/>
      <x:c r="G226" s="304"/>
      <x:c r="H226" s="60"/>
      <x:c r="I226" s="43"/>
      <x:c r="J226" s="60"/>
      <x:c r="K226" s="60"/>
      <x:c r="L226" s="60"/>
      <x:c r="M226" s="60"/>
      <x:c r="N226" s="43"/>
      <x:c r="O226" s="60"/>
      <x:c r="P226" s="60"/>
      <x:c r="Q226" s="227"/>
      <x:c r="R226" s="227"/>
      <x:c r="S226" s="227"/>
      <x:c r="T226" s="60"/>
      <x:c r="U226" s="60"/>
      <x:c r="V226" s="60"/>
      <x:c r="W226" s="60"/>
      <x:c r="X226" s="60"/>
      <x:c r="Y226" s="60"/>
      <x:c r="Z226" s="60"/>
    </x:row>
    <x:row r="227" ht="15" hidden="0" customHeight="1">
      <x:c r="A227" s="60"/>
      <x:c r="B227" s="60"/>
      <x:c r="C227" s="60"/>
      <x:c r="D227" s="60"/>
      <x:c r="E227" s="67"/>
      <x:c r="F227" s="60"/>
      <x:c r="G227" s="304"/>
      <x:c r="H227" s="60"/>
      <x:c r="I227" s="43"/>
      <x:c r="J227" s="60"/>
      <x:c r="K227" s="60"/>
      <x:c r="L227" s="60"/>
      <x:c r="M227" s="60"/>
      <x:c r="N227" s="43"/>
      <x:c r="O227" s="60"/>
      <x:c r="P227" s="60"/>
      <x:c r="Q227" s="227"/>
      <x:c r="R227" s="227"/>
      <x:c r="S227" s="227"/>
      <x:c r="T227" s="60"/>
      <x:c r="U227" s="60"/>
      <x:c r="V227" s="60"/>
      <x:c r="W227" s="60"/>
      <x:c r="X227" s="60"/>
      <x:c r="Y227" s="60"/>
      <x:c r="Z227" s="60"/>
    </x:row>
    <x:row r="228" ht="15" hidden="0" customHeight="1">
      <x:c r="A228" s="60"/>
      <x:c r="B228" s="60"/>
      <x:c r="C228" s="60"/>
      <x:c r="D228" s="60"/>
      <x:c r="E228" s="67"/>
      <x:c r="F228" s="60"/>
      <x:c r="G228" s="304"/>
      <x:c r="H228" s="60"/>
      <x:c r="I228" s="43"/>
      <x:c r="J228" s="60"/>
      <x:c r="K228" s="60"/>
      <x:c r="L228" s="60"/>
      <x:c r="M228" s="60"/>
      <x:c r="N228" s="43"/>
      <x:c r="O228" s="60"/>
      <x:c r="P228" s="60"/>
      <x:c r="Q228" s="227"/>
      <x:c r="R228" s="227"/>
      <x:c r="S228" s="227"/>
      <x:c r="T228" s="60"/>
      <x:c r="U228" s="60"/>
      <x:c r="V228" s="60"/>
      <x:c r="W228" s="60"/>
      <x:c r="X228" s="60"/>
      <x:c r="Y228" s="60"/>
      <x:c r="Z228" s="60"/>
    </x:row>
    <x:row r="229" ht="15" hidden="0" customHeight="1">
      <x:c r="A229" s="60"/>
      <x:c r="B229" s="60"/>
      <x:c r="C229" s="60"/>
      <x:c r="D229" s="60"/>
      <x:c r="E229" s="67"/>
      <x:c r="F229" s="60"/>
      <x:c r="G229" s="304"/>
      <x:c r="H229" s="60"/>
      <x:c r="I229" s="43"/>
      <x:c r="J229" s="60"/>
      <x:c r="K229" s="60"/>
      <x:c r="L229" s="60"/>
      <x:c r="M229" s="60"/>
      <x:c r="N229" s="43"/>
      <x:c r="O229" s="60"/>
      <x:c r="P229" s="60"/>
      <x:c r="Q229" s="227"/>
      <x:c r="R229" s="227"/>
      <x:c r="S229" s="227"/>
      <x:c r="T229" s="60"/>
      <x:c r="U229" s="60"/>
      <x:c r="V229" s="60"/>
      <x:c r="W229" s="60"/>
      <x:c r="X229" s="60"/>
      <x:c r="Y229" s="60"/>
      <x:c r="Z229" s="60"/>
    </x:row>
    <x:row r="230" ht="15" hidden="0" customHeight="1">
      <x:c r="A230" s="60"/>
      <x:c r="B230" s="60"/>
      <x:c r="C230" s="60"/>
      <x:c r="D230" s="60"/>
      <x:c r="E230" s="67"/>
      <x:c r="F230" s="60"/>
      <x:c r="G230" s="304"/>
      <x:c r="H230" s="60"/>
      <x:c r="I230" s="43"/>
      <x:c r="J230" s="60"/>
      <x:c r="K230" s="60"/>
      <x:c r="L230" s="60"/>
      <x:c r="M230" s="60"/>
      <x:c r="N230" s="43"/>
      <x:c r="O230" s="60"/>
      <x:c r="P230" s="60"/>
      <x:c r="Q230" s="227"/>
      <x:c r="R230" s="227"/>
      <x:c r="S230" s="227"/>
      <x:c r="T230" s="60"/>
      <x:c r="U230" s="60"/>
      <x:c r="V230" s="60"/>
      <x:c r="W230" s="60"/>
      <x:c r="X230" s="60"/>
      <x:c r="Y230" s="60"/>
      <x:c r="Z230" s="60"/>
    </x:row>
    <x:row r="231" ht="15" hidden="0" customHeight="1">
      <x:c r="A231" s="60"/>
      <x:c r="B231" s="60"/>
      <x:c r="C231" s="60"/>
      <x:c r="D231" s="60"/>
      <x:c r="E231" s="67"/>
      <x:c r="F231" s="60"/>
      <x:c r="G231" s="304"/>
      <x:c r="H231" s="60"/>
      <x:c r="I231" s="43"/>
      <x:c r="J231" s="60"/>
      <x:c r="K231" s="60"/>
      <x:c r="L231" s="60"/>
      <x:c r="M231" s="60"/>
      <x:c r="N231" s="43"/>
      <x:c r="O231" s="60"/>
      <x:c r="P231" s="60"/>
      <x:c r="Q231" s="227"/>
      <x:c r="R231" s="227"/>
      <x:c r="S231" s="227"/>
      <x:c r="T231" s="60"/>
      <x:c r="U231" s="60"/>
      <x:c r="V231" s="60"/>
      <x:c r="W231" s="60"/>
      <x:c r="X231" s="60"/>
      <x:c r="Y231" s="60"/>
      <x:c r="Z231" s="60"/>
    </x:row>
    <x:row r="232" ht="15" hidden="0" customHeight="1">
      <x:c r="A232" s="60"/>
      <x:c r="B232" s="60"/>
      <x:c r="C232" s="60"/>
      <x:c r="D232" s="60"/>
      <x:c r="E232" s="67"/>
      <x:c r="F232" s="60"/>
      <x:c r="G232" s="304"/>
      <x:c r="H232" s="60"/>
      <x:c r="I232" s="43"/>
      <x:c r="J232" s="60"/>
      <x:c r="K232" s="60"/>
      <x:c r="L232" s="60"/>
      <x:c r="M232" s="60"/>
      <x:c r="N232" s="43"/>
      <x:c r="O232" s="60"/>
      <x:c r="P232" s="60"/>
      <x:c r="Q232" s="227"/>
      <x:c r="R232" s="227"/>
      <x:c r="S232" s="227"/>
      <x:c r="T232" s="60"/>
      <x:c r="U232" s="60"/>
      <x:c r="V232" s="60"/>
      <x:c r="W232" s="60"/>
      <x:c r="X232" s="60"/>
      <x:c r="Y232" s="60"/>
      <x:c r="Z232" s="60"/>
    </x:row>
    <x:row r="233" ht="15" hidden="0" customHeight="1">
      <x:c r="A233" s="60"/>
      <x:c r="B233" s="60"/>
      <x:c r="C233" s="60"/>
      <x:c r="D233" s="60"/>
      <x:c r="E233" s="67"/>
      <x:c r="F233" s="60"/>
      <x:c r="G233" s="304"/>
      <x:c r="H233" s="60"/>
      <x:c r="I233" s="43"/>
      <x:c r="J233" s="60"/>
      <x:c r="K233" s="60"/>
      <x:c r="L233" s="60"/>
      <x:c r="M233" s="60"/>
      <x:c r="N233" s="43"/>
      <x:c r="O233" s="60"/>
      <x:c r="P233" s="60"/>
      <x:c r="Q233" s="227"/>
      <x:c r="R233" s="227"/>
      <x:c r="S233" s="227"/>
      <x:c r="T233" s="60"/>
      <x:c r="U233" s="60"/>
      <x:c r="V233" s="60"/>
      <x:c r="W233" s="60"/>
      <x:c r="X233" s="60"/>
      <x:c r="Y233" s="60"/>
      <x:c r="Z233" s="60"/>
    </x:row>
    <x:row r="234" ht="15" hidden="0" customHeight="1">
      <x:c r="A234" s="60"/>
      <x:c r="B234" s="60"/>
      <x:c r="C234" s="60"/>
      <x:c r="D234" s="60"/>
      <x:c r="E234" s="67"/>
      <x:c r="F234" s="60"/>
      <x:c r="G234" s="304"/>
      <x:c r="H234" s="60"/>
      <x:c r="I234" s="43"/>
      <x:c r="J234" s="60"/>
      <x:c r="K234" s="60"/>
      <x:c r="L234" s="60"/>
      <x:c r="M234" s="60"/>
      <x:c r="N234" s="43"/>
      <x:c r="O234" s="60"/>
      <x:c r="P234" s="60"/>
      <x:c r="Q234" s="227"/>
      <x:c r="R234" s="227"/>
      <x:c r="S234" s="227"/>
      <x:c r="T234" s="60"/>
      <x:c r="U234" s="60"/>
      <x:c r="V234" s="60"/>
      <x:c r="W234" s="60"/>
      <x:c r="X234" s="60"/>
      <x:c r="Y234" s="60"/>
      <x:c r="Z234" s="60"/>
    </x:row>
    <x:row r="235" ht="15" hidden="0" customHeight="1">
      <x:c r="A235" s="60"/>
      <x:c r="B235" s="60"/>
      <x:c r="C235" s="60"/>
      <x:c r="D235" s="60"/>
      <x:c r="E235" s="67"/>
      <x:c r="F235" s="60"/>
      <x:c r="G235" s="304"/>
      <x:c r="H235" s="60"/>
      <x:c r="I235" s="43"/>
      <x:c r="J235" s="60"/>
      <x:c r="K235" s="60"/>
      <x:c r="L235" s="60"/>
      <x:c r="M235" s="60"/>
      <x:c r="N235" s="43"/>
      <x:c r="O235" s="60"/>
      <x:c r="P235" s="60"/>
      <x:c r="Q235" s="227"/>
      <x:c r="R235" s="227"/>
      <x:c r="S235" s="227"/>
      <x:c r="T235" s="60"/>
      <x:c r="U235" s="60"/>
      <x:c r="V235" s="60"/>
      <x:c r="W235" s="60"/>
      <x:c r="X235" s="60"/>
      <x:c r="Y235" s="60"/>
      <x:c r="Z235" s="60"/>
    </x:row>
    <x:row r="236" ht="15" hidden="0" customHeight="1">
      <x:c r="A236" s="60"/>
      <x:c r="B236" s="60"/>
      <x:c r="C236" s="60"/>
      <x:c r="D236" s="60"/>
      <x:c r="E236" s="67"/>
      <x:c r="F236" s="60"/>
      <x:c r="G236" s="304"/>
      <x:c r="H236" s="60"/>
      <x:c r="I236" s="43"/>
      <x:c r="J236" s="60"/>
      <x:c r="K236" s="60"/>
      <x:c r="L236" s="60"/>
      <x:c r="M236" s="60"/>
      <x:c r="N236" s="43"/>
      <x:c r="O236" s="60"/>
      <x:c r="P236" s="60"/>
      <x:c r="Q236" s="227"/>
      <x:c r="R236" s="227"/>
      <x:c r="S236" s="227"/>
      <x:c r="T236" s="60"/>
      <x:c r="U236" s="60"/>
      <x:c r="V236" s="60"/>
      <x:c r="W236" s="60"/>
      <x:c r="X236" s="60"/>
      <x:c r="Y236" s="60"/>
      <x:c r="Z236" s="60"/>
    </x:row>
    <x:row r="237" ht="15" hidden="0" customHeight="1">
      <x:c r="A237" s="60"/>
      <x:c r="B237" s="60"/>
      <x:c r="C237" s="60"/>
      <x:c r="D237" s="60"/>
      <x:c r="E237" s="67"/>
      <x:c r="F237" s="60"/>
      <x:c r="G237" s="304"/>
      <x:c r="H237" s="60"/>
      <x:c r="I237" s="43"/>
      <x:c r="J237" s="60"/>
      <x:c r="K237" s="60"/>
      <x:c r="L237" s="60"/>
      <x:c r="M237" s="60"/>
      <x:c r="N237" s="43"/>
      <x:c r="O237" s="60"/>
      <x:c r="P237" s="60"/>
      <x:c r="Q237" s="227"/>
      <x:c r="R237" s="227"/>
      <x:c r="S237" s="227"/>
      <x:c r="T237" s="60"/>
      <x:c r="U237" s="60"/>
      <x:c r="V237" s="60"/>
      <x:c r="W237" s="60"/>
      <x:c r="X237" s="60"/>
      <x:c r="Y237" s="60"/>
      <x:c r="Z237" s="60"/>
    </x:row>
    <x:row r="238" ht="15" hidden="0" customHeight="1">
      <x:c r="A238" s="60"/>
      <x:c r="B238" s="60"/>
      <x:c r="C238" s="60"/>
      <x:c r="D238" s="60"/>
      <x:c r="E238" s="67"/>
      <x:c r="F238" s="60"/>
      <x:c r="G238" s="304"/>
      <x:c r="H238" s="60"/>
      <x:c r="I238" s="43"/>
      <x:c r="J238" s="60"/>
      <x:c r="K238" s="60"/>
      <x:c r="L238" s="60"/>
      <x:c r="M238" s="60"/>
      <x:c r="N238" s="43"/>
      <x:c r="O238" s="60"/>
      <x:c r="P238" s="60"/>
      <x:c r="Q238" s="227"/>
      <x:c r="R238" s="227"/>
      <x:c r="S238" s="227"/>
      <x:c r="T238" s="60"/>
      <x:c r="U238" s="60"/>
      <x:c r="V238" s="60"/>
      <x:c r="W238" s="60"/>
      <x:c r="X238" s="60"/>
      <x:c r="Y238" s="60"/>
      <x:c r="Z238" s="60"/>
    </x:row>
    <x:row r="239" ht="15" hidden="0" customHeight="1">
      <x:c r="A239" s="60"/>
      <x:c r="B239" s="60"/>
      <x:c r="C239" s="60"/>
      <x:c r="D239" s="60"/>
      <x:c r="E239" s="67"/>
      <x:c r="F239" s="60"/>
      <x:c r="G239" s="304"/>
      <x:c r="H239" s="60"/>
      <x:c r="I239" s="43"/>
      <x:c r="J239" s="60"/>
      <x:c r="K239" s="60"/>
      <x:c r="L239" s="60"/>
      <x:c r="M239" s="60"/>
      <x:c r="N239" s="43"/>
      <x:c r="O239" s="60"/>
      <x:c r="P239" s="60"/>
      <x:c r="Q239" s="227"/>
      <x:c r="R239" s="227"/>
      <x:c r="S239" s="227"/>
      <x:c r="T239" s="60"/>
      <x:c r="U239" s="60"/>
      <x:c r="V239" s="60"/>
      <x:c r="W239" s="60"/>
      <x:c r="X239" s="60"/>
      <x:c r="Y239" s="60"/>
      <x:c r="Z239" s="60"/>
    </x:row>
    <x:row r="240" ht="15" hidden="0" customHeight="1">
      <x:c r="A240" s="60"/>
      <x:c r="B240" s="60"/>
      <x:c r="C240" s="60"/>
      <x:c r="D240" s="60"/>
      <x:c r="E240" s="67"/>
      <x:c r="F240" s="60"/>
      <x:c r="G240" s="304"/>
      <x:c r="H240" s="60"/>
      <x:c r="I240" s="43"/>
      <x:c r="J240" s="60"/>
      <x:c r="K240" s="60"/>
      <x:c r="L240" s="60"/>
      <x:c r="M240" s="60"/>
      <x:c r="N240" s="43"/>
      <x:c r="O240" s="60"/>
      <x:c r="P240" s="60"/>
      <x:c r="Q240" s="227"/>
      <x:c r="R240" s="227"/>
      <x:c r="S240" s="227"/>
      <x:c r="T240" s="60"/>
      <x:c r="U240" s="60"/>
      <x:c r="V240" s="60"/>
      <x:c r="W240" s="60"/>
      <x:c r="X240" s="60"/>
      <x:c r="Y240" s="60"/>
      <x:c r="Z240" s="60"/>
    </x:row>
    <x:row r="241" ht="15" hidden="0" customHeight="1">
      <x:c r="A241" s="60"/>
      <x:c r="B241" s="60"/>
      <x:c r="C241" s="60"/>
      <x:c r="D241" s="60"/>
      <x:c r="E241" s="67"/>
      <x:c r="F241" s="60"/>
      <x:c r="G241" s="304"/>
      <x:c r="H241" s="60"/>
      <x:c r="I241" s="43"/>
      <x:c r="J241" s="60"/>
      <x:c r="K241" s="60"/>
      <x:c r="L241" s="60"/>
      <x:c r="M241" s="60"/>
      <x:c r="N241" s="43"/>
      <x:c r="O241" s="60"/>
      <x:c r="P241" s="60"/>
      <x:c r="Q241" s="227"/>
      <x:c r="R241" s="227"/>
      <x:c r="S241" s="227"/>
      <x:c r="T241" s="60"/>
      <x:c r="U241" s="60"/>
      <x:c r="V241" s="60"/>
      <x:c r="W241" s="60"/>
      <x:c r="X241" s="60"/>
      <x:c r="Y241" s="60"/>
      <x:c r="Z241" s="60"/>
    </x:row>
    <x:row r="242" ht="15" hidden="0" customHeight="1">
      <x:c r="A242" s="60"/>
      <x:c r="B242" s="60"/>
      <x:c r="C242" s="60"/>
      <x:c r="D242" s="60"/>
      <x:c r="E242" s="67"/>
      <x:c r="F242" s="60"/>
      <x:c r="G242" s="304"/>
      <x:c r="H242" s="60"/>
      <x:c r="I242" s="43"/>
      <x:c r="J242" s="60"/>
      <x:c r="K242" s="60"/>
      <x:c r="L242" s="60"/>
      <x:c r="M242" s="60"/>
      <x:c r="N242" s="43"/>
      <x:c r="O242" s="60"/>
      <x:c r="P242" s="60"/>
      <x:c r="Q242" s="227"/>
      <x:c r="R242" s="227"/>
      <x:c r="S242" s="227"/>
      <x:c r="T242" s="60"/>
      <x:c r="U242" s="60"/>
      <x:c r="V242" s="60"/>
      <x:c r="W242" s="60"/>
      <x:c r="X242" s="60"/>
      <x:c r="Y242" s="60"/>
      <x:c r="Z242" s="60"/>
    </x:row>
    <x:row r="243" ht="15" hidden="0" customHeight="1">
      <x:c r="A243" s="60"/>
      <x:c r="B243" s="60"/>
      <x:c r="C243" s="60"/>
      <x:c r="D243" s="60"/>
      <x:c r="E243" s="67"/>
      <x:c r="F243" s="60"/>
      <x:c r="G243" s="304"/>
      <x:c r="H243" s="60"/>
      <x:c r="I243" s="43"/>
      <x:c r="J243" s="60"/>
      <x:c r="K243" s="60"/>
      <x:c r="L243" s="60"/>
      <x:c r="M243" s="60"/>
      <x:c r="N243" s="43"/>
      <x:c r="O243" s="60"/>
      <x:c r="P243" s="60"/>
      <x:c r="Q243" s="227"/>
      <x:c r="R243" s="227"/>
      <x:c r="S243" s="227"/>
      <x:c r="T243" s="60"/>
      <x:c r="U243" s="60"/>
      <x:c r="V243" s="60"/>
      <x:c r="W243" s="60"/>
      <x:c r="X243" s="60"/>
      <x:c r="Y243" s="60"/>
      <x:c r="Z243" s="60"/>
    </x:row>
    <x:row r="244" ht="15" hidden="0" customHeight="1">
      <x:c r="A244" s="60"/>
      <x:c r="B244" s="60"/>
      <x:c r="C244" s="60"/>
      <x:c r="D244" s="60"/>
      <x:c r="E244" s="67"/>
      <x:c r="F244" s="60"/>
      <x:c r="G244" s="304"/>
      <x:c r="H244" s="60"/>
      <x:c r="I244" s="43"/>
      <x:c r="J244" s="60"/>
      <x:c r="K244" s="60"/>
      <x:c r="L244" s="60"/>
      <x:c r="M244" s="60"/>
      <x:c r="N244" s="43"/>
      <x:c r="O244" s="60"/>
      <x:c r="P244" s="60"/>
      <x:c r="Q244" s="227"/>
      <x:c r="R244" s="227"/>
      <x:c r="S244" s="227"/>
      <x:c r="T244" s="60"/>
      <x:c r="U244" s="60"/>
      <x:c r="V244" s="60"/>
      <x:c r="W244" s="60"/>
      <x:c r="X244" s="60"/>
      <x:c r="Y244" s="60"/>
      <x:c r="Z244" s="60"/>
    </x:row>
    <x:row r="245" ht="15" hidden="0" customHeight="1">
      <x:c r="A245" s="60"/>
      <x:c r="B245" s="60"/>
      <x:c r="C245" s="60"/>
      <x:c r="D245" s="60"/>
      <x:c r="E245" s="67"/>
      <x:c r="F245" s="60"/>
      <x:c r="G245" s="304"/>
      <x:c r="H245" s="60"/>
      <x:c r="I245" s="43"/>
      <x:c r="J245" s="60"/>
      <x:c r="K245" s="60"/>
      <x:c r="L245" s="60"/>
      <x:c r="M245" s="60"/>
      <x:c r="N245" s="43"/>
      <x:c r="O245" s="60"/>
      <x:c r="P245" s="60"/>
      <x:c r="Q245" s="227"/>
      <x:c r="R245" s="227"/>
      <x:c r="S245" s="227"/>
      <x:c r="T245" s="60"/>
      <x:c r="U245" s="60"/>
      <x:c r="V245" s="60"/>
      <x:c r="W245" s="60"/>
      <x:c r="X245" s="60"/>
      <x:c r="Y245" s="60"/>
      <x:c r="Z245" s="60"/>
    </x:row>
    <x:row r="246" ht="15" hidden="0" customHeight="1">
      <x:c r="A246" s="60"/>
      <x:c r="B246" s="60"/>
      <x:c r="C246" s="60"/>
      <x:c r="D246" s="60"/>
      <x:c r="E246" s="67"/>
      <x:c r="F246" s="60"/>
      <x:c r="G246" s="304"/>
      <x:c r="H246" s="60"/>
      <x:c r="I246" s="43"/>
      <x:c r="J246" s="60"/>
      <x:c r="K246" s="60"/>
      <x:c r="L246" s="60"/>
      <x:c r="M246" s="60"/>
      <x:c r="N246" s="43"/>
      <x:c r="O246" s="60"/>
      <x:c r="P246" s="60"/>
      <x:c r="Q246" s="227"/>
      <x:c r="R246" s="227"/>
      <x:c r="S246" s="227"/>
      <x:c r="T246" s="60"/>
      <x:c r="U246" s="60"/>
      <x:c r="V246" s="60"/>
      <x:c r="W246" s="60"/>
      <x:c r="X246" s="60"/>
      <x:c r="Y246" s="60"/>
      <x:c r="Z246" s="60"/>
    </x:row>
    <x:row r="247" ht="15" hidden="0" customHeight="1">
      <x:c r="A247" s="60"/>
      <x:c r="B247" s="60"/>
      <x:c r="C247" s="60"/>
      <x:c r="D247" s="60"/>
      <x:c r="E247" s="67"/>
      <x:c r="F247" s="60"/>
      <x:c r="G247" s="304"/>
      <x:c r="H247" s="60"/>
      <x:c r="I247" s="43"/>
      <x:c r="J247" s="60"/>
      <x:c r="K247" s="60"/>
      <x:c r="L247" s="60"/>
      <x:c r="M247" s="60"/>
      <x:c r="N247" s="43"/>
      <x:c r="O247" s="60"/>
      <x:c r="P247" s="60"/>
      <x:c r="Q247" s="227"/>
      <x:c r="R247" s="227"/>
      <x:c r="S247" s="227"/>
      <x:c r="T247" s="60"/>
      <x:c r="U247" s="60"/>
      <x:c r="V247" s="60"/>
      <x:c r="W247" s="60"/>
      <x:c r="X247" s="60"/>
      <x:c r="Y247" s="60"/>
      <x:c r="Z247" s="60"/>
    </x:row>
    <x:row r="248" ht="15" hidden="0" customHeight="1">
      <x:c r="A248" s="60"/>
      <x:c r="B248" s="60"/>
      <x:c r="C248" s="60"/>
      <x:c r="D248" s="60"/>
      <x:c r="E248" s="67"/>
      <x:c r="F248" s="60"/>
      <x:c r="G248" s="304"/>
      <x:c r="H248" s="60"/>
      <x:c r="I248" s="43"/>
      <x:c r="J248" s="60"/>
      <x:c r="K248" s="60"/>
      <x:c r="L248" s="60"/>
      <x:c r="M248" s="60"/>
      <x:c r="N248" s="43"/>
      <x:c r="O248" s="60"/>
      <x:c r="P248" s="60"/>
      <x:c r="Q248" s="227"/>
      <x:c r="R248" s="227"/>
      <x:c r="S248" s="227"/>
      <x:c r="T248" s="60"/>
      <x:c r="U248" s="60"/>
      <x:c r="V248" s="60"/>
      <x:c r="W248" s="60"/>
      <x:c r="X248" s="60"/>
      <x:c r="Y248" s="60"/>
      <x:c r="Z248" s="60"/>
    </x:row>
    <x:row r="249" ht="15" hidden="0" customHeight="1">
      <x:c r="A249" s="60"/>
      <x:c r="B249" s="60"/>
      <x:c r="C249" s="60"/>
      <x:c r="D249" s="60"/>
      <x:c r="E249" s="67"/>
      <x:c r="F249" s="60"/>
      <x:c r="G249" s="304"/>
      <x:c r="H249" s="60"/>
      <x:c r="I249" s="43"/>
      <x:c r="J249" s="60"/>
      <x:c r="K249" s="60"/>
      <x:c r="L249" s="60"/>
      <x:c r="M249" s="60"/>
      <x:c r="N249" s="43"/>
      <x:c r="O249" s="60"/>
      <x:c r="P249" s="60"/>
      <x:c r="Q249" s="227"/>
      <x:c r="R249" s="227"/>
      <x:c r="S249" s="227"/>
      <x:c r="T249" s="60"/>
      <x:c r="U249" s="60"/>
      <x:c r="V249" s="60"/>
      <x:c r="W249" s="60"/>
      <x:c r="X249" s="60"/>
      <x:c r="Y249" s="60"/>
      <x:c r="Z249" s="60"/>
    </x:row>
    <x:row r="250" ht="15" hidden="0" customHeight="1">
      <x:c r="A250" s="60"/>
      <x:c r="B250" s="60"/>
      <x:c r="C250" s="60"/>
      <x:c r="D250" s="60"/>
      <x:c r="E250" s="67"/>
      <x:c r="F250" s="60"/>
      <x:c r="G250" s="304"/>
      <x:c r="H250" s="60"/>
      <x:c r="I250" s="43"/>
      <x:c r="J250" s="60"/>
      <x:c r="K250" s="60"/>
      <x:c r="L250" s="60"/>
      <x:c r="M250" s="60"/>
      <x:c r="N250" s="43"/>
      <x:c r="O250" s="60"/>
      <x:c r="P250" s="60"/>
      <x:c r="Q250" s="227"/>
      <x:c r="R250" s="227"/>
      <x:c r="S250" s="227"/>
      <x:c r="T250" s="60"/>
      <x:c r="U250" s="60"/>
      <x:c r="V250" s="60"/>
      <x:c r="W250" s="60"/>
      <x:c r="X250" s="60"/>
      <x:c r="Y250" s="60"/>
      <x:c r="Z250" s="60"/>
    </x:row>
    <x:row r="251" ht="15" hidden="0" customHeight="1">
      <x:c r="A251" s="60"/>
      <x:c r="B251" s="60"/>
      <x:c r="C251" s="60"/>
      <x:c r="D251" s="60"/>
      <x:c r="E251" s="67"/>
      <x:c r="F251" s="60"/>
      <x:c r="G251" s="304"/>
      <x:c r="H251" s="60"/>
      <x:c r="I251" s="43"/>
      <x:c r="J251" s="60"/>
      <x:c r="K251" s="60"/>
      <x:c r="L251" s="60"/>
      <x:c r="M251" s="60"/>
      <x:c r="N251" s="43"/>
      <x:c r="O251" s="60"/>
      <x:c r="P251" s="60"/>
      <x:c r="Q251" s="227"/>
      <x:c r="R251" s="227"/>
      <x:c r="S251" s="227"/>
      <x:c r="T251" s="60"/>
      <x:c r="U251" s="60"/>
      <x:c r="V251" s="60"/>
      <x:c r="W251" s="60"/>
      <x:c r="X251" s="60"/>
      <x:c r="Y251" s="60"/>
      <x:c r="Z251" s="60"/>
    </x:row>
    <x:row r="252" ht="15" hidden="0" customHeight="1">
      <x:c r="A252" s="60"/>
      <x:c r="B252" s="60"/>
      <x:c r="C252" s="60"/>
      <x:c r="D252" s="60"/>
      <x:c r="E252" s="67"/>
      <x:c r="F252" s="60"/>
      <x:c r="G252" s="304"/>
      <x:c r="H252" s="60"/>
      <x:c r="I252" s="43"/>
      <x:c r="J252" s="60"/>
      <x:c r="K252" s="60"/>
      <x:c r="L252" s="60"/>
      <x:c r="M252" s="60"/>
      <x:c r="N252" s="43"/>
      <x:c r="O252" s="60"/>
      <x:c r="P252" s="60"/>
      <x:c r="Q252" s="227"/>
      <x:c r="R252" s="227"/>
      <x:c r="S252" s="227"/>
      <x:c r="T252" s="60"/>
      <x:c r="U252" s="60"/>
      <x:c r="V252" s="60"/>
      <x:c r="W252" s="60"/>
      <x:c r="X252" s="60"/>
      <x:c r="Y252" s="60"/>
      <x:c r="Z252" s="60"/>
    </x:row>
    <x:row r="253" ht="15" hidden="0" customHeight="1">
      <x:c r="A253" s="60"/>
      <x:c r="B253" s="60"/>
      <x:c r="C253" s="60"/>
      <x:c r="D253" s="60"/>
      <x:c r="E253" s="67"/>
      <x:c r="F253" s="60"/>
      <x:c r="G253" s="304"/>
      <x:c r="H253" s="60"/>
      <x:c r="I253" s="43"/>
      <x:c r="J253" s="60"/>
      <x:c r="K253" s="60"/>
      <x:c r="L253" s="60"/>
      <x:c r="M253" s="60"/>
      <x:c r="N253" s="43"/>
      <x:c r="O253" s="60"/>
      <x:c r="P253" s="60"/>
      <x:c r="Q253" s="227"/>
      <x:c r="R253" s="227"/>
      <x:c r="S253" s="227"/>
      <x:c r="T253" s="60"/>
      <x:c r="U253" s="60"/>
      <x:c r="V253" s="60"/>
      <x:c r="W253" s="60"/>
      <x:c r="X253" s="60"/>
      <x:c r="Y253" s="60"/>
      <x:c r="Z253" s="60"/>
    </x:row>
    <x:row r="254" ht="15" hidden="0" customHeight="1">
      <x:c r="A254" s="60"/>
      <x:c r="B254" s="60"/>
      <x:c r="C254" s="60"/>
      <x:c r="D254" s="60"/>
      <x:c r="E254" s="67"/>
      <x:c r="F254" s="60"/>
      <x:c r="G254" s="304"/>
      <x:c r="H254" s="60"/>
      <x:c r="I254" s="43"/>
      <x:c r="J254" s="60"/>
      <x:c r="K254" s="60"/>
      <x:c r="L254" s="60"/>
      <x:c r="M254" s="60"/>
      <x:c r="N254" s="43"/>
      <x:c r="O254" s="60"/>
      <x:c r="P254" s="60"/>
      <x:c r="Q254" s="227"/>
      <x:c r="R254" s="227"/>
      <x:c r="S254" s="227"/>
      <x:c r="T254" s="60"/>
      <x:c r="U254" s="60"/>
      <x:c r="V254" s="60"/>
      <x:c r="W254" s="60"/>
      <x:c r="X254" s="60"/>
      <x:c r="Y254" s="60"/>
      <x:c r="Z254" s="60"/>
    </x:row>
    <x:row r="255" ht="15" hidden="0" customHeight="1">
      <x:c r="A255" s="60"/>
      <x:c r="B255" s="60"/>
      <x:c r="C255" s="60"/>
      <x:c r="D255" s="60"/>
      <x:c r="E255" s="67"/>
      <x:c r="F255" s="60"/>
      <x:c r="G255" s="304"/>
      <x:c r="H255" s="60"/>
      <x:c r="I255" s="43"/>
      <x:c r="J255" s="60"/>
      <x:c r="K255" s="60"/>
      <x:c r="L255" s="60"/>
      <x:c r="M255" s="60"/>
      <x:c r="N255" s="43"/>
      <x:c r="O255" s="60"/>
      <x:c r="P255" s="60"/>
      <x:c r="Q255" s="227"/>
      <x:c r="R255" s="227"/>
      <x:c r="S255" s="227"/>
      <x:c r="T255" s="60"/>
      <x:c r="U255" s="60"/>
      <x:c r="V255" s="60"/>
      <x:c r="W255" s="60"/>
      <x:c r="X255" s="60"/>
      <x:c r="Y255" s="60"/>
      <x:c r="Z255" s="60"/>
    </x:row>
    <x:row r="256" ht="15" hidden="0" customHeight="1">
      <x:c r="A256" s="60"/>
      <x:c r="B256" s="60"/>
      <x:c r="C256" s="60"/>
      <x:c r="D256" s="60"/>
      <x:c r="E256" s="67"/>
      <x:c r="F256" s="60"/>
      <x:c r="G256" s="304"/>
      <x:c r="H256" s="60"/>
      <x:c r="I256" s="43"/>
      <x:c r="J256" s="60"/>
      <x:c r="K256" s="60"/>
      <x:c r="L256" s="60"/>
      <x:c r="M256" s="60"/>
      <x:c r="N256" s="43"/>
      <x:c r="O256" s="60"/>
      <x:c r="P256" s="60"/>
      <x:c r="Q256" s="227"/>
      <x:c r="R256" s="227"/>
      <x:c r="S256" s="227"/>
      <x:c r="T256" s="60"/>
      <x:c r="U256" s="60"/>
      <x:c r="V256" s="60"/>
      <x:c r="W256" s="60"/>
      <x:c r="X256" s="60"/>
      <x:c r="Y256" s="60"/>
      <x:c r="Z256" s="60"/>
    </x:row>
    <x:row r="257" ht="15" hidden="0" customHeight="1">
      <x:c r="A257" s="60"/>
      <x:c r="B257" s="60"/>
      <x:c r="C257" s="60"/>
      <x:c r="D257" s="60"/>
      <x:c r="E257" s="67"/>
      <x:c r="F257" s="60"/>
      <x:c r="G257" s="304"/>
      <x:c r="H257" s="60"/>
      <x:c r="I257" s="43"/>
      <x:c r="J257" s="60"/>
      <x:c r="K257" s="60"/>
      <x:c r="L257" s="60"/>
      <x:c r="M257" s="60"/>
      <x:c r="N257" s="43"/>
      <x:c r="O257" s="60"/>
      <x:c r="P257" s="60"/>
      <x:c r="Q257" s="227"/>
      <x:c r="R257" s="227"/>
      <x:c r="S257" s="227"/>
      <x:c r="T257" s="60"/>
      <x:c r="U257" s="60"/>
      <x:c r="V257" s="60"/>
      <x:c r="W257" s="60"/>
      <x:c r="X257" s="60"/>
      <x:c r="Y257" s="60"/>
      <x:c r="Z257" s="60"/>
    </x:row>
    <x:row r="258" ht="15" hidden="0" customHeight="1">
      <x:c r="A258" s="60"/>
      <x:c r="B258" s="60"/>
      <x:c r="C258" s="60"/>
      <x:c r="D258" s="60"/>
      <x:c r="E258" s="67"/>
      <x:c r="F258" s="60"/>
      <x:c r="G258" s="304"/>
      <x:c r="H258" s="60"/>
      <x:c r="I258" s="43"/>
      <x:c r="J258" s="60"/>
      <x:c r="K258" s="60"/>
      <x:c r="L258" s="60"/>
      <x:c r="M258" s="60"/>
      <x:c r="N258" s="43"/>
      <x:c r="O258" s="60"/>
      <x:c r="P258" s="60"/>
      <x:c r="Q258" s="227"/>
      <x:c r="R258" s="227"/>
      <x:c r="S258" s="227"/>
      <x:c r="T258" s="60"/>
      <x:c r="U258" s="60"/>
      <x:c r="V258" s="60"/>
      <x:c r="W258" s="60"/>
      <x:c r="X258" s="60"/>
      <x:c r="Y258" s="60"/>
      <x:c r="Z258" s="60"/>
    </x:row>
    <x:row r="259" ht="15" hidden="0" customHeight="1">
      <x:c r="A259" s="60"/>
      <x:c r="B259" s="60"/>
      <x:c r="C259" s="60"/>
      <x:c r="D259" s="60"/>
      <x:c r="E259" s="67"/>
      <x:c r="F259" s="60"/>
      <x:c r="G259" s="304"/>
      <x:c r="H259" s="60"/>
      <x:c r="I259" s="43"/>
      <x:c r="J259" s="60"/>
      <x:c r="K259" s="60"/>
      <x:c r="L259" s="60"/>
      <x:c r="M259" s="60"/>
      <x:c r="N259" s="43"/>
      <x:c r="O259" s="60"/>
      <x:c r="P259" s="60"/>
      <x:c r="Q259" s="227"/>
      <x:c r="R259" s="227"/>
      <x:c r="S259" s="227"/>
      <x:c r="T259" s="60"/>
      <x:c r="U259" s="60"/>
      <x:c r="V259" s="60"/>
      <x:c r="W259" s="60"/>
      <x:c r="X259" s="60"/>
      <x:c r="Y259" s="60"/>
      <x:c r="Z259" s="60"/>
    </x:row>
    <x:row r="260" ht="15" hidden="0" customHeight="1">
      <x:c r="A260" s="60"/>
      <x:c r="B260" s="60"/>
      <x:c r="C260" s="60"/>
      <x:c r="D260" s="60"/>
      <x:c r="E260" s="67"/>
      <x:c r="F260" s="60"/>
      <x:c r="G260" s="304"/>
      <x:c r="H260" s="60"/>
      <x:c r="I260" s="43"/>
      <x:c r="J260" s="60"/>
      <x:c r="K260" s="60"/>
      <x:c r="L260" s="60"/>
      <x:c r="M260" s="60"/>
      <x:c r="N260" s="43"/>
      <x:c r="O260" s="60"/>
      <x:c r="P260" s="60"/>
      <x:c r="Q260" s="227"/>
      <x:c r="R260" s="227"/>
      <x:c r="S260" s="227"/>
      <x:c r="T260" s="60"/>
      <x:c r="U260" s="60"/>
      <x:c r="V260" s="60"/>
      <x:c r="W260" s="60"/>
      <x:c r="X260" s="60"/>
      <x:c r="Y260" s="60"/>
      <x:c r="Z260" s="60"/>
    </x:row>
    <x:row r="261" ht="15" hidden="0" customHeight="1">
      <x:c r="A261" s="60"/>
      <x:c r="B261" s="60"/>
      <x:c r="C261" s="60"/>
      <x:c r="D261" s="60"/>
      <x:c r="E261" s="67"/>
      <x:c r="F261" s="60"/>
      <x:c r="G261" s="304"/>
      <x:c r="H261" s="60"/>
      <x:c r="I261" s="43"/>
      <x:c r="J261" s="60"/>
      <x:c r="K261" s="60"/>
      <x:c r="L261" s="60"/>
      <x:c r="M261" s="60"/>
      <x:c r="N261" s="43"/>
      <x:c r="O261" s="60"/>
      <x:c r="P261" s="60"/>
      <x:c r="Q261" s="227"/>
      <x:c r="R261" s="227"/>
      <x:c r="S261" s="227"/>
      <x:c r="T261" s="60"/>
      <x:c r="U261" s="60"/>
      <x:c r="V261" s="60"/>
      <x:c r="W261" s="60"/>
      <x:c r="X261" s="60"/>
      <x:c r="Y261" s="60"/>
      <x:c r="Z261" s="60"/>
    </x:row>
    <x:row r="262" ht="15" hidden="0" customHeight="1">
      <x:c r="A262" s="60"/>
      <x:c r="B262" s="60"/>
      <x:c r="C262" s="60"/>
      <x:c r="D262" s="60"/>
      <x:c r="E262" s="67"/>
      <x:c r="F262" s="60"/>
      <x:c r="G262" s="304"/>
      <x:c r="H262" s="60"/>
      <x:c r="I262" s="43"/>
      <x:c r="J262" s="60"/>
      <x:c r="K262" s="60"/>
      <x:c r="L262" s="60"/>
      <x:c r="M262" s="60"/>
      <x:c r="N262" s="43"/>
      <x:c r="O262" s="60"/>
      <x:c r="P262" s="60"/>
      <x:c r="Q262" s="227"/>
      <x:c r="R262" s="227"/>
      <x:c r="S262" s="227"/>
      <x:c r="T262" s="60"/>
      <x:c r="U262" s="60"/>
      <x:c r="V262" s="60"/>
      <x:c r="W262" s="60"/>
      <x:c r="X262" s="60"/>
      <x:c r="Y262" s="60"/>
      <x:c r="Z262" s="60"/>
    </x:row>
    <x:row r="263" ht="15" hidden="0" customHeight="1">
      <x:c r="A263" s="60"/>
      <x:c r="B263" s="60"/>
      <x:c r="C263" s="60"/>
      <x:c r="D263" s="60"/>
      <x:c r="E263" s="67"/>
      <x:c r="F263" s="60"/>
      <x:c r="G263" s="304"/>
      <x:c r="H263" s="60"/>
      <x:c r="I263" s="43"/>
      <x:c r="J263" s="60"/>
      <x:c r="K263" s="60"/>
      <x:c r="L263" s="60"/>
      <x:c r="M263" s="60"/>
      <x:c r="N263" s="43"/>
      <x:c r="O263" s="60"/>
      <x:c r="P263" s="60"/>
      <x:c r="Q263" s="227"/>
      <x:c r="R263" s="227"/>
      <x:c r="S263" s="227"/>
      <x:c r="T263" s="60"/>
      <x:c r="U263" s="60"/>
      <x:c r="V263" s="60"/>
      <x:c r="W263" s="60"/>
      <x:c r="X263" s="60"/>
      <x:c r="Y263" s="60"/>
      <x:c r="Z263" s="60"/>
    </x:row>
    <x:row r="264" ht="15" hidden="0" customHeight="1">
      <x:c r="A264" s="60"/>
      <x:c r="B264" s="60"/>
      <x:c r="C264" s="60"/>
      <x:c r="D264" s="60"/>
      <x:c r="E264" s="67"/>
      <x:c r="F264" s="60"/>
      <x:c r="G264" s="304"/>
      <x:c r="H264" s="60"/>
      <x:c r="I264" s="43"/>
      <x:c r="J264" s="60"/>
      <x:c r="K264" s="60"/>
      <x:c r="L264" s="60"/>
      <x:c r="M264" s="60"/>
      <x:c r="N264" s="43"/>
      <x:c r="O264" s="60"/>
      <x:c r="P264" s="60"/>
      <x:c r="Q264" s="227"/>
      <x:c r="R264" s="227"/>
      <x:c r="S264" s="227"/>
      <x:c r="T264" s="60"/>
      <x:c r="U264" s="60"/>
      <x:c r="V264" s="60"/>
      <x:c r="W264" s="60"/>
      <x:c r="X264" s="60"/>
      <x:c r="Y264" s="60"/>
      <x:c r="Z264" s="60"/>
    </x:row>
    <x:row r="265" ht="15" hidden="0" customHeight="1">
      <x:c r="A265" s="60"/>
      <x:c r="B265" s="60"/>
      <x:c r="C265" s="60"/>
      <x:c r="D265" s="60"/>
      <x:c r="E265" s="67"/>
      <x:c r="F265" s="60"/>
      <x:c r="G265" s="304"/>
      <x:c r="H265" s="60"/>
      <x:c r="I265" s="43"/>
      <x:c r="J265" s="60"/>
      <x:c r="K265" s="60"/>
      <x:c r="L265" s="60"/>
      <x:c r="M265" s="60"/>
      <x:c r="N265" s="43"/>
      <x:c r="O265" s="60"/>
      <x:c r="P265" s="60"/>
      <x:c r="Q265" s="227"/>
      <x:c r="R265" s="227"/>
      <x:c r="S265" s="227"/>
      <x:c r="T265" s="60"/>
      <x:c r="U265" s="60"/>
      <x:c r="V265" s="60"/>
      <x:c r="W265" s="60"/>
      <x:c r="X265" s="60"/>
      <x:c r="Y265" s="60"/>
      <x:c r="Z265" s="60"/>
    </x:row>
    <x:row r="266" ht="15" hidden="0" customHeight="1">
      <x:c r="A266" s="60"/>
      <x:c r="B266" s="60"/>
      <x:c r="C266" s="60"/>
      <x:c r="D266" s="60"/>
      <x:c r="E266" s="67"/>
      <x:c r="F266" s="60"/>
      <x:c r="G266" s="304"/>
      <x:c r="H266" s="60"/>
      <x:c r="I266" s="43"/>
      <x:c r="J266" s="60"/>
      <x:c r="K266" s="60"/>
      <x:c r="L266" s="60"/>
      <x:c r="M266" s="60"/>
      <x:c r="N266" s="43"/>
      <x:c r="O266" s="60"/>
      <x:c r="P266" s="60"/>
      <x:c r="Q266" s="227"/>
      <x:c r="R266" s="227"/>
      <x:c r="S266" s="227"/>
      <x:c r="T266" s="60"/>
      <x:c r="U266" s="60"/>
      <x:c r="V266" s="60"/>
      <x:c r="W266" s="60"/>
      <x:c r="X266" s="60"/>
      <x:c r="Y266" s="60"/>
      <x:c r="Z266" s="60"/>
    </x:row>
    <x:row r="267" ht="15" hidden="0" customHeight="1">
      <x:c r="A267" s="60"/>
      <x:c r="B267" s="60"/>
      <x:c r="C267" s="60"/>
      <x:c r="D267" s="60"/>
      <x:c r="E267" s="67"/>
      <x:c r="F267" s="60"/>
      <x:c r="G267" s="304"/>
      <x:c r="H267" s="60"/>
      <x:c r="I267" s="43"/>
      <x:c r="J267" s="60"/>
      <x:c r="K267" s="60"/>
      <x:c r="L267" s="60"/>
      <x:c r="M267" s="60"/>
      <x:c r="N267" s="43"/>
      <x:c r="O267" s="60"/>
      <x:c r="P267" s="60"/>
      <x:c r="Q267" s="227"/>
      <x:c r="R267" s="227"/>
      <x:c r="S267" s="227"/>
      <x:c r="T267" s="60"/>
      <x:c r="U267" s="60"/>
      <x:c r="V267" s="60"/>
      <x:c r="W267" s="60"/>
      <x:c r="X267" s="60"/>
      <x:c r="Y267" s="60"/>
      <x:c r="Z267" s="60"/>
    </x:row>
    <x:row r="268" ht="15" hidden="0" customHeight="1">
      <x:c r="A268" s="60"/>
      <x:c r="B268" s="60"/>
      <x:c r="C268" s="60"/>
      <x:c r="D268" s="60"/>
      <x:c r="E268" s="67"/>
      <x:c r="F268" s="60"/>
      <x:c r="G268" s="304"/>
      <x:c r="H268" s="60"/>
      <x:c r="I268" s="43"/>
      <x:c r="J268" s="60"/>
      <x:c r="K268" s="60"/>
      <x:c r="L268" s="60"/>
      <x:c r="M268" s="60"/>
      <x:c r="N268" s="43"/>
      <x:c r="O268" s="60"/>
      <x:c r="P268" s="60"/>
      <x:c r="Q268" s="227"/>
      <x:c r="R268" s="227"/>
      <x:c r="S268" s="227"/>
      <x:c r="T268" s="60"/>
      <x:c r="U268" s="60"/>
      <x:c r="V268" s="60"/>
      <x:c r="W268" s="60"/>
      <x:c r="X268" s="60"/>
      <x:c r="Y268" s="60"/>
      <x:c r="Z268" s="60"/>
    </x:row>
    <x:row r="269" ht="15" hidden="0" customHeight="1">
      <x:c r="A269" s="60"/>
      <x:c r="B269" s="60"/>
      <x:c r="C269" s="60"/>
      <x:c r="D269" s="60"/>
      <x:c r="E269" s="67"/>
      <x:c r="F269" s="60"/>
      <x:c r="G269" s="304"/>
      <x:c r="H269" s="60"/>
      <x:c r="I269" s="43"/>
      <x:c r="J269" s="60"/>
      <x:c r="K269" s="60"/>
      <x:c r="L269" s="60"/>
      <x:c r="M269" s="60"/>
      <x:c r="N269" s="43"/>
      <x:c r="O269" s="60"/>
      <x:c r="P269" s="60"/>
      <x:c r="Q269" s="227"/>
      <x:c r="R269" s="227"/>
      <x:c r="S269" s="227"/>
      <x:c r="T269" s="60"/>
      <x:c r="U269" s="60"/>
      <x:c r="V269" s="60"/>
      <x:c r="W269" s="60"/>
      <x:c r="X269" s="60"/>
      <x:c r="Y269" s="60"/>
      <x:c r="Z269" s="60"/>
    </x:row>
    <x:row r="270" ht="15" hidden="0" customHeight="1">
      <x:c r="A270" s="60"/>
      <x:c r="B270" s="60"/>
      <x:c r="C270" s="60"/>
      <x:c r="D270" s="60"/>
      <x:c r="E270" s="67"/>
      <x:c r="F270" s="60"/>
      <x:c r="G270" s="304"/>
      <x:c r="H270" s="60"/>
      <x:c r="I270" s="43"/>
      <x:c r="J270" s="60"/>
      <x:c r="K270" s="60"/>
      <x:c r="L270" s="60"/>
      <x:c r="M270" s="60"/>
      <x:c r="N270" s="43"/>
      <x:c r="O270" s="60"/>
      <x:c r="P270" s="60"/>
      <x:c r="Q270" s="227"/>
      <x:c r="R270" s="227"/>
      <x:c r="S270" s="227"/>
      <x:c r="T270" s="60"/>
      <x:c r="U270" s="60"/>
      <x:c r="V270" s="60"/>
      <x:c r="W270" s="60"/>
      <x:c r="X270" s="60"/>
      <x:c r="Y270" s="60"/>
      <x:c r="Z270" s="60"/>
    </x:row>
    <x:row r="271" ht="15" hidden="0" customHeight="1">
      <x:c r="A271" s="60"/>
      <x:c r="B271" s="60"/>
      <x:c r="C271" s="60"/>
      <x:c r="D271" s="60"/>
      <x:c r="E271" s="67"/>
      <x:c r="F271" s="60"/>
      <x:c r="G271" s="304"/>
      <x:c r="H271" s="60"/>
      <x:c r="I271" s="43"/>
      <x:c r="J271" s="60"/>
      <x:c r="K271" s="60"/>
      <x:c r="L271" s="60"/>
      <x:c r="M271" s="60"/>
      <x:c r="N271" s="43"/>
      <x:c r="O271" s="60"/>
      <x:c r="P271" s="60"/>
      <x:c r="Q271" s="227"/>
      <x:c r="R271" s="227"/>
      <x:c r="S271" s="227"/>
      <x:c r="T271" s="60"/>
      <x:c r="U271" s="60"/>
      <x:c r="V271" s="60"/>
      <x:c r="W271" s="60"/>
      <x:c r="X271" s="60"/>
      <x:c r="Y271" s="60"/>
      <x:c r="Z271" s="60"/>
    </x:row>
    <x:row r="272" ht="15" hidden="0" customHeight="1">
      <x:c r="A272" s="60"/>
      <x:c r="B272" s="60"/>
      <x:c r="C272" s="60"/>
      <x:c r="D272" s="60"/>
      <x:c r="E272" s="67"/>
      <x:c r="F272" s="60"/>
      <x:c r="G272" s="304"/>
      <x:c r="H272" s="60"/>
      <x:c r="I272" s="43"/>
      <x:c r="J272" s="60"/>
      <x:c r="K272" s="60"/>
      <x:c r="L272" s="60"/>
      <x:c r="M272" s="60"/>
      <x:c r="N272" s="43"/>
      <x:c r="O272" s="60"/>
      <x:c r="P272" s="60"/>
      <x:c r="Q272" s="227"/>
      <x:c r="R272" s="227"/>
      <x:c r="S272" s="227"/>
      <x:c r="T272" s="60"/>
      <x:c r="U272" s="60"/>
      <x:c r="V272" s="60"/>
      <x:c r="W272" s="60"/>
      <x:c r="X272" s="60"/>
      <x:c r="Y272" s="60"/>
      <x:c r="Z272" s="60"/>
    </x:row>
    <x:row r="273" ht="15" hidden="0" customHeight="1">
      <x:c r="A273" s="60"/>
      <x:c r="B273" s="60"/>
      <x:c r="C273" s="60"/>
      <x:c r="D273" s="60"/>
      <x:c r="E273" s="67"/>
      <x:c r="F273" s="60"/>
      <x:c r="G273" s="304"/>
      <x:c r="H273" s="60"/>
      <x:c r="I273" s="43"/>
      <x:c r="J273" s="60"/>
      <x:c r="K273" s="60"/>
      <x:c r="L273" s="60"/>
      <x:c r="M273" s="60"/>
      <x:c r="N273" s="43"/>
      <x:c r="O273" s="60"/>
      <x:c r="P273" s="60"/>
      <x:c r="Q273" s="227"/>
      <x:c r="R273" s="227"/>
      <x:c r="S273" s="227"/>
      <x:c r="T273" s="60"/>
      <x:c r="U273" s="60"/>
      <x:c r="V273" s="60"/>
      <x:c r="W273" s="60"/>
      <x:c r="X273" s="60"/>
      <x:c r="Y273" s="60"/>
      <x:c r="Z273" s="60"/>
    </x:row>
    <x:row r="274" ht="15" hidden="0" customHeight="1">
      <x:c r="A274" s="60"/>
      <x:c r="B274" s="60"/>
      <x:c r="C274" s="60"/>
      <x:c r="D274" s="60"/>
      <x:c r="E274" s="67"/>
      <x:c r="F274" s="60"/>
      <x:c r="G274" s="304"/>
      <x:c r="H274" s="60"/>
      <x:c r="I274" s="43"/>
      <x:c r="J274" s="60"/>
      <x:c r="K274" s="60"/>
      <x:c r="L274" s="60"/>
      <x:c r="M274" s="60"/>
      <x:c r="N274" s="43"/>
      <x:c r="O274" s="60"/>
      <x:c r="P274" s="60"/>
      <x:c r="Q274" s="227"/>
      <x:c r="R274" s="227"/>
      <x:c r="S274" s="227"/>
      <x:c r="T274" s="60"/>
      <x:c r="U274" s="60"/>
      <x:c r="V274" s="60"/>
      <x:c r="W274" s="60"/>
      <x:c r="X274" s="60"/>
      <x:c r="Y274" s="60"/>
      <x:c r="Z274" s="60"/>
    </x:row>
    <x:row r="275" ht="15" hidden="0" customHeight="1">
      <x:c r="A275" s="60"/>
      <x:c r="B275" s="60"/>
      <x:c r="C275" s="60"/>
      <x:c r="D275" s="60"/>
      <x:c r="E275" s="67"/>
      <x:c r="F275" s="60"/>
      <x:c r="G275" s="304"/>
      <x:c r="H275" s="60"/>
      <x:c r="I275" s="43"/>
      <x:c r="J275" s="60"/>
      <x:c r="K275" s="60"/>
      <x:c r="L275" s="60"/>
      <x:c r="M275" s="60"/>
      <x:c r="N275" s="43"/>
      <x:c r="O275" s="60"/>
      <x:c r="P275" s="60"/>
      <x:c r="Q275" s="227"/>
      <x:c r="R275" s="227"/>
      <x:c r="S275" s="227"/>
      <x:c r="T275" s="60"/>
      <x:c r="U275" s="60"/>
      <x:c r="V275" s="60"/>
      <x:c r="W275" s="60"/>
      <x:c r="X275" s="60"/>
      <x:c r="Y275" s="60"/>
      <x:c r="Z275" s="60"/>
    </x:row>
    <x:row r="276" ht="15" hidden="0" customHeight="1">
      <x:c r="A276" s="60"/>
      <x:c r="B276" s="60"/>
      <x:c r="C276" s="60"/>
      <x:c r="D276" s="60"/>
      <x:c r="E276" s="67"/>
      <x:c r="F276" s="60"/>
      <x:c r="G276" s="304"/>
      <x:c r="H276" s="60"/>
      <x:c r="I276" s="43"/>
      <x:c r="J276" s="60"/>
      <x:c r="K276" s="60"/>
      <x:c r="L276" s="60"/>
      <x:c r="M276" s="60"/>
      <x:c r="N276" s="43"/>
      <x:c r="O276" s="60"/>
      <x:c r="P276" s="60"/>
      <x:c r="Q276" s="227"/>
      <x:c r="R276" s="227"/>
      <x:c r="S276" s="227"/>
      <x:c r="T276" s="60"/>
      <x:c r="U276" s="60"/>
      <x:c r="V276" s="60"/>
      <x:c r="W276" s="60"/>
      <x:c r="X276" s="60"/>
      <x:c r="Y276" s="60"/>
      <x:c r="Z276" s="60"/>
    </x:row>
    <x:row r="277" ht="15" hidden="0" customHeight="1">
      <x:c r="A277" s="60"/>
      <x:c r="B277" s="60"/>
      <x:c r="C277" s="60"/>
      <x:c r="D277" s="60"/>
      <x:c r="E277" s="67"/>
      <x:c r="F277" s="60"/>
      <x:c r="G277" s="304"/>
      <x:c r="H277" s="60"/>
      <x:c r="I277" s="43"/>
      <x:c r="J277" s="60"/>
      <x:c r="K277" s="60"/>
      <x:c r="L277" s="60"/>
      <x:c r="M277" s="60"/>
      <x:c r="N277" s="43"/>
      <x:c r="O277" s="60"/>
      <x:c r="P277" s="60"/>
      <x:c r="Q277" s="227"/>
      <x:c r="R277" s="227"/>
      <x:c r="S277" s="227"/>
      <x:c r="T277" s="60"/>
      <x:c r="U277" s="60"/>
      <x:c r="V277" s="60"/>
      <x:c r="W277" s="60"/>
      <x:c r="X277" s="60"/>
      <x:c r="Y277" s="60"/>
      <x:c r="Z277" s="60"/>
    </x:row>
    <x:row r="278" ht="15" hidden="0" customHeight="1">
      <x:c r="A278" s="60"/>
      <x:c r="B278" s="60"/>
      <x:c r="C278" s="60"/>
      <x:c r="D278" s="60"/>
      <x:c r="E278" s="67"/>
      <x:c r="F278" s="60"/>
      <x:c r="G278" s="304"/>
      <x:c r="H278" s="60"/>
      <x:c r="I278" s="43"/>
      <x:c r="J278" s="60"/>
      <x:c r="K278" s="60"/>
      <x:c r="L278" s="60"/>
      <x:c r="M278" s="60"/>
      <x:c r="N278" s="43"/>
      <x:c r="O278" s="60"/>
      <x:c r="P278" s="60"/>
      <x:c r="Q278" s="227"/>
      <x:c r="R278" s="227"/>
      <x:c r="S278" s="227"/>
      <x:c r="T278" s="60"/>
      <x:c r="U278" s="60"/>
      <x:c r="V278" s="60"/>
      <x:c r="W278" s="60"/>
      <x:c r="X278" s="60"/>
      <x:c r="Y278" s="60"/>
      <x:c r="Z278" s="60"/>
    </x:row>
    <x:row r="279" ht="15" hidden="0" customHeight="1">
      <x:c r="A279" s="60"/>
      <x:c r="B279" s="60"/>
      <x:c r="C279" s="60"/>
      <x:c r="D279" s="60"/>
      <x:c r="E279" s="67"/>
      <x:c r="F279" s="60"/>
      <x:c r="G279" s="304"/>
      <x:c r="H279" s="60"/>
      <x:c r="I279" s="43"/>
      <x:c r="J279" s="60"/>
      <x:c r="K279" s="60"/>
      <x:c r="L279" s="60"/>
      <x:c r="M279" s="60"/>
      <x:c r="N279" s="43"/>
      <x:c r="O279" s="60"/>
      <x:c r="P279" s="60"/>
      <x:c r="Q279" s="227"/>
      <x:c r="R279" s="227"/>
      <x:c r="S279" s="227"/>
      <x:c r="T279" s="60"/>
      <x:c r="U279" s="60"/>
      <x:c r="V279" s="60"/>
      <x:c r="W279" s="60"/>
      <x:c r="X279" s="60"/>
      <x:c r="Y279" s="60"/>
      <x:c r="Z279" s="60"/>
    </x:row>
    <x:row r="280" ht="15" hidden="0" customHeight="1">
      <x:c r="A280" s="60"/>
      <x:c r="B280" s="60"/>
      <x:c r="C280" s="60"/>
      <x:c r="D280" s="60"/>
      <x:c r="E280" s="67"/>
      <x:c r="F280" s="60"/>
      <x:c r="G280" s="304"/>
      <x:c r="H280" s="60"/>
      <x:c r="I280" s="43"/>
      <x:c r="J280" s="60"/>
      <x:c r="K280" s="60"/>
      <x:c r="L280" s="60"/>
      <x:c r="M280" s="60"/>
      <x:c r="N280" s="43"/>
      <x:c r="O280" s="60"/>
      <x:c r="P280" s="60"/>
      <x:c r="Q280" s="227"/>
      <x:c r="R280" s="227"/>
      <x:c r="S280" s="227"/>
      <x:c r="T280" s="60"/>
      <x:c r="U280" s="60"/>
      <x:c r="V280" s="60"/>
      <x:c r="W280" s="60"/>
      <x:c r="X280" s="60"/>
      <x:c r="Y280" s="60"/>
      <x:c r="Z280" s="60"/>
    </x:row>
    <x:row r="281" ht="15" hidden="0" customHeight="1">
      <x:c r="A281" s="60"/>
      <x:c r="B281" s="60"/>
      <x:c r="C281" s="60"/>
      <x:c r="D281" s="60"/>
      <x:c r="E281" s="67"/>
      <x:c r="F281" s="60"/>
      <x:c r="G281" s="304"/>
      <x:c r="H281" s="60"/>
      <x:c r="I281" s="43"/>
      <x:c r="J281" s="60"/>
      <x:c r="K281" s="60"/>
      <x:c r="L281" s="60"/>
      <x:c r="M281" s="60"/>
      <x:c r="N281" s="43"/>
      <x:c r="O281" s="60"/>
      <x:c r="P281" s="60"/>
      <x:c r="Q281" s="227"/>
      <x:c r="R281" s="227"/>
      <x:c r="S281" s="227"/>
      <x:c r="T281" s="60"/>
      <x:c r="U281" s="60"/>
      <x:c r="V281" s="60"/>
      <x:c r="W281" s="60"/>
      <x:c r="X281" s="60"/>
      <x:c r="Y281" s="60"/>
      <x:c r="Z281" s="60"/>
    </x:row>
    <x:row r="282" ht="15" hidden="0" customHeight="1">
      <x:c r="A282" s="60"/>
      <x:c r="B282" s="60"/>
      <x:c r="C282" s="60"/>
      <x:c r="D282" s="60"/>
      <x:c r="E282" s="67"/>
      <x:c r="F282" s="60"/>
      <x:c r="G282" s="304"/>
      <x:c r="H282" s="60"/>
      <x:c r="I282" s="43"/>
      <x:c r="J282" s="60"/>
      <x:c r="K282" s="60"/>
      <x:c r="L282" s="60"/>
      <x:c r="M282" s="60"/>
      <x:c r="N282" s="43"/>
      <x:c r="O282" s="60"/>
      <x:c r="P282" s="60"/>
      <x:c r="Q282" s="227"/>
      <x:c r="R282" s="227"/>
      <x:c r="S282" s="227"/>
      <x:c r="T282" s="60"/>
      <x:c r="U282" s="60"/>
      <x:c r="V282" s="60"/>
      <x:c r="W282" s="60"/>
      <x:c r="X282" s="60"/>
      <x:c r="Y282" s="60"/>
      <x:c r="Z282" s="60"/>
    </x:row>
    <x:row r="283" ht="15" hidden="0" customHeight="1">
      <x:c r="A283" s="60"/>
      <x:c r="B283" s="60"/>
      <x:c r="C283" s="60"/>
      <x:c r="D283" s="60"/>
      <x:c r="E283" s="67"/>
      <x:c r="F283" s="60"/>
      <x:c r="G283" s="304"/>
      <x:c r="H283" s="60"/>
      <x:c r="I283" s="43"/>
      <x:c r="J283" s="60"/>
      <x:c r="K283" s="60"/>
      <x:c r="L283" s="60"/>
      <x:c r="M283" s="60"/>
      <x:c r="N283" s="43"/>
      <x:c r="O283" s="60"/>
      <x:c r="P283" s="60"/>
      <x:c r="Q283" s="227"/>
      <x:c r="R283" s="227"/>
      <x:c r="S283" s="227"/>
      <x:c r="T283" s="60"/>
      <x:c r="U283" s="60"/>
      <x:c r="V283" s="60"/>
      <x:c r="W283" s="60"/>
      <x:c r="X283" s="60"/>
      <x:c r="Y283" s="60"/>
      <x:c r="Z283" s="60"/>
    </x:row>
    <x:row r="284" ht="15" hidden="0" customHeight="1">
      <x:c r="A284" s="60"/>
      <x:c r="B284" s="60"/>
      <x:c r="C284" s="60"/>
      <x:c r="D284" s="60"/>
      <x:c r="E284" s="67"/>
      <x:c r="F284" s="60"/>
      <x:c r="G284" s="304"/>
      <x:c r="H284" s="60"/>
      <x:c r="I284" s="43"/>
      <x:c r="J284" s="60"/>
      <x:c r="K284" s="60"/>
      <x:c r="L284" s="60"/>
      <x:c r="M284" s="60"/>
      <x:c r="N284" s="43"/>
      <x:c r="O284" s="60"/>
      <x:c r="P284" s="60"/>
      <x:c r="Q284" s="227"/>
      <x:c r="R284" s="227"/>
      <x:c r="S284" s="227"/>
      <x:c r="T284" s="60"/>
      <x:c r="U284" s="60"/>
      <x:c r="V284" s="60"/>
      <x:c r="W284" s="60"/>
      <x:c r="X284" s="60"/>
      <x:c r="Y284" s="60"/>
      <x:c r="Z284" s="60"/>
    </x:row>
    <x:row r="285" ht="15" hidden="0" customHeight="1">
      <x:c r="A285" s="60"/>
      <x:c r="B285" s="60"/>
      <x:c r="C285" s="60"/>
      <x:c r="D285" s="60"/>
      <x:c r="E285" s="67"/>
      <x:c r="F285" s="60"/>
      <x:c r="G285" s="304"/>
      <x:c r="H285" s="60"/>
      <x:c r="I285" s="43"/>
      <x:c r="J285" s="60"/>
      <x:c r="K285" s="60"/>
      <x:c r="L285" s="60"/>
      <x:c r="M285" s="60"/>
      <x:c r="N285" s="43"/>
      <x:c r="O285" s="60"/>
      <x:c r="P285" s="60"/>
      <x:c r="Q285" s="227"/>
      <x:c r="R285" s="227"/>
      <x:c r="S285" s="227"/>
      <x:c r="T285" s="60"/>
      <x:c r="U285" s="60"/>
      <x:c r="V285" s="60"/>
      <x:c r="W285" s="60"/>
      <x:c r="X285" s="60"/>
      <x:c r="Y285" s="60"/>
      <x:c r="Z285" s="60"/>
    </x:row>
    <x:row r="286" ht="15" hidden="0" customHeight="1">
      <x:c r="A286" s="60"/>
      <x:c r="B286" s="60"/>
      <x:c r="C286" s="60"/>
      <x:c r="D286" s="60"/>
      <x:c r="E286" s="67"/>
      <x:c r="F286" s="60"/>
      <x:c r="G286" s="304"/>
      <x:c r="H286" s="60"/>
      <x:c r="I286" s="43"/>
      <x:c r="J286" s="60"/>
      <x:c r="K286" s="60"/>
      <x:c r="L286" s="60"/>
      <x:c r="M286" s="60"/>
      <x:c r="N286" s="43"/>
      <x:c r="O286" s="60"/>
      <x:c r="P286" s="60"/>
      <x:c r="Q286" s="227"/>
      <x:c r="R286" s="227"/>
      <x:c r="S286" s="227"/>
      <x:c r="T286" s="60"/>
      <x:c r="U286" s="60"/>
      <x:c r="V286" s="60"/>
      <x:c r="W286" s="60"/>
      <x:c r="X286" s="60"/>
      <x:c r="Y286" s="60"/>
      <x:c r="Z286" s="60"/>
    </x:row>
    <x:row r="287" ht="15" hidden="0" customHeight="1">
      <x:c r="A287" s="60"/>
      <x:c r="B287" s="60"/>
      <x:c r="C287" s="60"/>
      <x:c r="D287" s="60"/>
      <x:c r="E287" s="67"/>
      <x:c r="F287" s="60"/>
      <x:c r="G287" s="304"/>
      <x:c r="H287" s="60"/>
      <x:c r="I287" s="43"/>
      <x:c r="J287" s="60"/>
      <x:c r="K287" s="60"/>
      <x:c r="L287" s="60"/>
      <x:c r="M287" s="60"/>
      <x:c r="N287" s="43"/>
      <x:c r="O287" s="60"/>
      <x:c r="P287" s="60"/>
      <x:c r="Q287" s="227"/>
      <x:c r="R287" s="227"/>
      <x:c r="S287" s="227"/>
      <x:c r="T287" s="60"/>
      <x:c r="U287" s="60"/>
      <x:c r="V287" s="60"/>
      <x:c r="W287" s="60"/>
      <x:c r="X287" s="60"/>
      <x:c r="Y287" s="60"/>
      <x:c r="Z287" s="60"/>
    </x:row>
    <x:row r="288" ht="15" hidden="0" customHeight="1">
      <x:c r="A288" s="60"/>
      <x:c r="B288" s="60"/>
      <x:c r="C288" s="60"/>
      <x:c r="D288" s="60"/>
      <x:c r="E288" s="67"/>
      <x:c r="F288" s="60"/>
      <x:c r="G288" s="304"/>
      <x:c r="H288" s="60"/>
      <x:c r="I288" s="43"/>
      <x:c r="J288" s="60"/>
      <x:c r="K288" s="60"/>
      <x:c r="L288" s="60"/>
      <x:c r="M288" s="60"/>
      <x:c r="N288" s="43"/>
      <x:c r="O288" s="60"/>
      <x:c r="P288" s="60"/>
      <x:c r="Q288" s="227"/>
      <x:c r="R288" s="227"/>
      <x:c r="S288" s="227"/>
      <x:c r="T288" s="60"/>
      <x:c r="U288" s="60"/>
      <x:c r="V288" s="60"/>
      <x:c r="W288" s="60"/>
      <x:c r="X288" s="60"/>
      <x:c r="Y288" s="60"/>
      <x:c r="Z288" s="60"/>
    </x:row>
    <x:row r="289" ht="15" hidden="0" customHeight="1">
      <x:c r="A289" s="60"/>
      <x:c r="B289" s="60"/>
      <x:c r="C289" s="60"/>
      <x:c r="D289" s="60"/>
      <x:c r="E289" s="67"/>
      <x:c r="F289" s="60"/>
      <x:c r="G289" s="304"/>
      <x:c r="H289" s="60"/>
      <x:c r="I289" s="43"/>
      <x:c r="J289" s="60"/>
      <x:c r="K289" s="60"/>
      <x:c r="L289" s="60"/>
      <x:c r="M289" s="60"/>
      <x:c r="N289" s="43"/>
      <x:c r="O289" s="60"/>
      <x:c r="P289" s="60"/>
      <x:c r="Q289" s="227"/>
      <x:c r="R289" s="227"/>
      <x:c r="S289" s="227"/>
      <x:c r="T289" s="60"/>
      <x:c r="U289" s="60"/>
      <x:c r="V289" s="60"/>
      <x:c r="W289" s="60"/>
      <x:c r="X289" s="60"/>
      <x:c r="Y289" s="60"/>
      <x:c r="Z289" s="60"/>
    </x:row>
    <x:row r="290" ht="15" hidden="0" customHeight="1">
      <x:c r="A290" s="60"/>
      <x:c r="B290" s="60"/>
      <x:c r="C290" s="60"/>
      <x:c r="D290" s="60"/>
      <x:c r="E290" s="67"/>
      <x:c r="F290" s="60"/>
      <x:c r="G290" s="304"/>
      <x:c r="H290" s="60"/>
      <x:c r="I290" s="43"/>
      <x:c r="J290" s="60"/>
      <x:c r="K290" s="60"/>
      <x:c r="L290" s="60"/>
      <x:c r="M290" s="60"/>
      <x:c r="N290" s="43"/>
      <x:c r="O290" s="60"/>
      <x:c r="P290" s="60"/>
      <x:c r="Q290" s="227"/>
      <x:c r="R290" s="227"/>
      <x:c r="S290" s="227"/>
      <x:c r="T290" s="60"/>
      <x:c r="U290" s="60"/>
      <x:c r="V290" s="60"/>
      <x:c r="W290" s="60"/>
      <x:c r="X290" s="60"/>
      <x:c r="Y290" s="60"/>
      <x:c r="Z290" s="60"/>
    </x:row>
    <x:row r="291" ht="15" hidden="0" customHeight="1">
      <x:c r="A291" s="60"/>
      <x:c r="B291" s="60"/>
      <x:c r="C291" s="60"/>
      <x:c r="D291" s="60"/>
      <x:c r="E291" s="67"/>
      <x:c r="F291" s="60"/>
      <x:c r="G291" s="304"/>
      <x:c r="H291" s="60"/>
      <x:c r="I291" s="43"/>
      <x:c r="J291" s="60"/>
      <x:c r="K291" s="60"/>
      <x:c r="L291" s="60"/>
      <x:c r="M291" s="60"/>
      <x:c r="N291" s="43"/>
      <x:c r="O291" s="60"/>
      <x:c r="P291" s="60"/>
      <x:c r="Q291" s="227"/>
      <x:c r="R291" s="227"/>
      <x:c r="S291" s="227"/>
      <x:c r="T291" s="60"/>
      <x:c r="U291" s="60"/>
      <x:c r="V291" s="60"/>
      <x:c r="W291" s="60"/>
      <x:c r="X291" s="60"/>
      <x:c r="Y291" s="60"/>
      <x:c r="Z291" s="60"/>
    </x:row>
    <x:row r="292" ht="15" hidden="0" customHeight="1">
      <x:c r="A292" s="60"/>
      <x:c r="B292" s="60"/>
      <x:c r="C292" s="60"/>
      <x:c r="D292" s="60"/>
      <x:c r="E292" s="67"/>
      <x:c r="F292" s="60"/>
      <x:c r="G292" s="304"/>
      <x:c r="H292" s="60"/>
      <x:c r="I292" s="43"/>
      <x:c r="J292" s="60"/>
      <x:c r="K292" s="60"/>
      <x:c r="L292" s="60"/>
      <x:c r="M292" s="60"/>
      <x:c r="N292" s="43"/>
      <x:c r="O292" s="60"/>
      <x:c r="P292" s="60"/>
      <x:c r="Q292" s="227"/>
      <x:c r="R292" s="227"/>
      <x:c r="S292" s="227"/>
      <x:c r="T292" s="60"/>
      <x:c r="U292" s="60"/>
      <x:c r="V292" s="60"/>
      <x:c r="W292" s="60"/>
      <x:c r="X292" s="60"/>
      <x:c r="Y292" s="60"/>
      <x:c r="Z292" s="60"/>
    </x:row>
    <x:row r="293" ht="15" hidden="0" customHeight="1">
      <x:c r="A293" s="60"/>
      <x:c r="B293" s="60"/>
      <x:c r="C293" s="60"/>
      <x:c r="D293" s="60"/>
      <x:c r="E293" s="67"/>
      <x:c r="F293" s="60"/>
      <x:c r="G293" s="304"/>
      <x:c r="H293" s="60"/>
      <x:c r="I293" s="43"/>
      <x:c r="J293" s="60"/>
      <x:c r="K293" s="60"/>
      <x:c r="L293" s="60"/>
      <x:c r="M293" s="60"/>
      <x:c r="N293" s="43"/>
      <x:c r="O293" s="60"/>
      <x:c r="P293" s="60"/>
      <x:c r="Q293" s="227"/>
      <x:c r="R293" s="227"/>
      <x:c r="S293" s="227"/>
      <x:c r="T293" s="60"/>
      <x:c r="U293" s="60"/>
      <x:c r="V293" s="60"/>
      <x:c r="W293" s="60"/>
      <x:c r="X293" s="60"/>
      <x:c r="Y293" s="60"/>
      <x:c r="Z293" s="60"/>
    </x:row>
    <x:row r="294" ht="15" hidden="0" customHeight="1">
      <x:c r="A294" s="60"/>
      <x:c r="B294" s="60"/>
      <x:c r="C294" s="60"/>
      <x:c r="D294" s="60"/>
      <x:c r="E294" s="67"/>
      <x:c r="F294" s="60"/>
      <x:c r="G294" s="304"/>
      <x:c r="H294" s="60"/>
      <x:c r="I294" s="43"/>
      <x:c r="J294" s="60"/>
      <x:c r="K294" s="60"/>
      <x:c r="L294" s="60"/>
      <x:c r="M294" s="60"/>
      <x:c r="N294" s="43"/>
      <x:c r="O294" s="60"/>
      <x:c r="P294" s="60"/>
      <x:c r="Q294" s="227"/>
      <x:c r="R294" s="227"/>
      <x:c r="S294" s="227"/>
      <x:c r="T294" s="60"/>
      <x:c r="U294" s="60"/>
      <x:c r="V294" s="60"/>
      <x:c r="W294" s="60"/>
      <x:c r="X294" s="60"/>
      <x:c r="Y294" s="60"/>
      <x:c r="Z294" s="60"/>
    </x:row>
    <x:row r="295" ht="15" hidden="0" customHeight="1">
      <x:c r="A295" s="60"/>
      <x:c r="B295" s="60"/>
      <x:c r="C295" s="60"/>
      <x:c r="D295" s="60"/>
      <x:c r="E295" s="67"/>
      <x:c r="F295" s="60"/>
      <x:c r="G295" s="304"/>
      <x:c r="H295" s="60"/>
      <x:c r="I295" s="43"/>
      <x:c r="J295" s="60"/>
      <x:c r="K295" s="60"/>
      <x:c r="L295" s="60"/>
      <x:c r="M295" s="60"/>
      <x:c r="N295" s="43"/>
      <x:c r="O295" s="60"/>
      <x:c r="P295" s="60"/>
      <x:c r="Q295" s="227"/>
      <x:c r="R295" s="227"/>
      <x:c r="S295" s="227"/>
      <x:c r="T295" s="60"/>
      <x:c r="U295" s="60"/>
      <x:c r="V295" s="60"/>
      <x:c r="W295" s="60"/>
      <x:c r="X295" s="60"/>
      <x:c r="Y295" s="60"/>
      <x:c r="Z295" s="60"/>
    </x:row>
    <x:row r="296" ht="15" hidden="0" customHeight="1">
      <x:c r="A296" s="60"/>
      <x:c r="B296" s="60"/>
      <x:c r="C296" s="60"/>
      <x:c r="D296" s="60"/>
      <x:c r="E296" s="67"/>
      <x:c r="F296" s="60"/>
      <x:c r="G296" s="304"/>
      <x:c r="H296" s="60"/>
      <x:c r="I296" s="43"/>
      <x:c r="J296" s="60"/>
      <x:c r="K296" s="60"/>
      <x:c r="L296" s="60"/>
      <x:c r="M296" s="60"/>
      <x:c r="N296" s="43"/>
      <x:c r="O296" s="60"/>
      <x:c r="P296" s="60"/>
      <x:c r="Q296" s="227"/>
      <x:c r="R296" s="227"/>
      <x:c r="S296" s="227"/>
      <x:c r="T296" s="60"/>
      <x:c r="U296" s="60"/>
      <x:c r="V296" s="60"/>
      <x:c r="W296" s="60"/>
      <x:c r="X296" s="60"/>
      <x:c r="Y296" s="60"/>
      <x:c r="Z296" s="60"/>
    </x:row>
    <x:row r="297" ht="15" hidden="0" customHeight="1">
      <x:c r="A297" s="60"/>
      <x:c r="B297" s="60"/>
      <x:c r="C297" s="60"/>
      <x:c r="D297" s="60"/>
      <x:c r="E297" s="67"/>
      <x:c r="F297" s="60"/>
      <x:c r="G297" s="304"/>
      <x:c r="H297" s="60"/>
      <x:c r="I297" s="43"/>
      <x:c r="J297" s="60"/>
      <x:c r="K297" s="60"/>
      <x:c r="L297" s="60"/>
      <x:c r="M297" s="60"/>
      <x:c r="N297" s="43"/>
      <x:c r="O297" s="60"/>
      <x:c r="P297" s="60"/>
      <x:c r="Q297" s="227"/>
      <x:c r="R297" s="227"/>
      <x:c r="S297" s="227"/>
      <x:c r="T297" s="60"/>
      <x:c r="U297" s="60"/>
      <x:c r="V297" s="60"/>
      <x:c r="W297" s="60"/>
      <x:c r="X297" s="60"/>
      <x:c r="Y297" s="60"/>
      <x:c r="Z297" s="60"/>
    </x:row>
    <x:row r="298" ht="15" hidden="0" customHeight="1">
      <x:c r="A298" s="60"/>
      <x:c r="B298" s="60"/>
      <x:c r="C298" s="60"/>
      <x:c r="D298" s="60"/>
      <x:c r="E298" s="67"/>
      <x:c r="F298" s="60"/>
      <x:c r="G298" s="304"/>
      <x:c r="H298" s="60"/>
      <x:c r="I298" s="43"/>
      <x:c r="J298" s="60"/>
      <x:c r="K298" s="60"/>
      <x:c r="L298" s="60"/>
      <x:c r="M298" s="60"/>
      <x:c r="N298" s="43"/>
      <x:c r="O298" s="60"/>
      <x:c r="P298" s="60"/>
      <x:c r="Q298" s="227"/>
      <x:c r="R298" s="227"/>
      <x:c r="S298" s="227"/>
      <x:c r="T298" s="60"/>
      <x:c r="U298" s="60"/>
      <x:c r="V298" s="60"/>
      <x:c r="W298" s="60"/>
      <x:c r="X298" s="60"/>
      <x:c r="Y298" s="60"/>
      <x:c r="Z298" s="60"/>
    </x:row>
    <x:row r="299" ht="15" hidden="0" customHeight="1">
      <x:c r="A299" s="60"/>
      <x:c r="B299" s="60"/>
      <x:c r="C299" s="60"/>
      <x:c r="D299" s="60"/>
      <x:c r="E299" s="67"/>
      <x:c r="F299" s="60"/>
      <x:c r="G299" s="304"/>
      <x:c r="H299" s="60"/>
      <x:c r="I299" s="43"/>
      <x:c r="J299" s="60"/>
      <x:c r="K299" s="60"/>
      <x:c r="L299" s="60"/>
      <x:c r="M299" s="60"/>
      <x:c r="N299" s="43"/>
      <x:c r="O299" s="60"/>
      <x:c r="P299" s="60"/>
      <x:c r="Q299" s="227"/>
      <x:c r="R299" s="227"/>
      <x:c r="S299" s="227"/>
      <x:c r="T299" s="60"/>
      <x:c r="U299" s="60"/>
      <x:c r="V299" s="60"/>
      <x:c r="W299" s="60"/>
      <x:c r="X299" s="60"/>
      <x:c r="Y299" s="60"/>
      <x:c r="Z299" s="60"/>
    </x:row>
    <x:row r="300" ht="15" hidden="0" customHeight="1">
      <x:c r="A300" s="60"/>
      <x:c r="B300" s="60"/>
      <x:c r="C300" s="60"/>
      <x:c r="D300" s="60"/>
      <x:c r="E300" s="67"/>
      <x:c r="F300" s="60"/>
      <x:c r="G300" s="304"/>
      <x:c r="H300" s="60"/>
      <x:c r="I300" s="43"/>
      <x:c r="J300" s="60"/>
      <x:c r="K300" s="60"/>
      <x:c r="L300" s="60"/>
      <x:c r="M300" s="60"/>
      <x:c r="N300" s="43"/>
      <x:c r="O300" s="60"/>
      <x:c r="P300" s="60"/>
      <x:c r="Q300" s="227"/>
      <x:c r="R300" s="227"/>
      <x:c r="S300" s="227"/>
      <x:c r="T300" s="60"/>
      <x:c r="U300" s="60"/>
      <x:c r="V300" s="60"/>
      <x:c r="W300" s="60"/>
      <x:c r="X300" s="60"/>
      <x:c r="Y300" s="60"/>
      <x:c r="Z300" s="60"/>
    </x:row>
    <x:row r="301" ht="15" hidden="0" customHeight="1">
      <x:c r="A301" s="60"/>
      <x:c r="B301" s="60"/>
      <x:c r="C301" s="60"/>
      <x:c r="D301" s="60"/>
      <x:c r="E301" s="67"/>
      <x:c r="F301" s="60"/>
      <x:c r="G301" s="304"/>
      <x:c r="H301" s="60"/>
      <x:c r="I301" s="43"/>
      <x:c r="J301" s="60"/>
      <x:c r="K301" s="60"/>
      <x:c r="L301" s="60"/>
      <x:c r="M301" s="60"/>
      <x:c r="N301" s="43"/>
      <x:c r="O301" s="60"/>
      <x:c r="P301" s="60"/>
      <x:c r="Q301" s="227"/>
      <x:c r="R301" s="227"/>
      <x:c r="S301" s="227"/>
      <x:c r="T301" s="60"/>
      <x:c r="U301" s="60"/>
      <x:c r="V301" s="60"/>
      <x:c r="W301" s="60"/>
      <x:c r="X301" s="60"/>
      <x:c r="Y301" s="60"/>
      <x:c r="Z301" s="60"/>
    </x:row>
    <x:row r="302" ht="15" hidden="0" customHeight="1">
      <x:c r="A302" s="60"/>
      <x:c r="B302" s="60"/>
      <x:c r="C302" s="60"/>
      <x:c r="D302" s="60"/>
      <x:c r="E302" s="67"/>
      <x:c r="F302" s="60"/>
      <x:c r="G302" s="304"/>
      <x:c r="H302" s="60"/>
      <x:c r="I302" s="43"/>
      <x:c r="J302" s="60"/>
      <x:c r="K302" s="60"/>
      <x:c r="L302" s="60"/>
      <x:c r="M302" s="60"/>
      <x:c r="N302" s="43"/>
      <x:c r="O302" s="60"/>
      <x:c r="P302" s="60"/>
      <x:c r="Q302" s="227"/>
      <x:c r="R302" s="227"/>
      <x:c r="S302" s="227"/>
      <x:c r="T302" s="60"/>
      <x:c r="U302" s="60"/>
      <x:c r="V302" s="60"/>
      <x:c r="W302" s="60"/>
      <x:c r="X302" s="60"/>
      <x:c r="Y302" s="60"/>
      <x:c r="Z302" s="60"/>
    </x:row>
    <x:row r="303" ht="15" hidden="0" customHeight="1">
      <x:c r="A303" s="60"/>
      <x:c r="B303" s="60"/>
      <x:c r="C303" s="60"/>
      <x:c r="D303" s="60"/>
      <x:c r="E303" s="67"/>
      <x:c r="F303" s="60"/>
      <x:c r="G303" s="304"/>
      <x:c r="H303" s="60"/>
      <x:c r="I303" s="43"/>
      <x:c r="J303" s="60"/>
      <x:c r="K303" s="60"/>
      <x:c r="L303" s="60"/>
      <x:c r="M303" s="60"/>
      <x:c r="N303" s="43"/>
      <x:c r="O303" s="60"/>
      <x:c r="P303" s="60"/>
      <x:c r="Q303" s="227"/>
      <x:c r="R303" s="227"/>
      <x:c r="S303" s="227"/>
      <x:c r="T303" s="60"/>
      <x:c r="U303" s="60"/>
      <x:c r="V303" s="60"/>
      <x:c r="W303" s="60"/>
      <x:c r="X303" s="60"/>
      <x:c r="Y303" s="60"/>
      <x:c r="Z303" s="60"/>
    </x:row>
    <x:row r="304" ht="15" hidden="0" customHeight="1">
      <x:c r="A304" s="60"/>
      <x:c r="B304" s="60"/>
      <x:c r="C304" s="60"/>
      <x:c r="D304" s="60"/>
      <x:c r="E304" s="67"/>
      <x:c r="F304" s="60"/>
      <x:c r="G304" s="304"/>
      <x:c r="H304" s="60"/>
      <x:c r="I304" s="43"/>
      <x:c r="J304" s="60"/>
      <x:c r="K304" s="60"/>
      <x:c r="L304" s="60"/>
      <x:c r="M304" s="60"/>
      <x:c r="N304" s="43"/>
      <x:c r="O304" s="60"/>
      <x:c r="P304" s="60"/>
      <x:c r="Q304" s="227"/>
      <x:c r="R304" s="227"/>
      <x:c r="S304" s="227"/>
      <x:c r="T304" s="60"/>
      <x:c r="U304" s="60"/>
      <x:c r="V304" s="60"/>
      <x:c r="W304" s="60"/>
      <x:c r="X304" s="60"/>
      <x:c r="Y304" s="60"/>
      <x:c r="Z304" s="60"/>
    </x:row>
    <x:row r="305" ht="15" hidden="0" customHeight="1">
      <x:c r="A305" s="60"/>
      <x:c r="B305" s="60"/>
      <x:c r="C305" s="60"/>
      <x:c r="D305" s="60"/>
      <x:c r="E305" s="67"/>
      <x:c r="F305" s="60"/>
      <x:c r="G305" s="304"/>
      <x:c r="H305" s="60"/>
      <x:c r="I305" s="43"/>
      <x:c r="J305" s="60"/>
      <x:c r="K305" s="60"/>
      <x:c r="L305" s="60"/>
      <x:c r="M305" s="60"/>
      <x:c r="N305" s="43"/>
      <x:c r="O305" s="60"/>
      <x:c r="P305" s="60"/>
      <x:c r="Q305" s="227"/>
      <x:c r="R305" s="227"/>
      <x:c r="S305" s="227"/>
      <x:c r="T305" s="60"/>
      <x:c r="U305" s="60"/>
      <x:c r="V305" s="60"/>
      <x:c r="W305" s="60"/>
      <x:c r="X305" s="60"/>
      <x:c r="Y305" s="60"/>
      <x:c r="Z305" s="60"/>
    </x:row>
    <x:row r="306" ht="15" hidden="0" customHeight="1">
      <x:c r="A306" s="60"/>
      <x:c r="B306" s="60"/>
      <x:c r="C306" s="60"/>
      <x:c r="D306" s="60"/>
      <x:c r="E306" s="67"/>
      <x:c r="F306" s="60"/>
      <x:c r="G306" s="304"/>
      <x:c r="H306" s="60"/>
      <x:c r="I306" s="43"/>
      <x:c r="J306" s="60"/>
      <x:c r="K306" s="60"/>
      <x:c r="L306" s="60"/>
      <x:c r="M306" s="60"/>
      <x:c r="N306" s="43"/>
      <x:c r="O306" s="60"/>
      <x:c r="P306" s="60"/>
      <x:c r="Q306" s="227"/>
      <x:c r="R306" s="227"/>
      <x:c r="S306" s="227"/>
      <x:c r="T306" s="60"/>
      <x:c r="U306" s="60"/>
      <x:c r="V306" s="60"/>
      <x:c r="W306" s="60"/>
      <x:c r="X306" s="60"/>
      <x:c r="Y306" s="60"/>
      <x:c r="Z306" s="60"/>
    </x:row>
    <x:row r="307" ht="15" hidden="0" customHeight="1">
      <x:c r="A307" s="60"/>
      <x:c r="B307" s="60"/>
      <x:c r="C307" s="60"/>
      <x:c r="D307" s="60"/>
      <x:c r="E307" s="67"/>
      <x:c r="F307" s="60"/>
      <x:c r="G307" s="304"/>
      <x:c r="H307" s="60"/>
      <x:c r="I307" s="43"/>
      <x:c r="J307" s="60"/>
      <x:c r="K307" s="60"/>
      <x:c r="L307" s="60"/>
      <x:c r="M307" s="60"/>
      <x:c r="N307" s="43"/>
      <x:c r="O307" s="60"/>
      <x:c r="P307" s="60"/>
      <x:c r="Q307" s="227"/>
      <x:c r="R307" s="227"/>
      <x:c r="S307" s="227"/>
      <x:c r="T307" s="60"/>
      <x:c r="U307" s="60"/>
      <x:c r="V307" s="60"/>
      <x:c r="W307" s="60"/>
      <x:c r="X307" s="60"/>
      <x:c r="Y307" s="60"/>
      <x:c r="Z307" s="60"/>
    </x:row>
    <x:row r="308" ht="15" hidden="0" customHeight="1">
      <x:c r="A308" s="60"/>
      <x:c r="B308" s="60"/>
      <x:c r="C308" s="60"/>
      <x:c r="D308" s="60"/>
      <x:c r="E308" s="67"/>
      <x:c r="F308" s="60"/>
      <x:c r="G308" s="304"/>
      <x:c r="H308" s="60"/>
      <x:c r="I308" s="43"/>
      <x:c r="J308" s="60"/>
      <x:c r="K308" s="60"/>
      <x:c r="L308" s="60"/>
      <x:c r="M308" s="60"/>
      <x:c r="N308" s="43"/>
      <x:c r="O308" s="60"/>
      <x:c r="P308" s="60"/>
      <x:c r="Q308" s="227"/>
      <x:c r="R308" s="227"/>
      <x:c r="S308" s="227"/>
      <x:c r="T308" s="60"/>
      <x:c r="U308" s="60"/>
      <x:c r="V308" s="60"/>
      <x:c r="W308" s="60"/>
      <x:c r="X308" s="60"/>
      <x:c r="Y308" s="60"/>
      <x:c r="Z308" s="60"/>
    </x:row>
    <x:row r="309" ht="15" hidden="0" customHeight="1">
      <x:c r="A309" s="60"/>
      <x:c r="B309" s="60"/>
      <x:c r="C309" s="60"/>
      <x:c r="D309" s="60"/>
      <x:c r="E309" s="67"/>
      <x:c r="F309" s="60"/>
      <x:c r="G309" s="304"/>
      <x:c r="H309" s="60"/>
      <x:c r="I309" s="43"/>
      <x:c r="J309" s="60"/>
      <x:c r="K309" s="60"/>
      <x:c r="L309" s="60"/>
      <x:c r="M309" s="60"/>
      <x:c r="N309" s="43"/>
      <x:c r="O309" s="60"/>
      <x:c r="P309" s="60"/>
      <x:c r="Q309" s="227"/>
      <x:c r="R309" s="227"/>
      <x:c r="S309" s="227"/>
      <x:c r="T309" s="60"/>
      <x:c r="U309" s="60"/>
      <x:c r="V309" s="60"/>
      <x:c r="W309" s="60"/>
      <x:c r="X309" s="60"/>
      <x:c r="Y309" s="60"/>
      <x:c r="Z309" s="60"/>
    </x:row>
    <x:row r="310" ht="15" hidden="0" customHeight="1">
      <x:c r="A310" s="60"/>
      <x:c r="B310" s="60"/>
      <x:c r="C310" s="60"/>
      <x:c r="D310" s="60"/>
      <x:c r="E310" s="67"/>
      <x:c r="F310" s="60"/>
      <x:c r="G310" s="304"/>
      <x:c r="H310" s="60"/>
      <x:c r="I310" s="43"/>
      <x:c r="J310" s="60"/>
      <x:c r="K310" s="60"/>
      <x:c r="L310" s="60"/>
      <x:c r="M310" s="60"/>
      <x:c r="N310" s="43"/>
      <x:c r="O310" s="60"/>
      <x:c r="P310" s="60"/>
      <x:c r="Q310" s="227"/>
      <x:c r="R310" s="227"/>
      <x:c r="S310" s="227"/>
      <x:c r="T310" s="60"/>
      <x:c r="U310" s="60"/>
      <x:c r="V310" s="60"/>
      <x:c r="W310" s="60"/>
      <x:c r="X310" s="60"/>
      <x:c r="Y310" s="60"/>
      <x:c r="Z310" s="60"/>
    </x:row>
    <x:row r="311" ht="15" hidden="0" customHeight="1">
      <x:c r="A311" s="60"/>
      <x:c r="B311" s="60"/>
      <x:c r="C311" s="60"/>
      <x:c r="D311" s="60"/>
      <x:c r="E311" s="67"/>
      <x:c r="F311" s="60"/>
      <x:c r="G311" s="304"/>
      <x:c r="H311" s="60"/>
      <x:c r="I311" s="43"/>
      <x:c r="J311" s="60"/>
      <x:c r="K311" s="60"/>
      <x:c r="L311" s="60"/>
      <x:c r="M311" s="60"/>
      <x:c r="N311" s="43"/>
      <x:c r="O311" s="60"/>
      <x:c r="P311" s="60"/>
      <x:c r="Q311" s="227"/>
      <x:c r="R311" s="227"/>
      <x:c r="S311" s="227"/>
      <x:c r="T311" s="60"/>
      <x:c r="U311" s="60"/>
      <x:c r="V311" s="60"/>
      <x:c r="W311" s="60"/>
      <x:c r="X311" s="60"/>
      <x:c r="Y311" s="60"/>
      <x:c r="Z311" s="60"/>
    </x:row>
    <x:row r="312" ht="15" hidden="0" customHeight="1">
      <x:c r="A312" s="60"/>
      <x:c r="B312" s="60"/>
      <x:c r="C312" s="60"/>
      <x:c r="D312" s="60"/>
      <x:c r="E312" s="67"/>
      <x:c r="F312" s="60"/>
      <x:c r="G312" s="304"/>
      <x:c r="H312" s="60"/>
      <x:c r="I312" s="43"/>
      <x:c r="J312" s="60"/>
      <x:c r="K312" s="60"/>
      <x:c r="L312" s="60"/>
      <x:c r="M312" s="60"/>
      <x:c r="N312" s="43"/>
      <x:c r="O312" s="60"/>
      <x:c r="P312" s="60"/>
      <x:c r="Q312" s="227"/>
      <x:c r="R312" s="227"/>
      <x:c r="S312" s="227"/>
      <x:c r="T312" s="60"/>
      <x:c r="U312" s="60"/>
      <x:c r="V312" s="60"/>
      <x:c r="W312" s="60"/>
      <x:c r="X312" s="60"/>
      <x:c r="Y312" s="60"/>
      <x:c r="Z312" s="60"/>
    </x:row>
    <x:row r="313" ht="15" hidden="0" customHeight="1">
      <x:c r="A313" s="60"/>
      <x:c r="B313" s="60"/>
      <x:c r="C313" s="60"/>
      <x:c r="D313" s="60"/>
      <x:c r="E313" s="67"/>
      <x:c r="F313" s="60"/>
      <x:c r="G313" s="304"/>
      <x:c r="H313" s="60"/>
      <x:c r="I313" s="43"/>
      <x:c r="J313" s="60"/>
      <x:c r="K313" s="60"/>
      <x:c r="L313" s="60"/>
      <x:c r="M313" s="60"/>
      <x:c r="N313" s="43"/>
      <x:c r="O313" s="60"/>
      <x:c r="P313" s="60"/>
      <x:c r="Q313" s="227"/>
      <x:c r="R313" s="227"/>
      <x:c r="S313" s="227"/>
      <x:c r="T313" s="60"/>
      <x:c r="U313" s="60"/>
      <x:c r="V313" s="60"/>
      <x:c r="W313" s="60"/>
      <x:c r="X313" s="60"/>
      <x:c r="Y313" s="60"/>
      <x:c r="Z313" s="60"/>
    </x:row>
    <x:row r="314" ht="15" hidden="0" customHeight="1">
      <x:c r="A314" s="60"/>
      <x:c r="B314" s="60"/>
      <x:c r="C314" s="60"/>
      <x:c r="D314" s="60"/>
      <x:c r="E314" s="67"/>
      <x:c r="F314" s="60"/>
      <x:c r="G314" s="304"/>
      <x:c r="H314" s="60"/>
      <x:c r="I314" s="43"/>
      <x:c r="J314" s="60"/>
      <x:c r="K314" s="60"/>
      <x:c r="L314" s="60"/>
      <x:c r="M314" s="60"/>
      <x:c r="N314" s="43"/>
      <x:c r="O314" s="60"/>
      <x:c r="P314" s="60"/>
      <x:c r="Q314" s="227"/>
      <x:c r="R314" s="227"/>
      <x:c r="S314" s="227"/>
      <x:c r="T314" s="60"/>
      <x:c r="U314" s="60"/>
      <x:c r="V314" s="60"/>
      <x:c r="W314" s="60"/>
      <x:c r="X314" s="60"/>
      <x:c r="Y314" s="60"/>
      <x:c r="Z314" s="60"/>
    </x:row>
    <x:row r="315" ht="15" hidden="0" customHeight="1">
      <x:c r="A315" s="60"/>
      <x:c r="B315" s="60"/>
      <x:c r="C315" s="60"/>
      <x:c r="D315" s="60"/>
      <x:c r="E315" s="67"/>
      <x:c r="F315" s="60"/>
      <x:c r="G315" s="304"/>
      <x:c r="H315" s="60"/>
      <x:c r="I315" s="43"/>
      <x:c r="J315" s="60"/>
      <x:c r="K315" s="60"/>
      <x:c r="L315" s="60"/>
      <x:c r="M315" s="60"/>
      <x:c r="N315" s="43"/>
      <x:c r="O315" s="60"/>
      <x:c r="P315" s="60"/>
      <x:c r="Q315" s="227"/>
      <x:c r="R315" s="227"/>
      <x:c r="S315" s="227"/>
      <x:c r="T315" s="60"/>
      <x:c r="U315" s="60"/>
      <x:c r="V315" s="60"/>
      <x:c r="W315" s="60"/>
      <x:c r="X315" s="60"/>
      <x:c r="Y315" s="60"/>
      <x:c r="Z315" s="60"/>
    </x:row>
    <x:row r="316" ht="15" hidden="0" customHeight="1">
      <x:c r="A316" s="60"/>
      <x:c r="B316" s="60"/>
      <x:c r="C316" s="60"/>
      <x:c r="D316" s="60"/>
      <x:c r="E316" s="67"/>
      <x:c r="F316" s="60"/>
      <x:c r="G316" s="304"/>
      <x:c r="H316" s="60"/>
      <x:c r="I316" s="43"/>
      <x:c r="J316" s="60"/>
      <x:c r="K316" s="60"/>
      <x:c r="L316" s="60"/>
      <x:c r="M316" s="60"/>
      <x:c r="N316" s="43"/>
      <x:c r="O316" s="60"/>
      <x:c r="P316" s="60"/>
      <x:c r="Q316" s="227"/>
      <x:c r="R316" s="227"/>
      <x:c r="S316" s="227"/>
      <x:c r="T316" s="60"/>
      <x:c r="U316" s="60"/>
      <x:c r="V316" s="60"/>
      <x:c r="W316" s="60"/>
      <x:c r="X316" s="60"/>
      <x:c r="Y316" s="60"/>
      <x:c r="Z316" s="60"/>
    </x:row>
    <x:row r="317" ht="15" hidden="0" customHeight="1">
      <x:c r="A317" s="60"/>
      <x:c r="B317" s="60"/>
      <x:c r="C317" s="60"/>
      <x:c r="D317" s="60"/>
      <x:c r="E317" s="67"/>
      <x:c r="F317" s="60"/>
      <x:c r="G317" s="304"/>
      <x:c r="H317" s="60"/>
      <x:c r="I317" s="43"/>
      <x:c r="J317" s="60"/>
      <x:c r="K317" s="60"/>
      <x:c r="L317" s="60"/>
      <x:c r="M317" s="60"/>
      <x:c r="N317" s="43"/>
      <x:c r="O317" s="60"/>
      <x:c r="P317" s="60"/>
      <x:c r="Q317" s="227"/>
      <x:c r="R317" s="227"/>
      <x:c r="S317" s="227"/>
      <x:c r="T317" s="60"/>
      <x:c r="U317" s="60"/>
      <x:c r="V317" s="60"/>
      <x:c r="W317" s="60"/>
      <x:c r="X317" s="60"/>
      <x:c r="Y317" s="60"/>
      <x:c r="Z317" s="60"/>
    </x:row>
    <x:row r="318" ht="15" hidden="0" customHeight="1">
      <x:c r="A318" s="60"/>
      <x:c r="B318" s="60"/>
      <x:c r="C318" s="60"/>
      <x:c r="D318" s="60"/>
      <x:c r="E318" s="67"/>
      <x:c r="F318" s="60"/>
      <x:c r="G318" s="304"/>
      <x:c r="H318" s="60"/>
      <x:c r="I318" s="43"/>
      <x:c r="J318" s="60"/>
      <x:c r="K318" s="60"/>
      <x:c r="L318" s="60"/>
      <x:c r="M318" s="60"/>
      <x:c r="N318" s="43"/>
      <x:c r="O318" s="60"/>
      <x:c r="P318" s="60"/>
      <x:c r="Q318" s="227"/>
      <x:c r="R318" s="227"/>
      <x:c r="S318" s="227"/>
      <x:c r="T318" s="60"/>
      <x:c r="U318" s="60"/>
      <x:c r="V318" s="60"/>
      <x:c r="W318" s="60"/>
      <x:c r="X318" s="60"/>
      <x:c r="Y318" s="60"/>
      <x:c r="Z318" s="60"/>
    </x:row>
    <x:row r="319" ht="15" hidden="0" customHeight="1">
      <x:c r="A319" s="60"/>
      <x:c r="B319" s="60"/>
      <x:c r="C319" s="60"/>
      <x:c r="D319" s="60"/>
      <x:c r="E319" s="67"/>
      <x:c r="F319" s="60"/>
      <x:c r="G319" s="304"/>
      <x:c r="H319" s="60"/>
      <x:c r="I319" s="43"/>
      <x:c r="J319" s="60"/>
      <x:c r="K319" s="60"/>
      <x:c r="L319" s="60"/>
      <x:c r="M319" s="60"/>
      <x:c r="N319" s="43"/>
      <x:c r="O319" s="60"/>
      <x:c r="P319" s="60"/>
      <x:c r="Q319" s="227"/>
      <x:c r="R319" s="227"/>
      <x:c r="S319" s="227"/>
      <x:c r="T319" s="60"/>
      <x:c r="U319" s="60"/>
      <x:c r="V319" s="60"/>
      <x:c r="W319" s="60"/>
      <x:c r="X319" s="60"/>
      <x:c r="Y319" s="60"/>
      <x:c r="Z319" s="60"/>
    </x:row>
    <x:row r="320" ht="15" hidden="0" customHeight="1">
      <x:c r="A320" s="60"/>
      <x:c r="B320" s="60"/>
      <x:c r="C320" s="60"/>
      <x:c r="D320" s="60"/>
      <x:c r="E320" s="67"/>
      <x:c r="F320" s="60"/>
      <x:c r="G320" s="304"/>
      <x:c r="H320" s="60"/>
      <x:c r="I320" s="43"/>
      <x:c r="J320" s="60"/>
      <x:c r="K320" s="60"/>
      <x:c r="L320" s="60"/>
      <x:c r="M320" s="60"/>
      <x:c r="N320" s="43"/>
      <x:c r="O320" s="60"/>
      <x:c r="P320" s="60"/>
      <x:c r="Q320" s="227"/>
      <x:c r="R320" s="227"/>
      <x:c r="S320" s="227"/>
      <x:c r="T320" s="60"/>
      <x:c r="U320" s="60"/>
      <x:c r="V320" s="60"/>
      <x:c r="W320" s="60"/>
      <x:c r="X320" s="60"/>
      <x:c r="Y320" s="60"/>
      <x:c r="Z320" s="60"/>
    </x:row>
    <x:row r="321" ht="15" hidden="0" customHeight="1">
      <x:c r="A321" s="60"/>
      <x:c r="B321" s="60"/>
      <x:c r="C321" s="60"/>
      <x:c r="D321" s="60"/>
      <x:c r="E321" s="67"/>
      <x:c r="F321" s="60"/>
      <x:c r="G321" s="304"/>
      <x:c r="H321" s="60"/>
      <x:c r="I321" s="43"/>
      <x:c r="J321" s="60"/>
      <x:c r="K321" s="60"/>
      <x:c r="L321" s="60"/>
      <x:c r="M321" s="60"/>
      <x:c r="N321" s="43"/>
      <x:c r="O321" s="60"/>
      <x:c r="P321" s="60"/>
      <x:c r="Q321" s="227"/>
      <x:c r="R321" s="227"/>
      <x:c r="S321" s="227"/>
      <x:c r="T321" s="60"/>
      <x:c r="U321" s="60"/>
      <x:c r="V321" s="60"/>
      <x:c r="W321" s="60"/>
      <x:c r="X321" s="60"/>
      <x:c r="Y321" s="60"/>
      <x:c r="Z321" s="60"/>
    </x:row>
    <x:row r="322" ht="15" hidden="0" customHeight="1">
      <x:c r="A322" s="60"/>
      <x:c r="B322" s="60"/>
      <x:c r="C322" s="60"/>
      <x:c r="D322" s="60"/>
      <x:c r="E322" s="67"/>
      <x:c r="F322" s="60"/>
      <x:c r="G322" s="304"/>
      <x:c r="H322" s="60"/>
      <x:c r="I322" s="43"/>
      <x:c r="J322" s="60"/>
      <x:c r="K322" s="60"/>
      <x:c r="L322" s="60"/>
      <x:c r="M322" s="60"/>
      <x:c r="N322" s="43"/>
      <x:c r="O322" s="60"/>
      <x:c r="P322" s="60"/>
      <x:c r="Q322" s="227"/>
      <x:c r="R322" s="227"/>
      <x:c r="S322" s="227"/>
      <x:c r="T322" s="60"/>
      <x:c r="U322" s="60"/>
      <x:c r="V322" s="60"/>
      <x:c r="W322" s="60"/>
      <x:c r="X322" s="60"/>
      <x:c r="Y322" s="60"/>
      <x:c r="Z322" s="60"/>
    </x:row>
    <x:row r="323" ht="15" hidden="0" customHeight="1">
      <x:c r="A323" s="60"/>
      <x:c r="B323" s="60"/>
      <x:c r="C323" s="60"/>
      <x:c r="D323" s="60"/>
      <x:c r="E323" s="67"/>
      <x:c r="F323" s="60"/>
      <x:c r="G323" s="304"/>
      <x:c r="H323" s="60"/>
      <x:c r="I323" s="43"/>
      <x:c r="J323" s="60"/>
      <x:c r="K323" s="60"/>
      <x:c r="L323" s="60"/>
      <x:c r="M323" s="60"/>
      <x:c r="N323" s="43"/>
      <x:c r="O323" s="60"/>
      <x:c r="P323" s="60"/>
      <x:c r="Q323" s="227"/>
      <x:c r="R323" s="227"/>
      <x:c r="S323" s="227"/>
      <x:c r="T323" s="60"/>
      <x:c r="U323" s="60"/>
      <x:c r="V323" s="60"/>
      <x:c r="W323" s="60"/>
      <x:c r="X323" s="60"/>
      <x:c r="Y323" s="60"/>
      <x:c r="Z323" s="60"/>
    </x:row>
    <x:row r="324" ht="15" hidden="0" customHeight="1">
      <x:c r="A324" s="60"/>
      <x:c r="B324" s="60"/>
      <x:c r="C324" s="60"/>
      <x:c r="D324" s="60"/>
      <x:c r="E324" s="67"/>
      <x:c r="F324" s="60"/>
      <x:c r="G324" s="304"/>
      <x:c r="H324" s="60"/>
      <x:c r="I324" s="43"/>
      <x:c r="J324" s="60"/>
      <x:c r="K324" s="60"/>
      <x:c r="L324" s="60"/>
      <x:c r="M324" s="60"/>
      <x:c r="N324" s="43"/>
      <x:c r="O324" s="60"/>
      <x:c r="P324" s="60"/>
      <x:c r="Q324" s="227"/>
      <x:c r="R324" s="227"/>
      <x:c r="S324" s="227"/>
      <x:c r="T324" s="60"/>
      <x:c r="U324" s="60"/>
      <x:c r="V324" s="60"/>
      <x:c r="W324" s="60"/>
      <x:c r="X324" s="60"/>
      <x:c r="Y324" s="60"/>
      <x:c r="Z324" s="60"/>
    </x:row>
    <x:row r="325" ht="15" hidden="0" customHeight="1">
      <x:c r="A325" s="60"/>
      <x:c r="B325" s="60"/>
      <x:c r="C325" s="60"/>
      <x:c r="D325" s="60"/>
      <x:c r="E325" s="67"/>
      <x:c r="F325" s="60"/>
      <x:c r="G325" s="304"/>
      <x:c r="H325" s="60"/>
      <x:c r="I325" s="43"/>
      <x:c r="J325" s="60"/>
      <x:c r="K325" s="60"/>
      <x:c r="L325" s="60"/>
      <x:c r="M325" s="60"/>
      <x:c r="N325" s="43"/>
      <x:c r="O325" s="60"/>
      <x:c r="P325" s="60"/>
      <x:c r="Q325" s="227"/>
      <x:c r="R325" s="227"/>
      <x:c r="S325" s="227"/>
      <x:c r="T325" s="60"/>
      <x:c r="U325" s="60"/>
      <x:c r="V325" s="60"/>
      <x:c r="W325" s="60"/>
      <x:c r="X325" s="60"/>
      <x:c r="Y325" s="60"/>
      <x:c r="Z325" s="60"/>
    </x:row>
    <x:row r="326" ht="15" hidden="0" customHeight="1">
      <x:c r="A326" s="60"/>
      <x:c r="B326" s="60"/>
      <x:c r="C326" s="60"/>
      <x:c r="D326" s="60"/>
      <x:c r="E326" s="67"/>
      <x:c r="F326" s="60"/>
      <x:c r="G326" s="304"/>
      <x:c r="H326" s="60"/>
      <x:c r="I326" s="43"/>
      <x:c r="J326" s="60"/>
      <x:c r="K326" s="60"/>
      <x:c r="L326" s="60"/>
      <x:c r="M326" s="60"/>
      <x:c r="N326" s="43"/>
      <x:c r="O326" s="60"/>
      <x:c r="P326" s="60"/>
      <x:c r="Q326" s="227"/>
      <x:c r="R326" s="227"/>
      <x:c r="S326" s="227"/>
      <x:c r="T326" s="60"/>
      <x:c r="U326" s="60"/>
      <x:c r="V326" s="60"/>
      <x:c r="W326" s="60"/>
      <x:c r="X326" s="60"/>
      <x:c r="Y326" s="60"/>
      <x:c r="Z326" s="60"/>
    </x:row>
    <x:row r="327" ht="15" hidden="0" customHeight="1">
      <x:c r="A327" s="60"/>
      <x:c r="B327" s="60"/>
      <x:c r="C327" s="60"/>
      <x:c r="D327" s="60"/>
      <x:c r="E327" s="67"/>
      <x:c r="F327" s="60"/>
      <x:c r="G327" s="304"/>
      <x:c r="H327" s="60"/>
      <x:c r="I327" s="43"/>
      <x:c r="J327" s="60"/>
      <x:c r="K327" s="60"/>
      <x:c r="L327" s="60"/>
      <x:c r="M327" s="60"/>
      <x:c r="N327" s="43"/>
      <x:c r="O327" s="60"/>
      <x:c r="P327" s="60"/>
      <x:c r="Q327" s="227"/>
      <x:c r="R327" s="227"/>
      <x:c r="S327" s="227"/>
      <x:c r="T327" s="60"/>
      <x:c r="U327" s="60"/>
      <x:c r="V327" s="60"/>
      <x:c r="W327" s="60"/>
      <x:c r="X327" s="60"/>
      <x:c r="Y327" s="60"/>
      <x:c r="Z327" s="60"/>
    </x:row>
    <x:row r="328" ht="15" hidden="0" customHeight="1">
      <x:c r="A328" s="60"/>
      <x:c r="B328" s="60"/>
      <x:c r="C328" s="60"/>
      <x:c r="D328" s="60"/>
      <x:c r="E328" s="67"/>
      <x:c r="F328" s="60"/>
      <x:c r="G328" s="304"/>
      <x:c r="H328" s="60"/>
      <x:c r="I328" s="43"/>
      <x:c r="J328" s="60"/>
      <x:c r="K328" s="60"/>
      <x:c r="L328" s="60"/>
      <x:c r="M328" s="60"/>
      <x:c r="N328" s="43"/>
      <x:c r="O328" s="60"/>
      <x:c r="P328" s="60"/>
      <x:c r="Q328" s="227"/>
      <x:c r="R328" s="227"/>
      <x:c r="S328" s="227"/>
      <x:c r="T328" s="60"/>
      <x:c r="U328" s="60"/>
      <x:c r="V328" s="60"/>
      <x:c r="W328" s="60"/>
      <x:c r="X328" s="60"/>
      <x:c r="Y328" s="60"/>
      <x:c r="Z328" s="60"/>
    </x:row>
    <x:row r="329" ht="15" hidden="0" customHeight="1">
      <x:c r="A329" s="60"/>
      <x:c r="B329" s="60"/>
      <x:c r="C329" s="60"/>
      <x:c r="D329" s="60"/>
      <x:c r="E329" s="67"/>
      <x:c r="F329" s="60"/>
      <x:c r="G329" s="304"/>
      <x:c r="H329" s="60"/>
      <x:c r="I329" s="43"/>
      <x:c r="J329" s="60"/>
      <x:c r="K329" s="60"/>
      <x:c r="L329" s="60"/>
      <x:c r="M329" s="60"/>
      <x:c r="N329" s="43"/>
      <x:c r="O329" s="60"/>
      <x:c r="P329" s="60"/>
      <x:c r="Q329" s="227"/>
      <x:c r="R329" s="227"/>
      <x:c r="S329" s="227"/>
      <x:c r="T329" s="60"/>
      <x:c r="U329" s="60"/>
      <x:c r="V329" s="60"/>
      <x:c r="W329" s="60"/>
      <x:c r="X329" s="60"/>
      <x:c r="Y329" s="60"/>
      <x:c r="Z329" s="60"/>
    </x:row>
    <x:row r="330" ht="15" hidden="0" customHeight="1">
      <x:c r="A330" s="60"/>
      <x:c r="B330" s="60"/>
      <x:c r="C330" s="60"/>
      <x:c r="D330" s="60"/>
      <x:c r="E330" s="67"/>
      <x:c r="F330" s="60"/>
      <x:c r="G330" s="304"/>
      <x:c r="H330" s="60"/>
      <x:c r="I330" s="43"/>
      <x:c r="J330" s="60"/>
      <x:c r="K330" s="60"/>
      <x:c r="L330" s="60"/>
      <x:c r="M330" s="60"/>
      <x:c r="N330" s="43"/>
      <x:c r="O330" s="60"/>
      <x:c r="P330" s="60"/>
      <x:c r="Q330" s="227"/>
      <x:c r="R330" s="227"/>
      <x:c r="S330" s="227"/>
      <x:c r="T330" s="60"/>
      <x:c r="U330" s="60"/>
      <x:c r="V330" s="60"/>
      <x:c r="W330" s="60"/>
      <x:c r="X330" s="60"/>
      <x:c r="Y330" s="60"/>
      <x:c r="Z330" s="60"/>
    </x:row>
    <x:row r="331" ht="15" hidden="0" customHeight="1">
      <x:c r="A331" s="60"/>
      <x:c r="B331" s="60"/>
      <x:c r="C331" s="60"/>
      <x:c r="D331" s="60"/>
      <x:c r="E331" s="67"/>
      <x:c r="F331" s="60"/>
      <x:c r="G331" s="304"/>
      <x:c r="H331" s="60"/>
      <x:c r="I331" s="43"/>
      <x:c r="J331" s="60"/>
      <x:c r="K331" s="60"/>
      <x:c r="L331" s="60"/>
      <x:c r="M331" s="60"/>
      <x:c r="N331" s="43"/>
      <x:c r="O331" s="60"/>
      <x:c r="P331" s="60"/>
      <x:c r="Q331" s="227"/>
      <x:c r="R331" s="227"/>
      <x:c r="S331" s="227"/>
      <x:c r="T331" s="60"/>
      <x:c r="U331" s="60"/>
      <x:c r="V331" s="60"/>
      <x:c r="W331" s="60"/>
      <x:c r="X331" s="60"/>
      <x:c r="Y331" s="60"/>
      <x:c r="Z331" s="60"/>
    </x:row>
    <x:row r="332" ht="15" hidden="0" customHeight="1">
      <x:c r="A332" s="60"/>
      <x:c r="B332" s="60"/>
      <x:c r="C332" s="60"/>
      <x:c r="D332" s="60"/>
      <x:c r="E332" s="67"/>
      <x:c r="F332" s="60"/>
      <x:c r="G332" s="304"/>
      <x:c r="H332" s="60"/>
      <x:c r="I332" s="43"/>
      <x:c r="J332" s="60"/>
      <x:c r="K332" s="60"/>
      <x:c r="L332" s="60"/>
      <x:c r="M332" s="60"/>
      <x:c r="N332" s="43"/>
      <x:c r="O332" s="60"/>
      <x:c r="P332" s="60"/>
      <x:c r="Q332" s="227"/>
      <x:c r="R332" s="227"/>
      <x:c r="S332" s="227"/>
      <x:c r="T332" s="60"/>
      <x:c r="U332" s="60"/>
      <x:c r="V332" s="60"/>
      <x:c r="W332" s="60"/>
      <x:c r="X332" s="60"/>
      <x:c r="Y332" s="60"/>
      <x:c r="Z332" s="60"/>
    </x:row>
    <x:row r="333" ht="15" hidden="0" customHeight="1">
      <x:c r="A333" s="60"/>
      <x:c r="B333" s="60"/>
      <x:c r="C333" s="60"/>
      <x:c r="D333" s="60"/>
      <x:c r="E333" s="67"/>
      <x:c r="F333" s="60"/>
      <x:c r="G333" s="304"/>
      <x:c r="H333" s="60"/>
      <x:c r="I333" s="43"/>
      <x:c r="J333" s="60"/>
      <x:c r="K333" s="60"/>
      <x:c r="L333" s="60"/>
      <x:c r="M333" s="60"/>
      <x:c r="N333" s="43"/>
      <x:c r="O333" s="60"/>
      <x:c r="P333" s="60"/>
      <x:c r="Q333" s="227"/>
      <x:c r="R333" s="227"/>
      <x:c r="S333" s="227"/>
      <x:c r="T333" s="60"/>
      <x:c r="U333" s="60"/>
      <x:c r="V333" s="60"/>
      <x:c r="W333" s="60"/>
      <x:c r="X333" s="60"/>
      <x:c r="Y333" s="60"/>
      <x:c r="Z333" s="60"/>
    </x:row>
    <x:row r="334" ht="15" hidden="0" customHeight="1">
      <x:c r="A334" s="60"/>
      <x:c r="B334" s="60"/>
      <x:c r="C334" s="60"/>
      <x:c r="D334" s="60"/>
      <x:c r="E334" s="67"/>
      <x:c r="F334" s="60"/>
      <x:c r="G334" s="304"/>
      <x:c r="H334" s="60"/>
      <x:c r="I334" s="43"/>
      <x:c r="J334" s="60"/>
      <x:c r="K334" s="60"/>
      <x:c r="L334" s="60"/>
      <x:c r="M334" s="60"/>
      <x:c r="N334" s="43"/>
      <x:c r="O334" s="60"/>
      <x:c r="P334" s="60"/>
      <x:c r="Q334" s="227"/>
      <x:c r="R334" s="227"/>
      <x:c r="S334" s="227"/>
      <x:c r="T334" s="60"/>
      <x:c r="U334" s="60"/>
      <x:c r="V334" s="60"/>
      <x:c r="W334" s="60"/>
      <x:c r="X334" s="60"/>
      <x:c r="Y334" s="60"/>
      <x:c r="Z334" s="60"/>
    </x:row>
    <x:row r="335" ht="15" hidden="0" customHeight="1">
      <x:c r="A335" s="60"/>
      <x:c r="B335" s="60"/>
      <x:c r="C335" s="60"/>
      <x:c r="D335" s="60"/>
      <x:c r="E335" s="67"/>
      <x:c r="F335" s="60"/>
      <x:c r="G335" s="304"/>
      <x:c r="H335" s="60"/>
      <x:c r="I335" s="43"/>
      <x:c r="J335" s="60"/>
      <x:c r="K335" s="60"/>
      <x:c r="L335" s="60"/>
      <x:c r="M335" s="60"/>
      <x:c r="N335" s="43"/>
      <x:c r="O335" s="60"/>
      <x:c r="P335" s="60"/>
      <x:c r="Q335" s="227"/>
      <x:c r="R335" s="227"/>
      <x:c r="S335" s="227"/>
      <x:c r="T335" s="60"/>
      <x:c r="U335" s="60"/>
      <x:c r="V335" s="60"/>
      <x:c r="W335" s="60"/>
      <x:c r="X335" s="60"/>
      <x:c r="Y335" s="60"/>
      <x:c r="Z335" s="60"/>
    </x:row>
    <x:row r="336" ht="15" hidden="0" customHeight="1">
      <x:c r="A336" s="60"/>
      <x:c r="B336" s="60"/>
      <x:c r="C336" s="60"/>
      <x:c r="D336" s="60"/>
      <x:c r="E336" s="67"/>
      <x:c r="F336" s="60"/>
      <x:c r="G336" s="304"/>
      <x:c r="H336" s="60"/>
      <x:c r="I336" s="43"/>
      <x:c r="J336" s="60"/>
      <x:c r="K336" s="60"/>
      <x:c r="L336" s="60"/>
      <x:c r="M336" s="60"/>
      <x:c r="N336" s="43"/>
      <x:c r="O336" s="60"/>
      <x:c r="P336" s="60"/>
      <x:c r="Q336" s="227"/>
      <x:c r="R336" s="227"/>
      <x:c r="S336" s="227"/>
      <x:c r="T336" s="60"/>
      <x:c r="U336" s="60"/>
      <x:c r="V336" s="60"/>
      <x:c r="W336" s="60"/>
      <x:c r="X336" s="60"/>
      <x:c r="Y336" s="60"/>
      <x:c r="Z336" s="60"/>
    </x:row>
    <x:row r="337" ht="15" hidden="0" customHeight="1">
      <x:c r="A337" s="60"/>
      <x:c r="B337" s="60"/>
      <x:c r="C337" s="60"/>
      <x:c r="D337" s="60"/>
      <x:c r="E337" s="67"/>
      <x:c r="F337" s="60"/>
      <x:c r="G337" s="304"/>
      <x:c r="H337" s="60"/>
      <x:c r="I337" s="43"/>
      <x:c r="J337" s="60"/>
      <x:c r="K337" s="60"/>
      <x:c r="L337" s="60"/>
      <x:c r="M337" s="60"/>
      <x:c r="N337" s="43"/>
      <x:c r="O337" s="60"/>
      <x:c r="P337" s="60"/>
      <x:c r="Q337" s="227"/>
      <x:c r="R337" s="227"/>
      <x:c r="S337" s="227"/>
      <x:c r="T337" s="60"/>
      <x:c r="U337" s="60"/>
      <x:c r="V337" s="60"/>
      <x:c r="W337" s="60"/>
      <x:c r="X337" s="60"/>
      <x:c r="Y337" s="60"/>
      <x:c r="Z337" s="60"/>
    </x:row>
    <x:row r="338" ht="15" hidden="0" customHeight="1">
      <x:c r="A338" s="60"/>
      <x:c r="B338" s="60"/>
      <x:c r="C338" s="60"/>
      <x:c r="D338" s="60"/>
      <x:c r="E338" s="67"/>
      <x:c r="F338" s="60"/>
      <x:c r="G338" s="304"/>
      <x:c r="H338" s="60"/>
      <x:c r="I338" s="43"/>
      <x:c r="J338" s="60"/>
      <x:c r="K338" s="60"/>
      <x:c r="L338" s="60"/>
      <x:c r="M338" s="60"/>
      <x:c r="N338" s="43"/>
      <x:c r="O338" s="60"/>
      <x:c r="P338" s="60"/>
      <x:c r="Q338" s="227"/>
      <x:c r="R338" s="227"/>
      <x:c r="S338" s="227"/>
      <x:c r="T338" s="60"/>
      <x:c r="U338" s="60"/>
      <x:c r="V338" s="60"/>
      <x:c r="W338" s="60"/>
      <x:c r="X338" s="60"/>
      <x:c r="Y338" s="60"/>
      <x:c r="Z338" s="60"/>
    </x:row>
    <x:row r="339" ht="15" hidden="0" customHeight="1">
      <x:c r="A339" s="60"/>
      <x:c r="B339" s="60"/>
      <x:c r="C339" s="60"/>
      <x:c r="D339" s="60"/>
      <x:c r="E339" s="67"/>
      <x:c r="F339" s="60"/>
      <x:c r="G339" s="304"/>
      <x:c r="H339" s="60"/>
      <x:c r="I339" s="43"/>
      <x:c r="J339" s="60"/>
      <x:c r="K339" s="60"/>
      <x:c r="L339" s="60"/>
      <x:c r="M339" s="60"/>
      <x:c r="N339" s="43"/>
      <x:c r="O339" s="60"/>
      <x:c r="P339" s="60"/>
      <x:c r="Q339" s="227"/>
      <x:c r="R339" s="227"/>
      <x:c r="S339" s="227"/>
      <x:c r="T339" s="60"/>
      <x:c r="U339" s="60"/>
      <x:c r="V339" s="60"/>
      <x:c r="W339" s="60"/>
      <x:c r="X339" s="60"/>
      <x:c r="Y339" s="60"/>
      <x:c r="Z339" s="60"/>
    </x:row>
    <x:row r="340" ht="15" hidden="0" customHeight="1">
      <x:c r="A340" s="60"/>
      <x:c r="B340" s="60"/>
      <x:c r="C340" s="60"/>
      <x:c r="D340" s="60"/>
      <x:c r="E340" s="67"/>
      <x:c r="F340" s="60"/>
      <x:c r="G340" s="304"/>
      <x:c r="H340" s="60"/>
      <x:c r="I340" s="43"/>
      <x:c r="J340" s="60"/>
      <x:c r="K340" s="60"/>
      <x:c r="L340" s="60"/>
      <x:c r="M340" s="60"/>
      <x:c r="N340" s="43"/>
      <x:c r="O340" s="60"/>
      <x:c r="P340" s="60"/>
      <x:c r="Q340" s="227"/>
      <x:c r="R340" s="227"/>
      <x:c r="S340" s="227"/>
      <x:c r="T340" s="60"/>
      <x:c r="U340" s="60"/>
      <x:c r="V340" s="60"/>
      <x:c r="W340" s="60"/>
      <x:c r="X340" s="60"/>
      <x:c r="Y340" s="60"/>
      <x:c r="Z340" s="60"/>
    </x:row>
    <x:row r="341" ht="15" hidden="0" customHeight="1">
      <x:c r="A341" s="60"/>
      <x:c r="B341" s="60"/>
      <x:c r="C341" s="60"/>
      <x:c r="D341" s="60"/>
      <x:c r="E341" s="67"/>
      <x:c r="F341" s="60"/>
      <x:c r="G341" s="304"/>
      <x:c r="H341" s="60"/>
      <x:c r="I341" s="43"/>
      <x:c r="J341" s="60"/>
      <x:c r="K341" s="60"/>
      <x:c r="L341" s="60"/>
      <x:c r="M341" s="60"/>
      <x:c r="N341" s="43"/>
      <x:c r="O341" s="60"/>
      <x:c r="P341" s="60"/>
      <x:c r="Q341" s="227"/>
      <x:c r="R341" s="227"/>
      <x:c r="S341" s="227"/>
      <x:c r="T341" s="60"/>
      <x:c r="U341" s="60"/>
      <x:c r="V341" s="60"/>
      <x:c r="W341" s="60"/>
      <x:c r="X341" s="60"/>
      <x:c r="Y341" s="60"/>
      <x:c r="Z341" s="60"/>
    </x:row>
    <x:row r="342" ht="15" hidden="0" customHeight="1">
      <x:c r="A342" s="60"/>
      <x:c r="B342" s="60"/>
      <x:c r="C342" s="60"/>
      <x:c r="D342" s="60"/>
      <x:c r="E342" s="67"/>
      <x:c r="F342" s="60"/>
      <x:c r="G342" s="304"/>
      <x:c r="H342" s="60"/>
      <x:c r="I342" s="43"/>
      <x:c r="J342" s="60"/>
      <x:c r="K342" s="60"/>
      <x:c r="L342" s="60"/>
      <x:c r="M342" s="60"/>
      <x:c r="N342" s="43"/>
      <x:c r="O342" s="60"/>
      <x:c r="P342" s="60"/>
      <x:c r="Q342" s="227"/>
      <x:c r="R342" s="227"/>
      <x:c r="S342" s="227"/>
      <x:c r="T342" s="60"/>
      <x:c r="U342" s="60"/>
      <x:c r="V342" s="60"/>
      <x:c r="W342" s="60"/>
      <x:c r="X342" s="60"/>
      <x:c r="Y342" s="60"/>
      <x:c r="Z342" s="60"/>
    </x:row>
    <x:row r="343" ht="15" hidden="0" customHeight="1">
      <x:c r="A343" s="60"/>
      <x:c r="B343" s="60"/>
      <x:c r="C343" s="60"/>
      <x:c r="D343" s="60"/>
      <x:c r="E343" s="67"/>
      <x:c r="F343" s="60"/>
      <x:c r="G343" s="304"/>
      <x:c r="H343" s="60"/>
      <x:c r="I343" s="43"/>
      <x:c r="J343" s="60"/>
      <x:c r="K343" s="60"/>
      <x:c r="L343" s="60"/>
      <x:c r="M343" s="60"/>
      <x:c r="N343" s="43"/>
      <x:c r="O343" s="60"/>
      <x:c r="P343" s="60"/>
      <x:c r="Q343" s="227"/>
      <x:c r="R343" s="227"/>
      <x:c r="S343" s="227"/>
      <x:c r="T343" s="60"/>
      <x:c r="U343" s="60"/>
      <x:c r="V343" s="60"/>
      <x:c r="W343" s="60"/>
      <x:c r="X343" s="60"/>
      <x:c r="Y343" s="60"/>
      <x:c r="Z343" s="60"/>
    </x:row>
    <x:row r="344" ht="15" hidden="0" customHeight="1">
      <x:c r="A344" s="60"/>
      <x:c r="B344" s="60"/>
      <x:c r="C344" s="60"/>
      <x:c r="D344" s="60"/>
      <x:c r="E344" s="67"/>
      <x:c r="F344" s="60"/>
      <x:c r="G344" s="304"/>
      <x:c r="H344" s="60"/>
      <x:c r="I344" s="43"/>
      <x:c r="J344" s="60"/>
      <x:c r="K344" s="60"/>
      <x:c r="L344" s="60"/>
      <x:c r="M344" s="60"/>
      <x:c r="N344" s="43"/>
      <x:c r="O344" s="60"/>
      <x:c r="P344" s="60"/>
      <x:c r="Q344" s="227"/>
      <x:c r="R344" s="227"/>
      <x:c r="S344" s="227"/>
      <x:c r="T344" s="60"/>
      <x:c r="U344" s="60"/>
      <x:c r="V344" s="60"/>
      <x:c r="W344" s="60"/>
      <x:c r="X344" s="60"/>
      <x:c r="Y344" s="60"/>
      <x:c r="Z344" s="60"/>
    </x:row>
    <x:row r="345" ht="15" hidden="0" customHeight="1">
      <x:c r="A345" s="60"/>
      <x:c r="B345" s="60"/>
      <x:c r="C345" s="60"/>
      <x:c r="D345" s="60"/>
      <x:c r="E345" s="67"/>
      <x:c r="F345" s="60"/>
      <x:c r="G345" s="304"/>
      <x:c r="H345" s="60"/>
      <x:c r="I345" s="43"/>
      <x:c r="J345" s="60"/>
      <x:c r="K345" s="60"/>
      <x:c r="L345" s="60"/>
      <x:c r="M345" s="60"/>
      <x:c r="N345" s="43"/>
      <x:c r="O345" s="60"/>
      <x:c r="P345" s="60"/>
      <x:c r="Q345" s="227"/>
      <x:c r="R345" s="227"/>
      <x:c r="S345" s="227"/>
      <x:c r="T345" s="60"/>
      <x:c r="U345" s="60"/>
      <x:c r="V345" s="60"/>
      <x:c r="W345" s="60"/>
      <x:c r="X345" s="60"/>
      <x:c r="Y345" s="60"/>
      <x:c r="Z345" s="60"/>
    </x:row>
    <x:row r="346" ht="15" hidden="0" customHeight="1">
      <x:c r="A346" s="60"/>
      <x:c r="B346" s="60"/>
      <x:c r="C346" s="60"/>
      <x:c r="D346" s="60"/>
      <x:c r="E346" s="67"/>
      <x:c r="F346" s="60"/>
      <x:c r="G346" s="304"/>
      <x:c r="H346" s="60"/>
      <x:c r="I346" s="43"/>
      <x:c r="J346" s="60"/>
      <x:c r="K346" s="60"/>
      <x:c r="L346" s="60"/>
      <x:c r="M346" s="60"/>
      <x:c r="N346" s="43"/>
      <x:c r="O346" s="60"/>
      <x:c r="P346" s="60"/>
      <x:c r="Q346" s="227"/>
      <x:c r="R346" s="227"/>
      <x:c r="S346" s="227"/>
      <x:c r="T346" s="60"/>
      <x:c r="U346" s="60"/>
      <x:c r="V346" s="60"/>
      <x:c r="W346" s="60"/>
      <x:c r="X346" s="60"/>
      <x:c r="Y346" s="60"/>
      <x:c r="Z346" s="60"/>
    </x:row>
    <x:row r="347" ht="15" hidden="0" customHeight="1">
      <x:c r="A347" s="60"/>
      <x:c r="B347" s="60"/>
      <x:c r="C347" s="60"/>
      <x:c r="D347" s="60"/>
      <x:c r="E347" s="67"/>
      <x:c r="F347" s="60"/>
      <x:c r="G347" s="304"/>
      <x:c r="H347" s="60"/>
      <x:c r="I347" s="43"/>
      <x:c r="J347" s="60"/>
      <x:c r="K347" s="60"/>
      <x:c r="L347" s="60"/>
      <x:c r="M347" s="60"/>
      <x:c r="N347" s="43"/>
      <x:c r="O347" s="60"/>
      <x:c r="P347" s="60"/>
      <x:c r="Q347" s="227"/>
      <x:c r="R347" s="227"/>
      <x:c r="S347" s="227"/>
      <x:c r="T347" s="60"/>
      <x:c r="U347" s="60"/>
      <x:c r="V347" s="60"/>
      <x:c r="W347" s="60"/>
      <x:c r="X347" s="60"/>
      <x:c r="Y347" s="60"/>
      <x:c r="Z347" s="60"/>
    </x:row>
    <x:row r="348" ht="15" hidden="0" customHeight="1">
      <x:c r="A348" s="60"/>
      <x:c r="B348" s="60"/>
      <x:c r="C348" s="60"/>
      <x:c r="D348" s="60"/>
      <x:c r="E348" s="67"/>
      <x:c r="F348" s="60"/>
      <x:c r="G348" s="304"/>
      <x:c r="H348" s="60"/>
      <x:c r="I348" s="43"/>
      <x:c r="J348" s="60"/>
      <x:c r="K348" s="60"/>
      <x:c r="L348" s="60"/>
      <x:c r="M348" s="60"/>
      <x:c r="N348" s="43"/>
      <x:c r="O348" s="60"/>
      <x:c r="P348" s="60"/>
      <x:c r="Q348" s="227"/>
      <x:c r="R348" s="227"/>
      <x:c r="S348" s="227"/>
      <x:c r="T348" s="60"/>
      <x:c r="U348" s="60"/>
      <x:c r="V348" s="60"/>
      <x:c r="W348" s="60"/>
      <x:c r="X348" s="60"/>
      <x:c r="Y348" s="60"/>
      <x:c r="Z348" s="60"/>
    </x:row>
    <x:row r="349" ht="15" hidden="0" customHeight="1">
      <x:c r="A349" s="60"/>
      <x:c r="B349" s="60"/>
      <x:c r="C349" s="60"/>
      <x:c r="D349" s="60"/>
      <x:c r="E349" s="67"/>
      <x:c r="F349" s="60"/>
      <x:c r="G349" s="304"/>
      <x:c r="H349" s="60"/>
      <x:c r="I349" s="43"/>
      <x:c r="J349" s="60"/>
      <x:c r="K349" s="60"/>
      <x:c r="L349" s="60"/>
      <x:c r="M349" s="60"/>
      <x:c r="N349" s="43"/>
      <x:c r="O349" s="60"/>
      <x:c r="P349" s="60"/>
      <x:c r="Q349" s="227"/>
      <x:c r="R349" s="227"/>
      <x:c r="S349" s="227"/>
      <x:c r="T349" s="60"/>
      <x:c r="U349" s="60"/>
      <x:c r="V349" s="60"/>
      <x:c r="W349" s="60"/>
      <x:c r="X349" s="60"/>
      <x:c r="Y349" s="60"/>
      <x:c r="Z349" s="60"/>
    </x:row>
    <x:row r="350" ht="15" hidden="0" customHeight="1">
      <x:c r="A350" s="60"/>
      <x:c r="B350" s="60"/>
      <x:c r="C350" s="60"/>
      <x:c r="D350" s="60"/>
      <x:c r="E350" s="67"/>
      <x:c r="F350" s="60"/>
      <x:c r="G350" s="304"/>
      <x:c r="H350" s="60"/>
      <x:c r="I350" s="43"/>
      <x:c r="J350" s="60"/>
      <x:c r="K350" s="60"/>
      <x:c r="L350" s="60"/>
      <x:c r="M350" s="60"/>
      <x:c r="N350" s="43"/>
      <x:c r="O350" s="60"/>
      <x:c r="P350" s="60"/>
      <x:c r="Q350" s="227"/>
      <x:c r="R350" s="227"/>
      <x:c r="S350" s="227"/>
      <x:c r="T350" s="60"/>
      <x:c r="U350" s="60"/>
      <x:c r="V350" s="60"/>
      <x:c r="W350" s="60"/>
      <x:c r="X350" s="60"/>
      <x:c r="Y350" s="60"/>
      <x:c r="Z350" s="60"/>
    </x:row>
    <x:row r="351" ht="15" hidden="0" customHeight="1">
      <x:c r="A351" s="60"/>
      <x:c r="B351" s="60"/>
      <x:c r="C351" s="60"/>
      <x:c r="D351" s="60"/>
      <x:c r="E351" s="67"/>
      <x:c r="F351" s="60"/>
      <x:c r="G351" s="304"/>
      <x:c r="H351" s="60"/>
      <x:c r="I351" s="43"/>
      <x:c r="J351" s="60"/>
      <x:c r="K351" s="60"/>
      <x:c r="L351" s="60"/>
      <x:c r="M351" s="60"/>
      <x:c r="N351" s="43"/>
      <x:c r="O351" s="60"/>
      <x:c r="P351" s="60"/>
      <x:c r="Q351" s="227"/>
      <x:c r="R351" s="227"/>
      <x:c r="S351" s="227"/>
      <x:c r="T351" s="60"/>
      <x:c r="U351" s="60"/>
      <x:c r="V351" s="60"/>
      <x:c r="W351" s="60"/>
      <x:c r="X351" s="60"/>
      <x:c r="Y351" s="60"/>
      <x:c r="Z351" s="60"/>
    </x:row>
    <x:row r="352" ht="15" hidden="0" customHeight="1">
      <x:c r="A352" s="60"/>
      <x:c r="B352" s="60"/>
      <x:c r="C352" s="60"/>
      <x:c r="D352" s="60"/>
      <x:c r="E352" s="67"/>
      <x:c r="F352" s="60"/>
      <x:c r="G352" s="304"/>
      <x:c r="H352" s="60"/>
      <x:c r="I352" s="43"/>
      <x:c r="J352" s="60"/>
      <x:c r="K352" s="60"/>
      <x:c r="L352" s="60"/>
      <x:c r="M352" s="60"/>
      <x:c r="N352" s="43"/>
      <x:c r="O352" s="60"/>
      <x:c r="P352" s="60"/>
      <x:c r="Q352" s="227"/>
      <x:c r="R352" s="227"/>
      <x:c r="S352" s="227"/>
      <x:c r="T352" s="60"/>
      <x:c r="U352" s="60"/>
      <x:c r="V352" s="60"/>
      <x:c r="W352" s="60"/>
      <x:c r="X352" s="60"/>
      <x:c r="Y352" s="60"/>
      <x:c r="Z352" s="60"/>
    </x:row>
    <x:row r="353" ht="15" hidden="0" customHeight="1">
      <x:c r="A353" s="60"/>
      <x:c r="B353" s="60"/>
      <x:c r="C353" s="60"/>
      <x:c r="D353" s="60"/>
      <x:c r="E353" s="67"/>
      <x:c r="F353" s="60"/>
      <x:c r="G353" s="304"/>
      <x:c r="H353" s="60"/>
      <x:c r="I353" s="43"/>
      <x:c r="J353" s="60"/>
      <x:c r="K353" s="60"/>
      <x:c r="L353" s="60"/>
      <x:c r="M353" s="60"/>
      <x:c r="N353" s="43"/>
      <x:c r="O353" s="60"/>
      <x:c r="P353" s="60"/>
      <x:c r="Q353" s="227"/>
      <x:c r="R353" s="227"/>
      <x:c r="S353" s="227"/>
      <x:c r="T353" s="60"/>
      <x:c r="U353" s="60"/>
      <x:c r="V353" s="60"/>
      <x:c r="W353" s="60"/>
      <x:c r="X353" s="60"/>
      <x:c r="Y353" s="60"/>
      <x:c r="Z353" s="60"/>
    </x:row>
    <x:row r="354" ht="15" hidden="0" customHeight="1">
      <x:c r="A354" s="60"/>
      <x:c r="B354" s="60"/>
      <x:c r="C354" s="60"/>
      <x:c r="D354" s="60"/>
      <x:c r="E354" s="67"/>
      <x:c r="F354" s="60"/>
      <x:c r="G354" s="304"/>
      <x:c r="H354" s="60"/>
      <x:c r="I354" s="43"/>
      <x:c r="J354" s="60"/>
      <x:c r="K354" s="60"/>
      <x:c r="L354" s="60"/>
      <x:c r="M354" s="60"/>
      <x:c r="N354" s="43"/>
      <x:c r="O354" s="60"/>
      <x:c r="P354" s="60"/>
      <x:c r="Q354" s="227"/>
      <x:c r="R354" s="227"/>
      <x:c r="S354" s="227"/>
      <x:c r="T354" s="60"/>
      <x:c r="U354" s="60"/>
      <x:c r="V354" s="60"/>
      <x:c r="W354" s="60"/>
      <x:c r="X354" s="60"/>
      <x:c r="Y354" s="60"/>
      <x:c r="Z354" s="60"/>
    </x:row>
    <x:row r="355" ht="15" hidden="0" customHeight="1">
      <x:c r="A355" s="60"/>
      <x:c r="B355" s="60"/>
      <x:c r="C355" s="60"/>
      <x:c r="D355" s="60"/>
      <x:c r="E355" s="67"/>
      <x:c r="F355" s="60"/>
      <x:c r="G355" s="304"/>
      <x:c r="H355" s="60"/>
      <x:c r="I355" s="43"/>
      <x:c r="J355" s="60"/>
      <x:c r="K355" s="60"/>
      <x:c r="L355" s="60"/>
      <x:c r="M355" s="60"/>
      <x:c r="N355" s="43"/>
      <x:c r="O355" s="60"/>
      <x:c r="P355" s="60"/>
      <x:c r="Q355" s="227"/>
      <x:c r="R355" s="227"/>
      <x:c r="S355" s="227"/>
      <x:c r="T355" s="60"/>
      <x:c r="U355" s="60"/>
      <x:c r="V355" s="60"/>
      <x:c r="W355" s="60"/>
      <x:c r="X355" s="60"/>
      <x:c r="Y355" s="60"/>
      <x:c r="Z355" s="60"/>
    </x:row>
    <x:row r="356" ht="15" hidden="0" customHeight="1">
      <x:c r="A356" s="60"/>
      <x:c r="B356" s="60"/>
      <x:c r="C356" s="60"/>
      <x:c r="D356" s="60"/>
      <x:c r="E356" s="67"/>
      <x:c r="F356" s="60"/>
      <x:c r="G356" s="304"/>
      <x:c r="H356" s="60"/>
      <x:c r="I356" s="43"/>
      <x:c r="J356" s="60"/>
      <x:c r="K356" s="60"/>
      <x:c r="L356" s="60"/>
      <x:c r="M356" s="60"/>
      <x:c r="N356" s="43"/>
      <x:c r="O356" s="60"/>
      <x:c r="P356" s="60"/>
      <x:c r="Q356" s="227"/>
      <x:c r="R356" s="227"/>
      <x:c r="S356" s="227"/>
      <x:c r="T356" s="60"/>
      <x:c r="U356" s="60"/>
      <x:c r="V356" s="60"/>
      <x:c r="W356" s="60"/>
      <x:c r="X356" s="60"/>
      <x:c r="Y356" s="60"/>
      <x:c r="Z356" s="60"/>
    </x:row>
    <x:row r="357" ht="15" hidden="0" customHeight="1">
      <x:c r="A357" s="60"/>
      <x:c r="B357" s="60"/>
      <x:c r="C357" s="60"/>
      <x:c r="D357" s="60"/>
      <x:c r="E357" s="67"/>
      <x:c r="F357" s="60"/>
      <x:c r="G357" s="304"/>
      <x:c r="H357" s="60"/>
      <x:c r="I357" s="43"/>
      <x:c r="J357" s="60"/>
      <x:c r="K357" s="60"/>
      <x:c r="L357" s="60"/>
      <x:c r="M357" s="60"/>
      <x:c r="N357" s="43"/>
      <x:c r="O357" s="60"/>
      <x:c r="P357" s="60"/>
      <x:c r="Q357" s="227"/>
      <x:c r="R357" s="227"/>
      <x:c r="S357" s="227"/>
      <x:c r="T357" s="60"/>
      <x:c r="U357" s="60"/>
      <x:c r="V357" s="60"/>
      <x:c r="W357" s="60"/>
      <x:c r="X357" s="60"/>
      <x:c r="Y357" s="60"/>
      <x:c r="Z357" s="60"/>
    </x:row>
    <x:row r="358" ht="15" hidden="0" customHeight="1">
      <x:c r="A358" s="60"/>
      <x:c r="B358" s="60"/>
      <x:c r="C358" s="60"/>
      <x:c r="D358" s="60"/>
      <x:c r="E358" s="67"/>
      <x:c r="F358" s="60"/>
      <x:c r="G358" s="304"/>
      <x:c r="H358" s="60"/>
      <x:c r="I358" s="43"/>
      <x:c r="J358" s="60"/>
      <x:c r="K358" s="60"/>
      <x:c r="L358" s="60"/>
      <x:c r="M358" s="60"/>
      <x:c r="N358" s="43"/>
      <x:c r="O358" s="60"/>
      <x:c r="P358" s="60"/>
      <x:c r="Q358" s="227"/>
      <x:c r="R358" s="227"/>
      <x:c r="S358" s="227"/>
      <x:c r="T358" s="60"/>
      <x:c r="U358" s="60"/>
      <x:c r="V358" s="60"/>
      <x:c r="W358" s="60"/>
      <x:c r="X358" s="60"/>
      <x:c r="Y358" s="60"/>
      <x:c r="Z358" s="60"/>
    </x:row>
    <x:row r="359" ht="15" hidden="0" customHeight="1">
      <x:c r="A359" s="60"/>
      <x:c r="B359" s="60"/>
      <x:c r="C359" s="60"/>
      <x:c r="D359" s="60"/>
      <x:c r="E359" s="67"/>
      <x:c r="F359" s="60"/>
      <x:c r="G359" s="304"/>
      <x:c r="H359" s="60"/>
      <x:c r="I359" s="43"/>
      <x:c r="J359" s="60"/>
      <x:c r="K359" s="60"/>
      <x:c r="L359" s="60"/>
      <x:c r="M359" s="60"/>
      <x:c r="N359" s="43"/>
      <x:c r="O359" s="60"/>
      <x:c r="P359" s="60"/>
      <x:c r="Q359" s="227"/>
      <x:c r="R359" s="227"/>
      <x:c r="S359" s="227"/>
      <x:c r="T359" s="60"/>
      <x:c r="U359" s="60"/>
      <x:c r="V359" s="60"/>
      <x:c r="W359" s="60"/>
      <x:c r="X359" s="60"/>
      <x:c r="Y359" s="60"/>
      <x:c r="Z359" s="60"/>
    </x:row>
    <x:row r="360" ht="15" hidden="0" customHeight="1">
      <x:c r="A360" s="60"/>
      <x:c r="B360" s="60"/>
      <x:c r="C360" s="60"/>
      <x:c r="D360" s="60"/>
      <x:c r="E360" s="67"/>
      <x:c r="F360" s="60"/>
      <x:c r="G360" s="304"/>
      <x:c r="H360" s="60"/>
      <x:c r="I360" s="43"/>
      <x:c r="J360" s="60"/>
      <x:c r="K360" s="60"/>
      <x:c r="L360" s="60"/>
      <x:c r="M360" s="60"/>
      <x:c r="N360" s="43"/>
      <x:c r="O360" s="60"/>
      <x:c r="P360" s="60"/>
      <x:c r="Q360" s="227"/>
      <x:c r="R360" s="227"/>
      <x:c r="S360" s="227"/>
      <x:c r="T360" s="60"/>
      <x:c r="U360" s="60"/>
      <x:c r="V360" s="60"/>
      <x:c r="W360" s="60"/>
      <x:c r="X360" s="60"/>
      <x:c r="Y360" s="60"/>
      <x:c r="Z360" s="60"/>
    </x:row>
    <x:row r="361" ht="15" hidden="0" customHeight="1">
      <x:c r="A361" s="60"/>
      <x:c r="B361" s="60"/>
      <x:c r="C361" s="60"/>
      <x:c r="D361" s="60"/>
      <x:c r="E361" s="67"/>
      <x:c r="F361" s="60"/>
      <x:c r="G361" s="304"/>
      <x:c r="H361" s="60"/>
      <x:c r="I361" s="43"/>
      <x:c r="J361" s="60"/>
      <x:c r="K361" s="60"/>
      <x:c r="L361" s="60"/>
      <x:c r="M361" s="60"/>
      <x:c r="N361" s="43"/>
      <x:c r="O361" s="60"/>
      <x:c r="P361" s="60"/>
      <x:c r="Q361" s="227"/>
      <x:c r="R361" s="227"/>
      <x:c r="S361" s="227"/>
      <x:c r="T361" s="60"/>
      <x:c r="U361" s="60"/>
      <x:c r="V361" s="60"/>
      <x:c r="W361" s="60"/>
      <x:c r="X361" s="60"/>
      <x:c r="Y361" s="60"/>
      <x:c r="Z361" s="60"/>
    </x:row>
    <x:row r="362" ht="15" hidden="0" customHeight="1">
      <x:c r="A362" s="60"/>
      <x:c r="B362" s="60"/>
      <x:c r="C362" s="60"/>
      <x:c r="D362" s="60"/>
      <x:c r="E362" s="67"/>
      <x:c r="F362" s="60"/>
      <x:c r="G362" s="304"/>
      <x:c r="H362" s="60"/>
      <x:c r="I362" s="43"/>
      <x:c r="J362" s="60"/>
      <x:c r="K362" s="60"/>
      <x:c r="L362" s="60"/>
      <x:c r="M362" s="60"/>
      <x:c r="N362" s="43"/>
      <x:c r="O362" s="60"/>
      <x:c r="P362" s="60"/>
      <x:c r="Q362" s="227"/>
      <x:c r="R362" s="227"/>
      <x:c r="S362" s="227"/>
      <x:c r="T362" s="60"/>
      <x:c r="U362" s="60"/>
      <x:c r="V362" s="60"/>
      <x:c r="W362" s="60"/>
      <x:c r="X362" s="60"/>
      <x:c r="Y362" s="60"/>
      <x:c r="Z362" s="60"/>
    </x:row>
    <x:row r="363" ht="15" hidden="0" customHeight="1">
      <x:c r="A363" s="60"/>
      <x:c r="B363" s="60"/>
      <x:c r="C363" s="60"/>
      <x:c r="D363" s="60"/>
      <x:c r="E363" s="67"/>
      <x:c r="F363" s="60"/>
      <x:c r="G363" s="304"/>
      <x:c r="H363" s="60"/>
      <x:c r="I363" s="43"/>
      <x:c r="J363" s="60"/>
      <x:c r="K363" s="60"/>
      <x:c r="L363" s="60"/>
      <x:c r="M363" s="60"/>
      <x:c r="N363" s="43"/>
      <x:c r="O363" s="60"/>
      <x:c r="P363" s="60"/>
      <x:c r="Q363" s="227"/>
      <x:c r="R363" s="227"/>
      <x:c r="S363" s="227"/>
      <x:c r="T363" s="60"/>
      <x:c r="U363" s="60"/>
      <x:c r="V363" s="60"/>
      <x:c r="W363" s="60"/>
      <x:c r="X363" s="60"/>
      <x:c r="Y363" s="60"/>
      <x:c r="Z363" s="60"/>
    </x:row>
    <x:row r="364" ht="15" hidden="0" customHeight="1">
      <x:c r="A364" s="60"/>
      <x:c r="B364" s="60"/>
      <x:c r="C364" s="60"/>
      <x:c r="D364" s="60"/>
      <x:c r="E364" s="67"/>
      <x:c r="F364" s="60"/>
      <x:c r="G364" s="304"/>
      <x:c r="H364" s="60"/>
      <x:c r="I364" s="43"/>
      <x:c r="J364" s="60"/>
      <x:c r="K364" s="60"/>
      <x:c r="L364" s="60"/>
      <x:c r="M364" s="60"/>
      <x:c r="N364" s="43"/>
      <x:c r="O364" s="60"/>
      <x:c r="P364" s="60"/>
      <x:c r="Q364" s="227"/>
      <x:c r="R364" s="227"/>
      <x:c r="S364" s="227"/>
      <x:c r="T364" s="60"/>
      <x:c r="U364" s="60"/>
      <x:c r="V364" s="60"/>
      <x:c r="W364" s="60"/>
      <x:c r="X364" s="60"/>
      <x:c r="Y364" s="60"/>
      <x:c r="Z364" s="60"/>
    </x:row>
    <x:row r="365" ht="15" hidden="0" customHeight="1">
      <x:c r="A365" s="60"/>
      <x:c r="B365" s="60"/>
      <x:c r="C365" s="60"/>
      <x:c r="D365" s="60"/>
      <x:c r="E365" s="67"/>
      <x:c r="F365" s="60"/>
      <x:c r="G365" s="304"/>
      <x:c r="H365" s="60"/>
      <x:c r="I365" s="43"/>
      <x:c r="J365" s="60"/>
      <x:c r="K365" s="60"/>
      <x:c r="L365" s="60"/>
      <x:c r="M365" s="60"/>
      <x:c r="N365" s="43"/>
      <x:c r="O365" s="60"/>
      <x:c r="P365" s="60"/>
      <x:c r="Q365" s="227"/>
      <x:c r="R365" s="227"/>
      <x:c r="S365" s="227"/>
      <x:c r="T365" s="60"/>
      <x:c r="U365" s="60"/>
      <x:c r="V365" s="60"/>
      <x:c r="W365" s="60"/>
      <x:c r="X365" s="60"/>
      <x:c r="Y365" s="60"/>
      <x:c r="Z365" s="60"/>
    </x:row>
    <x:row r="366" ht="15" hidden="0" customHeight="1">
      <x:c r="A366" s="60"/>
      <x:c r="B366" s="60"/>
      <x:c r="C366" s="60"/>
      <x:c r="D366" s="60"/>
      <x:c r="E366" s="67"/>
      <x:c r="F366" s="60"/>
      <x:c r="G366" s="304"/>
      <x:c r="H366" s="60"/>
      <x:c r="I366" s="43"/>
      <x:c r="J366" s="60"/>
      <x:c r="K366" s="60"/>
      <x:c r="L366" s="60"/>
      <x:c r="M366" s="60"/>
      <x:c r="N366" s="43"/>
      <x:c r="O366" s="60"/>
      <x:c r="P366" s="60"/>
      <x:c r="Q366" s="227"/>
      <x:c r="R366" s="227"/>
      <x:c r="S366" s="227"/>
      <x:c r="T366" s="60"/>
      <x:c r="U366" s="60"/>
      <x:c r="V366" s="60"/>
      <x:c r="W366" s="60"/>
      <x:c r="X366" s="60"/>
      <x:c r="Y366" s="60"/>
      <x:c r="Z366" s="60"/>
    </x:row>
    <x:row r="367" ht="15" hidden="0" customHeight="1">
      <x:c r="A367" s="60"/>
      <x:c r="B367" s="60"/>
      <x:c r="C367" s="60"/>
      <x:c r="D367" s="60"/>
      <x:c r="E367" s="67"/>
      <x:c r="F367" s="60"/>
      <x:c r="G367" s="304"/>
      <x:c r="H367" s="60"/>
      <x:c r="I367" s="43"/>
      <x:c r="J367" s="60"/>
      <x:c r="K367" s="60"/>
      <x:c r="L367" s="60"/>
      <x:c r="M367" s="60"/>
      <x:c r="N367" s="43"/>
      <x:c r="O367" s="60"/>
      <x:c r="P367" s="60"/>
      <x:c r="Q367" s="227"/>
      <x:c r="R367" s="227"/>
      <x:c r="S367" s="227"/>
      <x:c r="T367" s="60"/>
      <x:c r="U367" s="60"/>
      <x:c r="V367" s="60"/>
      <x:c r="W367" s="60"/>
      <x:c r="X367" s="60"/>
      <x:c r="Y367" s="60"/>
      <x:c r="Z367" s="60"/>
    </x:row>
    <x:row r="368" ht="15" hidden="0" customHeight="1">
      <x:c r="A368" s="60"/>
      <x:c r="B368" s="60"/>
      <x:c r="C368" s="60"/>
      <x:c r="D368" s="60"/>
      <x:c r="E368" s="67"/>
      <x:c r="F368" s="60"/>
      <x:c r="G368" s="304"/>
      <x:c r="H368" s="60"/>
      <x:c r="I368" s="43"/>
      <x:c r="J368" s="60"/>
      <x:c r="K368" s="60"/>
      <x:c r="L368" s="60"/>
      <x:c r="M368" s="60"/>
      <x:c r="N368" s="43"/>
      <x:c r="O368" s="60"/>
      <x:c r="P368" s="60"/>
      <x:c r="Q368" s="227"/>
      <x:c r="R368" s="227"/>
      <x:c r="S368" s="227"/>
      <x:c r="T368" s="60"/>
      <x:c r="U368" s="60"/>
      <x:c r="V368" s="60"/>
      <x:c r="W368" s="60"/>
      <x:c r="X368" s="60"/>
      <x:c r="Y368" s="60"/>
      <x:c r="Z368" s="60"/>
    </x:row>
    <x:row r="369" ht="15" hidden="0" customHeight="1">
      <x:c r="A369" s="60"/>
      <x:c r="B369" s="60"/>
      <x:c r="C369" s="60"/>
      <x:c r="D369" s="60"/>
      <x:c r="E369" s="67"/>
      <x:c r="F369" s="60"/>
      <x:c r="G369" s="304"/>
      <x:c r="H369" s="60"/>
      <x:c r="I369" s="43"/>
      <x:c r="J369" s="60"/>
      <x:c r="K369" s="60"/>
      <x:c r="L369" s="60"/>
      <x:c r="M369" s="60"/>
      <x:c r="N369" s="43"/>
      <x:c r="O369" s="60"/>
      <x:c r="P369" s="60"/>
      <x:c r="Q369" s="227"/>
      <x:c r="R369" s="227"/>
      <x:c r="S369" s="227"/>
      <x:c r="T369" s="60"/>
      <x:c r="U369" s="60"/>
      <x:c r="V369" s="60"/>
      <x:c r="W369" s="60"/>
      <x:c r="X369" s="60"/>
      <x:c r="Y369" s="60"/>
      <x:c r="Z369" s="60"/>
    </x:row>
    <x:row r="370" ht="15" hidden="0" customHeight="1">
      <x:c r="A370" s="60"/>
      <x:c r="B370" s="60"/>
      <x:c r="C370" s="60"/>
      <x:c r="D370" s="60"/>
      <x:c r="E370" s="67"/>
      <x:c r="F370" s="60"/>
      <x:c r="G370" s="304"/>
      <x:c r="H370" s="60"/>
      <x:c r="I370" s="43"/>
      <x:c r="J370" s="60"/>
      <x:c r="K370" s="60"/>
      <x:c r="L370" s="60"/>
      <x:c r="M370" s="60"/>
      <x:c r="N370" s="43"/>
      <x:c r="O370" s="60"/>
      <x:c r="P370" s="60"/>
      <x:c r="Q370" s="227"/>
      <x:c r="R370" s="227"/>
      <x:c r="S370" s="227"/>
      <x:c r="T370" s="60"/>
      <x:c r="U370" s="60"/>
      <x:c r="V370" s="60"/>
      <x:c r="W370" s="60"/>
      <x:c r="X370" s="60"/>
      <x:c r="Y370" s="60"/>
      <x:c r="Z370" s="60"/>
    </x:row>
    <x:row r="371" ht="15" hidden="0" customHeight="1">
      <x:c r="A371" s="60"/>
      <x:c r="B371" s="60"/>
      <x:c r="C371" s="60"/>
      <x:c r="D371" s="60"/>
      <x:c r="E371" s="67"/>
      <x:c r="F371" s="60"/>
      <x:c r="G371" s="304"/>
      <x:c r="H371" s="60"/>
      <x:c r="I371" s="43"/>
      <x:c r="J371" s="60"/>
      <x:c r="K371" s="60"/>
      <x:c r="L371" s="60"/>
      <x:c r="M371" s="60"/>
      <x:c r="N371" s="43"/>
      <x:c r="O371" s="60"/>
      <x:c r="P371" s="60"/>
      <x:c r="Q371" s="227"/>
      <x:c r="R371" s="227"/>
      <x:c r="S371" s="227"/>
      <x:c r="T371" s="60"/>
      <x:c r="U371" s="60"/>
      <x:c r="V371" s="60"/>
      <x:c r="W371" s="60"/>
      <x:c r="X371" s="60"/>
      <x:c r="Y371" s="60"/>
      <x:c r="Z371" s="60"/>
    </x:row>
    <x:row r="372" ht="15" hidden="0" customHeight="1">
      <x:c r="A372" s="60"/>
      <x:c r="B372" s="60"/>
      <x:c r="C372" s="60"/>
      <x:c r="D372" s="60"/>
      <x:c r="E372" s="67"/>
      <x:c r="F372" s="60"/>
      <x:c r="G372" s="304"/>
      <x:c r="H372" s="60"/>
      <x:c r="I372" s="43"/>
      <x:c r="J372" s="60"/>
      <x:c r="K372" s="60"/>
      <x:c r="L372" s="60"/>
      <x:c r="M372" s="60"/>
      <x:c r="N372" s="43"/>
      <x:c r="O372" s="60"/>
      <x:c r="P372" s="60"/>
      <x:c r="Q372" s="227"/>
      <x:c r="R372" s="227"/>
      <x:c r="S372" s="227"/>
      <x:c r="T372" s="60"/>
      <x:c r="U372" s="60"/>
      <x:c r="V372" s="60"/>
      <x:c r="W372" s="60"/>
      <x:c r="X372" s="60"/>
      <x:c r="Y372" s="60"/>
      <x:c r="Z372" s="60"/>
    </x:row>
    <x:row r="373" ht="15" hidden="0" customHeight="1">
      <x:c r="A373" s="60"/>
      <x:c r="B373" s="60"/>
      <x:c r="C373" s="60"/>
      <x:c r="D373" s="60"/>
      <x:c r="E373" s="67"/>
      <x:c r="F373" s="60"/>
      <x:c r="G373" s="304"/>
      <x:c r="H373" s="60"/>
      <x:c r="I373" s="43"/>
      <x:c r="J373" s="60"/>
      <x:c r="K373" s="60"/>
      <x:c r="L373" s="60"/>
      <x:c r="M373" s="60"/>
      <x:c r="N373" s="43"/>
      <x:c r="O373" s="60"/>
      <x:c r="P373" s="60"/>
      <x:c r="Q373" s="227"/>
      <x:c r="R373" s="227"/>
      <x:c r="S373" s="227"/>
      <x:c r="T373" s="60"/>
      <x:c r="U373" s="60"/>
      <x:c r="V373" s="60"/>
      <x:c r="W373" s="60"/>
      <x:c r="X373" s="60"/>
      <x:c r="Y373" s="60"/>
      <x:c r="Z373" s="60"/>
    </x:row>
    <x:row r="374" ht="15" hidden="0" customHeight="1">
      <x:c r="A374" s="60"/>
      <x:c r="B374" s="60"/>
      <x:c r="C374" s="60"/>
      <x:c r="D374" s="60"/>
      <x:c r="E374" s="67"/>
      <x:c r="F374" s="60"/>
      <x:c r="G374" s="304"/>
      <x:c r="H374" s="60"/>
      <x:c r="I374" s="43"/>
      <x:c r="J374" s="60"/>
      <x:c r="K374" s="60"/>
      <x:c r="L374" s="60"/>
      <x:c r="M374" s="60"/>
      <x:c r="N374" s="43"/>
      <x:c r="O374" s="60"/>
      <x:c r="P374" s="60"/>
      <x:c r="Q374" s="227"/>
      <x:c r="R374" s="227"/>
      <x:c r="S374" s="227"/>
      <x:c r="T374" s="60"/>
      <x:c r="U374" s="60"/>
      <x:c r="V374" s="60"/>
      <x:c r="W374" s="60"/>
      <x:c r="X374" s="60"/>
      <x:c r="Y374" s="60"/>
      <x:c r="Z374" s="60"/>
    </x:row>
    <x:row r="375" ht="15" hidden="0" customHeight="1">
      <x:c r="A375" s="60"/>
      <x:c r="B375" s="60"/>
      <x:c r="C375" s="60"/>
      <x:c r="D375" s="60"/>
      <x:c r="E375" s="67"/>
      <x:c r="F375" s="60"/>
      <x:c r="G375" s="304"/>
      <x:c r="H375" s="60"/>
      <x:c r="I375" s="43"/>
      <x:c r="J375" s="60"/>
      <x:c r="K375" s="60"/>
      <x:c r="L375" s="60"/>
      <x:c r="M375" s="60"/>
      <x:c r="N375" s="43"/>
      <x:c r="O375" s="60"/>
      <x:c r="P375" s="60"/>
      <x:c r="Q375" s="227"/>
      <x:c r="R375" s="227"/>
      <x:c r="S375" s="227"/>
      <x:c r="T375" s="60"/>
      <x:c r="U375" s="60"/>
      <x:c r="V375" s="60"/>
      <x:c r="W375" s="60"/>
      <x:c r="X375" s="60"/>
      <x:c r="Y375" s="60"/>
      <x:c r="Z375" s="60"/>
    </x:row>
    <x:row r="376" ht="15" hidden="0" customHeight="1">
      <x:c r="A376" s="60"/>
      <x:c r="B376" s="60"/>
      <x:c r="C376" s="60"/>
      <x:c r="D376" s="60"/>
      <x:c r="E376" s="67"/>
      <x:c r="F376" s="60"/>
      <x:c r="G376" s="304"/>
      <x:c r="H376" s="60"/>
      <x:c r="I376" s="43"/>
      <x:c r="J376" s="60"/>
      <x:c r="K376" s="60"/>
      <x:c r="L376" s="60"/>
      <x:c r="M376" s="60"/>
      <x:c r="N376" s="43"/>
      <x:c r="O376" s="60"/>
      <x:c r="P376" s="60"/>
      <x:c r="Q376" s="227"/>
      <x:c r="R376" s="227"/>
      <x:c r="S376" s="227"/>
      <x:c r="T376" s="60"/>
      <x:c r="U376" s="60"/>
      <x:c r="V376" s="60"/>
      <x:c r="W376" s="60"/>
      <x:c r="X376" s="60"/>
      <x:c r="Y376" s="60"/>
      <x:c r="Z376" s="60"/>
    </x:row>
    <x:row r="377" ht="15" hidden="0" customHeight="1">
      <x:c r="A377" s="60"/>
      <x:c r="B377" s="60"/>
      <x:c r="C377" s="60"/>
      <x:c r="D377" s="60"/>
      <x:c r="E377" s="67"/>
      <x:c r="F377" s="60"/>
      <x:c r="G377" s="304"/>
      <x:c r="H377" s="60"/>
      <x:c r="I377" s="43"/>
      <x:c r="J377" s="60"/>
      <x:c r="K377" s="60"/>
      <x:c r="L377" s="60"/>
      <x:c r="M377" s="60"/>
      <x:c r="N377" s="43"/>
      <x:c r="O377" s="60"/>
      <x:c r="P377" s="60"/>
      <x:c r="Q377" s="227"/>
      <x:c r="R377" s="227"/>
      <x:c r="S377" s="227"/>
      <x:c r="T377" s="60"/>
      <x:c r="U377" s="60"/>
      <x:c r="V377" s="60"/>
      <x:c r="W377" s="60"/>
      <x:c r="X377" s="60"/>
      <x:c r="Y377" s="60"/>
      <x:c r="Z377" s="60"/>
    </x:row>
    <x:row r="378" ht="15" hidden="0" customHeight="1">
      <x:c r="A378" s="60"/>
      <x:c r="B378" s="60"/>
      <x:c r="C378" s="60"/>
      <x:c r="D378" s="60"/>
      <x:c r="E378" s="67"/>
      <x:c r="F378" s="60"/>
      <x:c r="G378" s="304"/>
      <x:c r="H378" s="60"/>
      <x:c r="I378" s="43"/>
      <x:c r="J378" s="60"/>
      <x:c r="K378" s="60"/>
      <x:c r="L378" s="60"/>
      <x:c r="M378" s="60"/>
      <x:c r="N378" s="43"/>
      <x:c r="O378" s="60"/>
      <x:c r="P378" s="60"/>
      <x:c r="Q378" s="227"/>
      <x:c r="R378" s="227"/>
      <x:c r="S378" s="227"/>
      <x:c r="T378" s="60"/>
      <x:c r="U378" s="60"/>
      <x:c r="V378" s="60"/>
      <x:c r="W378" s="60"/>
      <x:c r="X378" s="60"/>
      <x:c r="Y378" s="60"/>
      <x:c r="Z378" s="60"/>
    </x:row>
    <x:row r="379" ht="15" hidden="0" customHeight="1">
      <x:c r="A379" s="60"/>
      <x:c r="B379" s="60"/>
      <x:c r="C379" s="60"/>
      <x:c r="D379" s="60"/>
      <x:c r="E379" s="67"/>
      <x:c r="F379" s="60"/>
      <x:c r="G379" s="304"/>
      <x:c r="H379" s="60"/>
      <x:c r="I379" s="43"/>
      <x:c r="J379" s="60"/>
      <x:c r="K379" s="60"/>
      <x:c r="L379" s="60"/>
      <x:c r="M379" s="60"/>
      <x:c r="N379" s="43"/>
      <x:c r="O379" s="60"/>
      <x:c r="P379" s="60"/>
      <x:c r="Q379" s="227"/>
      <x:c r="R379" s="227"/>
      <x:c r="S379" s="227"/>
      <x:c r="T379" s="60"/>
      <x:c r="U379" s="60"/>
      <x:c r="V379" s="60"/>
      <x:c r="W379" s="60"/>
      <x:c r="X379" s="60"/>
      <x:c r="Y379" s="60"/>
      <x:c r="Z379" s="60"/>
    </x:row>
    <x:row r="380" ht="15" hidden="0" customHeight="1">
      <x:c r="A380" s="60"/>
      <x:c r="B380" s="60"/>
      <x:c r="C380" s="60"/>
      <x:c r="D380" s="60"/>
      <x:c r="E380" s="67"/>
      <x:c r="F380" s="60"/>
      <x:c r="G380" s="304"/>
      <x:c r="H380" s="60"/>
      <x:c r="I380" s="43"/>
      <x:c r="J380" s="60"/>
      <x:c r="K380" s="60"/>
      <x:c r="L380" s="60"/>
      <x:c r="M380" s="60"/>
      <x:c r="N380" s="43"/>
      <x:c r="O380" s="60"/>
      <x:c r="P380" s="60"/>
      <x:c r="Q380" s="227"/>
      <x:c r="R380" s="227"/>
      <x:c r="S380" s="227"/>
      <x:c r="T380" s="60"/>
      <x:c r="U380" s="60"/>
      <x:c r="V380" s="60"/>
      <x:c r="W380" s="60"/>
      <x:c r="X380" s="60"/>
      <x:c r="Y380" s="60"/>
      <x:c r="Z380" s="60"/>
    </x:row>
    <x:row r="381" ht="15" hidden="0" customHeight="1">
      <x:c r="A381" s="60"/>
      <x:c r="B381" s="60"/>
      <x:c r="C381" s="60"/>
      <x:c r="D381" s="60"/>
      <x:c r="E381" s="67"/>
      <x:c r="F381" s="60"/>
      <x:c r="G381" s="304"/>
      <x:c r="H381" s="60"/>
      <x:c r="I381" s="43"/>
      <x:c r="J381" s="60"/>
      <x:c r="K381" s="60"/>
      <x:c r="L381" s="60"/>
      <x:c r="M381" s="60"/>
      <x:c r="N381" s="43"/>
      <x:c r="O381" s="60"/>
      <x:c r="P381" s="60"/>
      <x:c r="Q381" s="227"/>
      <x:c r="R381" s="227"/>
      <x:c r="S381" s="227"/>
      <x:c r="T381" s="60"/>
      <x:c r="U381" s="60"/>
      <x:c r="V381" s="60"/>
      <x:c r="W381" s="60"/>
      <x:c r="X381" s="60"/>
      <x:c r="Y381" s="60"/>
      <x:c r="Z381" s="60"/>
    </x:row>
    <x:row r="382" ht="15" hidden="0" customHeight="1">
      <x:c r="A382" s="60"/>
      <x:c r="B382" s="60"/>
      <x:c r="C382" s="60"/>
      <x:c r="D382" s="60"/>
      <x:c r="E382" s="67"/>
      <x:c r="F382" s="60"/>
      <x:c r="G382" s="304"/>
      <x:c r="H382" s="60"/>
      <x:c r="I382" s="43"/>
      <x:c r="J382" s="60"/>
      <x:c r="K382" s="60"/>
      <x:c r="L382" s="60"/>
      <x:c r="M382" s="60"/>
      <x:c r="N382" s="43"/>
      <x:c r="O382" s="60"/>
      <x:c r="P382" s="60"/>
      <x:c r="Q382" s="227"/>
      <x:c r="R382" s="227"/>
      <x:c r="S382" s="227"/>
      <x:c r="T382" s="60"/>
      <x:c r="U382" s="60"/>
      <x:c r="V382" s="60"/>
      <x:c r="W382" s="60"/>
      <x:c r="X382" s="60"/>
      <x:c r="Y382" s="60"/>
      <x:c r="Z382" s="60"/>
    </x:row>
    <x:row r="383" ht="15" hidden="0" customHeight="1">
      <x:c r="A383" s="60"/>
      <x:c r="B383" s="60"/>
      <x:c r="C383" s="60"/>
      <x:c r="D383" s="60"/>
      <x:c r="E383" s="67"/>
      <x:c r="F383" s="60"/>
      <x:c r="G383" s="304"/>
      <x:c r="H383" s="60"/>
      <x:c r="I383" s="43"/>
      <x:c r="J383" s="60"/>
      <x:c r="K383" s="60"/>
      <x:c r="L383" s="60"/>
      <x:c r="M383" s="60"/>
      <x:c r="N383" s="43"/>
      <x:c r="O383" s="60"/>
      <x:c r="P383" s="60"/>
      <x:c r="Q383" s="227"/>
      <x:c r="R383" s="227"/>
      <x:c r="S383" s="227"/>
      <x:c r="T383" s="60"/>
      <x:c r="U383" s="60"/>
      <x:c r="V383" s="60"/>
      <x:c r="W383" s="60"/>
      <x:c r="X383" s="60"/>
      <x:c r="Y383" s="60"/>
      <x:c r="Z383" s="60"/>
    </x:row>
    <x:row r="384" ht="15" hidden="0" customHeight="1">
      <x:c r="A384" s="60"/>
      <x:c r="B384" s="60"/>
      <x:c r="C384" s="60"/>
      <x:c r="D384" s="60"/>
      <x:c r="E384" s="67"/>
      <x:c r="F384" s="60"/>
      <x:c r="G384" s="304"/>
      <x:c r="H384" s="60"/>
      <x:c r="I384" s="43"/>
      <x:c r="J384" s="60"/>
      <x:c r="K384" s="60"/>
      <x:c r="L384" s="60"/>
      <x:c r="M384" s="60"/>
      <x:c r="N384" s="43"/>
      <x:c r="O384" s="60"/>
      <x:c r="P384" s="60"/>
      <x:c r="Q384" s="227"/>
      <x:c r="R384" s="227"/>
      <x:c r="S384" s="227"/>
      <x:c r="T384" s="60"/>
      <x:c r="U384" s="60"/>
      <x:c r="V384" s="60"/>
      <x:c r="W384" s="60"/>
      <x:c r="X384" s="60"/>
      <x:c r="Y384" s="60"/>
      <x:c r="Z384" s="60"/>
    </x:row>
    <x:row r="385" ht="15" hidden="0" customHeight="1">
      <x:c r="A385" s="60"/>
      <x:c r="B385" s="60"/>
      <x:c r="C385" s="60"/>
      <x:c r="D385" s="60"/>
      <x:c r="E385" s="67"/>
      <x:c r="F385" s="60"/>
      <x:c r="G385" s="304"/>
      <x:c r="H385" s="60"/>
      <x:c r="I385" s="43"/>
      <x:c r="J385" s="60"/>
      <x:c r="K385" s="60"/>
      <x:c r="L385" s="60"/>
      <x:c r="M385" s="60"/>
      <x:c r="N385" s="43"/>
      <x:c r="O385" s="60"/>
      <x:c r="P385" s="60"/>
      <x:c r="Q385" s="227"/>
      <x:c r="R385" s="227"/>
      <x:c r="S385" s="227"/>
      <x:c r="T385" s="60"/>
      <x:c r="U385" s="60"/>
      <x:c r="V385" s="60"/>
      <x:c r="W385" s="60"/>
      <x:c r="X385" s="60"/>
      <x:c r="Y385" s="60"/>
      <x:c r="Z385" s="60"/>
    </x:row>
    <x:row r="386" ht="15" hidden="0" customHeight="1">
      <x:c r="A386" s="60"/>
      <x:c r="B386" s="60"/>
      <x:c r="C386" s="60"/>
      <x:c r="D386" s="60"/>
      <x:c r="E386" s="67"/>
      <x:c r="F386" s="60"/>
      <x:c r="G386" s="304"/>
      <x:c r="H386" s="60"/>
      <x:c r="I386" s="43"/>
      <x:c r="J386" s="60"/>
      <x:c r="K386" s="60"/>
      <x:c r="L386" s="60"/>
      <x:c r="M386" s="60"/>
      <x:c r="N386" s="43"/>
      <x:c r="O386" s="60"/>
      <x:c r="P386" s="60"/>
      <x:c r="Q386" s="227"/>
      <x:c r="R386" s="227"/>
      <x:c r="S386" s="227"/>
      <x:c r="T386" s="60"/>
      <x:c r="U386" s="60"/>
      <x:c r="V386" s="60"/>
      <x:c r="W386" s="60"/>
      <x:c r="X386" s="60"/>
      <x:c r="Y386" s="60"/>
      <x:c r="Z386" s="60"/>
    </x:row>
    <x:row r="387" ht="15" hidden="0" customHeight="1">
      <x:c r="A387" s="60"/>
      <x:c r="B387" s="60"/>
      <x:c r="C387" s="60"/>
      <x:c r="D387" s="60"/>
      <x:c r="E387" s="67"/>
      <x:c r="F387" s="60"/>
      <x:c r="G387" s="304"/>
      <x:c r="H387" s="60"/>
      <x:c r="I387" s="43"/>
      <x:c r="J387" s="60"/>
      <x:c r="K387" s="60"/>
      <x:c r="L387" s="60"/>
      <x:c r="M387" s="60"/>
      <x:c r="N387" s="43"/>
      <x:c r="O387" s="60"/>
      <x:c r="P387" s="60"/>
      <x:c r="Q387" s="227"/>
      <x:c r="R387" s="227"/>
      <x:c r="S387" s="227"/>
      <x:c r="T387" s="60"/>
      <x:c r="U387" s="60"/>
      <x:c r="V387" s="60"/>
      <x:c r="W387" s="60"/>
      <x:c r="X387" s="60"/>
      <x:c r="Y387" s="60"/>
      <x:c r="Z387" s="60"/>
    </x:row>
    <x:row r="388" ht="15" hidden="0" customHeight="1">
      <x:c r="A388" s="60"/>
      <x:c r="B388" s="60"/>
      <x:c r="C388" s="60"/>
      <x:c r="D388" s="60"/>
      <x:c r="E388" s="67"/>
      <x:c r="F388" s="60"/>
      <x:c r="G388" s="304"/>
      <x:c r="H388" s="60"/>
      <x:c r="I388" s="43"/>
      <x:c r="J388" s="60"/>
      <x:c r="K388" s="60"/>
      <x:c r="L388" s="60"/>
      <x:c r="M388" s="60"/>
      <x:c r="N388" s="43"/>
      <x:c r="O388" s="60"/>
      <x:c r="P388" s="60"/>
      <x:c r="Q388" s="227"/>
      <x:c r="R388" s="227"/>
      <x:c r="S388" s="227"/>
      <x:c r="T388" s="60"/>
      <x:c r="U388" s="60"/>
      <x:c r="V388" s="60"/>
      <x:c r="W388" s="60"/>
      <x:c r="X388" s="60"/>
      <x:c r="Y388" s="60"/>
      <x:c r="Z388" s="60"/>
    </x:row>
    <x:row r="389" ht="15" hidden="0" customHeight="1">
      <x:c r="A389" s="60"/>
      <x:c r="B389" s="60"/>
      <x:c r="C389" s="60"/>
      <x:c r="D389" s="60"/>
      <x:c r="E389" s="67"/>
      <x:c r="F389" s="60"/>
      <x:c r="G389" s="304"/>
      <x:c r="H389" s="60"/>
      <x:c r="I389" s="43"/>
      <x:c r="J389" s="60"/>
      <x:c r="K389" s="60"/>
      <x:c r="L389" s="60"/>
      <x:c r="M389" s="60"/>
      <x:c r="N389" s="43"/>
      <x:c r="O389" s="60"/>
      <x:c r="P389" s="60"/>
      <x:c r="Q389" s="227"/>
      <x:c r="R389" s="227"/>
      <x:c r="S389" s="227"/>
      <x:c r="T389" s="60"/>
      <x:c r="U389" s="60"/>
      <x:c r="V389" s="60"/>
      <x:c r="W389" s="60"/>
      <x:c r="X389" s="60"/>
      <x:c r="Y389" s="60"/>
      <x:c r="Z389" s="60"/>
    </x:row>
    <x:row r="390" ht="15" hidden="0" customHeight="1">
      <x:c r="A390" s="60"/>
      <x:c r="B390" s="60"/>
      <x:c r="C390" s="60"/>
      <x:c r="D390" s="60"/>
      <x:c r="E390" s="67"/>
      <x:c r="F390" s="60"/>
      <x:c r="G390" s="304"/>
      <x:c r="H390" s="60"/>
      <x:c r="I390" s="43"/>
      <x:c r="J390" s="60"/>
      <x:c r="K390" s="60"/>
      <x:c r="L390" s="60"/>
      <x:c r="M390" s="60"/>
      <x:c r="N390" s="43"/>
      <x:c r="O390" s="60"/>
      <x:c r="P390" s="60"/>
      <x:c r="Q390" s="227"/>
      <x:c r="R390" s="227"/>
      <x:c r="S390" s="227"/>
      <x:c r="T390" s="60"/>
      <x:c r="U390" s="60"/>
      <x:c r="V390" s="60"/>
      <x:c r="W390" s="60"/>
      <x:c r="X390" s="60"/>
      <x:c r="Y390" s="60"/>
      <x:c r="Z390" s="60"/>
    </x:row>
    <x:row r="391" ht="15" hidden="0" customHeight="1">
      <x:c r="A391" s="60"/>
      <x:c r="B391" s="60"/>
      <x:c r="C391" s="60"/>
      <x:c r="D391" s="60"/>
      <x:c r="E391" s="67"/>
      <x:c r="F391" s="60"/>
      <x:c r="G391" s="304"/>
      <x:c r="H391" s="60"/>
      <x:c r="I391" s="43"/>
      <x:c r="J391" s="60"/>
      <x:c r="K391" s="60"/>
      <x:c r="L391" s="60"/>
      <x:c r="M391" s="60"/>
      <x:c r="N391" s="43"/>
      <x:c r="O391" s="60"/>
      <x:c r="P391" s="60"/>
      <x:c r="Q391" s="227"/>
      <x:c r="R391" s="227"/>
      <x:c r="S391" s="227"/>
      <x:c r="T391" s="60"/>
      <x:c r="U391" s="60"/>
      <x:c r="V391" s="60"/>
      <x:c r="W391" s="60"/>
      <x:c r="X391" s="60"/>
      <x:c r="Y391" s="60"/>
      <x:c r="Z391" s="60"/>
    </x:row>
    <x:row r="392" ht="15" hidden="0" customHeight="1">
      <x:c r="A392" s="60"/>
      <x:c r="B392" s="60"/>
      <x:c r="C392" s="60"/>
      <x:c r="D392" s="60"/>
      <x:c r="E392" s="67"/>
      <x:c r="F392" s="60"/>
      <x:c r="G392" s="304"/>
      <x:c r="H392" s="60"/>
      <x:c r="I392" s="43"/>
      <x:c r="J392" s="60"/>
      <x:c r="K392" s="60"/>
      <x:c r="L392" s="60"/>
      <x:c r="M392" s="60"/>
      <x:c r="N392" s="43"/>
      <x:c r="O392" s="60"/>
      <x:c r="P392" s="60"/>
      <x:c r="Q392" s="227"/>
      <x:c r="R392" s="227"/>
      <x:c r="S392" s="227"/>
      <x:c r="T392" s="60"/>
      <x:c r="U392" s="60"/>
      <x:c r="V392" s="60"/>
      <x:c r="W392" s="60"/>
      <x:c r="X392" s="60"/>
      <x:c r="Y392" s="60"/>
      <x:c r="Z392" s="60"/>
    </x:row>
    <x:row r="393" ht="15" hidden="0" customHeight="1">
      <x:c r="A393" s="60"/>
      <x:c r="B393" s="60"/>
      <x:c r="C393" s="60"/>
      <x:c r="D393" s="60"/>
      <x:c r="E393" s="67"/>
      <x:c r="F393" s="60"/>
      <x:c r="G393" s="304"/>
      <x:c r="H393" s="60"/>
      <x:c r="I393" s="43"/>
      <x:c r="J393" s="60"/>
      <x:c r="K393" s="60"/>
      <x:c r="L393" s="60"/>
      <x:c r="M393" s="60"/>
      <x:c r="N393" s="43"/>
      <x:c r="O393" s="60"/>
      <x:c r="P393" s="60"/>
      <x:c r="Q393" s="227"/>
      <x:c r="R393" s="227"/>
      <x:c r="S393" s="227"/>
      <x:c r="T393" s="60"/>
      <x:c r="U393" s="60"/>
      <x:c r="V393" s="60"/>
      <x:c r="W393" s="60"/>
      <x:c r="X393" s="60"/>
      <x:c r="Y393" s="60"/>
      <x:c r="Z393" s="60"/>
    </x:row>
    <x:row r="394" ht="15" hidden="0" customHeight="1">
      <x:c r="A394" s="60"/>
      <x:c r="B394" s="60"/>
      <x:c r="C394" s="60"/>
      <x:c r="D394" s="60"/>
      <x:c r="E394" s="67"/>
      <x:c r="F394" s="60"/>
      <x:c r="G394" s="304"/>
      <x:c r="H394" s="60"/>
      <x:c r="I394" s="43"/>
      <x:c r="J394" s="60"/>
      <x:c r="K394" s="60"/>
      <x:c r="L394" s="60"/>
      <x:c r="M394" s="60"/>
      <x:c r="N394" s="43"/>
      <x:c r="O394" s="60"/>
      <x:c r="P394" s="60"/>
      <x:c r="Q394" s="227"/>
      <x:c r="R394" s="227"/>
      <x:c r="S394" s="227"/>
      <x:c r="T394" s="60"/>
      <x:c r="U394" s="60"/>
      <x:c r="V394" s="60"/>
      <x:c r="W394" s="60"/>
      <x:c r="X394" s="60"/>
      <x:c r="Y394" s="60"/>
      <x:c r="Z394" s="60"/>
    </x:row>
    <x:row r="395" ht="15" hidden="0" customHeight="1">
      <x:c r="A395" s="60"/>
      <x:c r="B395" s="60"/>
      <x:c r="C395" s="60"/>
      <x:c r="D395" s="60"/>
      <x:c r="E395" s="67"/>
      <x:c r="F395" s="60"/>
      <x:c r="G395" s="304"/>
      <x:c r="H395" s="60"/>
      <x:c r="I395" s="43"/>
      <x:c r="J395" s="60"/>
      <x:c r="K395" s="60"/>
      <x:c r="L395" s="60"/>
      <x:c r="M395" s="60"/>
      <x:c r="N395" s="43"/>
      <x:c r="O395" s="60"/>
      <x:c r="P395" s="60"/>
      <x:c r="Q395" s="227"/>
      <x:c r="R395" s="227"/>
      <x:c r="S395" s="227"/>
      <x:c r="T395" s="60"/>
      <x:c r="U395" s="60"/>
      <x:c r="V395" s="60"/>
      <x:c r="W395" s="60"/>
      <x:c r="X395" s="60"/>
      <x:c r="Y395" s="60"/>
      <x:c r="Z395" s="60"/>
    </x:row>
    <x:row r="396" ht="15" hidden="0" customHeight="1">
      <x:c r="A396" s="60"/>
      <x:c r="B396" s="60"/>
      <x:c r="C396" s="60"/>
      <x:c r="D396" s="60"/>
      <x:c r="E396" s="67"/>
      <x:c r="F396" s="60"/>
      <x:c r="G396" s="304"/>
      <x:c r="H396" s="60"/>
      <x:c r="I396" s="43"/>
      <x:c r="J396" s="60"/>
      <x:c r="K396" s="60"/>
      <x:c r="L396" s="60"/>
      <x:c r="M396" s="60"/>
      <x:c r="N396" s="43"/>
      <x:c r="O396" s="60"/>
      <x:c r="P396" s="60"/>
      <x:c r="Q396" s="227"/>
      <x:c r="R396" s="227"/>
      <x:c r="S396" s="227"/>
      <x:c r="T396" s="60"/>
      <x:c r="U396" s="60"/>
      <x:c r="V396" s="60"/>
      <x:c r="W396" s="60"/>
      <x:c r="X396" s="60"/>
      <x:c r="Y396" s="60"/>
      <x:c r="Z396" s="60"/>
    </x:row>
    <x:row r="397" ht="15" hidden="0" customHeight="1">
      <x:c r="A397" s="60"/>
      <x:c r="B397" s="60"/>
      <x:c r="C397" s="60"/>
      <x:c r="D397" s="60"/>
      <x:c r="E397" s="67"/>
      <x:c r="F397" s="60"/>
      <x:c r="G397" s="304"/>
      <x:c r="H397" s="60"/>
      <x:c r="I397" s="43"/>
      <x:c r="J397" s="60"/>
      <x:c r="K397" s="60"/>
      <x:c r="L397" s="60"/>
      <x:c r="M397" s="60"/>
      <x:c r="N397" s="43"/>
      <x:c r="O397" s="60"/>
      <x:c r="P397" s="60"/>
      <x:c r="Q397" s="227"/>
      <x:c r="R397" s="227"/>
      <x:c r="S397" s="227"/>
      <x:c r="T397" s="60"/>
      <x:c r="U397" s="60"/>
      <x:c r="V397" s="60"/>
      <x:c r="W397" s="60"/>
      <x:c r="X397" s="60"/>
      <x:c r="Y397" s="60"/>
      <x:c r="Z397" s="60"/>
    </x:row>
    <x:row r="398" ht="15" hidden="0" customHeight="1">
      <x:c r="A398" s="60"/>
      <x:c r="B398" s="60"/>
      <x:c r="C398" s="60"/>
      <x:c r="D398" s="60"/>
      <x:c r="E398" s="67"/>
      <x:c r="F398" s="60"/>
      <x:c r="G398" s="304"/>
      <x:c r="H398" s="60"/>
      <x:c r="I398" s="43"/>
      <x:c r="J398" s="60"/>
      <x:c r="K398" s="60"/>
      <x:c r="L398" s="60"/>
      <x:c r="M398" s="60"/>
      <x:c r="N398" s="43"/>
      <x:c r="O398" s="60"/>
      <x:c r="P398" s="60"/>
      <x:c r="Q398" s="227"/>
      <x:c r="R398" s="227"/>
      <x:c r="S398" s="227"/>
      <x:c r="T398" s="60"/>
      <x:c r="U398" s="60"/>
      <x:c r="V398" s="60"/>
      <x:c r="W398" s="60"/>
      <x:c r="X398" s="60"/>
      <x:c r="Y398" s="60"/>
      <x:c r="Z398" s="60"/>
    </x:row>
    <x:row r="399" ht="15" hidden="0" customHeight="1">
      <x:c r="A399" s="60"/>
      <x:c r="B399" s="60"/>
      <x:c r="C399" s="60"/>
      <x:c r="D399" s="60"/>
      <x:c r="E399" s="67"/>
      <x:c r="F399" s="60"/>
      <x:c r="G399" s="304"/>
      <x:c r="H399" s="60"/>
      <x:c r="I399" s="43"/>
      <x:c r="J399" s="60"/>
      <x:c r="K399" s="60"/>
      <x:c r="L399" s="60"/>
      <x:c r="M399" s="60"/>
      <x:c r="N399" s="43"/>
      <x:c r="O399" s="60"/>
      <x:c r="P399" s="60"/>
      <x:c r="Q399" s="227"/>
      <x:c r="R399" s="227"/>
      <x:c r="S399" s="227"/>
      <x:c r="T399" s="60"/>
      <x:c r="U399" s="60"/>
      <x:c r="V399" s="60"/>
      <x:c r="W399" s="60"/>
      <x:c r="X399" s="60"/>
      <x:c r="Y399" s="60"/>
      <x:c r="Z399" s="60"/>
    </x:row>
    <x:row r="400" ht="15" hidden="0" customHeight="1">
      <x:c r="A400" s="60"/>
      <x:c r="B400" s="60"/>
      <x:c r="C400" s="60"/>
      <x:c r="D400" s="60"/>
      <x:c r="E400" s="67"/>
      <x:c r="F400" s="60"/>
      <x:c r="G400" s="304"/>
      <x:c r="H400" s="60"/>
      <x:c r="I400" s="43"/>
      <x:c r="J400" s="60"/>
      <x:c r="K400" s="60"/>
      <x:c r="L400" s="60"/>
      <x:c r="M400" s="60"/>
      <x:c r="N400" s="43"/>
      <x:c r="O400" s="60"/>
      <x:c r="P400" s="60"/>
      <x:c r="Q400" s="227"/>
      <x:c r="R400" s="227"/>
      <x:c r="S400" s="227"/>
      <x:c r="T400" s="60"/>
      <x:c r="U400" s="60"/>
      <x:c r="V400" s="60"/>
      <x:c r="W400" s="60"/>
      <x:c r="X400" s="60"/>
      <x:c r="Y400" s="60"/>
      <x:c r="Z400" s="60"/>
    </x:row>
    <x:row r="401" ht="15" hidden="0" customHeight="1">
      <x:c r="A401" s="60"/>
      <x:c r="B401" s="60"/>
      <x:c r="C401" s="60"/>
      <x:c r="D401" s="60"/>
      <x:c r="E401" s="67"/>
      <x:c r="F401" s="60"/>
      <x:c r="G401" s="304"/>
      <x:c r="H401" s="60"/>
      <x:c r="I401" s="43"/>
      <x:c r="J401" s="60"/>
      <x:c r="K401" s="60"/>
      <x:c r="L401" s="60"/>
      <x:c r="M401" s="60"/>
      <x:c r="N401" s="43"/>
      <x:c r="O401" s="60"/>
      <x:c r="P401" s="60"/>
      <x:c r="Q401" s="227"/>
      <x:c r="R401" s="227"/>
      <x:c r="S401" s="227"/>
      <x:c r="T401" s="60"/>
      <x:c r="U401" s="60"/>
      <x:c r="V401" s="60"/>
      <x:c r="W401" s="60"/>
      <x:c r="X401" s="60"/>
      <x:c r="Y401" s="60"/>
      <x:c r="Z401" s="60"/>
    </x:row>
    <x:row r="402" ht="15" hidden="0" customHeight="1">
      <x:c r="A402" s="60"/>
      <x:c r="B402" s="60"/>
      <x:c r="C402" s="60"/>
      <x:c r="D402" s="60"/>
      <x:c r="E402" s="67"/>
      <x:c r="F402" s="60"/>
      <x:c r="G402" s="304"/>
      <x:c r="H402" s="60"/>
      <x:c r="I402" s="43"/>
      <x:c r="J402" s="60"/>
      <x:c r="K402" s="60"/>
      <x:c r="L402" s="60"/>
      <x:c r="M402" s="60"/>
      <x:c r="N402" s="43"/>
      <x:c r="O402" s="60"/>
      <x:c r="P402" s="60"/>
      <x:c r="Q402" s="227"/>
      <x:c r="R402" s="227"/>
      <x:c r="S402" s="227"/>
      <x:c r="T402" s="60"/>
      <x:c r="U402" s="60"/>
      <x:c r="V402" s="60"/>
      <x:c r="W402" s="60"/>
      <x:c r="X402" s="60"/>
      <x:c r="Y402" s="60"/>
      <x:c r="Z402" s="60"/>
    </x:row>
    <x:row r="403" ht="15" hidden="0" customHeight="1">
      <x:c r="A403" s="60"/>
      <x:c r="B403" s="60"/>
      <x:c r="C403" s="60"/>
      <x:c r="D403" s="60"/>
      <x:c r="E403" s="67"/>
      <x:c r="F403" s="60"/>
      <x:c r="G403" s="304"/>
      <x:c r="H403" s="60"/>
      <x:c r="I403" s="43"/>
      <x:c r="J403" s="60"/>
      <x:c r="K403" s="60"/>
      <x:c r="L403" s="60"/>
      <x:c r="M403" s="60"/>
      <x:c r="N403" s="43"/>
      <x:c r="O403" s="60"/>
      <x:c r="P403" s="60"/>
      <x:c r="Q403" s="227"/>
      <x:c r="R403" s="227"/>
      <x:c r="S403" s="227"/>
      <x:c r="T403" s="60"/>
      <x:c r="U403" s="60"/>
      <x:c r="V403" s="60"/>
      <x:c r="W403" s="60"/>
      <x:c r="X403" s="60"/>
      <x:c r="Y403" s="60"/>
      <x:c r="Z403" s="60"/>
    </x:row>
    <x:row r="404" ht="15" hidden="0" customHeight="1">
      <x:c r="A404" s="60"/>
      <x:c r="B404" s="60"/>
      <x:c r="C404" s="60"/>
      <x:c r="D404" s="60"/>
      <x:c r="E404" s="67"/>
      <x:c r="F404" s="60"/>
      <x:c r="G404" s="304"/>
      <x:c r="H404" s="60"/>
      <x:c r="I404" s="43"/>
      <x:c r="J404" s="60"/>
      <x:c r="K404" s="60"/>
      <x:c r="L404" s="60"/>
      <x:c r="M404" s="60"/>
      <x:c r="N404" s="43"/>
      <x:c r="O404" s="60"/>
      <x:c r="P404" s="60"/>
      <x:c r="Q404" s="227"/>
      <x:c r="R404" s="227"/>
      <x:c r="S404" s="227"/>
      <x:c r="T404" s="60"/>
      <x:c r="U404" s="60"/>
      <x:c r="V404" s="60"/>
      <x:c r="W404" s="60"/>
      <x:c r="X404" s="60"/>
      <x:c r="Y404" s="60"/>
      <x:c r="Z404" s="60"/>
    </x:row>
    <x:row r="405" ht="15" hidden="0" customHeight="1">
      <x:c r="A405" s="60"/>
      <x:c r="B405" s="60"/>
      <x:c r="C405" s="60"/>
      <x:c r="D405" s="60"/>
      <x:c r="E405" s="67"/>
      <x:c r="F405" s="60"/>
      <x:c r="G405" s="304"/>
      <x:c r="H405" s="60"/>
      <x:c r="I405" s="43"/>
      <x:c r="J405" s="60"/>
      <x:c r="K405" s="60"/>
      <x:c r="L405" s="60"/>
      <x:c r="M405" s="60"/>
      <x:c r="N405" s="43"/>
      <x:c r="O405" s="60"/>
      <x:c r="P405" s="60"/>
      <x:c r="Q405" s="227"/>
      <x:c r="R405" s="227"/>
      <x:c r="S405" s="227"/>
      <x:c r="T405" s="60"/>
      <x:c r="U405" s="60"/>
      <x:c r="V405" s="60"/>
      <x:c r="W405" s="60"/>
      <x:c r="X405" s="60"/>
      <x:c r="Y405" s="60"/>
      <x:c r="Z405" s="60"/>
    </x:row>
    <x:row r="406" ht="15" hidden="0" customHeight="1">
      <x:c r="A406" s="60"/>
      <x:c r="B406" s="60"/>
      <x:c r="C406" s="60"/>
      <x:c r="D406" s="60"/>
      <x:c r="E406" s="67"/>
      <x:c r="F406" s="60"/>
      <x:c r="G406" s="304"/>
      <x:c r="H406" s="60"/>
      <x:c r="I406" s="43"/>
      <x:c r="J406" s="60"/>
      <x:c r="K406" s="60"/>
      <x:c r="L406" s="60"/>
      <x:c r="M406" s="60"/>
      <x:c r="N406" s="43"/>
      <x:c r="O406" s="60"/>
      <x:c r="P406" s="60"/>
      <x:c r="Q406" s="227"/>
      <x:c r="R406" s="227"/>
      <x:c r="S406" s="227"/>
      <x:c r="T406" s="60"/>
      <x:c r="U406" s="60"/>
      <x:c r="V406" s="60"/>
      <x:c r="W406" s="60"/>
      <x:c r="X406" s="60"/>
      <x:c r="Y406" s="60"/>
      <x:c r="Z406" s="60"/>
    </x:row>
    <x:row r="407" ht="15" hidden="0" customHeight="1">
      <x:c r="A407" s="60"/>
      <x:c r="B407" s="60"/>
      <x:c r="C407" s="60"/>
      <x:c r="D407" s="60"/>
      <x:c r="E407" s="67"/>
      <x:c r="F407" s="60"/>
      <x:c r="G407" s="304"/>
      <x:c r="H407" s="60"/>
      <x:c r="I407" s="43"/>
      <x:c r="J407" s="60"/>
      <x:c r="K407" s="60"/>
      <x:c r="L407" s="60"/>
      <x:c r="M407" s="60"/>
      <x:c r="N407" s="43"/>
      <x:c r="O407" s="60"/>
      <x:c r="P407" s="60"/>
      <x:c r="Q407" s="227"/>
      <x:c r="R407" s="227"/>
      <x:c r="S407" s="227"/>
      <x:c r="T407" s="60"/>
      <x:c r="U407" s="60"/>
      <x:c r="V407" s="60"/>
      <x:c r="W407" s="60"/>
      <x:c r="X407" s="60"/>
      <x:c r="Y407" s="60"/>
      <x:c r="Z407" s="60"/>
    </x:row>
    <x:row r="408" ht="15" hidden="0" customHeight="1">
      <x:c r="A408" s="60"/>
      <x:c r="B408" s="60"/>
      <x:c r="C408" s="60"/>
      <x:c r="D408" s="60"/>
      <x:c r="E408" s="67"/>
      <x:c r="F408" s="60"/>
      <x:c r="G408" s="304"/>
      <x:c r="H408" s="60"/>
      <x:c r="I408" s="43"/>
      <x:c r="J408" s="60"/>
      <x:c r="K408" s="60"/>
      <x:c r="L408" s="60"/>
      <x:c r="M408" s="60"/>
      <x:c r="N408" s="43"/>
      <x:c r="O408" s="60"/>
      <x:c r="P408" s="60"/>
      <x:c r="Q408" s="227"/>
      <x:c r="R408" s="227"/>
      <x:c r="S408" s="227"/>
      <x:c r="T408" s="60"/>
      <x:c r="U408" s="60"/>
      <x:c r="V408" s="60"/>
      <x:c r="W408" s="60"/>
      <x:c r="X408" s="60"/>
      <x:c r="Y408" s="60"/>
      <x:c r="Z408" s="60"/>
    </x:row>
    <x:row r="409" ht="15" hidden="0" customHeight="1">
      <x:c r="A409" s="60"/>
      <x:c r="B409" s="60"/>
      <x:c r="C409" s="60"/>
      <x:c r="D409" s="60"/>
      <x:c r="E409" s="67"/>
      <x:c r="F409" s="60"/>
      <x:c r="G409" s="304"/>
      <x:c r="H409" s="60"/>
      <x:c r="I409" s="43"/>
      <x:c r="J409" s="60"/>
      <x:c r="K409" s="60"/>
      <x:c r="L409" s="60"/>
      <x:c r="M409" s="60"/>
      <x:c r="N409" s="43"/>
      <x:c r="O409" s="60"/>
      <x:c r="P409" s="60"/>
      <x:c r="Q409" s="227"/>
      <x:c r="R409" s="227"/>
      <x:c r="S409" s="227"/>
      <x:c r="T409" s="60"/>
      <x:c r="U409" s="60"/>
      <x:c r="V409" s="60"/>
      <x:c r="W409" s="60"/>
      <x:c r="X409" s="60"/>
      <x:c r="Y409" s="60"/>
      <x:c r="Z409" s="60"/>
    </x:row>
    <x:row r="410" ht="15" hidden="0" customHeight="1">
      <x:c r="A410" s="60"/>
      <x:c r="B410" s="60"/>
      <x:c r="C410" s="60"/>
      <x:c r="D410" s="60"/>
      <x:c r="E410" s="67"/>
      <x:c r="F410" s="60"/>
      <x:c r="G410" s="304"/>
      <x:c r="H410" s="60"/>
      <x:c r="I410" s="43"/>
      <x:c r="J410" s="60"/>
      <x:c r="K410" s="60"/>
      <x:c r="L410" s="60"/>
      <x:c r="M410" s="60"/>
      <x:c r="N410" s="43"/>
      <x:c r="O410" s="60"/>
      <x:c r="P410" s="60"/>
      <x:c r="Q410" s="227"/>
      <x:c r="R410" s="227"/>
      <x:c r="S410" s="227"/>
      <x:c r="T410" s="60"/>
      <x:c r="U410" s="60"/>
      <x:c r="V410" s="60"/>
      <x:c r="W410" s="60"/>
      <x:c r="X410" s="60"/>
      <x:c r="Y410" s="60"/>
      <x:c r="Z410" s="60"/>
    </x:row>
    <x:row r="411" ht="15" hidden="0" customHeight="1">
      <x:c r="A411" s="60"/>
      <x:c r="B411" s="60"/>
      <x:c r="C411" s="60"/>
      <x:c r="D411" s="60"/>
      <x:c r="E411" s="67"/>
      <x:c r="F411" s="60"/>
      <x:c r="G411" s="304"/>
      <x:c r="H411" s="60"/>
      <x:c r="I411" s="43"/>
      <x:c r="J411" s="60"/>
      <x:c r="K411" s="60"/>
      <x:c r="L411" s="60"/>
      <x:c r="M411" s="60"/>
      <x:c r="N411" s="43"/>
      <x:c r="O411" s="60"/>
      <x:c r="P411" s="60"/>
      <x:c r="Q411" s="227"/>
      <x:c r="R411" s="227"/>
      <x:c r="S411" s="227"/>
      <x:c r="T411" s="60"/>
      <x:c r="U411" s="60"/>
      <x:c r="V411" s="60"/>
      <x:c r="W411" s="60"/>
      <x:c r="X411" s="60"/>
      <x:c r="Y411" s="60"/>
      <x:c r="Z411" s="60"/>
    </x:row>
    <x:row r="412" ht="15" hidden="0" customHeight="1">
      <x:c r="A412" s="60"/>
      <x:c r="B412" s="60"/>
      <x:c r="C412" s="60"/>
      <x:c r="D412" s="60"/>
      <x:c r="E412" s="67"/>
      <x:c r="F412" s="60"/>
      <x:c r="G412" s="304"/>
      <x:c r="H412" s="60"/>
      <x:c r="I412" s="43"/>
      <x:c r="J412" s="60"/>
      <x:c r="K412" s="60"/>
      <x:c r="L412" s="60"/>
      <x:c r="M412" s="60"/>
      <x:c r="N412" s="43"/>
      <x:c r="O412" s="60"/>
      <x:c r="P412" s="60"/>
      <x:c r="Q412" s="227"/>
      <x:c r="R412" s="227"/>
      <x:c r="S412" s="227"/>
      <x:c r="T412" s="60"/>
      <x:c r="U412" s="60"/>
      <x:c r="V412" s="60"/>
      <x:c r="W412" s="60"/>
      <x:c r="X412" s="60"/>
      <x:c r="Y412" s="60"/>
      <x:c r="Z412" s="60"/>
    </x:row>
    <x:row r="413" ht="15" hidden="0" customHeight="1">
      <x:c r="A413" s="60"/>
      <x:c r="B413" s="60"/>
      <x:c r="C413" s="60"/>
      <x:c r="D413" s="60"/>
      <x:c r="E413" s="67"/>
      <x:c r="F413" s="60"/>
      <x:c r="G413" s="304"/>
      <x:c r="H413" s="60"/>
      <x:c r="I413" s="43"/>
      <x:c r="J413" s="60"/>
      <x:c r="K413" s="60"/>
      <x:c r="L413" s="60"/>
      <x:c r="M413" s="60"/>
      <x:c r="N413" s="43"/>
      <x:c r="O413" s="60"/>
      <x:c r="P413" s="60"/>
      <x:c r="Q413" s="227"/>
      <x:c r="R413" s="227"/>
      <x:c r="S413" s="227"/>
      <x:c r="T413" s="60"/>
      <x:c r="U413" s="60"/>
      <x:c r="V413" s="60"/>
      <x:c r="W413" s="60"/>
      <x:c r="X413" s="60"/>
      <x:c r="Y413" s="60"/>
      <x:c r="Z413" s="60"/>
    </x:row>
    <x:row r="414" ht="15" hidden="0" customHeight="1">
      <x:c r="A414" s="60"/>
      <x:c r="B414" s="60"/>
      <x:c r="C414" s="60"/>
      <x:c r="D414" s="60"/>
      <x:c r="E414" s="67"/>
      <x:c r="F414" s="60"/>
      <x:c r="G414" s="304"/>
      <x:c r="H414" s="60"/>
      <x:c r="I414" s="43"/>
      <x:c r="J414" s="60"/>
      <x:c r="K414" s="60"/>
      <x:c r="L414" s="60"/>
      <x:c r="M414" s="60"/>
      <x:c r="N414" s="43"/>
      <x:c r="O414" s="60"/>
      <x:c r="P414" s="60"/>
      <x:c r="Q414" s="227"/>
      <x:c r="R414" s="227"/>
      <x:c r="S414" s="227"/>
      <x:c r="T414" s="60"/>
      <x:c r="U414" s="60"/>
      <x:c r="V414" s="60"/>
      <x:c r="W414" s="60"/>
      <x:c r="X414" s="60"/>
      <x:c r="Y414" s="60"/>
      <x:c r="Z414" s="60"/>
    </x:row>
    <x:row r="415" ht="15" hidden="0" customHeight="1">
      <x:c r="A415" s="60"/>
      <x:c r="B415" s="60"/>
      <x:c r="C415" s="60"/>
      <x:c r="D415" s="60"/>
      <x:c r="E415" s="67"/>
      <x:c r="F415" s="60"/>
      <x:c r="G415" s="304"/>
      <x:c r="H415" s="60"/>
      <x:c r="I415" s="43"/>
      <x:c r="J415" s="60"/>
      <x:c r="K415" s="60"/>
      <x:c r="L415" s="60"/>
      <x:c r="M415" s="60"/>
      <x:c r="N415" s="43"/>
      <x:c r="O415" s="60"/>
      <x:c r="P415" s="60"/>
      <x:c r="Q415" s="227"/>
      <x:c r="R415" s="227"/>
      <x:c r="S415" s="227"/>
      <x:c r="T415" s="60"/>
      <x:c r="U415" s="60"/>
      <x:c r="V415" s="60"/>
      <x:c r="W415" s="60"/>
      <x:c r="X415" s="60"/>
      <x:c r="Y415" s="60"/>
      <x:c r="Z415" s="60"/>
    </x:row>
    <x:row r="416" ht="15" hidden="0" customHeight="1">
      <x:c r="A416" s="60"/>
      <x:c r="B416" s="60"/>
      <x:c r="C416" s="60"/>
      <x:c r="D416" s="60"/>
      <x:c r="E416" s="67"/>
      <x:c r="F416" s="60"/>
      <x:c r="G416" s="304"/>
      <x:c r="H416" s="60"/>
      <x:c r="I416" s="43"/>
      <x:c r="J416" s="60"/>
      <x:c r="K416" s="60"/>
      <x:c r="L416" s="60"/>
      <x:c r="M416" s="60"/>
      <x:c r="N416" s="43"/>
      <x:c r="O416" s="60"/>
      <x:c r="P416" s="60"/>
      <x:c r="Q416" s="227"/>
      <x:c r="R416" s="227"/>
      <x:c r="S416" s="227"/>
      <x:c r="T416" s="60"/>
      <x:c r="U416" s="60"/>
      <x:c r="V416" s="60"/>
      <x:c r="W416" s="60"/>
      <x:c r="X416" s="60"/>
      <x:c r="Y416" s="60"/>
      <x:c r="Z416" s="60"/>
    </x:row>
    <x:row r="417" ht="15" hidden="0" customHeight="1">
      <x:c r="A417" s="60"/>
      <x:c r="B417" s="60"/>
      <x:c r="C417" s="60"/>
      <x:c r="D417" s="60"/>
      <x:c r="E417" s="67"/>
      <x:c r="F417" s="60"/>
      <x:c r="G417" s="304"/>
      <x:c r="H417" s="60"/>
      <x:c r="I417" s="43"/>
      <x:c r="J417" s="60"/>
      <x:c r="K417" s="60"/>
      <x:c r="L417" s="60"/>
      <x:c r="M417" s="60"/>
      <x:c r="N417" s="43"/>
      <x:c r="O417" s="60"/>
      <x:c r="P417" s="60"/>
      <x:c r="Q417" s="227"/>
      <x:c r="R417" s="227"/>
      <x:c r="S417" s="227"/>
      <x:c r="T417" s="60"/>
      <x:c r="U417" s="60"/>
      <x:c r="V417" s="60"/>
      <x:c r="W417" s="60"/>
      <x:c r="X417" s="60"/>
      <x:c r="Y417" s="60"/>
      <x:c r="Z417" s="60"/>
    </x:row>
    <x:row r="418" ht="15" hidden="0" customHeight="1">
      <x:c r="A418" s="60"/>
      <x:c r="B418" s="60"/>
      <x:c r="C418" s="60"/>
      <x:c r="D418" s="60"/>
      <x:c r="E418" s="67"/>
      <x:c r="F418" s="60"/>
      <x:c r="G418" s="304"/>
      <x:c r="H418" s="60"/>
      <x:c r="I418" s="43"/>
      <x:c r="J418" s="60"/>
      <x:c r="K418" s="60"/>
      <x:c r="L418" s="60"/>
      <x:c r="M418" s="60"/>
      <x:c r="N418" s="43"/>
      <x:c r="O418" s="60"/>
      <x:c r="P418" s="60"/>
      <x:c r="Q418" s="227"/>
      <x:c r="R418" s="227"/>
      <x:c r="S418" s="227"/>
      <x:c r="T418" s="60"/>
      <x:c r="U418" s="60"/>
      <x:c r="V418" s="60"/>
      <x:c r="W418" s="60"/>
      <x:c r="X418" s="60"/>
      <x:c r="Y418" s="60"/>
      <x:c r="Z418" s="60"/>
    </x:row>
    <x:row r="419" ht="15" hidden="0" customHeight="1">
      <x:c r="A419" s="60"/>
      <x:c r="B419" s="60"/>
      <x:c r="C419" s="60"/>
      <x:c r="D419" s="60"/>
      <x:c r="E419" s="67"/>
      <x:c r="F419" s="60"/>
      <x:c r="G419" s="304"/>
      <x:c r="H419" s="60"/>
      <x:c r="I419" s="43"/>
      <x:c r="J419" s="60"/>
      <x:c r="K419" s="60"/>
      <x:c r="L419" s="60"/>
      <x:c r="M419" s="60"/>
      <x:c r="N419" s="43"/>
      <x:c r="O419" s="60"/>
      <x:c r="P419" s="60"/>
      <x:c r="Q419" s="227"/>
      <x:c r="R419" s="227"/>
      <x:c r="S419" s="227"/>
      <x:c r="T419" s="60"/>
      <x:c r="U419" s="60"/>
      <x:c r="V419" s="60"/>
      <x:c r="W419" s="60"/>
      <x:c r="X419" s="60"/>
      <x:c r="Y419" s="60"/>
      <x:c r="Z419" s="60"/>
    </x:row>
    <x:row r="420" ht="15" hidden="0" customHeight="1">
      <x:c r="A420" s="60"/>
      <x:c r="B420" s="60"/>
      <x:c r="C420" s="60"/>
      <x:c r="D420" s="60"/>
      <x:c r="E420" s="67"/>
      <x:c r="F420" s="60"/>
      <x:c r="G420" s="304"/>
      <x:c r="H420" s="60"/>
      <x:c r="I420" s="43"/>
      <x:c r="J420" s="60"/>
      <x:c r="K420" s="60"/>
      <x:c r="L420" s="60"/>
      <x:c r="M420" s="60"/>
      <x:c r="N420" s="43"/>
      <x:c r="O420" s="60"/>
      <x:c r="P420" s="60"/>
      <x:c r="Q420" s="227"/>
      <x:c r="R420" s="227"/>
      <x:c r="S420" s="227"/>
      <x:c r="T420" s="60"/>
      <x:c r="U420" s="60"/>
      <x:c r="V420" s="60"/>
      <x:c r="W420" s="60"/>
      <x:c r="X420" s="60"/>
      <x:c r="Y420" s="60"/>
      <x:c r="Z420" s="60"/>
    </x:row>
    <x:row r="421" ht="15" hidden="0" customHeight="1">
      <x:c r="A421" s="60"/>
      <x:c r="B421" s="60"/>
      <x:c r="C421" s="60"/>
      <x:c r="D421" s="60"/>
      <x:c r="E421" s="67"/>
      <x:c r="F421" s="60"/>
      <x:c r="G421" s="304"/>
      <x:c r="H421" s="60"/>
      <x:c r="I421" s="43"/>
      <x:c r="J421" s="60"/>
      <x:c r="K421" s="60"/>
      <x:c r="L421" s="60"/>
      <x:c r="M421" s="60"/>
      <x:c r="N421" s="43"/>
      <x:c r="O421" s="60"/>
      <x:c r="P421" s="60"/>
      <x:c r="Q421" s="227"/>
      <x:c r="R421" s="227"/>
      <x:c r="S421" s="227"/>
      <x:c r="T421" s="60"/>
      <x:c r="U421" s="60"/>
      <x:c r="V421" s="60"/>
      <x:c r="W421" s="60"/>
      <x:c r="X421" s="60"/>
      <x:c r="Y421" s="60"/>
      <x:c r="Z421" s="60"/>
    </x:row>
    <x:row r="422" ht="15" hidden="0" customHeight="1">
      <x:c r="A422" s="60"/>
      <x:c r="B422" s="60"/>
      <x:c r="C422" s="60"/>
      <x:c r="D422" s="60"/>
      <x:c r="E422" s="67"/>
      <x:c r="F422" s="60"/>
      <x:c r="G422" s="304"/>
      <x:c r="H422" s="60"/>
      <x:c r="I422" s="43"/>
      <x:c r="J422" s="60"/>
      <x:c r="K422" s="60"/>
      <x:c r="L422" s="60"/>
      <x:c r="M422" s="60"/>
      <x:c r="N422" s="43"/>
      <x:c r="O422" s="60"/>
      <x:c r="P422" s="60"/>
      <x:c r="Q422" s="227"/>
      <x:c r="R422" s="227"/>
      <x:c r="S422" s="227"/>
      <x:c r="T422" s="60"/>
      <x:c r="U422" s="60"/>
      <x:c r="V422" s="60"/>
      <x:c r="W422" s="60"/>
      <x:c r="X422" s="60"/>
      <x:c r="Y422" s="60"/>
      <x:c r="Z422" s="60"/>
    </x:row>
    <x:row r="423" ht="15" hidden="0" customHeight="1">
      <x:c r="A423" s="60"/>
      <x:c r="B423" s="60"/>
      <x:c r="C423" s="60"/>
      <x:c r="D423" s="60"/>
      <x:c r="E423" s="67"/>
      <x:c r="F423" s="60"/>
      <x:c r="G423" s="304"/>
      <x:c r="H423" s="60"/>
      <x:c r="I423" s="43"/>
      <x:c r="J423" s="60"/>
      <x:c r="K423" s="60"/>
      <x:c r="L423" s="60"/>
      <x:c r="M423" s="60"/>
      <x:c r="N423" s="43"/>
      <x:c r="O423" s="60"/>
      <x:c r="P423" s="60"/>
      <x:c r="Q423" s="227"/>
      <x:c r="R423" s="227"/>
      <x:c r="S423" s="227"/>
      <x:c r="T423" s="60"/>
      <x:c r="U423" s="60"/>
      <x:c r="V423" s="60"/>
      <x:c r="W423" s="60"/>
      <x:c r="X423" s="60"/>
      <x:c r="Y423" s="60"/>
      <x:c r="Z423" s="60"/>
    </x:row>
    <x:row r="424" ht="15" hidden="0" customHeight="1">
      <x:c r="A424" s="60"/>
      <x:c r="B424" s="60"/>
      <x:c r="C424" s="60"/>
      <x:c r="D424" s="60"/>
      <x:c r="E424" s="67"/>
      <x:c r="F424" s="60"/>
      <x:c r="G424" s="304"/>
      <x:c r="H424" s="60"/>
      <x:c r="I424" s="43"/>
      <x:c r="J424" s="60"/>
      <x:c r="K424" s="60"/>
      <x:c r="L424" s="60"/>
      <x:c r="M424" s="60"/>
      <x:c r="N424" s="43"/>
      <x:c r="O424" s="60"/>
      <x:c r="P424" s="60"/>
      <x:c r="Q424" s="227"/>
      <x:c r="R424" s="227"/>
      <x:c r="S424" s="227"/>
      <x:c r="T424" s="60"/>
      <x:c r="U424" s="60"/>
      <x:c r="V424" s="60"/>
      <x:c r="W424" s="60"/>
      <x:c r="X424" s="60"/>
      <x:c r="Y424" s="60"/>
      <x:c r="Z424" s="60"/>
    </x:row>
    <x:row r="425" ht="15" hidden="0" customHeight="1">
      <x:c r="A425" s="60"/>
      <x:c r="B425" s="60"/>
      <x:c r="C425" s="60"/>
      <x:c r="D425" s="60"/>
      <x:c r="E425" s="67"/>
      <x:c r="F425" s="60"/>
      <x:c r="G425" s="304"/>
      <x:c r="H425" s="60"/>
      <x:c r="I425" s="43"/>
      <x:c r="J425" s="60"/>
      <x:c r="K425" s="60"/>
      <x:c r="L425" s="60"/>
      <x:c r="M425" s="60"/>
      <x:c r="N425" s="43"/>
      <x:c r="O425" s="60"/>
      <x:c r="P425" s="60"/>
      <x:c r="Q425" s="227"/>
      <x:c r="R425" s="227"/>
      <x:c r="S425" s="227"/>
      <x:c r="T425" s="60"/>
      <x:c r="U425" s="60"/>
      <x:c r="V425" s="60"/>
      <x:c r="W425" s="60"/>
      <x:c r="X425" s="60"/>
      <x:c r="Y425" s="60"/>
      <x:c r="Z425" s="60"/>
    </x:row>
    <x:row r="426" ht="15" hidden="0" customHeight="1">
      <x:c r="A426" s="60"/>
      <x:c r="B426" s="60"/>
      <x:c r="C426" s="60"/>
      <x:c r="D426" s="60"/>
      <x:c r="E426" s="67"/>
      <x:c r="F426" s="60"/>
      <x:c r="G426" s="304"/>
      <x:c r="H426" s="60"/>
      <x:c r="I426" s="43"/>
      <x:c r="J426" s="60"/>
      <x:c r="K426" s="60"/>
      <x:c r="L426" s="60"/>
      <x:c r="M426" s="60"/>
      <x:c r="N426" s="43"/>
      <x:c r="O426" s="60"/>
      <x:c r="P426" s="60"/>
      <x:c r="Q426" s="227"/>
      <x:c r="R426" s="227"/>
      <x:c r="S426" s="227"/>
      <x:c r="T426" s="60"/>
      <x:c r="U426" s="60"/>
      <x:c r="V426" s="60"/>
      <x:c r="W426" s="60"/>
      <x:c r="X426" s="60"/>
      <x:c r="Y426" s="60"/>
      <x:c r="Z426" s="60"/>
    </x:row>
    <x:row r="427" ht="15" hidden="0" customHeight="1">
      <x:c r="A427" s="60"/>
      <x:c r="B427" s="60"/>
      <x:c r="C427" s="60"/>
      <x:c r="D427" s="60"/>
      <x:c r="E427" s="67"/>
      <x:c r="F427" s="60"/>
      <x:c r="G427" s="304"/>
      <x:c r="H427" s="60"/>
      <x:c r="I427" s="43"/>
      <x:c r="J427" s="60"/>
      <x:c r="K427" s="60"/>
      <x:c r="L427" s="60"/>
      <x:c r="M427" s="60"/>
      <x:c r="N427" s="43"/>
      <x:c r="O427" s="60"/>
      <x:c r="P427" s="60"/>
      <x:c r="Q427" s="227"/>
      <x:c r="R427" s="227"/>
      <x:c r="S427" s="227"/>
      <x:c r="T427" s="60"/>
      <x:c r="U427" s="60"/>
      <x:c r="V427" s="60"/>
      <x:c r="W427" s="60"/>
      <x:c r="X427" s="60"/>
      <x:c r="Y427" s="60"/>
      <x:c r="Z427" s="60"/>
    </x:row>
    <x:row r="428" ht="15" hidden="0" customHeight="1">
      <x:c r="A428" s="60"/>
      <x:c r="B428" s="60"/>
      <x:c r="C428" s="60"/>
      <x:c r="D428" s="60"/>
      <x:c r="E428" s="67"/>
      <x:c r="F428" s="60"/>
      <x:c r="G428" s="304"/>
      <x:c r="H428" s="60"/>
      <x:c r="I428" s="43"/>
      <x:c r="J428" s="60"/>
      <x:c r="K428" s="60"/>
      <x:c r="L428" s="60"/>
      <x:c r="M428" s="60"/>
      <x:c r="N428" s="43"/>
      <x:c r="O428" s="60"/>
      <x:c r="P428" s="60"/>
      <x:c r="Q428" s="227"/>
      <x:c r="R428" s="227"/>
      <x:c r="S428" s="227"/>
      <x:c r="T428" s="60"/>
      <x:c r="U428" s="60"/>
      <x:c r="V428" s="60"/>
      <x:c r="W428" s="60"/>
      <x:c r="X428" s="60"/>
      <x:c r="Y428" s="60"/>
      <x:c r="Z428" s="60"/>
    </x:row>
    <x:row r="429" ht="15" hidden="0" customHeight="1">
      <x:c r="A429" s="60"/>
      <x:c r="B429" s="60"/>
      <x:c r="C429" s="60"/>
      <x:c r="D429" s="60"/>
      <x:c r="E429" s="67"/>
      <x:c r="F429" s="60"/>
      <x:c r="G429" s="304"/>
      <x:c r="H429" s="60"/>
      <x:c r="I429" s="43"/>
      <x:c r="J429" s="60"/>
      <x:c r="K429" s="60"/>
      <x:c r="L429" s="60"/>
      <x:c r="M429" s="60"/>
      <x:c r="N429" s="43"/>
      <x:c r="O429" s="60"/>
      <x:c r="P429" s="60"/>
      <x:c r="Q429" s="227"/>
      <x:c r="R429" s="227"/>
      <x:c r="S429" s="227"/>
      <x:c r="T429" s="60"/>
      <x:c r="U429" s="60"/>
      <x:c r="V429" s="60"/>
      <x:c r="W429" s="60"/>
      <x:c r="X429" s="60"/>
      <x:c r="Y429" s="60"/>
      <x:c r="Z429" s="60"/>
    </x:row>
    <x:row r="430" ht="15" hidden="0" customHeight="1">
      <x:c r="A430" s="60"/>
      <x:c r="B430" s="60"/>
      <x:c r="C430" s="60"/>
      <x:c r="D430" s="60"/>
      <x:c r="E430" s="67"/>
      <x:c r="F430" s="60"/>
      <x:c r="G430" s="304"/>
      <x:c r="H430" s="60"/>
      <x:c r="I430" s="43"/>
      <x:c r="J430" s="60"/>
      <x:c r="K430" s="60"/>
      <x:c r="L430" s="60"/>
      <x:c r="M430" s="60"/>
      <x:c r="N430" s="43"/>
      <x:c r="O430" s="60"/>
      <x:c r="P430" s="60"/>
      <x:c r="Q430" s="227"/>
      <x:c r="R430" s="227"/>
      <x:c r="S430" s="227"/>
      <x:c r="T430" s="60"/>
      <x:c r="U430" s="60"/>
      <x:c r="V430" s="60"/>
      <x:c r="W430" s="60"/>
      <x:c r="X430" s="60"/>
      <x:c r="Y430" s="60"/>
      <x:c r="Z430" s="60"/>
    </x:row>
    <x:row r="431" ht="15" hidden="0" customHeight="1">
      <x:c r="A431" s="60"/>
      <x:c r="B431" s="60"/>
      <x:c r="C431" s="60"/>
      <x:c r="D431" s="60"/>
      <x:c r="E431" s="67"/>
      <x:c r="F431" s="60"/>
      <x:c r="G431" s="304"/>
      <x:c r="H431" s="60"/>
      <x:c r="I431" s="43"/>
      <x:c r="J431" s="60"/>
      <x:c r="K431" s="60"/>
      <x:c r="L431" s="60"/>
      <x:c r="M431" s="60"/>
      <x:c r="N431" s="43"/>
      <x:c r="O431" s="60"/>
      <x:c r="P431" s="60"/>
      <x:c r="Q431" s="227"/>
      <x:c r="R431" s="227"/>
      <x:c r="S431" s="227"/>
      <x:c r="T431" s="60"/>
      <x:c r="U431" s="60"/>
      <x:c r="V431" s="60"/>
      <x:c r="W431" s="60"/>
      <x:c r="X431" s="60"/>
      <x:c r="Y431" s="60"/>
      <x:c r="Z431" s="60"/>
    </x:row>
    <x:row r="432" ht="15" hidden="0" customHeight="1">
      <x:c r="A432" s="60"/>
      <x:c r="B432" s="60"/>
      <x:c r="C432" s="60"/>
      <x:c r="D432" s="60"/>
      <x:c r="E432" s="67"/>
      <x:c r="F432" s="60"/>
      <x:c r="G432" s="304"/>
      <x:c r="H432" s="60"/>
      <x:c r="I432" s="43"/>
      <x:c r="J432" s="60"/>
      <x:c r="K432" s="60"/>
      <x:c r="L432" s="60"/>
      <x:c r="M432" s="60"/>
      <x:c r="N432" s="43"/>
      <x:c r="O432" s="60"/>
      <x:c r="P432" s="60"/>
      <x:c r="Q432" s="227"/>
      <x:c r="R432" s="227"/>
      <x:c r="S432" s="227"/>
      <x:c r="T432" s="60"/>
      <x:c r="U432" s="60"/>
      <x:c r="V432" s="60"/>
      <x:c r="W432" s="60"/>
      <x:c r="X432" s="60"/>
      <x:c r="Y432" s="60"/>
      <x:c r="Z432" s="60"/>
    </x:row>
    <x:row r="433" ht="15" hidden="0" customHeight="1">
      <x:c r="A433" s="60"/>
      <x:c r="B433" s="60"/>
      <x:c r="C433" s="60"/>
      <x:c r="D433" s="60"/>
      <x:c r="E433" s="67"/>
      <x:c r="F433" s="60"/>
      <x:c r="G433" s="304"/>
      <x:c r="H433" s="60"/>
      <x:c r="I433" s="43"/>
      <x:c r="J433" s="60"/>
      <x:c r="K433" s="60"/>
      <x:c r="L433" s="60"/>
      <x:c r="M433" s="60"/>
      <x:c r="N433" s="43"/>
      <x:c r="O433" s="60"/>
      <x:c r="P433" s="60"/>
      <x:c r="Q433" s="227"/>
      <x:c r="R433" s="227"/>
      <x:c r="S433" s="227"/>
      <x:c r="T433" s="60"/>
      <x:c r="U433" s="60"/>
      <x:c r="V433" s="60"/>
      <x:c r="W433" s="60"/>
      <x:c r="X433" s="60"/>
      <x:c r="Y433" s="60"/>
      <x:c r="Z433" s="60"/>
    </x:row>
    <x:row r="434" ht="15" hidden="0" customHeight="1">
      <x:c r="A434" s="60"/>
      <x:c r="B434" s="60"/>
      <x:c r="C434" s="60"/>
      <x:c r="D434" s="60"/>
      <x:c r="E434" s="67"/>
      <x:c r="F434" s="60"/>
      <x:c r="G434" s="304"/>
      <x:c r="H434" s="60"/>
      <x:c r="I434" s="43"/>
      <x:c r="J434" s="60"/>
      <x:c r="K434" s="60"/>
      <x:c r="L434" s="60"/>
      <x:c r="M434" s="60"/>
      <x:c r="N434" s="43"/>
      <x:c r="O434" s="60"/>
      <x:c r="P434" s="60"/>
      <x:c r="Q434" s="227"/>
      <x:c r="R434" s="227"/>
      <x:c r="S434" s="227"/>
      <x:c r="T434" s="60"/>
      <x:c r="U434" s="60"/>
      <x:c r="V434" s="60"/>
      <x:c r="W434" s="60"/>
      <x:c r="X434" s="60"/>
      <x:c r="Y434" s="60"/>
      <x:c r="Z434" s="60"/>
    </x:row>
    <x:row r="435" ht="15" hidden="0" customHeight="1">
      <x:c r="A435" s="60"/>
      <x:c r="B435" s="60"/>
      <x:c r="C435" s="60"/>
      <x:c r="D435" s="60"/>
      <x:c r="E435" s="67"/>
      <x:c r="F435" s="60"/>
      <x:c r="G435" s="304"/>
      <x:c r="H435" s="60"/>
      <x:c r="I435" s="43"/>
      <x:c r="J435" s="60"/>
      <x:c r="K435" s="60"/>
      <x:c r="L435" s="60"/>
      <x:c r="M435" s="60"/>
      <x:c r="N435" s="43"/>
      <x:c r="O435" s="60"/>
      <x:c r="P435" s="60"/>
      <x:c r="Q435" s="227"/>
      <x:c r="R435" s="227"/>
      <x:c r="S435" s="227"/>
      <x:c r="T435" s="60"/>
      <x:c r="U435" s="60"/>
      <x:c r="V435" s="60"/>
      <x:c r="W435" s="60"/>
      <x:c r="X435" s="60"/>
      <x:c r="Y435" s="60"/>
      <x:c r="Z435" s="60"/>
    </x:row>
    <x:row r="436" ht="15" hidden="0" customHeight="1">
      <x:c r="A436" s="60"/>
      <x:c r="B436" s="60"/>
      <x:c r="C436" s="60"/>
      <x:c r="D436" s="60"/>
      <x:c r="E436" s="67"/>
      <x:c r="F436" s="60"/>
      <x:c r="G436" s="304"/>
      <x:c r="H436" s="60"/>
      <x:c r="I436" s="43"/>
      <x:c r="J436" s="60"/>
      <x:c r="K436" s="60"/>
      <x:c r="L436" s="60"/>
      <x:c r="M436" s="60"/>
      <x:c r="N436" s="43"/>
      <x:c r="O436" s="60"/>
      <x:c r="P436" s="60"/>
      <x:c r="Q436" s="227"/>
      <x:c r="R436" s="227"/>
      <x:c r="S436" s="227"/>
      <x:c r="T436" s="60"/>
      <x:c r="U436" s="60"/>
      <x:c r="V436" s="60"/>
      <x:c r="W436" s="60"/>
      <x:c r="X436" s="60"/>
      <x:c r="Y436" s="60"/>
      <x:c r="Z436" s="60"/>
    </x:row>
    <x:row r="437" ht="15" hidden="0" customHeight="1">
      <x:c r="A437" s="60"/>
      <x:c r="B437" s="60"/>
      <x:c r="C437" s="60"/>
      <x:c r="D437" s="60"/>
      <x:c r="E437" s="67"/>
      <x:c r="F437" s="60"/>
      <x:c r="G437" s="304"/>
      <x:c r="H437" s="60"/>
      <x:c r="I437" s="43"/>
      <x:c r="J437" s="60"/>
      <x:c r="K437" s="60"/>
      <x:c r="L437" s="60"/>
      <x:c r="M437" s="60"/>
      <x:c r="N437" s="43"/>
      <x:c r="O437" s="60"/>
      <x:c r="P437" s="60"/>
      <x:c r="Q437" s="227"/>
      <x:c r="R437" s="227"/>
      <x:c r="S437" s="227"/>
      <x:c r="T437" s="60"/>
      <x:c r="U437" s="60"/>
      <x:c r="V437" s="60"/>
      <x:c r="W437" s="60"/>
      <x:c r="X437" s="60"/>
      <x:c r="Y437" s="60"/>
      <x:c r="Z437" s="60"/>
    </x:row>
    <x:row r="438" ht="15" hidden="0" customHeight="1">
      <x:c r="A438" s="60"/>
      <x:c r="B438" s="60"/>
      <x:c r="C438" s="60"/>
      <x:c r="D438" s="60"/>
      <x:c r="E438" s="67"/>
      <x:c r="F438" s="60"/>
      <x:c r="G438" s="304"/>
      <x:c r="H438" s="60"/>
      <x:c r="I438" s="43"/>
      <x:c r="J438" s="60"/>
      <x:c r="K438" s="60"/>
      <x:c r="L438" s="60"/>
      <x:c r="M438" s="60"/>
      <x:c r="N438" s="43"/>
      <x:c r="O438" s="60"/>
      <x:c r="P438" s="60"/>
      <x:c r="Q438" s="227"/>
      <x:c r="R438" s="227"/>
      <x:c r="S438" s="227"/>
      <x:c r="T438" s="60"/>
      <x:c r="U438" s="60"/>
      <x:c r="V438" s="60"/>
      <x:c r="W438" s="60"/>
      <x:c r="X438" s="60"/>
      <x:c r="Y438" s="60"/>
      <x:c r="Z438" s="60"/>
    </x:row>
    <x:row r="439" ht="15" hidden="0" customHeight="1">
      <x:c r="A439" s="60"/>
      <x:c r="B439" s="60"/>
      <x:c r="C439" s="60"/>
      <x:c r="D439" s="60"/>
      <x:c r="E439" s="67"/>
      <x:c r="F439" s="60"/>
      <x:c r="G439" s="304"/>
      <x:c r="H439" s="60"/>
      <x:c r="I439" s="43"/>
      <x:c r="J439" s="60"/>
      <x:c r="K439" s="60"/>
      <x:c r="L439" s="60"/>
      <x:c r="M439" s="60"/>
      <x:c r="N439" s="43"/>
      <x:c r="O439" s="60"/>
      <x:c r="P439" s="60"/>
      <x:c r="Q439" s="227"/>
      <x:c r="R439" s="227"/>
      <x:c r="S439" s="227"/>
      <x:c r="T439" s="60"/>
      <x:c r="U439" s="60"/>
      <x:c r="V439" s="60"/>
      <x:c r="W439" s="60"/>
      <x:c r="X439" s="60"/>
      <x:c r="Y439" s="60"/>
      <x:c r="Z439" s="60"/>
    </x:row>
    <x:row r="440" ht="15" hidden="0" customHeight="1">
      <x:c r="A440" s="60"/>
      <x:c r="B440" s="60"/>
      <x:c r="C440" s="60"/>
      <x:c r="D440" s="60"/>
      <x:c r="E440" s="67"/>
      <x:c r="F440" s="60"/>
      <x:c r="G440" s="304"/>
      <x:c r="H440" s="60"/>
      <x:c r="I440" s="43"/>
      <x:c r="J440" s="60"/>
      <x:c r="K440" s="60"/>
      <x:c r="L440" s="60"/>
      <x:c r="M440" s="60"/>
      <x:c r="N440" s="43"/>
      <x:c r="O440" s="60"/>
      <x:c r="P440" s="60"/>
      <x:c r="Q440" s="227"/>
      <x:c r="R440" s="227"/>
      <x:c r="S440" s="227"/>
      <x:c r="T440" s="60"/>
      <x:c r="U440" s="60"/>
      <x:c r="V440" s="60"/>
      <x:c r="W440" s="60"/>
      <x:c r="X440" s="60"/>
      <x:c r="Y440" s="60"/>
      <x:c r="Z440" s="60"/>
    </x:row>
    <x:row r="441" ht="15" hidden="0" customHeight="1">
      <x:c r="A441" s="60"/>
      <x:c r="B441" s="60"/>
      <x:c r="C441" s="60"/>
      <x:c r="D441" s="60"/>
      <x:c r="E441" s="67"/>
      <x:c r="F441" s="60"/>
      <x:c r="G441" s="304"/>
      <x:c r="H441" s="60"/>
      <x:c r="I441" s="43"/>
      <x:c r="J441" s="60"/>
      <x:c r="K441" s="60"/>
      <x:c r="L441" s="60"/>
      <x:c r="M441" s="60"/>
      <x:c r="N441" s="43"/>
      <x:c r="O441" s="60"/>
      <x:c r="P441" s="60"/>
      <x:c r="Q441" s="227"/>
      <x:c r="R441" s="227"/>
      <x:c r="S441" s="227"/>
      <x:c r="T441" s="60"/>
      <x:c r="U441" s="60"/>
      <x:c r="V441" s="60"/>
      <x:c r="W441" s="60"/>
      <x:c r="X441" s="60"/>
      <x:c r="Y441" s="60"/>
      <x:c r="Z441" s="60"/>
    </x:row>
    <x:row r="442" ht="15" hidden="0" customHeight="1">
      <x:c r="A442" s="60"/>
      <x:c r="B442" s="60"/>
      <x:c r="C442" s="60"/>
      <x:c r="D442" s="60"/>
      <x:c r="E442" s="67"/>
      <x:c r="F442" s="60"/>
      <x:c r="G442" s="304"/>
      <x:c r="H442" s="60"/>
      <x:c r="I442" s="43"/>
      <x:c r="J442" s="60"/>
      <x:c r="K442" s="60"/>
      <x:c r="L442" s="60"/>
      <x:c r="M442" s="60"/>
      <x:c r="N442" s="43"/>
      <x:c r="O442" s="60"/>
      <x:c r="P442" s="60"/>
      <x:c r="Q442" s="227"/>
      <x:c r="R442" s="227"/>
      <x:c r="S442" s="227"/>
      <x:c r="T442" s="60"/>
      <x:c r="U442" s="60"/>
      <x:c r="V442" s="60"/>
      <x:c r="W442" s="60"/>
      <x:c r="X442" s="60"/>
      <x:c r="Y442" s="60"/>
      <x:c r="Z442" s="60"/>
    </x:row>
    <x:row r="443" ht="15" hidden="0" customHeight="1">
      <x:c r="A443" s="60"/>
      <x:c r="B443" s="60"/>
      <x:c r="C443" s="60"/>
      <x:c r="D443" s="60"/>
      <x:c r="E443" s="67"/>
      <x:c r="F443" s="60"/>
      <x:c r="G443" s="304"/>
      <x:c r="H443" s="60"/>
      <x:c r="I443" s="43"/>
      <x:c r="J443" s="60"/>
      <x:c r="K443" s="60"/>
      <x:c r="L443" s="60"/>
      <x:c r="M443" s="60"/>
      <x:c r="N443" s="43"/>
      <x:c r="O443" s="60"/>
      <x:c r="P443" s="60"/>
      <x:c r="Q443" s="227"/>
      <x:c r="R443" s="227"/>
      <x:c r="S443" s="227"/>
      <x:c r="T443" s="60"/>
      <x:c r="U443" s="60"/>
      <x:c r="V443" s="60"/>
      <x:c r="W443" s="60"/>
      <x:c r="X443" s="60"/>
      <x:c r="Y443" s="60"/>
      <x:c r="Z443" s="60"/>
    </x:row>
    <x:row r="444" ht="15" hidden="0" customHeight="1">
      <x:c r="A444" s="60"/>
      <x:c r="B444" s="60"/>
      <x:c r="C444" s="60"/>
      <x:c r="D444" s="60"/>
      <x:c r="E444" s="67"/>
      <x:c r="F444" s="60"/>
      <x:c r="G444" s="304"/>
      <x:c r="H444" s="60"/>
      <x:c r="I444" s="43"/>
      <x:c r="J444" s="60"/>
      <x:c r="K444" s="60"/>
      <x:c r="L444" s="60"/>
      <x:c r="M444" s="60"/>
      <x:c r="N444" s="43"/>
      <x:c r="O444" s="60"/>
      <x:c r="P444" s="60"/>
      <x:c r="Q444" s="227"/>
      <x:c r="R444" s="227"/>
      <x:c r="S444" s="227"/>
      <x:c r="T444" s="60"/>
      <x:c r="U444" s="60"/>
      <x:c r="V444" s="60"/>
      <x:c r="W444" s="60"/>
      <x:c r="X444" s="60"/>
      <x:c r="Y444" s="60"/>
      <x:c r="Z444" s="60"/>
    </x:row>
    <x:row r="445" ht="15" hidden="0" customHeight="1">
      <x:c r="A445" s="60"/>
      <x:c r="B445" s="60"/>
      <x:c r="C445" s="60"/>
      <x:c r="D445" s="60"/>
      <x:c r="E445" s="67"/>
      <x:c r="F445" s="60"/>
      <x:c r="G445" s="304"/>
      <x:c r="H445" s="60"/>
      <x:c r="I445" s="43"/>
      <x:c r="J445" s="60"/>
      <x:c r="K445" s="60"/>
      <x:c r="L445" s="60"/>
      <x:c r="M445" s="60"/>
      <x:c r="N445" s="43"/>
      <x:c r="O445" s="60"/>
      <x:c r="P445" s="60"/>
      <x:c r="Q445" s="227"/>
      <x:c r="R445" s="227"/>
      <x:c r="S445" s="227"/>
      <x:c r="T445" s="60"/>
      <x:c r="U445" s="60"/>
      <x:c r="V445" s="60"/>
      <x:c r="W445" s="60"/>
      <x:c r="X445" s="60"/>
      <x:c r="Y445" s="60"/>
      <x:c r="Z445" s="60"/>
    </x:row>
    <x:row r="446" ht="15" hidden="0" customHeight="1">
      <x:c r="A446" s="60"/>
      <x:c r="B446" s="60"/>
      <x:c r="C446" s="60"/>
      <x:c r="D446" s="60"/>
      <x:c r="E446" s="67"/>
      <x:c r="F446" s="60"/>
      <x:c r="G446" s="304"/>
      <x:c r="H446" s="60"/>
      <x:c r="I446" s="43"/>
      <x:c r="J446" s="60"/>
      <x:c r="K446" s="60"/>
      <x:c r="L446" s="60"/>
      <x:c r="M446" s="60"/>
      <x:c r="N446" s="43"/>
      <x:c r="O446" s="60"/>
      <x:c r="P446" s="60"/>
      <x:c r="Q446" s="227"/>
      <x:c r="R446" s="227"/>
      <x:c r="S446" s="227"/>
      <x:c r="T446" s="60"/>
      <x:c r="U446" s="60"/>
      <x:c r="V446" s="60"/>
      <x:c r="W446" s="60"/>
      <x:c r="X446" s="60"/>
      <x:c r="Y446" s="60"/>
      <x:c r="Z446" s="60"/>
    </x:row>
    <x:row r="447" ht="15" hidden="0" customHeight="1">
      <x:c r="A447" s="60"/>
      <x:c r="B447" s="60"/>
      <x:c r="C447" s="60"/>
      <x:c r="D447" s="60"/>
      <x:c r="E447" s="67"/>
      <x:c r="F447" s="60"/>
      <x:c r="G447" s="304"/>
      <x:c r="H447" s="60"/>
      <x:c r="I447" s="43"/>
      <x:c r="J447" s="60"/>
      <x:c r="K447" s="60"/>
      <x:c r="L447" s="60"/>
      <x:c r="M447" s="60"/>
      <x:c r="N447" s="43"/>
      <x:c r="O447" s="60"/>
      <x:c r="P447" s="60"/>
      <x:c r="Q447" s="227"/>
      <x:c r="R447" s="227"/>
      <x:c r="S447" s="227"/>
      <x:c r="T447" s="60"/>
      <x:c r="U447" s="60"/>
      <x:c r="V447" s="60"/>
      <x:c r="W447" s="60"/>
      <x:c r="X447" s="60"/>
      <x:c r="Y447" s="60"/>
      <x:c r="Z447" s="60"/>
    </x:row>
    <x:row r="448" ht="15" hidden="0" customHeight="1">
      <x:c r="A448" s="60"/>
      <x:c r="B448" s="60"/>
      <x:c r="C448" s="60"/>
      <x:c r="D448" s="60"/>
      <x:c r="E448" s="67"/>
      <x:c r="F448" s="60"/>
      <x:c r="G448" s="304"/>
      <x:c r="H448" s="60"/>
      <x:c r="I448" s="43"/>
      <x:c r="J448" s="60"/>
      <x:c r="K448" s="60"/>
      <x:c r="L448" s="60"/>
      <x:c r="M448" s="60"/>
      <x:c r="N448" s="43"/>
      <x:c r="O448" s="60"/>
      <x:c r="P448" s="60"/>
      <x:c r="Q448" s="227"/>
      <x:c r="R448" s="227"/>
      <x:c r="S448" s="227"/>
      <x:c r="T448" s="60"/>
      <x:c r="U448" s="60"/>
      <x:c r="V448" s="60"/>
      <x:c r="W448" s="60"/>
      <x:c r="X448" s="60"/>
      <x:c r="Y448" s="60"/>
      <x:c r="Z448" s="60"/>
    </x:row>
    <x:row r="449" ht="15" hidden="0" customHeight="1">
      <x:c r="A449" s="60"/>
      <x:c r="B449" s="60"/>
      <x:c r="C449" s="60"/>
      <x:c r="D449" s="60"/>
      <x:c r="E449" s="67"/>
      <x:c r="F449" s="60"/>
      <x:c r="G449" s="304"/>
      <x:c r="H449" s="60"/>
      <x:c r="I449" s="43"/>
      <x:c r="J449" s="60"/>
      <x:c r="K449" s="60"/>
      <x:c r="L449" s="60"/>
      <x:c r="M449" s="60"/>
      <x:c r="N449" s="43"/>
      <x:c r="O449" s="60"/>
      <x:c r="P449" s="60"/>
      <x:c r="Q449" s="227"/>
      <x:c r="R449" s="227"/>
      <x:c r="S449" s="227"/>
      <x:c r="T449" s="60"/>
      <x:c r="U449" s="60"/>
      <x:c r="V449" s="60"/>
      <x:c r="W449" s="60"/>
      <x:c r="X449" s="60"/>
      <x:c r="Y449" s="60"/>
      <x:c r="Z449" s="60"/>
    </x:row>
    <x:row r="450" ht="15" hidden="0" customHeight="1">
      <x:c r="A450" s="60"/>
      <x:c r="B450" s="60"/>
      <x:c r="C450" s="60"/>
      <x:c r="D450" s="60"/>
      <x:c r="E450" s="67"/>
      <x:c r="F450" s="60"/>
      <x:c r="G450" s="304"/>
      <x:c r="H450" s="60"/>
      <x:c r="I450" s="43"/>
      <x:c r="J450" s="60"/>
      <x:c r="K450" s="60"/>
      <x:c r="L450" s="60"/>
      <x:c r="M450" s="60"/>
      <x:c r="N450" s="43"/>
      <x:c r="O450" s="60"/>
      <x:c r="P450" s="60"/>
      <x:c r="Q450" s="227"/>
      <x:c r="R450" s="227"/>
      <x:c r="S450" s="227"/>
      <x:c r="T450" s="60"/>
      <x:c r="U450" s="60"/>
      <x:c r="V450" s="60"/>
      <x:c r="W450" s="60"/>
      <x:c r="X450" s="60"/>
      <x:c r="Y450" s="60"/>
      <x:c r="Z450" s="60"/>
    </x:row>
    <x:row r="451" ht="15" hidden="0" customHeight="1">
      <x:c r="A451" s="60"/>
      <x:c r="B451" s="60"/>
      <x:c r="C451" s="60"/>
      <x:c r="D451" s="60"/>
      <x:c r="E451" s="67"/>
      <x:c r="F451" s="60"/>
      <x:c r="G451" s="304"/>
      <x:c r="H451" s="60"/>
      <x:c r="I451" s="43"/>
      <x:c r="J451" s="60"/>
      <x:c r="K451" s="60"/>
      <x:c r="L451" s="60"/>
      <x:c r="M451" s="60"/>
      <x:c r="N451" s="43"/>
      <x:c r="O451" s="60"/>
      <x:c r="P451" s="60"/>
      <x:c r="Q451" s="227"/>
      <x:c r="R451" s="227"/>
      <x:c r="S451" s="227"/>
      <x:c r="T451" s="60"/>
      <x:c r="U451" s="60"/>
      <x:c r="V451" s="60"/>
      <x:c r="W451" s="60"/>
      <x:c r="X451" s="60"/>
      <x:c r="Y451" s="60"/>
      <x:c r="Z451" s="60"/>
    </x:row>
    <x:row r="452" ht="15" hidden="0" customHeight="1">
      <x:c r="A452" s="60"/>
      <x:c r="B452" s="60"/>
      <x:c r="C452" s="60"/>
      <x:c r="D452" s="60"/>
      <x:c r="E452" s="67"/>
      <x:c r="F452" s="60"/>
      <x:c r="G452" s="304"/>
      <x:c r="H452" s="60"/>
      <x:c r="I452" s="43"/>
      <x:c r="J452" s="60"/>
      <x:c r="K452" s="60"/>
      <x:c r="L452" s="60"/>
      <x:c r="M452" s="60"/>
      <x:c r="N452" s="43"/>
      <x:c r="O452" s="60"/>
      <x:c r="P452" s="60"/>
      <x:c r="Q452" s="227"/>
      <x:c r="R452" s="227"/>
      <x:c r="S452" s="227"/>
      <x:c r="T452" s="60"/>
      <x:c r="U452" s="60"/>
      <x:c r="V452" s="60"/>
      <x:c r="W452" s="60"/>
      <x:c r="X452" s="60"/>
      <x:c r="Y452" s="60"/>
      <x:c r="Z452" s="60"/>
    </x:row>
    <x:row r="453" ht="15" hidden="0" customHeight="1">
      <x:c r="A453" s="60"/>
      <x:c r="B453" s="60"/>
      <x:c r="C453" s="60"/>
      <x:c r="D453" s="60"/>
      <x:c r="E453" s="67"/>
      <x:c r="F453" s="60"/>
      <x:c r="G453" s="304"/>
      <x:c r="H453" s="60"/>
      <x:c r="I453" s="43"/>
      <x:c r="J453" s="60"/>
      <x:c r="K453" s="60"/>
      <x:c r="L453" s="60"/>
      <x:c r="M453" s="60"/>
      <x:c r="N453" s="43"/>
      <x:c r="O453" s="60"/>
      <x:c r="P453" s="60"/>
      <x:c r="Q453" s="227"/>
      <x:c r="R453" s="227"/>
      <x:c r="S453" s="227"/>
      <x:c r="T453" s="60"/>
      <x:c r="U453" s="60"/>
      <x:c r="V453" s="60"/>
      <x:c r="W453" s="60"/>
      <x:c r="X453" s="60"/>
      <x:c r="Y453" s="60"/>
      <x:c r="Z453" s="60"/>
    </x:row>
    <x:row r="454" ht="15" hidden="0" customHeight="1">
      <x:c r="A454" s="60"/>
      <x:c r="B454" s="60"/>
      <x:c r="C454" s="60"/>
      <x:c r="D454" s="60"/>
      <x:c r="E454" s="67"/>
      <x:c r="F454" s="60"/>
      <x:c r="G454" s="304"/>
      <x:c r="H454" s="60"/>
      <x:c r="I454" s="43"/>
      <x:c r="J454" s="60"/>
      <x:c r="K454" s="60"/>
      <x:c r="L454" s="60"/>
      <x:c r="M454" s="60"/>
      <x:c r="N454" s="43"/>
      <x:c r="O454" s="60"/>
      <x:c r="P454" s="60"/>
      <x:c r="Q454" s="227"/>
      <x:c r="R454" s="227"/>
      <x:c r="S454" s="227"/>
      <x:c r="T454" s="60"/>
      <x:c r="U454" s="60"/>
      <x:c r="V454" s="60"/>
      <x:c r="W454" s="60"/>
      <x:c r="X454" s="60"/>
      <x:c r="Y454" s="60"/>
      <x:c r="Z454" s="60"/>
    </x:row>
    <x:row r="455" ht="15" hidden="0" customHeight="1">
      <x:c r="A455" s="60"/>
      <x:c r="B455" s="60"/>
      <x:c r="C455" s="60"/>
      <x:c r="D455" s="60"/>
      <x:c r="E455" s="67"/>
      <x:c r="F455" s="60"/>
      <x:c r="G455" s="304"/>
      <x:c r="H455" s="60"/>
      <x:c r="I455" s="43"/>
      <x:c r="J455" s="60"/>
      <x:c r="K455" s="60"/>
      <x:c r="L455" s="60"/>
      <x:c r="M455" s="60"/>
      <x:c r="N455" s="43"/>
      <x:c r="O455" s="60"/>
      <x:c r="P455" s="60"/>
      <x:c r="Q455" s="227"/>
      <x:c r="R455" s="227"/>
      <x:c r="S455" s="227"/>
      <x:c r="T455" s="60"/>
      <x:c r="U455" s="60"/>
      <x:c r="V455" s="60"/>
      <x:c r="W455" s="60"/>
      <x:c r="X455" s="60"/>
      <x:c r="Y455" s="60"/>
      <x:c r="Z455" s="60"/>
    </x:row>
    <x:row r="456" ht="15" hidden="0" customHeight="1">
      <x:c r="A456" s="60"/>
      <x:c r="B456" s="60"/>
      <x:c r="C456" s="60"/>
      <x:c r="D456" s="60"/>
      <x:c r="E456" s="67"/>
      <x:c r="F456" s="60"/>
      <x:c r="G456" s="304"/>
      <x:c r="H456" s="60"/>
      <x:c r="I456" s="43"/>
      <x:c r="J456" s="60"/>
      <x:c r="K456" s="60"/>
      <x:c r="L456" s="60"/>
      <x:c r="M456" s="60"/>
      <x:c r="N456" s="43"/>
      <x:c r="O456" s="60"/>
      <x:c r="P456" s="60"/>
      <x:c r="Q456" s="227"/>
      <x:c r="R456" s="227"/>
      <x:c r="S456" s="227"/>
      <x:c r="T456" s="60"/>
      <x:c r="U456" s="60"/>
      <x:c r="V456" s="60"/>
      <x:c r="W456" s="60"/>
      <x:c r="X456" s="60"/>
      <x:c r="Y456" s="60"/>
      <x:c r="Z456" s="60"/>
    </x:row>
    <x:row r="457" ht="15" hidden="0" customHeight="1">
      <x:c r="A457" s="60"/>
      <x:c r="B457" s="60"/>
      <x:c r="C457" s="60"/>
      <x:c r="D457" s="60"/>
      <x:c r="E457" s="67"/>
      <x:c r="F457" s="60"/>
      <x:c r="G457" s="304"/>
      <x:c r="H457" s="60"/>
      <x:c r="I457" s="43"/>
      <x:c r="J457" s="60"/>
      <x:c r="K457" s="60"/>
      <x:c r="L457" s="60"/>
      <x:c r="M457" s="60"/>
      <x:c r="N457" s="43"/>
      <x:c r="O457" s="60"/>
      <x:c r="P457" s="60"/>
      <x:c r="Q457" s="227"/>
      <x:c r="R457" s="227"/>
      <x:c r="S457" s="227"/>
      <x:c r="T457" s="60"/>
      <x:c r="U457" s="60"/>
      <x:c r="V457" s="60"/>
      <x:c r="W457" s="60"/>
      <x:c r="X457" s="60"/>
      <x:c r="Y457" s="60"/>
      <x:c r="Z457" s="60"/>
    </x:row>
    <x:row r="458" ht="15" hidden="0" customHeight="1">
      <x:c r="A458" s="60"/>
      <x:c r="B458" s="60"/>
      <x:c r="C458" s="60"/>
      <x:c r="D458" s="60"/>
      <x:c r="E458" s="67"/>
      <x:c r="F458" s="60"/>
      <x:c r="G458" s="304"/>
      <x:c r="H458" s="60"/>
      <x:c r="I458" s="43"/>
      <x:c r="J458" s="60"/>
      <x:c r="K458" s="60"/>
      <x:c r="L458" s="60"/>
      <x:c r="M458" s="60"/>
      <x:c r="N458" s="43"/>
      <x:c r="O458" s="60"/>
      <x:c r="P458" s="60"/>
      <x:c r="Q458" s="227"/>
      <x:c r="R458" s="227"/>
      <x:c r="S458" s="227"/>
      <x:c r="T458" s="60"/>
      <x:c r="U458" s="60"/>
      <x:c r="V458" s="60"/>
      <x:c r="W458" s="60"/>
      <x:c r="X458" s="60"/>
      <x:c r="Y458" s="60"/>
      <x:c r="Z458" s="60"/>
    </x:row>
    <x:row r="459" ht="15" hidden="0" customHeight="1">
      <x:c r="A459" s="60"/>
      <x:c r="B459" s="60"/>
      <x:c r="C459" s="60"/>
      <x:c r="D459" s="60"/>
      <x:c r="E459" s="67"/>
      <x:c r="F459" s="60"/>
      <x:c r="G459" s="304"/>
      <x:c r="H459" s="60"/>
      <x:c r="I459" s="43"/>
      <x:c r="J459" s="60"/>
      <x:c r="K459" s="60"/>
      <x:c r="L459" s="60"/>
      <x:c r="M459" s="60"/>
      <x:c r="N459" s="43"/>
      <x:c r="O459" s="60"/>
      <x:c r="P459" s="60"/>
      <x:c r="Q459" s="227"/>
      <x:c r="R459" s="227"/>
      <x:c r="S459" s="227"/>
      <x:c r="T459" s="60"/>
      <x:c r="U459" s="60"/>
      <x:c r="V459" s="60"/>
      <x:c r="W459" s="60"/>
      <x:c r="X459" s="60"/>
      <x:c r="Y459" s="60"/>
      <x:c r="Z459" s="60"/>
    </x:row>
    <x:row r="460" ht="15" hidden="0" customHeight="1">
      <x:c r="A460" s="60"/>
      <x:c r="B460" s="60"/>
      <x:c r="C460" s="60"/>
      <x:c r="D460" s="60"/>
      <x:c r="E460" s="67"/>
      <x:c r="F460" s="60"/>
      <x:c r="G460" s="304"/>
      <x:c r="H460" s="60"/>
      <x:c r="I460" s="43"/>
      <x:c r="J460" s="60"/>
      <x:c r="K460" s="60"/>
      <x:c r="L460" s="60"/>
      <x:c r="M460" s="60"/>
      <x:c r="N460" s="43"/>
      <x:c r="O460" s="60"/>
      <x:c r="P460" s="60"/>
      <x:c r="Q460" s="227"/>
      <x:c r="R460" s="227"/>
      <x:c r="S460" s="227"/>
      <x:c r="T460" s="60"/>
      <x:c r="U460" s="60"/>
      <x:c r="V460" s="60"/>
      <x:c r="W460" s="60"/>
      <x:c r="X460" s="60"/>
      <x:c r="Y460" s="60"/>
      <x:c r="Z460" s="60"/>
    </x:row>
    <x:row r="461" ht="15" hidden="0" customHeight="1">
      <x:c r="A461" s="60"/>
      <x:c r="B461" s="60"/>
      <x:c r="C461" s="60"/>
      <x:c r="D461" s="60"/>
      <x:c r="E461" s="67"/>
      <x:c r="F461" s="60"/>
      <x:c r="G461" s="304"/>
      <x:c r="H461" s="60"/>
      <x:c r="I461" s="43"/>
      <x:c r="J461" s="60"/>
      <x:c r="K461" s="60"/>
      <x:c r="L461" s="60"/>
      <x:c r="M461" s="60"/>
      <x:c r="N461" s="43"/>
      <x:c r="O461" s="60"/>
      <x:c r="P461" s="60"/>
      <x:c r="Q461" s="227"/>
      <x:c r="R461" s="227"/>
      <x:c r="S461" s="227"/>
      <x:c r="T461" s="60"/>
      <x:c r="U461" s="60"/>
      <x:c r="V461" s="60"/>
      <x:c r="W461" s="60"/>
      <x:c r="X461" s="60"/>
      <x:c r="Y461" s="60"/>
      <x:c r="Z461" s="60"/>
    </x:row>
    <x:row r="462" ht="15" hidden="0" customHeight="1">
      <x:c r="A462" s="60"/>
      <x:c r="B462" s="60"/>
      <x:c r="C462" s="60"/>
      <x:c r="D462" s="60"/>
      <x:c r="E462" s="67"/>
      <x:c r="F462" s="60"/>
      <x:c r="G462" s="304"/>
      <x:c r="H462" s="60"/>
      <x:c r="I462" s="43"/>
      <x:c r="J462" s="60"/>
      <x:c r="K462" s="60"/>
      <x:c r="L462" s="60"/>
      <x:c r="M462" s="60"/>
      <x:c r="N462" s="43"/>
      <x:c r="O462" s="60"/>
      <x:c r="P462" s="60"/>
      <x:c r="Q462" s="227"/>
      <x:c r="R462" s="227"/>
      <x:c r="S462" s="227"/>
      <x:c r="T462" s="60"/>
      <x:c r="U462" s="60"/>
      <x:c r="V462" s="60"/>
      <x:c r="W462" s="60"/>
      <x:c r="X462" s="60"/>
      <x:c r="Y462" s="60"/>
      <x:c r="Z462" s="60"/>
    </x:row>
    <x:row r="463" ht="15" hidden="0" customHeight="1">
      <x:c r="A463" s="60"/>
      <x:c r="B463" s="60"/>
      <x:c r="C463" s="60"/>
      <x:c r="D463" s="60"/>
      <x:c r="E463" s="67"/>
      <x:c r="F463" s="60"/>
      <x:c r="G463" s="304"/>
      <x:c r="H463" s="60"/>
      <x:c r="I463" s="43"/>
      <x:c r="J463" s="60"/>
      <x:c r="K463" s="60"/>
      <x:c r="L463" s="60"/>
      <x:c r="M463" s="60"/>
      <x:c r="N463" s="43"/>
      <x:c r="O463" s="60"/>
      <x:c r="P463" s="60"/>
      <x:c r="Q463" s="227"/>
      <x:c r="R463" s="227"/>
      <x:c r="S463" s="227"/>
      <x:c r="T463" s="60"/>
      <x:c r="U463" s="60"/>
      <x:c r="V463" s="60"/>
      <x:c r="W463" s="60"/>
      <x:c r="X463" s="60"/>
      <x:c r="Y463" s="60"/>
      <x:c r="Z463" s="60"/>
    </x:row>
    <x:row r="464" ht="15" hidden="0" customHeight="1">
      <x:c r="A464" s="60"/>
      <x:c r="B464" s="60"/>
      <x:c r="C464" s="60"/>
      <x:c r="D464" s="60"/>
      <x:c r="E464" s="67"/>
      <x:c r="F464" s="60"/>
      <x:c r="G464" s="304"/>
      <x:c r="H464" s="60"/>
      <x:c r="I464" s="43"/>
      <x:c r="J464" s="60"/>
      <x:c r="K464" s="60"/>
      <x:c r="L464" s="60"/>
      <x:c r="M464" s="60"/>
      <x:c r="N464" s="43"/>
      <x:c r="O464" s="60"/>
      <x:c r="P464" s="60"/>
      <x:c r="Q464" s="227"/>
      <x:c r="R464" s="227"/>
      <x:c r="S464" s="227"/>
      <x:c r="T464" s="60"/>
      <x:c r="U464" s="60"/>
      <x:c r="V464" s="60"/>
      <x:c r="W464" s="60"/>
      <x:c r="X464" s="60"/>
      <x:c r="Y464" s="60"/>
      <x:c r="Z464" s="60"/>
    </x:row>
    <x:row r="465" ht="15" hidden="0" customHeight="1">
      <x:c r="A465" s="60"/>
      <x:c r="B465" s="60"/>
      <x:c r="C465" s="60"/>
      <x:c r="D465" s="60"/>
      <x:c r="E465" s="67"/>
      <x:c r="F465" s="60"/>
      <x:c r="G465" s="304"/>
      <x:c r="H465" s="60"/>
      <x:c r="I465" s="43"/>
      <x:c r="J465" s="60"/>
      <x:c r="K465" s="60"/>
      <x:c r="L465" s="60"/>
      <x:c r="M465" s="60"/>
      <x:c r="N465" s="43"/>
      <x:c r="O465" s="60"/>
      <x:c r="P465" s="60"/>
      <x:c r="Q465" s="227"/>
      <x:c r="R465" s="227"/>
      <x:c r="S465" s="227"/>
      <x:c r="T465" s="60"/>
      <x:c r="U465" s="60"/>
      <x:c r="V465" s="60"/>
      <x:c r="W465" s="60"/>
      <x:c r="X465" s="60"/>
      <x:c r="Y465" s="60"/>
      <x:c r="Z465" s="60"/>
    </x:row>
    <x:row r="466" ht="15" hidden="0" customHeight="1">
      <x:c r="A466" s="60"/>
      <x:c r="B466" s="60"/>
      <x:c r="C466" s="60"/>
      <x:c r="D466" s="60"/>
      <x:c r="E466" s="67"/>
      <x:c r="F466" s="60"/>
      <x:c r="G466" s="304"/>
      <x:c r="H466" s="60"/>
      <x:c r="I466" s="43"/>
      <x:c r="J466" s="60"/>
      <x:c r="K466" s="60"/>
      <x:c r="L466" s="60"/>
      <x:c r="M466" s="60"/>
      <x:c r="N466" s="43"/>
      <x:c r="O466" s="60"/>
      <x:c r="P466" s="60"/>
      <x:c r="Q466" s="227"/>
      <x:c r="R466" s="227"/>
      <x:c r="S466" s="227"/>
      <x:c r="T466" s="60"/>
      <x:c r="U466" s="60"/>
      <x:c r="V466" s="60"/>
      <x:c r="W466" s="60"/>
      <x:c r="X466" s="60"/>
      <x:c r="Y466" s="60"/>
      <x:c r="Z466" s="60"/>
    </x:row>
    <x:row r="467" ht="15" hidden="0" customHeight="1">
      <x:c r="A467" s="60"/>
      <x:c r="B467" s="60"/>
      <x:c r="C467" s="60"/>
      <x:c r="D467" s="60"/>
      <x:c r="E467" s="67"/>
      <x:c r="F467" s="60"/>
      <x:c r="G467" s="304"/>
      <x:c r="H467" s="60"/>
      <x:c r="I467" s="43"/>
      <x:c r="J467" s="60"/>
      <x:c r="K467" s="60"/>
      <x:c r="L467" s="60"/>
      <x:c r="M467" s="60"/>
      <x:c r="N467" s="43"/>
      <x:c r="O467" s="60"/>
      <x:c r="P467" s="60"/>
      <x:c r="Q467" s="227"/>
      <x:c r="R467" s="227"/>
      <x:c r="S467" s="227"/>
      <x:c r="T467" s="60"/>
      <x:c r="U467" s="60"/>
      <x:c r="V467" s="60"/>
      <x:c r="W467" s="60"/>
      <x:c r="X467" s="60"/>
      <x:c r="Y467" s="60"/>
      <x:c r="Z467" s="60"/>
    </x:row>
    <x:row r="468" ht="15" hidden="0" customHeight="1">
      <x:c r="A468" s="60"/>
      <x:c r="B468" s="60"/>
      <x:c r="C468" s="60"/>
      <x:c r="D468" s="60"/>
      <x:c r="E468" s="67"/>
      <x:c r="F468" s="60"/>
      <x:c r="G468" s="304"/>
      <x:c r="H468" s="60"/>
      <x:c r="I468" s="43"/>
      <x:c r="J468" s="60"/>
      <x:c r="K468" s="60"/>
      <x:c r="L468" s="60"/>
      <x:c r="M468" s="60"/>
      <x:c r="N468" s="43"/>
      <x:c r="O468" s="60"/>
      <x:c r="P468" s="60"/>
      <x:c r="Q468" s="227"/>
      <x:c r="R468" s="227"/>
      <x:c r="S468" s="227"/>
      <x:c r="T468" s="60"/>
      <x:c r="U468" s="60"/>
      <x:c r="V468" s="60"/>
      <x:c r="W468" s="60"/>
      <x:c r="X468" s="60"/>
      <x:c r="Y468" s="60"/>
      <x:c r="Z468" s="60"/>
    </x:row>
    <x:row r="469" ht="15" hidden="0" customHeight="1">
      <x:c r="A469" s="60"/>
      <x:c r="B469" s="60"/>
      <x:c r="C469" s="60"/>
      <x:c r="D469" s="60"/>
      <x:c r="E469" s="67"/>
      <x:c r="F469" s="60"/>
      <x:c r="G469" s="304"/>
      <x:c r="H469" s="60"/>
      <x:c r="I469" s="43"/>
      <x:c r="J469" s="60"/>
      <x:c r="K469" s="60"/>
      <x:c r="L469" s="60"/>
      <x:c r="M469" s="60"/>
      <x:c r="N469" s="43"/>
      <x:c r="O469" s="60"/>
      <x:c r="P469" s="60"/>
      <x:c r="Q469" s="227"/>
      <x:c r="R469" s="227"/>
      <x:c r="S469" s="227"/>
      <x:c r="T469" s="60"/>
      <x:c r="U469" s="60"/>
      <x:c r="V469" s="60"/>
      <x:c r="W469" s="60"/>
      <x:c r="X469" s="60"/>
      <x:c r="Y469" s="60"/>
      <x:c r="Z469" s="60"/>
    </x:row>
    <x:row r="470" ht="15" hidden="0" customHeight="1">
      <x:c r="A470" s="60"/>
      <x:c r="B470" s="60"/>
      <x:c r="C470" s="60"/>
      <x:c r="D470" s="60"/>
      <x:c r="E470" s="67"/>
      <x:c r="F470" s="60"/>
      <x:c r="G470" s="304"/>
      <x:c r="H470" s="60"/>
      <x:c r="I470" s="43"/>
      <x:c r="J470" s="60"/>
      <x:c r="K470" s="60"/>
      <x:c r="L470" s="60"/>
      <x:c r="M470" s="60"/>
      <x:c r="N470" s="43"/>
      <x:c r="O470" s="60"/>
      <x:c r="P470" s="60"/>
      <x:c r="Q470" s="227"/>
      <x:c r="R470" s="227"/>
      <x:c r="S470" s="227"/>
      <x:c r="T470" s="60"/>
      <x:c r="U470" s="60"/>
      <x:c r="V470" s="60"/>
      <x:c r="W470" s="60"/>
      <x:c r="X470" s="60"/>
      <x:c r="Y470" s="60"/>
      <x:c r="Z470" s="60"/>
    </x:row>
    <x:row r="471" ht="15" hidden="0" customHeight="1">
      <x:c r="A471" s="60"/>
      <x:c r="B471" s="60"/>
      <x:c r="C471" s="60"/>
      <x:c r="D471" s="60"/>
      <x:c r="E471" s="67"/>
      <x:c r="F471" s="60"/>
      <x:c r="G471" s="304"/>
      <x:c r="H471" s="60"/>
      <x:c r="I471" s="43"/>
      <x:c r="J471" s="60"/>
      <x:c r="K471" s="60"/>
      <x:c r="L471" s="60"/>
      <x:c r="M471" s="60"/>
      <x:c r="N471" s="43"/>
      <x:c r="O471" s="60"/>
      <x:c r="P471" s="60"/>
      <x:c r="Q471" s="227"/>
      <x:c r="R471" s="227"/>
      <x:c r="S471" s="227"/>
      <x:c r="T471" s="60"/>
      <x:c r="U471" s="60"/>
      <x:c r="V471" s="60"/>
      <x:c r="W471" s="60"/>
      <x:c r="X471" s="60"/>
      <x:c r="Y471" s="60"/>
      <x:c r="Z471" s="60"/>
    </x:row>
    <x:row r="472" ht="15" hidden="0" customHeight="1">
      <x:c r="A472" s="60"/>
      <x:c r="B472" s="60"/>
      <x:c r="C472" s="60"/>
      <x:c r="D472" s="60"/>
      <x:c r="E472" s="67"/>
      <x:c r="F472" s="60"/>
      <x:c r="G472" s="304"/>
      <x:c r="H472" s="60"/>
      <x:c r="I472" s="43"/>
      <x:c r="J472" s="60"/>
      <x:c r="K472" s="60"/>
      <x:c r="L472" s="60"/>
      <x:c r="M472" s="60"/>
      <x:c r="N472" s="43"/>
      <x:c r="O472" s="60"/>
      <x:c r="P472" s="60"/>
      <x:c r="Q472" s="227"/>
      <x:c r="R472" s="227"/>
      <x:c r="S472" s="227"/>
      <x:c r="T472" s="60"/>
      <x:c r="U472" s="60"/>
      <x:c r="V472" s="60"/>
      <x:c r="W472" s="60"/>
      <x:c r="X472" s="60"/>
      <x:c r="Y472" s="60"/>
      <x:c r="Z472" s="60"/>
    </x:row>
    <x:row r="473" ht="15" hidden="0" customHeight="1">
      <x:c r="A473" s="60"/>
      <x:c r="B473" s="60"/>
      <x:c r="C473" s="60"/>
      <x:c r="D473" s="60"/>
      <x:c r="E473" s="67"/>
      <x:c r="F473" s="60"/>
      <x:c r="G473" s="304"/>
      <x:c r="H473" s="60"/>
      <x:c r="I473" s="43"/>
      <x:c r="J473" s="60"/>
      <x:c r="K473" s="60"/>
      <x:c r="L473" s="60"/>
      <x:c r="M473" s="60"/>
      <x:c r="N473" s="43"/>
      <x:c r="O473" s="60"/>
      <x:c r="P473" s="60"/>
      <x:c r="Q473" s="227"/>
      <x:c r="R473" s="227"/>
      <x:c r="S473" s="227"/>
      <x:c r="T473" s="60"/>
      <x:c r="U473" s="60"/>
      <x:c r="V473" s="60"/>
      <x:c r="W473" s="60"/>
      <x:c r="X473" s="60"/>
      <x:c r="Y473" s="60"/>
      <x:c r="Z473" s="60"/>
    </x:row>
    <x:row r="474" ht="15" hidden="0" customHeight="1">
      <x:c r="A474" s="60"/>
      <x:c r="B474" s="60"/>
      <x:c r="C474" s="60"/>
      <x:c r="D474" s="60"/>
      <x:c r="E474" s="67"/>
      <x:c r="F474" s="60"/>
      <x:c r="G474" s="304"/>
      <x:c r="H474" s="60"/>
      <x:c r="I474" s="43"/>
      <x:c r="J474" s="60"/>
      <x:c r="K474" s="60"/>
      <x:c r="L474" s="60"/>
      <x:c r="M474" s="60"/>
      <x:c r="N474" s="43"/>
      <x:c r="O474" s="60"/>
      <x:c r="P474" s="60"/>
      <x:c r="Q474" s="227"/>
      <x:c r="R474" s="227"/>
      <x:c r="S474" s="227"/>
      <x:c r="T474" s="60"/>
      <x:c r="U474" s="60"/>
      <x:c r="V474" s="60"/>
      <x:c r="W474" s="60"/>
      <x:c r="X474" s="60"/>
      <x:c r="Y474" s="60"/>
      <x:c r="Z474" s="60"/>
    </x:row>
    <x:row r="475" ht="15" hidden="0" customHeight="1">
      <x:c r="A475" s="60"/>
      <x:c r="B475" s="60"/>
      <x:c r="C475" s="60"/>
      <x:c r="D475" s="60"/>
      <x:c r="E475" s="67"/>
      <x:c r="F475" s="60"/>
      <x:c r="G475" s="304"/>
      <x:c r="H475" s="60"/>
      <x:c r="I475" s="43"/>
      <x:c r="J475" s="60"/>
      <x:c r="K475" s="60"/>
      <x:c r="L475" s="60"/>
      <x:c r="M475" s="60"/>
      <x:c r="N475" s="43"/>
      <x:c r="O475" s="60"/>
      <x:c r="P475" s="60"/>
      <x:c r="Q475" s="227"/>
      <x:c r="R475" s="227"/>
      <x:c r="S475" s="227"/>
      <x:c r="T475" s="60"/>
      <x:c r="U475" s="60"/>
      <x:c r="V475" s="60"/>
      <x:c r="W475" s="60"/>
      <x:c r="X475" s="60"/>
      <x:c r="Y475" s="60"/>
      <x:c r="Z475" s="60"/>
    </x:row>
    <x:row r="476" ht="15" hidden="0" customHeight="1">
      <x:c r="A476" s="60"/>
      <x:c r="B476" s="60"/>
      <x:c r="C476" s="60"/>
      <x:c r="D476" s="60"/>
      <x:c r="E476" s="67"/>
      <x:c r="F476" s="60"/>
      <x:c r="G476" s="304"/>
      <x:c r="H476" s="60"/>
      <x:c r="I476" s="43"/>
      <x:c r="J476" s="60"/>
      <x:c r="K476" s="60"/>
      <x:c r="L476" s="60"/>
      <x:c r="M476" s="60"/>
      <x:c r="N476" s="43"/>
      <x:c r="O476" s="60"/>
      <x:c r="P476" s="60"/>
      <x:c r="Q476" s="227"/>
      <x:c r="R476" s="227"/>
      <x:c r="S476" s="227"/>
      <x:c r="T476" s="60"/>
      <x:c r="U476" s="60"/>
      <x:c r="V476" s="60"/>
      <x:c r="W476" s="60"/>
      <x:c r="X476" s="60"/>
      <x:c r="Y476" s="60"/>
      <x:c r="Z476" s="60"/>
    </x:row>
    <x:row r="477" ht="15" hidden="0" customHeight="1">
      <x:c r="A477" s="60"/>
      <x:c r="B477" s="60"/>
      <x:c r="C477" s="60"/>
      <x:c r="D477" s="60"/>
      <x:c r="E477" s="67"/>
      <x:c r="F477" s="60"/>
      <x:c r="G477" s="304"/>
      <x:c r="H477" s="60"/>
      <x:c r="I477" s="43"/>
      <x:c r="J477" s="60"/>
      <x:c r="K477" s="60"/>
      <x:c r="L477" s="60"/>
      <x:c r="M477" s="60"/>
      <x:c r="N477" s="43"/>
      <x:c r="O477" s="60"/>
      <x:c r="P477" s="60"/>
      <x:c r="Q477" s="227"/>
      <x:c r="R477" s="227"/>
      <x:c r="S477" s="227"/>
      <x:c r="T477" s="60"/>
      <x:c r="U477" s="60"/>
      <x:c r="V477" s="60"/>
      <x:c r="W477" s="60"/>
      <x:c r="X477" s="60"/>
      <x:c r="Y477" s="60"/>
      <x:c r="Z477" s="60"/>
    </x:row>
    <x:row r="478" ht="15" hidden="0" customHeight="1">
      <x:c r="A478" s="60"/>
      <x:c r="B478" s="60"/>
      <x:c r="C478" s="60"/>
      <x:c r="D478" s="60"/>
      <x:c r="E478" s="67"/>
      <x:c r="F478" s="60"/>
      <x:c r="G478" s="304"/>
      <x:c r="H478" s="60"/>
      <x:c r="I478" s="43"/>
      <x:c r="J478" s="60"/>
      <x:c r="K478" s="60"/>
      <x:c r="L478" s="60"/>
      <x:c r="M478" s="60"/>
      <x:c r="N478" s="43"/>
      <x:c r="O478" s="60"/>
      <x:c r="P478" s="60"/>
      <x:c r="Q478" s="227"/>
      <x:c r="R478" s="227"/>
      <x:c r="S478" s="227"/>
      <x:c r="T478" s="60"/>
      <x:c r="U478" s="60"/>
      <x:c r="V478" s="60"/>
      <x:c r="W478" s="60"/>
      <x:c r="X478" s="60"/>
      <x:c r="Y478" s="60"/>
      <x:c r="Z478" s="60"/>
    </x:row>
    <x:row r="479" ht="15" hidden="0" customHeight="1">
      <x:c r="A479" s="60"/>
      <x:c r="B479" s="60"/>
      <x:c r="C479" s="60"/>
      <x:c r="D479" s="60"/>
      <x:c r="E479" s="67"/>
      <x:c r="F479" s="60"/>
      <x:c r="G479" s="304"/>
      <x:c r="H479" s="60"/>
      <x:c r="I479" s="43"/>
      <x:c r="J479" s="60"/>
      <x:c r="K479" s="60"/>
      <x:c r="L479" s="60"/>
      <x:c r="M479" s="60"/>
      <x:c r="N479" s="43"/>
      <x:c r="O479" s="60"/>
      <x:c r="P479" s="60"/>
      <x:c r="Q479" s="227"/>
      <x:c r="R479" s="227"/>
      <x:c r="S479" s="227"/>
      <x:c r="T479" s="60"/>
      <x:c r="U479" s="60"/>
      <x:c r="V479" s="60"/>
      <x:c r="W479" s="60"/>
      <x:c r="X479" s="60"/>
      <x:c r="Y479" s="60"/>
      <x:c r="Z479" s="60"/>
    </x:row>
    <x:row r="480" ht="15" hidden="0" customHeight="1">
      <x:c r="A480" s="60"/>
      <x:c r="B480" s="60"/>
      <x:c r="C480" s="60"/>
      <x:c r="D480" s="60"/>
      <x:c r="E480" s="67"/>
      <x:c r="F480" s="60"/>
      <x:c r="G480" s="304"/>
      <x:c r="H480" s="60"/>
      <x:c r="I480" s="43"/>
      <x:c r="J480" s="60"/>
      <x:c r="K480" s="60"/>
      <x:c r="L480" s="60"/>
      <x:c r="M480" s="60"/>
      <x:c r="N480" s="43"/>
      <x:c r="O480" s="60"/>
      <x:c r="P480" s="60"/>
      <x:c r="Q480" s="227"/>
      <x:c r="R480" s="227"/>
      <x:c r="S480" s="227"/>
      <x:c r="T480" s="60"/>
      <x:c r="U480" s="60"/>
      <x:c r="V480" s="60"/>
      <x:c r="W480" s="60"/>
      <x:c r="X480" s="60"/>
      <x:c r="Y480" s="60"/>
      <x:c r="Z480" s="60"/>
    </x:row>
    <x:row r="481" ht="15" hidden="0" customHeight="1">
      <x:c r="A481" s="60"/>
      <x:c r="B481" s="60"/>
      <x:c r="C481" s="60"/>
      <x:c r="D481" s="60"/>
      <x:c r="E481" s="67"/>
      <x:c r="F481" s="60"/>
      <x:c r="G481" s="304"/>
      <x:c r="H481" s="60"/>
      <x:c r="I481" s="43"/>
      <x:c r="J481" s="60"/>
      <x:c r="K481" s="60"/>
      <x:c r="L481" s="60"/>
      <x:c r="M481" s="60"/>
      <x:c r="N481" s="43"/>
      <x:c r="O481" s="60"/>
      <x:c r="P481" s="60"/>
      <x:c r="Q481" s="227"/>
      <x:c r="R481" s="227"/>
      <x:c r="S481" s="227"/>
      <x:c r="T481" s="60"/>
      <x:c r="U481" s="60"/>
      <x:c r="V481" s="60"/>
      <x:c r="W481" s="60"/>
      <x:c r="X481" s="60"/>
      <x:c r="Y481" s="60"/>
      <x:c r="Z481" s="60"/>
    </x:row>
    <x:row r="482" ht="15" hidden="0" customHeight="1">
      <x:c r="A482" s="60"/>
      <x:c r="B482" s="60"/>
      <x:c r="C482" s="60"/>
      <x:c r="D482" s="60"/>
      <x:c r="E482" s="67"/>
      <x:c r="F482" s="60"/>
      <x:c r="G482" s="304"/>
      <x:c r="H482" s="60"/>
      <x:c r="I482" s="43"/>
      <x:c r="J482" s="60"/>
      <x:c r="K482" s="60"/>
      <x:c r="L482" s="60"/>
      <x:c r="M482" s="60"/>
      <x:c r="N482" s="43"/>
      <x:c r="O482" s="60"/>
      <x:c r="P482" s="60"/>
      <x:c r="Q482" s="227"/>
      <x:c r="R482" s="227"/>
      <x:c r="S482" s="227"/>
      <x:c r="T482" s="60"/>
      <x:c r="U482" s="60"/>
      <x:c r="V482" s="60"/>
      <x:c r="W482" s="60"/>
      <x:c r="X482" s="60"/>
      <x:c r="Y482" s="60"/>
      <x:c r="Z482" s="60"/>
    </x:row>
    <x:row r="483" ht="15" hidden="0" customHeight="1">
      <x:c r="A483" s="60"/>
      <x:c r="B483" s="60"/>
      <x:c r="C483" s="60"/>
      <x:c r="D483" s="60"/>
      <x:c r="E483" s="67"/>
      <x:c r="F483" s="60"/>
      <x:c r="G483" s="304"/>
      <x:c r="H483" s="60"/>
      <x:c r="I483" s="43"/>
      <x:c r="J483" s="60"/>
      <x:c r="K483" s="60"/>
      <x:c r="L483" s="60"/>
      <x:c r="M483" s="60"/>
      <x:c r="N483" s="43"/>
      <x:c r="O483" s="60"/>
      <x:c r="P483" s="60"/>
      <x:c r="Q483" s="227"/>
      <x:c r="R483" s="227"/>
      <x:c r="S483" s="227"/>
      <x:c r="T483" s="60"/>
      <x:c r="U483" s="60"/>
      <x:c r="V483" s="60"/>
      <x:c r="W483" s="60"/>
      <x:c r="X483" s="60"/>
      <x:c r="Y483" s="60"/>
      <x:c r="Z483" s="60"/>
    </x:row>
    <x:row r="484" ht="15" hidden="0" customHeight="1">
      <x:c r="A484" s="60"/>
      <x:c r="B484" s="60"/>
      <x:c r="C484" s="60"/>
      <x:c r="D484" s="60"/>
      <x:c r="E484" s="67"/>
      <x:c r="F484" s="60"/>
      <x:c r="G484" s="304"/>
      <x:c r="H484" s="60"/>
      <x:c r="I484" s="43"/>
      <x:c r="J484" s="60"/>
      <x:c r="K484" s="60"/>
      <x:c r="L484" s="60"/>
      <x:c r="M484" s="60"/>
      <x:c r="N484" s="43"/>
      <x:c r="O484" s="60"/>
      <x:c r="P484" s="60"/>
      <x:c r="Q484" s="227"/>
      <x:c r="R484" s="227"/>
      <x:c r="S484" s="227"/>
      <x:c r="T484" s="60"/>
      <x:c r="U484" s="60"/>
      <x:c r="V484" s="60"/>
      <x:c r="W484" s="60"/>
      <x:c r="X484" s="60"/>
      <x:c r="Y484" s="60"/>
      <x:c r="Z484" s="60"/>
    </x:row>
    <x:row r="485" ht="15" hidden="0" customHeight="1">
      <x:c r="A485" s="60"/>
      <x:c r="B485" s="60"/>
      <x:c r="C485" s="60"/>
      <x:c r="D485" s="60"/>
      <x:c r="E485" s="67"/>
      <x:c r="F485" s="60"/>
      <x:c r="G485" s="304"/>
      <x:c r="H485" s="60"/>
      <x:c r="I485" s="43"/>
      <x:c r="J485" s="60"/>
      <x:c r="K485" s="60"/>
      <x:c r="L485" s="60"/>
      <x:c r="M485" s="60"/>
      <x:c r="N485" s="43"/>
      <x:c r="O485" s="60"/>
      <x:c r="P485" s="60"/>
      <x:c r="Q485" s="227"/>
      <x:c r="R485" s="227"/>
      <x:c r="S485" s="227"/>
      <x:c r="T485" s="60"/>
      <x:c r="U485" s="60"/>
      <x:c r="V485" s="60"/>
      <x:c r="W485" s="60"/>
      <x:c r="X485" s="60"/>
      <x:c r="Y485" s="60"/>
      <x:c r="Z485" s="60"/>
    </x:row>
    <x:row r="486" ht="15" hidden="0" customHeight="1">
      <x:c r="A486" s="60"/>
      <x:c r="B486" s="60"/>
      <x:c r="C486" s="60"/>
      <x:c r="D486" s="60"/>
      <x:c r="E486" s="67"/>
      <x:c r="F486" s="60"/>
      <x:c r="G486" s="304"/>
      <x:c r="H486" s="60"/>
      <x:c r="I486" s="43"/>
      <x:c r="J486" s="60"/>
      <x:c r="K486" s="60"/>
      <x:c r="L486" s="60"/>
      <x:c r="M486" s="60"/>
      <x:c r="N486" s="43"/>
      <x:c r="O486" s="60"/>
      <x:c r="P486" s="60"/>
      <x:c r="Q486" s="227"/>
      <x:c r="R486" s="227"/>
      <x:c r="S486" s="227"/>
      <x:c r="T486" s="60"/>
      <x:c r="U486" s="60"/>
      <x:c r="V486" s="60"/>
      <x:c r="W486" s="60"/>
      <x:c r="X486" s="60"/>
      <x:c r="Y486" s="60"/>
      <x:c r="Z486" s="60"/>
    </x:row>
    <x:row r="487" ht="15" hidden="0" customHeight="1">
      <x:c r="A487" s="60"/>
      <x:c r="B487" s="60"/>
      <x:c r="C487" s="60"/>
      <x:c r="D487" s="60"/>
      <x:c r="E487" s="67"/>
      <x:c r="F487" s="60"/>
      <x:c r="G487" s="304"/>
      <x:c r="H487" s="60"/>
      <x:c r="I487" s="43"/>
      <x:c r="J487" s="60"/>
      <x:c r="K487" s="60"/>
      <x:c r="L487" s="60"/>
      <x:c r="M487" s="60"/>
      <x:c r="N487" s="43"/>
      <x:c r="O487" s="60"/>
      <x:c r="P487" s="60"/>
      <x:c r="Q487" s="227"/>
      <x:c r="R487" s="227"/>
      <x:c r="S487" s="227"/>
      <x:c r="T487" s="60"/>
      <x:c r="U487" s="60"/>
      <x:c r="V487" s="60"/>
      <x:c r="W487" s="60"/>
      <x:c r="X487" s="60"/>
      <x:c r="Y487" s="60"/>
      <x:c r="Z487" s="60"/>
    </x:row>
    <x:row r="488" ht="15" hidden="0" customHeight="1">
      <x:c r="A488" s="60"/>
      <x:c r="B488" s="60"/>
      <x:c r="C488" s="60"/>
      <x:c r="D488" s="60"/>
      <x:c r="E488" s="67"/>
      <x:c r="F488" s="60"/>
      <x:c r="G488" s="304"/>
      <x:c r="H488" s="60"/>
      <x:c r="I488" s="43"/>
      <x:c r="J488" s="60"/>
      <x:c r="K488" s="60"/>
      <x:c r="L488" s="60"/>
      <x:c r="M488" s="60"/>
      <x:c r="N488" s="43"/>
      <x:c r="O488" s="60"/>
      <x:c r="P488" s="60"/>
      <x:c r="Q488" s="227"/>
      <x:c r="R488" s="227"/>
      <x:c r="S488" s="227"/>
      <x:c r="T488" s="60"/>
      <x:c r="U488" s="60"/>
      <x:c r="V488" s="60"/>
      <x:c r="W488" s="60"/>
      <x:c r="X488" s="60"/>
      <x:c r="Y488" s="60"/>
      <x:c r="Z488" s="60"/>
    </x:row>
    <x:row r="489" ht="15" hidden="0" customHeight="1">
      <x:c r="A489" s="60"/>
      <x:c r="B489" s="60"/>
      <x:c r="C489" s="60"/>
      <x:c r="D489" s="60"/>
      <x:c r="E489" s="67"/>
      <x:c r="F489" s="60"/>
      <x:c r="G489" s="304"/>
      <x:c r="H489" s="60"/>
      <x:c r="I489" s="43"/>
      <x:c r="J489" s="60"/>
      <x:c r="K489" s="60"/>
      <x:c r="L489" s="60"/>
      <x:c r="M489" s="60"/>
      <x:c r="N489" s="43"/>
      <x:c r="O489" s="60"/>
      <x:c r="P489" s="60"/>
      <x:c r="Q489" s="227"/>
      <x:c r="R489" s="227"/>
      <x:c r="S489" s="227"/>
      <x:c r="T489" s="60"/>
      <x:c r="U489" s="60"/>
      <x:c r="V489" s="60"/>
      <x:c r="W489" s="60"/>
      <x:c r="X489" s="60"/>
      <x:c r="Y489" s="60"/>
      <x:c r="Z489" s="60"/>
    </x:row>
    <x:row r="490" ht="15" hidden="0" customHeight="1">
      <x:c r="A490" s="60"/>
      <x:c r="B490" s="60"/>
      <x:c r="C490" s="60"/>
      <x:c r="D490" s="60"/>
      <x:c r="E490" s="67"/>
      <x:c r="F490" s="60"/>
      <x:c r="G490" s="304"/>
      <x:c r="H490" s="60"/>
      <x:c r="I490" s="43"/>
      <x:c r="J490" s="60"/>
      <x:c r="K490" s="60"/>
      <x:c r="L490" s="60"/>
      <x:c r="M490" s="60"/>
      <x:c r="N490" s="43"/>
      <x:c r="O490" s="60"/>
      <x:c r="P490" s="60"/>
      <x:c r="Q490" s="227"/>
      <x:c r="R490" s="227"/>
      <x:c r="S490" s="227"/>
      <x:c r="T490" s="60"/>
      <x:c r="U490" s="60"/>
      <x:c r="V490" s="60"/>
      <x:c r="W490" s="60"/>
      <x:c r="X490" s="60"/>
      <x:c r="Y490" s="60"/>
      <x:c r="Z490" s="60"/>
    </x:row>
    <x:row r="491" ht="15" hidden="0" customHeight="1">
      <x:c r="A491" s="60"/>
      <x:c r="B491" s="60"/>
      <x:c r="C491" s="60"/>
      <x:c r="D491" s="60"/>
      <x:c r="E491" s="67"/>
      <x:c r="F491" s="60"/>
      <x:c r="G491" s="304"/>
      <x:c r="H491" s="60"/>
      <x:c r="I491" s="43"/>
      <x:c r="J491" s="60"/>
      <x:c r="K491" s="60"/>
      <x:c r="L491" s="60"/>
      <x:c r="M491" s="60"/>
      <x:c r="N491" s="43"/>
      <x:c r="O491" s="60"/>
      <x:c r="P491" s="60"/>
      <x:c r="Q491" s="227"/>
      <x:c r="R491" s="227"/>
      <x:c r="S491" s="227"/>
      <x:c r="T491" s="60"/>
      <x:c r="U491" s="60"/>
      <x:c r="V491" s="60"/>
      <x:c r="W491" s="60"/>
      <x:c r="X491" s="60"/>
      <x:c r="Y491" s="60"/>
      <x:c r="Z491" s="60"/>
    </x:row>
    <x:row r="492" ht="15" hidden="0" customHeight="1">
      <x:c r="A492" s="60"/>
      <x:c r="B492" s="60"/>
      <x:c r="C492" s="60"/>
      <x:c r="D492" s="60"/>
      <x:c r="E492" s="67"/>
      <x:c r="F492" s="60"/>
      <x:c r="G492" s="304"/>
      <x:c r="H492" s="60"/>
      <x:c r="I492" s="43"/>
      <x:c r="J492" s="60"/>
      <x:c r="K492" s="60"/>
      <x:c r="L492" s="60"/>
      <x:c r="M492" s="60"/>
      <x:c r="N492" s="43"/>
      <x:c r="O492" s="60"/>
      <x:c r="P492" s="60"/>
      <x:c r="Q492" s="227"/>
      <x:c r="R492" s="227"/>
      <x:c r="S492" s="227"/>
      <x:c r="T492" s="60"/>
      <x:c r="U492" s="60"/>
      <x:c r="V492" s="60"/>
      <x:c r="W492" s="60"/>
      <x:c r="X492" s="60"/>
      <x:c r="Y492" s="60"/>
      <x:c r="Z492" s="60"/>
    </x:row>
    <x:row r="493" ht="15" hidden="0" customHeight="1">
      <x:c r="A493" s="60"/>
      <x:c r="B493" s="60"/>
      <x:c r="C493" s="60"/>
      <x:c r="D493" s="60"/>
      <x:c r="E493" s="67"/>
      <x:c r="F493" s="60"/>
      <x:c r="G493" s="304"/>
      <x:c r="H493" s="60"/>
      <x:c r="I493" s="43"/>
      <x:c r="J493" s="60"/>
      <x:c r="K493" s="60"/>
      <x:c r="L493" s="60"/>
      <x:c r="M493" s="60"/>
      <x:c r="N493" s="43"/>
      <x:c r="O493" s="60"/>
      <x:c r="P493" s="60"/>
      <x:c r="Q493" s="227"/>
      <x:c r="R493" s="227"/>
      <x:c r="S493" s="227"/>
      <x:c r="T493" s="60"/>
      <x:c r="U493" s="60"/>
      <x:c r="V493" s="60"/>
      <x:c r="W493" s="60"/>
      <x:c r="X493" s="60"/>
      <x:c r="Y493" s="60"/>
      <x:c r="Z493" s="60"/>
    </x:row>
    <x:row r="494" ht="15" hidden="0" customHeight="1">
      <x:c r="A494" s="60"/>
      <x:c r="B494" s="60"/>
      <x:c r="C494" s="60"/>
      <x:c r="D494" s="60"/>
      <x:c r="E494" s="67"/>
      <x:c r="F494" s="60"/>
      <x:c r="G494" s="304"/>
      <x:c r="H494" s="60"/>
      <x:c r="I494" s="43"/>
      <x:c r="J494" s="60"/>
      <x:c r="K494" s="60"/>
      <x:c r="L494" s="60"/>
      <x:c r="M494" s="60"/>
      <x:c r="N494" s="43"/>
      <x:c r="O494" s="60"/>
      <x:c r="P494" s="60"/>
      <x:c r="Q494" s="227"/>
      <x:c r="R494" s="227"/>
      <x:c r="S494" s="227"/>
      <x:c r="T494" s="60"/>
      <x:c r="U494" s="60"/>
      <x:c r="V494" s="60"/>
      <x:c r="W494" s="60"/>
      <x:c r="X494" s="60"/>
      <x:c r="Y494" s="60"/>
      <x:c r="Z494" s="60"/>
    </x:row>
    <x:row r="495" ht="15" hidden="0" customHeight="1">
      <x:c r="A495" s="60"/>
      <x:c r="B495" s="60"/>
      <x:c r="C495" s="60"/>
      <x:c r="D495" s="60"/>
      <x:c r="E495" s="67"/>
      <x:c r="F495" s="60"/>
      <x:c r="G495" s="304"/>
      <x:c r="H495" s="60"/>
      <x:c r="I495" s="43"/>
      <x:c r="J495" s="60"/>
      <x:c r="K495" s="60"/>
      <x:c r="L495" s="60"/>
      <x:c r="M495" s="60"/>
      <x:c r="N495" s="43"/>
      <x:c r="O495" s="60"/>
      <x:c r="P495" s="60"/>
      <x:c r="Q495" s="227"/>
      <x:c r="R495" s="227"/>
      <x:c r="S495" s="227"/>
      <x:c r="T495" s="60"/>
      <x:c r="U495" s="60"/>
      <x:c r="V495" s="60"/>
      <x:c r="W495" s="60"/>
      <x:c r="X495" s="60"/>
      <x:c r="Y495" s="60"/>
      <x:c r="Z495" s="60"/>
    </x:row>
    <x:row r="496" ht="15" hidden="0" customHeight="1">
      <x:c r="A496" s="60"/>
      <x:c r="B496" s="60"/>
      <x:c r="C496" s="60"/>
      <x:c r="D496" s="60"/>
      <x:c r="E496" s="67"/>
      <x:c r="F496" s="60"/>
      <x:c r="G496" s="304"/>
      <x:c r="H496" s="60"/>
      <x:c r="I496" s="43"/>
      <x:c r="J496" s="60"/>
      <x:c r="K496" s="60"/>
      <x:c r="L496" s="60"/>
      <x:c r="M496" s="60"/>
      <x:c r="N496" s="43"/>
      <x:c r="O496" s="60"/>
      <x:c r="P496" s="60"/>
      <x:c r="Q496" s="227"/>
      <x:c r="R496" s="227"/>
      <x:c r="S496" s="227"/>
      <x:c r="T496" s="60"/>
      <x:c r="U496" s="60"/>
      <x:c r="V496" s="60"/>
      <x:c r="W496" s="60"/>
      <x:c r="X496" s="60"/>
      <x:c r="Y496" s="60"/>
      <x:c r="Z496" s="60"/>
    </x:row>
    <x:row r="497" ht="15" hidden="0" customHeight="1">
      <x:c r="A497" s="60"/>
      <x:c r="B497" s="60"/>
      <x:c r="C497" s="60"/>
      <x:c r="D497" s="60"/>
      <x:c r="E497" s="67"/>
      <x:c r="F497" s="60"/>
      <x:c r="G497" s="304"/>
      <x:c r="H497" s="60"/>
      <x:c r="I497" s="43"/>
      <x:c r="J497" s="60"/>
      <x:c r="K497" s="60"/>
      <x:c r="L497" s="60"/>
      <x:c r="M497" s="60"/>
      <x:c r="N497" s="43"/>
      <x:c r="O497" s="60"/>
      <x:c r="P497" s="60"/>
      <x:c r="Q497" s="227"/>
      <x:c r="R497" s="227"/>
      <x:c r="S497" s="227"/>
      <x:c r="T497" s="60"/>
      <x:c r="U497" s="60"/>
      <x:c r="V497" s="60"/>
      <x:c r="W497" s="60"/>
      <x:c r="X497" s="60"/>
      <x:c r="Y497" s="60"/>
      <x:c r="Z497" s="60"/>
    </x:row>
    <x:row r="498" ht="15" hidden="0" customHeight="1">
      <x:c r="A498" s="60"/>
      <x:c r="B498" s="60"/>
      <x:c r="C498" s="60"/>
      <x:c r="D498" s="60"/>
      <x:c r="E498" s="67"/>
      <x:c r="F498" s="60"/>
      <x:c r="G498" s="304"/>
      <x:c r="H498" s="60"/>
      <x:c r="I498" s="43"/>
      <x:c r="J498" s="60"/>
      <x:c r="K498" s="60"/>
      <x:c r="L498" s="60"/>
      <x:c r="M498" s="60"/>
      <x:c r="N498" s="43"/>
      <x:c r="O498" s="60"/>
      <x:c r="P498" s="60"/>
      <x:c r="Q498" s="227"/>
      <x:c r="R498" s="227"/>
      <x:c r="S498" s="227"/>
      <x:c r="T498" s="60"/>
      <x:c r="U498" s="60"/>
      <x:c r="V498" s="60"/>
      <x:c r="W498" s="60"/>
      <x:c r="X498" s="60"/>
      <x:c r="Y498" s="60"/>
      <x:c r="Z498" s="60"/>
    </x:row>
    <x:row r="499" ht="15" hidden="0" customHeight="1">
      <x:c r="A499" s="60"/>
      <x:c r="B499" s="60"/>
      <x:c r="C499" s="60"/>
      <x:c r="D499" s="60"/>
      <x:c r="E499" s="67"/>
      <x:c r="F499" s="60"/>
      <x:c r="G499" s="304"/>
      <x:c r="H499" s="60"/>
      <x:c r="I499" s="43"/>
      <x:c r="J499" s="60"/>
      <x:c r="K499" s="60"/>
      <x:c r="L499" s="60"/>
      <x:c r="M499" s="60"/>
      <x:c r="N499" s="43"/>
      <x:c r="O499" s="60"/>
      <x:c r="P499" s="60"/>
      <x:c r="Q499" s="227"/>
      <x:c r="R499" s="227"/>
      <x:c r="S499" s="227"/>
      <x:c r="T499" s="60"/>
      <x:c r="U499" s="60"/>
      <x:c r="V499" s="60"/>
      <x:c r="W499" s="60"/>
      <x:c r="X499" s="60"/>
      <x:c r="Y499" s="60"/>
      <x:c r="Z499" s="60"/>
    </x:row>
    <x:row r="500" ht="15" hidden="0" customHeight="1">
      <x:c r="A500" s="60"/>
      <x:c r="B500" s="60"/>
      <x:c r="C500" s="60"/>
      <x:c r="D500" s="60"/>
      <x:c r="E500" s="67"/>
      <x:c r="F500" s="60"/>
      <x:c r="G500" s="304"/>
      <x:c r="H500" s="60"/>
      <x:c r="I500" s="43"/>
      <x:c r="J500" s="60"/>
      <x:c r="K500" s="60"/>
      <x:c r="L500" s="60"/>
      <x:c r="M500" s="60"/>
      <x:c r="N500" s="43"/>
      <x:c r="O500" s="60"/>
      <x:c r="P500" s="60"/>
      <x:c r="Q500" s="227"/>
      <x:c r="R500" s="227"/>
      <x:c r="S500" s="227"/>
      <x:c r="T500" s="60"/>
      <x:c r="U500" s="60"/>
      <x:c r="V500" s="60"/>
      <x:c r="W500" s="60"/>
      <x:c r="X500" s="60"/>
      <x:c r="Y500" s="60"/>
      <x:c r="Z500" s="60"/>
    </x:row>
    <x:row r="501" ht="15" hidden="0" customHeight="1">
      <x:c r="A501" s="60"/>
      <x:c r="B501" s="60"/>
      <x:c r="C501" s="60"/>
      <x:c r="D501" s="60"/>
      <x:c r="E501" s="67"/>
      <x:c r="F501" s="60"/>
      <x:c r="G501" s="304"/>
      <x:c r="H501" s="60"/>
      <x:c r="I501" s="43"/>
      <x:c r="J501" s="60"/>
      <x:c r="K501" s="60"/>
      <x:c r="L501" s="60"/>
      <x:c r="M501" s="60"/>
      <x:c r="N501" s="43"/>
      <x:c r="O501" s="60"/>
      <x:c r="P501" s="60"/>
      <x:c r="Q501" s="227"/>
      <x:c r="R501" s="227"/>
      <x:c r="S501" s="227"/>
      <x:c r="T501" s="60"/>
      <x:c r="U501" s="60"/>
      <x:c r="V501" s="60"/>
      <x:c r="W501" s="60"/>
      <x:c r="X501" s="60"/>
      <x:c r="Y501" s="60"/>
      <x:c r="Z501" s="60"/>
    </x:row>
    <x:row r="502" ht="15" hidden="0" customHeight="1">
      <x:c r="A502" s="60"/>
      <x:c r="B502" s="60"/>
      <x:c r="C502" s="60"/>
      <x:c r="D502" s="60"/>
      <x:c r="E502" s="67"/>
      <x:c r="F502" s="60"/>
      <x:c r="G502" s="304"/>
      <x:c r="H502" s="60"/>
      <x:c r="I502" s="43"/>
      <x:c r="J502" s="60"/>
      <x:c r="K502" s="60"/>
      <x:c r="L502" s="60"/>
      <x:c r="M502" s="60"/>
      <x:c r="N502" s="43"/>
      <x:c r="O502" s="60"/>
      <x:c r="P502" s="60"/>
      <x:c r="Q502" s="227"/>
      <x:c r="R502" s="227"/>
      <x:c r="S502" s="227"/>
      <x:c r="T502" s="60"/>
      <x:c r="U502" s="60"/>
      <x:c r="V502" s="60"/>
      <x:c r="W502" s="60"/>
      <x:c r="X502" s="60"/>
      <x:c r="Y502" s="60"/>
      <x:c r="Z502" s="60"/>
    </x:row>
    <x:row r="503" ht="15" hidden="0" customHeight="1">
      <x:c r="A503" s="60"/>
      <x:c r="B503" s="60"/>
      <x:c r="C503" s="60"/>
      <x:c r="D503" s="60"/>
      <x:c r="E503" s="67"/>
      <x:c r="F503" s="60"/>
      <x:c r="G503" s="304"/>
      <x:c r="H503" s="60"/>
      <x:c r="I503" s="43"/>
      <x:c r="J503" s="60"/>
      <x:c r="K503" s="60"/>
      <x:c r="L503" s="60"/>
      <x:c r="M503" s="60"/>
      <x:c r="N503" s="43"/>
      <x:c r="O503" s="60"/>
      <x:c r="P503" s="60"/>
      <x:c r="Q503" s="227"/>
      <x:c r="R503" s="227"/>
      <x:c r="S503" s="227"/>
      <x:c r="T503" s="60"/>
      <x:c r="U503" s="60"/>
      <x:c r="V503" s="60"/>
      <x:c r="W503" s="60"/>
      <x:c r="X503" s="60"/>
      <x:c r="Y503" s="60"/>
      <x:c r="Z503" s="60"/>
    </x:row>
    <x:row r="504" ht="15" hidden="0" customHeight="1">
      <x:c r="A504" s="60"/>
      <x:c r="B504" s="60"/>
      <x:c r="C504" s="60"/>
      <x:c r="D504" s="60"/>
      <x:c r="E504" s="67"/>
      <x:c r="F504" s="60"/>
      <x:c r="G504" s="304"/>
      <x:c r="H504" s="60"/>
      <x:c r="I504" s="43"/>
      <x:c r="J504" s="60"/>
      <x:c r="K504" s="60"/>
      <x:c r="L504" s="60"/>
      <x:c r="M504" s="60"/>
      <x:c r="N504" s="43"/>
      <x:c r="O504" s="60"/>
      <x:c r="P504" s="60"/>
      <x:c r="Q504" s="227"/>
      <x:c r="R504" s="227"/>
      <x:c r="S504" s="227"/>
      <x:c r="T504" s="60"/>
      <x:c r="U504" s="60"/>
      <x:c r="V504" s="60"/>
      <x:c r="W504" s="60"/>
      <x:c r="X504" s="60"/>
      <x:c r="Y504" s="60"/>
      <x:c r="Z504" s="60"/>
    </x:row>
    <x:row r="505" ht="15" hidden="0" customHeight="1">
      <x:c r="A505" s="60"/>
      <x:c r="B505" s="60"/>
      <x:c r="C505" s="60"/>
      <x:c r="D505" s="60"/>
      <x:c r="E505" s="67"/>
      <x:c r="F505" s="60"/>
      <x:c r="G505" s="304"/>
      <x:c r="H505" s="60"/>
      <x:c r="I505" s="43"/>
      <x:c r="J505" s="60"/>
      <x:c r="K505" s="60"/>
      <x:c r="L505" s="60"/>
      <x:c r="M505" s="60"/>
      <x:c r="N505" s="43"/>
      <x:c r="O505" s="60"/>
      <x:c r="P505" s="60"/>
      <x:c r="Q505" s="227"/>
      <x:c r="R505" s="227"/>
      <x:c r="S505" s="227"/>
      <x:c r="T505" s="60"/>
      <x:c r="U505" s="60"/>
      <x:c r="V505" s="60"/>
      <x:c r="W505" s="60"/>
      <x:c r="X505" s="60"/>
      <x:c r="Y505" s="60"/>
      <x:c r="Z505" s="60"/>
    </x:row>
    <x:row r="506" ht="15" hidden="0" customHeight="1">
      <x:c r="A506" s="60"/>
      <x:c r="B506" s="60"/>
      <x:c r="C506" s="60"/>
      <x:c r="D506" s="60"/>
      <x:c r="E506" s="67"/>
      <x:c r="F506" s="60"/>
      <x:c r="G506" s="304"/>
      <x:c r="H506" s="60"/>
      <x:c r="I506" s="43"/>
      <x:c r="J506" s="60"/>
      <x:c r="K506" s="60"/>
      <x:c r="L506" s="60"/>
      <x:c r="M506" s="60"/>
      <x:c r="N506" s="43"/>
      <x:c r="O506" s="60"/>
      <x:c r="P506" s="60"/>
      <x:c r="Q506" s="227"/>
      <x:c r="R506" s="227"/>
      <x:c r="S506" s="227"/>
      <x:c r="T506" s="60"/>
      <x:c r="U506" s="60"/>
      <x:c r="V506" s="60"/>
      <x:c r="W506" s="60"/>
      <x:c r="X506" s="60"/>
      <x:c r="Y506" s="60"/>
      <x:c r="Z506" s="60"/>
    </x:row>
  </x:sheetData>
  <x:mergeCells>
    <x:mergeCell ref="A4:P4"/>
  </x:mergeCells>
  <x:dataValidations count="7">
    <x:dataValidation type="list" errorStyle="stop" operator="between" allowBlank="0" showDropDown="0" showInputMessage="0" showErrorMessage="0" sqref="F7:F506">
      <x:formula1>"Operating cash,Restricted cash,Unrestricted cash,Operating reserve,Capital reserve,Replacement reserve,Other"</x:formula1>
      <x:formula2>0</x:formula2>
    </x:dataValidation>
    <x:dataValidation type="list" errorStyle="stop" operator="between" allowBlank="0" showDropDown="0" showInputMessage="0" showErrorMessage="0" sqref="H7:H506">
      <x:formula1>"CAD,USD,Other"</x:formula1>
      <x:formula2>0</x:formula2>
    </x:dataValidation>
    <x:dataValidation type="list" errorStyle="stop" operator="between" allowBlank="0" showDropDown="0" showInputMessage="0" showErrorMessage="0" sqref="I7:I506">
      <x:formula1>"Restricted,Unrestricted,Partially restricted,Unknown"</x:formula1>
      <x:formula2>0</x:formula2>
    </x:dataValidation>
    <x:dataValidation type="list" errorStyle="stop" operator="between" allowBlank="0" showDropDown="0" showInputMessage="0" showErrorMessage="0" sqref="J7:J506">
      <x:formula1>"Yes,No,Partially,Unknown"</x:formula1>
      <x:formula2>0</x:formula2>
    </x:dataValidation>
    <x:dataValidation type="list" errorStyle="stop" operator="between" allowBlank="0" showDropDown="0" showInputMessage="0" showErrorMessage="0" sqref="K7:K506">
      <x:formula1>"Yes,No,Partially,Unknown"</x:formula1>
      <x:formula2>0</x:formula2>
    </x:dataValidation>
    <x:dataValidation type="list" errorStyle="stop" operator="between" allowBlank="0" showDropDown="0" showInputMessage="0" showErrorMessage="0" sqref="N7:N506">
      <x:formula1>"Not reviewed,Under review,Verified,Exception accepted"</x:formula1>
      <x:formula2>0</x:formula2>
    </x:dataValidation>
    <x:dataValidation type="list" sqref="R7:R506">
      <x:formula1>"Actual,Budget,Forecast,Projection"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4" width="18" style="1" hidden="0" customWidth="1"/>
    <x:col min="5" max="6" width="24" style="1" hidden="0" customWidth="1"/>
    <x:col min="7" max="8" width="16" style="1" hidden="0" customWidth="1"/>
    <x:col min="9" max="9" width="28" style="1" hidden="0" customWidth="1"/>
    <x:col min="10" max="13" width="24" style="1" hidden="0" customWidth="1"/>
    <x:col min="14" max="14" width="38" style="1" hidden="0" customWidth="1"/>
    <x:col min="15" max="15" width="18" style="1" hidden="0" customWidth="1"/>
    <x:col min="16" max="16" width="24" style="1" hidden="0" customWidth="1"/>
    <x:col min="17" max="17" width="20" style="1" hidden="0" customWidth="1"/>
    <x:col min="18" max="18" width="18" style="1" hidden="0" customWidth="1"/>
    <x:col min="19" max="19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1584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1585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98" t="s">
        <x:v>1586</x:v>
      </x:c>
      <x:c r="B6" s="298" t="s">
        <x:v>1057</x:v>
      </x:c>
      <x:c r="C6" s="298" t="s">
        <x:v>1058</x:v>
      </x:c>
      <x:c r="D6" s="299" t="s">
        <x:v>539</x:v>
      </x:c>
      <x:c r="E6" s="298" t="s">
        <x:v>1587</x:v>
      </x:c>
      <x:c r="F6" s="299" t="s">
        <x:v>1588</x:v>
      </x:c>
      <x:c r="G6" s="299" t="s">
        <x:v>1589</x:v>
      </x:c>
      <x:c r="H6" s="299" t="s">
        <x:v>1590</x:v>
      </x:c>
      <x:c r="I6" s="299" t="s">
        <x:v>1591</x:v>
      </x:c>
      <x:c r="J6" s="299" t="s">
        <x:v>1592</x:v>
      </x:c>
      <x:c r="K6" s="299" t="s">
        <x:v>1593</x:v>
      </x:c>
      <x:c r="L6" s="299" t="s">
        <x:v>1594</x:v>
      </x:c>
      <x:c r="M6" s="299" t="s">
        <x:v>1595</x:v>
      </x:c>
      <x:c r="N6" s="299" t="s">
        <x:v>1596</x:v>
      </x:c>
      <x:c r="O6" s="298" t="s">
        <x:v>1460</x:v>
      </x:c>
      <x:c r="P6" s="299" t="s">
        <x:v>533</x:v>
      </x:c>
      <x:c r="Q6" s="298" t="s">
        <x:v>1076</x:v>
      </x:c>
      <x:c r="R6" s="298" t="s">
        <x:v>1493</x:v>
      </x:c>
      <x:c r="S6" s="299" t="s">
        <x:v>448</x:v>
      </x:c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1"/>
      <x:c r="H7" s="91"/>
      <x:c r="I7" s="90"/>
      <x:c r="J7" s="90"/>
      <x:c r="K7" s="90"/>
      <x:c r="L7" s="90"/>
      <x:c r="M7" s="90"/>
      <x:c r="N7" s="90"/>
      <x:c r="O7" s="90"/>
      <x:c r="P7" s="90"/>
      <x:c r="Q7" s="38"/>
      <x:c r="R7" s="90"/>
      <x:c r="S7" s="90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1"/>
      <x:c r="H8" s="91"/>
      <x:c r="I8" s="90"/>
      <x:c r="J8" s="90"/>
      <x:c r="K8" s="90"/>
      <x:c r="L8" s="90"/>
      <x:c r="M8" s="90"/>
      <x:c r="N8" s="90"/>
      <x:c r="O8" s="90"/>
      <x:c r="P8" s="90"/>
      <x:c r="Q8" s="38"/>
      <x:c r="R8" s="90"/>
      <x:c r="S8" s="90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1"/>
      <x:c r="H9" s="91"/>
      <x:c r="I9" s="90"/>
      <x:c r="J9" s="90"/>
      <x:c r="K9" s="90"/>
      <x:c r="L9" s="90"/>
      <x:c r="M9" s="90"/>
      <x:c r="N9" s="90"/>
      <x:c r="O9" s="90"/>
      <x:c r="P9" s="90"/>
      <x:c r="Q9" s="38"/>
      <x:c r="R9" s="90"/>
      <x:c r="S9" s="90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1"/>
      <x:c r="H10" s="91"/>
      <x:c r="I10" s="90"/>
      <x:c r="J10" s="90"/>
      <x:c r="K10" s="90"/>
      <x:c r="L10" s="90"/>
      <x:c r="M10" s="90"/>
      <x:c r="N10" s="90"/>
      <x:c r="O10" s="90"/>
      <x:c r="P10" s="90"/>
      <x:c r="Q10" s="38"/>
      <x:c r="R10" s="90"/>
      <x:c r="S10" s="90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1"/>
      <x:c r="H11" s="91"/>
      <x:c r="I11" s="90"/>
      <x:c r="J11" s="90"/>
      <x:c r="K11" s="90"/>
      <x:c r="L11" s="90"/>
      <x:c r="M11" s="90"/>
      <x:c r="N11" s="90"/>
      <x:c r="O11" s="90"/>
      <x:c r="P11" s="90"/>
      <x:c r="Q11" s="38"/>
      <x:c r="R11" s="90"/>
      <x:c r="S11" s="90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1"/>
      <x:c r="H12" s="91"/>
      <x:c r="I12" s="90"/>
      <x:c r="J12" s="90"/>
      <x:c r="K12" s="90"/>
      <x:c r="L12" s="90"/>
      <x:c r="M12" s="90"/>
      <x:c r="N12" s="90"/>
      <x:c r="O12" s="90"/>
      <x:c r="P12" s="90"/>
      <x:c r="Q12" s="38"/>
      <x:c r="R12" s="90"/>
      <x:c r="S12" s="90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1"/>
      <x:c r="H13" s="91"/>
      <x:c r="I13" s="90"/>
      <x:c r="J13" s="90"/>
      <x:c r="K13" s="90"/>
      <x:c r="L13" s="90"/>
      <x:c r="M13" s="90"/>
      <x:c r="N13" s="90"/>
      <x:c r="O13" s="90"/>
      <x:c r="P13" s="90"/>
      <x:c r="Q13" s="38"/>
      <x:c r="R13" s="90"/>
      <x:c r="S13" s="90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1"/>
      <x:c r="H14" s="91"/>
      <x:c r="I14" s="90"/>
      <x:c r="J14" s="90"/>
      <x:c r="K14" s="90"/>
      <x:c r="L14" s="90"/>
      <x:c r="M14" s="90"/>
      <x:c r="N14" s="90"/>
      <x:c r="O14" s="90"/>
      <x:c r="P14" s="90"/>
      <x:c r="Q14" s="38"/>
      <x:c r="R14" s="90"/>
      <x:c r="S14" s="90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1"/>
      <x:c r="H15" s="91"/>
      <x:c r="I15" s="90"/>
      <x:c r="J15" s="90"/>
      <x:c r="K15" s="90"/>
      <x:c r="L15" s="90"/>
      <x:c r="M15" s="90"/>
      <x:c r="N15" s="90"/>
      <x:c r="O15" s="90"/>
      <x:c r="P15" s="90"/>
      <x:c r="Q15" s="38"/>
      <x:c r="R15" s="90"/>
      <x:c r="S15" s="90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1"/>
      <x:c r="H16" s="91"/>
      <x:c r="I16" s="90"/>
      <x:c r="J16" s="90"/>
      <x:c r="K16" s="90"/>
      <x:c r="L16" s="90"/>
      <x:c r="M16" s="90"/>
      <x:c r="N16" s="90"/>
      <x:c r="O16" s="90"/>
      <x:c r="P16" s="90"/>
      <x:c r="Q16" s="38"/>
      <x:c r="R16" s="90"/>
      <x:c r="S16" s="90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1"/>
      <x:c r="H17" s="91"/>
      <x:c r="I17" s="90"/>
      <x:c r="J17" s="90"/>
      <x:c r="K17" s="90"/>
      <x:c r="L17" s="90"/>
      <x:c r="M17" s="90"/>
      <x:c r="N17" s="90"/>
      <x:c r="O17" s="90"/>
      <x:c r="P17" s="90"/>
      <x:c r="Q17" s="38"/>
      <x:c r="R17" s="90"/>
      <x:c r="S17" s="90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3"/>
      <x:c r="B18" s="93"/>
      <x:c r="C18" s="93"/>
      <x:c r="D18" s="93"/>
      <x:c r="E18" s="93"/>
      <x:c r="F18" s="93"/>
      <x:c r="G18" s="94"/>
      <x:c r="H18" s="94"/>
      <x:c r="I18" s="93"/>
      <x:c r="J18" s="93"/>
      <x:c r="K18" s="93"/>
      <x:c r="L18" s="93"/>
      <x:c r="M18" s="93"/>
      <x:c r="N18" s="93"/>
      <x:c r="O18" s="93"/>
      <x:c r="P18" s="93"/>
      <x:c r="Q18" s="41"/>
      <x:c r="R18" s="93"/>
      <x:c r="S18" s="93"/>
      <x:c r="T18" s="92"/>
      <x:c r="U18" s="92"/>
      <x:c r="V18" s="92"/>
      <x:c r="W18" s="92"/>
      <x:c r="X18" s="92"/>
      <x:c r="Y18" s="92"/>
      <x:c r="Z18" s="92"/>
    </x:row>
    <x:row r="19" ht="15" hidden="0" customHeight="1">
      <x:c r="A19" s="92"/>
      <x:c r="B19" s="92"/>
      <x:c r="C19" s="92"/>
      <x:c r="D19" s="92"/>
      <x:c r="E19" s="92"/>
      <x:c r="F19" s="92"/>
      <x:c r="G19" s="95"/>
      <x:c r="H19" s="95"/>
      <x:c r="I19" s="92"/>
      <x:c r="J19" s="92"/>
      <x:c r="K19" s="92"/>
      <x:c r="L19" s="92"/>
      <x:c r="M19" s="92"/>
      <x:c r="N19" s="92"/>
      <x:c r="O19" s="92"/>
      <x:c r="P19" s="92"/>
      <x:c r="Q19" s="43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5" hidden="0" customHeight="1">
      <x:c r="A20" s="92"/>
      <x:c r="B20" s="92"/>
      <x:c r="C20" s="92"/>
      <x:c r="D20" s="92"/>
      <x:c r="E20" s="92"/>
      <x:c r="F20" s="92"/>
      <x:c r="G20" s="95"/>
      <x:c r="H20" s="95"/>
      <x:c r="I20" s="92"/>
      <x:c r="J20" s="92"/>
      <x:c r="K20" s="92"/>
      <x:c r="L20" s="92"/>
      <x:c r="M20" s="92"/>
      <x:c r="N20" s="92"/>
      <x:c r="O20" s="92"/>
      <x:c r="P20" s="92"/>
      <x:c r="Q20" s="43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5"/>
      <x:c r="H21" s="95"/>
      <x:c r="I21" s="92"/>
      <x:c r="J21" s="92"/>
      <x:c r="K21" s="92"/>
      <x:c r="L21" s="92"/>
      <x:c r="M21" s="92"/>
      <x:c r="N21" s="92"/>
      <x:c r="O21" s="92"/>
      <x:c r="P21" s="92"/>
      <x:c r="Q21" s="43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5"/>
      <x:c r="H22" s="95"/>
      <x:c r="I22" s="92"/>
      <x:c r="J22" s="92"/>
      <x:c r="K22" s="92"/>
      <x:c r="L22" s="92"/>
      <x:c r="M22" s="92"/>
      <x:c r="N22" s="92"/>
      <x:c r="O22" s="92"/>
      <x:c r="P22" s="92"/>
      <x:c r="Q22" s="43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5"/>
      <x:c r="H23" s="95"/>
      <x:c r="I23" s="92"/>
      <x:c r="J23" s="92"/>
      <x:c r="K23" s="92"/>
      <x:c r="L23" s="92"/>
      <x:c r="M23" s="92"/>
      <x:c r="N23" s="92"/>
      <x:c r="O23" s="92"/>
      <x:c r="P23" s="92"/>
      <x:c r="Q23" s="43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5"/>
      <x:c r="H24" s="95"/>
      <x:c r="I24" s="92"/>
      <x:c r="J24" s="92"/>
      <x:c r="K24" s="92"/>
      <x:c r="L24" s="92"/>
      <x:c r="M24" s="92"/>
      <x:c r="N24" s="92"/>
      <x:c r="O24" s="92"/>
      <x:c r="P24" s="92"/>
      <x:c r="Q24" s="43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5"/>
      <x:c r="H25" s="95"/>
      <x:c r="I25" s="92"/>
      <x:c r="J25" s="92"/>
      <x:c r="K25" s="92"/>
      <x:c r="L25" s="92"/>
      <x:c r="M25" s="92"/>
      <x:c r="N25" s="92"/>
      <x:c r="O25" s="92"/>
      <x:c r="P25" s="92"/>
      <x:c r="Q25" s="43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5"/>
      <x:c r="H26" s="95"/>
      <x:c r="I26" s="92"/>
      <x:c r="J26" s="92"/>
      <x:c r="K26" s="92"/>
      <x:c r="L26" s="92"/>
      <x:c r="M26" s="92"/>
      <x:c r="N26" s="92"/>
      <x:c r="O26" s="92"/>
      <x:c r="P26" s="92"/>
      <x:c r="Q26" s="43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5"/>
      <x:c r="H27" s="95"/>
      <x:c r="I27" s="92"/>
      <x:c r="J27" s="92"/>
      <x:c r="K27" s="92"/>
      <x:c r="L27" s="92"/>
      <x:c r="M27" s="92"/>
      <x:c r="N27" s="92"/>
      <x:c r="O27" s="92"/>
      <x:c r="P27" s="92"/>
      <x:c r="Q27" s="43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5"/>
      <x:c r="H28" s="95"/>
      <x:c r="I28" s="92"/>
      <x:c r="J28" s="92"/>
      <x:c r="K28" s="92"/>
      <x:c r="L28" s="92"/>
      <x:c r="M28" s="92"/>
      <x:c r="N28" s="92"/>
      <x:c r="O28" s="92"/>
      <x:c r="P28" s="92"/>
      <x:c r="Q28" s="43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5"/>
      <x:c r="H29" s="95"/>
      <x:c r="I29" s="92"/>
      <x:c r="J29" s="92"/>
      <x:c r="K29" s="92"/>
      <x:c r="L29" s="92"/>
      <x:c r="M29" s="92"/>
      <x:c r="N29" s="92"/>
      <x:c r="O29" s="92"/>
      <x:c r="P29" s="92"/>
      <x:c r="Q29" s="43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5"/>
      <x:c r="H30" s="95"/>
      <x:c r="I30" s="92"/>
      <x:c r="J30" s="92"/>
      <x:c r="K30" s="92"/>
      <x:c r="L30" s="92"/>
      <x:c r="M30" s="92"/>
      <x:c r="N30" s="92"/>
      <x:c r="O30" s="92"/>
      <x:c r="P30" s="92"/>
      <x:c r="Q30" s="43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5"/>
      <x:c r="H31" s="95"/>
      <x:c r="I31" s="92"/>
      <x:c r="J31" s="92"/>
      <x:c r="K31" s="92"/>
      <x:c r="L31" s="92"/>
      <x:c r="M31" s="92"/>
      <x:c r="N31" s="92"/>
      <x:c r="O31" s="92"/>
      <x:c r="P31" s="92"/>
      <x:c r="Q31" s="43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5"/>
      <x:c r="H32" s="95"/>
      <x:c r="I32" s="92"/>
      <x:c r="J32" s="92"/>
      <x:c r="K32" s="92"/>
      <x:c r="L32" s="92"/>
      <x:c r="M32" s="92"/>
      <x:c r="N32" s="92"/>
      <x:c r="O32" s="92"/>
      <x:c r="P32" s="92"/>
      <x:c r="Q32" s="43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5"/>
      <x:c r="H33" s="95"/>
      <x:c r="I33" s="92"/>
      <x:c r="J33" s="92"/>
      <x:c r="K33" s="92"/>
      <x:c r="L33" s="92"/>
      <x:c r="M33" s="92"/>
      <x:c r="N33" s="92"/>
      <x:c r="O33" s="92"/>
      <x:c r="P33" s="92"/>
      <x:c r="Q33" s="43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5"/>
      <x:c r="H34" s="95"/>
      <x:c r="I34" s="92"/>
      <x:c r="J34" s="92"/>
      <x:c r="K34" s="92"/>
      <x:c r="L34" s="92"/>
      <x:c r="M34" s="92"/>
      <x:c r="N34" s="92"/>
      <x:c r="O34" s="92"/>
      <x:c r="P34" s="92"/>
      <x:c r="Q34" s="43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5"/>
      <x:c r="H35" s="95"/>
      <x:c r="I35" s="92"/>
      <x:c r="J35" s="92"/>
      <x:c r="K35" s="92"/>
      <x:c r="L35" s="92"/>
      <x:c r="M35" s="92"/>
      <x:c r="N35" s="92"/>
      <x:c r="O35" s="92"/>
      <x:c r="P35" s="92"/>
      <x:c r="Q35" s="43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5"/>
      <x:c r="H36" s="95"/>
      <x:c r="I36" s="92"/>
      <x:c r="J36" s="92"/>
      <x:c r="K36" s="92"/>
      <x:c r="L36" s="92"/>
      <x:c r="M36" s="92"/>
      <x:c r="N36" s="92"/>
      <x:c r="O36" s="92"/>
      <x:c r="P36" s="92"/>
      <x:c r="Q36" s="43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5"/>
      <x:c r="H37" s="95"/>
      <x:c r="I37" s="92"/>
      <x:c r="J37" s="92"/>
      <x:c r="K37" s="92"/>
      <x:c r="L37" s="92"/>
      <x:c r="M37" s="92"/>
      <x:c r="N37" s="92"/>
      <x:c r="O37" s="92"/>
      <x:c r="P37" s="92"/>
      <x:c r="Q37" s="43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5"/>
      <x:c r="H38" s="95"/>
      <x:c r="I38" s="92"/>
      <x:c r="J38" s="92"/>
      <x:c r="K38" s="92"/>
      <x:c r="L38" s="92"/>
      <x:c r="M38" s="92"/>
      <x:c r="N38" s="92"/>
      <x:c r="O38" s="92"/>
      <x:c r="P38" s="92"/>
      <x:c r="Q38" s="43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5"/>
      <x:c r="H39" s="95"/>
      <x:c r="I39" s="92"/>
      <x:c r="J39" s="92"/>
      <x:c r="K39" s="92"/>
      <x:c r="L39" s="92"/>
      <x:c r="M39" s="92"/>
      <x:c r="N39" s="92"/>
      <x:c r="O39" s="92"/>
      <x:c r="P39" s="92"/>
      <x:c r="Q39" s="43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5"/>
      <x:c r="H40" s="95"/>
      <x:c r="I40" s="92"/>
      <x:c r="J40" s="92"/>
      <x:c r="K40" s="92"/>
      <x:c r="L40" s="92"/>
      <x:c r="M40" s="92"/>
      <x:c r="N40" s="92"/>
      <x:c r="O40" s="92"/>
      <x:c r="P40" s="92"/>
      <x:c r="Q40" s="43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5"/>
      <x:c r="H41" s="95"/>
      <x:c r="I41" s="92"/>
      <x:c r="J41" s="92"/>
      <x:c r="K41" s="92"/>
      <x:c r="L41" s="92"/>
      <x:c r="M41" s="92"/>
      <x:c r="N41" s="92"/>
      <x:c r="O41" s="92"/>
      <x:c r="P41" s="92"/>
      <x:c r="Q41" s="43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5"/>
      <x:c r="H42" s="95"/>
      <x:c r="I42" s="92"/>
      <x:c r="J42" s="92"/>
      <x:c r="K42" s="92"/>
      <x:c r="L42" s="92"/>
      <x:c r="M42" s="92"/>
      <x:c r="N42" s="92"/>
      <x:c r="O42" s="92"/>
      <x:c r="P42" s="92"/>
      <x:c r="Q42" s="43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5"/>
      <x:c r="H43" s="95"/>
      <x:c r="I43" s="92"/>
      <x:c r="J43" s="92"/>
      <x:c r="K43" s="92"/>
      <x:c r="L43" s="92"/>
      <x:c r="M43" s="92"/>
      <x:c r="N43" s="92"/>
      <x:c r="O43" s="92"/>
      <x:c r="P43" s="92"/>
      <x:c r="Q43" s="43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5"/>
      <x:c r="H44" s="95"/>
      <x:c r="I44" s="92"/>
      <x:c r="J44" s="92"/>
      <x:c r="K44" s="92"/>
      <x:c r="L44" s="92"/>
      <x:c r="M44" s="92"/>
      <x:c r="N44" s="92"/>
      <x:c r="O44" s="92"/>
      <x:c r="P44" s="92"/>
      <x:c r="Q44" s="43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5"/>
      <x:c r="H45" s="95"/>
      <x:c r="I45" s="92"/>
      <x:c r="J45" s="92"/>
      <x:c r="K45" s="92"/>
      <x:c r="L45" s="92"/>
      <x:c r="M45" s="92"/>
      <x:c r="N45" s="92"/>
      <x:c r="O45" s="92"/>
      <x:c r="P45" s="92"/>
      <x:c r="Q45" s="43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5"/>
      <x:c r="H46" s="95"/>
      <x:c r="I46" s="92"/>
      <x:c r="J46" s="92"/>
      <x:c r="K46" s="92"/>
      <x:c r="L46" s="92"/>
      <x:c r="M46" s="92"/>
      <x:c r="N46" s="92"/>
      <x:c r="O46" s="92"/>
      <x:c r="P46" s="92"/>
      <x:c r="Q46" s="43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5"/>
      <x:c r="H47" s="95"/>
      <x:c r="I47" s="92"/>
      <x:c r="J47" s="92"/>
      <x:c r="K47" s="92"/>
      <x:c r="L47" s="92"/>
      <x:c r="M47" s="92"/>
      <x:c r="N47" s="92"/>
      <x:c r="O47" s="92"/>
      <x:c r="P47" s="92"/>
      <x:c r="Q47" s="43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5"/>
      <x:c r="H48" s="95"/>
      <x:c r="I48" s="92"/>
      <x:c r="J48" s="92"/>
      <x:c r="K48" s="92"/>
      <x:c r="L48" s="92"/>
      <x:c r="M48" s="92"/>
      <x:c r="N48" s="92"/>
      <x:c r="O48" s="92"/>
      <x:c r="P48" s="92"/>
      <x:c r="Q48" s="43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5"/>
      <x:c r="H49" s="95"/>
      <x:c r="I49" s="92"/>
      <x:c r="J49" s="92"/>
      <x:c r="K49" s="92"/>
      <x:c r="L49" s="92"/>
      <x:c r="M49" s="92"/>
      <x:c r="N49" s="92"/>
      <x:c r="O49" s="92"/>
      <x:c r="P49" s="92"/>
      <x:c r="Q49" s="43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5"/>
      <x:c r="H50" s="95"/>
      <x:c r="I50" s="92"/>
      <x:c r="J50" s="92"/>
      <x:c r="K50" s="92"/>
      <x:c r="L50" s="92"/>
      <x:c r="M50" s="92"/>
      <x:c r="N50" s="92"/>
      <x:c r="O50" s="92"/>
      <x:c r="P50" s="92"/>
      <x:c r="Q50" s="43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5"/>
      <x:c r="H51" s="95"/>
      <x:c r="I51" s="92"/>
      <x:c r="J51" s="92"/>
      <x:c r="K51" s="92"/>
      <x:c r="L51" s="92"/>
      <x:c r="M51" s="92"/>
      <x:c r="N51" s="92"/>
      <x:c r="O51" s="92"/>
      <x:c r="P51" s="92"/>
      <x:c r="Q51" s="43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5"/>
      <x:c r="H52" s="95"/>
      <x:c r="I52" s="92"/>
      <x:c r="J52" s="92"/>
      <x:c r="K52" s="92"/>
      <x:c r="L52" s="92"/>
      <x:c r="M52" s="92"/>
      <x:c r="N52" s="92"/>
      <x:c r="O52" s="92"/>
      <x:c r="P52" s="92"/>
      <x:c r="Q52" s="43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5"/>
      <x:c r="H53" s="95"/>
      <x:c r="I53" s="92"/>
      <x:c r="J53" s="92"/>
      <x:c r="K53" s="92"/>
      <x:c r="L53" s="92"/>
      <x:c r="M53" s="92"/>
      <x:c r="N53" s="92"/>
      <x:c r="O53" s="92"/>
      <x:c r="P53" s="92"/>
      <x:c r="Q53" s="43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5"/>
      <x:c r="H54" s="95"/>
      <x:c r="I54" s="92"/>
      <x:c r="J54" s="92"/>
      <x:c r="K54" s="92"/>
      <x:c r="L54" s="92"/>
      <x:c r="M54" s="92"/>
      <x:c r="N54" s="92"/>
      <x:c r="O54" s="92"/>
      <x:c r="P54" s="92"/>
      <x:c r="Q54" s="43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5"/>
      <x:c r="H55" s="95"/>
      <x:c r="I55" s="92"/>
      <x:c r="J55" s="92"/>
      <x:c r="K55" s="92"/>
      <x:c r="L55" s="92"/>
      <x:c r="M55" s="92"/>
      <x:c r="N55" s="92"/>
      <x:c r="O55" s="92"/>
      <x:c r="P55" s="92"/>
      <x:c r="Q55" s="43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5"/>
      <x:c r="H56" s="95"/>
      <x:c r="I56" s="92"/>
      <x:c r="J56" s="92"/>
      <x:c r="K56" s="92"/>
      <x:c r="L56" s="92"/>
      <x:c r="M56" s="92"/>
      <x:c r="N56" s="92"/>
      <x:c r="O56" s="92"/>
      <x:c r="P56" s="92"/>
      <x:c r="Q56" s="43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5"/>
      <x:c r="H57" s="95"/>
      <x:c r="I57" s="92"/>
      <x:c r="J57" s="92"/>
      <x:c r="K57" s="92"/>
      <x:c r="L57" s="92"/>
      <x:c r="M57" s="92"/>
      <x:c r="N57" s="92"/>
      <x:c r="O57" s="92"/>
      <x:c r="P57" s="92"/>
      <x:c r="Q57" s="43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5"/>
      <x:c r="H58" s="95"/>
      <x:c r="I58" s="92"/>
      <x:c r="J58" s="92"/>
      <x:c r="K58" s="92"/>
      <x:c r="L58" s="92"/>
      <x:c r="M58" s="92"/>
      <x:c r="N58" s="92"/>
      <x:c r="O58" s="92"/>
      <x:c r="P58" s="92"/>
      <x:c r="Q58" s="43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5"/>
      <x:c r="H59" s="95"/>
      <x:c r="I59" s="92"/>
      <x:c r="J59" s="92"/>
      <x:c r="K59" s="92"/>
      <x:c r="L59" s="92"/>
      <x:c r="M59" s="92"/>
      <x:c r="N59" s="92"/>
      <x:c r="O59" s="92"/>
      <x:c r="P59" s="92"/>
      <x:c r="Q59" s="43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5"/>
      <x:c r="H60" s="95"/>
      <x:c r="I60" s="92"/>
      <x:c r="J60" s="92"/>
      <x:c r="K60" s="92"/>
      <x:c r="L60" s="92"/>
      <x:c r="M60" s="92"/>
      <x:c r="N60" s="92"/>
      <x:c r="O60" s="92"/>
      <x:c r="P60" s="92"/>
      <x:c r="Q60" s="43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5"/>
      <x:c r="H61" s="95"/>
      <x:c r="I61" s="92"/>
      <x:c r="J61" s="92"/>
      <x:c r="K61" s="92"/>
      <x:c r="L61" s="92"/>
      <x:c r="M61" s="92"/>
      <x:c r="N61" s="92"/>
      <x:c r="O61" s="92"/>
      <x:c r="P61" s="92"/>
      <x:c r="Q61" s="43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5"/>
      <x:c r="H62" s="95"/>
      <x:c r="I62" s="92"/>
      <x:c r="J62" s="92"/>
      <x:c r="K62" s="92"/>
      <x:c r="L62" s="92"/>
      <x:c r="M62" s="92"/>
      <x:c r="N62" s="92"/>
      <x:c r="O62" s="92"/>
      <x:c r="P62" s="92"/>
      <x:c r="Q62" s="43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5"/>
      <x:c r="H63" s="95"/>
      <x:c r="I63" s="92"/>
      <x:c r="J63" s="92"/>
      <x:c r="K63" s="92"/>
      <x:c r="L63" s="92"/>
      <x:c r="M63" s="92"/>
      <x:c r="N63" s="92"/>
      <x:c r="O63" s="92"/>
      <x:c r="P63" s="92"/>
      <x:c r="Q63" s="43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5"/>
      <x:c r="H64" s="95"/>
      <x:c r="I64" s="92"/>
      <x:c r="J64" s="92"/>
      <x:c r="K64" s="92"/>
      <x:c r="L64" s="92"/>
      <x:c r="M64" s="92"/>
      <x:c r="N64" s="92"/>
      <x:c r="O64" s="92"/>
      <x:c r="P64" s="92"/>
      <x:c r="Q64" s="43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5"/>
      <x:c r="H65" s="95"/>
      <x:c r="I65" s="92"/>
      <x:c r="J65" s="92"/>
      <x:c r="K65" s="92"/>
      <x:c r="L65" s="92"/>
      <x:c r="M65" s="92"/>
      <x:c r="N65" s="92"/>
      <x:c r="O65" s="92"/>
      <x:c r="P65" s="92"/>
      <x:c r="Q65" s="43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5"/>
      <x:c r="H66" s="95"/>
      <x:c r="I66" s="92"/>
      <x:c r="J66" s="92"/>
      <x:c r="K66" s="92"/>
      <x:c r="L66" s="92"/>
      <x:c r="M66" s="92"/>
      <x:c r="N66" s="92"/>
      <x:c r="O66" s="92"/>
      <x:c r="P66" s="92"/>
      <x:c r="Q66" s="43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5"/>
      <x:c r="H67" s="95"/>
      <x:c r="I67" s="92"/>
      <x:c r="J67" s="92"/>
      <x:c r="K67" s="92"/>
      <x:c r="L67" s="92"/>
      <x:c r="M67" s="92"/>
      <x:c r="N67" s="92"/>
      <x:c r="O67" s="92"/>
      <x:c r="P67" s="92"/>
      <x:c r="Q67" s="43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5"/>
      <x:c r="H68" s="95"/>
      <x:c r="I68" s="92"/>
      <x:c r="J68" s="92"/>
      <x:c r="K68" s="92"/>
      <x:c r="L68" s="92"/>
      <x:c r="M68" s="92"/>
      <x:c r="N68" s="92"/>
      <x:c r="O68" s="92"/>
      <x:c r="P68" s="92"/>
      <x:c r="Q68" s="43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5"/>
      <x:c r="H69" s="95"/>
      <x:c r="I69" s="92"/>
      <x:c r="J69" s="92"/>
      <x:c r="K69" s="92"/>
      <x:c r="L69" s="92"/>
      <x:c r="M69" s="92"/>
      <x:c r="N69" s="92"/>
      <x:c r="O69" s="92"/>
      <x:c r="P69" s="92"/>
      <x:c r="Q69" s="43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5"/>
      <x:c r="H70" s="95"/>
      <x:c r="I70" s="92"/>
      <x:c r="J70" s="92"/>
      <x:c r="K70" s="92"/>
      <x:c r="L70" s="92"/>
      <x:c r="M70" s="92"/>
      <x:c r="N70" s="92"/>
      <x:c r="O70" s="92"/>
      <x:c r="P70" s="92"/>
      <x:c r="Q70" s="43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5"/>
      <x:c r="H71" s="95"/>
      <x:c r="I71" s="92"/>
      <x:c r="J71" s="92"/>
      <x:c r="K71" s="92"/>
      <x:c r="L71" s="92"/>
      <x:c r="M71" s="92"/>
      <x:c r="N71" s="92"/>
      <x:c r="O71" s="92"/>
      <x:c r="P71" s="92"/>
      <x:c r="Q71" s="43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5"/>
      <x:c r="H72" s="95"/>
      <x:c r="I72" s="92"/>
      <x:c r="J72" s="92"/>
      <x:c r="K72" s="92"/>
      <x:c r="L72" s="92"/>
      <x:c r="M72" s="92"/>
      <x:c r="N72" s="92"/>
      <x:c r="O72" s="92"/>
      <x:c r="P72" s="92"/>
      <x:c r="Q72" s="43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5"/>
      <x:c r="H73" s="95"/>
      <x:c r="I73" s="92"/>
      <x:c r="J73" s="92"/>
      <x:c r="K73" s="92"/>
      <x:c r="L73" s="92"/>
      <x:c r="M73" s="92"/>
      <x:c r="N73" s="92"/>
      <x:c r="O73" s="92"/>
      <x:c r="P73" s="92"/>
      <x:c r="Q73" s="43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5"/>
      <x:c r="H74" s="95"/>
      <x:c r="I74" s="92"/>
      <x:c r="J74" s="92"/>
      <x:c r="K74" s="92"/>
      <x:c r="L74" s="92"/>
      <x:c r="M74" s="92"/>
      <x:c r="N74" s="92"/>
      <x:c r="O74" s="92"/>
      <x:c r="P74" s="92"/>
      <x:c r="Q74" s="43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5"/>
      <x:c r="H75" s="95"/>
      <x:c r="I75" s="92"/>
      <x:c r="J75" s="92"/>
      <x:c r="K75" s="92"/>
      <x:c r="L75" s="92"/>
      <x:c r="M75" s="92"/>
      <x:c r="N75" s="92"/>
      <x:c r="O75" s="92"/>
      <x:c r="P75" s="92"/>
      <x:c r="Q75" s="43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5"/>
      <x:c r="H76" s="95"/>
      <x:c r="I76" s="92"/>
      <x:c r="J76" s="92"/>
      <x:c r="K76" s="92"/>
      <x:c r="L76" s="92"/>
      <x:c r="M76" s="92"/>
      <x:c r="N76" s="92"/>
      <x:c r="O76" s="92"/>
      <x:c r="P76" s="92"/>
      <x:c r="Q76" s="43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5"/>
      <x:c r="H77" s="95"/>
      <x:c r="I77" s="92"/>
      <x:c r="J77" s="92"/>
      <x:c r="K77" s="92"/>
      <x:c r="L77" s="92"/>
      <x:c r="M77" s="92"/>
      <x:c r="N77" s="92"/>
      <x:c r="O77" s="92"/>
      <x:c r="P77" s="92"/>
      <x:c r="Q77" s="43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5"/>
      <x:c r="H78" s="95"/>
      <x:c r="I78" s="92"/>
      <x:c r="J78" s="92"/>
      <x:c r="K78" s="92"/>
      <x:c r="L78" s="92"/>
      <x:c r="M78" s="92"/>
      <x:c r="N78" s="92"/>
      <x:c r="O78" s="92"/>
      <x:c r="P78" s="92"/>
      <x:c r="Q78" s="43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5"/>
      <x:c r="H79" s="95"/>
      <x:c r="I79" s="92"/>
      <x:c r="J79" s="92"/>
      <x:c r="K79" s="92"/>
      <x:c r="L79" s="92"/>
      <x:c r="M79" s="92"/>
      <x:c r="N79" s="92"/>
      <x:c r="O79" s="92"/>
      <x:c r="P79" s="92"/>
      <x:c r="Q79" s="43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5"/>
      <x:c r="H80" s="95"/>
      <x:c r="I80" s="92"/>
      <x:c r="J80" s="92"/>
      <x:c r="K80" s="92"/>
      <x:c r="L80" s="92"/>
      <x:c r="M80" s="92"/>
      <x:c r="N80" s="92"/>
      <x:c r="O80" s="92"/>
      <x:c r="P80" s="92"/>
      <x:c r="Q80" s="43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5"/>
      <x:c r="H81" s="95"/>
      <x:c r="I81" s="92"/>
      <x:c r="J81" s="92"/>
      <x:c r="K81" s="92"/>
      <x:c r="L81" s="92"/>
      <x:c r="M81" s="92"/>
      <x:c r="N81" s="92"/>
      <x:c r="O81" s="92"/>
      <x:c r="P81" s="92"/>
      <x:c r="Q81" s="43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5"/>
      <x:c r="H82" s="95"/>
      <x:c r="I82" s="92"/>
      <x:c r="J82" s="92"/>
      <x:c r="K82" s="92"/>
      <x:c r="L82" s="92"/>
      <x:c r="M82" s="92"/>
      <x:c r="N82" s="92"/>
      <x:c r="O82" s="92"/>
      <x:c r="P82" s="92"/>
      <x:c r="Q82" s="43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5"/>
      <x:c r="H83" s="95"/>
      <x:c r="I83" s="92"/>
      <x:c r="J83" s="92"/>
      <x:c r="K83" s="92"/>
      <x:c r="L83" s="92"/>
      <x:c r="M83" s="92"/>
      <x:c r="N83" s="92"/>
      <x:c r="O83" s="92"/>
      <x:c r="P83" s="92"/>
      <x:c r="Q83" s="43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5"/>
      <x:c r="H84" s="95"/>
      <x:c r="I84" s="92"/>
      <x:c r="J84" s="92"/>
      <x:c r="K84" s="92"/>
      <x:c r="L84" s="92"/>
      <x:c r="M84" s="92"/>
      <x:c r="N84" s="92"/>
      <x:c r="O84" s="92"/>
      <x:c r="P84" s="92"/>
      <x:c r="Q84" s="43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5"/>
      <x:c r="H85" s="95"/>
      <x:c r="I85" s="92"/>
      <x:c r="J85" s="92"/>
      <x:c r="K85" s="92"/>
      <x:c r="L85" s="92"/>
      <x:c r="M85" s="92"/>
      <x:c r="N85" s="92"/>
      <x:c r="O85" s="92"/>
      <x:c r="P85" s="92"/>
      <x:c r="Q85" s="43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5"/>
      <x:c r="H86" s="95"/>
      <x:c r="I86" s="92"/>
      <x:c r="J86" s="92"/>
      <x:c r="K86" s="92"/>
      <x:c r="L86" s="92"/>
      <x:c r="M86" s="92"/>
      <x:c r="N86" s="92"/>
      <x:c r="O86" s="92"/>
      <x:c r="P86" s="92"/>
      <x:c r="Q86" s="43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5"/>
      <x:c r="H87" s="95"/>
      <x:c r="I87" s="92"/>
      <x:c r="J87" s="92"/>
      <x:c r="K87" s="92"/>
      <x:c r="L87" s="92"/>
      <x:c r="M87" s="92"/>
      <x:c r="N87" s="92"/>
      <x:c r="O87" s="92"/>
      <x:c r="P87" s="92"/>
      <x:c r="Q87" s="43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5"/>
      <x:c r="H88" s="95"/>
      <x:c r="I88" s="92"/>
      <x:c r="J88" s="92"/>
      <x:c r="K88" s="92"/>
      <x:c r="L88" s="92"/>
      <x:c r="M88" s="92"/>
      <x:c r="N88" s="92"/>
      <x:c r="O88" s="92"/>
      <x:c r="P88" s="92"/>
      <x:c r="Q88" s="43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5"/>
      <x:c r="H89" s="95"/>
      <x:c r="I89" s="92"/>
      <x:c r="J89" s="92"/>
      <x:c r="K89" s="92"/>
      <x:c r="L89" s="92"/>
      <x:c r="M89" s="92"/>
      <x:c r="N89" s="92"/>
      <x:c r="O89" s="92"/>
      <x:c r="P89" s="92"/>
      <x:c r="Q89" s="43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5"/>
      <x:c r="H90" s="95"/>
      <x:c r="I90" s="92"/>
      <x:c r="J90" s="92"/>
      <x:c r="K90" s="92"/>
      <x:c r="L90" s="92"/>
      <x:c r="M90" s="92"/>
      <x:c r="N90" s="92"/>
      <x:c r="O90" s="92"/>
      <x:c r="P90" s="92"/>
      <x:c r="Q90" s="43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5"/>
      <x:c r="H91" s="95"/>
      <x:c r="I91" s="92"/>
      <x:c r="J91" s="92"/>
      <x:c r="K91" s="92"/>
      <x:c r="L91" s="92"/>
      <x:c r="M91" s="92"/>
      <x:c r="N91" s="92"/>
      <x:c r="O91" s="92"/>
      <x:c r="P91" s="92"/>
      <x:c r="Q91" s="43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5"/>
      <x:c r="H92" s="95"/>
      <x:c r="I92" s="92"/>
      <x:c r="J92" s="92"/>
      <x:c r="K92" s="92"/>
      <x:c r="L92" s="92"/>
      <x:c r="M92" s="92"/>
      <x:c r="N92" s="92"/>
      <x:c r="O92" s="92"/>
      <x:c r="P92" s="92"/>
      <x:c r="Q92" s="43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5"/>
      <x:c r="H93" s="95"/>
      <x:c r="I93" s="92"/>
      <x:c r="J93" s="92"/>
      <x:c r="K93" s="92"/>
      <x:c r="L93" s="92"/>
      <x:c r="M93" s="92"/>
      <x:c r="N93" s="92"/>
      <x:c r="O93" s="92"/>
      <x:c r="P93" s="92"/>
      <x:c r="Q93" s="43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5"/>
      <x:c r="H94" s="95"/>
      <x:c r="I94" s="92"/>
      <x:c r="J94" s="92"/>
      <x:c r="K94" s="92"/>
      <x:c r="L94" s="92"/>
      <x:c r="M94" s="92"/>
      <x:c r="N94" s="92"/>
      <x:c r="O94" s="92"/>
      <x:c r="P94" s="92"/>
      <x:c r="Q94" s="43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5"/>
      <x:c r="H95" s="95"/>
      <x:c r="I95" s="92"/>
      <x:c r="J95" s="92"/>
      <x:c r="K95" s="92"/>
      <x:c r="L95" s="92"/>
      <x:c r="M95" s="92"/>
      <x:c r="N95" s="92"/>
      <x:c r="O95" s="92"/>
      <x:c r="P95" s="92"/>
      <x:c r="Q95" s="43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5"/>
      <x:c r="H96" s="95"/>
      <x:c r="I96" s="92"/>
      <x:c r="J96" s="92"/>
      <x:c r="K96" s="92"/>
      <x:c r="L96" s="92"/>
      <x:c r="M96" s="92"/>
      <x:c r="N96" s="92"/>
      <x:c r="O96" s="92"/>
      <x:c r="P96" s="92"/>
      <x:c r="Q96" s="43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5"/>
      <x:c r="H97" s="95"/>
      <x:c r="I97" s="92"/>
      <x:c r="J97" s="92"/>
      <x:c r="K97" s="92"/>
      <x:c r="L97" s="92"/>
      <x:c r="M97" s="92"/>
      <x:c r="N97" s="92"/>
      <x:c r="O97" s="92"/>
      <x:c r="P97" s="92"/>
      <x:c r="Q97" s="43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5"/>
      <x:c r="H98" s="95"/>
      <x:c r="I98" s="92"/>
      <x:c r="J98" s="92"/>
      <x:c r="K98" s="92"/>
      <x:c r="L98" s="92"/>
      <x:c r="M98" s="92"/>
      <x:c r="N98" s="92"/>
      <x:c r="O98" s="92"/>
      <x:c r="P98" s="92"/>
      <x:c r="Q98" s="43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5"/>
      <x:c r="H99" s="95"/>
      <x:c r="I99" s="92"/>
      <x:c r="J99" s="92"/>
      <x:c r="K99" s="92"/>
      <x:c r="L99" s="92"/>
      <x:c r="M99" s="92"/>
      <x:c r="N99" s="92"/>
      <x:c r="O99" s="92"/>
      <x:c r="P99" s="92"/>
      <x:c r="Q99" s="43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5"/>
      <x:c r="H100" s="95"/>
      <x:c r="I100" s="92"/>
      <x:c r="J100" s="92"/>
      <x:c r="K100" s="92"/>
      <x:c r="L100" s="92"/>
      <x:c r="M100" s="92"/>
      <x:c r="N100" s="92"/>
      <x:c r="O100" s="92"/>
      <x:c r="P100" s="92"/>
      <x:c r="Q100" s="43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5"/>
      <x:c r="H101" s="95"/>
      <x:c r="I101" s="92"/>
      <x:c r="J101" s="92"/>
      <x:c r="K101" s="92"/>
      <x:c r="L101" s="92"/>
      <x:c r="M101" s="92"/>
      <x:c r="N101" s="92"/>
      <x:c r="O101" s="92"/>
      <x:c r="P101" s="92"/>
      <x:c r="Q101" s="43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5"/>
      <x:c r="H102" s="95"/>
      <x:c r="I102" s="92"/>
      <x:c r="J102" s="92"/>
      <x:c r="K102" s="92"/>
      <x:c r="L102" s="92"/>
      <x:c r="M102" s="92"/>
      <x:c r="N102" s="92"/>
      <x:c r="O102" s="92"/>
      <x:c r="P102" s="92"/>
      <x:c r="Q102" s="43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5"/>
      <x:c r="H103" s="95"/>
      <x:c r="I103" s="92"/>
      <x:c r="J103" s="92"/>
      <x:c r="K103" s="92"/>
      <x:c r="L103" s="92"/>
      <x:c r="M103" s="92"/>
      <x:c r="N103" s="92"/>
      <x:c r="O103" s="92"/>
      <x:c r="P103" s="92"/>
      <x:c r="Q103" s="43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5"/>
      <x:c r="H104" s="95"/>
      <x:c r="I104" s="92"/>
      <x:c r="J104" s="92"/>
      <x:c r="K104" s="92"/>
      <x:c r="L104" s="92"/>
      <x:c r="M104" s="92"/>
      <x:c r="N104" s="92"/>
      <x:c r="O104" s="92"/>
      <x:c r="P104" s="92"/>
      <x:c r="Q104" s="43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5"/>
      <x:c r="H105" s="95"/>
      <x:c r="I105" s="92"/>
      <x:c r="J105" s="92"/>
      <x:c r="K105" s="92"/>
      <x:c r="L105" s="92"/>
      <x:c r="M105" s="92"/>
      <x:c r="N105" s="92"/>
      <x:c r="O105" s="92"/>
      <x:c r="P105" s="92"/>
      <x:c r="Q105" s="43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5"/>
      <x:c r="H106" s="95"/>
      <x:c r="I106" s="92"/>
      <x:c r="J106" s="92"/>
      <x:c r="K106" s="92"/>
      <x:c r="L106" s="92"/>
      <x:c r="M106" s="92"/>
      <x:c r="N106" s="92"/>
      <x:c r="O106" s="92"/>
      <x:c r="P106" s="92"/>
      <x:c r="Q106" s="43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5"/>
      <x:c r="H107" s="95"/>
      <x:c r="I107" s="92"/>
      <x:c r="J107" s="92"/>
      <x:c r="K107" s="92"/>
      <x:c r="L107" s="92"/>
      <x:c r="M107" s="92"/>
      <x:c r="N107" s="92"/>
      <x:c r="O107" s="92"/>
      <x:c r="P107" s="92"/>
      <x:c r="Q107" s="43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5"/>
      <x:c r="H108" s="95"/>
      <x:c r="I108" s="92"/>
      <x:c r="J108" s="92"/>
      <x:c r="K108" s="92"/>
      <x:c r="L108" s="92"/>
      <x:c r="M108" s="92"/>
      <x:c r="N108" s="92"/>
      <x:c r="O108" s="92"/>
      <x:c r="P108" s="92"/>
      <x:c r="Q108" s="43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5"/>
      <x:c r="H109" s="95"/>
      <x:c r="I109" s="92"/>
      <x:c r="J109" s="92"/>
      <x:c r="K109" s="92"/>
      <x:c r="L109" s="92"/>
      <x:c r="M109" s="92"/>
      <x:c r="N109" s="92"/>
      <x:c r="O109" s="92"/>
      <x:c r="P109" s="92"/>
      <x:c r="Q109" s="43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5"/>
      <x:c r="H110" s="95"/>
      <x:c r="I110" s="92"/>
      <x:c r="J110" s="92"/>
      <x:c r="K110" s="92"/>
      <x:c r="L110" s="92"/>
      <x:c r="M110" s="92"/>
      <x:c r="N110" s="92"/>
      <x:c r="O110" s="92"/>
      <x:c r="P110" s="92"/>
      <x:c r="Q110" s="43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5"/>
      <x:c r="H111" s="95"/>
      <x:c r="I111" s="92"/>
      <x:c r="J111" s="92"/>
      <x:c r="K111" s="92"/>
      <x:c r="L111" s="92"/>
      <x:c r="M111" s="92"/>
      <x:c r="N111" s="92"/>
      <x:c r="O111" s="92"/>
      <x:c r="P111" s="92"/>
      <x:c r="Q111" s="43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5"/>
      <x:c r="H112" s="95"/>
      <x:c r="I112" s="92"/>
      <x:c r="J112" s="92"/>
      <x:c r="K112" s="92"/>
      <x:c r="L112" s="92"/>
      <x:c r="M112" s="92"/>
      <x:c r="N112" s="92"/>
      <x:c r="O112" s="92"/>
      <x:c r="P112" s="92"/>
      <x:c r="Q112" s="43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5"/>
      <x:c r="H113" s="95"/>
      <x:c r="I113" s="92"/>
      <x:c r="J113" s="92"/>
      <x:c r="K113" s="92"/>
      <x:c r="L113" s="92"/>
      <x:c r="M113" s="92"/>
      <x:c r="N113" s="92"/>
      <x:c r="O113" s="92"/>
      <x:c r="P113" s="92"/>
      <x:c r="Q113" s="43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5"/>
      <x:c r="H114" s="95"/>
      <x:c r="I114" s="92"/>
      <x:c r="J114" s="92"/>
      <x:c r="K114" s="92"/>
      <x:c r="L114" s="92"/>
      <x:c r="M114" s="92"/>
      <x:c r="N114" s="92"/>
      <x:c r="O114" s="92"/>
      <x:c r="P114" s="92"/>
      <x:c r="Q114" s="43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5"/>
      <x:c r="H115" s="95"/>
      <x:c r="I115" s="92"/>
      <x:c r="J115" s="92"/>
      <x:c r="K115" s="92"/>
      <x:c r="L115" s="92"/>
      <x:c r="M115" s="92"/>
      <x:c r="N115" s="92"/>
      <x:c r="O115" s="92"/>
      <x:c r="P115" s="92"/>
      <x:c r="Q115" s="43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5"/>
      <x:c r="H116" s="95"/>
      <x:c r="I116" s="92"/>
      <x:c r="J116" s="92"/>
      <x:c r="K116" s="92"/>
      <x:c r="L116" s="92"/>
      <x:c r="M116" s="92"/>
      <x:c r="N116" s="92"/>
      <x:c r="O116" s="92"/>
      <x:c r="P116" s="92"/>
      <x:c r="Q116" s="43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5"/>
      <x:c r="H117" s="95"/>
      <x:c r="I117" s="92"/>
      <x:c r="J117" s="92"/>
      <x:c r="K117" s="92"/>
      <x:c r="L117" s="92"/>
      <x:c r="M117" s="92"/>
      <x:c r="N117" s="92"/>
      <x:c r="O117" s="92"/>
      <x:c r="P117" s="92"/>
      <x:c r="Q117" s="43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5"/>
      <x:c r="H118" s="95"/>
      <x:c r="I118" s="92"/>
      <x:c r="J118" s="92"/>
      <x:c r="K118" s="92"/>
      <x:c r="L118" s="92"/>
      <x:c r="M118" s="92"/>
      <x:c r="N118" s="92"/>
      <x:c r="O118" s="92"/>
      <x:c r="P118" s="92"/>
      <x:c r="Q118" s="43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5"/>
      <x:c r="H119" s="95"/>
      <x:c r="I119" s="92"/>
      <x:c r="J119" s="92"/>
      <x:c r="K119" s="92"/>
      <x:c r="L119" s="92"/>
      <x:c r="M119" s="92"/>
      <x:c r="N119" s="92"/>
      <x:c r="O119" s="92"/>
      <x:c r="P119" s="92"/>
      <x:c r="Q119" s="43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5"/>
      <x:c r="H120" s="95"/>
      <x:c r="I120" s="92"/>
      <x:c r="J120" s="92"/>
      <x:c r="K120" s="92"/>
      <x:c r="L120" s="92"/>
      <x:c r="M120" s="92"/>
      <x:c r="N120" s="92"/>
      <x:c r="O120" s="92"/>
      <x:c r="P120" s="92"/>
      <x:c r="Q120" s="43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5"/>
      <x:c r="H121" s="95"/>
      <x:c r="I121" s="92"/>
      <x:c r="J121" s="92"/>
      <x:c r="K121" s="92"/>
      <x:c r="L121" s="92"/>
      <x:c r="M121" s="92"/>
      <x:c r="N121" s="92"/>
      <x:c r="O121" s="92"/>
      <x:c r="P121" s="92"/>
      <x:c r="Q121" s="43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5"/>
      <x:c r="H122" s="95"/>
      <x:c r="I122" s="92"/>
      <x:c r="J122" s="92"/>
      <x:c r="K122" s="92"/>
      <x:c r="L122" s="92"/>
      <x:c r="M122" s="92"/>
      <x:c r="N122" s="92"/>
      <x:c r="O122" s="92"/>
      <x:c r="P122" s="92"/>
      <x:c r="Q122" s="43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5"/>
      <x:c r="H123" s="95"/>
      <x:c r="I123" s="92"/>
      <x:c r="J123" s="92"/>
      <x:c r="K123" s="92"/>
      <x:c r="L123" s="92"/>
      <x:c r="M123" s="92"/>
      <x:c r="N123" s="92"/>
      <x:c r="O123" s="92"/>
      <x:c r="P123" s="92"/>
      <x:c r="Q123" s="43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5"/>
      <x:c r="H124" s="95"/>
      <x:c r="I124" s="92"/>
      <x:c r="J124" s="92"/>
      <x:c r="K124" s="92"/>
      <x:c r="L124" s="92"/>
      <x:c r="M124" s="92"/>
      <x:c r="N124" s="92"/>
      <x:c r="O124" s="92"/>
      <x:c r="P124" s="92"/>
      <x:c r="Q124" s="43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5"/>
      <x:c r="H125" s="95"/>
      <x:c r="I125" s="92"/>
      <x:c r="J125" s="92"/>
      <x:c r="K125" s="92"/>
      <x:c r="L125" s="92"/>
      <x:c r="M125" s="92"/>
      <x:c r="N125" s="92"/>
      <x:c r="O125" s="92"/>
      <x:c r="P125" s="92"/>
      <x:c r="Q125" s="43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5"/>
      <x:c r="H126" s="95"/>
      <x:c r="I126" s="92"/>
      <x:c r="J126" s="92"/>
      <x:c r="K126" s="92"/>
      <x:c r="L126" s="92"/>
      <x:c r="M126" s="92"/>
      <x:c r="N126" s="92"/>
      <x:c r="O126" s="92"/>
      <x:c r="P126" s="92"/>
      <x:c r="Q126" s="43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5"/>
      <x:c r="H127" s="95"/>
      <x:c r="I127" s="92"/>
      <x:c r="J127" s="92"/>
      <x:c r="K127" s="92"/>
      <x:c r="L127" s="92"/>
      <x:c r="M127" s="92"/>
      <x:c r="N127" s="92"/>
      <x:c r="O127" s="92"/>
      <x:c r="P127" s="92"/>
      <x:c r="Q127" s="43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5"/>
      <x:c r="H128" s="95"/>
      <x:c r="I128" s="92"/>
      <x:c r="J128" s="92"/>
      <x:c r="K128" s="92"/>
      <x:c r="L128" s="92"/>
      <x:c r="M128" s="92"/>
      <x:c r="N128" s="92"/>
      <x:c r="O128" s="92"/>
      <x:c r="P128" s="92"/>
      <x:c r="Q128" s="43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5"/>
      <x:c r="H129" s="95"/>
      <x:c r="I129" s="92"/>
      <x:c r="J129" s="92"/>
      <x:c r="K129" s="92"/>
      <x:c r="L129" s="92"/>
      <x:c r="M129" s="92"/>
      <x:c r="N129" s="92"/>
      <x:c r="O129" s="92"/>
      <x:c r="P129" s="92"/>
      <x:c r="Q129" s="43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5"/>
      <x:c r="H130" s="95"/>
      <x:c r="I130" s="92"/>
      <x:c r="J130" s="92"/>
      <x:c r="K130" s="92"/>
      <x:c r="L130" s="92"/>
      <x:c r="M130" s="92"/>
      <x:c r="N130" s="92"/>
      <x:c r="O130" s="92"/>
      <x:c r="P130" s="92"/>
      <x:c r="Q130" s="43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5"/>
      <x:c r="H131" s="95"/>
      <x:c r="I131" s="92"/>
      <x:c r="J131" s="92"/>
      <x:c r="K131" s="92"/>
      <x:c r="L131" s="92"/>
      <x:c r="M131" s="92"/>
      <x:c r="N131" s="92"/>
      <x:c r="O131" s="92"/>
      <x:c r="P131" s="92"/>
      <x:c r="Q131" s="43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5"/>
      <x:c r="H132" s="95"/>
      <x:c r="I132" s="92"/>
      <x:c r="J132" s="92"/>
      <x:c r="K132" s="92"/>
      <x:c r="L132" s="92"/>
      <x:c r="M132" s="92"/>
      <x:c r="N132" s="92"/>
      <x:c r="O132" s="92"/>
      <x:c r="P132" s="92"/>
      <x:c r="Q132" s="43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5"/>
      <x:c r="H133" s="95"/>
      <x:c r="I133" s="92"/>
      <x:c r="J133" s="92"/>
      <x:c r="K133" s="92"/>
      <x:c r="L133" s="92"/>
      <x:c r="M133" s="92"/>
      <x:c r="N133" s="92"/>
      <x:c r="O133" s="92"/>
      <x:c r="P133" s="92"/>
      <x:c r="Q133" s="43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5"/>
      <x:c r="H134" s="95"/>
      <x:c r="I134" s="92"/>
      <x:c r="J134" s="92"/>
      <x:c r="K134" s="92"/>
      <x:c r="L134" s="92"/>
      <x:c r="M134" s="92"/>
      <x:c r="N134" s="92"/>
      <x:c r="O134" s="92"/>
      <x:c r="P134" s="92"/>
      <x:c r="Q134" s="43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5"/>
      <x:c r="H135" s="95"/>
      <x:c r="I135" s="92"/>
      <x:c r="J135" s="92"/>
      <x:c r="K135" s="92"/>
      <x:c r="L135" s="92"/>
      <x:c r="M135" s="92"/>
      <x:c r="N135" s="92"/>
      <x:c r="O135" s="92"/>
      <x:c r="P135" s="92"/>
      <x:c r="Q135" s="43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5"/>
      <x:c r="H136" s="95"/>
      <x:c r="I136" s="92"/>
      <x:c r="J136" s="92"/>
      <x:c r="K136" s="92"/>
      <x:c r="L136" s="92"/>
      <x:c r="M136" s="92"/>
      <x:c r="N136" s="92"/>
      <x:c r="O136" s="92"/>
      <x:c r="P136" s="92"/>
      <x:c r="Q136" s="43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5"/>
      <x:c r="H137" s="95"/>
      <x:c r="I137" s="92"/>
      <x:c r="J137" s="92"/>
      <x:c r="K137" s="92"/>
      <x:c r="L137" s="92"/>
      <x:c r="M137" s="92"/>
      <x:c r="N137" s="92"/>
      <x:c r="O137" s="92"/>
      <x:c r="P137" s="92"/>
      <x:c r="Q137" s="43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5"/>
      <x:c r="H138" s="95"/>
      <x:c r="I138" s="92"/>
      <x:c r="J138" s="92"/>
      <x:c r="K138" s="92"/>
      <x:c r="L138" s="92"/>
      <x:c r="M138" s="92"/>
      <x:c r="N138" s="92"/>
      <x:c r="O138" s="92"/>
      <x:c r="P138" s="92"/>
      <x:c r="Q138" s="43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5"/>
      <x:c r="H139" s="95"/>
      <x:c r="I139" s="92"/>
      <x:c r="J139" s="92"/>
      <x:c r="K139" s="92"/>
      <x:c r="L139" s="92"/>
      <x:c r="M139" s="92"/>
      <x:c r="N139" s="92"/>
      <x:c r="O139" s="92"/>
      <x:c r="P139" s="92"/>
      <x:c r="Q139" s="43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5"/>
      <x:c r="H140" s="95"/>
      <x:c r="I140" s="92"/>
      <x:c r="J140" s="92"/>
      <x:c r="K140" s="92"/>
      <x:c r="L140" s="92"/>
      <x:c r="M140" s="92"/>
      <x:c r="N140" s="92"/>
      <x:c r="O140" s="92"/>
      <x:c r="P140" s="92"/>
      <x:c r="Q140" s="43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5"/>
      <x:c r="H141" s="95"/>
      <x:c r="I141" s="92"/>
      <x:c r="J141" s="92"/>
      <x:c r="K141" s="92"/>
      <x:c r="L141" s="92"/>
      <x:c r="M141" s="92"/>
      <x:c r="N141" s="92"/>
      <x:c r="O141" s="92"/>
      <x:c r="P141" s="92"/>
      <x:c r="Q141" s="43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5"/>
      <x:c r="H142" s="95"/>
      <x:c r="I142" s="92"/>
      <x:c r="J142" s="92"/>
      <x:c r="K142" s="92"/>
      <x:c r="L142" s="92"/>
      <x:c r="M142" s="92"/>
      <x:c r="N142" s="92"/>
      <x:c r="O142" s="92"/>
      <x:c r="P142" s="92"/>
      <x:c r="Q142" s="43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5"/>
      <x:c r="H143" s="95"/>
      <x:c r="I143" s="92"/>
      <x:c r="J143" s="92"/>
      <x:c r="K143" s="92"/>
      <x:c r="L143" s="92"/>
      <x:c r="M143" s="92"/>
      <x:c r="N143" s="92"/>
      <x:c r="O143" s="92"/>
      <x:c r="P143" s="92"/>
      <x:c r="Q143" s="43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5"/>
      <x:c r="H144" s="95"/>
      <x:c r="I144" s="92"/>
      <x:c r="J144" s="92"/>
      <x:c r="K144" s="92"/>
      <x:c r="L144" s="92"/>
      <x:c r="M144" s="92"/>
      <x:c r="N144" s="92"/>
      <x:c r="O144" s="92"/>
      <x:c r="P144" s="92"/>
      <x:c r="Q144" s="43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5"/>
      <x:c r="H145" s="95"/>
      <x:c r="I145" s="92"/>
      <x:c r="J145" s="92"/>
      <x:c r="K145" s="92"/>
      <x:c r="L145" s="92"/>
      <x:c r="M145" s="92"/>
      <x:c r="N145" s="92"/>
      <x:c r="O145" s="92"/>
      <x:c r="P145" s="92"/>
      <x:c r="Q145" s="43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5"/>
      <x:c r="H146" s="95"/>
      <x:c r="I146" s="92"/>
      <x:c r="J146" s="92"/>
      <x:c r="K146" s="92"/>
      <x:c r="L146" s="92"/>
      <x:c r="M146" s="92"/>
      <x:c r="N146" s="92"/>
      <x:c r="O146" s="92"/>
      <x:c r="P146" s="92"/>
      <x:c r="Q146" s="43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5"/>
      <x:c r="H147" s="95"/>
      <x:c r="I147" s="92"/>
      <x:c r="J147" s="92"/>
      <x:c r="K147" s="92"/>
      <x:c r="L147" s="92"/>
      <x:c r="M147" s="92"/>
      <x:c r="N147" s="92"/>
      <x:c r="O147" s="92"/>
      <x:c r="P147" s="92"/>
      <x:c r="Q147" s="43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5"/>
      <x:c r="H148" s="95"/>
      <x:c r="I148" s="92"/>
      <x:c r="J148" s="92"/>
      <x:c r="K148" s="92"/>
      <x:c r="L148" s="92"/>
      <x:c r="M148" s="92"/>
      <x:c r="N148" s="92"/>
      <x:c r="O148" s="92"/>
      <x:c r="P148" s="92"/>
      <x:c r="Q148" s="43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5"/>
      <x:c r="H149" s="95"/>
      <x:c r="I149" s="92"/>
      <x:c r="J149" s="92"/>
      <x:c r="K149" s="92"/>
      <x:c r="L149" s="92"/>
      <x:c r="M149" s="92"/>
      <x:c r="N149" s="92"/>
      <x:c r="O149" s="92"/>
      <x:c r="P149" s="92"/>
      <x:c r="Q149" s="43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5"/>
      <x:c r="H150" s="95"/>
      <x:c r="I150" s="92"/>
      <x:c r="J150" s="92"/>
      <x:c r="K150" s="92"/>
      <x:c r="L150" s="92"/>
      <x:c r="M150" s="92"/>
      <x:c r="N150" s="92"/>
      <x:c r="O150" s="92"/>
      <x:c r="P150" s="92"/>
      <x:c r="Q150" s="43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5"/>
      <x:c r="H151" s="95"/>
      <x:c r="I151" s="92"/>
      <x:c r="J151" s="92"/>
      <x:c r="K151" s="92"/>
      <x:c r="L151" s="92"/>
      <x:c r="M151" s="92"/>
      <x:c r="N151" s="92"/>
      <x:c r="O151" s="92"/>
      <x:c r="P151" s="92"/>
      <x:c r="Q151" s="43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5"/>
      <x:c r="H152" s="95"/>
      <x:c r="I152" s="92"/>
      <x:c r="J152" s="92"/>
      <x:c r="K152" s="92"/>
      <x:c r="L152" s="92"/>
      <x:c r="M152" s="92"/>
      <x:c r="N152" s="92"/>
      <x:c r="O152" s="92"/>
      <x:c r="P152" s="92"/>
      <x:c r="Q152" s="43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5"/>
      <x:c r="H153" s="95"/>
      <x:c r="I153" s="92"/>
      <x:c r="J153" s="92"/>
      <x:c r="K153" s="92"/>
      <x:c r="L153" s="92"/>
      <x:c r="M153" s="92"/>
      <x:c r="N153" s="92"/>
      <x:c r="O153" s="92"/>
      <x:c r="P153" s="92"/>
      <x:c r="Q153" s="43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5"/>
      <x:c r="H154" s="95"/>
      <x:c r="I154" s="92"/>
      <x:c r="J154" s="92"/>
      <x:c r="K154" s="92"/>
      <x:c r="L154" s="92"/>
      <x:c r="M154" s="92"/>
      <x:c r="N154" s="92"/>
      <x:c r="O154" s="92"/>
      <x:c r="P154" s="92"/>
      <x:c r="Q154" s="43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5"/>
      <x:c r="H155" s="95"/>
      <x:c r="I155" s="92"/>
      <x:c r="J155" s="92"/>
      <x:c r="K155" s="92"/>
      <x:c r="L155" s="92"/>
      <x:c r="M155" s="92"/>
      <x:c r="N155" s="92"/>
      <x:c r="O155" s="92"/>
      <x:c r="P155" s="92"/>
      <x:c r="Q155" s="43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5"/>
      <x:c r="H156" s="95"/>
      <x:c r="I156" s="92"/>
      <x:c r="J156" s="92"/>
      <x:c r="K156" s="92"/>
      <x:c r="L156" s="92"/>
      <x:c r="M156" s="92"/>
      <x:c r="N156" s="92"/>
      <x:c r="O156" s="92"/>
      <x:c r="P156" s="92"/>
      <x:c r="Q156" s="43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5"/>
      <x:c r="H157" s="95"/>
      <x:c r="I157" s="92"/>
      <x:c r="J157" s="92"/>
      <x:c r="K157" s="92"/>
      <x:c r="L157" s="92"/>
      <x:c r="M157" s="92"/>
      <x:c r="N157" s="92"/>
      <x:c r="O157" s="92"/>
      <x:c r="P157" s="92"/>
      <x:c r="Q157" s="43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5"/>
      <x:c r="H158" s="95"/>
      <x:c r="I158" s="92"/>
      <x:c r="J158" s="92"/>
      <x:c r="K158" s="92"/>
      <x:c r="L158" s="92"/>
      <x:c r="M158" s="92"/>
      <x:c r="N158" s="92"/>
      <x:c r="O158" s="92"/>
      <x:c r="P158" s="92"/>
      <x:c r="Q158" s="43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5"/>
      <x:c r="H159" s="95"/>
      <x:c r="I159" s="92"/>
      <x:c r="J159" s="92"/>
      <x:c r="K159" s="92"/>
      <x:c r="L159" s="92"/>
      <x:c r="M159" s="92"/>
      <x:c r="N159" s="92"/>
      <x:c r="O159" s="92"/>
      <x:c r="P159" s="92"/>
      <x:c r="Q159" s="43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5"/>
      <x:c r="H160" s="95"/>
      <x:c r="I160" s="92"/>
      <x:c r="J160" s="92"/>
      <x:c r="K160" s="92"/>
      <x:c r="L160" s="92"/>
      <x:c r="M160" s="92"/>
      <x:c r="N160" s="92"/>
      <x:c r="O160" s="92"/>
      <x:c r="P160" s="92"/>
      <x:c r="Q160" s="43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5"/>
      <x:c r="H161" s="95"/>
      <x:c r="I161" s="92"/>
      <x:c r="J161" s="92"/>
      <x:c r="K161" s="92"/>
      <x:c r="L161" s="92"/>
      <x:c r="M161" s="92"/>
      <x:c r="N161" s="92"/>
      <x:c r="O161" s="92"/>
      <x:c r="P161" s="92"/>
      <x:c r="Q161" s="43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5"/>
      <x:c r="H162" s="95"/>
      <x:c r="I162" s="92"/>
      <x:c r="J162" s="92"/>
      <x:c r="K162" s="92"/>
      <x:c r="L162" s="92"/>
      <x:c r="M162" s="92"/>
      <x:c r="N162" s="92"/>
      <x:c r="O162" s="92"/>
      <x:c r="P162" s="92"/>
      <x:c r="Q162" s="43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5"/>
      <x:c r="H163" s="95"/>
      <x:c r="I163" s="92"/>
      <x:c r="J163" s="92"/>
      <x:c r="K163" s="92"/>
      <x:c r="L163" s="92"/>
      <x:c r="M163" s="92"/>
      <x:c r="N163" s="92"/>
      <x:c r="O163" s="92"/>
      <x:c r="P163" s="92"/>
      <x:c r="Q163" s="43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5"/>
      <x:c r="H164" s="95"/>
      <x:c r="I164" s="92"/>
      <x:c r="J164" s="92"/>
      <x:c r="K164" s="92"/>
      <x:c r="L164" s="92"/>
      <x:c r="M164" s="92"/>
      <x:c r="N164" s="92"/>
      <x:c r="O164" s="92"/>
      <x:c r="P164" s="92"/>
      <x:c r="Q164" s="43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5"/>
      <x:c r="H165" s="95"/>
      <x:c r="I165" s="92"/>
      <x:c r="J165" s="92"/>
      <x:c r="K165" s="92"/>
      <x:c r="L165" s="92"/>
      <x:c r="M165" s="92"/>
      <x:c r="N165" s="92"/>
      <x:c r="O165" s="92"/>
      <x:c r="P165" s="92"/>
      <x:c r="Q165" s="43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5"/>
      <x:c r="H166" s="95"/>
      <x:c r="I166" s="92"/>
      <x:c r="J166" s="92"/>
      <x:c r="K166" s="92"/>
      <x:c r="L166" s="92"/>
      <x:c r="M166" s="92"/>
      <x:c r="N166" s="92"/>
      <x:c r="O166" s="92"/>
      <x:c r="P166" s="92"/>
      <x:c r="Q166" s="43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5"/>
      <x:c r="H167" s="95"/>
      <x:c r="I167" s="92"/>
      <x:c r="J167" s="92"/>
      <x:c r="K167" s="92"/>
      <x:c r="L167" s="92"/>
      <x:c r="M167" s="92"/>
      <x:c r="N167" s="92"/>
      <x:c r="O167" s="92"/>
      <x:c r="P167" s="92"/>
      <x:c r="Q167" s="43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5"/>
      <x:c r="H168" s="95"/>
      <x:c r="I168" s="92"/>
      <x:c r="J168" s="92"/>
      <x:c r="K168" s="92"/>
      <x:c r="L168" s="92"/>
      <x:c r="M168" s="92"/>
      <x:c r="N168" s="92"/>
      <x:c r="O168" s="92"/>
      <x:c r="P168" s="92"/>
      <x:c r="Q168" s="43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5"/>
      <x:c r="H169" s="95"/>
      <x:c r="I169" s="92"/>
      <x:c r="J169" s="92"/>
      <x:c r="K169" s="92"/>
      <x:c r="L169" s="92"/>
      <x:c r="M169" s="92"/>
      <x:c r="N169" s="92"/>
      <x:c r="O169" s="92"/>
      <x:c r="P169" s="92"/>
      <x:c r="Q169" s="43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5"/>
      <x:c r="H170" s="95"/>
      <x:c r="I170" s="92"/>
      <x:c r="J170" s="92"/>
      <x:c r="K170" s="92"/>
      <x:c r="L170" s="92"/>
      <x:c r="M170" s="92"/>
      <x:c r="N170" s="92"/>
      <x:c r="O170" s="92"/>
      <x:c r="P170" s="92"/>
      <x:c r="Q170" s="43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5"/>
      <x:c r="H171" s="95"/>
      <x:c r="I171" s="92"/>
      <x:c r="J171" s="92"/>
      <x:c r="K171" s="92"/>
      <x:c r="L171" s="92"/>
      <x:c r="M171" s="92"/>
      <x:c r="N171" s="92"/>
      <x:c r="O171" s="92"/>
      <x:c r="P171" s="92"/>
      <x:c r="Q171" s="43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5"/>
      <x:c r="H172" s="95"/>
      <x:c r="I172" s="92"/>
      <x:c r="J172" s="92"/>
      <x:c r="K172" s="92"/>
      <x:c r="L172" s="92"/>
      <x:c r="M172" s="92"/>
      <x:c r="N172" s="92"/>
      <x:c r="O172" s="92"/>
      <x:c r="P172" s="92"/>
      <x:c r="Q172" s="43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5"/>
      <x:c r="H173" s="95"/>
      <x:c r="I173" s="92"/>
      <x:c r="J173" s="92"/>
      <x:c r="K173" s="92"/>
      <x:c r="L173" s="92"/>
      <x:c r="M173" s="92"/>
      <x:c r="N173" s="92"/>
      <x:c r="O173" s="92"/>
      <x:c r="P173" s="92"/>
      <x:c r="Q173" s="43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5"/>
      <x:c r="H174" s="95"/>
      <x:c r="I174" s="92"/>
      <x:c r="J174" s="92"/>
      <x:c r="K174" s="92"/>
      <x:c r="L174" s="92"/>
      <x:c r="M174" s="92"/>
      <x:c r="N174" s="92"/>
      <x:c r="O174" s="92"/>
      <x:c r="P174" s="92"/>
      <x:c r="Q174" s="43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5"/>
      <x:c r="H175" s="95"/>
      <x:c r="I175" s="92"/>
      <x:c r="J175" s="92"/>
      <x:c r="K175" s="92"/>
      <x:c r="L175" s="92"/>
      <x:c r="M175" s="92"/>
      <x:c r="N175" s="92"/>
      <x:c r="O175" s="92"/>
      <x:c r="P175" s="92"/>
      <x:c r="Q175" s="43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5"/>
      <x:c r="H176" s="95"/>
      <x:c r="I176" s="92"/>
      <x:c r="J176" s="92"/>
      <x:c r="K176" s="92"/>
      <x:c r="L176" s="92"/>
      <x:c r="M176" s="92"/>
      <x:c r="N176" s="92"/>
      <x:c r="O176" s="92"/>
      <x:c r="P176" s="92"/>
      <x:c r="Q176" s="43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5"/>
      <x:c r="H177" s="95"/>
      <x:c r="I177" s="92"/>
      <x:c r="J177" s="92"/>
      <x:c r="K177" s="92"/>
      <x:c r="L177" s="92"/>
      <x:c r="M177" s="92"/>
      <x:c r="N177" s="92"/>
      <x:c r="O177" s="92"/>
      <x:c r="P177" s="92"/>
      <x:c r="Q177" s="43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5"/>
      <x:c r="H178" s="95"/>
      <x:c r="I178" s="92"/>
      <x:c r="J178" s="92"/>
      <x:c r="K178" s="92"/>
      <x:c r="L178" s="92"/>
      <x:c r="M178" s="92"/>
      <x:c r="N178" s="92"/>
      <x:c r="O178" s="92"/>
      <x:c r="P178" s="92"/>
      <x:c r="Q178" s="43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5"/>
      <x:c r="H179" s="95"/>
      <x:c r="I179" s="92"/>
      <x:c r="J179" s="92"/>
      <x:c r="K179" s="92"/>
      <x:c r="L179" s="92"/>
      <x:c r="M179" s="92"/>
      <x:c r="N179" s="92"/>
      <x:c r="O179" s="92"/>
      <x:c r="P179" s="92"/>
      <x:c r="Q179" s="43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5"/>
      <x:c r="H180" s="95"/>
      <x:c r="I180" s="92"/>
      <x:c r="J180" s="92"/>
      <x:c r="K180" s="92"/>
      <x:c r="L180" s="92"/>
      <x:c r="M180" s="92"/>
      <x:c r="N180" s="92"/>
      <x:c r="O180" s="92"/>
      <x:c r="P180" s="92"/>
      <x:c r="Q180" s="43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5"/>
      <x:c r="H181" s="95"/>
      <x:c r="I181" s="92"/>
      <x:c r="J181" s="92"/>
      <x:c r="K181" s="92"/>
      <x:c r="L181" s="92"/>
      <x:c r="M181" s="92"/>
      <x:c r="N181" s="92"/>
      <x:c r="O181" s="92"/>
      <x:c r="P181" s="92"/>
      <x:c r="Q181" s="43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5"/>
      <x:c r="H182" s="95"/>
      <x:c r="I182" s="92"/>
      <x:c r="J182" s="92"/>
      <x:c r="K182" s="92"/>
      <x:c r="L182" s="92"/>
      <x:c r="M182" s="92"/>
      <x:c r="N182" s="92"/>
      <x:c r="O182" s="92"/>
      <x:c r="P182" s="92"/>
      <x:c r="Q182" s="43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5"/>
      <x:c r="H183" s="95"/>
      <x:c r="I183" s="92"/>
      <x:c r="J183" s="92"/>
      <x:c r="K183" s="92"/>
      <x:c r="L183" s="92"/>
      <x:c r="M183" s="92"/>
      <x:c r="N183" s="92"/>
      <x:c r="O183" s="92"/>
      <x:c r="P183" s="92"/>
      <x:c r="Q183" s="43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5"/>
      <x:c r="H184" s="95"/>
      <x:c r="I184" s="92"/>
      <x:c r="J184" s="92"/>
      <x:c r="K184" s="92"/>
      <x:c r="L184" s="92"/>
      <x:c r="M184" s="92"/>
      <x:c r="N184" s="92"/>
      <x:c r="O184" s="92"/>
      <x:c r="P184" s="92"/>
      <x:c r="Q184" s="43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5"/>
      <x:c r="H185" s="95"/>
      <x:c r="I185" s="92"/>
      <x:c r="J185" s="92"/>
      <x:c r="K185" s="92"/>
      <x:c r="L185" s="92"/>
      <x:c r="M185" s="92"/>
      <x:c r="N185" s="92"/>
      <x:c r="O185" s="92"/>
      <x:c r="P185" s="92"/>
      <x:c r="Q185" s="43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5"/>
      <x:c r="H186" s="95"/>
      <x:c r="I186" s="92"/>
      <x:c r="J186" s="92"/>
      <x:c r="K186" s="92"/>
      <x:c r="L186" s="92"/>
      <x:c r="M186" s="92"/>
      <x:c r="N186" s="92"/>
      <x:c r="O186" s="92"/>
      <x:c r="P186" s="92"/>
      <x:c r="Q186" s="43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5"/>
      <x:c r="H187" s="95"/>
      <x:c r="I187" s="92"/>
      <x:c r="J187" s="92"/>
      <x:c r="K187" s="92"/>
      <x:c r="L187" s="92"/>
      <x:c r="M187" s="92"/>
      <x:c r="N187" s="92"/>
      <x:c r="O187" s="92"/>
      <x:c r="P187" s="92"/>
      <x:c r="Q187" s="43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5"/>
      <x:c r="H188" s="95"/>
      <x:c r="I188" s="92"/>
      <x:c r="J188" s="92"/>
      <x:c r="K188" s="92"/>
      <x:c r="L188" s="92"/>
      <x:c r="M188" s="92"/>
      <x:c r="N188" s="92"/>
      <x:c r="O188" s="92"/>
      <x:c r="P188" s="92"/>
      <x:c r="Q188" s="43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5"/>
      <x:c r="H189" s="95"/>
      <x:c r="I189" s="92"/>
      <x:c r="J189" s="92"/>
      <x:c r="K189" s="92"/>
      <x:c r="L189" s="92"/>
      <x:c r="M189" s="92"/>
      <x:c r="N189" s="92"/>
      <x:c r="O189" s="92"/>
      <x:c r="P189" s="92"/>
      <x:c r="Q189" s="43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5"/>
      <x:c r="H190" s="95"/>
      <x:c r="I190" s="92"/>
      <x:c r="J190" s="92"/>
      <x:c r="K190" s="92"/>
      <x:c r="L190" s="92"/>
      <x:c r="M190" s="92"/>
      <x:c r="N190" s="92"/>
      <x:c r="O190" s="92"/>
      <x:c r="P190" s="92"/>
      <x:c r="Q190" s="43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5"/>
      <x:c r="H191" s="95"/>
      <x:c r="I191" s="92"/>
      <x:c r="J191" s="92"/>
      <x:c r="K191" s="92"/>
      <x:c r="L191" s="92"/>
      <x:c r="M191" s="92"/>
      <x:c r="N191" s="92"/>
      <x:c r="O191" s="92"/>
      <x:c r="P191" s="92"/>
      <x:c r="Q191" s="43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5"/>
      <x:c r="H192" s="95"/>
      <x:c r="I192" s="92"/>
      <x:c r="J192" s="92"/>
      <x:c r="K192" s="92"/>
      <x:c r="L192" s="92"/>
      <x:c r="M192" s="92"/>
      <x:c r="N192" s="92"/>
      <x:c r="O192" s="92"/>
      <x:c r="P192" s="92"/>
      <x:c r="Q192" s="43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5"/>
      <x:c r="H193" s="95"/>
      <x:c r="I193" s="92"/>
      <x:c r="J193" s="92"/>
      <x:c r="K193" s="92"/>
      <x:c r="L193" s="92"/>
      <x:c r="M193" s="92"/>
      <x:c r="N193" s="92"/>
      <x:c r="O193" s="92"/>
      <x:c r="P193" s="92"/>
      <x:c r="Q193" s="43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5"/>
      <x:c r="H194" s="95"/>
      <x:c r="I194" s="92"/>
      <x:c r="J194" s="92"/>
      <x:c r="K194" s="92"/>
      <x:c r="L194" s="92"/>
      <x:c r="M194" s="92"/>
      <x:c r="N194" s="92"/>
      <x:c r="O194" s="92"/>
      <x:c r="P194" s="92"/>
      <x:c r="Q194" s="43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5"/>
      <x:c r="H195" s="95"/>
      <x:c r="I195" s="92"/>
      <x:c r="J195" s="92"/>
      <x:c r="K195" s="92"/>
      <x:c r="L195" s="92"/>
      <x:c r="M195" s="92"/>
      <x:c r="N195" s="92"/>
      <x:c r="O195" s="92"/>
      <x:c r="P195" s="92"/>
      <x:c r="Q195" s="43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5"/>
      <x:c r="H196" s="95"/>
      <x:c r="I196" s="92"/>
      <x:c r="J196" s="92"/>
      <x:c r="K196" s="92"/>
      <x:c r="L196" s="92"/>
      <x:c r="M196" s="92"/>
      <x:c r="N196" s="92"/>
      <x:c r="O196" s="92"/>
      <x:c r="P196" s="92"/>
      <x:c r="Q196" s="43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5"/>
      <x:c r="H197" s="95"/>
      <x:c r="I197" s="92"/>
      <x:c r="J197" s="92"/>
      <x:c r="K197" s="92"/>
      <x:c r="L197" s="92"/>
      <x:c r="M197" s="92"/>
      <x:c r="N197" s="92"/>
      <x:c r="O197" s="92"/>
      <x:c r="P197" s="92"/>
      <x:c r="Q197" s="43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5"/>
      <x:c r="H198" s="95"/>
      <x:c r="I198" s="92"/>
      <x:c r="J198" s="92"/>
      <x:c r="K198" s="92"/>
      <x:c r="L198" s="92"/>
      <x:c r="M198" s="92"/>
      <x:c r="N198" s="92"/>
      <x:c r="O198" s="92"/>
      <x:c r="P198" s="92"/>
      <x:c r="Q198" s="43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5"/>
      <x:c r="H199" s="95"/>
      <x:c r="I199" s="92"/>
      <x:c r="J199" s="92"/>
      <x:c r="K199" s="92"/>
      <x:c r="L199" s="92"/>
      <x:c r="M199" s="92"/>
      <x:c r="N199" s="92"/>
      <x:c r="O199" s="92"/>
      <x:c r="P199" s="92"/>
      <x:c r="Q199" s="43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5"/>
      <x:c r="H200" s="95"/>
      <x:c r="I200" s="92"/>
      <x:c r="J200" s="92"/>
      <x:c r="K200" s="92"/>
      <x:c r="L200" s="92"/>
      <x:c r="M200" s="92"/>
      <x:c r="N200" s="92"/>
      <x:c r="O200" s="92"/>
      <x:c r="P200" s="92"/>
      <x:c r="Q200" s="43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5"/>
      <x:c r="H201" s="95"/>
      <x:c r="I201" s="92"/>
      <x:c r="J201" s="92"/>
      <x:c r="K201" s="92"/>
      <x:c r="L201" s="92"/>
      <x:c r="M201" s="92"/>
      <x:c r="N201" s="92"/>
      <x:c r="O201" s="92"/>
      <x:c r="P201" s="92"/>
      <x:c r="Q201" s="43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5"/>
      <x:c r="H202" s="95"/>
      <x:c r="I202" s="92"/>
      <x:c r="J202" s="92"/>
      <x:c r="K202" s="92"/>
      <x:c r="L202" s="92"/>
      <x:c r="M202" s="92"/>
      <x:c r="N202" s="92"/>
      <x:c r="O202" s="92"/>
      <x:c r="P202" s="92"/>
      <x:c r="Q202" s="43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5"/>
      <x:c r="H203" s="95"/>
      <x:c r="I203" s="92"/>
      <x:c r="J203" s="92"/>
      <x:c r="K203" s="92"/>
      <x:c r="L203" s="92"/>
      <x:c r="M203" s="92"/>
      <x:c r="N203" s="92"/>
      <x:c r="O203" s="92"/>
      <x:c r="P203" s="92"/>
      <x:c r="Q203" s="43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5"/>
      <x:c r="H204" s="95"/>
      <x:c r="I204" s="92"/>
      <x:c r="J204" s="92"/>
      <x:c r="K204" s="92"/>
      <x:c r="L204" s="92"/>
      <x:c r="M204" s="92"/>
      <x:c r="N204" s="92"/>
      <x:c r="O204" s="92"/>
      <x:c r="P204" s="92"/>
      <x:c r="Q204" s="43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5"/>
      <x:c r="H205" s="95"/>
      <x:c r="I205" s="92"/>
      <x:c r="J205" s="92"/>
      <x:c r="K205" s="92"/>
      <x:c r="L205" s="92"/>
      <x:c r="M205" s="92"/>
      <x:c r="N205" s="92"/>
      <x:c r="O205" s="92"/>
      <x:c r="P205" s="92"/>
      <x:c r="Q205" s="43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5"/>
      <x:c r="H206" s="95"/>
      <x:c r="I206" s="92"/>
      <x:c r="J206" s="92"/>
      <x:c r="K206" s="92"/>
      <x:c r="L206" s="92"/>
      <x:c r="M206" s="92"/>
      <x:c r="N206" s="92"/>
      <x:c r="O206" s="92"/>
      <x:c r="P206" s="92"/>
      <x:c r="Q206" s="43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5"/>
      <x:c r="H207" s="95"/>
      <x:c r="I207" s="92"/>
      <x:c r="J207" s="92"/>
      <x:c r="K207" s="92"/>
      <x:c r="L207" s="92"/>
      <x:c r="M207" s="92"/>
      <x:c r="N207" s="92"/>
      <x:c r="O207" s="92"/>
      <x:c r="P207" s="92"/>
      <x:c r="Q207" s="43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5"/>
      <x:c r="H208" s="95"/>
      <x:c r="I208" s="92"/>
      <x:c r="J208" s="92"/>
      <x:c r="K208" s="92"/>
      <x:c r="L208" s="92"/>
      <x:c r="M208" s="92"/>
      <x:c r="N208" s="92"/>
      <x:c r="O208" s="92"/>
      <x:c r="P208" s="92"/>
      <x:c r="Q208" s="43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5"/>
      <x:c r="H209" s="95"/>
      <x:c r="I209" s="92"/>
      <x:c r="J209" s="92"/>
      <x:c r="K209" s="92"/>
      <x:c r="L209" s="92"/>
      <x:c r="M209" s="92"/>
      <x:c r="N209" s="92"/>
      <x:c r="O209" s="92"/>
      <x:c r="P209" s="92"/>
      <x:c r="Q209" s="43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5"/>
      <x:c r="H210" s="95"/>
      <x:c r="I210" s="92"/>
      <x:c r="J210" s="92"/>
      <x:c r="K210" s="92"/>
      <x:c r="L210" s="92"/>
      <x:c r="M210" s="92"/>
      <x:c r="N210" s="92"/>
      <x:c r="O210" s="92"/>
      <x:c r="P210" s="92"/>
      <x:c r="Q210" s="43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5"/>
      <x:c r="H211" s="95"/>
      <x:c r="I211" s="92"/>
      <x:c r="J211" s="92"/>
      <x:c r="K211" s="92"/>
      <x:c r="L211" s="92"/>
      <x:c r="M211" s="92"/>
      <x:c r="N211" s="92"/>
      <x:c r="O211" s="92"/>
      <x:c r="P211" s="92"/>
      <x:c r="Q211" s="43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5"/>
      <x:c r="H212" s="95"/>
      <x:c r="I212" s="92"/>
      <x:c r="J212" s="92"/>
      <x:c r="K212" s="92"/>
      <x:c r="L212" s="92"/>
      <x:c r="M212" s="92"/>
      <x:c r="N212" s="92"/>
      <x:c r="O212" s="92"/>
      <x:c r="P212" s="92"/>
      <x:c r="Q212" s="43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5"/>
      <x:c r="H213" s="95"/>
      <x:c r="I213" s="92"/>
      <x:c r="J213" s="92"/>
      <x:c r="K213" s="92"/>
      <x:c r="L213" s="92"/>
      <x:c r="M213" s="92"/>
      <x:c r="N213" s="92"/>
      <x:c r="O213" s="92"/>
      <x:c r="P213" s="92"/>
      <x:c r="Q213" s="43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5"/>
      <x:c r="H214" s="95"/>
      <x:c r="I214" s="92"/>
      <x:c r="J214" s="92"/>
      <x:c r="K214" s="92"/>
      <x:c r="L214" s="92"/>
      <x:c r="M214" s="92"/>
      <x:c r="N214" s="92"/>
      <x:c r="O214" s="92"/>
      <x:c r="P214" s="92"/>
      <x:c r="Q214" s="43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5"/>
      <x:c r="H215" s="95"/>
      <x:c r="I215" s="92"/>
      <x:c r="J215" s="92"/>
      <x:c r="K215" s="92"/>
      <x:c r="L215" s="92"/>
      <x:c r="M215" s="92"/>
      <x:c r="N215" s="92"/>
      <x:c r="O215" s="92"/>
      <x:c r="P215" s="92"/>
      <x:c r="Q215" s="43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5"/>
      <x:c r="H216" s="95"/>
      <x:c r="I216" s="92"/>
      <x:c r="J216" s="92"/>
      <x:c r="K216" s="92"/>
      <x:c r="L216" s="92"/>
      <x:c r="M216" s="92"/>
      <x:c r="N216" s="92"/>
      <x:c r="O216" s="92"/>
      <x:c r="P216" s="92"/>
      <x:c r="Q216" s="43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5"/>
      <x:c r="H217" s="95"/>
      <x:c r="I217" s="92"/>
      <x:c r="J217" s="92"/>
      <x:c r="K217" s="92"/>
      <x:c r="L217" s="92"/>
      <x:c r="M217" s="92"/>
      <x:c r="N217" s="92"/>
      <x:c r="O217" s="92"/>
      <x:c r="P217" s="92"/>
      <x:c r="Q217" s="43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5"/>
      <x:c r="H218" s="95"/>
      <x:c r="I218" s="92"/>
      <x:c r="J218" s="92"/>
      <x:c r="K218" s="92"/>
      <x:c r="L218" s="92"/>
      <x:c r="M218" s="92"/>
      <x:c r="N218" s="92"/>
      <x:c r="O218" s="92"/>
      <x:c r="P218" s="92"/>
      <x:c r="Q218" s="43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5"/>
      <x:c r="H219" s="95"/>
      <x:c r="I219" s="92"/>
      <x:c r="J219" s="92"/>
      <x:c r="K219" s="92"/>
      <x:c r="L219" s="92"/>
      <x:c r="M219" s="92"/>
      <x:c r="N219" s="92"/>
      <x:c r="O219" s="92"/>
      <x:c r="P219" s="92"/>
      <x:c r="Q219" s="43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5"/>
      <x:c r="H220" s="95"/>
      <x:c r="I220" s="92"/>
      <x:c r="J220" s="92"/>
      <x:c r="K220" s="92"/>
      <x:c r="L220" s="92"/>
      <x:c r="M220" s="92"/>
      <x:c r="N220" s="92"/>
      <x:c r="O220" s="92"/>
      <x:c r="P220" s="92"/>
      <x:c r="Q220" s="43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5"/>
      <x:c r="H221" s="95"/>
      <x:c r="I221" s="92"/>
      <x:c r="J221" s="92"/>
      <x:c r="K221" s="92"/>
      <x:c r="L221" s="92"/>
      <x:c r="M221" s="92"/>
      <x:c r="N221" s="92"/>
      <x:c r="O221" s="92"/>
      <x:c r="P221" s="92"/>
      <x:c r="Q221" s="43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5"/>
      <x:c r="H222" s="95"/>
      <x:c r="I222" s="92"/>
      <x:c r="J222" s="92"/>
      <x:c r="K222" s="92"/>
      <x:c r="L222" s="92"/>
      <x:c r="M222" s="92"/>
      <x:c r="N222" s="92"/>
      <x:c r="O222" s="92"/>
      <x:c r="P222" s="92"/>
      <x:c r="Q222" s="43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5"/>
      <x:c r="H223" s="95"/>
      <x:c r="I223" s="92"/>
      <x:c r="J223" s="92"/>
      <x:c r="K223" s="92"/>
      <x:c r="L223" s="92"/>
      <x:c r="M223" s="92"/>
      <x:c r="N223" s="92"/>
      <x:c r="O223" s="92"/>
      <x:c r="P223" s="92"/>
      <x:c r="Q223" s="43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5"/>
      <x:c r="H224" s="95"/>
      <x:c r="I224" s="92"/>
      <x:c r="J224" s="92"/>
      <x:c r="K224" s="92"/>
      <x:c r="L224" s="92"/>
      <x:c r="M224" s="92"/>
      <x:c r="N224" s="92"/>
      <x:c r="O224" s="92"/>
      <x:c r="P224" s="92"/>
      <x:c r="Q224" s="43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5"/>
      <x:c r="H225" s="95"/>
      <x:c r="I225" s="92"/>
      <x:c r="J225" s="92"/>
      <x:c r="K225" s="92"/>
      <x:c r="L225" s="92"/>
      <x:c r="M225" s="92"/>
      <x:c r="N225" s="92"/>
      <x:c r="O225" s="92"/>
      <x:c r="P225" s="92"/>
      <x:c r="Q225" s="43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5"/>
      <x:c r="H226" s="95"/>
      <x:c r="I226" s="92"/>
      <x:c r="J226" s="92"/>
      <x:c r="K226" s="92"/>
      <x:c r="L226" s="92"/>
      <x:c r="M226" s="92"/>
      <x:c r="N226" s="92"/>
      <x:c r="O226" s="92"/>
      <x:c r="P226" s="92"/>
      <x:c r="Q226" s="43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5"/>
      <x:c r="H227" s="95"/>
      <x:c r="I227" s="92"/>
      <x:c r="J227" s="92"/>
      <x:c r="K227" s="92"/>
      <x:c r="L227" s="92"/>
      <x:c r="M227" s="92"/>
      <x:c r="N227" s="92"/>
      <x:c r="O227" s="92"/>
      <x:c r="P227" s="92"/>
      <x:c r="Q227" s="43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5"/>
      <x:c r="H228" s="95"/>
      <x:c r="I228" s="92"/>
      <x:c r="J228" s="92"/>
      <x:c r="K228" s="92"/>
      <x:c r="L228" s="92"/>
      <x:c r="M228" s="92"/>
      <x:c r="N228" s="92"/>
      <x:c r="O228" s="92"/>
      <x:c r="P228" s="92"/>
      <x:c r="Q228" s="43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5"/>
      <x:c r="H229" s="95"/>
      <x:c r="I229" s="92"/>
      <x:c r="J229" s="92"/>
      <x:c r="K229" s="92"/>
      <x:c r="L229" s="92"/>
      <x:c r="M229" s="92"/>
      <x:c r="N229" s="92"/>
      <x:c r="O229" s="92"/>
      <x:c r="P229" s="92"/>
      <x:c r="Q229" s="43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5"/>
      <x:c r="H230" s="95"/>
      <x:c r="I230" s="92"/>
      <x:c r="J230" s="92"/>
      <x:c r="K230" s="92"/>
      <x:c r="L230" s="92"/>
      <x:c r="M230" s="92"/>
      <x:c r="N230" s="92"/>
      <x:c r="O230" s="92"/>
      <x:c r="P230" s="92"/>
      <x:c r="Q230" s="43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5"/>
      <x:c r="H231" s="95"/>
      <x:c r="I231" s="92"/>
      <x:c r="J231" s="92"/>
      <x:c r="K231" s="92"/>
      <x:c r="L231" s="92"/>
      <x:c r="M231" s="92"/>
      <x:c r="N231" s="92"/>
      <x:c r="O231" s="92"/>
      <x:c r="P231" s="92"/>
      <x:c r="Q231" s="43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5"/>
      <x:c r="H232" s="95"/>
      <x:c r="I232" s="92"/>
      <x:c r="J232" s="92"/>
      <x:c r="K232" s="92"/>
      <x:c r="L232" s="92"/>
      <x:c r="M232" s="92"/>
      <x:c r="N232" s="92"/>
      <x:c r="O232" s="92"/>
      <x:c r="P232" s="92"/>
      <x:c r="Q232" s="43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5"/>
      <x:c r="H233" s="95"/>
      <x:c r="I233" s="92"/>
      <x:c r="J233" s="92"/>
      <x:c r="K233" s="92"/>
      <x:c r="L233" s="92"/>
      <x:c r="M233" s="92"/>
      <x:c r="N233" s="92"/>
      <x:c r="O233" s="92"/>
      <x:c r="P233" s="92"/>
      <x:c r="Q233" s="43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5"/>
      <x:c r="H234" s="95"/>
      <x:c r="I234" s="92"/>
      <x:c r="J234" s="92"/>
      <x:c r="K234" s="92"/>
      <x:c r="L234" s="92"/>
      <x:c r="M234" s="92"/>
      <x:c r="N234" s="92"/>
      <x:c r="O234" s="92"/>
      <x:c r="P234" s="92"/>
      <x:c r="Q234" s="43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5"/>
      <x:c r="H235" s="95"/>
      <x:c r="I235" s="92"/>
      <x:c r="J235" s="92"/>
      <x:c r="K235" s="92"/>
      <x:c r="L235" s="92"/>
      <x:c r="M235" s="92"/>
      <x:c r="N235" s="92"/>
      <x:c r="O235" s="92"/>
      <x:c r="P235" s="92"/>
      <x:c r="Q235" s="43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5"/>
      <x:c r="H236" s="95"/>
      <x:c r="I236" s="92"/>
      <x:c r="J236" s="92"/>
      <x:c r="K236" s="92"/>
      <x:c r="L236" s="92"/>
      <x:c r="M236" s="92"/>
      <x:c r="N236" s="92"/>
      <x:c r="O236" s="92"/>
      <x:c r="P236" s="92"/>
      <x:c r="Q236" s="43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5"/>
      <x:c r="H237" s="95"/>
      <x:c r="I237" s="92"/>
      <x:c r="J237" s="92"/>
      <x:c r="K237" s="92"/>
      <x:c r="L237" s="92"/>
      <x:c r="M237" s="92"/>
      <x:c r="N237" s="92"/>
      <x:c r="O237" s="92"/>
      <x:c r="P237" s="92"/>
      <x:c r="Q237" s="43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5"/>
      <x:c r="H238" s="95"/>
      <x:c r="I238" s="92"/>
      <x:c r="J238" s="92"/>
      <x:c r="K238" s="92"/>
      <x:c r="L238" s="92"/>
      <x:c r="M238" s="92"/>
      <x:c r="N238" s="92"/>
      <x:c r="O238" s="92"/>
      <x:c r="P238" s="92"/>
      <x:c r="Q238" s="43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5"/>
      <x:c r="H239" s="95"/>
      <x:c r="I239" s="92"/>
      <x:c r="J239" s="92"/>
      <x:c r="K239" s="92"/>
      <x:c r="L239" s="92"/>
      <x:c r="M239" s="92"/>
      <x:c r="N239" s="92"/>
      <x:c r="O239" s="92"/>
      <x:c r="P239" s="92"/>
      <x:c r="Q239" s="43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5"/>
      <x:c r="H240" s="95"/>
      <x:c r="I240" s="92"/>
      <x:c r="J240" s="92"/>
      <x:c r="K240" s="92"/>
      <x:c r="L240" s="92"/>
      <x:c r="M240" s="92"/>
      <x:c r="N240" s="92"/>
      <x:c r="O240" s="92"/>
      <x:c r="P240" s="92"/>
      <x:c r="Q240" s="43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5"/>
      <x:c r="H241" s="95"/>
      <x:c r="I241" s="92"/>
      <x:c r="J241" s="92"/>
      <x:c r="K241" s="92"/>
      <x:c r="L241" s="92"/>
      <x:c r="M241" s="92"/>
      <x:c r="N241" s="92"/>
      <x:c r="O241" s="92"/>
      <x:c r="P241" s="92"/>
      <x:c r="Q241" s="43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5"/>
      <x:c r="H242" s="95"/>
      <x:c r="I242" s="92"/>
      <x:c r="J242" s="92"/>
      <x:c r="K242" s="92"/>
      <x:c r="L242" s="92"/>
      <x:c r="M242" s="92"/>
      <x:c r="N242" s="92"/>
      <x:c r="O242" s="92"/>
      <x:c r="P242" s="92"/>
      <x:c r="Q242" s="43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5"/>
      <x:c r="H243" s="95"/>
      <x:c r="I243" s="92"/>
      <x:c r="J243" s="92"/>
      <x:c r="K243" s="92"/>
      <x:c r="L243" s="92"/>
      <x:c r="M243" s="92"/>
      <x:c r="N243" s="92"/>
      <x:c r="O243" s="92"/>
      <x:c r="P243" s="92"/>
      <x:c r="Q243" s="43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5"/>
      <x:c r="H244" s="95"/>
      <x:c r="I244" s="92"/>
      <x:c r="J244" s="92"/>
      <x:c r="K244" s="92"/>
      <x:c r="L244" s="92"/>
      <x:c r="M244" s="92"/>
      <x:c r="N244" s="92"/>
      <x:c r="O244" s="92"/>
      <x:c r="P244" s="92"/>
      <x:c r="Q244" s="43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5"/>
      <x:c r="H245" s="95"/>
      <x:c r="I245" s="92"/>
      <x:c r="J245" s="92"/>
      <x:c r="K245" s="92"/>
      <x:c r="L245" s="92"/>
      <x:c r="M245" s="92"/>
      <x:c r="N245" s="92"/>
      <x:c r="O245" s="92"/>
      <x:c r="P245" s="92"/>
      <x:c r="Q245" s="43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5"/>
      <x:c r="H246" s="95"/>
      <x:c r="I246" s="92"/>
      <x:c r="J246" s="92"/>
      <x:c r="K246" s="92"/>
      <x:c r="L246" s="92"/>
      <x:c r="M246" s="92"/>
      <x:c r="N246" s="92"/>
      <x:c r="O246" s="92"/>
      <x:c r="P246" s="92"/>
      <x:c r="Q246" s="43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5"/>
      <x:c r="H247" s="95"/>
      <x:c r="I247" s="92"/>
      <x:c r="J247" s="92"/>
      <x:c r="K247" s="92"/>
      <x:c r="L247" s="92"/>
      <x:c r="M247" s="92"/>
      <x:c r="N247" s="92"/>
      <x:c r="O247" s="92"/>
      <x:c r="P247" s="92"/>
      <x:c r="Q247" s="43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5"/>
      <x:c r="H248" s="95"/>
      <x:c r="I248" s="92"/>
      <x:c r="J248" s="92"/>
      <x:c r="K248" s="92"/>
      <x:c r="L248" s="92"/>
      <x:c r="M248" s="92"/>
      <x:c r="N248" s="92"/>
      <x:c r="O248" s="92"/>
      <x:c r="P248" s="92"/>
      <x:c r="Q248" s="43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5"/>
      <x:c r="H249" s="95"/>
      <x:c r="I249" s="92"/>
      <x:c r="J249" s="92"/>
      <x:c r="K249" s="92"/>
      <x:c r="L249" s="92"/>
      <x:c r="M249" s="92"/>
      <x:c r="N249" s="92"/>
      <x:c r="O249" s="92"/>
      <x:c r="P249" s="92"/>
      <x:c r="Q249" s="43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5"/>
      <x:c r="H250" s="95"/>
      <x:c r="I250" s="92"/>
      <x:c r="J250" s="92"/>
      <x:c r="K250" s="92"/>
      <x:c r="L250" s="92"/>
      <x:c r="M250" s="92"/>
      <x:c r="N250" s="92"/>
      <x:c r="O250" s="92"/>
      <x:c r="P250" s="92"/>
      <x:c r="Q250" s="43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5"/>
      <x:c r="H251" s="95"/>
      <x:c r="I251" s="92"/>
      <x:c r="J251" s="92"/>
      <x:c r="K251" s="92"/>
      <x:c r="L251" s="92"/>
      <x:c r="M251" s="92"/>
      <x:c r="N251" s="92"/>
      <x:c r="O251" s="92"/>
      <x:c r="P251" s="92"/>
      <x:c r="Q251" s="43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5"/>
      <x:c r="H252" s="95"/>
      <x:c r="I252" s="92"/>
      <x:c r="J252" s="92"/>
      <x:c r="K252" s="92"/>
      <x:c r="L252" s="92"/>
      <x:c r="M252" s="92"/>
      <x:c r="N252" s="92"/>
      <x:c r="O252" s="92"/>
      <x:c r="P252" s="92"/>
      <x:c r="Q252" s="43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5"/>
      <x:c r="H253" s="95"/>
      <x:c r="I253" s="92"/>
      <x:c r="J253" s="92"/>
      <x:c r="K253" s="92"/>
      <x:c r="L253" s="92"/>
      <x:c r="M253" s="92"/>
      <x:c r="N253" s="92"/>
      <x:c r="O253" s="92"/>
      <x:c r="P253" s="92"/>
      <x:c r="Q253" s="43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5"/>
      <x:c r="H254" s="95"/>
      <x:c r="I254" s="92"/>
      <x:c r="J254" s="92"/>
      <x:c r="K254" s="92"/>
      <x:c r="L254" s="92"/>
      <x:c r="M254" s="92"/>
      <x:c r="N254" s="92"/>
      <x:c r="O254" s="92"/>
      <x:c r="P254" s="92"/>
      <x:c r="Q254" s="43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5"/>
      <x:c r="H255" s="95"/>
      <x:c r="I255" s="92"/>
      <x:c r="J255" s="92"/>
      <x:c r="K255" s="92"/>
      <x:c r="L255" s="92"/>
      <x:c r="M255" s="92"/>
      <x:c r="N255" s="92"/>
      <x:c r="O255" s="92"/>
      <x:c r="P255" s="92"/>
      <x:c r="Q255" s="43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5"/>
      <x:c r="H256" s="95"/>
      <x:c r="I256" s="92"/>
      <x:c r="J256" s="92"/>
      <x:c r="K256" s="92"/>
      <x:c r="L256" s="92"/>
      <x:c r="M256" s="92"/>
      <x:c r="N256" s="92"/>
      <x:c r="O256" s="92"/>
      <x:c r="P256" s="92"/>
      <x:c r="Q256" s="43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5"/>
      <x:c r="H257" s="95"/>
      <x:c r="I257" s="92"/>
      <x:c r="J257" s="92"/>
      <x:c r="K257" s="92"/>
      <x:c r="L257" s="92"/>
      <x:c r="M257" s="92"/>
      <x:c r="N257" s="92"/>
      <x:c r="O257" s="92"/>
      <x:c r="P257" s="92"/>
      <x:c r="Q257" s="43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5"/>
      <x:c r="H258" s="95"/>
      <x:c r="I258" s="92"/>
      <x:c r="J258" s="92"/>
      <x:c r="K258" s="92"/>
      <x:c r="L258" s="92"/>
      <x:c r="M258" s="92"/>
      <x:c r="N258" s="92"/>
      <x:c r="O258" s="92"/>
      <x:c r="P258" s="92"/>
      <x:c r="Q258" s="43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5"/>
      <x:c r="H259" s="95"/>
      <x:c r="I259" s="92"/>
      <x:c r="J259" s="92"/>
      <x:c r="K259" s="92"/>
      <x:c r="L259" s="92"/>
      <x:c r="M259" s="92"/>
      <x:c r="N259" s="92"/>
      <x:c r="O259" s="92"/>
      <x:c r="P259" s="92"/>
      <x:c r="Q259" s="43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5"/>
      <x:c r="H260" s="95"/>
      <x:c r="I260" s="92"/>
      <x:c r="J260" s="92"/>
      <x:c r="K260" s="92"/>
      <x:c r="L260" s="92"/>
      <x:c r="M260" s="92"/>
      <x:c r="N260" s="92"/>
      <x:c r="O260" s="92"/>
      <x:c r="P260" s="92"/>
      <x:c r="Q260" s="43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5"/>
      <x:c r="H261" s="95"/>
      <x:c r="I261" s="92"/>
      <x:c r="J261" s="92"/>
      <x:c r="K261" s="92"/>
      <x:c r="L261" s="92"/>
      <x:c r="M261" s="92"/>
      <x:c r="N261" s="92"/>
      <x:c r="O261" s="92"/>
      <x:c r="P261" s="92"/>
      <x:c r="Q261" s="43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5"/>
      <x:c r="H262" s="95"/>
      <x:c r="I262" s="92"/>
      <x:c r="J262" s="92"/>
      <x:c r="K262" s="92"/>
      <x:c r="L262" s="92"/>
      <x:c r="M262" s="92"/>
      <x:c r="N262" s="92"/>
      <x:c r="O262" s="92"/>
      <x:c r="P262" s="92"/>
      <x:c r="Q262" s="43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5"/>
      <x:c r="H263" s="95"/>
      <x:c r="I263" s="92"/>
      <x:c r="J263" s="92"/>
      <x:c r="K263" s="92"/>
      <x:c r="L263" s="92"/>
      <x:c r="M263" s="92"/>
      <x:c r="N263" s="92"/>
      <x:c r="O263" s="92"/>
      <x:c r="P263" s="92"/>
      <x:c r="Q263" s="43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5"/>
      <x:c r="H264" s="95"/>
      <x:c r="I264" s="92"/>
      <x:c r="J264" s="92"/>
      <x:c r="K264" s="92"/>
      <x:c r="L264" s="92"/>
      <x:c r="M264" s="92"/>
      <x:c r="N264" s="92"/>
      <x:c r="O264" s="92"/>
      <x:c r="P264" s="92"/>
      <x:c r="Q264" s="43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5"/>
      <x:c r="H265" s="95"/>
      <x:c r="I265" s="92"/>
      <x:c r="J265" s="92"/>
      <x:c r="K265" s="92"/>
      <x:c r="L265" s="92"/>
      <x:c r="M265" s="92"/>
      <x:c r="N265" s="92"/>
      <x:c r="O265" s="92"/>
      <x:c r="P265" s="92"/>
      <x:c r="Q265" s="43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5"/>
      <x:c r="H266" s="95"/>
      <x:c r="I266" s="92"/>
      <x:c r="J266" s="92"/>
      <x:c r="K266" s="92"/>
      <x:c r="L266" s="92"/>
      <x:c r="M266" s="92"/>
      <x:c r="N266" s="92"/>
      <x:c r="O266" s="92"/>
      <x:c r="P266" s="92"/>
      <x:c r="Q266" s="43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5"/>
      <x:c r="H267" s="95"/>
      <x:c r="I267" s="92"/>
      <x:c r="J267" s="92"/>
      <x:c r="K267" s="92"/>
      <x:c r="L267" s="92"/>
      <x:c r="M267" s="92"/>
      <x:c r="N267" s="92"/>
      <x:c r="O267" s="92"/>
      <x:c r="P267" s="92"/>
      <x:c r="Q267" s="43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5"/>
      <x:c r="H268" s="95"/>
      <x:c r="I268" s="92"/>
      <x:c r="J268" s="92"/>
      <x:c r="K268" s="92"/>
      <x:c r="L268" s="92"/>
      <x:c r="M268" s="92"/>
      <x:c r="N268" s="92"/>
      <x:c r="O268" s="92"/>
      <x:c r="P268" s="92"/>
      <x:c r="Q268" s="43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5"/>
      <x:c r="H269" s="95"/>
      <x:c r="I269" s="92"/>
      <x:c r="J269" s="92"/>
      <x:c r="K269" s="92"/>
      <x:c r="L269" s="92"/>
      <x:c r="M269" s="92"/>
      <x:c r="N269" s="92"/>
      <x:c r="O269" s="92"/>
      <x:c r="P269" s="92"/>
      <x:c r="Q269" s="43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5"/>
      <x:c r="H270" s="95"/>
      <x:c r="I270" s="92"/>
      <x:c r="J270" s="92"/>
      <x:c r="K270" s="92"/>
      <x:c r="L270" s="92"/>
      <x:c r="M270" s="92"/>
      <x:c r="N270" s="92"/>
      <x:c r="O270" s="92"/>
      <x:c r="P270" s="92"/>
      <x:c r="Q270" s="43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5"/>
      <x:c r="H271" s="95"/>
      <x:c r="I271" s="92"/>
      <x:c r="J271" s="92"/>
      <x:c r="K271" s="92"/>
      <x:c r="L271" s="92"/>
      <x:c r="M271" s="92"/>
      <x:c r="N271" s="92"/>
      <x:c r="O271" s="92"/>
      <x:c r="P271" s="92"/>
      <x:c r="Q271" s="43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5"/>
      <x:c r="H272" s="95"/>
      <x:c r="I272" s="92"/>
      <x:c r="J272" s="92"/>
      <x:c r="K272" s="92"/>
      <x:c r="L272" s="92"/>
      <x:c r="M272" s="92"/>
      <x:c r="N272" s="92"/>
      <x:c r="O272" s="92"/>
      <x:c r="P272" s="92"/>
      <x:c r="Q272" s="43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5"/>
      <x:c r="H273" s="95"/>
      <x:c r="I273" s="92"/>
      <x:c r="J273" s="92"/>
      <x:c r="K273" s="92"/>
      <x:c r="L273" s="92"/>
      <x:c r="M273" s="92"/>
      <x:c r="N273" s="92"/>
      <x:c r="O273" s="92"/>
      <x:c r="P273" s="92"/>
      <x:c r="Q273" s="43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5"/>
      <x:c r="H274" s="95"/>
      <x:c r="I274" s="92"/>
      <x:c r="J274" s="92"/>
      <x:c r="K274" s="92"/>
      <x:c r="L274" s="92"/>
      <x:c r="M274" s="92"/>
      <x:c r="N274" s="92"/>
      <x:c r="O274" s="92"/>
      <x:c r="P274" s="92"/>
      <x:c r="Q274" s="43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5"/>
      <x:c r="H275" s="95"/>
      <x:c r="I275" s="92"/>
      <x:c r="J275" s="92"/>
      <x:c r="K275" s="92"/>
      <x:c r="L275" s="92"/>
      <x:c r="M275" s="92"/>
      <x:c r="N275" s="92"/>
      <x:c r="O275" s="92"/>
      <x:c r="P275" s="92"/>
      <x:c r="Q275" s="43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5"/>
      <x:c r="H276" s="95"/>
      <x:c r="I276" s="92"/>
      <x:c r="J276" s="92"/>
      <x:c r="K276" s="92"/>
      <x:c r="L276" s="92"/>
      <x:c r="M276" s="92"/>
      <x:c r="N276" s="92"/>
      <x:c r="O276" s="92"/>
      <x:c r="P276" s="92"/>
      <x:c r="Q276" s="43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5"/>
      <x:c r="H277" s="95"/>
      <x:c r="I277" s="92"/>
      <x:c r="J277" s="92"/>
      <x:c r="K277" s="92"/>
      <x:c r="L277" s="92"/>
      <x:c r="M277" s="92"/>
      <x:c r="N277" s="92"/>
      <x:c r="O277" s="92"/>
      <x:c r="P277" s="92"/>
      <x:c r="Q277" s="43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5"/>
      <x:c r="H278" s="95"/>
      <x:c r="I278" s="92"/>
      <x:c r="J278" s="92"/>
      <x:c r="K278" s="92"/>
      <x:c r="L278" s="92"/>
      <x:c r="M278" s="92"/>
      <x:c r="N278" s="92"/>
      <x:c r="O278" s="92"/>
      <x:c r="P278" s="92"/>
      <x:c r="Q278" s="43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5"/>
      <x:c r="H279" s="95"/>
      <x:c r="I279" s="92"/>
      <x:c r="J279" s="92"/>
      <x:c r="K279" s="92"/>
      <x:c r="L279" s="92"/>
      <x:c r="M279" s="92"/>
      <x:c r="N279" s="92"/>
      <x:c r="O279" s="92"/>
      <x:c r="P279" s="92"/>
      <x:c r="Q279" s="43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5"/>
      <x:c r="H280" s="95"/>
      <x:c r="I280" s="92"/>
      <x:c r="J280" s="92"/>
      <x:c r="K280" s="92"/>
      <x:c r="L280" s="92"/>
      <x:c r="M280" s="92"/>
      <x:c r="N280" s="92"/>
      <x:c r="O280" s="92"/>
      <x:c r="P280" s="92"/>
      <x:c r="Q280" s="43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5"/>
      <x:c r="H281" s="95"/>
      <x:c r="I281" s="92"/>
      <x:c r="J281" s="92"/>
      <x:c r="K281" s="92"/>
      <x:c r="L281" s="92"/>
      <x:c r="M281" s="92"/>
      <x:c r="N281" s="92"/>
      <x:c r="O281" s="92"/>
      <x:c r="P281" s="92"/>
      <x:c r="Q281" s="43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5"/>
      <x:c r="H282" s="95"/>
      <x:c r="I282" s="92"/>
      <x:c r="J282" s="92"/>
      <x:c r="K282" s="92"/>
      <x:c r="L282" s="92"/>
      <x:c r="M282" s="92"/>
      <x:c r="N282" s="92"/>
      <x:c r="O282" s="92"/>
      <x:c r="P282" s="92"/>
      <x:c r="Q282" s="43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5"/>
      <x:c r="H283" s="95"/>
      <x:c r="I283" s="92"/>
      <x:c r="J283" s="92"/>
      <x:c r="K283" s="92"/>
      <x:c r="L283" s="92"/>
      <x:c r="M283" s="92"/>
      <x:c r="N283" s="92"/>
      <x:c r="O283" s="92"/>
      <x:c r="P283" s="92"/>
      <x:c r="Q283" s="43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5"/>
      <x:c r="H284" s="95"/>
      <x:c r="I284" s="92"/>
      <x:c r="J284" s="92"/>
      <x:c r="K284" s="92"/>
      <x:c r="L284" s="92"/>
      <x:c r="M284" s="92"/>
      <x:c r="N284" s="92"/>
      <x:c r="O284" s="92"/>
      <x:c r="P284" s="92"/>
      <x:c r="Q284" s="43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5"/>
      <x:c r="H285" s="95"/>
      <x:c r="I285" s="92"/>
      <x:c r="J285" s="92"/>
      <x:c r="K285" s="92"/>
      <x:c r="L285" s="92"/>
      <x:c r="M285" s="92"/>
      <x:c r="N285" s="92"/>
      <x:c r="O285" s="92"/>
      <x:c r="P285" s="92"/>
      <x:c r="Q285" s="43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5"/>
      <x:c r="H286" s="95"/>
      <x:c r="I286" s="92"/>
      <x:c r="J286" s="92"/>
      <x:c r="K286" s="92"/>
      <x:c r="L286" s="92"/>
      <x:c r="M286" s="92"/>
      <x:c r="N286" s="92"/>
      <x:c r="O286" s="92"/>
      <x:c r="P286" s="92"/>
      <x:c r="Q286" s="43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5"/>
      <x:c r="H287" s="95"/>
      <x:c r="I287" s="92"/>
      <x:c r="J287" s="92"/>
      <x:c r="K287" s="92"/>
      <x:c r="L287" s="92"/>
      <x:c r="M287" s="92"/>
      <x:c r="N287" s="92"/>
      <x:c r="O287" s="92"/>
      <x:c r="P287" s="92"/>
      <x:c r="Q287" s="43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5"/>
      <x:c r="H288" s="95"/>
      <x:c r="I288" s="92"/>
      <x:c r="J288" s="92"/>
      <x:c r="K288" s="92"/>
      <x:c r="L288" s="92"/>
      <x:c r="M288" s="92"/>
      <x:c r="N288" s="92"/>
      <x:c r="O288" s="92"/>
      <x:c r="P288" s="92"/>
      <x:c r="Q288" s="43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5"/>
      <x:c r="H289" s="95"/>
      <x:c r="I289" s="92"/>
      <x:c r="J289" s="92"/>
      <x:c r="K289" s="92"/>
      <x:c r="L289" s="92"/>
      <x:c r="M289" s="92"/>
      <x:c r="N289" s="92"/>
      <x:c r="O289" s="92"/>
      <x:c r="P289" s="92"/>
      <x:c r="Q289" s="43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5"/>
      <x:c r="H290" s="95"/>
      <x:c r="I290" s="92"/>
      <x:c r="J290" s="92"/>
      <x:c r="K290" s="92"/>
      <x:c r="L290" s="92"/>
      <x:c r="M290" s="92"/>
      <x:c r="N290" s="92"/>
      <x:c r="O290" s="92"/>
      <x:c r="P290" s="92"/>
      <x:c r="Q290" s="43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5"/>
      <x:c r="H291" s="95"/>
      <x:c r="I291" s="92"/>
      <x:c r="J291" s="92"/>
      <x:c r="K291" s="92"/>
      <x:c r="L291" s="92"/>
      <x:c r="M291" s="92"/>
      <x:c r="N291" s="92"/>
      <x:c r="O291" s="92"/>
      <x:c r="P291" s="92"/>
      <x:c r="Q291" s="43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5"/>
      <x:c r="H292" s="95"/>
      <x:c r="I292" s="92"/>
      <x:c r="J292" s="92"/>
      <x:c r="K292" s="92"/>
      <x:c r="L292" s="92"/>
      <x:c r="M292" s="92"/>
      <x:c r="N292" s="92"/>
      <x:c r="O292" s="92"/>
      <x:c r="P292" s="92"/>
      <x:c r="Q292" s="43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5"/>
      <x:c r="H293" s="95"/>
      <x:c r="I293" s="92"/>
      <x:c r="J293" s="92"/>
      <x:c r="K293" s="92"/>
      <x:c r="L293" s="92"/>
      <x:c r="M293" s="92"/>
      <x:c r="N293" s="92"/>
      <x:c r="O293" s="92"/>
      <x:c r="P293" s="92"/>
      <x:c r="Q293" s="43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5"/>
      <x:c r="H294" s="95"/>
      <x:c r="I294" s="92"/>
      <x:c r="J294" s="92"/>
      <x:c r="K294" s="92"/>
      <x:c r="L294" s="92"/>
      <x:c r="M294" s="92"/>
      <x:c r="N294" s="92"/>
      <x:c r="O294" s="92"/>
      <x:c r="P294" s="92"/>
      <x:c r="Q294" s="43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5"/>
      <x:c r="H295" s="95"/>
      <x:c r="I295" s="92"/>
      <x:c r="J295" s="92"/>
      <x:c r="K295" s="92"/>
      <x:c r="L295" s="92"/>
      <x:c r="M295" s="92"/>
      <x:c r="N295" s="92"/>
      <x:c r="O295" s="92"/>
      <x:c r="P295" s="92"/>
      <x:c r="Q295" s="43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5"/>
      <x:c r="H296" s="95"/>
      <x:c r="I296" s="92"/>
      <x:c r="J296" s="92"/>
      <x:c r="K296" s="92"/>
      <x:c r="L296" s="92"/>
      <x:c r="M296" s="92"/>
      <x:c r="N296" s="92"/>
      <x:c r="O296" s="92"/>
      <x:c r="P296" s="92"/>
      <x:c r="Q296" s="43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5"/>
      <x:c r="H297" s="95"/>
      <x:c r="I297" s="92"/>
      <x:c r="J297" s="92"/>
      <x:c r="K297" s="92"/>
      <x:c r="L297" s="92"/>
      <x:c r="M297" s="92"/>
      <x:c r="N297" s="92"/>
      <x:c r="O297" s="92"/>
      <x:c r="P297" s="92"/>
      <x:c r="Q297" s="43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5"/>
      <x:c r="H298" s="95"/>
      <x:c r="I298" s="92"/>
      <x:c r="J298" s="92"/>
      <x:c r="K298" s="92"/>
      <x:c r="L298" s="92"/>
      <x:c r="M298" s="92"/>
      <x:c r="N298" s="92"/>
      <x:c r="O298" s="92"/>
      <x:c r="P298" s="92"/>
      <x:c r="Q298" s="43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5"/>
      <x:c r="H299" s="95"/>
      <x:c r="I299" s="92"/>
      <x:c r="J299" s="92"/>
      <x:c r="K299" s="92"/>
      <x:c r="L299" s="92"/>
      <x:c r="M299" s="92"/>
      <x:c r="N299" s="92"/>
      <x:c r="O299" s="92"/>
      <x:c r="P299" s="92"/>
      <x:c r="Q299" s="43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5"/>
      <x:c r="H300" s="95"/>
      <x:c r="I300" s="92"/>
      <x:c r="J300" s="92"/>
      <x:c r="K300" s="92"/>
      <x:c r="L300" s="92"/>
      <x:c r="M300" s="92"/>
      <x:c r="N300" s="92"/>
      <x:c r="O300" s="92"/>
      <x:c r="P300" s="92"/>
      <x:c r="Q300" s="43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5"/>
      <x:c r="H301" s="95"/>
      <x:c r="I301" s="92"/>
      <x:c r="J301" s="92"/>
      <x:c r="K301" s="92"/>
      <x:c r="L301" s="92"/>
      <x:c r="M301" s="92"/>
      <x:c r="N301" s="92"/>
      <x:c r="O301" s="92"/>
      <x:c r="P301" s="92"/>
      <x:c r="Q301" s="43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5"/>
      <x:c r="H302" s="95"/>
      <x:c r="I302" s="92"/>
      <x:c r="J302" s="92"/>
      <x:c r="K302" s="92"/>
      <x:c r="L302" s="92"/>
      <x:c r="M302" s="92"/>
      <x:c r="N302" s="92"/>
      <x:c r="O302" s="92"/>
      <x:c r="P302" s="92"/>
      <x:c r="Q302" s="43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5"/>
      <x:c r="H303" s="95"/>
      <x:c r="I303" s="92"/>
      <x:c r="J303" s="92"/>
      <x:c r="K303" s="92"/>
      <x:c r="L303" s="92"/>
      <x:c r="M303" s="92"/>
      <x:c r="N303" s="92"/>
      <x:c r="O303" s="92"/>
      <x:c r="P303" s="92"/>
      <x:c r="Q303" s="43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5"/>
      <x:c r="H304" s="95"/>
      <x:c r="I304" s="92"/>
      <x:c r="J304" s="92"/>
      <x:c r="K304" s="92"/>
      <x:c r="L304" s="92"/>
      <x:c r="M304" s="92"/>
      <x:c r="N304" s="92"/>
      <x:c r="O304" s="92"/>
      <x:c r="P304" s="92"/>
      <x:c r="Q304" s="43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5"/>
      <x:c r="H305" s="95"/>
      <x:c r="I305" s="92"/>
      <x:c r="J305" s="92"/>
      <x:c r="K305" s="92"/>
      <x:c r="L305" s="92"/>
      <x:c r="M305" s="92"/>
      <x:c r="N305" s="92"/>
      <x:c r="O305" s="92"/>
      <x:c r="P305" s="92"/>
      <x:c r="Q305" s="43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5"/>
      <x:c r="H306" s="95"/>
      <x:c r="I306" s="92"/>
      <x:c r="J306" s="92"/>
      <x:c r="K306" s="92"/>
      <x:c r="L306" s="92"/>
      <x:c r="M306" s="92"/>
      <x:c r="N306" s="92"/>
      <x:c r="O306" s="92"/>
      <x:c r="P306" s="92"/>
      <x:c r="Q306" s="43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5"/>
      <x:c r="H307" s="95"/>
      <x:c r="I307" s="92"/>
      <x:c r="J307" s="92"/>
      <x:c r="K307" s="92"/>
      <x:c r="L307" s="92"/>
      <x:c r="M307" s="92"/>
      <x:c r="N307" s="92"/>
      <x:c r="O307" s="92"/>
      <x:c r="P307" s="92"/>
      <x:c r="Q307" s="43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5"/>
      <x:c r="H308" s="95"/>
      <x:c r="I308" s="92"/>
      <x:c r="J308" s="92"/>
      <x:c r="K308" s="92"/>
      <x:c r="L308" s="92"/>
      <x:c r="M308" s="92"/>
      <x:c r="N308" s="92"/>
      <x:c r="O308" s="92"/>
      <x:c r="P308" s="92"/>
      <x:c r="Q308" s="43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5"/>
      <x:c r="H309" s="95"/>
      <x:c r="I309" s="92"/>
      <x:c r="J309" s="92"/>
      <x:c r="K309" s="92"/>
      <x:c r="L309" s="92"/>
      <x:c r="M309" s="92"/>
      <x:c r="N309" s="92"/>
      <x:c r="O309" s="92"/>
      <x:c r="P309" s="92"/>
      <x:c r="Q309" s="43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5"/>
      <x:c r="H310" s="95"/>
      <x:c r="I310" s="92"/>
      <x:c r="J310" s="92"/>
      <x:c r="K310" s="92"/>
      <x:c r="L310" s="92"/>
      <x:c r="M310" s="92"/>
      <x:c r="N310" s="92"/>
      <x:c r="O310" s="92"/>
      <x:c r="P310" s="92"/>
      <x:c r="Q310" s="43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5"/>
      <x:c r="H311" s="95"/>
      <x:c r="I311" s="92"/>
      <x:c r="J311" s="92"/>
      <x:c r="K311" s="92"/>
      <x:c r="L311" s="92"/>
      <x:c r="M311" s="92"/>
      <x:c r="N311" s="92"/>
      <x:c r="O311" s="92"/>
      <x:c r="P311" s="92"/>
      <x:c r="Q311" s="43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5"/>
      <x:c r="H312" s="95"/>
      <x:c r="I312" s="92"/>
      <x:c r="J312" s="92"/>
      <x:c r="K312" s="92"/>
      <x:c r="L312" s="92"/>
      <x:c r="M312" s="92"/>
      <x:c r="N312" s="92"/>
      <x:c r="O312" s="92"/>
      <x:c r="P312" s="92"/>
      <x:c r="Q312" s="43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5"/>
      <x:c r="H313" s="95"/>
      <x:c r="I313" s="92"/>
      <x:c r="J313" s="92"/>
      <x:c r="K313" s="92"/>
      <x:c r="L313" s="92"/>
      <x:c r="M313" s="92"/>
      <x:c r="N313" s="92"/>
      <x:c r="O313" s="92"/>
      <x:c r="P313" s="92"/>
      <x:c r="Q313" s="43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5"/>
      <x:c r="H314" s="95"/>
      <x:c r="I314" s="92"/>
      <x:c r="J314" s="92"/>
      <x:c r="K314" s="92"/>
      <x:c r="L314" s="92"/>
      <x:c r="M314" s="92"/>
      <x:c r="N314" s="92"/>
      <x:c r="O314" s="92"/>
      <x:c r="P314" s="92"/>
      <x:c r="Q314" s="43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5"/>
      <x:c r="H315" s="95"/>
      <x:c r="I315" s="92"/>
      <x:c r="J315" s="92"/>
      <x:c r="K315" s="92"/>
      <x:c r="L315" s="92"/>
      <x:c r="M315" s="92"/>
      <x:c r="N315" s="92"/>
      <x:c r="O315" s="92"/>
      <x:c r="P315" s="92"/>
      <x:c r="Q315" s="43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5"/>
      <x:c r="H316" s="95"/>
      <x:c r="I316" s="92"/>
      <x:c r="J316" s="92"/>
      <x:c r="K316" s="92"/>
      <x:c r="L316" s="92"/>
      <x:c r="M316" s="92"/>
      <x:c r="N316" s="92"/>
      <x:c r="O316" s="92"/>
      <x:c r="P316" s="92"/>
      <x:c r="Q316" s="43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5"/>
      <x:c r="H317" s="95"/>
      <x:c r="I317" s="92"/>
      <x:c r="J317" s="92"/>
      <x:c r="K317" s="92"/>
      <x:c r="L317" s="92"/>
      <x:c r="M317" s="92"/>
      <x:c r="N317" s="92"/>
      <x:c r="O317" s="92"/>
      <x:c r="P317" s="92"/>
      <x:c r="Q317" s="43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5"/>
      <x:c r="H318" s="95"/>
      <x:c r="I318" s="92"/>
      <x:c r="J318" s="92"/>
      <x:c r="K318" s="92"/>
      <x:c r="L318" s="92"/>
      <x:c r="M318" s="92"/>
      <x:c r="N318" s="92"/>
      <x:c r="O318" s="92"/>
      <x:c r="P318" s="92"/>
      <x:c r="Q318" s="43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5"/>
      <x:c r="H319" s="95"/>
      <x:c r="I319" s="92"/>
      <x:c r="J319" s="92"/>
      <x:c r="K319" s="92"/>
      <x:c r="L319" s="92"/>
      <x:c r="M319" s="92"/>
      <x:c r="N319" s="92"/>
      <x:c r="O319" s="92"/>
      <x:c r="P319" s="92"/>
      <x:c r="Q319" s="43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5"/>
      <x:c r="H320" s="95"/>
      <x:c r="I320" s="92"/>
      <x:c r="J320" s="92"/>
      <x:c r="K320" s="92"/>
      <x:c r="L320" s="92"/>
      <x:c r="M320" s="92"/>
      <x:c r="N320" s="92"/>
      <x:c r="O320" s="92"/>
      <x:c r="P320" s="92"/>
      <x:c r="Q320" s="43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5"/>
      <x:c r="H321" s="95"/>
      <x:c r="I321" s="92"/>
      <x:c r="J321" s="92"/>
      <x:c r="K321" s="92"/>
      <x:c r="L321" s="92"/>
      <x:c r="M321" s="92"/>
      <x:c r="N321" s="92"/>
      <x:c r="O321" s="92"/>
      <x:c r="P321" s="92"/>
      <x:c r="Q321" s="43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5"/>
      <x:c r="H322" s="95"/>
      <x:c r="I322" s="92"/>
      <x:c r="J322" s="92"/>
      <x:c r="K322" s="92"/>
      <x:c r="L322" s="92"/>
      <x:c r="M322" s="92"/>
      <x:c r="N322" s="92"/>
      <x:c r="O322" s="92"/>
      <x:c r="P322" s="92"/>
      <x:c r="Q322" s="43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5"/>
      <x:c r="H323" s="95"/>
      <x:c r="I323" s="92"/>
      <x:c r="J323" s="92"/>
      <x:c r="K323" s="92"/>
      <x:c r="L323" s="92"/>
      <x:c r="M323" s="92"/>
      <x:c r="N323" s="92"/>
      <x:c r="O323" s="92"/>
      <x:c r="P323" s="92"/>
      <x:c r="Q323" s="43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5"/>
      <x:c r="H324" s="95"/>
      <x:c r="I324" s="92"/>
      <x:c r="J324" s="92"/>
      <x:c r="K324" s="92"/>
      <x:c r="L324" s="92"/>
      <x:c r="M324" s="92"/>
      <x:c r="N324" s="92"/>
      <x:c r="O324" s="92"/>
      <x:c r="P324" s="92"/>
      <x:c r="Q324" s="43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5"/>
      <x:c r="H325" s="95"/>
      <x:c r="I325" s="92"/>
      <x:c r="J325" s="92"/>
      <x:c r="K325" s="92"/>
      <x:c r="L325" s="92"/>
      <x:c r="M325" s="92"/>
      <x:c r="N325" s="92"/>
      <x:c r="O325" s="92"/>
      <x:c r="P325" s="92"/>
      <x:c r="Q325" s="43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5"/>
      <x:c r="H326" s="95"/>
      <x:c r="I326" s="92"/>
      <x:c r="J326" s="92"/>
      <x:c r="K326" s="92"/>
      <x:c r="L326" s="92"/>
      <x:c r="M326" s="92"/>
      <x:c r="N326" s="92"/>
      <x:c r="O326" s="92"/>
      <x:c r="P326" s="92"/>
      <x:c r="Q326" s="43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5"/>
      <x:c r="H327" s="95"/>
      <x:c r="I327" s="92"/>
      <x:c r="J327" s="92"/>
      <x:c r="K327" s="92"/>
      <x:c r="L327" s="92"/>
      <x:c r="M327" s="92"/>
      <x:c r="N327" s="92"/>
      <x:c r="O327" s="92"/>
      <x:c r="P327" s="92"/>
      <x:c r="Q327" s="43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5"/>
      <x:c r="H328" s="95"/>
      <x:c r="I328" s="92"/>
      <x:c r="J328" s="92"/>
      <x:c r="K328" s="92"/>
      <x:c r="L328" s="92"/>
      <x:c r="M328" s="92"/>
      <x:c r="N328" s="92"/>
      <x:c r="O328" s="92"/>
      <x:c r="P328" s="92"/>
      <x:c r="Q328" s="43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5"/>
      <x:c r="H329" s="95"/>
      <x:c r="I329" s="92"/>
      <x:c r="J329" s="92"/>
      <x:c r="K329" s="92"/>
      <x:c r="L329" s="92"/>
      <x:c r="M329" s="92"/>
      <x:c r="N329" s="92"/>
      <x:c r="O329" s="92"/>
      <x:c r="P329" s="92"/>
      <x:c r="Q329" s="43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5"/>
      <x:c r="H330" s="95"/>
      <x:c r="I330" s="92"/>
      <x:c r="J330" s="92"/>
      <x:c r="K330" s="92"/>
      <x:c r="L330" s="92"/>
      <x:c r="M330" s="92"/>
      <x:c r="N330" s="92"/>
      <x:c r="O330" s="92"/>
      <x:c r="P330" s="92"/>
      <x:c r="Q330" s="43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5"/>
      <x:c r="H331" s="95"/>
      <x:c r="I331" s="92"/>
      <x:c r="J331" s="92"/>
      <x:c r="K331" s="92"/>
      <x:c r="L331" s="92"/>
      <x:c r="M331" s="92"/>
      <x:c r="N331" s="92"/>
      <x:c r="O331" s="92"/>
      <x:c r="P331" s="92"/>
      <x:c r="Q331" s="43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5"/>
      <x:c r="H332" s="95"/>
      <x:c r="I332" s="92"/>
      <x:c r="J332" s="92"/>
      <x:c r="K332" s="92"/>
      <x:c r="L332" s="92"/>
      <x:c r="M332" s="92"/>
      <x:c r="N332" s="92"/>
      <x:c r="O332" s="92"/>
      <x:c r="P332" s="92"/>
      <x:c r="Q332" s="43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5"/>
      <x:c r="H333" s="95"/>
      <x:c r="I333" s="92"/>
      <x:c r="J333" s="92"/>
      <x:c r="K333" s="92"/>
      <x:c r="L333" s="92"/>
      <x:c r="M333" s="92"/>
      <x:c r="N333" s="92"/>
      <x:c r="O333" s="92"/>
      <x:c r="P333" s="92"/>
      <x:c r="Q333" s="43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5"/>
      <x:c r="H334" s="95"/>
      <x:c r="I334" s="92"/>
      <x:c r="J334" s="92"/>
      <x:c r="K334" s="92"/>
      <x:c r="L334" s="92"/>
      <x:c r="M334" s="92"/>
      <x:c r="N334" s="92"/>
      <x:c r="O334" s="92"/>
      <x:c r="P334" s="92"/>
      <x:c r="Q334" s="43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5"/>
      <x:c r="H335" s="95"/>
      <x:c r="I335" s="92"/>
      <x:c r="J335" s="92"/>
      <x:c r="K335" s="92"/>
      <x:c r="L335" s="92"/>
      <x:c r="M335" s="92"/>
      <x:c r="N335" s="92"/>
      <x:c r="O335" s="92"/>
      <x:c r="P335" s="92"/>
      <x:c r="Q335" s="43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5"/>
      <x:c r="H336" s="95"/>
      <x:c r="I336" s="92"/>
      <x:c r="J336" s="92"/>
      <x:c r="K336" s="92"/>
      <x:c r="L336" s="92"/>
      <x:c r="M336" s="92"/>
      <x:c r="N336" s="92"/>
      <x:c r="O336" s="92"/>
      <x:c r="P336" s="92"/>
      <x:c r="Q336" s="43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5"/>
      <x:c r="H337" s="95"/>
      <x:c r="I337" s="92"/>
      <x:c r="J337" s="92"/>
      <x:c r="K337" s="92"/>
      <x:c r="L337" s="92"/>
      <x:c r="M337" s="92"/>
      <x:c r="N337" s="92"/>
      <x:c r="O337" s="92"/>
      <x:c r="P337" s="92"/>
      <x:c r="Q337" s="43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5"/>
      <x:c r="H338" s="95"/>
      <x:c r="I338" s="92"/>
      <x:c r="J338" s="92"/>
      <x:c r="K338" s="92"/>
      <x:c r="L338" s="92"/>
      <x:c r="M338" s="92"/>
      <x:c r="N338" s="92"/>
      <x:c r="O338" s="92"/>
      <x:c r="P338" s="92"/>
      <x:c r="Q338" s="43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5"/>
      <x:c r="H339" s="95"/>
      <x:c r="I339" s="92"/>
      <x:c r="J339" s="92"/>
      <x:c r="K339" s="92"/>
      <x:c r="L339" s="92"/>
      <x:c r="M339" s="92"/>
      <x:c r="N339" s="92"/>
      <x:c r="O339" s="92"/>
      <x:c r="P339" s="92"/>
      <x:c r="Q339" s="43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5"/>
      <x:c r="H340" s="95"/>
      <x:c r="I340" s="92"/>
      <x:c r="J340" s="92"/>
      <x:c r="K340" s="92"/>
      <x:c r="L340" s="92"/>
      <x:c r="M340" s="92"/>
      <x:c r="N340" s="92"/>
      <x:c r="O340" s="92"/>
      <x:c r="P340" s="92"/>
      <x:c r="Q340" s="43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5"/>
      <x:c r="H341" s="95"/>
      <x:c r="I341" s="92"/>
      <x:c r="J341" s="92"/>
      <x:c r="K341" s="92"/>
      <x:c r="L341" s="92"/>
      <x:c r="M341" s="92"/>
      <x:c r="N341" s="92"/>
      <x:c r="O341" s="92"/>
      <x:c r="P341" s="92"/>
      <x:c r="Q341" s="43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5"/>
      <x:c r="H342" s="95"/>
      <x:c r="I342" s="92"/>
      <x:c r="J342" s="92"/>
      <x:c r="K342" s="92"/>
      <x:c r="L342" s="92"/>
      <x:c r="M342" s="92"/>
      <x:c r="N342" s="92"/>
      <x:c r="O342" s="92"/>
      <x:c r="P342" s="92"/>
      <x:c r="Q342" s="43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5"/>
      <x:c r="H343" s="95"/>
      <x:c r="I343" s="92"/>
      <x:c r="J343" s="92"/>
      <x:c r="K343" s="92"/>
      <x:c r="L343" s="92"/>
      <x:c r="M343" s="92"/>
      <x:c r="N343" s="92"/>
      <x:c r="O343" s="92"/>
      <x:c r="P343" s="92"/>
      <x:c r="Q343" s="43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5"/>
      <x:c r="H344" s="95"/>
      <x:c r="I344" s="92"/>
      <x:c r="J344" s="92"/>
      <x:c r="K344" s="92"/>
      <x:c r="L344" s="92"/>
      <x:c r="M344" s="92"/>
      <x:c r="N344" s="92"/>
      <x:c r="O344" s="92"/>
      <x:c r="P344" s="92"/>
      <x:c r="Q344" s="43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5"/>
      <x:c r="H345" s="95"/>
      <x:c r="I345" s="92"/>
      <x:c r="J345" s="92"/>
      <x:c r="K345" s="92"/>
      <x:c r="L345" s="92"/>
      <x:c r="M345" s="92"/>
      <x:c r="N345" s="92"/>
      <x:c r="O345" s="92"/>
      <x:c r="P345" s="92"/>
      <x:c r="Q345" s="43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5"/>
      <x:c r="H346" s="95"/>
      <x:c r="I346" s="92"/>
      <x:c r="J346" s="92"/>
      <x:c r="K346" s="92"/>
      <x:c r="L346" s="92"/>
      <x:c r="M346" s="92"/>
      <x:c r="N346" s="92"/>
      <x:c r="O346" s="92"/>
      <x:c r="P346" s="92"/>
      <x:c r="Q346" s="43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5"/>
      <x:c r="H347" s="95"/>
      <x:c r="I347" s="92"/>
      <x:c r="J347" s="92"/>
      <x:c r="K347" s="92"/>
      <x:c r="L347" s="92"/>
      <x:c r="M347" s="92"/>
      <x:c r="N347" s="92"/>
      <x:c r="O347" s="92"/>
      <x:c r="P347" s="92"/>
      <x:c r="Q347" s="43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5"/>
      <x:c r="H348" s="95"/>
      <x:c r="I348" s="92"/>
      <x:c r="J348" s="92"/>
      <x:c r="K348" s="92"/>
      <x:c r="L348" s="92"/>
      <x:c r="M348" s="92"/>
      <x:c r="N348" s="92"/>
      <x:c r="O348" s="92"/>
      <x:c r="P348" s="92"/>
      <x:c r="Q348" s="43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5"/>
      <x:c r="H349" s="95"/>
      <x:c r="I349" s="92"/>
      <x:c r="J349" s="92"/>
      <x:c r="K349" s="92"/>
      <x:c r="L349" s="92"/>
      <x:c r="M349" s="92"/>
      <x:c r="N349" s="92"/>
      <x:c r="O349" s="92"/>
      <x:c r="P349" s="92"/>
      <x:c r="Q349" s="43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5"/>
      <x:c r="H350" s="95"/>
      <x:c r="I350" s="92"/>
      <x:c r="J350" s="92"/>
      <x:c r="K350" s="92"/>
      <x:c r="L350" s="92"/>
      <x:c r="M350" s="92"/>
      <x:c r="N350" s="92"/>
      <x:c r="O350" s="92"/>
      <x:c r="P350" s="92"/>
      <x:c r="Q350" s="43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5"/>
      <x:c r="H351" s="95"/>
      <x:c r="I351" s="92"/>
      <x:c r="J351" s="92"/>
      <x:c r="K351" s="92"/>
      <x:c r="L351" s="92"/>
      <x:c r="M351" s="92"/>
      <x:c r="N351" s="92"/>
      <x:c r="O351" s="92"/>
      <x:c r="P351" s="92"/>
      <x:c r="Q351" s="43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5"/>
      <x:c r="H352" s="95"/>
      <x:c r="I352" s="92"/>
      <x:c r="J352" s="92"/>
      <x:c r="K352" s="92"/>
      <x:c r="L352" s="92"/>
      <x:c r="M352" s="92"/>
      <x:c r="N352" s="92"/>
      <x:c r="O352" s="92"/>
      <x:c r="P352" s="92"/>
      <x:c r="Q352" s="43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5"/>
      <x:c r="H353" s="95"/>
      <x:c r="I353" s="92"/>
      <x:c r="J353" s="92"/>
      <x:c r="K353" s="92"/>
      <x:c r="L353" s="92"/>
      <x:c r="M353" s="92"/>
      <x:c r="N353" s="92"/>
      <x:c r="O353" s="92"/>
      <x:c r="P353" s="92"/>
      <x:c r="Q353" s="43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5"/>
      <x:c r="H354" s="95"/>
      <x:c r="I354" s="92"/>
      <x:c r="J354" s="92"/>
      <x:c r="K354" s="92"/>
      <x:c r="L354" s="92"/>
      <x:c r="M354" s="92"/>
      <x:c r="N354" s="92"/>
      <x:c r="O354" s="92"/>
      <x:c r="P354" s="92"/>
      <x:c r="Q354" s="43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5"/>
      <x:c r="H355" s="95"/>
      <x:c r="I355" s="92"/>
      <x:c r="J355" s="92"/>
      <x:c r="K355" s="92"/>
      <x:c r="L355" s="92"/>
      <x:c r="M355" s="92"/>
      <x:c r="N355" s="92"/>
      <x:c r="O355" s="92"/>
      <x:c r="P355" s="92"/>
      <x:c r="Q355" s="43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5"/>
      <x:c r="H356" s="95"/>
      <x:c r="I356" s="92"/>
      <x:c r="J356" s="92"/>
      <x:c r="K356" s="92"/>
      <x:c r="L356" s="92"/>
      <x:c r="M356" s="92"/>
      <x:c r="N356" s="92"/>
      <x:c r="O356" s="92"/>
      <x:c r="P356" s="92"/>
      <x:c r="Q356" s="43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5"/>
      <x:c r="H357" s="95"/>
      <x:c r="I357" s="92"/>
      <x:c r="J357" s="92"/>
      <x:c r="K357" s="92"/>
      <x:c r="L357" s="92"/>
      <x:c r="M357" s="92"/>
      <x:c r="N357" s="92"/>
      <x:c r="O357" s="92"/>
      <x:c r="P357" s="92"/>
      <x:c r="Q357" s="43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5"/>
      <x:c r="H358" s="95"/>
      <x:c r="I358" s="92"/>
      <x:c r="J358" s="92"/>
      <x:c r="K358" s="92"/>
      <x:c r="L358" s="92"/>
      <x:c r="M358" s="92"/>
      <x:c r="N358" s="92"/>
      <x:c r="O358" s="92"/>
      <x:c r="P358" s="92"/>
      <x:c r="Q358" s="43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5"/>
      <x:c r="H359" s="95"/>
      <x:c r="I359" s="92"/>
      <x:c r="J359" s="92"/>
      <x:c r="K359" s="92"/>
      <x:c r="L359" s="92"/>
      <x:c r="M359" s="92"/>
      <x:c r="N359" s="92"/>
      <x:c r="O359" s="92"/>
      <x:c r="P359" s="92"/>
      <x:c r="Q359" s="43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5"/>
      <x:c r="H360" s="95"/>
      <x:c r="I360" s="92"/>
      <x:c r="J360" s="92"/>
      <x:c r="K360" s="92"/>
      <x:c r="L360" s="92"/>
      <x:c r="M360" s="92"/>
      <x:c r="N360" s="92"/>
      <x:c r="O360" s="92"/>
      <x:c r="P360" s="92"/>
      <x:c r="Q360" s="43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5"/>
      <x:c r="H361" s="95"/>
      <x:c r="I361" s="92"/>
      <x:c r="J361" s="92"/>
      <x:c r="K361" s="92"/>
      <x:c r="L361" s="92"/>
      <x:c r="M361" s="92"/>
      <x:c r="N361" s="92"/>
      <x:c r="O361" s="92"/>
      <x:c r="P361" s="92"/>
      <x:c r="Q361" s="43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5"/>
      <x:c r="H362" s="95"/>
      <x:c r="I362" s="92"/>
      <x:c r="J362" s="92"/>
      <x:c r="K362" s="92"/>
      <x:c r="L362" s="92"/>
      <x:c r="M362" s="92"/>
      <x:c r="N362" s="92"/>
      <x:c r="O362" s="92"/>
      <x:c r="P362" s="92"/>
      <x:c r="Q362" s="43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5"/>
      <x:c r="H363" s="95"/>
      <x:c r="I363" s="92"/>
      <x:c r="J363" s="92"/>
      <x:c r="K363" s="92"/>
      <x:c r="L363" s="92"/>
      <x:c r="M363" s="92"/>
      <x:c r="N363" s="92"/>
      <x:c r="O363" s="92"/>
      <x:c r="P363" s="92"/>
      <x:c r="Q363" s="43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5"/>
      <x:c r="H364" s="95"/>
      <x:c r="I364" s="92"/>
      <x:c r="J364" s="92"/>
      <x:c r="K364" s="92"/>
      <x:c r="L364" s="92"/>
      <x:c r="M364" s="92"/>
      <x:c r="N364" s="92"/>
      <x:c r="O364" s="92"/>
      <x:c r="P364" s="92"/>
      <x:c r="Q364" s="43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5"/>
      <x:c r="H365" s="95"/>
      <x:c r="I365" s="92"/>
      <x:c r="J365" s="92"/>
      <x:c r="K365" s="92"/>
      <x:c r="L365" s="92"/>
      <x:c r="M365" s="92"/>
      <x:c r="N365" s="92"/>
      <x:c r="O365" s="92"/>
      <x:c r="P365" s="92"/>
      <x:c r="Q365" s="43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5"/>
      <x:c r="H366" s="95"/>
      <x:c r="I366" s="92"/>
      <x:c r="J366" s="92"/>
      <x:c r="K366" s="92"/>
      <x:c r="L366" s="92"/>
      <x:c r="M366" s="92"/>
      <x:c r="N366" s="92"/>
      <x:c r="O366" s="92"/>
      <x:c r="P366" s="92"/>
      <x:c r="Q366" s="43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5"/>
      <x:c r="H367" s="95"/>
      <x:c r="I367" s="92"/>
      <x:c r="J367" s="92"/>
      <x:c r="K367" s="92"/>
      <x:c r="L367" s="92"/>
      <x:c r="M367" s="92"/>
      <x:c r="N367" s="92"/>
      <x:c r="O367" s="92"/>
      <x:c r="P367" s="92"/>
      <x:c r="Q367" s="43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5"/>
      <x:c r="H368" s="95"/>
      <x:c r="I368" s="92"/>
      <x:c r="J368" s="92"/>
      <x:c r="K368" s="92"/>
      <x:c r="L368" s="92"/>
      <x:c r="M368" s="92"/>
      <x:c r="N368" s="92"/>
      <x:c r="O368" s="92"/>
      <x:c r="P368" s="92"/>
      <x:c r="Q368" s="43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5"/>
      <x:c r="H369" s="95"/>
      <x:c r="I369" s="92"/>
      <x:c r="J369" s="92"/>
      <x:c r="K369" s="92"/>
      <x:c r="L369" s="92"/>
      <x:c r="M369" s="92"/>
      <x:c r="N369" s="92"/>
      <x:c r="O369" s="92"/>
      <x:c r="P369" s="92"/>
      <x:c r="Q369" s="43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5"/>
      <x:c r="H370" s="95"/>
      <x:c r="I370" s="92"/>
      <x:c r="J370" s="92"/>
      <x:c r="K370" s="92"/>
      <x:c r="L370" s="92"/>
      <x:c r="M370" s="92"/>
      <x:c r="N370" s="92"/>
      <x:c r="O370" s="92"/>
      <x:c r="P370" s="92"/>
      <x:c r="Q370" s="43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5"/>
      <x:c r="H371" s="95"/>
      <x:c r="I371" s="92"/>
      <x:c r="J371" s="92"/>
      <x:c r="K371" s="92"/>
      <x:c r="L371" s="92"/>
      <x:c r="M371" s="92"/>
      <x:c r="N371" s="92"/>
      <x:c r="O371" s="92"/>
      <x:c r="P371" s="92"/>
      <x:c r="Q371" s="43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5"/>
      <x:c r="H372" s="95"/>
      <x:c r="I372" s="92"/>
      <x:c r="J372" s="92"/>
      <x:c r="K372" s="92"/>
      <x:c r="L372" s="92"/>
      <x:c r="M372" s="92"/>
      <x:c r="N372" s="92"/>
      <x:c r="O372" s="92"/>
      <x:c r="P372" s="92"/>
      <x:c r="Q372" s="43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5"/>
      <x:c r="H373" s="95"/>
      <x:c r="I373" s="92"/>
      <x:c r="J373" s="92"/>
      <x:c r="K373" s="92"/>
      <x:c r="L373" s="92"/>
      <x:c r="M373" s="92"/>
      <x:c r="N373" s="92"/>
      <x:c r="O373" s="92"/>
      <x:c r="P373" s="92"/>
      <x:c r="Q373" s="43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5"/>
      <x:c r="H374" s="95"/>
      <x:c r="I374" s="92"/>
      <x:c r="J374" s="92"/>
      <x:c r="K374" s="92"/>
      <x:c r="L374" s="92"/>
      <x:c r="M374" s="92"/>
      <x:c r="N374" s="92"/>
      <x:c r="O374" s="92"/>
      <x:c r="P374" s="92"/>
      <x:c r="Q374" s="43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5"/>
      <x:c r="H375" s="95"/>
      <x:c r="I375" s="92"/>
      <x:c r="J375" s="92"/>
      <x:c r="K375" s="92"/>
      <x:c r="L375" s="92"/>
      <x:c r="M375" s="92"/>
      <x:c r="N375" s="92"/>
      <x:c r="O375" s="92"/>
      <x:c r="P375" s="92"/>
      <x:c r="Q375" s="43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5"/>
      <x:c r="H376" s="95"/>
      <x:c r="I376" s="92"/>
      <x:c r="J376" s="92"/>
      <x:c r="K376" s="92"/>
      <x:c r="L376" s="92"/>
      <x:c r="M376" s="92"/>
      <x:c r="N376" s="92"/>
      <x:c r="O376" s="92"/>
      <x:c r="P376" s="92"/>
      <x:c r="Q376" s="43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5"/>
      <x:c r="H377" s="95"/>
      <x:c r="I377" s="92"/>
      <x:c r="J377" s="92"/>
      <x:c r="K377" s="92"/>
      <x:c r="L377" s="92"/>
      <x:c r="M377" s="92"/>
      <x:c r="N377" s="92"/>
      <x:c r="O377" s="92"/>
      <x:c r="P377" s="92"/>
      <x:c r="Q377" s="43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5"/>
      <x:c r="H378" s="95"/>
      <x:c r="I378" s="92"/>
      <x:c r="J378" s="92"/>
      <x:c r="K378" s="92"/>
      <x:c r="L378" s="92"/>
      <x:c r="M378" s="92"/>
      <x:c r="N378" s="92"/>
      <x:c r="O378" s="92"/>
      <x:c r="P378" s="92"/>
      <x:c r="Q378" s="43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5"/>
      <x:c r="H379" s="95"/>
      <x:c r="I379" s="92"/>
      <x:c r="J379" s="92"/>
      <x:c r="K379" s="92"/>
      <x:c r="L379" s="92"/>
      <x:c r="M379" s="92"/>
      <x:c r="N379" s="92"/>
      <x:c r="O379" s="92"/>
      <x:c r="P379" s="92"/>
      <x:c r="Q379" s="43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5"/>
      <x:c r="H380" s="95"/>
      <x:c r="I380" s="92"/>
      <x:c r="J380" s="92"/>
      <x:c r="K380" s="92"/>
      <x:c r="L380" s="92"/>
      <x:c r="M380" s="92"/>
      <x:c r="N380" s="92"/>
      <x:c r="O380" s="92"/>
      <x:c r="P380" s="92"/>
      <x:c r="Q380" s="43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5"/>
      <x:c r="H381" s="95"/>
      <x:c r="I381" s="92"/>
      <x:c r="J381" s="92"/>
      <x:c r="K381" s="92"/>
      <x:c r="L381" s="92"/>
      <x:c r="M381" s="92"/>
      <x:c r="N381" s="92"/>
      <x:c r="O381" s="92"/>
      <x:c r="P381" s="92"/>
      <x:c r="Q381" s="43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5"/>
      <x:c r="H382" s="95"/>
      <x:c r="I382" s="92"/>
      <x:c r="J382" s="92"/>
      <x:c r="K382" s="92"/>
      <x:c r="L382" s="92"/>
      <x:c r="M382" s="92"/>
      <x:c r="N382" s="92"/>
      <x:c r="O382" s="92"/>
      <x:c r="P382" s="92"/>
      <x:c r="Q382" s="43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5"/>
      <x:c r="H383" s="95"/>
      <x:c r="I383" s="92"/>
      <x:c r="J383" s="92"/>
      <x:c r="K383" s="92"/>
      <x:c r="L383" s="92"/>
      <x:c r="M383" s="92"/>
      <x:c r="N383" s="92"/>
      <x:c r="O383" s="92"/>
      <x:c r="P383" s="92"/>
      <x:c r="Q383" s="43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5"/>
      <x:c r="H384" s="95"/>
      <x:c r="I384" s="92"/>
      <x:c r="J384" s="92"/>
      <x:c r="K384" s="92"/>
      <x:c r="L384" s="92"/>
      <x:c r="M384" s="92"/>
      <x:c r="N384" s="92"/>
      <x:c r="O384" s="92"/>
      <x:c r="P384" s="92"/>
      <x:c r="Q384" s="43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5"/>
      <x:c r="H385" s="95"/>
      <x:c r="I385" s="92"/>
      <x:c r="J385" s="92"/>
      <x:c r="K385" s="92"/>
      <x:c r="L385" s="92"/>
      <x:c r="M385" s="92"/>
      <x:c r="N385" s="92"/>
      <x:c r="O385" s="92"/>
      <x:c r="P385" s="92"/>
      <x:c r="Q385" s="43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5"/>
      <x:c r="H386" s="95"/>
      <x:c r="I386" s="92"/>
      <x:c r="J386" s="92"/>
      <x:c r="K386" s="92"/>
      <x:c r="L386" s="92"/>
      <x:c r="M386" s="92"/>
      <x:c r="N386" s="92"/>
      <x:c r="O386" s="92"/>
      <x:c r="P386" s="92"/>
      <x:c r="Q386" s="43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5"/>
      <x:c r="H387" s="95"/>
      <x:c r="I387" s="92"/>
      <x:c r="J387" s="92"/>
      <x:c r="K387" s="92"/>
      <x:c r="L387" s="92"/>
      <x:c r="M387" s="92"/>
      <x:c r="N387" s="92"/>
      <x:c r="O387" s="92"/>
      <x:c r="P387" s="92"/>
      <x:c r="Q387" s="43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5"/>
      <x:c r="H388" s="95"/>
      <x:c r="I388" s="92"/>
      <x:c r="J388" s="92"/>
      <x:c r="K388" s="92"/>
      <x:c r="L388" s="92"/>
      <x:c r="M388" s="92"/>
      <x:c r="N388" s="92"/>
      <x:c r="O388" s="92"/>
      <x:c r="P388" s="92"/>
      <x:c r="Q388" s="43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5"/>
      <x:c r="H389" s="95"/>
      <x:c r="I389" s="92"/>
      <x:c r="J389" s="92"/>
      <x:c r="K389" s="92"/>
      <x:c r="L389" s="92"/>
      <x:c r="M389" s="92"/>
      <x:c r="N389" s="92"/>
      <x:c r="O389" s="92"/>
      <x:c r="P389" s="92"/>
      <x:c r="Q389" s="43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5"/>
      <x:c r="H390" s="95"/>
      <x:c r="I390" s="92"/>
      <x:c r="J390" s="92"/>
      <x:c r="K390" s="92"/>
      <x:c r="L390" s="92"/>
      <x:c r="M390" s="92"/>
      <x:c r="N390" s="92"/>
      <x:c r="O390" s="92"/>
      <x:c r="P390" s="92"/>
      <x:c r="Q390" s="43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5"/>
      <x:c r="H391" s="95"/>
      <x:c r="I391" s="92"/>
      <x:c r="J391" s="92"/>
      <x:c r="K391" s="92"/>
      <x:c r="L391" s="92"/>
      <x:c r="M391" s="92"/>
      <x:c r="N391" s="92"/>
      <x:c r="O391" s="92"/>
      <x:c r="P391" s="92"/>
      <x:c r="Q391" s="43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5"/>
      <x:c r="H392" s="95"/>
      <x:c r="I392" s="92"/>
      <x:c r="J392" s="92"/>
      <x:c r="K392" s="92"/>
      <x:c r="L392" s="92"/>
      <x:c r="M392" s="92"/>
      <x:c r="N392" s="92"/>
      <x:c r="O392" s="92"/>
      <x:c r="P392" s="92"/>
      <x:c r="Q392" s="43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5"/>
      <x:c r="H393" s="95"/>
      <x:c r="I393" s="92"/>
      <x:c r="J393" s="92"/>
      <x:c r="K393" s="92"/>
      <x:c r="L393" s="92"/>
      <x:c r="M393" s="92"/>
      <x:c r="N393" s="92"/>
      <x:c r="O393" s="92"/>
      <x:c r="P393" s="92"/>
      <x:c r="Q393" s="43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5"/>
      <x:c r="H394" s="95"/>
      <x:c r="I394" s="92"/>
      <x:c r="J394" s="92"/>
      <x:c r="K394" s="92"/>
      <x:c r="L394" s="92"/>
      <x:c r="M394" s="92"/>
      <x:c r="N394" s="92"/>
      <x:c r="O394" s="92"/>
      <x:c r="P394" s="92"/>
      <x:c r="Q394" s="43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5"/>
      <x:c r="H395" s="95"/>
      <x:c r="I395" s="92"/>
      <x:c r="J395" s="92"/>
      <x:c r="K395" s="92"/>
      <x:c r="L395" s="92"/>
      <x:c r="M395" s="92"/>
      <x:c r="N395" s="92"/>
      <x:c r="O395" s="92"/>
      <x:c r="P395" s="92"/>
      <x:c r="Q395" s="43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5"/>
      <x:c r="H396" s="95"/>
      <x:c r="I396" s="92"/>
      <x:c r="J396" s="92"/>
      <x:c r="K396" s="92"/>
      <x:c r="L396" s="92"/>
      <x:c r="M396" s="92"/>
      <x:c r="N396" s="92"/>
      <x:c r="O396" s="92"/>
      <x:c r="P396" s="92"/>
      <x:c r="Q396" s="43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5"/>
      <x:c r="H397" s="95"/>
      <x:c r="I397" s="92"/>
      <x:c r="J397" s="92"/>
      <x:c r="K397" s="92"/>
      <x:c r="L397" s="92"/>
      <x:c r="M397" s="92"/>
      <x:c r="N397" s="92"/>
      <x:c r="O397" s="92"/>
      <x:c r="P397" s="92"/>
      <x:c r="Q397" s="43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5"/>
      <x:c r="H398" s="95"/>
      <x:c r="I398" s="92"/>
      <x:c r="J398" s="92"/>
      <x:c r="K398" s="92"/>
      <x:c r="L398" s="92"/>
      <x:c r="M398" s="92"/>
      <x:c r="N398" s="92"/>
      <x:c r="O398" s="92"/>
      <x:c r="P398" s="92"/>
      <x:c r="Q398" s="43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5"/>
      <x:c r="H399" s="95"/>
      <x:c r="I399" s="92"/>
      <x:c r="J399" s="92"/>
      <x:c r="K399" s="92"/>
      <x:c r="L399" s="92"/>
      <x:c r="M399" s="92"/>
      <x:c r="N399" s="92"/>
      <x:c r="O399" s="92"/>
      <x:c r="P399" s="92"/>
      <x:c r="Q399" s="43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5"/>
      <x:c r="H400" s="95"/>
      <x:c r="I400" s="92"/>
      <x:c r="J400" s="92"/>
      <x:c r="K400" s="92"/>
      <x:c r="L400" s="92"/>
      <x:c r="M400" s="92"/>
      <x:c r="N400" s="92"/>
      <x:c r="O400" s="92"/>
      <x:c r="P400" s="92"/>
      <x:c r="Q400" s="43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5"/>
      <x:c r="H401" s="95"/>
      <x:c r="I401" s="92"/>
      <x:c r="J401" s="92"/>
      <x:c r="K401" s="92"/>
      <x:c r="L401" s="92"/>
      <x:c r="M401" s="92"/>
      <x:c r="N401" s="92"/>
      <x:c r="O401" s="92"/>
      <x:c r="P401" s="92"/>
      <x:c r="Q401" s="43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5"/>
      <x:c r="H402" s="95"/>
      <x:c r="I402" s="92"/>
      <x:c r="J402" s="92"/>
      <x:c r="K402" s="92"/>
      <x:c r="L402" s="92"/>
      <x:c r="M402" s="92"/>
      <x:c r="N402" s="92"/>
      <x:c r="O402" s="92"/>
      <x:c r="P402" s="92"/>
      <x:c r="Q402" s="43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5"/>
      <x:c r="H403" s="95"/>
      <x:c r="I403" s="92"/>
      <x:c r="J403" s="92"/>
      <x:c r="K403" s="92"/>
      <x:c r="L403" s="92"/>
      <x:c r="M403" s="92"/>
      <x:c r="N403" s="92"/>
      <x:c r="O403" s="92"/>
      <x:c r="P403" s="92"/>
      <x:c r="Q403" s="43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5"/>
      <x:c r="H404" s="95"/>
      <x:c r="I404" s="92"/>
      <x:c r="J404" s="92"/>
      <x:c r="K404" s="92"/>
      <x:c r="L404" s="92"/>
      <x:c r="M404" s="92"/>
      <x:c r="N404" s="92"/>
      <x:c r="O404" s="92"/>
      <x:c r="P404" s="92"/>
      <x:c r="Q404" s="43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5"/>
      <x:c r="H405" s="95"/>
      <x:c r="I405" s="92"/>
      <x:c r="J405" s="92"/>
      <x:c r="K405" s="92"/>
      <x:c r="L405" s="92"/>
      <x:c r="M405" s="92"/>
      <x:c r="N405" s="92"/>
      <x:c r="O405" s="92"/>
      <x:c r="P405" s="92"/>
      <x:c r="Q405" s="43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5"/>
      <x:c r="H406" s="95"/>
      <x:c r="I406" s="92"/>
      <x:c r="J406" s="92"/>
      <x:c r="K406" s="92"/>
      <x:c r="L406" s="92"/>
      <x:c r="M406" s="92"/>
      <x:c r="N406" s="92"/>
      <x:c r="O406" s="92"/>
      <x:c r="P406" s="92"/>
      <x:c r="Q406" s="43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5"/>
      <x:c r="H407" s="95"/>
      <x:c r="I407" s="92"/>
      <x:c r="J407" s="92"/>
      <x:c r="K407" s="92"/>
      <x:c r="L407" s="92"/>
      <x:c r="M407" s="92"/>
      <x:c r="N407" s="92"/>
      <x:c r="O407" s="92"/>
      <x:c r="P407" s="92"/>
      <x:c r="Q407" s="43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5"/>
      <x:c r="H408" s="95"/>
      <x:c r="I408" s="92"/>
      <x:c r="J408" s="92"/>
      <x:c r="K408" s="92"/>
      <x:c r="L408" s="92"/>
      <x:c r="M408" s="92"/>
      <x:c r="N408" s="92"/>
      <x:c r="O408" s="92"/>
      <x:c r="P408" s="92"/>
      <x:c r="Q408" s="43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5"/>
      <x:c r="H409" s="95"/>
      <x:c r="I409" s="92"/>
      <x:c r="J409" s="92"/>
      <x:c r="K409" s="92"/>
      <x:c r="L409" s="92"/>
      <x:c r="M409" s="92"/>
      <x:c r="N409" s="92"/>
      <x:c r="O409" s="92"/>
      <x:c r="P409" s="92"/>
      <x:c r="Q409" s="43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5"/>
      <x:c r="H410" s="95"/>
      <x:c r="I410" s="92"/>
      <x:c r="J410" s="92"/>
      <x:c r="K410" s="92"/>
      <x:c r="L410" s="92"/>
      <x:c r="M410" s="92"/>
      <x:c r="N410" s="92"/>
      <x:c r="O410" s="92"/>
      <x:c r="P410" s="92"/>
      <x:c r="Q410" s="43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5"/>
      <x:c r="H411" s="95"/>
      <x:c r="I411" s="92"/>
      <x:c r="J411" s="92"/>
      <x:c r="K411" s="92"/>
      <x:c r="L411" s="92"/>
      <x:c r="M411" s="92"/>
      <x:c r="N411" s="92"/>
      <x:c r="O411" s="92"/>
      <x:c r="P411" s="92"/>
      <x:c r="Q411" s="43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5"/>
      <x:c r="H412" s="95"/>
      <x:c r="I412" s="92"/>
      <x:c r="J412" s="92"/>
      <x:c r="K412" s="92"/>
      <x:c r="L412" s="92"/>
      <x:c r="M412" s="92"/>
      <x:c r="N412" s="92"/>
      <x:c r="O412" s="92"/>
      <x:c r="P412" s="92"/>
      <x:c r="Q412" s="43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5"/>
      <x:c r="H413" s="95"/>
      <x:c r="I413" s="92"/>
      <x:c r="J413" s="92"/>
      <x:c r="K413" s="92"/>
      <x:c r="L413" s="92"/>
      <x:c r="M413" s="92"/>
      <x:c r="N413" s="92"/>
      <x:c r="O413" s="92"/>
      <x:c r="P413" s="92"/>
      <x:c r="Q413" s="43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5"/>
      <x:c r="H414" s="95"/>
      <x:c r="I414" s="92"/>
      <x:c r="J414" s="92"/>
      <x:c r="K414" s="92"/>
      <x:c r="L414" s="92"/>
      <x:c r="M414" s="92"/>
      <x:c r="N414" s="92"/>
      <x:c r="O414" s="92"/>
      <x:c r="P414" s="92"/>
      <x:c r="Q414" s="43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5"/>
      <x:c r="H415" s="95"/>
      <x:c r="I415" s="92"/>
      <x:c r="J415" s="92"/>
      <x:c r="K415" s="92"/>
      <x:c r="L415" s="92"/>
      <x:c r="M415" s="92"/>
      <x:c r="N415" s="92"/>
      <x:c r="O415" s="92"/>
      <x:c r="P415" s="92"/>
      <x:c r="Q415" s="43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5"/>
      <x:c r="H416" s="95"/>
      <x:c r="I416" s="92"/>
      <x:c r="J416" s="92"/>
      <x:c r="K416" s="92"/>
      <x:c r="L416" s="92"/>
      <x:c r="M416" s="92"/>
      <x:c r="N416" s="92"/>
      <x:c r="O416" s="92"/>
      <x:c r="P416" s="92"/>
      <x:c r="Q416" s="43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5"/>
      <x:c r="H417" s="95"/>
      <x:c r="I417" s="92"/>
      <x:c r="J417" s="92"/>
      <x:c r="K417" s="92"/>
      <x:c r="L417" s="92"/>
      <x:c r="M417" s="92"/>
      <x:c r="N417" s="92"/>
      <x:c r="O417" s="92"/>
      <x:c r="P417" s="92"/>
      <x:c r="Q417" s="43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5"/>
      <x:c r="H418" s="95"/>
      <x:c r="I418" s="92"/>
      <x:c r="J418" s="92"/>
      <x:c r="K418" s="92"/>
      <x:c r="L418" s="92"/>
      <x:c r="M418" s="92"/>
      <x:c r="N418" s="92"/>
      <x:c r="O418" s="92"/>
      <x:c r="P418" s="92"/>
      <x:c r="Q418" s="43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5"/>
      <x:c r="H419" s="95"/>
      <x:c r="I419" s="92"/>
      <x:c r="J419" s="92"/>
      <x:c r="K419" s="92"/>
      <x:c r="L419" s="92"/>
      <x:c r="M419" s="92"/>
      <x:c r="N419" s="92"/>
      <x:c r="O419" s="92"/>
      <x:c r="P419" s="92"/>
      <x:c r="Q419" s="43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5"/>
      <x:c r="H420" s="95"/>
      <x:c r="I420" s="92"/>
      <x:c r="J420" s="92"/>
      <x:c r="K420" s="92"/>
      <x:c r="L420" s="92"/>
      <x:c r="M420" s="92"/>
      <x:c r="N420" s="92"/>
      <x:c r="O420" s="92"/>
      <x:c r="P420" s="92"/>
      <x:c r="Q420" s="43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5"/>
      <x:c r="H421" s="95"/>
      <x:c r="I421" s="92"/>
      <x:c r="J421" s="92"/>
      <x:c r="K421" s="92"/>
      <x:c r="L421" s="92"/>
      <x:c r="M421" s="92"/>
      <x:c r="N421" s="92"/>
      <x:c r="O421" s="92"/>
      <x:c r="P421" s="92"/>
      <x:c r="Q421" s="43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5"/>
      <x:c r="H422" s="95"/>
      <x:c r="I422" s="92"/>
      <x:c r="J422" s="92"/>
      <x:c r="K422" s="92"/>
      <x:c r="L422" s="92"/>
      <x:c r="M422" s="92"/>
      <x:c r="N422" s="92"/>
      <x:c r="O422" s="92"/>
      <x:c r="P422" s="92"/>
      <x:c r="Q422" s="43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5"/>
      <x:c r="H423" s="95"/>
      <x:c r="I423" s="92"/>
      <x:c r="J423" s="92"/>
      <x:c r="K423" s="92"/>
      <x:c r="L423" s="92"/>
      <x:c r="M423" s="92"/>
      <x:c r="N423" s="92"/>
      <x:c r="O423" s="92"/>
      <x:c r="P423" s="92"/>
      <x:c r="Q423" s="43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5"/>
      <x:c r="H424" s="95"/>
      <x:c r="I424" s="92"/>
      <x:c r="J424" s="92"/>
      <x:c r="K424" s="92"/>
      <x:c r="L424" s="92"/>
      <x:c r="M424" s="92"/>
      <x:c r="N424" s="92"/>
      <x:c r="O424" s="92"/>
      <x:c r="P424" s="92"/>
      <x:c r="Q424" s="43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5"/>
      <x:c r="H425" s="95"/>
      <x:c r="I425" s="92"/>
      <x:c r="J425" s="92"/>
      <x:c r="K425" s="92"/>
      <x:c r="L425" s="92"/>
      <x:c r="M425" s="92"/>
      <x:c r="N425" s="92"/>
      <x:c r="O425" s="92"/>
      <x:c r="P425" s="92"/>
      <x:c r="Q425" s="43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5"/>
      <x:c r="H426" s="95"/>
      <x:c r="I426" s="92"/>
      <x:c r="J426" s="92"/>
      <x:c r="K426" s="92"/>
      <x:c r="L426" s="92"/>
      <x:c r="M426" s="92"/>
      <x:c r="N426" s="92"/>
      <x:c r="O426" s="92"/>
      <x:c r="P426" s="92"/>
      <x:c r="Q426" s="43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5"/>
      <x:c r="H427" s="95"/>
      <x:c r="I427" s="92"/>
      <x:c r="J427" s="92"/>
      <x:c r="K427" s="92"/>
      <x:c r="L427" s="92"/>
      <x:c r="M427" s="92"/>
      <x:c r="N427" s="92"/>
      <x:c r="O427" s="92"/>
      <x:c r="P427" s="92"/>
      <x:c r="Q427" s="43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5"/>
      <x:c r="H428" s="95"/>
      <x:c r="I428" s="92"/>
      <x:c r="J428" s="92"/>
      <x:c r="K428" s="92"/>
      <x:c r="L428" s="92"/>
      <x:c r="M428" s="92"/>
      <x:c r="N428" s="92"/>
      <x:c r="O428" s="92"/>
      <x:c r="P428" s="92"/>
      <x:c r="Q428" s="43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5"/>
      <x:c r="H429" s="95"/>
      <x:c r="I429" s="92"/>
      <x:c r="J429" s="92"/>
      <x:c r="K429" s="92"/>
      <x:c r="L429" s="92"/>
      <x:c r="M429" s="92"/>
      <x:c r="N429" s="92"/>
      <x:c r="O429" s="92"/>
      <x:c r="P429" s="92"/>
      <x:c r="Q429" s="43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5"/>
      <x:c r="H430" s="95"/>
      <x:c r="I430" s="92"/>
      <x:c r="J430" s="92"/>
      <x:c r="K430" s="92"/>
      <x:c r="L430" s="92"/>
      <x:c r="M430" s="92"/>
      <x:c r="N430" s="92"/>
      <x:c r="O430" s="92"/>
      <x:c r="P430" s="92"/>
      <x:c r="Q430" s="43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5"/>
      <x:c r="H431" s="95"/>
      <x:c r="I431" s="92"/>
      <x:c r="J431" s="92"/>
      <x:c r="K431" s="92"/>
      <x:c r="L431" s="92"/>
      <x:c r="M431" s="92"/>
      <x:c r="N431" s="92"/>
      <x:c r="O431" s="92"/>
      <x:c r="P431" s="92"/>
      <x:c r="Q431" s="43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5"/>
      <x:c r="H432" s="95"/>
      <x:c r="I432" s="92"/>
      <x:c r="J432" s="92"/>
      <x:c r="K432" s="92"/>
      <x:c r="L432" s="92"/>
      <x:c r="M432" s="92"/>
      <x:c r="N432" s="92"/>
      <x:c r="O432" s="92"/>
      <x:c r="P432" s="92"/>
      <x:c r="Q432" s="43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5"/>
      <x:c r="H433" s="95"/>
      <x:c r="I433" s="92"/>
      <x:c r="J433" s="92"/>
      <x:c r="K433" s="92"/>
      <x:c r="L433" s="92"/>
      <x:c r="M433" s="92"/>
      <x:c r="N433" s="92"/>
      <x:c r="O433" s="92"/>
      <x:c r="P433" s="92"/>
      <x:c r="Q433" s="43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5"/>
      <x:c r="H434" s="95"/>
      <x:c r="I434" s="92"/>
      <x:c r="J434" s="92"/>
      <x:c r="K434" s="92"/>
      <x:c r="L434" s="92"/>
      <x:c r="M434" s="92"/>
      <x:c r="N434" s="92"/>
      <x:c r="O434" s="92"/>
      <x:c r="P434" s="92"/>
      <x:c r="Q434" s="43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5"/>
      <x:c r="H435" s="95"/>
      <x:c r="I435" s="92"/>
      <x:c r="J435" s="92"/>
      <x:c r="K435" s="92"/>
      <x:c r="L435" s="92"/>
      <x:c r="M435" s="92"/>
      <x:c r="N435" s="92"/>
      <x:c r="O435" s="92"/>
      <x:c r="P435" s="92"/>
      <x:c r="Q435" s="43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5"/>
      <x:c r="H436" s="95"/>
      <x:c r="I436" s="92"/>
      <x:c r="J436" s="92"/>
      <x:c r="K436" s="92"/>
      <x:c r="L436" s="92"/>
      <x:c r="M436" s="92"/>
      <x:c r="N436" s="92"/>
      <x:c r="O436" s="92"/>
      <x:c r="P436" s="92"/>
      <x:c r="Q436" s="43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5"/>
      <x:c r="H437" s="95"/>
      <x:c r="I437" s="92"/>
      <x:c r="J437" s="92"/>
      <x:c r="K437" s="92"/>
      <x:c r="L437" s="92"/>
      <x:c r="M437" s="92"/>
      <x:c r="N437" s="92"/>
      <x:c r="O437" s="92"/>
      <x:c r="P437" s="92"/>
      <x:c r="Q437" s="43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5"/>
      <x:c r="H438" s="95"/>
      <x:c r="I438" s="92"/>
      <x:c r="J438" s="92"/>
      <x:c r="K438" s="92"/>
      <x:c r="L438" s="92"/>
      <x:c r="M438" s="92"/>
      <x:c r="N438" s="92"/>
      <x:c r="O438" s="92"/>
      <x:c r="P438" s="92"/>
      <x:c r="Q438" s="43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5"/>
      <x:c r="H439" s="95"/>
      <x:c r="I439" s="92"/>
      <x:c r="J439" s="92"/>
      <x:c r="K439" s="92"/>
      <x:c r="L439" s="92"/>
      <x:c r="M439" s="92"/>
      <x:c r="N439" s="92"/>
      <x:c r="O439" s="92"/>
      <x:c r="P439" s="92"/>
      <x:c r="Q439" s="43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5"/>
      <x:c r="H440" s="95"/>
      <x:c r="I440" s="92"/>
      <x:c r="J440" s="92"/>
      <x:c r="K440" s="92"/>
      <x:c r="L440" s="92"/>
      <x:c r="M440" s="92"/>
      <x:c r="N440" s="92"/>
      <x:c r="O440" s="92"/>
      <x:c r="P440" s="92"/>
      <x:c r="Q440" s="43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5"/>
      <x:c r="H441" s="95"/>
      <x:c r="I441" s="92"/>
      <x:c r="J441" s="92"/>
      <x:c r="K441" s="92"/>
      <x:c r="L441" s="92"/>
      <x:c r="M441" s="92"/>
      <x:c r="N441" s="92"/>
      <x:c r="O441" s="92"/>
      <x:c r="P441" s="92"/>
      <x:c r="Q441" s="43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5"/>
      <x:c r="H442" s="95"/>
      <x:c r="I442" s="92"/>
      <x:c r="J442" s="92"/>
      <x:c r="K442" s="92"/>
      <x:c r="L442" s="92"/>
      <x:c r="M442" s="92"/>
      <x:c r="N442" s="92"/>
      <x:c r="O442" s="92"/>
      <x:c r="P442" s="92"/>
      <x:c r="Q442" s="43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5"/>
      <x:c r="H443" s="95"/>
      <x:c r="I443" s="92"/>
      <x:c r="J443" s="92"/>
      <x:c r="K443" s="92"/>
      <x:c r="L443" s="92"/>
      <x:c r="M443" s="92"/>
      <x:c r="N443" s="92"/>
      <x:c r="O443" s="92"/>
      <x:c r="P443" s="92"/>
      <x:c r="Q443" s="43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5"/>
      <x:c r="H444" s="95"/>
      <x:c r="I444" s="92"/>
      <x:c r="J444" s="92"/>
      <x:c r="K444" s="92"/>
      <x:c r="L444" s="92"/>
      <x:c r="M444" s="92"/>
      <x:c r="N444" s="92"/>
      <x:c r="O444" s="92"/>
      <x:c r="P444" s="92"/>
      <x:c r="Q444" s="43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5"/>
      <x:c r="H445" s="95"/>
      <x:c r="I445" s="92"/>
      <x:c r="J445" s="92"/>
      <x:c r="K445" s="92"/>
      <x:c r="L445" s="92"/>
      <x:c r="M445" s="92"/>
      <x:c r="N445" s="92"/>
      <x:c r="O445" s="92"/>
      <x:c r="P445" s="92"/>
      <x:c r="Q445" s="43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5"/>
      <x:c r="H446" s="95"/>
      <x:c r="I446" s="92"/>
      <x:c r="J446" s="92"/>
      <x:c r="K446" s="92"/>
      <x:c r="L446" s="92"/>
      <x:c r="M446" s="92"/>
      <x:c r="N446" s="92"/>
      <x:c r="O446" s="92"/>
      <x:c r="P446" s="92"/>
      <x:c r="Q446" s="43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5"/>
      <x:c r="H447" s="95"/>
      <x:c r="I447" s="92"/>
      <x:c r="J447" s="92"/>
      <x:c r="K447" s="92"/>
      <x:c r="L447" s="92"/>
      <x:c r="M447" s="92"/>
      <x:c r="N447" s="92"/>
      <x:c r="O447" s="92"/>
      <x:c r="P447" s="92"/>
      <x:c r="Q447" s="43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5"/>
      <x:c r="H448" s="95"/>
      <x:c r="I448" s="92"/>
      <x:c r="J448" s="92"/>
      <x:c r="K448" s="92"/>
      <x:c r="L448" s="92"/>
      <x:c r="M448" s="92"/>
      <x:c r="N448" s="92"/>
      <x:c r="O448" s="92"/>
      <x:c r="P448" s="92"/>
      <x:c r="Q448" s="43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5"/>
      <x:c r="H449" s="95"/>
      <x:c r="I449" s="92"/>
      <x:c r="J449" s="92"/>
      <x:c r="K449" s="92"/>
      <x:c r="L449" s="92"/>
      <x:c r="M449" s="92"/>
      <x:c r="N449" s="92"/>
      <x:c r="O449" s="92"/>
      <x:c r="P449" s="92"/>
      <x:c r="Q449" s="43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5"/>
      <x:c r="H450" s="95"/>
      <x:c r="I450" s="92"/>
      <x:c r="J450" s="92"/>
      <x:c r="K450" s="92"/>
      <x:c r="L450" s="92"/>
      <x:c r="M450" s="92"/>
      <x:c r="N450" s="92"/>
      <x:c r="O450" s="92"/>
      <x:c r="P450" s="92"/>
      <x:c r="Q450" s="43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5"/>
      <x:c r="H451" s="95"/>
      <x:c r="I451" s="92"/>
      <x:c r="J451" s="92"/>
      <x:c r="K451" s="92"/>
      <x:c r="L451" s="92"/>
      <x:c r="M451" s="92"/>
      <x:c r="N451" s="92"/>
      <x:c r="O451" s="92"/>
      <x:c r="P451" s="92"/>
      <x:c r="Q451" s="43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5"/>
      <x:c r="H452" s="95"/>
      <x:c r="I452" s="92"/>
      <x:c r="J452" s="92"/>
      <x:c r="K452" s="92"/>
      <x:c r="L452" s="92"/>
      <x:c r="M452" s="92"/>
      <x:c r="N452" s="92"/>
      <x:c r="O452" s="92"/>
      <x:c r="P452" s="92"/>
      <x:c r="Q452" s="43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5"/>
      <x:c r="H453" s="95"/>
      <x:c r="I453" s="92"/>
      <x:c r="J453" s="92"/>
      <x:c r="K453" s="92"/>
      <x:c r="L453" s="92"/>
      <x:c r="M453" s="92"/>
      <x:c r="N453" s="92"/>
      <x:c r="O453" s="92"/>
      <x:c r="P453" s="92"/>
      <x:c r="Q453" s="43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5"/>
      <x:c r="H454" s="95"/>
      <x:c r="I454" s="92"/>
      <x:c r="J454" s="92"/>
      <x:c r="K454" s="92"/>
      <x:c r="L454" s="92"/>
      <x:c r="M454" s="92"/>
      <x:c r="N454" s="92"/>
      <x:c r="O454" s="92"/>
      <x:c r="P454" s="92"/>
      <x:c r="Q454" s="43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5"/>
      <x:c r="H455" s="95"/>
      <x:c r="I455" s="92"/>
      <x:c r="J455" s="92"/>
      <x:c r="K455" s="92"/>
      <x:c r="L455" s="92"/>
      <x:c r="M455" s="92"/>
      <x:c r="N455" s="92"/>
      <x:c r="O455" s="92"/>
      <x:c r="P455" s="92"/>
      <x:c r="Q455" s="43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5"/>
      <x:c r="H456" s="95"/>
      <x:c r="I456" s="92"/>
      <x:c r="J456" s="92"/>
      <x:c r="K456" s="92"/>
      <x:c r="L456" s="92"/>
      <x:c r="M456" s="92"/>
      <x:c r="N456" s="92"/>
      <x:c r="O456" s="92"/>
      <x:c r="P456" s="92"/>
      <x:c r="Q456" s="43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5"/>
      <x:c r="H457" s="95"/>
      <x:c r="I457" s="92"/>
      <x:c r="J457" s="92"/>
      <x:c r="K457" s="92"/>
      <x:c r="L457" s="92"/>
      <x:c r="M457" s="92"/>
      <x:c r="N457" s="92"/>
      <x:c r="O457" s="92"/>
      <x:c r="P457" s="92"/>
      <x:c r="Q457" s="43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5"/>
      <x:c r="H458" s="95"/>
      <x:c r="I458" s="92"/>
      <x:c r="J458" s="92"/>
      <x:c r="K458" s="92"/>
      <x:c r="L458" s="92"/>
      <x:c r="M458" s="92"/>
      <x:c r="N458" s="92"/>
      <x:c r="O458" s="92"/>
      <x:c r="P458" s="92"/>
      <x:c r="Q458" s="43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5"/>
      <x:c r="H459" s="95"/>
      <x:c r="I459" s="92"/>
      <x:c r="J459" s="92"/>
      <x:c r="K459" s="92"/>
      <x:c r="L459" s="92"/>
      <x:c r="M459" s="92"/>
      <x:c r="N459" s="92"/>
      <x:c r="O459" s="92"/>
      <x:c r="P459" s="92"/>
      <x:c r="Q459" s="43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5"/>
      <x:c r="H460" s="95"/>
      <x:c r="I460" s="92"/>
      <x:c r="J460" s="92"/>
      <x:c r="K460" s="92"/>
      <x:c r="L460" s="92"/>
      <x:c r="M460" s="92"/>
      <x:c r="N460" s="92"/>
      <x:c r="O460" s="92"/>
      <x:c r="P460" s="92"/>
      <x:c r="Q460" s="43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5"/>
      <x:c r="H461" s="95"/>
      <x:c r="I461" s="92"/>
      <x:c r="J461" s="92"/>
      <x:c r="K461" s="92"/>
      <x:c r="L461" s="92"/>
      <x:c r="M461" s="92"/>
      <x:c r="N461" s="92"/>
      <x:c r="O461" s="92"/>
      <x:c r="P461" s="92"/>
      <x:c r="Q461" s="43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5"/>
      <x:c r="H462" s="95"/>
      <x:c r="I462" s="92"/>
      <x:c r="J462" s="92"/>
      <x:c r="K462" s="92"/>
      <x:c r="L462" s="92"/>
      <x:c r="M462" s="92"/>
      <x:c r="N462" s="92"/>
      <x:c r="O462" s="92"/>
      <x:c r="P462" s="92"/>
      <x:c r="Q462" s="43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5"/>
      <x:c r="H463" s="95"/>
      <x:c r="I463" s="92"/>
      <x:c r="J463" s="92"/>
      <x:c r="K463" s="92"/>
      <x:c r="L463" s="92"/>
      <x:c r="M463" s="92"/>
      <x:c r="N463" s="92"/>
      <x:c r="O463" s="92"/>
      <x:c r="P463" s="92"/>
      <x:c r="Q463" s="43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5"/>
      <x:c r="H464" s="95"/>
      <x:c r="I464" s="92"/>
      <x:c r="J464" s="92"/>
      <x:c r="K464" s="92"/>
      <x:c r="L464" s="92"/>
      <x:c r="M464" s="92"/>
      <x:c r="N464" s="92"/>
      <x:c r="O464" s="92"/>
      <x:c r="P464" s="92"/>
      <x:c r="Q464" s="43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5"/>
      <x:c r="H465" s="95"/>
      <x:c r="I465" s="92"/>
      <x:c r="J465" s="92"/>
      <x:c r="K465" s="92"/>
      <x:c r="L465" s="92"/>
      <x:c r="M465" s="92"/>
      <x:c r="N465" s="92"/>
      <x:c r="O465" s="92"/>
      <x:c r="P465" s="92"/>
      <x:c r="Q465" s="43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5"/>
      <x:c r="H466" s="95"/>
      <x:c r="I466" s="92"/>
      <x:c r="J466" s="92"/>
      <x:c r="K466" s="92"/>
      <x:c r="L466" s="92"/>
      <x:c r="M466" s="92"/>
      <x:c r="N466" s="92"/>
      <x:c r="O466" s="92"/>
      <x:c r="P466" s="92"/>
      <x:c r="Q466" s="43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5"/>
      <x:c r="H467" s="95"/>
      <x:c r="I467" s="92"/>
      <x:c r="J467" s="92"/>
      <x:c r="K467" s="92"/>
      <x:c r="L467" s="92"/>
      <x:c r="M467" s="92"/>
      <x:c r="N467" s="92"/>
      <x:c r="O467" s="92"/>
      <x:c r="P467" s="92"/>
      <x:c r="Q467" s="43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5"/>
      <x:c r="H468" s="95"/>
      <x:c r="I468" s="92"/>
      <x:c r="J468" s="92"/>
      <x:c r="K468" s="92"/>
      <x:c r="L468" s="92"/>
      <x:c r="M468" s="92"/>
      <x:c r="N468" s="92"/>
      <x:c r="O468" s="92"/>
      <x:c r="P468" s="92"/>
      <x:c r="Q468" s="43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5"/>
      <x:c r="H469" s="95"/>
      <x:c r="I469" s="92"/>
      <x:c r="J469" s="92"/>
      <x:c r="K469" s="92"/>
      <x:c r="L469" s="92"/>
      <x:c r="M469" s="92"/>
      <x:c r="N469" s="92"/>
      <x:c r="O469" s="92"/>
      <x:c r="P469" s="92"/>
      <x:c r="Q469" s="43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5"/>
      <x:c r="H470" s="95"/>
      <x:c r="I470" s="92"/>
      <x:c r="J470" s="92"/>
      <x:c r="K470" s="92"/>
      <x:c r="L470" s="92"/>
      <x:c r="M470" s="92"/>
      <x:c r="N470" s="92"/>
      <x:c r="O470" s="92"/>
      <x:c r="P470" s="92"/>
      <x:c r="Q470" s="43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5"/>
      <x:c r="H471" s="95"/>
      <x:c r="I471" s="92"/>
      <x:c r="J471" s="92"/>
      <x:c r="K471" s="92"/>
      <x:c r="L471" s="92"/>
      <x:c r="M471" s="92"/>
      <x:c r="N471" s="92"/>
      <x:c r="O471" s="92"/>
      <x:c r="P471" s="92"/>
      <x:c r="Q471" s="43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5"/>
      <x:c r="H472" s="95"/>
      <x:c r="I472" s="92"/>
      <x:c r="J472" s="92"/>
      <x:c r="K472" s="92"/>
      <x:c r="L472" s="92"/>
      <x:c r="M472" s="92"/>
      <x:c r="N472" s="92"/>
      <x:c r="O472" s="92"/>
      <x:c r="P472" s="92"/>
      <x:c r="Q472" s="43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5"/>
      <x:c r="H473" s="95"/>
      <x:c r="I473" s="92"/>
      <x:c r="J473" s="92"/>
      <x:c r="K473" s="92"/>
      <x:c r="L473" s="92"/>
      <x:c r="M473" s="92"/>
      <x:c r="N473" s="92"/>
      <x:c r="O473" s="92"/>
      <x:c r="P473" s="92"/>
      <x:c r="Q473" s="43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5"/>
      <x:c r="H474" s="95"/>
      <x:c r="I474" s="92"/>
      <x:c r="J474" s="92"/>
      <x:c r="K474" s="92"/>
      <x:c r="L474" s="92"/>
      <x:c r="M474" s="92"/>
      <x:c r="N474" s="92"/>
      <x:c r="O474" s="92"/>
      <x:c r="P474" s="92"/>
      <x:c r="Q474" s="43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5"/>
      <x:c r="H475" s="95"/>
      <x:c r="I475" s="92"/>
      <x:c r="J475" s="92"/>
      <x:c r="K475" s="92"/>
      <x:c r="L475" s="92"/>
      <x:c r="M475" s="92"/>
      <x:c r="N475" s="92"/>
      <x:c r="O475" s="92"/>
      <x:c r="P475" s="92"/>
      <x:c r="Q475" s="43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5"/>
      <x:c r="H476" s="95"/>
      <x:c r="I476" s="92"/>
      <x:c r="J476" s="92"/>
      <x:c r="K476" s="92"/>
      <x:c r="L476" s="92"/>
      <x:c r="M476" s="92"/>
      <x:c r="N476" s="92"/>
      <x:c r="O476" s="92"/>
      <x:c r="P476" s="92"/>
      <x:c r="Q476" s="43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5"/>
      <x:c r="H477" s="95"/>
      <x:c r="I477" s="92"/>
      <x:c r="J477" s="92"/>
      <x:c r="K477" s="92"/>
      <x:c r="L477" s="92"/>
      <x:c r="M477" s="92"/>
      <x:c r="N477" s="92"/>
      <x:c r="O477" s="92"/>
      <x:c r="P477" s="92"/>
      <x:c r="Q477" s="43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5"/>
      <x:c r="H478" s="95"/>
      <x:c r="I478" s="92"/>
      <x:c r="J478" s="92"/>
      <x:c r="K478" s="92"/>
      <x:c r="L478" s="92"/>
      <x:c r="M478" s="92"/>
      <x:c r="N478" s="92"/>
      <x:c r="O478" s="92"/>
      <x:c r="P478" s="92"/>
      <x:c r="Q478" s="43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5"/>
      <x:c r="H479" s="95"/>
      <x:c r="I479" s="92"/>
      <x:c r="J479" s="92"/>
      <x:c r="K479" s="92"/>
      <x:c r="L479" s="92"/>
      <x:c r="M479" s="92"/>
      <x:c r="N479" s="92"/>
      <x:c r="O479" s="92"/>
      <x:c r="P479" s="92"/>
      <x:c r="Q479" s="43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5"/>
      <x:c r="H480" s="95"/>
      <x:c r="I480" s="92"/>
      <x:c r="J480" s="92"/>
      <x:c r="K480" s="92"/>
      <x:c r="L480" s="92"/>
      <x:c r="M480" s="92"/>
      <x:c r="N480" s="92"/>
      <x:c r="O480" s="92"/>
      <x:c r="P480" s="92"/>
      <x:c r="Q480" s="43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5"/>
      <x:c r="H481" s="95"/>
      <x:c r="I481" s="92"/>
      <x:c r="J481" s="92"/>
      <x:c r="K481" s="92"/>
      <x:c r="L481" s="92"/>
      <x:c r="M481" s="92"/>
      <x:c r="N481" s="92"/>
      <x:c r="O481" s="92"/>
      <x:c r="P481" s="92"/>
      <x:c r="Q481" s="43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5"/>
      <x:c r="H482" s="95"/>
      <x:c r="I482" s="92"/>
      <x:c r="J482" s="92"/>
      <x:c r="K482" s="92"/>
      <x:c r="L482" s="92"/>
      <x:c r="M482" s="92"/>
      <x:c r="N482" s="92"/>
      <x:c r="O482" s="92"/>
      <x:c r="P482" s="92"/>
      <x:c r="Q482" s="43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5"/>
      <x:c r="H483" s="95"/>
      <x:c r="I483" s="92"/>
      <x:c r="J483" s="92"/>
      <x:c r="K483" s="92"/>
      <x:c r="L483" s="92"/>
      <x:c r="M483" s="92"/>
      <x:c r="N483" s="92"/>
      <x:c r="O483" s="92"/>
      <x:c r="P483" s="92"/>
      <x:c r="Q483" s="43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5"/>
      <x:c r="H484" s="95"/>
      <x:c r="I484" s="92"/>
      <x:c r="J484" s="92"/>
      <x:c r="K484" s="92"/>
      <x:c r="L484" s="92"/>
      <x:c r="M484" s="92"/>
      <x:c r="N484" s="92"/>
      <x:c r="O484" s="92"/>
      <x:c r="P484" s="92"/>
      <x:c r="Q484" s="43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5"/>
      <x:c r="H485" s="95"/>
      <x:c r="I485" s="92"/>
      <x:c r="J485" s="92"/>
      <x:c r="K485" s="92"/>
      <x:c r="L485" s="92"/>
      <x:c r="M485" s="92"/>
      <x:c r="N485" s="92"/>
      <x:c r="O485" s="92"/>
      <x:c r="P485" s="92"/>
      <x:c r="Q485" s="43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5"/>
      <x:c r="H486" s="95"/>
      <x:c r="I486" s="92"/>
      <x:c r="J486" s="92"/>
      <x:c r="K486" s="92"/>
      <x:c r="L486" s="92"/>
      <x:c r="M486" s="92"/>
      <x:c r="N486" s="92"/>
      <x:c r="O486" s="92"/>
      <x:c r="P486" s="92"/>
      <x:c r="Q486" s="43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5"/>
      <x:c r="H487" s="95"/>
      <x:c r="I487" s="92"/>
      <x:c r="J487" s="92"/>
      <x:c r="K487" s="92"/>
      <x:c r="L487" s="92"/>
      <x:c r="M487" s="92"/>
      <x:c r="N487" s="92"/>
      <x:c r="O487" s="92"/>
      <x:c r="P487" s="92"/>
      <x:c r="Q487" s="43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5"/>
      <x:c r="H488" s="95"/>
      <x:c r="I488" s="92"/>
      <x:c r="J488" s="92"/>
      <x:c r="K488" s="92"/>
      <x:c r="L488" s="92"/>
      <x:c r="M488" s="92"/>
      <x:c r="N488" s="92"/>
      <x:c r="O488" s="92"/>
      <x:c r="P488" s="92"/>
      <x:c r="Q488" s="43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5"/>
      <x:c r="H489" s="95"/>
      <x:c r="I489" s="92"/>
      <x:c r="J489" s="92"/>
      <x:c r="K489" s="92"/>
      <x:c r="L489" s="92"/>
      <x:c r="M489" s="92"/>
      <x:c r="N489" s="92"/>
      <x:c r="O489" s="92"/>
      <x:c r="P489" s="92"/>
      <x:c r="Q489" s="43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5"/>
      <x:c r="H490" s="95"/>
      <x:c r="I490" s="92"/>
      <x:c r="J490" s="92"/>
      <x:c r="K490" s="92"/>
      <x:c r="L490" s="92"/>
      <x:c r="M490" s="92"/>
      <x:c r="N490" s="92"/>
      <x:c r="O490" s="92"/>
      <x:c r="P490" s="92"/>
      <x:c r="Q490" s="43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5"/>
      <x:c r="H491" s="95"/>
      <x:c r="I491" s="92"/>
      <x:c r="J491" s="92"/>
      <x:c r="K491" s="92"/>
      <x:c r="L491" s="92"/>
      <x:c r="M491" s="92"/>
      <x:c r="N491" s="92"/>
      <x:c r="O491" s="92"/>
      <x:c r="P491" s="92"/>
      <x:c r="Q491" s="43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5"/>
      <x:c r="H492" s="95"/>
      <x:c r="I492" s="92"/>
      <x:c r="J492" s="92"/>
      <x:c r="K492" s="92"/>
      <x:c r="L492" s="92"/>
      <x:c r="M492" s="92"/>
      <x:c r="N492" s="92"/>
      <x:c r="O492" s="92"/>
      <x:c r="P492" s="92"/>
      <x:c r="Q492" s="43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5"/>
      <x:c r="H493" s="95"/>
      <x:c r="I493" s="92"/>
      <x:c r="J493" s="92"/>
      <x:c r="K493" s="92"/>
      <x:c r="L493" s="92"/>
      <x:c r="M493" s="92"/>
      <x:c r="N493" s="92"/>
      <x:c r="O493" s="92"/>
      <x:c r="P493" s="92"/>
      <x:c r="Q493" s="43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5"/>
      <x:c r="H494" s="95"/>
      <x:c r="I494" s="92"/>
      <x:c r="J494" s="92"/>
      <x:c r="K494" s="92"/>
      <x:c r="L494" s="92"/>
      <x:c r="M494" s="92"/>
      <x:c r="N494" s="92"/>
      <x:c r="O494" s="92"/>
      <x:c r="P494" s="92"/>
      <x:c r="Q494" s="43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5"/>
      <x:c r="H495" s="95"/>
      <x:c r="I495" s="92"/>
      <x:c r="J495" s="92"/>
      <x:c r="K495" s="92"/>
      <x:c r="L495" s="92"/>
      <x:c r="M495" s="92"/>
      <x:c r="N495" s="92"/>
      <x:c r="O495" s="92"/>
      <x:c r="P495" s="92"/>
      <x:c r="Q495" s="43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5"/>
      <x:c r="H496" s="95"/>
      <x:c r="I496" s="92"/>
      <x:c r="J496" s="92"/>
      <x:c r="K496" s="92"/>
      <x:c r="L496" s="92"/>
      <x:c r="M496" s="92"/>
      <x:c r="N496" s="92"/>
      <x:c r="O496" s="92"/>
      <x:c r="P496" s="92"/>
      <x:c r="Q496" s="43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5"/>
      <x:c r="H497" s="95"/>
      <x:c r="I497" s="92"/>
      <x:c r="J497" s="92"/>
      <x:c r="K497" s="92"/>
      <x:c r="L497" s="92"/>
      <x:c r="M497" s="92"/>
      <x:c r="N497" s="92"/>
      <x:c r="O497" s="92"/>
      <x:c r="P497" s="92"/>
      <x:c r="Q497" s="43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5"/>
      <x:c r="H498" s="95"/>
      <x:c r="I498" s="92"/>
      <x:c r="J498" s="92"/>
      <x:c r="K498" s="92"/>
      <x:c r="L498" s="92"/>
      <x:c r="M498" s="92"/>
      <x:c r="N498" s="92"/>
      <x:c r="O498" s="92"/>
      <x:c r="P498" s="92"/>
      <x:c r="Q498" s="43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5"/>
      <x:c r="H499" s="95"/>
      <x:c r="I499" s="92"/>
      <x:c r="J499" s="92"/>
      <x:c r="K499" s="92"/>
      <x:c r="L499" s="92"/>
      <x:c r="M499" s="92"/>
      <x:c r="N499" s="92"/>
      <x:c r="O499" s="92"/>
      <x:c r="P499" s="92"/>
      <x:c r="Q499" s="43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5"/>
      <x:c r="H500" s="95"/>
      <x:c r="I500" s="92"/>
      <x:c r="J500" s="92"/>
      <x:c r="K500" s="92"/>
      <x:c r="L500" s="92"/>
      <x:c r="M500" s="92"/>
      <x:c r="N500" s="92"/>
      <x:c r="O500" s="92"/>
      <x:c r="P500" s="92"/>
      <x:c r="Q500" s="43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5"/>
      <x:c r="H501" s="95"/>
      <x:c r="I501" s="92"/>
      <x:c r="J501" s="92"/>
      <x:c r="K501" s="92"/>
      <x:c r="L501" s="92"/>
      <x:c r="M501" s="92"/>
      <x:c r="N501" s="92"/>
      <x:c r="O501" s="92"/>
      <x:c r="P501" s="92"/>
      <x:c r="Q501" s="43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5"/>
      <x:c r="H502" s="95"/>
      <x:c r="I502" s="92"/>
      <x:c r="J502" s="92"/>
      <x:c r="K502" s="92"/>
      <x:c r="L502" s="92"/>
      <x:c r="M502" s="92"/>
      <x:c r="N502" s="92"/>
      <x:c r="O502" s="92"/>
      <x:c r="P502" s="92"/>
      <x:c r="Q502" s="43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5"/>
      <x:c r="H503" s="95"/>
      <x:c r="I503" s="92"/>
      <x:c r="J503" s="92"/>
      <x:c r="K503" s="92"/>
      <x:c r="L503" s="92"/>
      <x:c r="M503" s="92"/>
      <x:c r="N503" s="92"/>
      <x:c r="O503" s="92"/>
      <x:c r="P503" s="92"/>
      <x:c r="Q503" s="43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5"/>
      <x:c r="H504" s="95"/>
      <x:c r="I504" s="92"/>
      <x:c r="J504" s="92"/>
      <x:c r="K504" s="92"/>
      <x:c r="L504" s="92"/>
      <x:c r="M504" s="92"/>
      <x:c r="N504" s="92"/>
      <x:c r="O504" s="92"/>
      <x:c r="P504" s="92"/>
      <x:c r="Q504" s="43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5"/>
      <x:c r="H505" s="95"/>
      <x:c r="I505" s="92"/>
      <x:c r="J505" s="92"/>
      <x:c r="K505" s="92"/>
      <x:c r="L505" s="92"/>
      <x:c r="M505" s="92"/>
      <x:c r="N505" s="92"/>
      <x:c r="O505" s="92"/>
      <x:c r="P505" s="92"/>
      <x:c r="Q505" s="43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5"/>
      <x:c r="H506" s="95"/>
      <x:c r="I506" s="92"/>
      <x:c r="J506" s="92"/>
      <x:c r="K506" s="92"/>
      <x:c r="L506" s="92"/>
      <x:c r="M506" s="92"/>
      <x:c r="N506" s="92"/>
      <x:c r="O506" s="92"/>
      <x:c r="P506" s="92"/>
      <x:c r="Q506" s="43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S4"/>
  </x:mergeCells>
  <x:dataValidations count="2">
    <x:dataValidation type="list" errorStyle="stop" operator="between" allowBlank="0" showDropDown="0" showInputMessage="0" showErrorMessage="0" sqref="E7:E506">
      <x:formula1>"Operating agreement,Funding agreement,Lease,Mortgage covenant,Partnership agreement,Land restriction,Other"</x:formula1>
      <x:formula2>0</x:formula2>
    </x:dataValidation>
    <x:dataValidation type="list" errorStyle="stop" operator="between" allowBlank="0" showDropDown="0" showInputMessage="0" showErrorMessage="0" sqref="Q7:Q506">
      <x:formula1>"Not reviewed,Under review,Verified,Legal review required,Exception accepted"</x:formula1>
      <x:formula2>0</x:formula2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4" width="18" style="1" hidden="0" customWidth="1"/>
    <x:col min="5" max="5" width="30" style="1" hidden="0" customWidth="1"/>
    <x:col min="6" max="6" width="22" style="1" hidden="0" customWidth="1"/>
    <x:col min="7" max="7" width="24" style="1" hidden="0" customWidth="1"/>
    <x:col min="8" max="8" width="16" style="1" hidden="0" customWidth="1"/>
    <x:col min="9" max="10" width="20" style="1" hidden="0" customWidth="1"/>
    <x:col min="11" max="12" width="24" style="1" hidden="0" customWidth="1"/>
    <x:col min="13" max="13" width="18" style="1" hidden="0" customWidth="1"/>
    <x:col min="14" max="14" width="24" style="1" hidden="0" customWidth="1"/>
    <x:col min="15" max="15" width="20" style="1" hidden="0" customWidth="1"/>
    <x:col min="16" max="16" width="18" style="1" hidden="0" customWidth="1"/>
    <x:col min="17" max="17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1597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1598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98" t="s">
        <x:v>1599</x:v>
      </x:c>
      <x:c r="B6" s="298" t="s">
        <x:v>1057</x:v>
      </x:c>
      <x:c r="C6" s="298" t="s">
        <x:v>1058</x:v>
      </x:c>
      <x:c r="D6" s="298" t="s">
        <x:v>1532</x:v>
      </x:c>
      <x:c r="E6" s="298" t="s">
        <x:v>1600</x:v>
      </x:c>
      <x:c r="F6" s="299" t="s">
        <x:v>1601</x:v>
      </x:c>
      <x:c r="G6" s="299" t="s">
        <x:v>1602</x:v>
      </x:c>
      <x:c r="H6" s="299" t="s">
        <x:v>1603</x:v>
      </x:c>
      <x:c r="I6" s="299" t="s">
        <x:v>1604</x:v>
      </x:c>
      <x:c r="J6" s="299" t="s">
        <x:v>1605</x:v>
      </x:c>
      <x:c r="K6" s="299" t="s">
        <x:v>1606</x:v>
      </x:c>
      <x:c r="L6" s="299" t="s">
        <x:v>1607</x:v>
      </x:c>
      <x:c r="M6" s="298" t="s">
        <x:v>1460</x:v>
      </x:c>
      <x:c r="N6" s="299" t="s">
        <x:v>533</x:v>
      </x:c>
      <x:c r="O6" s="298" t="s">
        <x:v>1076</x:v>
      </x:c>
      <x:c r="P6" s="298" t="s">
        <x:v>1493</x:v>
      </x:c>
      <x:c r="Q6" s="299" t="s">
        <x:v>448</x:v>
      </x:c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110"/>
      <x:c r="I7" s="309"/>
      <x:c r="J7" s="309"/>
      <x:c r="K7" s="90"/>
      <x:c r="L7" s="90"/>
      <x:c r="M7" s="90"/>
      <x:c r="N7" s="90"/>
      <x:c r="O7" s="38"/>
      <x:c r="P7" s="90"/>
      <x:c r="Q7" s="90"/>
      <x:c r="R7" s="92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110"/>
      <x:c r="I8" s="309"/>
      <x:c r="J8" s="309"/>
      <x:c r="K8" s="90"/>
      <x:c r="L8" s="90"/>
      <x:c r="M8" s="90"/>
      <x:c r="N8" s="90"/>
      <x:c r="O8" s="38"/>
      <x:c r="P8" s="90"/>
      <x:c r="Q8" s="90"/>
      <x:c r="R8" s="92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110"/>
      <x:c r="I9" s="309"/>
      <x:c r="J9" s="309"/>
      <x:c r="K9" s="90"/>
      <x:c r="L9" s="90"/>
      <x:c r="M9" s="90"/>
      <x:c r="N9" s="90"/>
      <x:c r="O9" s="38"/>
      <x:c r="P9" s="90"/>
      <x:c r="Q9" s="90"/>
      <x:c r="R9" s="92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110"/>
      <x:c r="I10" s="309"/>
      <x:c r="J10" s="309"/>
      <x:c r="K10" s="90"/>
      <x:c r="L10" s="90"/>
      <x:c r="M10" s="90"/>
      <x:c r="N10" s="90"/>
      <x:c r="O10" s="38"/>
      <x:c r="P10" s="90"/>
      <x:c r="Q10" s="90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110"/>
      <x:c r="I11" s="309"/>
      <x:c r="J11" s="309"/>
      <x:c r="K11" s="90"/>
      <x:c r="L11" s="90"/>
      <x:c r="M11" s="90"/>
      <x:c r="N11" s="90"/>
      <x:c r="O11" s="38"/>
      <x:c r="P11" s="90"/>
      <x:c r="Q11" s="90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110"/>
      <x:c r="I12" s="309"/>
      <x:c r="J12" s="309"/>
      <x:c r="K12" s="90"/>
      <x:c r="L12" s="90"/>
      <x:c r="M12" s="90"/>
      <x:c r="N12" s="90"/>
      <x:c r="O12" s="38"/>
      <x:c r="P12" s="90"/>
      <x:c r="Q12" s="90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110"/>
      <x:c r="I13" s="309"/>
      <x:c r="J13" s="309"/>
      <x:c r="K13" s="90"/>
      <x:c r="L13" s="90"/>
      <x:c r="M13" s="90"/>
      <x:c r="N13" s="90"/>
      <x:c r="O13" s="38"/>
      <x:c r="P13" s="90"/>
      <x:c r="Q13" s="90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110"/>
      <x:c r="I14" s="309"/>
      <x:c r="J14" s="309"/>
      <x:c r="K14" s="90"/>
      <x:c r="L14" s="90"/>
      <x:c r="M14" s="90"/>
      <x:c r="N14" s="90"/>
      <x:c r="O14" s="38"/>
      <x:c r="P14" s="90"/>
      <x:c r="Q14" s="90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110"/>
      <x:c r="I15" s="309"/>
      <x:c r="J15" s="309"/>
      <x:c r="K15" s="90"/>
      <x:c r="L15" s="90"/>
      <x:c r="M15" s="90"/>
      <x:c r="N15" s="90"/>
      <x:c r="O15" s="38"/>
      <x:c r="P15" s="90"/>
      <x:c r="Q15" s="90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110"/>
      <x:c r="I16" s="309"/>
      <x:c r="J16" s="309"/>
      <x:c r="K16" s="90"/>
      <x:c r="L16" s="90"/>
      <x:c r="M16" s="90"/>
      <x:c r="N16" s="90"/>
      <x:c r="O16" s="38"/>
      <x:c r="P16" s="90"/>
      <x:c r="Q16" s="90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110"/>
      <x:c r="I17" s="309"/>
      <x:c r="J17" s="309"/>
      <x:c r="K17" s="90"/>
      <x:c r="L17" s="90"/>
      <x:c r="M17" s="90"/>
      <x:c r="N17" s="90"/>
      <x:c r="O17" s="38"/>
      <x:c r="P17" s="90"/>
      <x:c r="Q17" s="90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110"/>
      <x:c r="I18" s="309"/>
      <x:c r="J18" s="309"/>
      <x:c r="K18" s="90"/>
      <x:c r="L18" s="90"/>
      <x:c r="M18" s="90"/>
      <x:c r="N18" s="90"/>
      <x:c r="O18" s="38"/>
      <x:c r="P18" s="90"/>
      <x:c r="Q18" s="90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110"/>
      <x:c r="I19" s="309"/>
      <x:c r="J19" s="309"/>
      <x:c r="K19" s="90"/>
      <x:c r="L19" s="90"/>
      <x:c r="M19" s="90"/>
      <x:c r="N19" s="90"/>
      <x:c r="O19" s="38"/>
      <x:c r="P19" s="90"/>
      <x:c r="Q19" s="90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9.5" hidden="0" customHeight="1">
      <x:c r="A20" s="93"/>
      <x:c r="B20" s="93"/>
      <x:c r="C20" s="93"/>
      <x:c r="D20" s="93"/>
      <x:c r="E20" s="93"/>
      <x:c r="F20" s="93"/>
      <x:c r="G20" s="93"/>
      <x:c r="H20" s="112"/>
      <x:c r="I20" s="310"/>
      <x:c r="J20" s="310"/>
      <x:c r="K20" s="93"/>
      <x:c r="L20" s="93"/>
      <x:c r="M20" s="93"/>
      <x:c r="N20" s="93"/>
      <x:c r="O20" s="41"/>
      <x:c r="P20" s="93"/>
      <x:c r="Q20" s="93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2"/>
      <x:c r="H21" s="114"/>
      <x:c r="I21" s="311"/>
      <x:c r="J21" s="311"/>
      <x:c r="K21" s="92"/>
      <x:c r="L21" s="92"/>
      <x:c r="M21" s="92"/>
      <x:c r="N21" s="92"/>
      <x:c r="O21" s="43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2"/>
      <x:c r="H22" s="114"/>
      <x:c r="I22" s="311"/>
      <x:c r="J22" s="311"/>
      <x:c r="K22" s="92"/>
      <x:c r="L22" s="92"/>
      <x:c r="M22" s="92"/>
      <x:c r="N22" s="92"/>
      <x:c r="O22" s="43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114"/>
      <x:c r="I23" s="311"/>
      <x:c r="J23" s="311"/>
      <x:c r="K23" s="92"/>
      <x:c r="L23" s="92"/>
      <x:c r="M23" s="92"/>
      <x:c r="N23" s="92"/>
      <x:c r="O23" s="43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114"/>
      <x:c r="I24" s="311"/>
      <x:c r="J24" s="311"/>
      <x:c r="K24" s="92"/>
      <x:c r="L24" s="92"/>
      <x:c r="M24" s="92"/>
      <x:c r="N24" s="92"/>
      <x:c r="O24" s="43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114"/>
      <x:c r="I25" s="311"/>
      <x:c r="J25" s="311"/>
      <x:c r="K25" s="92"/>
      <x:c r="L25" s="92"/>
      <x:c r="M25" s="92"/>
      <x:c r="N25" s="92"/>
      <x:c r="O25" s="43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114"/>
      <x:c r="I26" s="311"/>
      <x:c r="J26" s="311"/>
      <x:c r="K26" s="92"/>
      <x:c r="L26" s="92"/>
      <x:c r="M26" s="92"/>
      <x:c r="N26" s="92"/>
      <x:c r="O26" s="43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114"/>
      <x:c r="I27" s="311"/>
      <x:c r="J27" s="311"/>
      <x:c r="K27" s="92"/>
      <x:c r="L27" s="92"/>
      <x:c r="M27" s="92"/>
      <x:c r="N27" s="92"/>
      <x:c r="O27" s="43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114"/>
      <x:c r="I28" s="311"/>
      <x:c r="J28" s="311"/>
      <x:c r="K28" s="92"/>
      <x:c r="L28" s="92"/>
      <x:c r="M28" s="92"/>
      <x:c r="N28" s="92"/>
      <x:c r="O28" s="43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114"/>
      <x:c r="I29" s="311"/>
      <x:c r="J29" s="311"/>
      <x:c r="K29" s="92"/>
      <x:c r="L29" s="92"/>
      <x:c r="M29" s="92"/>
      <x:c r="N29" s="92"/>
      <x:c r="O29" s="43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114"/>
      <x:c r="I30" s="311"/>
      <x:c r="J30" s="311"/>
      <x:c r="K30" s="92"/>
      <x:c r="L30" s="92"/>
      <x:c r="M30" s="92"/>
      <x:c r="N30" s="92"/>
      <x:c r="O30" s="43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114"/>
      <x:c r="I31" s="311"/>
      <x:c r="J31" s="311"/>
      <x:c r="K31" s="92"/>
      <x:c r="L31" s="92"/>
      <x:c r="M31" s="92"/>
      <x:c r="N31" s="92"/>
      <x:c r="O31" s="43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114"/>
      <x:c r="I32" s="311"/>
      <x:c r="J32" s="311"/>
      <x:c r="K32" s="92"/>
      <x:c r="L32" s="92"/>
      <x:c r="M32" s="92"/>
      <x:c r="N32" s="92"/>
      <x:c r="O32" s="43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114"/>
      <x:c r="I33" s="311"/>
      <x:c r="J33" s="311"/>
      <x:c r="K33" s="92"/>
      <x:c r="L33" s="92"/>
      <x:c r="M33" s="92"/>
      <x:c r="N33" s="92"/>
      <x:c r="O33" s="43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114"/>
      <x:c r="I34" s="311"/>
      <x:c r="J34" s="311"/>
      <x:c r="K34" s="92"/>
      <x:c r="L34" s="92"/>
      <x:c r="M34" s="92"/>
      <x:c r="N34" s="92"/>
      <x:c r="O34" s="43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114"/>
      <x:c r="I35" s="311"/>
      <x:c r="J35" s="311"/>
      <x:c r="K35" s="92"/>
      <x:c r="L35" s="92"/>
      <x:c r="M35" s="92"/>
      <x:c r="N35" s="92"/>
      <x:c r="O35" s="43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114"/>
      <x:c r="I36" s="311"/>
      <x:c r="J36" s="311"/>
      <x:c r="K36" s="92"/>
      <x:c r="L36" s="92"/>
      <x:c r="M36" s="92"/>
      <x:c r="N36" s="92"/>
      <x:c r="O36" s="43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114"/>
      <x:c r="I37" s="311"/>
      <x:c r="J37" s="311"/>
      <x:c r="K37" s="92"/>
      <x:c r="L37" s="92"/>
      <x:c r="M37" s="92"/>
      <x:c r="N37" s="92"/>
      <x:c r="O37" s="43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114"/>
      <x:c r="I38" s="311"/>
      <x:c r="J38" s="311"/>
      <x:c r="K38" s="92"/>
      <x:c r="L38" s="92"/>
      <x:c r="M38" s="92"/>
      <x:c r="N38" s="92"/>
      <x:c r="O38" s="43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114"/>
      <x:c r="I39" s="311"/>
      <x:c r="J39" s="311"/>
      <x:c r="K39" s="92"/>
      <x:c r="L39" s="92"/>
      <x:c r="M39" s="92"/>
      <x:c r="N39" s="92"/>
      <x:c r="O39" s="43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114"/>
      <x:c r="I40" s="311"/>
      <x:c r="J40" s="311"/>
      <x:c r="K40" s="92"/>
      <x:c r="L40" s="92"/>
      <x:c r="M40" s="92"/>
      <x:c r="N40" s="92"/>
      <x:c r="O40" s="43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114"/>
      <x:c r="I41" s="311"/>
      <x:c r="J41" s="311"/>
      <x:c r="K41" s="92"/>
      <x:c r="L41" s="92"/>
      <x:c r="M41" s="92"/>
      <x:c r="N41" s="92"/>
      <x:c r="O41" s="43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114"/>
      <x:c r="I42" s="311"/>
      <x:c r="J42" s="311"/>
      <x:c r="K42" s="92"/>
      <x:c r="L42" s="92"/>
      <x:c r="M42" s="92"/>
      <x:c r="N42" s="92"/>
      <x:c r="O42" s="43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114"/>
      <x:c r="I43" s="311"/>
      <x:c r="J43" s="311"/>
      <x:c r="K43" s="92"/>
      <x:c r="L43" s="92"/>
      <x:c r="M43" s="92"/>
      <x:c r="N43" s="92"/>
      <x:c r="O43" s="43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114"/>
      <x:c r="I44" s="311"/>
      <x:c r="J44" s="311"/>
      <x:c r="K44" s="92"/>
      <x:c r="L44" s="92"/>
      <x:c r="M44" s="92"/>
      <x:c r="N44" s="92"/>
      <x:c r="O44" s="43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114"/>
      <x:c r="I45" s="311"/>
      <x:c r="J45" s="311"/>
      <x:c r="K45" s="92"/>
      <x:c r="L45" s="92"/>
      <x:c r="M45" s="92"/>
      <x:c r="N45" s="92"/>
      <x:c r="O45" s="43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114"/>
      <x:c r="I46" s="311"/>
      <x:c r="J46" s="311"/>
      <x:c r="K46" s="92"/>
      <x:c r="L46" s="92"/>
      <x:c r="M46" s="92"/>
      <x:c r="N46" s="92"/>
      <x:c r="O46" s="43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114"/>
      <x:c r="I47" s="311"/>
      <x:c r="J47" s="311"/>
      <x:c r="K47" s="92"/>
      <x:c r="L47" s="92"/>
      <x:c r="M47" s="92"/>
      <x:c r="N47" s="92"/>
      <x:c r="O47" s="43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114"/>
      <x:c r="I48" s="311"/>
      <x:c r="J48" s="311"/>
      <x:c r="K48" s="92"/>
      <x:c r="L48" s="92"/>
      <x:c r="M48" s="92"/>
      <x:c r="N48" s="92"/>
      <x:c r="O48" s="43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114"/>
      <x:c r="I49" s="311"/>
      <x:c r="J49" s="311"/>
      <x:c r="K49" s="92"/>
      <x:c r="L49" s="92"/>
      <x:c r="M49" s="92"/>
      <x:c r="N49" s="92"/>
      <x:c r="O49" s="43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114"/>
      <x:c r="I50" s="311"/>
      <x:c r="J50" s="311"/>
      <x:c r="K50" s="92"/>
      <x:c r="L50" s="92"/>
      <x:c r="M50" s="92"/>
      <x:c r="N50" s="92"/>
      <x:c r="O50" s="43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114"/>
      <x:c r="I51" s="311"/>
      <x:c r="J51" s="311"/>
      <x:c r="K51" s="92"/>
      <x:c r="L51" s="92"/>
      <x:c r="M51" s="92"/>
      <x:c r="N51" s="92"/>
      <x:c r="O51" s="43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114"/>
      <x:c r="I52" s="311"/>
      <x:c r="J52" s="311"/>
      <x:c r="K52" s="92"/>
      <x:c r="L52" s="92"/>
      <x:c r="M52" s="92"/>
      <x:c r="N52" s="92"/>
      <x:c r="O52" s="43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114"/>
      <x:c r="I53" s="311"/>
      <x:c r="J53" s="311"/>
      <x:c r="K53" s="92"/>
      <x:c r="L53" s="92"/>
      <x:c r="M53" s="92"/>
      <x:c r="N53" s="92"/>
      <x:c r="O53" s="43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114"/>
      <x:c r="I54" s="311"/>
      <x:c r="J54" s="311"/>
      <x:c r="K54" s="92"/>
      <x:c r="L54" s="92"/>
      <x:c r="M54" s="92"/>
      <x:c r="N54" s="92"/>
      <x:c r="O54" s="43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114"/>
      <x:c r="I55" s="311"/>
      <x:c r="J55" s="311"/>
      <x:c r="K55" s="92"/>
      <x:c r="L55" s="92"/>
      <x:c r="M55" s="92"/>
      <x:c r="N55" s="92"/>
      <x:c r="O55" s="43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114"/>
      <x:c r="I56" s="311"/>
      <x:c r="J56" s="311"/>
      <x:c r="K56" s="92"/>
      <x:c r="L56" s="92"/>
      <x:c r="M56" s="92"/>
      <x:c r="N56" s="92"/>
      <x:c r="O56" s="43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114"/>
      <x:c r="I57" s="311"/>
      <x:c r="J57" s="311"/>
      <x:c r="K57" s="92"/>
      <x:c r="L57" s="92"/>
      <x:c r="M57" s="92"/>
      <x:c r="N57" s="92"/>
      <x:c r="O57" s="43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114"/>
      <x:c r="I58" s="311"/>
      <x:c r="J58" s="311"/>
      <x:c r="K58" s="92"/>
      <x:c r="L58" s="92"/>
      <x:c r="M58" s="92"/>
      <x:c r="N58" s="92"/>
      <x:c r="O58" s="43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114"/>
      <x:c r="I59" s="311"/>
      <x:c r="J59" s="311"/>
      <x:c r="K59" s="92"/>
      <x:c r="L59" s="92"/>
      <x:c r="M59" s="92"/>
      <x:c r="N59" s="92"/>
      <x:c r="O59" s="43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114"/>
      <x:c r="I60" s="311"/>
      <x:c r="J60" s="311"/>
      <x:c r="K60" s="92"/>
      <x:c r="L60" s="92"/>
      <x:c r="M60" s="92"/>
      <x:c r="N60" s="92"/>
      <x:c r="O60" s="43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114"/>
      <x:c r="I61" s="311"/>
      <x:c r="J61" s="311"/>
      <x:c r="K61" s="92"/>
      <x:c r="L61" s="92"/>
      <x:c r="M61" s="92"/>
      <x:c r="N61" s="92"/>
      <x:c r="O61" s="43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114"/>
      <x:c r="I62" s="311"/>
      <x:c r="J62" s="311"/>
      <x:c r="K62" s="92"/>
      <x:c r="L62" s="92"/>
      <x:c r="M62" s="92"/>
      <x:c r="N62" s="92"/>
      <x:c r="O62" s="43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114"/>
      <x:c r="I63" s="311"/>
      <x:c r="J63" s="311"/>
      <x:c r="K63" s="92"/>
      <x:c r="L63" s="92"/>
      <x:c r="M63" s="92"/>
      <x:c r="N63" s="92"/>
      <x:c r="O63" s="43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114"/>
      <x:c r="I64" s="311"/>
      <x:c r="J64" s="311"/>
      <x:c r="K64" s="92"/>
      <x:c r="L64" s="92"/>
      <x:c r="M64" s="92"/>
      <x:c r="N64" s="92"/>
      <x:c r="O64" s="43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114"/>
      <x:c r="I65" s="311"/>
      <x:c r="J65" s="311"/>
      <x:c r="K65" s="92"/>
      <x:c r="L65" s="92"/>
      <x:c r="M65" s="92"/>
      <x:c r="N65" s="92"/>
      <x:c r="O65" s="43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114"/>
      <x:c r="I66" s="311"/>
      <x:c r="J66" s="311"/>
      <x:c r="K66" s="92"/>
      <x:c r="L66" s="92"/>
      <x:c r="M66" s="92"/>
      <x:c r="N66" s="92"/>
      <x:c r="O66" s="43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114"/>
      <x:c r="I67" s="311"/>
      <x:c r="J67" s="311"/>
      <x:c r="K67" s="92"/>
      <x:c r="L67" s="92"/>
      <x:c r="M67" s="92"/>
      <x:c r="N67" s="92"/>
      <x:c r="O67" s="43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114"/>
      <x:c r="I68" s="311"/>
      <x:c r="J68" s="311"/>
      <x:c r="K68" s="92"/>
      <x:c r="L68" s="92"/>
      <x:c r="M68" s="92"/>
      <x:c r="N68" s="92"/>
      <x:c r="O68" s="43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114"/>
      <x:c r="I69" s="311"/>
      <x:c r="J69" s="311"/>
      <x:c r="K69" s="92"/>
      <x:c r="L69" s="92"/>
      <x:c r="M69" s="92"/>
      <x:c r="N69" s="92"/>
      <x:c r="O69" s="43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114"/>
      <x:c r="I70" s="311"/>
      <x:c r="J70" s="311"/>
      <x:c r="K70" s="92"/>
      <x:c r="L70" s="92"/>
      <x:c r="M70" s="92"/>
      <x:c r="N70" s="92"/>
      <x:c r="O70" s="43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114"/>
      <x:c r="I71" s="311"/>
      <x:c r="J71" s="311"/>
      <x:c r="K71" s="92"/>
      <x:c r="L71" s="92"/>
      <x:c r="M71" s="92"/>
      <x:c r="N71" s="92"/>
      <x:c r="O71" s="43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114"/>
      <x:c r="I72" s="311"/>
      <x:c r="J72" s="311"/>
      <x:c r="K72" s="92"/>
      <x:c r="L72" s="92"/>
      <x:c r="M72" s="92"/>
      <x:c r="N72" s="92"/>
      <x:c r="O72" s="43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114"/>
      <x:c r="I73" s="311"/>
      <x:c r="J73" s="311"/>
      <x:c r="K73" s="92"/>
      <x:c r="L73" s="92"/>
      <x:c r="M73" s="92"/>
      <x:c r="N73" s="92"/>
      <x:c r="O73" s="43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114"/>
      <x:c r="I74" s="311"/>
      <x:c r="J74" s="311"/>
      <x:c r="K74" s="92"/>
      <x:c r="L74" s="92"/>
      <x:c r="M74" s="92"/>
      <x:c r="N74" s="92"/>
      <x:c r="O74" s="43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114"/>
      <x:c r="I75" s="311"/>
      <x:c r="J75" s="311"/>
      <x:c r="K75" s="92"/>
      <x:c r="L75" s="92"/>
      <x:c r="M75" s="92"/>
      <x:c r="N75" s="92"/>
      <x:c r="O75" s="43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114"/>
      <x:c r="I76" s="311"/>
      <x:c r="J76" s="311"/>
      <x:c r="K76" s="92"/>
      <x:c r="L76" s="92"/>
      <x:c r="M76" s="92"/>
      <x:c r="N76" s="92"/>
      <x:c r="O76" s="43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114"/>
      <x:c r="I77" s="311"/>
      <x:c r="J77" s="311"/>
      <x:c r="K77" s="92"/>
      <x:c r="L77" s="92"/>
      <x:c r="M77" s="92"/>
      <x:c r="N77" s="92"/>
      <x:c r="O77" s="43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114"/>
      <x:c r="I78" s="311"/>
      <x:c r="J78" s="311"/>
      <x:c r="K78" s="92"/>
      <x:c r="L78" s="92"/>
      <x:c r="M78" s="92"/>
      <x:c r="N78" s="92"/>
      <x:c r="O78" s="43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114"/>
      <x:c r="I79" s="311"/>
      <x:c r="J79" s="311"/>
      <x:c r="K79" s="92"/>
      <x:c r="L79" s="92"/>
      <x:c r="M79" s="92"/>
      <x:c r="N79" s="92"/>
      <x:c r="O79" s="43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114"/>
      <x:c r="I80" s="311"/>
      <x:c r="J80" s="311"/>
      <x:c r="K80" s="92"/>
      <x:c r="L80" s="92"/>
      <x:c r="M80" s="92"/>
      <x:c r="N80" s="92"/>
      <x:c r="O80" s="43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114"/>
      <x:c r="I81" s="311"/>
      <x:c r="J81" s="311"/>
      <x:c r="K81" s="92"/>
      <x:c r="L81" s="92"/>
      <x:c r="M81" s="92"/>
      <x:c r="N81" s="92"/>
      <x:c r="O81" s="43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114"/>
      <x:c r="I82" s="311"/>
      <x:c r="J82" s="311"/>
      <x:c r="K82" s="92"/>
      <x:c r="L82" s="92"/>
      <x:c r="M82" s="92"/>
      <x:c r="N82" s="92"/>
      <x:c r="O82" s="43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114"/>
      <x:c r="I83" s="311"/>
      <x:c r="J83" s="311"/>
      <x:c r="K83" s="92"/>
      <x:c r="L83" s="92"/>
      <x:c r="M83" s="92"/>
      <x:c r="N83" s="92"/>
      <x:c r="O83" s="43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114"/>
      <x:c r="I84" s="311"/>
      <x:c r="J84" s="311"/>
      <x:c r="K84" s="92"/>
      <x:c r="L84" s="92"/>
      <x:c r="M84" s="92"/>
      <x:c r="N84" s="92"/>
      <x:c r="O84" s="43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114"/>
      <x:c r="I85" s="311"/>
      <x:c r="J85" s="311"/>
      <x:c r="K85" s="92"/>
      <x:c r="L85" s="92"/>
      <x:c r="M85" s="92"/>
      <x:c r="N85" s="92"/>
      <x:c r="O85" s="43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114"/>
      <x:c r="I86" s="311"/>
      <x:c r="J86" s="311"/>
      <x:c r="K86" s="92"/>
      <x:c r="L86" s="92"/>
      <x:c r="M86" s="92"/>
      <x:c r="N86" s="92"/>
      <x:c r="O86" s="43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114"/>
      <x:c r="I87" s="311"/>
      <x:c r="J87" s="311"/>
      <x:c r="K87" s="92"/>
      <x:c r="L87" s="92"/>
      <x:c r="M87" s="92"/>
      <x:c r="N87" s="92"/>
      <x:c r="O87" s="43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114"/>
      <x:c r="I88" s="311"/>
      <x:c r="J88" s="311"/>
      <x:c r="K88" s="92"/>
      <x:c r="L88" s="92"/>
      <x:c r="M88" s="92"/>
      <x:c r="N88" s="92"/>
      <x:c r="O88" s="43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114"/>
      <x:c r="I89" s="311"/>
      <x:c r="J89" s="311"/>
      <x:c r="K89" s="92"/>
      <x:c r="L89" s="92"/>
      <x:c r="M89" s="92"/>
      <x:c r="N89" s="92"/>
      <x:c r="O89" s="43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114"/>
      <x:c r="I90" s="311"/>
      <x:c r="J90" s="311"/>
      <x:c r="K90" s="92"/>
      <x:c r="L90" s="92"/>
      <x:c r="M90" s="92"/>
      <x:c r="N90" s="92"/>
      <x:c r="O90" s="43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114"/>
      <x:c r="I91" s="311"/>
      <x:c r="J91" s="311"/>
      <x:c r="K91" s="92"/>
      <x:c r="L91" s="92"/>
      <x:c r="M91" s="92"/>
      <x:c r="N91" s="92"/>
      <x:c r="O91" s="43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114"/>
      <x:c r="I92" s="311"/>
      <x:c r="J92" s="311"/>
      <x:c r="K92" s="92"/>
      <x:c r="L92" s="92"/>
      <x:c r="M92" s="92"/>
      <x:c r="N92" s="92"/>
      <x:c r="O92" s="43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114"/>
      <x:c r="I93" s="311"/>
      <x:c r="J93" s="311"/>
      <x:c r="K93" s="92"/>
      <x:c r="L93" s="92"/>
      <x:c r="M93" s="92"/>
      <x:c r="N93" s="92"/>
      <x:c r="O93" s="43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114"/>
      <x:c r="I94" s="311"/>
      <x:c r="J94" s="311"/>
      <x:c r="K94" s="92"/>
      <x:c r="L94" s="92"/>
      <x:c r="M94" s="92"/>
      <x:c r="N94" s="92"/>
      <x:c r="O94" s="43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114"/>
      <x:c r="I95" s="311"/>
      <x:c r="J95" s="311"/>
      <x:c r="K95" s="92"/>
      <x:c r="L95" s="92"/>
      <x:c r="M95" s="92"/>
      <x:c r="N95" s="92"/>
      <x:c r="O95" s="43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114"/>
      <x:c r="I96" s="311"/>
      <x:c r="J96" s="311"/>
      <x:c r="K96" s="92"/>
      <x:c r="L96" s="92"/>
      <x:c r="M96" s="92"/>
      <x:c r="N96" s="92"/>
      <x:c r="O96" s="43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114"/>
      <x:c r="I97" s="311"/>
      <x:c r="J97" s="311"/>
      <x:c r="K97" s="92"/>
      <x:c r="L97" s="92"/>
      <x:c r="M97" s="92"/>
      <x:c r="N97" s="92"/>
      <x:c r="O97" s="43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114"/>
      <x:c r="I98" s="311"/>
      <x:c r="J98" s="311"/>
      <x:c r="K98" s="92"/>
      <x:c r="L98" s="92"/>
      <x:c r="M98" s="92"/>
      <x:c r="N98" s="92"/>
      <x:c r="O98" s="43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114"/>
      <x:c r="I99" s="311"/>
      <x:c r="J99" s="311"/>
      <x:c r="K99" s="92"/>
      <x:c r="L99" s="92"/>
      <x:c r="M99" s="92"/>
      <x:c r="N99" s="92"/>
      <x:c r="O99" s="43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114"/>
      <x:c r="I100" s="311"/>
      <x:c r="J100" s="311"/>
      <x:c r="K100" s="92"/>
      <x:c r="L100" s="92"/>
      <x:c r="M100" s="92"/>
      <x:c r="N100" s="92"/>
      <x:c r="O100" s="43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114"/>
      <x:c r="I101" s="311"/>
      <x:c r="J101" s="311"/>
      <x:c r="K101" s="92"/>
      <x:c r="L101" s="92"/>
      <x:c r="M101" s="92"/>
      <x:c r="N101" s="92"/>
      <x:c r="O101" s="43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114"/>
      <x:c r="I102" s="311"/>
      <x:c r="J102" s="311"/>
      <x:c r="K102" s="92"/>
      <x:c r="L102" s="92"/>
      <x:c r="M102" s="92"/>
      <x:c r="N102" s="92"/>
      <x:c r="O102" s="43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114"/>
      <x:c r="I103" s="311"/>
      <x:c r="J103" s="311"/>
      <x:c r="K103" s="92"/>
      <x:c r="L103" s="92"/>
      <x:c r="M103" s="92"/>
      <x:c r="N103" s="92"/>
      <x:c r="O103" s="43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114"/>
      <x:c r="I104" s="311"/>
      <x:c r="J104" s="311"/>
      <x:c r="K104" s="92"/>
      <x:c r="L104" s="92"/>
      <x:c r="M104" s="92"/>
      <x:c r="N104" s="92"/>
      <x:c r="O104" s="43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114"/>
      <x:c r="I105" s="311"/>
      <x:c r="J105" s="311"/>
      <x:c r="K105" s="92"/>
      <x:c r="L105" s="92"/>
      <x:c r="M105" s="92"/>
      <x:c r="N105" s="92"/>
      <x:c r="O105" s="43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114"/>
      <x:c r="I106" s="311"/>
      <x:c r="J106" s="311"/>
      <x:c r="K106" s="92"/>
      <x:c r="L106" s="92"/>
      <x:c r="M106" s="92"/>
      <x:c r="N106" s="92"/>
      <x:c r="O106" s="43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114"/>
      <x:c r="I107" s="311"/>
      <x:c r="J107" s="311"/>
      <x:c r="K107" s="92"/>
      <x:c r="L107" s="92"/>
      <x:c r="M107" s="92"/>
      <x:c r="N107" s="92"/>
      <x:c r="O107" s="43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114"/>
      <x:c r="I108" s="311"/>
      <x:c r="J108" s="311"/>
      <x:c r="K108" s="92"/>
      <x:c r="L108" s="92"/>
      <x:c r="M108" s="92"/>
      <x:c r="N108" s="92"/>
      <x:c r="O108" s="43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114"/>
      <x:c r="I109" s="311"/>
      <x:c r="J109" s="311"/>
      <x:c r="K109" s="92"/>
      <x:c r="L109" s="92"/>
      <x:c r="M109" s="92"/>
      <x:c r="N109" s="92"/>
      <x:c r="O109" s="43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114"/>
      <x:c r="I110" s="311"/>
      <x:c r="J110" s="311"/>
      <x:c r="K110" s="92"/>
      <x:c r="L110" s="92"/>
      <x:c r="M110" s="92"/>
      <x:c r="N110" s="92"/>
      <x:c r="O110" s="43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114"/>
      <x:c r="I111" s="311"/>
      <x:c r="J111" s="311"/>
      <x:c r="K111" s="92"/>
      <x:c r="L111" s="92"/>
      <x:c r="M111" s="92"/>
      <x:c r="N111" s="92"/>
      <x:c r="O111" s="43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114"/>
      <x:c r="I112" s="311"/>
      <x:c r="J112" s="311"/>
      <x:c r="K112" s="92"/>
      <x:c r="L112" s="92"/>
      <x:c r="M112" s="92"/>
      <x:c r="N112" s="92"/>
      <x:c r="O112" s="43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114"/>
      <x:c r="I113" s="311"/>
      <x:c r="J113" s="311"/>
      <x:c r="K113" s="92"/>
      <x:c r="L113" s="92"/>
      <x:c r="M113" s="92"/>
      <x:c r="N113" s="92"/>
      <x:c r="O113" s="43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114"/>
      <x:c r="I114" s="311"/>
      <x:c r="J114" s="311"/>
      <x:c r="K114" s="92"/>
      <x:c r="L114" s="92"/>
      <x:c r="M114" s="92"/>
      <x:c r="N114" s="92"/>
      <x:c r="O114" s="43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114"/>
      <x:c r="I115" s="311"/>
      <x:c r="J115" s="311"/>
      <x:c r="K115" s="92"/>
      <x:c r="L115" s="92"/>
      <x:c r="M115" s="92"/>
      <x:c r="N115" s="92"/>
      <x:c r="O115" s="43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114"/>
      <x:c r="I116" s="311"/>
      <x:c r="J116" s="311"/>
      <x:c r="K116" s="92"/>
      <x:c r="L116" s="92"/>
      <x:c r="M116" s="92"/>
      <x:c r="N116" s="92"/>
      <x:c r="O116" s="43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114"/>
      <x:c r="I117" s="311"/>
      <x:c r="J117" s="311"/>
      <x:c r="K117" s="92"/>
      <x:c r="L117" s="92"/>
      <x:c r="M117" s="92"/>
      <x:c r="N117" s="92"/>
      <x:c r="O117" s="43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114"/>
      <x:c r="I118" s="311"/>
      <x:c r="J118" s="311"/>
      <x:c r="K118" s="92"/>
      <x:c r="L118" s="92"/>
      <x:c r="M118" s="92"/>
      <x:c r="N118" s="92"/>
      <x:c r="O118" s="43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114"/>
      <x:c r="I119" s="311"/>
      <x:c r="J119" s="311"/>
      <x:c r="K119" s="92"/>
      <x:c r="L119" s="92"/>
      <x:c r="M119" s="92"/>
      <x:c r="N119" s="92"/>
      <x:c r="O119" s="43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114"/>
      <x:c r="I120" s="311"/>
      <x:c r="J120" s="311"/>
      <x:c r="K120" s="92"/>
      <x:c r="L120" s="92"/>
      <x:c r="M120" s="92"/>
      <x:c r="N120" s="92"/>
      <x:c r="O120" s="43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114"/>
      <x:c r="I121" s="311"/>
      <x:c r="J121" s="311"/>
      <x:c r="K121" s="92"/>
      <x:c r="L121" s="92"/>
      <x:c r="M121" s="92"/>
      <x:c r="N121" s="92"/>
      <x:c r="O121" s="43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114"/>
      <x:c r="I122" s="311"/>
      <x:c r="J122" s="311"/>
      <x:c r="K122" s="92"/>
      <x:c r="L122" s="92"/>
      <x:c r="M122" s="92"/>
      <x:c r="N122" s="92"/>
      <x:c r="O122" s="43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114"/>
      <x:c r="I123" s="311"/>
      <x:c r="J123" s="311"/>
      <x:c r="K123" s="92"/>
      <x:c r="L123" s="92"/>
      <x:c r="M123" s="92"/>
      <x:c r="N123" s="92"/>
      <x:c r="O123" s="43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114"/>
      <x:c r="I124" s="311"/>
      <x:c r="J124" s="311"/>
      <x:c r="K124" s="92"/>
      <x:c r="L124" s="92"/>
      <x:c r="M124" s="92"/>
      <x:c r="N124" s="92"/>
      <x:c r="O124" s="43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114"/>
      <x:c r="I125" s="311"/>
      <x:c r="J125" s="311"/>
      <x:c r="K125" s="92"/>
      <x:c r="L125" s="92"/>
      <x:c r="M125" s="92"/>
      <x:c r="N125" s="92"/>
      <x:c r="O125" s="43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114"/>
      <x:c r="I126" s="311"/>
      <x:c r="J126" s="311"/>
      <x:c r="K126" s="92"/>
      <x:c r="L126" s="92"/>
      <x:c r="M126" s="92"/>
      <x:c r="N126" s="92"/>
      <x:c r="O126" s="43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114"/>
      <x:c r="I127" s="311"/>
      <x:c r="J127" s="311"/>
      <x:c r="K127" s="92"/>
      <x:c r="L127" s="92"/>
      <x:c r="M127" s="92"/>
      <x:c r="N127" s="92"/>
      <x:c r="O127" s="43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114"/>
      <x:c r="I128" s="311"/>
      <x:c r="J128" s="311"/>
      <x:c r="K128" s="92"/>
      <x:c r="L128" s="92"/>
      <x:c r="M128" s="92"/>
      <x:c r="N128" s="92"/>
      <x:c r="O128" s="43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114"/>
      <x:c r="I129" s="311"/>
      <x:c r="J129" s="311"/>
      <x:c r="K129" s="92"/>
      <x:c r="L129" s="92"/>
      <x:c r="M129" s="92"/>
      <x:c r="N129" s="92"/>
      <x:c r="O129" s="43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114"/>
      <x:c r="I130" s="311"/>
      <x:c r="J130" s="311"/>
      <x:c r="K130" s="92"/>
      <x:c r="L130" s="92"/>
      <x:c r="M130" s="92"/>
      <x:c r="N130" s="92"/>
      <x:c r="O130" s="43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114"/>
      <x:c r="I131" s="311"/>
      <x:c r="J131" s="311"/>
      <x:c r="K131" s="92"/>
      <x:c r="L131" s="92"/>
      <x:c r="M131" s="92"/>
      <x:c r="N131" s="92"/>
      <x:c r="O131" s="43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114"/>
      <x:c r="I132" s="311"/>
      <x:c r="J132" s="311"/>
      <x:c r="K132" s="92"/>
      <x:c r="L132" s="92"/>
      <x:c r="M132" s="92"/>
      <x:c r="N132" s="92"/>
      <x:c r="O132" s="43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114"/>
      <x:c r="I133" s="311"/>
      <x:c r="J133" s="311"/>
      <x:c r="K133" s="92"/>
      <x:c r="L133" s="92"/>
      <x:c r="M133" s="92"/>
      <x:c r="N133" s="92"/>
      <x:c r="O133" s="43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114"/>
      <x:c r="I134" s="311"/>
      <x:c r="J134" s="311"/>
      <x:c r="K134" s="92"/>
      <x:c r="L134" s="92"/>
      <x:c r="M134" s="92"/>
      <x:c r="N134" s="92"/>
      <x:c r="O134" s="43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114"/>
      <x:c r="I135" s="311"/>
      <x:c r="J135" s="311"/>
      <x:c r="K135" s="92"/>
      <x:c r="L135" s="92"/>
      <x:c r="M135" s="92"/>
      <x:c r="N135" s="92"/>
      <x:c r="O135" s="43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114"/>
      <x:c r="I136" s="311"/>
      <x:c r="J136" s="311"/>
      <x:c r="K136" s="92"/>
      <x:c r="L136" s="92"/>
      <x:c r="M136" s="92"/>
      <x:c r="N136" s="92"/>
      <x:c r="O136" s="43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114"/>
      <x:c r="I137" s="311"/>
      <x:c r="J137" s="311"/>
      <x:c r="K137" s="92"/>
      <x:c r="L137" s="92"/>
      <x:c r="M137" s="92"/>
      <x:c r="N137" s="92"/>
      <x:c r="O137" s="43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114"/>
      <x:c r="I138" s="311"/>
      <x:c r="J138" s="311"/>
      <x:c r="K138" s="92"/>
      <x:c r="L138" s="92"/>
      <x:c r="M138" s="92"/>
      <x:c r="N138" s="92"/>
      <x:c r="O138" s="43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114"/>
      <x:c r="I139" s="311"/>
      <x:c r="J139" s="311"/>
      <x:c r="K139" s="92"/>
      <x:c r="L139" s="92"/>
      <x:c r="M139" s="92"/>
      <x:c r="N139" s="92"/>
      <x:c r="O139" s="43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114"/>
      <x:c r="I140" s="311"/>
      <x:c r="J140" s="311"/>
      <x:c r="K140" s="92"/>
      <x:c r="L140" s="92"/>
      <x:c r="M140" s="92"/>
      <x:c r="N140" s="92"/>
      <x:c r="O140" s="43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114"/>
      <x:c r="I141" s="311"/>
      <x:c r="J141" s="311"/>
      <x:c r="K141" s="92"/>
      <x:c r="L141" s="92"/>
      <x:c r="M141" s="92"/>
      <x:c r="N141" s="92"/>
      <x:c r="O141" s="43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114"/>
      <x:c r="I142" s="311"/>
      <x:c r="J142" s="311"/>
      <x:c r="K142" s="92"/>
      <x:c r="L142" s="92"/>
      <x:c r="M142" s="92"/>
      <x:c r="N142" s="92"/>
      <x:c r="O142" s="43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114"/>
      <x:c r="I143" s="311"/>
      <x:c r="J143" s="311"/>
      <x:c r="K143" s="92"/>
      <x:c r="L143" s="92"/>
      <x:c r="M143" s="92"/>
      <x:c r="N143" s="92"/>
      <x:c r="O143" s="43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114"/>
      <x:c r="I144" s="311"/>
      <x:c r="J144" s="311"/>
      <x:c r="K144" s="92"/>
      <x:c r="L144" s="92"/>
      <x:c r="M144" s="92"/>
      <x:c r="N144" s="92"/>
      <x:c r="O144" s="43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114"/>
      <x:c r="I145" s="311"/>
      <x:c r="J145" s="311"/>
      <x:c r="K145" s="92"/>
      <x:c r="L145" s="92"/>
      <x:c r="M145" s="92"/>
      <x:c r="N145" s="92"/>
      <x:c r="O145" s="43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114"/>
      <x:c r="I146" s="311"/>
      <x:c r="J146" s="311"/>
      <x:c r="K146" s="92"/>
      <x:c r="L146" s="92"/>
      <x:c r="M146" s="92"/>
      <x:c r="N146" s="92"/>
      <x:c r="O146" s="43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114"/>
      <x:c r="I147" s="311"/>
      <x:c r="J147" s="311"/>
      <x:c r="K147" s="92"/>
      <x:c r="L147" s="92"/>
      <x:c r="M147" s="92"/>
      <x:c r="N147" s="92"/>
      <x:c r="O147" s="43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114"/>
      <x:c r="I148" s="311"/>
      <x:c r="J148" s="311"/>
      <x:c r="K148" s="92"/>
      <x:c r="L148" s="92"/>
      <x:c r="M148" s="92"/>
      <x:c r="N148" s="92"/>
      <x:c r="O148" s="43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114"/>
      <x:c r="I149" s="311"/>
      <x:c r="J149" s="311"/>
      <x:c r="K149" s="92"/>
      <x:c r="L149" s="92"/>
      <x:c r="M149" s="92"/>
      <x:c r="N149" s="92"/>
      <x:c r="O149" s="43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114"/>
      <x:c r="I150" s="311"/>
      <x:c r="J150" s="311"/>
      <x:c r="K150" s="92"/>
      <x:c r="L150" s="92"/>
      <x:c r="M150" s="92"/>
      <x:c r="N150" s="92"/>
      <x:c r="O150" s="43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114"/>
      <x:c r="I151" s="311"/>
      <x:c r="J151" s="311"/>
      <x:c r="K151" s="92"/>
      <x:c r="L151" s="92"/>
      <x:c r="M151" s="92"/>
      <x:c r="N151" s="92"/>
      <x:c r="O151" s="43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114"/>
      <x:c r="I152" s="311"/>
      <x:c r="J152" s="311"/>
      <x:c r="K152" s="92"/>
      <x:c r="L152" s="92"/>
      <x:c r="M152" s="92"/>
      <x:c r="N152" s="92"/>
      <x:c r="O152" s="43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114"/>
      <x:c r="I153" s="311"/>
      <x:c r="J153" s="311"/>
      <x:c r="K153" s="92"/>
      <x:c r="L153" s="92"/>
      <x:c r="M153" s="92"/>
      <x:c r="N153" s="92"/>
      <x:c r="O153" s="43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114"/>
      <x:c r="I154" s="311"/>
      <x:c r="J154" s="311"/>
      <x:c r="K154" s="92"/>
      <x:c r="L154" s="92"/>
      <x:c r="M154" s="92"/>
      <x:c r="N154" s="92"/>
      <x:c r="O154" s="43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114"/>
      <x:c r="I155" s="311"/>
      <x:c r="J155" s="311"/>
      <x:c r="K155" s="92"/>
      <x:c r="L155" s="92"/>
      <x:c r="M155" s="92"/>
      <x:c r="N155" s="92"/>
      <x:c r="O155" s="43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114"/>
      <x:c r="I156" s="311"/>
      <x:c r="J156" s="311"/>
      <x:c r="K156" s="92"/>
      <x:c r="L156" s="92"/>
      <x:c r="M156" s="92"/>
      <x:c r="N156" s="92"/>
      <x:c r="O156" s="43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114"/>
      <x:c r="I157" s="311"/>
      <x:c r="J157" s="311"/>
      <x:c r="K157" s="92"/>
      <x:c r="L157" s="92"/>
      <x:c r="M157" s="92"/>
      <x:c r="N157" s="92"/>
      <x:c r="O157" s="43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114"/>
      <x:c r="I158" s="311"/>
      <x:c r="J158" s="311"/>
      <x:c r="K158" s="92"/>
      <x:c r="L158" s="92"/>
      <x:c r="M158" s="92"/>
      <x:c r="N158" s="92"/>
      <x:c r="O158" s="43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114"/>
      <x:c r="I159" s="311"/>
      <x:c r="J159" s="311"/>
      <x:c r="K159" s="92"/>
      <x:c r="L159" s="92"/>
      <x:c r="M159" s="92"/>
      <x:c r="N159" s="92"/>
      <x:c r="O159" s="43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114"/>
      <x:c r="I160" s="311"/>
      <x:c r="J160" s="311"/>
      <x:c r="K160" s="92"/>
      <x:c r="L160" s="92"/>
      <x:c r="M160" s="92"/>
      <x:c r="N160" s="92"/>
      <x:c r="O160" s="43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114"/>
      <x:c r="I161" s="311"/>
      <x:c r="J161" s="311"/>
      <x:c r="K161" s="92"/>
      <x:c r="L161" s="92"/>
      <x:c r="M161" s="92"/>
      <x:c r="N161" s="92"/>
      <x:c r="O161" s="43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114"/>
      <x:c r="I162" s="311"/>
      <x:c r="J162" s="311"/>
      <x:c r="K162" s="92"/>
      <x:c r="L162" s="92"/>
      <x:c r="M162" s="92"/>
      <x:c r="N162" s="92"/>
      <x:c r="O162" s="43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114"/>
      <x:c r="I163" s="311"/>
      <x:c r="J163" s="311"/>
      <x:c r="K163" s="92"/>
      <x:c r="L163" s="92"/>
      <x:c r="M163" s="92"/>
      <x:c r="N163" s="92"/>
      <x:c r="O163" s="43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114"/>
      <x:c r="I164" s="311"/>
      <x:c r="J164" s="311"/>
      <x:c r="K164" s="92"/>
      <x:c r="L164" s="92"/>
      <x:c r="M164" s="92"/>
      <x:c r="N164" s="92"/>
      <x:c r="O164" s="43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114"/>
      <x:c r="I165" s="311"/>
      <x:c r="J165" s="311"/>
      <x:c r="K165" s="92"/>
      <x:c r="L165" s="92"/>
      <x:c r="M165" s="92"/>
      <x:c r="N165" s="92"/>
      <x:c r="O165" s="43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114"/>
      <x:c r="I166" s="311"/>
      <x:c r="J166" s="311"/>
      <x:c r="K166" s="92"/>
      <x:c r="L166" s="92"/>
      <x:c r="M166" s="92"/>
      <x:c r="N166" s="92"/>
      <x:c r="O166" s="43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114"/>
      <x:c r="I167" s="311"/>
      <x:c r="J167" s="311"/>
      <x:c r="K167" s="92"/>
      <x:c r="L167" s="92"/>
      <x:c r="M167" s="92"/>
      <x:c r="N167" s="92"/>
      <x:c r="O167" s="43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114"/>
      <x:c r="I168" s="311"/>
      <x:c r="J168" s="311"/>
      <x:c r="K168" s="92"/>
      <x:c r="L168" s="92"/>
      <x:c r="M168" s="92"/>
      <x:c r="N168" s="92"/>
      <x:c r="O168" s="43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114"/>
      <x:c r="I169" s="311"/>
      <x:c r="J169" s="311"/>
      <x:c r="K169" s="92"/>
      <x:c r="L169" s="92"/>
      <x:c r="M169" s="92"/>
      <x:c r="N169" s="92"/>
      <x:c r="O169" s="43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114"/>
      <x:c r="I170" s="311"/>
      <x:c r="J170" s="311"/>
      <x:c r="K170" s="92"/>
      <x:c r="L170" s="92"/>
      <x:c r="M170" s="92"/>
      <x:c r="N170" s="92"/>
      <x:c r="O170" s="43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114"/>
      <x:c r="I171" s="311"/>
      <x:c r="J171" s="311"/>
      <x:c r="K171" s="92"/>
      <x:c r="L171" s="92"/>
      <x:c r="M171" s="92"/>
      <x:c r="N171" s="92"/>
      <x:c r="O171" s="43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114"/>
      <x:c r="I172" s="311"/>
      <x:c r="J172" s="311"/>
      <x:c r="K172" s="92"/>
      <x:c r="L172" s="92"/>
      <x:c r="M172" s="92"/>
      <x:c r="N172" s="92"/>
      <x:c r="O172" s="43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114"/>
      <x:c r="I173" s="311"/>
      <x:c r="J173" s="311"/>
      <x:c r="K173" s="92"/>
      <x:c r="L173" s="92"/>
      <x:c r="M173" s="92"/>
      <x:c r="N173" s="92"/>
      <x:c r="O173" s="43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114"/>
      <x:c r="I174" s="311"/>
      <x:c r="J174" s="311"/>
      <x:c r="K174" s="92"/>
      <x:c r="L174" s="92"/>
      <x:c r="M174" s="92"/>
      <x:c r="N174" s="92"/>
      <x:c r="O174" s="43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114"/>
      <x:c r="I175" s="311"/>
      <x:c r="J175" s="311"/>
      <x:c r="K175" s="92"/>
      <x:c r="L175" s="92"/>
      <x:c r="M175" s="92"/>
      <x:c r="N175" s="92"/>
      <x:c r="O175" s="43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114"/>
      <x:c r="I176" s="311"/>
      <x:c r="J176" s="311"/>
      <x:c r="K176" s="92"/>
      <x:c r="L176" s="92"/>
      <x:c r="M176" s="92"/>
      <x:c r="N176" s="92"/>
      <x:c r="O176" s="43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114"/>
      <x:c r="I177" s="311"/>
      <x:c r="J177" s="311"/>
      <x:c r="K177" s="92"/>
      <x:c r="L177" s="92"/>
      <x:c r="M177" s="92"/>
      <x:c r="N177" s="92"/>
      <x:c r="O177" s="43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114"/>
      <x:c r="I178" s="311"/>
      <x:c r="J178" s="311"/>
      <x:c r="K178" s="92"/>
      <x:c r="L178" s="92"/>
      <x:c r="M178" s="92"/>
      <x:c r="N178" s="92"/>
      <x:c r="O178" s="43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114"/>
      <x:c r="I179" s="311"/>
      <x:c r="J179" s="311"/>
      <x:c r="K179" s="92"/>
      <x:c r="L179" s="92"/>
      <x:c r="M179" s="92"/>
      <x:c r="N179" s="92"/>
      <x:c r="O179" s="43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114"/>
      <x:c r="I180" s="311"/>
      <x:c r="J180" s="311"/>
      <x:c r="K180" s="92"/>
      <x:c r="L180" s="92"/>
      <x:c r="M180" s="92"/>
      <x:c r="N180" s="92"/>
      <x:c r="O180" s="43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114"/>
      <x:c r="I181" s="311"/>
      <x:c r="J181" s="311"/>
      <x:c r="K181" s="92"/>
      <x:c r="L181" s="92"/>
      <x:c r="M181" s="92"/>
      <x:c r="N181" s="92"/>
      <x:c r="O181" s="43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114"/>
      <x:c r="I182" s="311"/>
      <x:c r="J182" s="311"/>
      <x:c r="K182" s="92"/>
      <x:c r="L182" s="92"/>
      <x:c r="M182" s="92"/>
      <x:c r="N182" s="92"/>
      <x:c r="O182" s="43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114"/>
      <x:c r="I183" s="311"/>
      <x:c r="J183" s="311"/>
      <x:c r="K183" s="92"/>
      <x:c r="L183" s="92"/>
      <x:c r="M183" s="92"/>
      <x:c r="N183" s="92"/>
      <x:c r="O183" s="43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114"/>
      <x:c r="I184" s="311"/>
      <x:c r="J184" s="311"/>
      <x:c r="K184" s="92"/>
      <x:c r="L184" s="92"/>
      <x:c r="M184" s="92"/>
      <x:c r="N184" s="92"/>
      <x:c r="O184" s="43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114"/>
      <x:c r="I185" s="311"/>
      <x:c r="J185" s="311"/>
      <x:c r="K185" s="92"/>
      <x:c r="L185" s="92"/>
      <x:c r="M185" s="92"/>
      <x:c r="N185" s="92"/>
      <x:c r="O185" s="43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114"/>
      <x:c r="I186" s="311"/>
      <x:c r="J186" s="311"/>
      <x:c r="K186" s="92"/>
      <x:c r="L186" s="92"/>
      <x:c r="M186" s="92"/>
      <x:c r="N186" s="92"/>
      <x:c r="O186" s="43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114"/>
      <x:c r="I187" s="311"/>
      <x:c r="J187" s="311"/>
      <x:c r="K187" s="92"/>
      <x:c r="L187" s="92"/>
      <x:c r="M187" s="92"/>
      <x:c r="N187" s="92"/>
      <x:c r="O187" s="43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114"/>
      <x:c r="I188" s="311"/>
      <x:c r="J188" s="311"/>
      <x:c r="K188" s="92"/>
      <x:c r="L188" s="92"/>
      <x:c r="M188" s="92"/>
      <x:c r="N188" s="92"/>
      <x:c r="O188" s="43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114"/>
      <x:c r="I189" s="311"/>
      <x:c r="J189" s="311"/>
      <x:c r="K189" s="92"/>
      <x:c r="L189" s="92"/>
      <x:c r="M189" s="92"/>
      <x:c r="N189" s="92"/>
      <x:c r="O189" s="43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114"/>
      <x:c r="I190" s="311"/>
      <x:c r="J190" s="311"/>
      <x:c r="K190" s="92"/>
      <x:c r="L190" s="92"/>
      <x:c r="M190" s="92"/>
      <x:c r="N190" s="92"/>
      <x:c r="O190" s="43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114"/>
      <x:c r="I191" s="311"/>
      <x:c r="J191" s="311"/>
      <x:c r="K191" s="92"/>
      <x:c r="L191" s="92"/>
      <x:c r="M191" s="92"/>
      <x:c r="N191" s="92"/>
      <x:c r="O191" s="43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114"/>
      <x:c r="I192" s="311"/>
      <x:c r="J192" s="311"/>
      <x:c r="K192" s="92"/>
      <x:c r="L192" s="92"/>
      <x:c r="M192" s="92"/>
      <x:c r="N192" s="92"/>
      <x:c r="O192" s="43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114"/>
      <x:c r="I193" s="311"/>
      <x:c r="J193" s="311"/>
      <x:c r="K193" s="92"/>
      <x:c r="L193" s="92"/>
      <x:c r="M193" s="92"/>
      <x:c r="N193" s="92"/>
      <x:c r="O193" s="43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114"/>
      <x:c r="I194" s="311"/>
      <x:c r="J194" s="311"/>
      <x:c r="K194" s="92"/>
      <x:c r="L194" s="92"/>
      <x:c r="M194" s="92"/>
      <x:c r="N194" s="92"/>
      <x:c r="O194" s="43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114"/>
      <x:c r="I195" s="311"/>
      <x:c r="J195" s="311"/>
      <x:c r="K195" s="92"/>
      <x:c r="L195" s="92"/>
      <x:c r="M195" s="92"/>
      <x:c r="N195" s="92"/>
      <x:c r="O195" s="43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114"/>
      <x:c r="I196" s="311"/>
      <x:c r="J196" s="311"/>
      <x:c r="K196" s="92"/>
      <x:c r="L196" s="92"/>
      <x:c r="M196" s="92"/>
      <x:c r="N196" s="92"/>
      <x:c r="O196" s="43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114"/>
      <x:c r="I197" s="311"/>
      <x:c r="J197" s="311"/>
      <x:c r="K197" s="92"/>
      <x:c r="L197" s="92"/>
      <x:c r="M197" s="92"/>
      <x:c r="N197" s="92"/>
      <x:c r="O197" s="43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114"/>
      <x:c r="I198" s="311"/>
      <x:c r="J198" s="311"/>
      <x:c r="K198" s="92"/>
      <x:c r="L198" s="92"/>
      <x:c r="M198" s="92"/>
      <x:c r="N198" s="92"/>
      <x:c r="O198" s="43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114"/>
      <x:c r="I199" s="311"/>
      <x:c r="J199" s="311"/>
      <x:c r="K199" s="92"/>
      <x:c r="L199" s="92"/>
      <x:c r="M199" s="92"/>
      <x:c r="N199" s="92"/>
      <x:c r="O199" s="43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114"/>
      <x:c r="I200" s="311"/>
      <x:c r="J200" s="311"/>
      <x:c r="K200" s="92"/>
      <x:c r="L200" s="92"/>
      <x:c r="M200" s="92"/>
      <x:c r="N200" s="92"/>
      <x:c r="O200" s="43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114"/>
      <x:c r="I201" s="311"/>
      <x:c r="J201" s="311"/>
      <x:c r="K201" s="92"/>
      <x:c r="L201" s="92"/>
      <x:c r="M201" s="92"/>
      <x:c r="N201" s="92"/>
      <x:c r="O201" s="43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114"/>
      <x:c r="I202" s="311"/>
      <x:c r="J202" s="311"/>
      <x:c r="K202" s="92"/>
      <x:c r="L202" s="92"/>
      <x:c r="M202" s="92"/>
      <x:c r="N202" s="92"/>
      <x:c r="O202" s="43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114"/>
      <x:c r="I203" s="311"/>
      <x:c r="J203" s="311"/>
      <x:c r="K203" s="92"/>
      <x:c r="L203" s="92"/>
      <x:c r="M203" s="92"/>
      <x:c r="N203" s="92"/>
      <x:c r="O203" s="43"/>
      <x:c r="P203" s="92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114"/>
      <x:c r="I204" s="311"/>
      <x:c r="J204" s="311"/>
      <x:c r="K204" s="92"/>
      <x:c r="L204" s="92"/>
      <x:c r="M204" s="92"/>
      <x:c r="N204" s="92"/>
      <x:c r="O204" s="43"/>
      <x:c r="P204" s="92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114"/>
      <x:c r="I205" s="311"/>
      <x:c r="J205" s="311"/>
      <x:c r="K205" s="92"/>
      <x:c r="L205" s="92"/>
      <x:c r="M205" s="92"/>
      <x:c r="N205" s="92"/>
      <x:c r="O205" s="43"/>
      <x:c r="P205" s="92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114"/>
      <x:c r="I206" s="311"/>
      <x:c r="J206" s="311"/>
      <x:c r="K206" s="92"/>
      <x:c r="L206" s="92"/>
      <x:c r="M206" s="92"/>
      <x:c r="N206" s="92"/>
      <x:c r="O206" s="43"/>
      <x:c r="P206" s="92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114"/>
      <x:c r="I207" s="311"/>
      <x:c r="J207" s="311"/>
      <x:c r="K207" s="92"/>
      <x:c r="L207" s="92"/>
      <x:c r="M207" s="92"/>
      <x:c r="N207" s="92"/>
      <x:c r="O207" s="43"/>
      <x:c r="P207" s="92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114"/>
      <x:c r="I208" s="311"/>
      <x:c r="J208" s="311"/>
      <x:c r="K208" s="92"/>
      <x:c r="L208" s="92"/>
      <x:c r="M208" s="92"/>
      <x:c r="N208" s="92"/>
      <x:c r="O208" s="43"/>
      <x:c r="P208" s="92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114"/>
      <x:c r="I209" s="311"/>
      <x:c r="J209" s="311"/>
      <x:c r="K209" s="92"/>
      <x:c r="L209" s="92"/>
      <x:c r="M209" s="92"/>
      <x:c r="N209" s="92"/>
      <x:c r="O209" s="43"/>
      <x:c r="P209" s="92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114"/>
      <x:c r="I210" s="311"/>
      <x:c r="J210" s="311"/>
      <x:c r="K210" s="92"/>
      <x:c r="L210" s="92"/>
      <x:c r="M210" s="92"/>
      <x:c r="N210" s="92"/>
      <x:c r="O210" s="43"/>
      <x:c r="P210" s="92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114"/>
      <x:c r="I211" s="311"/>
      <x:c r="J211" s="311"/>
      <x:c r="K211" s="92"/>
      <x:c r="L211" s="92"/>
      <x:c r="M211" s="92"/>
      <x:c r="N211" s="92"/>
      <x:c r="O211" s="43"/>
      <x:c r="P211" s="92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114"/>
      <x:c r="I212" s="311"/>
      <x:c r="J212" s="311"/>
      <x:c r="K212" s="92"/>
      <x:c r="L212" s="92"/>
      <x:c r="M212" s="92"/>
      <x:c r="N212" s="92"/>
      <x:c r="O212" s="43"/>
      <x:c r="P212" s="92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114"/>
      <x:c r="I213" s="311"/>
      <x:c r="J213" s="311"/>
      <x:c r="K213" s="92"/>
      <x:c r="L213" s="92"/>
      <x:c r="M213" s="92"/>
      <x:c r="N213" s="92"/>
      <x:c r="O213" s="43"/>
      <x:c r="P213" s="92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114"/>
      <x:c r="I214" s="311"/>
      <x:c r="J214" s="311"/>
      <x:c r="K214" s="92"/>
      <x:c r="L214" s="92"/>
      <x:c r="M214" s="92"/>
      <x:c r="N214" s="92"/>
      <x:c r="O214" s="43"/>
      <x:c r="P214" s="92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114"/>
      <x:c r="I215" s="311"/>
      <x:c r="J215" s="311"/>
      <x:c r="K215" s="92"/>
      <x:c r="L215" s="92"/>
      <x:c r="M215" s="92"/>
      <x:c r="N215" s="92"/>
      <x:c r="O215" s="43"/>
      <x:c r="P215" s="92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114"/>
      <x:c r="I216" s="311"/>
      <x:c r="J216" s="311"/>
      <x:c r="K216" s="92"/>
      <x:c r="L216" s="92"/>
      <x:c r="M216" s="92"/>
      <x:c r="N216" s="92"/>
      <x:c r="O216" s="43"/>
      <x:c r="P216" s="92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114"/>
      <x:c r="I217" s="311"/>
      <x:c r="J217" s="311"/>
      <x:c r="K217" s="92"/>
      <x:c r="L217" s="92"/>
      <x:c r="M217" s="92"/>
      <x:c r="N217" s="92"/>
      <x:c r="O217" s="43"/>
      <x:c r="P217" s="92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114"/>
      <x:c r="I218" s="311"/>
      <x:c r="J218" s="311"/>
      <x:c r="K218" s="92"/>
      <x:c r="L218" s="92"/>
      <x:c r="M218" s="92"/>
      <x:c r="N218" s="92"/>
      <x:c r="O218" s="43"/>
      <x:c r="P218" s="92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114"/>
      <x:c r="I219" s="311"/>
      <x:c r="J219" s="311"/>
      <x:c r="K219" s="92"/>
      <x:c r="L219" s="92"/>
      <x:c r="M219" s="92"/>
      <x:c r="N219" s="92"/>
      <x:c r="O219" s="43"/>
      <x:c r="P219" s="92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114"/>
      <x:c r="I220" s="311"/>
      <x:c r="J220" s="311"/>
      <x:c r="K220" s="92"/>
      <x:c r="L220" s="92"/>
      <x:c r="M220" s="92"/>
      <x:c r="N220" s="92"/>
      <x:c r="O220" s="43"/>
      <x:c r="P220" s="92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114"/>
      <x:c r="I221" s="311"/>
      <x:c r="J221" s="311"/>
      <x:c r="K221" s="92"/>
      <x:c r="L221" s="92"/>
      <x:c r="M221" s="92"/>
      <x:c r="N221" s="92"/>
      <x:c r="O221" s="43"/>
      <x:c r="P221" s="92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114"/>
      <x:c r="I222" s="311"/>
      <x:c r="J222" s="311"/>
      <x:c r="K222" s="92"/>
      <x:c r="L222" s="92"/>
      <x:c r="M222" s="92"/>
      <x:c r="N222" s="92"/>
      <x:c r="O222" s="43"/>
      <x:c r="P222" s="92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114"/>
      <x:c r="I223" s="311"/>
      <x:c r="J223" s="311"/>
      <x:c r="K223" s="92"/>
      <x:c r="L223" s="92"/>
      <x:c r="M223" s="92"/>
      <x:c r="N223" s="92"/>
      <x:c r="O223" s="43"/>
      <x:c r="P223" s="92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114"/>
      <x:c r="I224" s="311"/>
      <x:c r="J224" s="311"/>
      <x:c r="K224" s="92"/>
      <x:c r="L224" s="92"/>
      <x:c r="M224" s="92"/>
      <x:c r="N224" s="92"/>
      <x:c r="O224" s="43"/>
      <x:c r="P224" s="92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114"/>
      <x:c r="I225" s="311"/>
      <x:c r="J225" s="311"/>
      <x:c r="K225" s="92"/>
      <x:c r="L225" s="92"/>
      <x:c r="M225" s="92"/>
      <x:c r="N225" s="92"/>
      <x:c r="O225" s="43"/>
      <x:c r="P225" s="92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114"/>
      <x:c r="I226" s="311"/>
      <x:c r="J226" s="311"/>
      <x:c r="K226" s="92"/>
      <x:c r="L226" s="92"/>
      <x:c r="M226" s="92"/>
      <x:c r="N226" s="92"/>
      <x:c r="O226" s="43"/>
      <x:c r="P226" s="92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114"/>
      <x:c r="I227" s="311"/>
      <x:c r="J227" s="311"/>
      <x:c r="K227" s="92"/>
      <x:c r="L227" s="92"/>
      <x:c r="M227" s="92"/>
      <x:c r="N227" s="92"/>
      <x:c r="O227" s="43"/>
      <x:c r="P227" s="92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114"/>
      <x:c r="I228" s="311"/>
      <x:c r="J228" s="311"/>
      <x:c r="K228" s="92"/>
      <x:c r="L228" s="92"/>
      <x:c r="M228" s="92"/>
      <x:c r="N228" s="92"/>
      <x:c r="O228" s="43"/>
      <x:c r="P228" s="92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114"/>
      <x:c r="I229" s="311"/>
      <x:c r="J229" s="311"/>
      <x:c r="K229" s="92"/>
      <x:c r="L229" s="92"/>
      <x:c r="M229" s="92"/>
      <x:c r="N229" s="92"/>
      <x:c r="O229" s="43"/>
      <x:c r="P229" s="92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114"/>
      <x:c r="I230" s="311"/>
      <x:c r="J230" s="311"/>
      <x:c r="K230" s="92"/>
      <x:c r="L230" s="92"/>
      <x:c r="M230" s="92"/>
      <x:c r="N230" s="92"/>
      <x:c r="O230" s="43"/>
      <x:c r="P230" s="92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114"/>
      <x:c r="I231" s="311"/>
      <x:c r="J231" s="311"/>
      <x:c r="K231" s="92"/>
      <x:c r="L231" s="92"/>
      <x:c r="M231" s="92"/>
      <x:c r="N231" s="92"/>
      <x:c r="O231" s="43"/>
      <x:c r="P231" s="92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114"/>
      <x:c r="I232" s="311"/>
      <x:c r="J232" s="311"/>
      <x:c r="K232" s="92"/>
      <x:c r="L232" s="92"/>
      <x:c r="M232" s="92"/>
      <x:c r="N232" s="92"/>
      <x:c r="O232" s="43"/>
      <x:c r="P232" s="92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114"/>
      <x:c r="I233" s="311"/>
      <x:c r="J233" s="311"/>
      <x:c r="K233" s="92"/>
      <x:c r="L233" s="92"/>
      <x:c r="M233" s="92"/>
      <x:c r="N233" s="92"/>
      <x:c r="O233" s="43"/>
      <x:c r="P233" s="92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114"/>
      <x:c r="I234" s="311"/>
      <x:c r="J234" s="311"/>
      <x:c r="K234" s="92"/>
      <x:c r="L234" s="92"/>
      <x:c r="M234" s="92"/>
      <x:c r="N234" s="92"/>
      <x:c r="O234" s="43"/>
      <x:c r="P234" s="92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114"/>
      <x:c r="I235" s="311"/>
      <x:c r="J235" s="311"/>
      <x:c r="K235" s="92"/>
      <x:c r="L235" s="92"/>
      <x:c r="M235" s="92"/>
      <x:c r="N235" s="92"/>
      <x:c r="O235" s="43"/>
      <x:c r="P235" s="92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114"/>
      <x:c r="I236" s="311"/>
      <x:c r="J236" s="311"/>
      <x:c r="K236" s="92"/>
      <x:c r="L236" s="92"/>
      <x:c r="M236" s="92"/>
      <x:c r="N236" s="92"/>
      <x:c r="O236" s="43"/>
      <x:c r="P236" s="92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114"/>
      <x:c r="I237" s="311"/>
      <x:c r="J237" s="311"/>
      <x:c r="K237" s="92"/>
      <x:c r="L237" s="92"/>
      <x:c r="M237" s="92"/>
      <x:c r="N237" s="92"/>
      <x:c r="O237" s="43"/>
      <x:c r="P237" s="92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114"/>
      <x:c r="I238" s="311"/>
      <x:c r="J238" s="311"/>
      <x:c r="K238" s="92"/>
      <x:c r="L238" s="92"/>
      <x:c r="M238" s="92"/>
      <x:c r="N238" s="92"/>
      <x:c r="O238" s="43"/>
      <x:c r="P238" s="92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114"/>
      <x:c r="I239" s="311"/>
      <x:c r="J239" s="311"/>
      <x:c r="K239" s="92"/>
      <x:c r="L239" s="92"/>
      <x:c r="M239" s="92"/>
      <x:c r="N239" s="92"/>
      <x:c r="O239" s="43"/>
      <x:c r="P239" s="92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114"/>
      <x:c r="I240" s="311"/>
      <x:c r="J240" s="311"/>
      <x:c r="K240" s="92"/>
      <x:c r="L240" s="92"/>
      <x:c r="M240" s="92"/>
      <x:c r="N240" s="92"/>
      <x:c r="O240" s="43"/>
      <x:c r="P240" s="92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114"/>
      <x:c r="I241" s="311"/>
      <x:c r="J241" s="311"/>
      <x:c r="K241" s="92"/>
      <x:c r="L241" s="92"/>
      <x:c r="M241" s="92"/>
      <x:c r="N241" s="92"/>
      <x:c r="O241" s="43"/>
      <x:c r="P241" s="92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114"/>
      <x:c r="I242" s="311"/>
      <x:c r="J242" s="311"/>
      <x:c r="K242" s="92"/>
      <x:c r="L242" s="92"/>
      <x:c r="M242" s="92"/>
      <x:c r="N242" s="92"/>
      <x:c r="O242" s="43"/>
      <x:c r="P242" s="92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114"/>
      <x:c r="I243" s="311"/>
      <x:c r="J243" s="311"/>
      <x:c r="K243" s="92"/>
      <x:c r="L243" s="92"/>
      <x:c r="M243" s="92"/>
      <x:c r="N243" s="92"/>
      <x:c r="O243" s="43"/>
      <x:c r="P243" s="92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114"/>
      <x:c r="I244" s="311"/>
      <x:c r="J244" s="311"/>
      <x:c r="K244" s="92"/>
      <x:c r="L244" s="92"/>
      <x:c r="M244" s="92"/>
      <x:c r="N244" s="92"/>
      <x:c r="O244" s="43"/>
      <x:c r="P244" s="92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114"/>
      <x:c r="I245" s="311"/>
      <x:c r="J245" s="311"/>
      <x:c r="K245" s="92"/>
      <x:c r="L245" s="92"/>
      <x:c r="M245" s="92"/>
      <x:c r="N245" s="92"/>
      <x:c r="O245" s="43"/>
      <x:c r="P245" s="92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114"/>
      <x:c r="I246" s="311"/>
      <x:c r="J246" s="311"/>
      <x:c r="K246" s="92"/>
      <x:c r="L246" s="92"/>
      <x:c r="M246" s="92"/>
      <x:c r="N246" s="92"/>
      <x:c r="O246" s="43"/>
      <x:c r="P246" s="92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114"/>
      <x:c r="I247" s="311"/>
      <x:c r="J247" s="311"/>
      <x:c r="K247" s="92"/>
      <x:c r="L247" s="92"/>
      <x:c r="M247" s="92"/>
      <x:c r="N247" s="92"/>
      <x:c r="O247" s="43"/>
      <x:c r="P247" s="92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114"/>
      <x:c r="I248" s="311"/>
      <x:c r="J248" s="311"/>
      <x:c r="K248" s="92"/>
      <x:c r="L248" s="92"/>
      <x:c r="M248" s="92"/>
      <x:c r="N248" s="92"/>
      <x:c r="O248" s="43"/>
      <x:c r="P248" s="92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114"/>
      <x:c r="I249" s="311"/>
      <x:c r="J249" s="311"/>
      <x:c r="K249" s="92"/>
      <x:c r="L249" s="92"/>
      <x:c r="M249" s="92"/>
      <x:c r="N249" s="92"/>
      <x:c r="O249" s="43"/>
      <x:c r="P249" s="92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114"/>
      <x:c r="I250" s="311"/>
      <x:c r="J250" s="311"/>
      <x:c r="K250" s="92"/>
      <x:c r="L250" s="92"/>
      <x:c r="M250" s="92"/>
      <x:c r="N250" s="92"/>
      <x:c r="O250" s="43"/>
      <x:c r="P250" s="92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114"/>
      <x:c r="I251" s="311"/>
      <x:c r="J251" s="311"/>
      <x:c r="K251" s="92"/>
      <x:c r="L251" s="92"/>
      <x:c r="M251" s="92"/>
      <x:c r="N251" s="92"/>
      <x:c r="O251" s="43"/>
      <x:c r="P251" s="92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114"/>
      <x:c r="I252" s="311"/>
      <x:c r="J252" s="311"/>
      <x:c r="K252" s="92"/>
      <x:c r="L252" s="92"/>
      <x:c r="M252" s="92"/>
      <x:c r="N252" s="92"/>
      <x:c r="O252" s="43"/>
      <x:c r="P252" s="92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114"/>
      <x:c r="I253" s="311"/>
      <x:c r="J253" s="311"/>
      <x:c r="K253" s="92"/>
      <x:c r="L253" s="92"/>
      <x:c r="M253" s="92"/>
      <x:c r="N253" s="92"/>
      <x:c r="O253" s="43"/>
      <x:c r="P253" s="92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114"/>
      <x:c r="I254" s="311"/>
      <x:c r="J254" s="311"/>
      <x:c r="K254" s="92"/>
      <x:c r="L254" s="92"/>
      <x:c r="M254" s="92"/>
      <x:c r="N254" s="92"/>
      <x:c r="O254" s="43"/>
      <x:c r="P254" s="92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114"/>
      <x:c r="I255" s="311"/>
      <x:c r="J255" s="311"/>
      <x:c r="K255" s="92"/>
      <x:c r="L255" s="92"/>
      <x:c r="M255" s="92"/>
      <x:c r="N255" s="92"/>
      <x:c r="O255" s="43"/>
      <x:c r="P255" s="92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114"/>
      <x:c r="I256" s="311"/>
      <x:c r="J256" s="311"/>
      <x:c r="K256" s="92"/>
      <x:c r="L256" s="92"/>
      <x:c r="M256" s="92"/>
      <x:c r="N256" s="92"/>
      <x:c r="O256" s="43"/>
      <x:c r="P256" s="92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114"/>
      <x:c r="I257" s="311"/>
      <x:c r="J257" s="311"/>
      <x:c r="K257" s="92"/>
      <x:c r="L257" s="92"/>
      <x:c r="M257" s="92"/>
      <x:c r="N257" s="92"/>
      <x:c r="O257" s="43"/>
      <x:c r="P257" s="92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114"/>
      <x:c r="I258" s="311"/>
      <x:c r="J258" s="311"/>
      <x:c r="K258" s="92"/>
      <x:c r="L258" s="92"/>
      <x:c r="M258" s="92"/>
      <x:c r="N258" s="92"/>
      <x:c r="O258" s="43"/>
      <x:c r="P258" s="92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114"/>
      <x:c r="I259" s="311"/>
      <x:c r="J259" s="311"/>
      <x:c r="K259" s="92"/>
      <x:c r="L259" s="92"/>
      <x:c r="M259" s="92"/>
      <x:c r="N259" s="92"/>
      <x:c r="O259" s="43"/>
      <x:c r="P259" s="92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114"/>
      <x:c r="I260" s="311"/>
      <x:c r="J260" s="311"/>
      <x:c r="K260" s="92"/>
      <x:c r="L260" s="92"/>
      <x:c r="M260" s="92"/>
      <x:c r="N260" s="92"/>
      <x:c r="O260" s="43"/>
      <x:c r="P260" s="92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114"/>
      <x:c r="I261" s="311"/>
      <x:c r="J261" s="311"/>
      <x:c r="K261" s="92"/>
      <x:c r="L261" s="92"/>
      <x:c r="M261" s="92"/>
      <x:c r="N261" s="92"/>
      <x:c r="O261" s="43"/>
      <x:c r="P261" s="92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114"/>
      <x:c r="I262" s="311"/>
      <x:c r="J262" s="311"/>
      <x:c r="K262" s="92"/>
      <x:c r="L262" s="92"/>
      <x:c r="M262" s="92"/>
      <x:c r="N262" s="92"/>
      <x:c r="O262" s="43"/>
      <x:c r="P262" s="92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114"/>
      <x:c r="I263" s="311"/>
      <x:c r="J263" s="311"/>
      <x:c r="K263" s="92"/>
      <x:c r="L263" s="92"/>
      <x:c r="M263" s="92"/>
      <x:c r="N263" s="92"/>
      <x:c r="O263" s="43"/>
      <x:c r="P263" s="92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114"/>
      <x:c r="I264" s="311"/>
      <x:c r="J264" s="311"/>
      <x:c r="K264" s="92"/>
      <x:c r="L264" s="92"/>
      <x:c r="M264" s="92"/>
      <x:c r="N264" s="92"/>
      <x:c r="O264" s="43"/>
      <x:c r="P264" s="92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114"/>
      <x:c r="I265" s="311"/>
      <x:c r="J265" s="311"/>
      <x:c r="K265" s="92"/>
      <x:c r="L265" s="92"/>
      <x:c r="M265" s="92"/>
      <x:c r="N265" s="92"/>
      <x:c r="O265" s="43"/>
      <x:c r="P265" s="92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114"/>
      <x:c r="I266" s="311"/>
      <x:c r="J266" s="311"/>
      <x:c r="K266" s="92"/>
      <x:c r="L266" s="92"/>
      <x:c r="M266" s="92"/>
      <x:c r="N266" s="92"/>
      <x:c r="O266" s="43"/>
      <x:c r="P266" s="92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114"/>
      <x:c r="I267" s="311"/>
      <x:c r="J267" s="311"/>
      <x:c r="K267" s="92"/>
      <x:c r="L267" s="92"/>
      <x:c r="M267" s="92"/>
      <x:c r="N267" s="92"/>
      <x:c r="O267" s="43"/>
      <x:c r="P267" s="92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114"/>
      <x:c r="I268" s="311"/>
      <x:c r="J268" s="311"/>
      <x:c r="K268" s="92"/>
      <x:c r="L268" s="92"/>
      <x:c r="M268" s="92"/>
      <x:c r="N268" s="92"/>
      <x:c r="O268" s="43"/>
      <x:c r="P268" s="92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114"/>
      <x:c r="I269" s="311"/>
      <x:c r="J269" s="311"/>
      <x:c r="K269" s="92"/>
      <x:c r="L269" s="92"/>
      <x:c r="M269" s="92"/>
      <x:c r="N269" s="92"/>
      <x:c r="O269" s="43"/>
      <x:c r="P269" s="92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114"/>
      <x:c r="I270" s="311"/>
      <x:c r="J270" s="311"/>
      <x:c r="K270" s="92"/>
      <x:c r="L270" s="92"/>
      <x:c r="M270" s="92"/>
      <x:c r="N270" s="92"/>
      <x:c r="O270" s="43"/>
      <x:c r="P270" s="92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114"/>
      <x:c r="I271" s="311"/>
      <x:c r="J271" s="311"/>
      <x:c r="K271" s="92"/>
      <x:c r="L271" s="92"/>
      <x:c r="M271" s="92"/>
      <x:c r="N271" s="92"/>
      <x:c r="O271" s="43"/>
      <x:c r="P271" s="92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114"/>
      <x:c r="I272" s="311"/>
      <x:c r="J272" s="311"/>
      <x:c r="K272" s="92"/>
      <x:c r="L272" s="92"/>
      <x:c r="M272" s="92"/>
      <x:c r="N272" s="92"/>
      <x:c r="O272" s="43"/>
      <x:c r="P272" s="92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114"/>
      <x:c r="I273" s="311"/>
      <x:c r="J273" s="311"/>
      <x:c r="K273" s="92"/>
      <x:c r="L273" s="92"/>
      <x:c r="M273" s="92"/>
      <x:c r="N273" s="92"/>
      <x:c r="O273" s="43"/>
      <x:c r="P273" s="92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114"/>
      <x:c r="I274" s="311"/>
      <x:c r="J274" s="311"/>
      <x:c r="K274" s="92"/>
      <x:c r="L274" s="92"/>
      <x:c r="M274" s="92"/>
      <x:c r="N274" s="92"/>
      <x:c r="O274" s="43"/>
      <x:c r="P274" s="92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114"/>
      <x:c r="I275" s="311"/>
      <x:c r="J275" s="311"/>
      <x:c r="K275" s="92"/>
      <x:c r="L275" s="92"/>
      <x:c r="M275" s="92"/>
      <x:c r="N275" s="92"/>
      <x:c r="O275" s="43"/>
      <x:c r="P275" s="92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114"/>
      <x:c r="I276" s="311"/>
      <x:c r="J276" s="311"/>
      <x:c r="K276" s="92"/>
      <x:c r="L276" s="92"/>
      <x:c r="M276" s="92"/>
      <x:c r="N276" s="92"/>
      <x:c r="O276" s="43"/>
      <x:c r="P276" s="92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114"/>
      <x:c r="I277" s="311"/>
      <x:c r="J277" s="311"/>
      <x:c r="K277" s="92"/>
      <x:c r="L277" s="92"/>
      <x:c r="M277" s="92"/>
      <x:c r="N277" s="92"/>
      <x:c r="O277" s="43"/>
      <x:c r="P277" s="92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114"/>
      <x:c r="I278" s="311"/>
      <x:c r="J278" s="311"/>
      <x:c r="K278" s="92"/>
      <x:c r="L278" s="92"/>
      <x:c r="M278" s="92"/>
      <x:c r="N278" s="92"/>
      <x:c r="O278" s="43"/>
      <x:c r="P278" s="92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114"/>
      <x:c r="I279" s="311"/>
      <x:c r="J279" s="311"/>
      <x:c r="K279" s="92"/>
      <x:c r="L279" s="92"/>
      <x:c r="M279" s="92"/>
      <x:c r="N279" s="92"/>
      <x:c r="O279" s="43"/>
      <x:c r="P279" s="92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114"/>
      <x:c r="I280" s="311"/>
      <x:c r="J280" s="311"/>
      <x:c r="K280" s="92"/>
      <x:c r="L280" s="92"/>
      <x:c r="M280" s="92"/>
      <x:c r="N280" s="92"/>
      <x:c r="O280" s="43"/>
      <x:c r="P280" s="92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114"/>
      <x:c r="I281" s="311"/>
      <x:c r="J281" s="311"/>
      <x:c r="K281" s="92"/>
      <x:c r="L281" s="92"/>
      <x:c r="M281" s="92"/>
      <x:c r="N281" s="92"/>
      <x:c r="O281" s="43"/>
      <x:c r="P281" s="92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114"/>
      <x:c r="I282" s="311"/>
      <x:c r="J282" s="311"/>
      <x:c r="K282" s="92"/>
      <x:c r="L282" s="92"/>
      <x:c r="M282" s="92"/>
      <x:c r="N282" s="92"/>
      <x:c r="O282" s="43"/>
      <x:c r="P282" s="92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114"/>
      <x:c r="I283" s="311"/>
      <x:c r="J283" s="311"/>
      <x:c r="K283" s="92"/>
      <x:c r="L283" s="92"/>
      <x:c r="M283" s="92"/>
      <x:c r="N283" s="92"/>
      <x:c r="O283" s="43"/>
      <x:c r="P283" s="92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114"/>
      <x:c r="I284" s="311"/>
      <x:c r="J284" s="311"/>
      <x:c r="K284" s="92"/>
      <x:c r="L284" s="92"/>
      <x:c r="M284" s="92"/>
      <x:c r="N284" s="92"/>
      <x:c r="O284" s="43"/>
      <x:c r="P284" s="92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114"/>
      <x:c r="I285" s="311"/>
      <x:c r="J285" s="311"/>
      <x:c r="K285" s="92"/>
      <x:c r="L285" s="92"/>
      <x:c r="M285" s="92"/>
      <x:c r="N285" s="92"/>
      <x:c r="O285" s="43"/>
      <x:c r="P285" s="92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114"/>
      <x:c r="I286" s="311"/>
      <x:c r="J286" s="311"/>
      <x:c r="K286" s="92"/>
      <x:c r="L286" s="92"/>
      <x:c r="M286" s="92"/>
      <x:c r="N286" s="92"/>
      <x:c r="O286" s="43"/>
      <x:c r="P286" s="92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114"/>
      <x:c r="I287" s="311"/>
      <x:c r="J287" s="311"/>
      <x:c r="K287" s="92"/>
      <x:c r="L287" s="92"/>
      <x:c r="M287" s="92"/>
      <x:c r="N287" s="92"/>
      <x:c r="O287" s="43"/>
      <x:c r="P287" s="92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114"/>
      <x:c r="I288" s="311"/>
      <x:c r="J288" s="311"/>
      <x:c r="K288" s="92"/>
      <x:c r="L288" s="92"/>
      <x:c r="M288" s="92"/>
      <x:c r="N288" s="92"/>
      <x:c r="O288" s="43"/>
      <x:c r="P288" s="92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114"/>
      <x:c r="I289" s="311"/>
      <x:c r="J289" s="311"/>
      <x:c r="K289" s="92"/>
      <x:c r="L289" s="92"/>
      <x:c r="M289" s="92"/>
      <x:c r="N289" s="92"/>
      <x:c r="O289" s="43"/>
      <x:c r="P289" s="92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114"/>
      <x:c r="I290" s="311"/>
      <x:c r="J290" s="311"/>
      <x:c r="K290" s="92"/>
      <x:c r="L290" s="92"/>
      <x:c r="M290" s="92"/>
      <x:c r="N290" s="92"/>
      <x:c r="O290" s="43"/>
      <x:c r="P290" s="92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114"/>
      <x:c r="I291" s="311"/>
      <x:c r="J291" s="311"/>
      <x:c r="K291" s="92"/>
      <x:c r="L291" s="92"/>
      <x:c r="M291" s="92"/>
      <x:c r="N291" s="92"/>
      <x:c r="O291" s="43"/>
      <x:c r="P291" s="92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114"/>
      <x:c r="I292" s="311"/>
      <x:c r="J292" s="311"/>
      <x:c r="K292" s="92"/>
      <x:c r="L292" s="92"/>
      <x:c r="M292" s="92"/>
      <x:c r="N292" s="92"/>
      <x:c r="O292" s="43"/>
      <x:c r="P292" s="92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114"/>
      <x:c r="I293" s="311"/>
      <x:c r="J293" s="311"/>
      <x:c r="K293" s="92"/>
      <x:c r="L293" s="92"/>
      <x:c r="M293" s="92"/>
      <x:c r="N293" s="92"/>
      <x:c r="O293" s="43"/>
      <x:c r="P293" s="92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114"/>
      <x:c r="I294" s="311"/>
      <x:c r="J294" s="311"/>
      <x:c r="K294" s="92"/>
      <x:c r="L294" s="92"/>
      <x:c r="M294" s="92"/>
      <x:c r="N294" s="92"/>
      <x:c r="O294" s="43"/>
      <x:c r="P294" s="92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114"/>
      <x:c r="I295" s="311"/>
      <x:c r="J295" s="311"/>
      <x:c r="K295" s="92"/>
      <x:c r="L295" s="92"/>
      <x:c r="M295" s="92"/>
      <x:c r="N295" s="92"/>
      <x:c r="O295" s="43"/>
      <x:c r="P295" s="92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114"/>
      <x:c r="I296" s="311"/>
      <x:c r="J296" s="311"/>
      <x:c r="K296" s="92"/>
      <x:c r="L296" s="92"/>
      <x:c r="M296" s="92"/>
      <x:c r="N296" s="92"/>
      <x:c r="O296" s="43"/>
      <x:c r="P296" s="92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114"/>
      <x:c r="I297" s="311"/>
      <x:c r="J297" s="311"/>
      <x:c r="K297" s="92"/>
      <x:c r="L297" s="92"/>
      <x:c r="M297" s="92"/>
      <x:c r="N297" s="92"/>
      <x:c r="O297" s="43"/>
      <x:c r="P297" s="92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114"/>
      <x:c r="I298" s="311"/>
      <x:c r="J298" s="311"/>
      <x:c r="K298" s="92"/>
      <x:c r="L298" s="92"/>
      <x:c r="M298" s="92"/>
      <x:c r="N298" s="92"/>
      <x:c r="O298" s="43"/>
      <x:c r="P298" s="92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114"/>
      <x:c r="I299" s="311"/>
      <x:c r="J299" s="311"/>
      <x:c r="K299" s="92"/>
      <x:c r="L299" s="92"/>
      <x:c r="M299" s="92"/>
      <x:c r="N299" s="92"/>
      <x:c r="O299" s="43"/>
      <x:c r="P299" s="92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114"/>
      <x:c r="I300" s="311"/>
      <x:c r="J300" s="311"/>
      <x:c r="K300" s="92"/>
      <x:c r="L300" s="92"/>
      <x:c r="M300" s="92"/>
      <x:c r="N300" s="92"/>
      <x:c r="O300" s="43"/>
      <x:c r="P300" s="92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114"/>
      <x:c r="I301" s="311"/>
      <x:c r="J301" s="311"/>
      <x:c r="K301" s="92"/>
      <x:c r="L301" s="92"/>
      <x:c r="M301" s="92"/>
      <x:c r="N301" s="92"/>
      <x:c r="O301" s="43"/>
      <x:c r="P301" s="92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114"/>
      <x:c r="I302" s="311"/>
      <x:c r="J302" s="311"/>
      <x:c r="K302" s="92"/>
      <x:c r="L302" s="92"/>
      <x:c r="M302" s="92"/>
      <x:c r="N302" s="92"/>
      <x:c r="O302" s="43"/>
      <x:c r="P302" s="92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114"/>
      <x:c r="I303" s="311"/>
      <x:c r="J303" s="311"/>
      <x:c r="K303" s="92"/>
      <x:c r="L303" s="92"/>
      <x:c r="M303" s="92"/>
      <x:c r="N303" s="92"/>
      <x:c r="O303" s="43"/>
      <x:c r="P303" s="92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114"/>
      <x:c r="I304" s="311"/>
      <x:c r="J304" s="311"/>
      <x:c r="K304" s="92"/>
      <x:c r="L304" s="92"/>
      <x:c r="M304" s="92"/>
      <x:c r="N304" s="92"/>
      <x:c r="O304" s="43"/>
      <x:c r="P304" s="92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114"/>
      <x:c r="I305" s="311"/>
      <x:c r="J305" s="311"/>
      <x:c r="K305" s="92"/>
      <x:c r="L305" s="92"/>
      <x:c r="M305" s="92"/>
      <x:c r="N305" s="92"/>
      <x:c r="O305" s="43"/>
      <x:c r="P305" s="92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114"/>
      <x:c r="I306" s="311"/>
      <x:c r="J306" s="311"/>
      <x:c r="K306" s="92"/>
      <x:c r="L306" s="92"/>
      <x:c r="M306" s="92"/>
      <x:c r="N306" s="92"/>
      <x:c r="O306" s="43"/>
      <x:c r="P306" s="92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114"/>
      <x:c r="I307" s="311"/>
      <x:c r="J307" s="311"/>
      <x:c r="K307" s="92"/>
      <x:c r="L307" s="92"/>
      <x:c r="M307" s="92"/>
      <x:c r="N307" s="92"/>
      <x:c r="O307" s="43"/>
      <x:c r="P307" s="92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114"/>
      <x:c r="I308" s="311"/>
      <x:c r="J308" s="311"/>
      <x:c r="K308" s="92"/>
      <x:c r="L308" s="92"/>
      <x:c r="M308" s="92"/>
      <x:c r="N308" s="92"/>
      <x:c r="O308" s="43"/>
      <x:c r="P308" s="92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114"/>
      <x:c r="I309" s="311"/>
      <x:c r="J309" s="311"/>
      <x:c r="K309" s="92"/>
      <x:c r="L309" s="92"/>
      <x:c r="M309" s="92"/>
      <x:c r="N309" s="92"/>
      <x:c r="O309" s="43"/>
      <x:c r="P309" s="92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114"/>
      <x:c r="I310" s="311"/>
      <x:c r="J310" s="311"/>
      <x:c r="K310" s="92"/>
      <x:c r="L310" s="92"/>
      <x:c r="M310" s="92"/>
      <x:c r="N310" s="92"/>
      <x:c r="O310" s="43"/>
      <x:c r="P310" s="92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114"/>
      <x:c r="I311" s="311"/>
      <x:c r="J311" s="311"/>
      <x:c r="K311" s="92"/>
      <x:c r="L311" s="92"/>
      <x:c r="M311" s="92"/>
      <x:c r="N311" s="92"/>
      <x:c r="O311" s="43"/>
      <x:c r="P311" s="92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114"/>
      <x:c r="I312" s="311"/>
      <x:c r="J312" s="311"/>
      <x:c r="K312" s="92"/>
      <x:c r="L312" s="92"/>
      <x:c r="M312" s="92"/>
      <x:c r="N312" s="92"/>
      <x:c r="O312" s="43"/>
      <x:c r="P312" s="92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114"/>
      <x:c r="I313" s="311"/>
      <x:c r="J313" s="311"/>
      <x:c r="K313" s="92"/>
      <x:c r="L313" s="92"/>
      <x:c r="M313" s="92"/>
      <x:c r="N313" s="92"/>
      <x:c r="O313" s="43"/>
      <x:c r="P313" s="92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114"/>
      <x:c r="I314" s="311"/>
      <x:c r="J314" s="311"/>
      <x:c r="K314" s="92"/>
      <x:c r="L314" s="92"/>
      <x:c r="M314" s="92"/>
      <x:c r="N314" s="92"/>
      <x:c r="O314" s="43"/>
      <x:c r="P314" s="92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114"/>
      <x:c r="I315" s="311"/>
      <x:c r="J315" s="311"/>
      <x:c r="K315" s="92"/>
      <x:c r="L315" s="92"/>
      <x:c r="M315" s="92"/>
      <x:c r="N315" s="92"/>
      <x:c r="O315" s="43"/>
      <x:c r="P315" s="92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114"/>
      <x:c r="I316" s="311"/>
      <x:c r="J316" s="311"/>
      <x:c r="K316" s="92"/>
      <x:c r="L316" s="92"/>
      <x:c r="M316" s="92"/>
      <x:c r="N316" s="92"/>
      <x:c r="O316" s="43"/>
      <x:c r="P316" s="92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114"/>
      <x:c r="I317" s="311"/>
      <x:c r="J317" s="311"/>
      <x:c r="K317" s="92"/>
      <x:c r="L317" s="92"/>
      <x:c r="M317" s="92"/>
      <x:c r="N317" s="92"/>
      <x:c r="O317" s="43"/>
      <x:c r="P317" s="92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114"/>
      <x:c r="I318" s="311"/>
      <x:c r="J318" s="311"/>
      <x:c r="K318" s="92"/>
      <x:c r="L318" s="92"/>
      <x:c r="M318" s="92"/>
      <x:c r="N318" s="92"/>
      <x:c r="O318" s="43"/>
      <x:c r="P318" s="92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114"/>
      <x:c r="I319" s="311"/>
      <x:c r="J319" s="311"/>
      <x:c r="K319" s="92"/>
      <x:c r="L319" s="92"/>
      <x:c r="M319" s="92"/>
      <x:c r="N319" s="92"/>
      <x:c r="O319" s="43"/>
      <x:c r="P319" s="92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114"/>
      <x:c r="I320" s="311"/>
      <x:c r="J320" s="311"/>
      <x:c r="K320" s="92"/>
      <x:c r="L320" s="92"/>
      <x:c r="M320" s="92"/>
      <x:c r="N320" s="92"/>
      <x:c r="O320" s="43"/>
      <x:c r="P320" s="92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114"/>
      <x:c r="I321" s="311"/>
      <x:c r="J321" s="311"/>
      <x:c r="K321" s="92"/>
      <x:c r="L321" s="92"/>
      <x:c r="M321" s="92"/>
      <x:c r="N321" s="92"/>
      <x:c r="O321" s="43"/>
      <x:c r="P321" s="92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114"/>
      <x:c r="I322" s="311"/>
      <x:c r="J322" s="311"/>
      <x:c r="K322" s="92"/>
      <x:c r="L322" s="92"/>
      <x:c r="M322" s="92"/>
      <x:c r="N322" s="92"/>
      <x:c r="O322" s="43"/>
      <x:c r="P322" s="92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114"/>
      <x:c r="I323" s="311"/>
      <x:c r="J323" s="311"/>
      <x:c r="K323" s="92"/>
      <x:c r="L323" s="92"/>
      <x:c r="M323" s="92"/>
      <x:c r="N323" s="92"/>
      <x:c r="O323" s="43"/>
      <x:c r="P323" s="92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114"/>
      <x:c r="I324" s="311"/>
      <x:c r="J324" s="311"/>
      <x:c r="K324" s="92"/>
      <x:c r="L324" s="92"/>
      <x:c r="M324" s="92"/>
      <x:c r="N324" s="92"/>
      <x:c r="O324" s="43"/>
      <x:c r="P324" s="92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114"/>
      <x:c r="I325" s="311"/>
      <x:c r="J325" s="311"/>
      <x:c r="K325" s="92"/>
      <x:c r="L325" s="92"/>
      <x:c r="M325" s="92"/>
      <x:c r="N325" s="92"/>
      <x:c r="O325" s="43"/>
      <x:c r="P325" s="92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114"/>
      <x:c r="I326" s="311"/>
      <x:c r="J326" s="311"/>
      <x:c r="K326" s="92"/>
      <x:c r="L326" s="92"/>
      <x:c r="M326" s="92"/>
      <x:c r="N326" s="92"/>
      <x:c r="O326" s="43"/>
      <x:c r="P326" s="92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114"/>
      <x:c r="I327" s="311"/>
      <x:c r="J327" s="311"/>
      <x:c r="K327" s="92"/>
      <x:c r="L327" s="92"/>
      <x:c r="M327" s="92"/>
      <x:c r="N327" s="92"/>
      <x:c r="O327" s="43"/>
      <x:c r="P327" s="92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114"/>
      <x:c r="I328" s="311"/>
      <x:c r="J328" s="311"/>
      <x:c r="K328" s="92"/>
      <x:c r="L328" s="92"/>
      <x:c r="M328" s="92"/>
      <x:c r="N328" s="92"/>
      <x:c r="O328" s="43"/>
      <x:c r="P328" s="92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114"/>
      <x:c r="I329" s="311"/>
      <x:c r="J329" s="311"/>
      <x:c r="K329" s="92"/>
      <x:c r="L329" s="92"/>
      <x:c r="M329" s="92"/>
      <x:c r="N329" s="92"/>
      <x:c r="O329" s="43"/>
      <x:c r="P329" s="92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114"/>
      <x:c r="I330" s="311"/>
      <x:c r="J330" s="311"/>
      <x:c r="K330" s="92"/>
      <x:c r="L330" s="92"/>
      <x:c r="M330" s="92"/>
      <x:c r="N330" s="92"/>
      <x:c r="O330" s="43"/>
      <x:c r="P330" s="92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114"/>
      <x:c r="I331" s="311"/>
      <x:c r="J331" s="311"/>
      <x:c r="K331" s="92"/>
      <x:c r="L331" s="92"/>
      <x:c r="M331" s="92"/>
      <x:c r="N331" s="92"/>
      <x:c r="O331" s="43"/>
      <x:c r="P331" s="92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114"/>
      <x:c r="I332" s="311"/>
      <x:c r="J332" s="311"/>
      <x:c r="K332" s="92"/>
      <x:c r="L332" s="92"/>
      <x:c r="M332" s="92"/>
      <x:c r="N332" s="92"/>
      <x:c r="O332" s="43"/>
      <x:c r="P332" s="92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114"/>
      <x:c r="I333" s="311"/>
      <x:c r="J333" s="311"/>
      <x:c r="K333" s="92"/>
      <x:c r="L333" s="92"/>
      <x:c r="M333" s="92"/>
      <x:c r="N333" s="92"/>
      <x:c r="O333" s="43"/>
      <x:c r="P333" s="92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114"/>
      <x:c r="I334" s="311"/>
      <x:c r="J334" s="311"/>
      <x:c r="K334" s="92"/>
      <x:c r="L334" s="92"/>
      <x:c r="M334" s="92"/>
      <x:c r="N334" s="92"/>
      <x:c r="O334" s="43"/>
      <x:c r="P334" s="92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114"/>
      <x:c r="I335" s="311"/>
      <x:c r="J335" s="311"/>
      <x:c r="K335" s="92"/>
      <x:c r="L335" s="92"/>
      <x:c r="M335" s="92"/>
      <x:c r="N335" s="92"/>
      <x:c r="O335" s="43"/>
      <x:c r="P335" s="92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114"/>
      <x:c r="I336" s="311"/>
      <x:c r="J336" s="311"/>
      <x:c r="K336" s="92"/>
      <x:c r="L336" s="92"/>
      <x:c r="M336" s="92"/>
      <x:c r="N336" s="92"/>
      <x:c r="O336" s="43"/>
      <x:c r="P336" s="92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114"/>
      <x:c r="I337" s="311"/>
      <x:c r="J337" s="311"/>
      <x:c r="K337" s="92"/>
      <x:c r="L337" s="92"/>
      <x:c r="M337" s="92"/>
      <x:c r="N337" s="92"/>
      <x:c r="O337" s="43"/>
      <x:c r="P337" s="92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114"/>
      <x:c r="I338" s="311"/>
      <x:c r="J338" s="311"/>
      <x:c r="K338" s="92"/>
      <x:c r="L338" s="92"/>
      <x:c r="M338" s="92"/>
      <x:c r="N338" s="92"/>
      <x:c r="O338" s="43"/>
      <x:c r="P338" s="92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114"/>
      <x:c r="I339" s="311"/>
      <x:c r="J339" s="311"/>
      <x:c r="K339" s="92"/>
      <x:c r="L339" s="92"/>
      <x:c r="M339" s="92"/>
      <x:c r="N339" s="92"/>
      <x:c r="O339" s="43"/>
      <x:c r="P339" s="92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114"/>
      <x:c r="I340" s="311"/>
      <x:c r="J340" s="311"/>
      <x:c r="K340" s="92"/>
      <x:c r="L340" s="92"/>
      <x:c r="M340" s="92"/>
      <x:c r="N340" s="92"/>
      <x:c r="O340" s="43"/>
      <x:c r="P340" s="92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114"/>
      <x:c r="I341" s="311"/>
      <x:c r="J341" s="311"/>
      <x:c r="K341" s="92"/>
      <x:c r="L341" s="92"/>
      <x:c r="M341" s="92"/>
      <x:c r="N341" s="92"/>
      <x:c r="O341" s="43"/>
      <x:c r="P341" s="92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114"/>
      <x:c r="I342" s="311"/>
      <x:c r="J342" s="311"/>
      <x:c r="K342" s="92"/>
      <x:c r="L342" s="92"/>
      <x:c r="M342" s="92"/>
      <x:c r="N342" s="92"/>
      <x:c r="O342" s="43"/>
      <x:c r="P342" s="92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114"/>
      <x:c r="I343" s="311"/>
      <x:c r="J343" s="311"/>
      <x:c r="K343" s="92"/>
      <x:c r="L343" s="92"/>
      <x:c r="M343" s="92"/>
      <x:c r="N343" s="92"/>
      <x:c r="O343" s="43"/>
      <x:c r="P343" s="92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114"/>
      <x:c r="I344" s="311"/>
      <x:c r="J344" s="311"/>
      <x:c r="K344" s="92"/>
      <x:c r="L344" s="92"/>
      <x:c r="M344" s="92"/>
      <x:c r="N344" s="92"/>
      <x:c r="O344" s="43"/>
      <x:c r="P344" s="92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114"/>
      <x:c r="I345" s="311"/>
      <x:c r="J345" s="311"/>
      <x:c r="K345" s="92"/>
      <x:c r="L345" s="92"/>
      <x:c r="M345" s="92"/>
      <x:c r="N345" s="92"/>
      <x:c r="O345" s="43"/>
      <x:c r="P345" s="92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114"/>
      <x:c r="I346" s="311"/>
      <x:c r="J346" s="311"/>
      <x:c r="K346" s="92"/>
      <x:c r="L346" s="92"/>
      <x:c r="M346" s="92"/>
      <x:c r="N346" s="92"/>
      <x:c r="O346" s="43"/>
      <x:c r="P346" s="92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114"/>
      <x:c r="I347" s="311"/>
      <x:c r="J347" s="311"/>
      <x:c r="K347" s="92"/>
      <x:c r="L347" s="92"/>
      <x:c r="M347" s="92"/>
      <x:c r="N347" s="92"/>
      <x:c r="O347" s="43"/>
      <x:c r="P347" s="92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114"/>
      <x:c r="I348" s="311"/>
      <x:c r="J348" s="311"/>
      <x:c r="K348" s="92"/>
      <x:c r="L348" s="92"/>
      <x:c r="M348" s="92"/>
      <x:c r="N348" s="92"/>
      <x:c r="O348" s="43"/>
      <x:c r="P348" s="92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114"/>
      <x:c r="I349" s="311"/>
      <x:c r="J349" s="311"/>
      <x:c r="K349" s="92"/>
      <x:c r="L349" s="92"/>
      <x:c r="M349" s="92"/>
      <x:c r="N349" s="92"/>
      <x:c r="O349" s="43"/>
      <x:c r="P349" s="92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114"/>
      <x:c r="I350" s="311"/>
      <x:c r="J350" s="311"/>
      <x:c r="K350" s="92"/>
      <x:c r="L350" s="92"/>
      <x:c r="M350" s="92"/>
      <x:c r="N350" s="92"/>
      <x:c r="O350" s="43"/>
      <x:c r="P350" s="92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114"/>
      <x:c r="I351" s="311"/>
      <x:c r="J351" s="311"/>
      <x:c r="K351" s="92"/>
      <x:c r="L351" s="92"/>
      <x:c r="M351" s="92"/>
      <x:c r="N351" s="92"/>
      <x:c r="O351" s="43"/>
      <x:c r="P351" s="92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114"/>
      <x:c r="I352" s="311"/>
      <x:c r="J352" s="311"/>
      <x:c r="K352" s="92"/>
      <x:c r="L352" s="92"/>
      <x:c r="M352" s="92"/>
      <x:c r="N352" s="92"/>
      <x:c r="O352" s="43"/>
      <x:c r="P352" s="92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114"/>
      <x:c r="I353" s="311"/>
      <x:c r="J353" s="311"/>
      <x:c r="K353" s="92"/>
      <x:c r="L353" s="92"/>
      <x:c r="M353" s="92"/>
      <x:c r="N353" s="92"/>
      <x:c r="O353" s="43"/>
      <x:c r="P353" s="92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114"/>
      <x:c r="I354" s="311"/>
      <x:c r="J354" s="311"/>
      <x:c r="K354" s="92"/>
      <x:c r="L354" s="92"/>
      <x:c r="M354" s="92"/>
      <x:c r="N354" s="92"/>
      <x:c r="O354" s="43"/>
      <x:c r="P354" s="92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114"/>
      <x:c r="I355" s="311"/>
      <x:c r="J355" s="311"/>
      <x:c r="K355" s="92"/>
      <x:c r="L355" s="92"/>
      <x:c r="M355" s="92"/>
      <x:c r="N355" s="92"/>
      <x:c r="O355" s="43"/>
      <x:c r="P355" s="92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114"/>
      <x:c r="I356" s="311"/>
      <x:c r="J356" s="311"/>
      <x:c r="K356" s="92"/>
      <x:c r="L356" s="92"/>
      <x:c r="M356" s="92"/>
      <x:c r="N356" s="92"/>
      <x:c r="O356" s="43"/>
      <x:c r="P356" s="92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114"/>
      <x:c r="I357" s="311"/>
      <x:c r="J357" s="311"/>
      <x:c r="K357" s="92"/>
      <x:c r="L357" s="92"/>
      <x:c r="M357" s="92"/>
      <x:c r="N357" s="92"/>
      <x:c r="O357" s="43"/>
      <x:c r="P357" s="92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114"/>
      <x:c r="I358" s="311"/>
      <x:c r="J358" s="311"/>
      <x:c r="K358" s="92"/>
      <x:c r="L358" s="92"/>
      <x:c r="M358" s="92"/>
      <x:c r="N358" s="92"/>
      <x:c r="O358" s="43"/>
      <x:c r="P358" s="92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114"/>
      <x:c r="I359" s="311"/>
      <x:c r="J359" s="311"/>
      <x:c r="K359" s="92"/>
      <x:c r="L359" s="92"/>
      <x:c r="M359" s="92"/>
      <x:c r="N359" s="92"/>
      <x:c r="O359" s="43"/>
      <x:c r="P359" s="92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114"/>
      <x:c r="I360" s="311"/>
      <x:c r="J360" s="311"/>
      <x:c r="K360" s="92"/>
      <x:c r="L360" s="92"/>
      <x:c r="M360" s="92"/>
      <x:c r="N360" s="92"/>
      <x:c r="O360" s="43"/>
      <x:c r="P360" s="92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114"/>
      <x:c r="I361" s="311"/>
      <x:c r="J361" s="311"/>
      <x:c r="K361" s="92"/>
      <x:c r="L361" s="92"/>
      <x:c r="M361" s="92"/>
      <x:c r="N361" s="92"/>
      <x:c r="O361" s="43"/>
      <x:c r="P361" s="92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114"/>
      <x:c r="I362" s="311"/>
      <x:c r="J362" s="311"/>
      <x:c r="K362" s="92"/>
      <x:c r="L362" s="92"/>
      <x:c r="M362" s="92"/>
      <x:c r="N362" s="92"/>
      <x:c r="O362" s="43"/>
      <x:c r="P362" s="92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114"/>
      <x:c r="I363" s="311"/>
      <x:c r="J363" s="311"/>
      <x:c r="K363" s="92"/>
      <x:c r="L363" s="92"/>
      <x:c r="M363" s="92"/>
      <x:c r="N363" s="92"/>
      <x:c r="O363" s="43"/>
      <x:c r="P363" s="92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114"/>
      <x:c r="I364" s="311"/>
      <x:c r="J364" s="311"/>
      <x:c r="K364" s="92"/>
      <x:c r="L364" s="92"/>
      <x:c r="M364" s="92"/>
      <x:c r="N364" s="92"/>
      <x:c r="O364" s="43"/>
      <x:c r="P364" s="92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114"/>
      <x:c r="I365" s="311"/>
      <x:c r="J365" s="311"/>
      <x:c r="K365" s="92"/>
      <x:c r="L365" s="92"/>
      <x:c r="M365" s="92"/>
      <x:c r="N365" s="92"/>
      <x:c r="O365" s="43"/>
      <x:c r="P365" s="92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114"/>
      <x:c r="I366" s="311"/>
      <x:c r="J366" s="311"/>
      <x:c r="K366" s="92"/>
      <x:c r="L366" s="92"/>
      <x:c r="M366" s="92"/>
      <x:c r="N366" s="92"/>
      <x:c r="O366" s="43"/>
      <x:c r="P366" s="92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114"/>
      <x:c r="I367" s="311"/>
      <x:c r="J367" s="311"/>
      <x:c r="K367" s="92"/>
      <x:c r="L367" s="92"/>
      <x:c r="M367" s="92"/>
      <x:c r="N367" s="92"/>
      <x:c r="O367" s="43"/>
      <x:c r="P367" s="92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114"/>
      <x:c r="I368" s="311"/>
      <x:c r="J368" s="311"/>
      <x:c r="K368" s="92"/>
      <x:c r="L368" s="92"/>
      <x:c r="M368" s="92"/>
      <x:c r="N368" s="92"/>
      <x:c r="O368" s="43"/>
      <x:c r="P368" s="92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114"/>
      <x:c r="I369" s="311"/>
      <x:c r="J369" s="311"/>
      <x:c r="K369" s="92"/>
      <x:c r="L369" s="92"/>
      <x:c r="M369" s="92"/>
      <x:c r="N369" s="92"/>
      <x:c r="O369" s="43"/>
      <x:c r="P369" s="92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114"/>
      <x:c r="I370" s="311"/>
      <x:c r="J370" s="311"/>
      <x:c r="K370" s="92"/>
      <x:c r="L370" s="92"/>
      <x:c r="M370" s="92"/>
      <x:c r="N370" s="92"/>
      <x:c r="O370" s="43"/>
      <x:c r="P370" s="92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114"/>
      <x:c r="I371" s="311"/>
      <x:c r="J371" s="311"/>
      <x:c r="K371" s="92"/>
      <x:c r="L371" s="92"/>
      <x:c r="M371" s="92"/>
      <x:c r="N371" s="92"/>
      <x:c r="O371" s="43"/>
      <x:c r="P371" s="92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114"/>
      <x:c r="I372" s="311"/>
      <x:c r="J372" s="311"/>
      <x:c r="K372" s="92"/>
      <x:c r="L372" s="92"/>
      <x:c r="M372" s="92"/>
      <x:c r="N372" s="92"/>
      <x:c r="O372" s="43"/>
      <x:c r="P372" s="92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114"/>
      <x:c r="I373" s="311"/>
      <x:c r="J373" s="311"/>
      <x:c r="K373" s="92"/>
      <x:c r="L373" s="92"/>
      <x:c r="M373" s="92"/>
      <x:c r="N373" s="92"/>
      <x:c r="O373" s="43"/>
      <x:c r="P373" s="92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114"/>
      <x:c r="I374" s="311"/>
      <x:c r="J374" s="311"/>
      <x:c r="K374" s="92"/>
      <x:c r="L374" s="92"/>
      <x:c r="M374" s="92"/>
      <x:c r="N374" s="92"/>
      <x:c r="O374" s="43"/>
      <x:c r="P374" s="92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114"/>
      <x:c r="I375" s="311"/>
      <x:c r="J375" s="311"/>
      <x:c r="K375" s="92"/>
      <x:c r="L375" s="92"/>
      <x:c r="M375" s="92"/>
      <x:c r="N375" s="92"/>
      <x:c r="O375" s="43"/>
      <x:c r="P375" s="92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114"/>
      <x:c r="I376" s="311"/>
      <x:c r="J376" s="311"/>
      <x:c r="K376" s="92"/>
      <x:c r="L376" s="92"/>
      <x:c r="M376" s="92"/>
      <x:c r="N376" s="92"/>
      <x:c r="O376" s="43"/>
      <x:c r="P376" s="92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114"/>
      <x:c r="I377" s="311"/>
      <x:c r="J377" s="311"/>
      <x:c r="K377" s="92"/>
      <x:c r="L377" s="92"/>
      <x:c r="M377" s="92"/>
      <x:c r="N377" s="92"/>
      <x:c r="O377" s="43"/>
      <x:c r="P377" s="92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114"/>
      <x:c r="I378" s="311"/>
      <x:c r="J378" s="311"/>
      <x:c r="K378" s="92"/>
      <x:c r="L378" s="92"/>
      <x:c r="M378" s="92"/>
      <x:c r="N378" s="92"/>
      <x:c r="O378" s="43"/>
      <x:c r="P378" s="92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114"/>
      <x:c r="I379" s="311"/>
      <x:c r="J379" s="311"/>
      <x:c r="K379" s="92"/>
      <x:c r="L379" s="92"/>
      <x:c r="M379" s="92"/>
      <x:c r="N379" s="92"/>
      <x:c r="O379" s="43"/>
      <x:c r="P379" s="92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114"/>
      <x:c r="I380" s="311"/>
      <x:c r="J380" s="311"/>
      <x:c r="K380" s="92"/>
      <x:c r="L380" s="92"/>
      <x:c r="M380" s="92"/>
      <x:c r="N380" s="92"/>
      <x:c r="O380" s="43"/>
      <x:c r="P380" s="92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114"/>
      <x:c r="I381" s="311"/>
      <x:c r="J381" s="311"/>
      <x:c r="K381" s="92"/>
      <x:c r="L381" s="92"/>
      <x:c r="M381" s="92"/>
      <x:c r="N381" s="92"/>
      <x:c r="O381" s="43"/>
      <x:c r="P381" s="92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114"/>
      <x:c r="I382" s="311"/>
      <x:c r="J382" s="311"/>
      <x:c r="K382" s="92"/>
      <x:c r="L382" s="92"/>
      <x:c r="M382" s="92"/>
      <x:c r="N382" s="92"/>
      <x:c r="O382" s="43"/>
      <x:c r="P382" s="92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114"/>
      <x:c r="I383" s="311"/>
      <x:c r="J383" s="311"/>
      <x:c r="K383" s="92"/>
      <x:c r="L383" s="92"/>
      <x:c r="M383" s="92"/>
      <x:c r="N383" s="92"/>
      <x:c r="O383" s="43"/>
      <x:c r="P383" s="92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114"/>
      <x:c r="I384" s="311"/>
      <x:c r="J384" s="311"/>
      <x:c r="K384" s="92"/>
      <x:c r="L384" s="92"/>
      <x:c r="M384" s="92"/>
      <x:c r="N384" s="92"/>
      <x:c r="O384" s="43"/>
      <x:c r="P384" s="92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114"/>
      <x:c r="I385" s="311"/>
      <x:c r="J385" s="311"/>
      <x:c r="K385" s="92"/>
      <x:c r="L385" s="92"/>
      <x:c r="M385" s="92"/>
      <x:c r="N385" s="92"/>
      <x:c r="O385" s="43"/>
      <x:c r="P385" s="92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114"/>
      <x:c r="I386" s="311"/>
      <x:c r="J386" s="311"/>
      <x:c r="K386" s="92"/>
      <x:c r="L386" s="92"/>
      <x:c r="M386" s="92"/>
      <x:c r="N386" s="92"/>
      <x:c r="O386" s="43"/>
      <x:c r="P386" s="92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114"/>
      <x:c r="I387" s="311"/>
      <x:c r="J387" s="311"/>
      <x:c r="K387" s="92"/>
      <x:c r="L387" s="92"/>
      <x:c r="M387" s="92"/>
      <x:c r="N387" s="92"/>
      <x:c r="O387" s="43"/>
      <x:c r="P387" s="92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114"/>
      <x:c r="I388" s="311"/>
      <x:c r="J388" s="311"/>
      <x:c r="K388" s="92"/>
      <x:c r="L388" s="92"/>
      <x:c r="M388" s="92"/>
      <x:c r="N388" s="92"/>
      <x:c r="O388" s="43"/>
      <x:c r="P388" s="92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114"/>
      <x:c r="I389" s="311"/>
      <x:c r="J389" s="311"/>
      <x:c r="K389" s="92"/>
      <x:c r="L389" s="92"/>
      <x:c r="M389" s="92"/>
      <x:c r="N389" s="92"/>
      <x:c r="O389" s="43"/>
      <x:c r="P389" s="92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114"/>
      <x:c r="I390" s="311"/>
      <x:c r="J390" s="311"/>
      <x:c r="K390" s="92"/>
      <x:c r="L390" s="92"/>
      <x:c r="M390" s="92"/>
      <x:c r="N390" s="92"/>
      <x:c r="O390" s="43"/>
      <x:c r="P390" s="92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114"/>
      <x:c r="I391" s="311"/>
      <x:c r="J391" s="311"/>
      <x:c r="K391" s="92"/>
      <x:c r="L391" s="92"/>
      <x:c r="M391" s="92"/>
      <x:c r="N391" s="92"/>
      <x:c r="O391" s="43"/>
      <x:c r="P391" s="92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114"/>
      <x:c r="I392" s="311"/>
      <x:c r="J392" s="311"/>
      <x:c r="K392" s="92"/>
      <x:c r="L392" s="92"/>
      <x:c r="M392" s="92"/>
      <x:c r="N392" s="92"/>
      <x:c r="O392" s="43"/>
      <x:c r="P392" s="92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114"/>
      <x:c r="I393" s="311"/>
      <x:c r="J393" s="311"/>
      <x:c r="K393" s="92"/>
      <x:c r="L393" s="92"/>
      <x:c r="M393" s="92"/>
      <x:c r="N393" s="92"/>
      <x:c r="O393" s="43"/>
      <x:c r="P393" s="92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114"/>
      <x:c r="I394" s="311"/>
      <x:c r="J394" s="311"/>
      <x:c r="K394" s="92"/>
      <x:c r="L394" s="92"/>
      <x:c r="M394" s="92"/>
      <x:c r="N394" s="92"/>
      <x:c r="O394" s="43"/>
      <x:c r="P394" s="92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114"/>
      <x:c r="I395" s="311"/>
      <x:c r="J395" s="311"/>
      <x:c r="K395" s="92"/>
      <x:c r="L395" s="92"/>
      <x:c r="M395" s="92"/>
      <x:c r="N395" s="92"/>
      <x:c r="O395" s="43"/>
      <x:c r="P395" s="92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114"/>
      <x:c r="I396" s="311"/>
      <x:c r="J396" s="311"/>
      <x:c r="K396" s="92"/>
      <x:c r="L396" s="92"/>
      <x:c r="M396" s="92"/>
      <x:c r="N396" s="92"/>
      <x:c r="O396" s="43"/>
      <x:c r="P396" s="92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114"/>
      <x:c r="I397" s="311"/>
      <x:c r="J397" s="311"/>
      <x:c r="K397" s="92"/>
      <x:c r="L397" s="92"/>
      <x:c r="M397" s="92"/>
      <x:c r="N397" s="92"/>
      <x:c r="O397" s="43"/>
      <x:c r="P397" s="92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114"/>
      <x:c r="I398" s="311"/>
      <x:c r="J398" s="311"/>
      <x:c r="K398" s="92"/>
      <x:c r="L398" s="92"/>
      <x:c r="M398" s="92"/>
      <x:c r="N398" s="92"/>
      <x:c r="O398" s="43"/>
      <x:c r="P398" s="92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114"/>
      <x:c r="I399" s="311"/>
      <x:c r="J399" s="311"/>
      <x:c r="K399" s="92"/>
      <x:c r="L399" s="92"/>
      <x:c r="M399" s="92"/>
      <x:c r="N399" s="92"/>
      <x:c r="O399" s="43"/>
      <x:c r="P399" s="92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114"/>
      <x:c r="I400" s="311"/>
      <x:c r="J400" s="311"/>
      <x:c r="K400" s="92"/>
      <x:c r="L400" s="92"/>
      <x:c r="M400" s="92"/>
      <x:c r="N400" s="92"/>
      <x:c r="O400" s="43"/>
      <x:c r="P400" s="92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114"/>
      <x:c r="I401" s="311"/>
      <x:c r="J401" s="311"/>
      <x:c r="K401" s="92"/>
      <x:c r="L401" s="92"/>
      <x:c r="M401" s="92"/>
      <x:c r="N401" s="92"/>
      <x:c r="O401" s="43"/>
      <x:c r="P401" s="92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114"/>
      <x:c r="I402" s="311"/>
      <x:c r="J402" s="311"/>
      <x:c r="K402" s="92"/>
      <x:c r="L402" s="92"/>
      <x:c r="M402" s="92"/>
      <x:c r="N402" s="92"/>
      <x:c r="O402" s="43"/>
      <x:c r="P402" s="92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114"/>
      <x:c r="I403" s="311"/>
      <x:c r="J403" s="311"/>
      <x:c r="K403" s="92"/>
      <x:c r="L403" s="92"/>
      <x:c r="M403" s="92"/>
      <x:c r="N403" s="92"/>
      <x:c r="O403" s="43"/>
      <x:c r="P403" s="92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114"/>
      <x:c r="I404" s="311"/>
      <x:c r="J404" s="311"/>
      <x:c r="K404" s="92"/>
      <x:c r="L404" s="92"/>
      <x:c r="M404" s="92"/>
      <x:c r="N404" s="92"/>
      <x:c r="O404" s="43"/>
      <x:c r="P404" s="92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114"/>
      <x:c r="I405" s="311"/>
      <x:c r="J405" s="311"/>
      <x:c r="K405" s="92"/>
      <x:c r="L405" s="92"/>
      <x:c r="M405" s="92"/>
      <x:c r="N405" s="92"/>
      <x:c r="O405" s="43"/>
      <x:c r="P405" s="92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114"/>
      <x:c r="I406" s="311"/>
      <x:c r="J406" s="311"/>
      <x:c r="K406" s="92"/>
      <x:c r="L406" s="92"/>
      <x:c r="M406" s="92"/>
      <x:c r="N406" s="92"/>
      <x:c r="O406" s="43"/>
      <x:c r="P406" s="92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114"/>
      <x:c r="I407" s="311"/>
      <x:c r="J407" s="311"/>
      <x:c r="K407" s="92"/>
      <x:c r="L407" s="92"/>
      <x:c r="M407" s="92"/>
      <x:c r="N407" s="92"/>
      <x:c r="O407" s="43"/>
      <x:c r="P407" s="92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114"/>
      <x:c r="I408" s="311"/>
      <x:c r="J408" s="311"/>
      <x:c r="K408" s="92"/>
      <x:c r="L408" s="92"/>
      <x:c r="M408" s="92"/>
      <x:c r="N408" s="92"/>
      <x:c r="O408" s="43"/>
      <x:c r="P408" s="92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114"/>
      <x:c r="I409" s="311"/>
      <x:c r="J409" s="311"/>
      <x:c r="K409" s="92"/>
      <x:c r="L409" s="92"/>
      <x:c r="M409" s="92"/>
      <x:c r="N409" s="92"/>
      <x:c r="O409" s="43"/>
      <x:c r="P409" s="92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114"/>
      <x:c r="I410" s="311"/>
      <x:c r="J410" s="311"/>
      <x:c r="K410" s="92"/>
      <x:c r="L410" s="92"/>
      <x:c r="M410" s="92"/>
      <x:c r="N410" s="92"/>
      <x:c r="O410" s="43"/>
      <x:c r="P410" s="92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114"/>
      <x:c r="I411" s="311"/>
      <x:c r="J411" s="311"/>
      <x:c r="K411" s="92"/>
      <x:c r="L411" s="92"/>
      <x:c r="M411" s="92"/>
      <x:c r="N411" s="92"/>
      <x:c r="O411" s="43"/>
      <x:c r="P411" s="92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114"/>
      <x:c r="I412" s="311"/>
      <x:c r="J412" s="311"/>
      <x:c r="K412" s="92"/>
      <x:c r="L412" s="92"/>
      <x:c r="M412" s="92"/>
      <x:c r="N412" s="92"/>
      <x:c r="O412" s="43"/>
      <x:c r="P412" s="92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114"/>
      <x:c r="I413" s="311"/>
      <x:c r="J413" s="311"/>
      <x:c r="K413" s="92"/>
      <x:c r="L413" s="92"/>
      <x:c r="M413" s="92"/>
      <x:c r="N413" s="92"/>
      <x:c r="O413" s="43"/>
      <x:c r="P413" s="92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114"/>
      <x:c r="I414" s="311"/>
      <x:c r="J414" s="311"/>
      <x:c r="K414" s="92"/>
      <x:c r="L414" s="92"/>
      <x:c r="M414" s="92"/>
      <x:c r="N414" s="92"/>
      <x:c r="O414" s="43"/>
      <x:c r="P414" s="92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114"/>
      <x:c r="I415" s="311"/>
      <x:c r="J415" s="311"/>
      <x:c r="K415" s="92"/>
      <x:c r="L415" s="92"/>
      <x:c r="M415" s="92"/>
      <x:c r="N415" s="92"/>
      <x:c r="O415" s="43"/>
      <x:c r="P415" s="92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114"/>
      <x:c r="I416" s="311"/>
      <x:c r="J416" s="311"/>
      <x:c r="K416" s="92"/>
      <x:c r="L416" s="92"/>
      <x:c r="M416" s="92"/>
      <x:c r="N416" s="92"/>
      <x:c r="O416" s="43"/>
      <x:c r="P416" s="92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114"/>
      <x:c r="I417" s="311"/>
      <x:c r="J417" s="311"/>
      <x:c r="K417" s="92"/>
      <x:c r="L417" s="92"/>
      <x:c r="M417" s="92"/>
      <x:c r="N417" s="92"/>
      <x:c r="O417" s="43"/>
      <x:c r="P417" s="92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114"/>
      <x:c r="I418" s="311"/>
      <x:c r="J418" s="311"/>
      <x:c r="K418" s="92"/>
      <x:c r="L418" s="92"/>
      <x:c r="M418" s="92"/>
      <x:c r="N418" s="92"/>
      <x:c r="O418" s="43"/>
      <x:c r="P418" s="92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114"/>
      <x:c r="I419" s="311"/>
      <x:c r="J419" s="311"/>
      <x:c r="K419" s="92"/>
      <x:c r="L419" s="92"/>
      <x:c r="M419" s="92"/>
      <x:c r="N419" s="92"/>
      <x:c r="O419" s="43"/>
      <x:c r="P419" s="92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114"/>
      <x:c r="I420" s="311"/>
      <x:c r="J420" s="311"/>
      <x:c r="K420" s="92"/>
      <x:c r="L420" s="92"/>
      <x:c r="M420" s="92"/>
      <x:c r="N420" s="92"/>
      <x:c r="O420" s="43"/>
      <x:c r="P420" s="92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114"/>
      <x:c r="I421" s="311"/>
      <x:c r="J421" s="311"/>
      <x:c r="K421" s="92"/>
      <x:c r="L421" s="92"/>
      <x:c r="M421" s="92"/>
      <x:c r="N421" s="92"/>
      <x:c r="O421" s="43"/>
      <x:c r="P421" s="92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114"/>
      <x:c r="I422" s="311"/>
      <x:c r="J422" s="311"/>
      <x:c r="K422" s="92"/>
      <x:c r="L422" s="92"/>
      <x:c r="M422" s="92"/>
      <x:c r="N422" s="92"/>
      <x:c r="O422" s="43"/>
      <x:c r="P422" s="92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114"/>
      <x:c r="I423" s="311"/>
      <x:c r="J423" s="311"/>
      <x:c r="K423" s="92"/>
      <x:c r="L423" s="92"/>
      <x:c r="M423" s="92"/>
      <x:c r="N423" s="92"/>
      <x:c r="O423" s="43"/>
      <x:c r="P423" s="92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114"/>
      <x:c r="I424" s="311"/>
      <x:c r="J424" s="311"/>
      <x:c r="K424" s="92"/>
      <x:c r="L424" s="92"/>
      <x:c r="M424" s="92"/>
      <x:c r="N424" s="92"/>
      <x:c r="O424" s="43"/>
      <x:c r="P424" s="92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114"/>
      <x:c r="I425" s="311"/>
      <x:c r="J425" s="311"/>
      <x:c r="K425" s="92"/>
      <x:c r="L425" s="92"/>
      <x:c r="M425" s="92"/>
      <x:c r="N425" s="92"/>
      <x:c r="O425" s="43"/>
      <x:c r="P425" s="92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114"/>
      <x:c r="I426" s="311"/>
      <x:c r="J426" s="311"/>
      <x:c r="K426" s="92"/>
      <x:c r="L426" s="92"/>
      <x:c r="M426" s="92"/>
      <x:c r="N426" s="92"/>
      <x:c r="O426" s="43"/>
      <x:c r="P426" s="92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114"/>
      <x:c r="I427" s="311"/>
      <x:c r="J427" s="311"/>
      <x:c r="K427" s="92"/>
      <x:c r="L427" s="92"/>
      <x:c r="M427" s="92"/>
      <x:c r="N427" s="92"/>
      <x:c r="O427" s="43"/>
      <x:c r="P427" s="92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114"/>
      <x:c r="I428" s="311"/>
      <x:c r="J428" s="311"/>
      <x:c r="K428" s="92"/>
      <x:c r="L428" s="92"/>
      <x:c r="M428" s="92"/>
      <x:c r="N428" s="92"/>
      <x:c r="O428" s="43"/>
      <x:c r="P428" s="92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114"/>
      <x:c r="I429" s="311"/>
      <x:c r="J429" s="311"/>
      <x:c r="K429" s="92"/>
      <x:c r="L429" s="92"/>
      <x:c r="M429" s="92"/>
      <x:c r="N429" s="92"/>
      <x:c r="O429" s="43"/>
      <x:c r="P429" s="92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114"/>
      <x:c r="I430" s="311"/>
      <x:c r="J430" s="311"/>
      <x:c r="K430" s="92"/>
      <x:c r="L430" s="92"/>
      <x:c r="M430" s="92"/>
      <x:c r="N430" s="92"/>
      <x:c r="O430" s="43"/>
      <x:c r="P430" s="92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114"/>
      <x:c r="I431" s="311"/>
      <x:c r="J431" s="311"/>
      <x:c r="K431" s="92"/>
      <x:c r="L431" s="92"/>
      <x:c r="M431" s="92"/>
      <x:c r="N431" s="92"/>
      <x:c r="O431" s="43"/>
      <x:c r="P431" s="92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114"/>
      <x:c r="I432" s="311"/>
      <x:c r="J432" s="311"/>
      <x:c r="K432" s="92"/>
      <x:c r="L432" s="92"/>
      <x:c r="M432" s="92"/>
      <x:c r="N432" s="92"/>
      <x:c r="O432" s="43"/>
      <x:c r="P432" s="92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114"/>
      <x:c r="I433" s="311"/>
      <x:c r="J433" s="311"/>
      <x:c r="K433" s="92"/>
      <x:c r="L433" s="92"/>
      <x:c r="M433" s="92"/>
      <x:c r="N433" s="92"/>
      <x:c r="O433" s="43"/>
      <x:c r="P433" s="92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114"/>
      <x:c r="I434" s="311"/>
      <x:c r="J434" s="311"/>
      <x:c r="K434" s="92"/>
      <x:c r="L434" s="92"/>
      <x:c r="M434" s="92"/>
      <x:c r="N434" s="92"/>
      <x:c r="O434" s="43"/>
      <x:c r="P434" s="92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114"/>
      <x:c r="I435" s="311"/>
      <x:c r="J435" s="311"/>
      <x:c r="K435" s="92"/>
      <x:c r="L435" s="92"/>
      <x:c r="M435" s="92"/>
      <x:c r="N435" s="92"/>
      <x:c r="O435" s="43"/>
      <x:c r="P435" s="92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114"/>
      <x:c r="I436" s="311"/>
      <x:c r="J436" s="311"/>
      <x:c r="K436" s="92"/>
      <x:c r="L436" s="92"/>
      <x:c r="M436" s="92"/>
      <x:c r="N436" s="92"/>
      <x:c r="O436" s="43"/>
      <x:c r="P436" s="92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114"/>
      <x:c r="I437" s="311"/>
      <x:c r="J437" s="311"/>
      <x:c r="K437" s="92"/>
      <x:c r="L437" s="92"/>
      <x:c r="M437" s="92"/>
      <x:c r="N437" s="92"/>
      <x:c r="O437" s="43"/>
      <x:c r="P437" s="92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114"/>
      <x:c r="I438" s="311"/>
      <x:c r="J438" s="311"/>
      <x:c r="K438" s="92"/>
      <x:c r="L438" s="92"/>
      <x:c r="M438" s="92"/>
      <x:c r="N438" s="92"/>
      <x:c r="O438" s="43"/>
      <x:c r="P438" s="92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114"/>
      <x:c r="I439" s="311"/>
      <x:c r="J439" s="311"/>
      <x:c r="K439" s="92"/>
      <x:c r="L439" s="92"/>
      <x:c r="M439" s="92"/>
      <x:c r="N439" s="92"/>
      <x:c r="O439" s="43"/>
      <x:c r="P439" s="92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114"/>
      <x:c r="I440" s="311"/>
      <x:c r="J440" s="311"/>
      <x:c r="K440" s="92"/>
      <x:c r="L440" s="92"/>
      <x:c r="M440" s="92"/>
      <x:c r="N440" s="92"/>
      <x:c r="O440" s="43"/>
      <x:c r="P440" s="92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114"/>
      <x:c r="I441" s="311"/>
      <x:c r="J441" s="311"/>
      <x:c r="K441" s="92"/>
      <x:c r="L441" s="92"/>
      <x:c r="M441" s="92"/>
      <x:c r="N441" s="92"/>
      <x:c r="O441" s="43"/>
      <x:c r="P441" s="92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114"/>
      <x:c r="I442" s="311"/>
      <x:c r="J442" s="311"/>
      <x:c r="K442" s="92"/>
      <x:c r="L442" s="92"/>
      <x:c r="M442" s="92"/>
      <x:c r="N442" s="92"/>
      <x:c r="O442" s="43"/>
      <x:c r="P442" s="92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114"/>
      <x:c r="I443" s="311"/>
      <x:c r="J443" s="311"/>
      <x:c r="K443" s="92"/>
      <x:c r="L443" s="92"/>
      <x:c r="M443" s="92"/>
      <x:c r="N443" s="92"/>
      <x:c r="O443" s="43"/>
      <x:c r="P443" s="92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114"/>
      <x:c r="I444" s="311"/>
      <x:c r="J444" s="311"/>
      <x:c r="K444" s="92"/>
      <x:c r="L444" s="92"/>
      <x:c r="M444" s="92"/>
      <x:c r="N444" s="92"/>
      <x:c r="O444" s="43"/>
      <x:c r="P444" s="92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114"/>
      <x:c r="I445" s="311"/>
      <x:c r="J445" s="311"/>
      <x:c r="K445" s="92"/>
      <x:c r="L445" s="92"/>
      <x:c r="M445" s="92"/>
      <x:c r="N445" s="92"/>
      <x:c r="O445" s="43"/>
      <x:c r="P445" s="92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114"/>
      <x:c r="I446" s="311"/>
      <x:c r="J446" s="311"/>
      <x:c r="K446" s="92"/>
      <x:c r="L446" s="92"/>
      <x:c r="M446" s="92"/>
      <x:c r="N446" s="92"/>
      <x:c r="O446" s="43"/>
      <x:c r="P446" s="92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114"/>
      <x:c r="I447" s="311"/>
      <x:c r="J447" s="311"/>
      <x:c r="K447" s="92"/>
      <x:c r="L447" s="92"/>
      <x:c r="M447" s="92"/>
      <x:c r="N447" s="92"/>
      <x:c r="O447" s="43"/>
      <x:c r="P447" s="92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114"/>
      <x:c r="I448" s="311"/>
      <x:c r="J448" s="311"/>
      <x:c r="K448" s="92"/>
      <x:c r="L448" s="92"/>
      <x:c r="M448" s="92"/>
      <x:c r="N448" s="92"/>
      <x:c r="O448" s="43"/>
      <x:c r="P448" s="92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114"/>
      <x:c r="I449" s="311"/>
      <x:c r="J449" s="311"/>
      <x:c r="K449" s="92"/>
      <x:c r="L449" s="92"/>
      <x:c r="M449" s="92"/>
      <x:c r="N449" s="92"/>
      <x:c r="O449" s="43"/>
      <x:c r="P449" s="92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114"/>
      <x:c r="I450" s="311"/>
      <x:c r="J450" s="311"/>
      <x:c r="K450" s="92"/>
      <x:c r="L450" s="92"/>
      <x:c r="M450" s="92"/>
      <x:c r="N450" s="92"/>
      <x:c r="O450" s="43"/>
      <x:c r="P450" s="92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114"/>
      <x:c r="I451" s="311"/>
      <x:c r="J451" s="311"/>
      <x:c r="K451" s="92"/>
      <x:c r="L451" s="92"/>
      <x:c r="M451" s="92"/>
      <x:c r="N451" s="92"/>
      <x:c r="O451" s="43"/>
      <x:c r="P451" s="92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114"/>
      <x:c r="I452" s="311"/>
      <x:c r="J452" s="311"/>
      <x:c r="K452" s="92"/>
      <x:c r="L452" s="92"/>
      <x:c r="M452" s="92"/>
      <x:c r="N452" s="92"/>
      <x:c r="O452" s="43"/>
      <x:c r="P452" s="92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114"/>
      <x:c r="I453" s="311"/>
      <x:c r="J453" s="311"/>
      <x:c r="K453" s="92"/>
      <x:c r="L453" s="92"/>
      <x:c r="M453" s="92"/>
      <x:c r="N453" s="92"/>
      <x:c r="O453" s="43"/>
      <x:c r="P453" s="92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114"/>
      <x:c r="I454" s="311"/>
      <x:c r="J454" s="311"/>
      <x:c r="K454" s="92"/>
      <x:c r="L454" s="92"/>
      <x:c r="M454" s="92"/>
      <x:c r="N454" s="92"/>
      <x:c r="O454" s="43"/>
      <x:c r="P454" s="92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114"/>
      <x:c r="I455" s="311"/>
      <x:c r="J455" s="311"/>
      <x:c r="K455" s="92"/>
      <x:c r="L455" s="92"/>
      <x:c r="M455" s="92"/>
      <x:c r="N455" s="92"/>
      <x:c r="O455" s="43"/>
      <x:c r="P455" s="92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114"/>
      <x:c r="I456" s="311"/>
      <x:c r="J456" s="311"/>
      <x:c r="K456" s="92"/>
      <x:c r="L456" s="92"/>
      <x:c r="M456" s="92"/>
      <x:c r="N456" s="92"/>
      <x:c r="O456" s="43"/>
      <x:c r="P456" s="92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114"/>
      <x:c r="I457" s="311"/>
      <x:c r="J457" s="311"/>
      <x:c r="K457" s="92"/>
      <x:c r="L457" s="92"/>
      <x:c r="M457" s="92"/>
      <x:c r="N457" s="92"/>
      <x:c r="O457" s="43"/>
      <x:c r="P457" s="92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114"/>
      <x:c r="I458" s="311"/>
      <x:c r="J458" s="311"/>
      <x:c r="K458" s="92"/>
      <x:c r="L458" s="92"/>
      <x:c r="M458" s="92"/>
      <x:c r="N458" s="92"/>
      <x:c r="O458" s="43"/>
      <x:c r="P458" s="92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114"/>
      <x:c r="I459" s="311"/>
      <x:c r="J459" s="311"/>
      <x:c r="K459" s="92"/>
      <x:c r="L459" s="92"/>
      <x:c r="M459" s="92"/>
      <x:c r="N459" s="92"/>
      <x:c r="O459" s="43"/>
      <x:c r="P459" s="92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114"/>
      <x:c r="I460" s="311"/>
      <x:c r="J460" s="311"/>
      <x:c r="K460" s="92"/>
      <x:c r="L460" s="92"/>
      <x:c r="M460" s="92"/>
      <x:c r="N460" s="92"/>
      <x:c r="O460" s="43"/>
      <x:c r="P460" s="92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114"/>
      <x:c r="I461" s="311"/>
      <x:c r="J461" s="311"/>
      <x:c r="K461" s="92"/>
      <x:c r="L461" s="92"/>
      <x:c r="M461" s="92"/>
      <x:c r="N461" s="92"/>
      <x:c r="O461" s="43"/>
      <x:c r="P461" s="92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114"/>
      <x:c r="I462" s="311"/>
      <x:c r="J462" s="311"/>
      <x:c r="K462" s="92"/>
      <x:c r="L462" s="92"/>
      <x:c r="M462" s="92"/>
      <x:c r="N462" s="92"/>
      <x:c r="O462" s="43"/>
      <x:c r="P462" s="92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114"/>
      <x:c r="I463" s="311"/>
      <x:c r="J463" s="311"/>
      <x:c r="K463" s="92"/>
      <x:c r="L463" s="92"/>
      <x:c r="M463" s="92"/>
      <x:c r="N463" s="92"/>
      <x:c r="O463" s="43"/>
      <x:c r="P463" s="92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114"/>
      <x:c r="I464" s="311"/>
      <x:c r="J464" s="311"/>
      <x:c r="K464" s="92"/>
      <x:c r="L464" s="92"/>
      <x:c r="M464" s="92"/>
      <x:c r="N464" s="92"/>
      <x:c r="O464" s="43"/>
      <x:c r="P464" s="92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114"/>
      <x:c r="I465" s="311"/>
      <x:c r="J465" s="311"/>
      <x:c r="K465" s="92"/>
      <x:c r="L465" s="92"/>
      <x:c r="M465" s="92"/>
      <x:c r="N465" s="92"/>
      <x:c r="O465" s="43"/>
      <x:c r="P465" s="92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114"/>
      <x:c r="I466" s="311"/>
      <x:c r="J466" s="311"/>
      <x:c r="K466" s="92"/>
      <x:c r="L466" s="92"/>
      <x:c r="M466" s="92"/>
      <x:c r="N466" s="92"/>
      <x:c r="O466" s="43"/>
      <x:c r="P466" s="92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114"/>
      <x:c r="I467" s="311"/>
      <x:c r="J467" s="311"/>
      <x:c r="K467" s="92"/>
      <x:c r="L467" s="92"/>
      <x:c r="M467" s="92"/>
      <x:c r="N467" s="92"/>
      <x:c r="O467" s="43"/>
      <x:c r="P467" s="92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114"/>
      <x:c r="I468" s="311"/>
      <x:c r="J468" s="311"/>
      <x:c r="K468" s="92"/>
      <x:c r="L468" s="92"/>
      <x:c r="M468" s="92"/>
      <x:c r="N468" s="92"/>
      <x:c r="O468" s="43"/>
      <x:c r="P468" s="92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114"/>
      <x:c r="I469" s="311"/>
      <x:c r="J469" s="311"/>
      <x:c r="K469" s="92"/>
      <x:c r="L469" s="92"/>
      <x:c r="M469" s="92"/>
      <x:c r="N469" s="92"/>
      <x:c r="O469" s="43"/>
      <x:c r="P469" s="92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114"/>
      <x:c r="I470" s="311"/>
      <x:c r="J470" s="311"/>
      <x:c r="K470" s="92"/>
      <x:c r="L470" s="92"/>
      <x:c r="M470" s="92"/>
      <x:c r="N470" s="92"/>
      <x:c r="O470" s="43"/>
      <x:c r="P470" s="92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114"/>
      <x:c r="I471" s="311"/>
      <x:c r="J471" s="311"/>
      <x:c r="K471" s="92"/>
      <x:c r="L471" s="92"/>
      <x:c r="M471" s="92"/>
      <x:c r="N471" s="92"/>
      <x:c r="O471" s="43"/>
      <x:c r="P471" s="92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114"/>
      <x:c r="I472" s="311"/>
      <x:c r="J472" s="311"/>
      <x:c r="K472" s="92"/>
      <x:c r="L472" s="92"/>
      <x:c r="M472" s="92"/>
      <x:c r="N472" s="92"/>
      <x:c r="O472" s="43"/>
      <x:c r="P472" s="92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114"/>
      <x:c r="I473" s="311"/>
      <x:c r="J473" s="311"/>
      <x:c r="K473" s="92"/>
      <x:c r="L473" s="92"/>
      <x:c r="M473" s="92"/>
      <x:c r="N473" s="92"/>
      <x:c r="O473" s="43"/>
      <x:c r="P473" s="92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114"/>
      <x:c r="I474" s="311"/>
      <x:c r="J474" s="311"/>
      <x:c r="K474" s="92"/>
      <x:c r="L474" s="92"/>
      <x:c r="M474" s="92"/>
      <x:c r="N474" s="92"/>
      <x:c r="O474" s="43"/>
      <x:c r="P474" s="92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114"/>
      <x:c r="I475" s="311"/>
      <x:c r="J475" s="311"/>
      <x:c r="K475" s="92"/>
      <x:c r="L475" s="92"/>
      <x:c r="M475" s="92"/>
      <x:c r="N475" s="92"/>
      <x:c r="O475" s="43"/>
      <x:c r="P475" s="92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114"/>
      <x:c r="I476" s="311"/>
      <x:c r="J476" s="311"/>
      <x:c r="K476" s="92"/>
      <x:c r="L476" s="92"/>
      <x:c r="M476" s="92"/>
      <x:c r="N476" s="92"/>
      <x:c r="O476" s="43"/>
      <x:c r="P476" s="92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114"/>
      <x:c r="I477" s="311"/>
      <x:c r="J477" s="311"/>
      <x:c r="K477" s="92"/>
      <x:c r="L477" s="92"/>
      <x:c r="M477" s="92"/>
      <x:c r="N477" s="92"/>
      <x:c r="O477" s="43"/>
      <x:c r="P477" s="92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114"/>
      <x:c r="I478" s="311"/>
      <x:c r="J478" s="311"/>
      <x:c r="K478" s="92"/>
      <x:c r="L478" s="92"/>
      <x:c r="M478" s="92"/>
      <x:c r="N478" s="92"/>
      <x:c r="O478" s="43"/>
      <x:c r="P478" s="92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114"/>
      <x:c r="I479" s="311"/>
      <x:c r="J479" s="311"/>
      <x:c r="K479" s="92"/>
      <x:c r="L479" s="92"/>
      <x:c r="M479" s="92"/>
      <x:c r="N479" s="92"/>
      <x:c r="O479" s="43"/>
      <x:c r="P479" s="92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114"/>
      <x:c r="I480" s="311"/>
      <x:c r="J480" s="311"/>
      <x:c r="K480" s="92"/>
      <x:c r="L480" s="92"/>
      <x:c r="M480" s="92"/>
      <x:c r="N480" s="92"/>
      <x:c r="O480" s="43"/>
      <x:c r="P480" s="92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114"/>
      <x:c r="I481" s="311"/>
      <x:c r="J481" s="311"/>
      <x:c r="K481" s="92"/>
      <x:c r="L481" s="92"/>
      <x:c r="M481" s="92"/>
      <x:c r="N481" s="92"/>
      <x:c r="O481" s="43"/>
      <x:c r="P481" s="92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114"/>
      <x:c r="I482" s="311"/>
      <x:c r="J482" s="311"/>
      <x:c r="K482" s="92"/>
      <x:c r="L482" s="92"/>
      <x:c r="M482" s="92"/>
      <x:c r="N482" s="92"/>
      <x:c r="O482" s="43"/>
      <x:c r="P482" s="92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114"/>
      <x:c r="I483" s="311"/>
      <x:c r="J483" s="311"/>
      <x:c r="K483" s="92"/>
      <x:c r="L483" s="92"/>
      <x:c r="M483" s="92"/>
      <x:c r="N483" s="92"/>
      <x:c r="O483" s="43"/>
      <x:c r="P483" s="92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114"/>
      <x:c r="I484" s="311"/>
      <x:c r="J484" s="311"/>
      <x:c r="K484" s="92"/>
      <x:c r="L484" s="92"/>
      <x:c r="M484" s="92"/>
      <x:c r="N484" s="92"/>
      <x:c r="O484" s="43"/>
      <x:c r="P484" s="92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114"/>
      <x:c r="I485" s="311"/>
      <x:c r="J485" s="311"/>
      <x:c r="K485" s="92"/>
      <x:c r="L485" s="92"/>
      <x:c r="M485" s="92"/>
      <x:c r="N485" s="92"/>
      <x:c r="O485" s="43"/>
      <x:c r="P485" s="92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114"/>
      <x:c r="I486" s="311"/>
      <x:c r="J486" s="311"/>
      <x:c r="K486" s="92"/>
      <x:c r="L486" s="92"/>
      <x:c r="M486" s="92"/>
      <x:c r="N486" s="92"/>
      <x:c r="O486" s="43"/>
      <x:c r="P486" s="92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114"/>
      <x:c r="I487" s="311"/>
      <x:c r="J487" s="311"/>
      <x:c r="K487" s="92"/>
      <x:c r="L487" s="92"/>
      <x:c r="M487" s="92"/>
      <x:c r="N487" s="92"/>
      <x:c r="O487" s="43"/>
      <x:c r="P487" s="92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114"/>
      <x:c r="I488" s="311"/>
      <x:c r="J488" s="311"/>
      <x:c r="K488" s="92"/>
      <x:c r="L488" s="92"/>
      <x:c r="M488" s="92"/>
      <x:c r="N488" s="92"/>
      <x:c r="O488" s="43"/>
      <x:c r="P488" s="92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114"/>
      <x:c r="I489" s="311"/>
      <x:c r="J489" s="311"/>
      <x:c r="K489" s="92"/>
      <x:c r="L489" s="92"/>
      <x:c r="M489" s="92"/>
      <x:c r="N489" s="92"/>
      <x:c r="O489" s="43"/>
      <x:c r="P489" s="92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114"/>
      <x:c r="I490" s="311"/>
      <x:c r="J490" s="311"/>
      <x:c r="K490" s="92"/>
      <x:c r="L490" s="92"/>
      <x:c r="M490" s="92"/>
      <x:c r="N490" s="92"/>
      <x:c r="O490" s="43"/>
      <x:c r="P490" s="92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114"/>
      <x:c r="I491" s="311"/>
      <x:c r="J491" s="311"/>
      <x:c r="K491" s="92"/>
      <x:c r="L491" s="92"/>
      <x:c r="M491" s="92"/>
      <x:c r="N491" s="92"/>
      <x:c r="O491" s="43"/>
      <x:c r="P491" s="92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114"/>
      <x:c r="I492" s="311"/>
      <x:c r="J492" s="311"/>
      <x:c r="K492" s="92"/>
      <x:c r="L492" s="92"/>
      <x:c r="M492" s="92"/>
      <x:c r="N492" s="92"/>
      <x:c r="O492" s="43"/>
      <x:c r="P492" s="92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114"/>
      <x:c r="I493" s="311"/>
      <x:c r="J493" s="311"/>
      <x:c r="K493" s="92"/>
      <x:c r="L493" s="92"/>
      <x:c r="M493" s="92"/>
      <x:c r="N493" s="92"/>
      <x:c r="O493" s="43"/>
      <x:c r="P493" s="92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114"/>
      <x:c r="I494" s="311"/>
      <x:c r="J494" s="311"/>
      <x:c r="K494" s="92"/>
      <x:c r="L494" s="92"/>
      <x:c r="M494" s="92"/>
      <x:c r="N494" s="92"/>
      <x:c r="O494" s="43"/>
      <x:c r="P494" s="92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114"/>
      <x:c r="I495" s="311"/>
      <x:c r="J495" s="311"/>
      <x:c r="K495" s="92"/>
      <x:c r="L495" s="92"/>
      <x:c r="M495" s="92"/>
      <x:c r="N495" s="92"/>
      <x:c r="O495" s="43"/>
      <x:c r="P495" s="92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114"/>
      <x:c r="I496" s="311"/>
      <x:c r="J496" s="311"/>
      <x:c r="K496" s="92"/>
      <x:c r="L496" s="92"/>
      <x:c r="M496" s="92"/>
      <x:c r="N496" s="92"/>
      <x:c r="O496" s="43"/>
      <x:c r="P496" s="92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114"/>
      <x:c r="I497" s="311"/>
      <x:c r="J497" s="311"/>
      <x:c r="K497" s="92"/>
      <x:c r="L497" s="92"/>
      <x:c r="M497" s="92"/>
      <x:c r="N497" s="92"/>
      <x:c r="O497" s="43"/>
      <x:c r="P497" s="92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114"/>
      <x:c r="I498" s="311"/>
      <x:c r="J498" s="311"/>
      <x:c r="K498" s="92"/>
      <x:c r="L498" s="92"/>
      <x:c r="M498" s="92"/>
      <x:c r="N498" s="92"/>
      <x:c r="O498" s="43"/>
      <x:c r="P498" s="92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114"/>
      <x:c r="I499" s="311"/>
      <x:c r="J499" s="311"/>
      <x:c r="K499" s="92"/>
      <x:c r="L499" s="92"/>
      <x:c r="M499" s="92"/>
      <x:c r="N499" s="92"/>
      <x:c r="O499" s="43"/>
      <x:c r="P499" s="92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114"/>
      <x:c r="I500" s="311"/>
      <x:c r="J500" s="311"/>
      <x:c r="K500" s="92"/>
      <x:c r="L500" s="92"/>
      <x:c r="M500" s="92"/>
      <x:c r="N500" s="92"/>
      <x:c r="O500" s="43"/>
      <x:c r="P500" s="92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114"/>
      <x:c r="I501" s="311"/>
      <x:c r="J501" s="311"/>
      <x:c r="K501" s="92"/>
      <x:c r="L501" s="92"/>
      <x:c r="M501" s="92"/>
      <x:c r="N501" s="92"/>
      <x:c r="O501" s="43"/>
      <x:c r="P501" s="92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114"/>
      <x:c r="I502" s="311"/>
      <x:c r="J502" s="311"/>
      <x:c r="K502" s="92"/>
      <x:c r="L502" s="92"/>
      <x:c r="M502" s="92"/>
      <x:c r="N502" s="92"/>
      <x:c r="O502" s="43"/>
      <x:c r="P502" s="92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114"/>
      <x:c r="I503" s="311"/>
      <x:c r="J503" s="311"/>
      <x:c r="K503" s="92"/>
      <x:c r="L503" s="92"/>
      <x:c r="M503" s="92"/>
      <x:c r="N503" s="92"/>
      <x:c r="O503" s="43"/>
      <x:c r="P503" s="92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114"/>
      <x:c r="I504" s="311"/>
      <x:c r="J504" s="311"/>
      <x:c r="K504" s="92"/>
      <x:c r="L504" s="92"/>
      <x:c r="M504" s="92"/>
      <x:c r="N504" s="92"/>
      <x:c r="O504" s="43"/>
      <x:c r="P504" s="92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114"/>
      <x:c r="I505" s="311"/>
      <x:c r="J505" s="311"/>
      <x:c r="K505" s="92"/>
      <x:c r="L505" s="92"/>
      <x:c r="M505" s="92"/>
      <x:c r="N505" s="92"/>
      <x:c r="O505" s="43"/>
      <x:c r="P505" s="92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114"/>
      <x:c r="I506" s="311"/>
      <x:c r="J506" s="311"/>
      <x:c r="K506" s="92"/>
      <x:c r="L506" s="92"/>
      <x:c r="M506" s="92"/>
      <x:c r="N506" s="92"/>
      <x:c r="O506" s="43"/>
      <x:c r="P506" s="92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Q4"/>
  </x:mergeCells>
  <x:dataValidations count="2">
    <x:dataValidation type="list" errorStyle="stop" operator="between" allowBlank="0" showDropDown="0" showInputMessage="0" showErrorMessage="0" sqref="G7:G506">
      <x:formula1>"Required,Discretionary,Unknown"</x:formula1>
      <x:formula2>0</x:formula2>
    </x:dataValidation>
    <x:dataValidation type="list" errorStyle="stop" operator="between" allowBlank="0" showDropDown="0" showInputMessage="0" showErrorMessage="0" sqref="O7:O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4" width="18" style="1" hidden="0" customWidth="1"/>
    <x:col min="5" max="6" width="20" style="1" hidden="0" customWidth="1"/>
    <x:col min="7" max="7" width="18" style="1" hidden="0" customWidth="1"/>
    <x:col min="8" max="8" width="14" style="1" hidden="0" customWidth="1"/>
    <x:col min="9" max="9" width="16" style="1" hidden="0" customWidth="1"/>
    <x:col min="10" max="10" width="18" style="1" hidden="0" customWidth="1"/>
    <x:col min="11" max="11" width="24" style="1" hidden="0" customWidth="1"/>
    <x:col min="12" max="12" width="26" style="1" hidden="0" customWidth="1"/>
    <x:col min="13" max="13" width="16" style="1" hidden="0" customWidth="1"/>
    <x:col min="14" max="14" width="18" style="1" hidden="0" customWidth="1"/>
    <x:col min="15" max="15" width="24" style="1" hidden="0" customWidth="1"/>
    <x:col min="16" max="16" width="20" style="1" hidden="0" customWidth="1"/>
    <x:col min="17" max="17" width="18" style="1" hidden="0" customWidth="1"/>
    <x:col min="18" max="18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1608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1609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98" t="s">
        <x:v>1610</x:v>
      </x:c>
      <x:c r="B6" s="298" t="s">
        <x:v>1057</x:v>
      </x:c>
      <x:c r="C6" s="298" t="s">
        <x:v>1058</x:v>
      </x:c>
      <x:c r="D6" s="298" t="s">
        <x:v>1532</x:v>
      </x:c>
      <x:c r="E6" s="298" t="s">
        <x:v>1611</x:v>
      </x:c>
      <x:c r="F6" s="299" t="s">
        <x:v>1612</x:v>
      </x:c>
      <x:c r="G6" s="299" t="s">
        <x:v>1613</x:v>
      </x:c>
      <x:c r="H6" s="299" t="s">
        <x:v>1614</x:v>
      </x:c>
      <x:c r="I6" s="299" t="s">
        <x:v>1615</x:v>
      </x:c>
      <x:c r="J6" s="299" t="s">
        <x:v>1616</x:v>
      </x:c>
      <x:c r="K6" s="299" t="s">
        <x:v>1617</x:v>
      </x:c>
      <x:c r="L6" s="299" t="s">
        <x:v>1618</x:v>
      </x:c>
      <x:c r="M6" s="299" t="s">
        <x:v>1619</x:v>
      </x:c>
      <x:c r="N6" s="298" t="s">
        <x:v>1460</x:v>
      </x:c>
      <x:c r="O6" s="299" t="s">
        <x:v>533</x:v>
      </x:c>
      <x:c r="P6" s="298" t="s">
        <x:v>1076</x:v>
      </x:c>
      <x:c r="Q6" s="298" t="s">
        <x:v>1493</x:v>
      </x:c>
      <x:c r="R6" s="299" t="s">
        <x:v>448</x:v>
      </x:c>
      <x:c r="S6" s="300"/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116"/>
      <x:c r="I7" s="116"/>
      <x:c r="J7" s="117"/>
      <x:c r="K7" s="90"/>
      <x:c r="L7" s="90"/>
      <x:c r="M7" s="91"/>
      <x:c r="N7" s="90"/>
      <x:c r="O7" s="90"/>
      <x:c r="P7" s="38"/>
      <x:c r="Q7" s="90"/>
      <x:c r="R7" s="90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116"/>
      <x:c r="I8" s="116"/>
      <x:c r="J8" s="117"/>
      <x:c r="K8" s="90"/>
      <x:c r="L8" s="90"/>
      <x:c r="M8" s="91"/>
      <x:c r="N8" s="90"/>
      <x:c r="O8" s="90"/>
      <x:c r="P8" s="38"/>
      <x:c r="Q8" s="90"/>
      <x:c r="R8" s="90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116"/>
      <x:c r="I9" s="116"/>
      <x:c r="J9" s="117"/>
      <x:c r="K9" s="90"/>
      <x:c r="L9" s="90"/>
      <x:c r="M9" s="91"/>
      <x:c r="N9" s="90"/>
      <x:c r="O9" s="90"/>
      <x:c r="P9" s="38"/>
      <x:c r="Q9" s="90"/>
      <x:c r="R9" s="90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116"/>
      <x:c r="I10" s="116"/>
      <x:c r="J10" s="117"/>
      <x:c r="K10" s="90"/>
      <x:c r="L10" s="90"/>
      <x:c r="M10" s="91"/>
      <x:c r="N10" s="90"/>
      <x:c r="O10" s="90"/>
      <x:c r="P10" s="38"/>
      <x:c r="Q10" s="90"/>
      <x:c r="R10" s="90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116"/>
      <x:c r="I11" s="116"/>
      <x:c r="J11" s="117"/>
      <x:c r="K11" s="90"/>
      <x:c r="L11" s="90"/>
      <x:c r="M11" s="91"/>
      <x:c r="N11" s="90"/>
      <x:c r="O11" s="90"/>
      <x:c r="P11" s="38"/>
      <x:c r="Q11" s="90"/>
      <x:c r="R11" s="90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116"/>
      <x:c r="I12" s="116"/>
      <x:c r="J12" s="117"/>
      <x:c r="K12" s="90"/>
      <x:c r="L12" s="90"/>
      <x:c r="M12" s="91"/>
      <x:c r="N12" s="90"/>
      <x:c r="O12" s="90"/>
      <x:c r="P12" s="38"/>
      <x:c r="Q12" s="90"/>
      <x:c r="R12" s="90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116"/>
      <x:c r="I13" s="116"/>
      <x:c r="J13" s="117"/>
      <x:c r="K13" s="90"/>
      <x:c r="L13" s="90"/>
      <x:c r="M13" s="91"/>
      <x:c r="N13" s="90"/>
      <x:c r="O13" s="90"/>
      <x:c r="P13" s="38"/>
      <x:c r="Q13" s="90"/>
      <x:c r="R13" s="90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116"/>
      <x:c r="I14" s="116"/>
      <x:c r="J14" s="117"/>
      <x:c r="K14" s="90"/>
      <x:c r="L14" s="90"/>
      <x:c r="M14" s="91"/>
      <x:c r="N14" s="90"/>
      <x:c r="O14" s="90"/>
      <x:c r="P14" s="38"/>
      <x:c r="Q14" s="90"/>
      <x:c r="R14" s="90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116"/>
      <x:c r="I15" s="116"/>
      <x:c r="J15" s="117"/>
      <x:c r="K15" s="90"/>
      <x:c r="L15" s="90"/>
      <x:c r="M15" s="91"/>
      <x:c r="N15" s="90"/>
      <x:c r="O15" s="90"/>
      <x:c r="P15" s="38"/>
      <x:c r="Q15" s="90"/>
      <x:c r="R15" s="90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116"/>
      <x:c r="I16" s="116"/>
      <x:c r="J16" s="117"/>
      <x:c r="K16" s="90"/>
      <x:c r="L16" s="90"/>
      <x:c r="M16" s="91"/>
      <x:c r="N16" s="90"/>
      <x:c r="O16" s="90"/>
      <x:c r="P16" s="38"/>
      <x:c r="Q16" s="90"/>
      <x:c r="R16" s="90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116"/>
      <x:c r="I17" s="116"/>
      <x:c r="J17" s="117"/>
      <x:c r="K17" s="90"/>
      <x:c r="L17" s="90"/>
      <x:c r="M17" s="91"/>
      <x:c r="N17" s="90"/>
      <x:c r="O17" s="90"/>
      <x:c r="P17" s="38"/>
      <x:c r="Q17" s="90"/>
      <x:c r="R17" s="90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116"/>
      <x:c r="I18" s="116"/>
      <x:c r="J18" s="117"/>
      <x:c r="K18" s="90"/>
      <x:c r="L18" s="90"/>
      <x:c r="M18" s="91"/>
      <x:c r="N18" s="90"/>
      <x:c r="O18" s="90"/>
      <x:c r="P18" s="38"/>
      <x:c r="Q18" s="90"/>
      <x:c r="R18" s="90"/>
      <x:c r="S18" s="92"/>
      <x:c r="T18" s="92"/>
      <x:c r="U18" s="92"/>
      <x:c r="V18" s="92"/>
      <x:c r="W18" s="92"/>
      <x:c r="X18" s="92"/>
      <x:c r="Y18" s="92"/>
      <x:c r="Z18" s="92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116"/>
      <x:c r="I19" s="116"/>
      <x:c r="J19" s="117"/>
      <x:c r="K19" s="90"/>
      <x:c r="L19" s="90"/>
      <x:c r="M19" s="91"/>
      <x:c r="N19" s="90"/>
      <x:c r="O19" s="90"/>
      <x:c r="P19" s="38"/>
      <x:c r="Q19" s="90"/>
      <x:c r="R19" s="90"/>
      <x:c r="S19" s="92"/>
      <x:c r="T19" s="92"/>
      <x:c r="U19" s="92"/>
      <x:c r="V19" s="92"/>
      <x:c r="W19" s="92"/>
      <x:c r="X19" s="92"/>
      <x:c r="Y19" s="92"/>
      <x:c r="Z19" s="92"/>
    </x:row>
    <x:row r="20" ht="19.5" hidden="0" customHeight="1">
      <x:c r="A20" s="90"/>
      <x:c r="B20" s="90"/>
      <x:c r="C20" s="90"/>
      <x:c r="D20" s="90"/>
      <x:c r="E20" s="90"/>
      <x:c r="F20" s="90"/>
      <x:c r="G20" s="90"/>
      <x:c r="H20" s="116"/>
      <x:c r="I20" s="116"/>
      <x:c r="J20" s="117"/>
      <x:c r="K20" s="90"/>
      <x:c r="L20" s="90"/>
      <x:c r="M20" s="91"/>
      <x:c r="N20" s="90"/>
      <x:c r="O20" s="90"/>
      <x:c r="P20" s="38"/>
      <x:c r="Q20" s="90"/>
      <x:c r="R20" s="90"/>
      <x:c r="S20" s="92"/>
      <x:c r="T20" s="92"/>
      <x:c r="U20" s="92"/>
      <x:c r="V20" s="92"/>
      <x:c r="W20" s="92"/>
      <x:c r="X20" s="92"/>
      <x:c r="Y20" s="92"/>
      <x:c r="Z20" s="92"/>
    </x:row>
    <x:row r="21" ht="19.5" hidden="0" customHeight="1">
      <x:c r="A21" s="90"/>
      <x:c r="B21" s="90"/>
      <x:c r="C21" s="90"/>
      <x:c r="D21" s="90"/>
      <x:c r="E21" s="90"/>
      <x:c r="F21" s="90"/>
      <x:c r="G21" s="90"/>
      <x:c r="H21" s="116"/>
      <x:c r="I21" s="116"/>
      <x:c r="J21" s="117"/>
      <x:c r="K21" s="90"/>
      <x:c r="L21" s="90"/>
      <x:c r="M21" s="91"/>
      <x:c r="N21" s="90"/>
      <x:c r="O21" s="90"/>
      <x:c r="P21" s="38"/>
      <x:c r="Q21" s="90"/>
      <x:c r="R21" s="90"/>
      <x:c r="S21" s="92"/>
      <x:c r="T21" s="92"/>
      <x:c r="U21" s="92"/>
      <x:c r="V21" s="92"/>
      <x:c r="W21" s="92"/>
      <x:c r="X21" s="92"/>
      <x:c r="Y21" s="92"/>
      <x:c r="Z21" s="92"/>
    </x:row>
    <x:row r="22" ht="19.5" hidden="0" customHeight="1">
      <x:c r="A22" s="93"/>
      <x:c r="B22" s="93"/>
      <x:c r="C22" s="93"/>
      <x:c r="D22" s="93"/>
      <x:c r="E22" s="93"/>
      <x:c r="F22" s="93"/>
      <x:c r="G22" s="93"/>
      <x:c r="H22" s="118"/>
      <x:c r="I22" s="118"/>
      <x:c r="J22" s="119"/>
      <x:c r="K22" s="93"/>
      <x:c r="L22" s="93"/>
      <x:c r="M22" s="94"/>
      <x:c r="N22" s="93"/>
      <x:c r="O22" s="93"/>
      <x:c r="P22" s="41"/>
      <x:c r="Q22" s="93"/>
      <x:c r="R22" s="93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120"/>
      <x:c r="I23" s="120"/>
      <x:c r="J23" s="121"/>
      <x:c r="K23" s="92"/>
      <x:c r="L23" s="92"/>
      <x:c r="M23" s="95"/>
      <x:c r="N23" s="92"/>
      <x:c r="O23" s="92"/>
      <x:c r="P23" s="43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120"/>
      <x:c r="I24" s="120"/>
      <x:c r="J24" s="121"/>
      <x:c r="K24" s="92"/>
      <x:c r="L24" s="92"/>
      <x:c r="M24" s="95"/>
      <x:c r="N24" s="92"/>
      <x:c r="O24" s="92"/>
      <x:c r="P24" s="43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120"/>
      <x:c r="I25" s="120"/>
      <x:c r="J25" s="121"/>
      <x:c r="K25" s="92"/>
      <x:c r="L25" s="92"/>
      <x:c r="M25" s="95"/>
      <x:c r="N25" s="92"/>
      <x:c r="O25" s="92"/>
      <x:c r="P25" s="43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120"/>
      <x:c r="I26" s="120"/>
      <x:c r="J26" s="121"/>
      <x:c r="K26" s="92"/>
      <x:c r="L26" s="92"/>
      <x:c r="M26" s="95"/>
      <x:c r="N26" s="92"/>
      <x:c r="O26" s="92"/>
      <x:c r="P26" s="43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120"/>
      <x:c r="I27" s="120"/>
      <x:c r="J27" s="121"/>
      <x:c r="K27" s="92"/>
      <x:c r="L27" s="92"/>
      <x:c r="M27" s="95"/>
      <x:c r="N27" s="92"/>
      <x:c r="O27" s="92"/>
      <x:c r="P27" s="43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120"/>
      <x:c r="I28" s="120"/>
      <x:c r="J28" s="121"/>
      <x:c r="K28" s="92"/>
      <x:c r="L28" s="92"/>
      <x:c r="M28" s="95"/>
      <x:c r="N28" s="92"/>
      <x:c r="O28" s="92"/>
      <x:c r="P28" s="43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120"/>
      <x:c r="I29" s="120"/>
      <x:c r="J29" s="121"/>
      <x:c r="K29" s="92"/>
      <x:c r="L29" s="92"/>
      <x:c r="M29" s="95"/>
      <x:c r="N29" s="92"/>
      <x:c r="O29" s="92"/>
      <x:c r="P29" s="43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120"/>
      <x:c r="I30" s="120"/>
      <x:c r="J30" s="121"/>
      <x:c r="K30" s="92"/>
      <x:c r="L30" s="92"/>
      <x:c r="M30" s="95"/>
      <x:c r="N30" s="92"/>
      <x:c r="O30" s="92"/>
      <x:c r="P30" s="43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120"/>
      <x:c r="I31" s="120"/>
      <x:c r="J31" s="121"/>
      <x:c r="K31" s="92"/>
      <x:c r="L31" s="92"/>
      <x:c r="M31" s="95"/>
      <x:c r="N31" s="92"/>
      <x:c r="O31" s="92"/>
      <x:c r="P31" s="43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120"/>
      <x:c r="I32" s="120"/>
      <x:c r="J32" s="121"/>
      <x:c r="K32" s="92"/>
      <x:c r="L32" s="92"/>
      <x:c r="M32" s="95"/>
      <x:c r="N32" s="92"/>
      <x:c r="O32" s="92"/>
      <x:c r="P32" s="43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120"/>
      <x:c r="I33" s="120"/>
      <x:c r="J33" s="121"/>
      <x:c r="K33" s="92"/>
      <x:c r="L33" s="92"/>
      <x:c r="M33" s="95"/>
      <x:c r="N33" s="92"/>
      <x:c r="O33" s="92"/>
      <x:c r="P33" s="43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120"/>
      <x:c r="I34" s="120"/>
      <x:c r="J34" s="121"/>
      <x:c r="K34" s="92"/>
      <x:c r="L34" s="92"/>
      <x:c r="M34" s="95"/>
      <x:c r="N34" s="92"/>
      <x:c r="O34" s="92"/>
      <x:c r="P34" s="43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120"/>
      <x:c r="I35" s="120"/>
      <x:c r="J35" s="121"/>
      <x:c r="K35" s="92"/>
      <x:c r="L35" s="92"/>
      <x:c r="M35" s="95"/>
      <x:c r="N35" s="92"/>
      <x:c r="O35" s="92"/>
      <x:c r="P35" s="43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120"/>
      <x:c r="I36" s="120"/>
      <x:c r="J36" s="121"/>
      <x:c r="K36" s="92"/>
      <x:c r="L36" s="92"/>
      <x:c r="M36" s="95"/>
      <x:c r="N36" s="92"/>
      <x:c r="O36" s="92"/>
      <x:c r="P36" s="43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120"/>
      <x:c r="I37" s="120"/>
      <x:c r="J37" s="121"/>
      <x:c r="K37" s="92"/>
      <x:c r="L37" s="92"/>
      <x:c r="M37" s="95"/>
      <x:c r="N37" s="92"/>
      <x:c r="O37" s="92"/>
      <x:c r="P37" s="43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120"/>
      <x:c r="I38" s="120"/>
      <x:c r="J38" s="121"/>
      <x:c r="K38" s="92"/>
      <x:c r="L38" s="92"/>
      <x:c r="M38" s="95"/>
      <x:c r="N38" s="92"/>
      <x:c r="O38" s="92"/>
      <x:c r="P38" s="43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120"/>
      <x:c r="I39" s="120"/>
      <x:c r="J39" s="121"/>
      <x:c r="K39" s="92"/>
      <x:c r="L39" s="92"/>
      <x:c r="M39" s="95"/>
      <x:c r="N39" s="92"/>
      <x:c r="O39" s="92"/>
      <x:c r="P39" s="43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120"/>
      <x:c r="I40" s="120"/>
      <x:c r="J40" s="121"/>
      <x:c r="K40" s="92"/>
      <x:c r="L40" s="92"/>
      <x:c r="M40" s="95"/>
      <x:c r="N40" s="92"/>
      <x:c r="O40" s="92"/>
      <x:c r="P40" s="43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120"/>
      <x:c r="I41" s="120"/>
      <x:c r="J41" s="121"/>
      <x:c r="K41" s="92"/>
      <x:c r="L41" s="92"/>
      <x:c r="M41" s="95"/>
      <x:c r="N41" s="92"/>
      <x:c r="O41" s="92"/>
      <x:c r="P41" s="43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120"/>
      <x:c r="I42" s="120"/>
      <x:c r="J42" s="121"/>
      <x:c r="K42" s="92"/>
      <x:c r="L42" s="92"/>
      <x:c r="M42" s="95"/>
      <x:c r="N42" s="92"/>
      <x:c r="O42" s="92"/>
      <x:c r="P42" s="43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120"/>
      <x:c r="I43" s="120"/>
      <x:c r="J43" s="121"/>
      <x:c r="K43" s="92"/>
      <x:c r="L43" s="92"/>
      <x:c r="M43" s="95"/>
      <x:c r="N43" s="92"/>
      <x:c r="O43" s="92"/>
      <x:c r="P43" s="43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120"/>
      <x:c r="I44" s="120"/>
      <x:c r="J44" s="121"/>
      <x:c r="K44" s="92"/>
      <x:c r="L44" s="92"/>
      <x:c r="M44" s="95"/>
      <x:c r="N44" s="92"/>
      <x:c r="O44" s="92"/>
      <x:c r="P44" s="43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120"/>
      <x:c r="I45" s="120"/>
      <x:c r="J45" s="121"/>
      <x:c r="K45" s="92"/>
      <x:c r="L45" s="92"/>
      <x:c r="M45" s="95"/>
      <x:c r="N45" s="92"/>
      <x:c r="O45" s="92"/>
      <x:c r="P45" s="43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120"/>
      <x:c r="I46" s="120"/>
      <x:c r="J46" s="121"/>
      <x:c r="K46" s="92"/>
      <x:c r="L46" s="92"/>
      <x:c r="M46" s="95"/>
      <x:c r="N46" s="92"/>
      <x:c r="O46" s="92"/>
      <x:c r="P46" s="43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120"/>
      <x:c r="I47" s="120"/>
      <x:c r="J47" s="121"/>
      <x:c r="K47" s="92"/>
      <x:c r="L47" s="92"/>
      <x:c r="M47" s="95"/>
      <x:c r="N47" s="92"/>
      <x:c r="O47" s="92"/>
      <x:c r="P47" s="43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120"/>
      <x:c r="I48" s="120"/>
      <x:c r="J48" s="121"/>
      <x:c r="K48" s="92"/>
      <x:c r="L48" s="92"/>
      <x:c r="M48" s="95"/>
      <x:c r="N48" s="92"/>
      <x:c r="O48" s="92"/>
      <x:c r="P48" s="43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120"/>
      <x:c r="I49" s="120"/>
      <x:c r="J49" s="121"/>
      <x:c r="K49" s="92"/>
      <x:c r="L49" s="92"/>
      <x:c r="M49" s="95"/>
      <x:c r="N49" s="92"/>
      <x:c r="O49" s="92"/>
      <x:c r="P49" s="43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120"/>
      <x:c r="I50" s="120"/>
      <x:c r="J50" s="121"/>
      <x:c r="K50" s="92"/>
      <x:c r="L50" s="92"/>
      <x:c r="M50" s="95"/>
      <x:c r="N50" s="92"/>
      <x:c r="O50" s="92"/>
      <x:c r="P50" s="43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120"/>
      <x:c r="I51" s="120"/>
      <x:c r="J51" s="121"/>
      <x:c r="K51" s="92"/>
      <x:c r="L51" s="92"/>
      <x:c r="M51" s="95"/>
      <x:c r="N51" s="92"/>
      <x:c r="O51" s="92"/>
      <x:c r="P51" s="43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120"/>
      <x:c r="I52" s="120"/>
      <x:c r="J52" s="121"/>
      <x:c r="K52" s="92"/>
      <x:c r="L52" s="92"/>
      <x:c r="M52" s="95"/>
      <x:c r="N52" s="92"/>
      <x:c r="O52" s="92"/>
      <x:c r="P52" s="43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120"/>
      <x:c r="I53" s="120"/>
      <x:c r="J53" s="121"/>
      <x:c r="K53" s="92"/>
      <x:c r="L53" s="92"/>
      <x:c r="M53" s="95"/>
      <x:c r="N53" s="92"/>
      <x:c r="O53" s="92"/>
      <x:c r="P53" s="43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120"/>
      <x:c r="I54" s="120"/>
      <x:c r="J54" s="121"/>
      <x:c r="K54" s="92"/>
      <x:c r="L54" s="92"/>
      <x:c r="M54" s="95"/>
      <x:c r="N54" s="92"/>
      <x:c r="O54" s="92"/>
      <x:c r="P54" s="43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120"/>
      <x:c r="I55" s="120"/>
      <x:c r="J55" s="121"/>
      <x:c r="K55" s="92"/>
      <x:c r="L55" s="92"/>
      <x:c r="M55" s="95"/>
      <x:c r="N55" s="92"/>
      <x:c r="O55" s="92"/>
      <x:c r="P55" s="43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120"/>
      <x:c r="I56" s="120"/>
      <x:c r="J56" s="121"/>
      <x:c r="K56" s="92"/>
      <x:c r="L56" s="92"/>
      <x:c r="M56" s="95"/>
      <x:c r="N56" s="92"/>
      <x:c r="O56" s="92"/>
      <x:c r="P56" s="43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120"/>
      <x:c r="I57" s="120"/>
      <x:c r="J57" s="121"/>
      <x:c r="K57" s="92"/>
      <x:c r="L57" s="92"/>
      <x:c r="M57" s="95"/>
      <x:c r="N57" s="92"/>
      <x:c r="O57" s="92"/>
      <x:c r="P57" s="43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120"/>
      <x:c r="I58" s="120"/>
      <x:c r="J58" s="121"/>
      <x:c r="K58" s="92"/>
      <x:c r="L58" s="92"/>
      <x:c r="M58" s="95"/>
      <x:c r="N58" s="92"/>
      <x:c r="O58" s="92"/>
      <x:c r="P58" s="43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120"/>
      <x:c r="I59" s="120"/>
      <x:c r="J59" s="121"/>
      <x:c r="K59" s="92"/>
      <x:c r="L59" s="92"/>
      <x:c r="M59" s="95"/>
      <x:c r="N59" s="92"/>
      <x:c r="O59" s="92"/>
      <x:c r="P59" s="43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120"/>
      <x:c r="I60" s="120"/>
      <x:c r="J60" s="121"/>
      <x:c r="K60" s="92"/>
      <x:c r="L60" s="92"/>
      <x:c r="M60" s="95"/>
      <x:c r="N60" s="92"/>
      <x:c r="O60" s="92"/>
      <x:c r="P60" s="43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120"/>
      <x:c r="I61" s="120"/>
      <x:c r="J61" s="121"/>
      <x:c r="K61" s="92"/>
      <x:c r="L61" s="92"/>
      <x:c r="M61" s="95"/>
      <x:c r="N61" s="92"/>
      <x:c r="O61" s="92"/>
      <x:c r="P61" s="43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120"/>
      <x:c r="I62" s="120"/>
      <x:c r="J62" s="121"/>
      <x:c r="K62" s="92"/>
      <x:c r="L62" s="92"/>
      <x:c r="M62" s="95"/>
      <x:c r="N62" s="92"/>
      <x:c r="O62" s="92"/>
      <x:c r="P62" s="43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120"/>
      <x:c r="I63" s="120"/>
      <x:c r="J63" s="121"/>
      <x:c r="K63" s="92"/>
      <x:c r="L63" s="92"/>
      <x:c r="M63" s="95"/>
      <x:c r="N63" s="92"/>
      <x:c r="O63" s="92"/>
      <x:c r="P63" s="43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120"/>
      <x:c r="I64" s="120"/>
      <x:c r="J64" s="121"/>
      <x:c r="K64" s="92"/>
      <x:c r="L64" s="92"/>
      <x:c r="M64" s="95"/>
      <x:c r="N64" s="92"/>
      <x:c r="O64" s="92"/>
      <x:c r="P64" s="43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120"/>
      <x:c r="I65" s="120"/>
      <x:c r="J65" s="121"/>
      <x:c r="K65" s="92"/>
      <x:c r="L65" s="92"/>
      <x:c r="M65" s="95"/>
      <x:c r="N65" s="92"/>
      <x:c r="O65" s="92"/>
      <x:c r="P65" s="43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120"/>
      <x:c r="I66" s="120"/>
      <x:c r="J66" s="121"/>
      <x:c r="K66" s="92"/>
      <x:c r="L66" s="92"/>
      <x:c r="M66" s="95"/>
      <x:c r="N66" s="92"/>
      <x:c r="O66" s="92"/>
      <x:c r="P66" s="43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120"/>
      <x:c r="I67" s="120"/>
      <x:c r="J67" s="121"/>
      <x:c r="K67" s="92"/>
      <x:c r="L67" s="92"/>
      <x:c r="M67" s="95"/>
      <x:c r="N67" s="92"/>
      <x:c r="O67" s="92"/>
      <x:c r="P67" s="43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120"/>
      <x:c r="I68" s="120"/>
      <x:c r="J68" s="121"/>
      <x:c r="K68" s="92"/>
      <x:c r="L68" s="92"/>
      <x:c r="M68" s="95"/>
      <x:c r="N68" s="92"/>
      <x:c r="O68" s="92"/>
      <x:c r="P68" s="43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120"/>
      <x:c r="I69" s="120"/>
      <x:c r="J69" s="121"/>
      <x:c r="K69" s="92"/>
      <x:c r="L69" s="92"/>
      <x:c r="M69" s="95"/>
      <x:c r="N69" s="92"/>
      <x:c r="O69" s="92"/>
      <x:c r="P69" s="43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120"/>
      <x:c r="I70" s="120"/>
      <x:c r="J70" s="121"/>
      <x:c r="K70" s="92"/>
      <x:c r="L70" s="92"/>
      <x:c r="M70" s="95"/>
      <x:c r="N70" s="92"/>
      <x:c r="O70" s="92"/>
      <x:c r="P70" s="43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120"/>
      <x:c r="I71" s="120"/>
      <x:c r="J71" s="121"/>
      <x:c r="K71" s="92"/>
      <x:c r="L71" s="92"/>
      <x:c r="M71" s="95"/>
      <x:c r="N71" s="92"/>
      <x:c r="O71" s="92"/>
      <x:c r="P71" s="43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120"/>
      <x:c r="I72" s="120"/>
      <x:c r="J72" s="121"/>
      <x:c r="K72" s="92"/>
      <x:c r="L72" s="92"/>
      <x:c r="M72" s="95"/>
      <x:c r="N72" s="92"/>
      <x:c r="O72" s="92"/>
      <x:c r="P72" s="43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120"/>
      <x:c r="I73" s="120"/>
      <x:c r="J73" s="121"/>
      <x:c r="K73" s="92"/>
      <x:c r="L73" s="92"/>
      <x:c r="M73" s="95"/>
      <x:c r="N73" s="92"/>
      <x:c r="O73" s="92"/>
      <x:c r="P73" s="43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120"/>
      <x:c r="I74" s="120"/>
      <x:c r="J74" s="121"/>
      <x:c r="K74" s="92"/>
      <x:c r="L74" s="92"/>
      <x:c r="M74" s="95"/>
      <x:c r="N74" s="92"/>
      <x:c r="O74" s="92"/>
      <x:c r="P74" s="43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120"/>
      <x:c r="I75" s="120"/>
      <x:c r="J75" s="121"/>
      <x:c r="K75" s="92"/>
      <x:c r="L75" s="92"/>
      <x:c r="M75" s="95"/>
      <x:c r="N75" s="92"/>
      <x:c r="O75" s="92"/>
      <x:c r="P75" s="43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120"/>
      <x:c r="I76" s="120"/>
      <x:c r="J76" s="121"/>
      <x:c r="K76" s="92"/>
      <x:c r="L76" s="92"/>
      <x:c r="M76" s="95"/>
      <x:c r="N76" s="92"/>
      <x:c r="O76" s="92"/>
      <x:c r="P76" s="43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120"/>
      <x:c r="I77" s="120"/>
      <x:c r="J77" s="121"/>
      <x:c r="K77" s="92"/>
      <x:c r="L77" s="92"/>
      <x:c r="M77" s="95"/>
      <x:c r="N77" s="92"/>
      <x:c r="O77" s="92"/>
      <x:c r="P77" s="43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120"/>
      <x:c r="I78" s="120"/>
      <x:c r="J78" s="121"/>
      <x:c r="K78" s="92"/>
      <x:c r="L78" s="92"/>
      <x:c r="M78" s="95"/>
      <x:c r="N78" s="92"/>
      <x:c r="O78" s="92"/>
      <x:c r="P78" s="43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120"/>
      <x:c r="I79" s="120"/>
      <x:c r="J79" s="121"/>
      <x:c r="K79" s="92"/>
      <x:c r="L79" s="92"/>
      <x:c r="M79" s="95"/>
      <x:c r="N79" s="92"/>
      <x:c r="O79" s="92"/>
      <x:c r="P79" s="43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120"/>
      <x:c r="I80" s="120"/>
      <x:c r="J80" s="121"/>
      <x:c r="K80" s="92"/>
      <x:c r="L80" s="92"/>
      <x:c r="M80" s="95"/>
      <x:c r="N80" s="92"/>
      <x:c r="O80" s="92"/>
      <x:c r="P80" s="43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120"/>
      <x:c r="I81" s="120"/>
      <x:c r="J81" s="121"/>
      <x:c r="K81" s="92"/>
      <x:c r="L81" s="92"/>
      <x:c r="M81" s="95"/>
      <x:c r="N81" s="92"/>
      <x:c r="O81" s="92"/>
      <x:c r="P81" s="43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120"/>
      <x:c r="I82" s="120"/>
      <x:c r="J82" s="121"/>
      <x:c r="K82" s="92"/>
      <x:c r="L82" s="92"/>
      <x:c r="M82" s="95"/>
      <x:c r="N82" s="92"/>
      <x:c r="O82" s="92"/>
      <x:c r="P82" s="43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120"/>
      <x:c r="I83" s="120"/>
      <x:c r="J83" s="121"/>
      <x:c r="K83" s="92"/>
      <x:c r="L83" s="92"/>
      <x:c r="M83" s="95"/>
      <x:c r="N83" s="92"/>
      <x:c r="O83" s="92"/>
      <x:c r="P83" s="43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120"/>
      <x:c r="I84" s="120"/>
      <x:c r="J84" s="121"/>
      <x:c r="K84" s="92"/>
      <x:c r="L84" s="92"/>
      <x:c r="M84" s="95"/>
      <x:c r="N84" s="92"/>
      <x:c r="O84" s="92"/>
      <x:c r="P84" s="43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120"/>
      <x:c r="I85" s="120"/>
      <x:c r="J85" s="121"/>
      <x:c r="K85" s="92"/>
      <x:c r="L85" s="92"/>
      <x:c r="M85" s="95"/>
      <x:c r="N85" s="92"/>
      <x:c r="O85" s="92"/>
      <x:c r="P85" s="43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120"/>
      <x:c r="I86" s="120"/>
      <x:c r="J86" s="121"/>
      <x:c r="K86" s="92"/>
      <x:c r="L86" s="92"/>
      <x:c r="M86" s="95"/>
      <x:c r="N86" s="92"/>
      <x:c r="O86" s="92"/>
      <x:c r="P86" s="43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120"/>
      <x:c r="I87" s="120"/>
      <x:c r="J87" s="121"/>
      <x:c r="K87" s="92"/>
      <x:c r="L87" s="92"/>
      <x:c r="M87" s="95"/>
      <x:c r="N87" s="92"/>
      <x:c r="O87" s="92"/>
      <x:c r="P87" s="43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120"/>
      <x:c r="I88" s="120"/>
      <x:c r="J88" s="121"/>
      <x:c r="K88" s="92"/>
      <x:c r="L88" s="92"/>
      <x:c r="M88" s="95"/>
      <x:c r="N88" s="92"/>
      <x:c r="O88" s="92"/>
      <x:c r="P88" s="43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120"/>
      <x:c r="I89" s="120"/>
      <x:c r="J89" s="121"/>
      <x:c r="K89" s="92"/>
      <x:c r="L89" s="92"/>
      <x:c r="M89" s="95"/>
      <x:c r="N89" s="92"/>
      <x:c r="O89" s="92"/>
      <x:c r="P89" s="43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120"/>
      <x:c r="I90" s="120"/>
      <x:c r="J90" s="121"/>
      <x:c r="K90" s="92"/>
      <x:c r="L90" s="92"/>
      <x:c r="M90" s="95"/>
      <x:c r="N90" s="92"/>
      <x:c r="O90" s="92"/>
      <x:c r="P90" s="43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120"/>
      <x:c r="I91" s="120"/>
      <x:c r="J91" s="121"/>
      <x:c r="K91" s="92"/>
      <x:c r="L91" s="92"/>
      <x:c r="M91" s="95"/>
      <x:c r="N91" s="92"/>
      <x:c r="O91" s="92"/>
      <x:c r="P91" s="43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120"/>
      <x:c r="I92" s="120"/>
      <x:c r="J92" s="121"/>
      <x:c r="K92" s="92"/>
      <x:c r="L92" s="92"/>
      <x:c r="M92" s="95"/>
      <x:c r="N92" s="92"/>
      <x:c r="O92" s="92"/>
      <x:c r="P92" s="43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120"/>
      <x:c r="I93" s="120"/>
      <x:c r="J93" s="121"/>
      <x:c r="K93" s="92"/>
      <x:c r="L93" s="92"/>
      <x:c r="M93" s="95"/>
      <x:c r="N93" s="92"/>
      <x:c r="O93" s="92"/>
      <x:c r="P93" s="43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120"/>
      <x:c r="I94" s="120"/>
      <x:c r="J94" s="121"/>
      <x:c r="K94" s="92"/>
      <x:c r="L94" s="92"/>
      <x:c r="M94" s="95"/>
      <x:c r="N94" s="92"/>
      <x:c r="O94" s="92"/>
      <x:c r="P94" s="43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120"/>
      <x:c r="I95" s="120"/>
      <x:c r="J95" s="121"/>
      <x:c r="K95" s="92"/>
      <x:c r="L95" s="92"/>
      <x:c r="M95" s="95"/>
      <x:c r="N95" s="92"/>
      <x:c r="O95" s="92"/>
      <x:c r="P95" s="43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120"/>
      <x:c r="I96" s="120"/>
      <x:c r="J96" s="121"/>
      <x:c r="K96" s="92"/>
      <x:c r="L96" s="92"/>
      <x:c r="M96" s="95"/>
      <x:c r="N96" s="92"/>
      <x:c r="O96" s="92"/>
      <x:c r="P96" s="43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120"/>
      <x:c r="I97" s="120"/>
      <x:c r="J97" s="121"/>
      <x:c r="K97" s="92"/>
      <x:c r="L97" s="92"/>
      <x:c r="M97" s="95"/>
      <x:c r="N97" s="92"/>
      <x:c r="O97" s="92"/>
      <x:c r="P97" s="43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120"/>
      <x:c r="I98" s="120"/>
      <x:c r="J98" s="121"/>
      <x:c r="K98" s="92"/>
      <x:c r="L98" s="92"/>
      <x:c r="M98" s="95"/>
      <x:c r="N98" s="92"/>
      <x:c r="O98" s="92"/>
      <x:c r="P98" s="43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120"/>
      <x:c r="I99" s="120"/>
      <x:c r="J99" s="121"/>
      <x:c r="K99" s="92"/>
      <x:c r="L99" s="92"/>
      <x:c r="M99" s="95"/>
      <x:c r="N99" s="92"/>
      <x:c r="O99" s="92"/>
      <x:c r="P99" s="43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120"/>
      <x:c r="I100" s="120"/>
      <x:c r="J100" s="121"/>
      <x:c r="K100" s="92"/>
      <x:c r="L100" s="92"/>
      <x:c r="M100" s="95"/>
      <x:c r="N100" s="92"/>
      <x:c r="O100" s="92"/>
      <x:c r="P100" s="43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120"/>
      <x:c r="I101" s="120"/>
      <x:c r="J101" s="121"/>
      <x:c r="K101" s="92"/>
      <x:c r="L101" s="92"/>
      <x:c r="M101" s="95"/>
      <x:c r="N101" s="92"/>
      <x:c r="O101" s="92"/>
      <x:c r="P101" s="43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120"/>
      <x:c r="I102" s="120"/>
      <x:c r="J102" s="121"/>
      <x:c r="K102" s="92"/>
      <x:c r="L102" s="92"/>
      <x:c r="M102" s="95"/>
      <x:c r="N102" s="92"/>
      <x:c r="O102" s="92"/>
      <x:c r="P102" s="43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120"/>
      <x:c r="I103" s="120"/>
      <x:c r="J103" s="121"/>
      <x:c r="K103" s="92"/>
      <x:c r="L103" s="92"/>
      <x:c r="M103" s="95"/>
      <x:c r="N103" s="92"/>
      <x:c r="O103" s="92"/>
      <x:c r="P103" s="43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120"/>
      <x:c r="I104" s="120"/>
      <x:c r="J104" s="121"/>
      <x:c r="K104" s="92"/>
      <x:c r="L104" s="92"/>
      <x:c r="M104" s="95"/>
      <x:c r="N104" s="92"/>
      <x:c r="O104" s="92"/>
      <x:c r="P104" s="43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120"/>
      <x:c r="I105" s="120"/>
      <x:c r="J105" s="121"/>
      <x:c r="K105" s="92"/>
      <x:c r="L105" s="92"/>
      <x:c r="M105" s="95"/>
      <x:c r="N105" s="92"/>
      <x:c r="O105" s="92"/>
      <x:c r="P105" s="43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120"/>
      <x:c r="I106" s="120"/>
      <x:c r="J106" s="121"/>
      <x:c r="K106" s="92"/>
      <x:c r="L106" s="92"/>
      <x:c r="M106" s="95"/>
      <x:c r="N106" s="92"/>
      <x:c r="O106" s="92"/>
      <x:c r="P106" s="43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120"/>
      <x:c r="I107" s="120"/>
      <x:c r="J107" s="121"/>
      <x:c r="K107" s="92"/>
      <x:c r="L107" s="92"/>
      <x:c r="M107" s="95"/>
      <x:c r="N107" s="92"/>
      <x:c r="O107" s="92"/>
      <x:c r="P107" s="43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120"/>
      <x:c r="I108" s="120"/>
      <x:c r="J108" s="121"/>
      <x:c r="K108" s="92"/>
      <x:c r="L108" s="92"/>
      <x:c r="M108" s="95"/>
      <x:c r="N108" s="92"/>
      <x:c r="O108" s="92"/>
      <x:c r="P108" s="43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120"/>
      <x:c r="I109" s="120"/>
      <x:c r="J109" s="121"/>
      <x:c r="K109" s="92"/>
      <x:c r="L109" s="92"/>
      <x:c r="M109" s="95"/>
      <x:c r="N109" s="92"/>
      <x:c r="O109" s="92"/>
      <x:c r="P109" s="43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120"/>
      <x:c r="I110" s="120"/>
      <x:c r="J110" s="121"/>
      <x:c r="K110" s="92"/>
      <x:c r="L110" s="92"/>
      <x:c r="M110" s="95"/>
      <x:c r="N110" s="92"/>
      <x:c r="O110" s="92"/>
      <x:c r="P110" s="43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120"/>
      <x:c r="I111" s="120"/>
      <x:c r="J111" s="121"/>
      <x:c r="K111" s="92"/>
      <x:c r="L111" s="92"/>
      <x:c r="M111" s="95"/>
      <x:c r="N111" s="92"/>
      <x:c r="O111" s="92"/>
      <x:c r="P111" s="43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120"/>
      <x:c r="I112" s="120"/>
      <x:c r="J112" s="121"/>
      <x:c r="K112" s="92"/>
      <x:c r="L112" s="92"/>
      <x:c r="M112" s="95"/>
      <x:c r="N112" s="92"/>
      <x:c r="O112" s="92"/>
      <x:c r="P112" s="43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120"/>
      <x:c r="I113" s="120"/>
      <x:c r="J113" s="121"/>
      <x:c r="K113" s="92"/>
      <x:c r="L113" s="92"/>
      <x:c r="M113" s="95"/>
      <x:c r="N113" s="92"/>
      <x:c r="O113" s="92"/>
      <x:c r="P113" s="43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120"/>
      <x:c r="I114" s="120"/>
      <x:c r="J114" s="121"/>
      <x:c r="K114" s="92"/>
      <x:c r="L114" s="92"/>
      <x:c r="M114" s="95"/>
      <x:c r="N114" s="92"/>
      <x:c r="O114" s="92"/>
      <x:c r="P114" s="43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120"/>
      <x:c r="I115" s="120"/>
      <x:c r="J115" s="121"/>
      <x:c r="K115" s="92"/>
      <x:c r="L115" s="92"/>
      <x:c r="M115" s="95"/>
      <x:c r="N115" s="92"/>
      <x:c r="O115" s="92"/>
      <x:c r="P115" s="43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120"/>
      <x:c r="I116" s="120"/>
      <x:c r="J116" s="121"/>
      <x:c r="K116" s="92"/>
      <x:c r="L116" s="92"/>
      <x:c r="M116" s="95"/>
      <x:c r="N116" s="92"/>
      <x:c r="O116" s="92"/>
      <x:c r="P116" s="43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120"/>
      <x:c r="I117" s="120"/>
      <x:c r="J117" s="121"/>
      <x:c r="K117" s="92"/>
      <x:c r="L117" s="92"/>
      <x:c r="M117" s="95"/>
      <x:c r="N117" s="92"/>
      <x:c r="O117" s="92"/>
      <x:c r="P117" s="43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120"/>
      <x:c r="I118" s="120"/>
      <x:c r="J118" s="121"/>
      <x:c r="K118" s="92"/>
      <x:c r="L118" s="92"/>
      <x:c r="M118" s="95"/>
      <x:c r="N118" s="92"/>
      <x:c r="O118" s="92"/>
      <x:c r="P118" s="43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120"/>
      <x:c r="I119" s="120"/>
      <x:c r="J119" s="121"/>
      <x:c r="K119" s="92"/>
      <x:c r="L119" s="92"/>
      <x:c r="M119" s="95"/>
      <x:c r="N119" s="92"/>
      <x:c r="O119" s="92"/>
      <x:c r="P119" s="43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120"/>
      <x:c r="I120" s="120"/>
      <x:c r="J120" s="121"/>
      <x:c r="K120" s="92"/>
      <x:c r="L120" s="92"/>
      <x:c r="M120" s="95"/>
      <x:c r="N120" s="92"/>
      <x:c r="O120" s="92"/>
      <x:c r="P120" s="43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120"/>
      <x:c r="I121" s="120"/>
      <x:c r="J121" s="121"/>
      <x:c r="K121" s="92"/>
      <x:c r="L121" s="92"/>
      <x:c r="M121" s="95"/>
      <x:c r="N121" s="92"/>
      <x:c r="O121" s="92"/>
      <x:c r="P121" s="43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120"/>
      <x:c r="I122" s="120"/>
      <x:c r="J122" s="121"/>
      <x:c r="K122" s="92"/>
      <x:c r="L122" s="92"/>
      <x:c r="M122" s="95"/>
      <x:c r="N122" s="92"/>
      <x:c r="O122" s="92"/>
      <x:c r="P122" s="43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120"/>
      <x:c r="I123" s="120"/>
      <x:c r="J123" s="121"/>
      <x:c r="K123" s="92"/>
      <x:c r="L123" s="92"/>
      <x:c r="M123" s="95"/>
      <x:c r="N123" s="92"/>
      <x:c r="O123" s="92"/>
      <x:c r="P123" s="43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120"/>
      <x:c r="I124" s="120"/>
      <x:c r="J124" s="121"/>
      <x:c r="K124" s="92"/>
      <x:c r="L124" s="92"/>
      <x:c r="M124" s="95"/>
      <x:c r="N124" s="92"/>
      <x:c r="O124" s="92"/>
      <x:c r="P124" s="43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120"/>
      <x:c r="I125" s="120"/>
      <x:c r="J125" s="121"/>
      <x:c r="K125" s="92"/>
      <x:c r="L125" s="92"/>
      <x:c r="M125" s="95"/>
      <x:c r="N125" s="92"/>
      <x:c r="O125" s="92"/>
      <x:c r="P125" s="43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120"/>
      <x:c r="I126" s="120"/>
      <x:c r="J126" s="121"/>
      <x:c r="K126" s="92"/>
      <x:c r="L126" s="92"/>
      <x:c r="M126" s="95"/>
      <x:c r="N126" s="92"/>
      <x:c r="O126" s="92"/>
      <x:c r="P126" s="43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120"/>
      <x:c r="I127" s="120"/>
      <x:c r="J127" s="121"/>
      <x:c r="K127" s="92"/>
      <x:c r="L127" s="92"/>
      <x:c r="M127" s="95"/>
      <x:c r="N127" s="92"/>
      <x:c r="O127" s="92"/>
      <x:c r="P127" s="43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120"/>
      <x:c r="I128" s="120"/>
      <x:c r="J128" s="121"/>
      <x:c r="K128" s="92"/>
      <x:c r="L128" s="92"/>
      <x:c r="M128" s="95"/>
      <x:c r="N128" s="92"/>
      <x:c r="O128" s="92"/>
      <x:c r="P128" s="43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120"/>
      <x:c r="I129" s="120"/>
      <x:c r="J129" s="121"/>
      <x:c r="K129" s="92"/>
      <x:c r="L129" s="92"/>
      <x:c r="M129" s="95"/>
      <x:c r="N129" s="92"/>
      <x:c r="O129" s="92"/>
      <x:c r="P129" s="43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120"/>
      <x:c r="I130" s="120"/>
      <x:c r="J130" s="121"/>
      <x:c r="K130" s="92"/>
      <x:c r="L130" s="92"/>
      <x:c r="M130" s="95"/>
      <x:c r="N130" s="92"/>
      <x:c r="O130" s="92"/>
      <x:c r="P130" s="43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120"/>
      <x:c r="I131" s="120"/>
      <x:c r="J131" s="121"/>
      <x:c r="K131" s="92"/>
      <x:c r="L131" s="92"/>
      <x:c r="M131" s="95"/>
      <x:c r="N131" s="92"/>
      <x:c r="O131" s="92"/>
      <x:c r="P131" s="43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120"/>
      <x:c r="I132" s="120"/>
      <x:c r="J132" s="121"/>
      <x:c r="K132" s="92"/>
      <x:c r="L132" s="92"/>
      <x:c r="M132" s="95"/>
      <x:c r="N132" s="92"/>
      <x:c r="O132" s="92"/>
      <x:c r="P132" s="43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120"/>
      <x:c r="I133" s="120"/>
      <x:c r="J133" s="121"/>
      <x:c r="K133" s="92"/>
      <x:c r="L133" s="92"/>
      <x:c r="M133" s="95"/>
      <x:c r="N133" s="92"/>
      <x:c r="O133" s="92"/>
      <x:c r="P133" s="43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120"/>
      <x:c r="I134" s="120"/>
      <x:c r="J134" s="121"/>
      <x:c r="K134" s="92"/>
      <x:c r="L134" s="92"/>
      <x:c r="M134" s="95"/>
      <x:c r="N134" s="92"/>
      <x:c r="O134" s="92"/>
      <x:c r="P134" s="43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120"/>
      <x:c r="I135" s="120"/>
      <x:c r="J135" s="121"/>
      <x:c r="K135" s="92"/>
      <x:c r="L135" s="92"/>
      <x:c r="M135" s="95"/>
      <x:c r="N135" s="92"/>
      <x:c r="O135" s="92"/>
      <x:c r="P135" s="43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120"/>
      <x:c r="I136" s="120"/>
      <x:c r="J136" s="121"/>
      <x:c r="K136" s="92"/>
      <x:c r="L136" s="92"/>
      <x:c r="M136" s="95"/>
      <x:c r="N136" s="92"/>
      <x:c r="O136" s="92"/>
      <x:c r="P136" s="43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120"/>
      <x:c r="I137" s="120"/>
      <x:c r="J137" s="121"/>
      <x:c r="K137" s="92"/>
      <x:c r="L137" s="92"/>
      <x:c r="M137" s="95"/>
      <x:c r="N137" s="92"/>
      <x:c r="O137" s="92"/>
      <x:c r="P137" s="43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120"/>
      <x:c r="I138" s="120"/>
      <x:c r="J138" s="121"/>
      <x:c r="K138" s="92"/>
      <x:c r="L138" s="92"/>
      <x:c r="M138" s="95"/>
      <x:c r="N138" s="92"/>
      <x:c r="O138" s="92"/>
      <x:c r="P138" s="43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120"/>
      <x:c r="I139" s="120"/>
      <x:c r="J139" s="121"/>
      <x:c r="K139" s="92"/>
      <x:c r="L139" s="92"/>
      <x:c r="M139" s="95"/>
      <x:c r="N139" s="92"/>
      <x:c r="O139" s="92"/>
      <x:c r="P139" s="43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120"/>
      <x:c r="I140" s="120"/>
      <x:c r="J140" s="121"/>
      <x:c r="K140" s="92"/>
      <x:c r="L140" s="92"/>
      <x:c r="M140" s="95"/>
      <x:c r="N140" s="92"/>
      <x:c r="O140" s="92"/>
      <x:c r="P140" s="43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120"/>
      <x:c r="I141" s="120"/>
      <x:c r="J141" s="121"/>
      <x:c r="K141" s="92"/>
      <x:c r="L141" s="92"/>
      <x:c r="M141" s="95"/>
      <x:c r="N141" s="92"/>
      <x:c r="O141" s="92"/>
      <x:c r="P141" s="43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120"/>
      <x:c r="I142" s="120"/>
      <x:c r="J142" s="121"/>
      <x:c r="K142" s="92"/>
      <x:c r="L142" s="92"/>
      <x:c r="M142" s="95"/>
      <x:c r="N142" s="92"/>
      <x:c r="O142" s="92"/>
      <x:c r="P142" s="43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120"/>
      <x:c r="I143" s="120"/>
      <x:c r="J143" s="121"/>
      <x:c r="K143" s="92"/>
      <x:c r="L143" s="92"/>
      <x:c r="M143" s="95"/>
      <x:c r="N143" s="92"/>
      <x:c r="O143" s="92"/>
      <x:c r="P143" s="43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120"/>
      <x:c r="I144" s="120"/>
      <x:c r="J144" s="121"/>
      <x:c r="K144" s="92"/>
      <x:c r="L144" s="92"/>
      <x:c r="M144" s="95"/>
      <x:c r="N144" s="92"/>
      <x:c r="O144" s="92"/>
      <x:c r="P144" s="43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120"/>
      <x:c r="I145" s="120"/>
      <x:c r="J145" s="121"/>
      <x:c r="K145" s="92"/>
      <x:c r="L145" s="92"/>
      <x:c r="M145" s="95"/>
      <x:c r="N145" s="92"/>
      <x:c r="O145" s="92"/>
      <x:c r="P145" s="43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120"/>
      <x:c r="I146" s="120"/>
      <x:c r="J146" s="121"/>
      <x:c r="K146" s="92"/>
      <x:c r="L146" s="92"/>
      <x:c r="M146" s="95"/>
      <x:c r="N146" s="92"/>
      <x:c r="O146" s="92"/>
      <x:c r="P146" s="43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120"/>
      <x:c r="I147" s="120"/>
      <x:c r="J147" s="121"/>
      <x:c r="K147" s="92"/>
      <x:c r="L147" s="92"/>
      <x:c r="M147" s="95"/>
      <x:c r="N147" s="92"/>
      <x:c r="O147" s="92"/>
      <x:c r="P147" s="43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120"/>
      <x:c r="I148" s="120"/>
      <x:c r="J148" s="121"/>
      <x:c r="K148" s="92"/>
      <x:c r="L148" s="92"/>
      <x:c r="M148" s="95"/>
      <x:c r="N148" s="92"/>
      <x:c r="O148" s="92"/>
      <x:c r="P148" s="43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120"/>
      <x:c r="I149" s="120"/>
      <x:c r="J149" s="121"/>
      <x:c r="K149" s="92"/>
      <x:c r="L149" s="92"/>
      <x:c r="M149" s="95"/>
      <x:c r="N149" s="92"/>
      <x:c r="O149" s="92"/>
      <x:c r="P149" s="43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120"/>
      <x:c r="I150" s="120"/>
      <x:c r="J150" s="121"/>
      <x:c r="K150" s="92"/>
      <x:c r="L150" s="92"/>
      <x:c r="M150" s="95"/>
      <x:c r="N150" s="92"/>
      <x:c r="O150" s="92"/>
      <x:c r="P150" s="43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120"/>
      <x:c r="I151" s="120"/>
      <x:c r="J151" s="121"/>
      <x:c r="K151" s="92"/>
      <x:c r="L151" s="92"/>
      <x:c r="M151" s="95"/>
      <x:c r="N151" s="92"/>
      <x:c r="O151" s="92"/>
      <x:c r="P151" s="43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120"/>
      <x:c r="I152" s="120"/>
      <x:c r="J152" s="121"/>
      <x:c r="K152" s="92"/>
      <x:c r="L152" s="92"/>
      <x:c r="M152" s="95"/>
      <x:c r="N152" s="92"/>
      <x:c r="O152" s="92"/>
      <x:c r="P152" s="43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120"/>
      <x:c r="I153" s="120"/>
      <x:c r="J153" s="121"/>
      <x:c r="K153" s="92"/>
      <x:c r="L153" s="92"/>
      <x:c r="M153" s="95"/>
      <x:c r="N153" s="92"/>
      <x:c r="O153" s="92"/>
      <x:c r="P153" s="43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120"/>
      <x:c r="I154" s="120"/>
      <x:c r="J154" s="121"/>
      <x:c r="K154" s="92"/>
      <x:c r="L154" s="92"/>
      <x:c r="M154" s="95"/>
      <x:c r="N154" s="92"/>
      <x:c r="O154" s="92"/>
      <x:c r="P154" s="43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120"/>
      <x:c r="I155" s="120"/>
      <x:c r="J155" s="121"/>
      <x:c r="K155" s="92"/>
      <x:c r="L155" s="92"/>
      <x:c r="M155" s="95"/>
      <x:c r="N155" s="92"/>
      <x:c r="O155" s="92"/>
      <x:c r="P155" s="43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120"/>
      <x:c r="I156" s="120"/>
      <x:c r="J156" s="121"/>
      <x:c r="K156" s="92"/>
      <x:c r="L156" s="92"/>
      <x:c r="M156" s="95"/>
      <x:c r="N156" s="92"/>
      <x:c r="O156" s="92"/>
      <x:c r="P156" s="43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120"/>
      <x:c r="I157" s="120"/>
      <x:c r="J157" s="121"/>
      <x:c r="K157" s="92"/>
      <x:c r="L157" s="92"/>
      <x:c r="M157" s="95"/>
      <x:c r="N157" s="92"/>
      <x:c r="O157" s="92"/>
      <x:c r="P157" s="43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120"/>
      <x:c r="I158" s="120"/>
      <x:c r="J158" s="121"/>
      <x:c r="K158" s="92"/>
      <x:c r="L158" s="92"/>
      <x:c r="M158" s="95"/>
      <x:c r="N158" s="92"/>
      <x:c r="O158" s="92"/>
      <x:c r="P158" s="43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120"/>
      <x:c r="I159" s="120"/>
      <x:c r="J159" s="121"/>
      <x:c r="K159" s="92"/>
      <x:c r="L159" s="92"/>
      <x:c r="M159" s="95"/>
      <x:c r="N159" s="92"/>
      <x:c r="O159" s="92"/>
      <x:c r="P159" s="43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120"/>
      <x:c r="I160" s="120"/>
      <x:c r="J160" s="121"/>
      <x:c r="K160" s="92"/>
      <x:c r="L160" s="92"/>
      <x:c r="M160" s="95"/>
      <x:c r="N160" s="92"/>
      <x:c r="O160" s="92"/>
      <x:c r="P160" s="43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120"/>
      <x:c r="I161" s="120"/>
      <x:c r="J161" s="121"/>
      <x:c r="K161" s="92"/>
      <x:c r="L161" s="92"/>
      <x:c r="M161" s="95"/>
      <x:c r="N161" s="92"/>
      <x:c r="O161" s="92"/>
      <x:c r="P161" s="43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120"/>
      <x:c r="I162" s="120"/>
      <x:c r="J162" s="121"/>
      <x:c r="K162" s="92"/>
      <x:c r="L162" s="92"/>
      <x:c r="M162" s="95"/>
      <x:c r="N162" s="92"/>
      <x:c r="O162" s="92"/>
      <x:c r="P162" s="43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120"/>
      <x:c r="I163" s="120"/>
      <x:c r="J163" s="121"/>
      <x:c r="K163" s="92"/>
      <x:c r="L163" s="92"/>
      <x:c r="M163" s="95"/>
      <x:c r="N163" s="92"/>
      <x:c r="O163" s="92"/>
      <x:c r="P163" s="43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120"/>
      <x:c r="I164" s="120"/>
      <x:c r="J164" s="121"/>
      <x:c r="K164" s="92"/>
      <x:c r="L164" s="92"/>
      <x:c r="M164" s="95"/>
      <x:c r="N164" s="92"/>
      <x:c r="O164" s="92"/>
      <x:c r="P164" s="43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120"/>
      <x:c r="I165" s="120"/>
      <x:c r="J165" s="121"/>
      <x:c r="K165" s="92"/>
      <x:c r="L165" s="92"/>
      <x:c r="M165" s="95"/>
      <x:c r="N165" s="92"/>
      <x:c r="O165" s="92"/>
      <x:c r="P165" s="43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120"/>
      <x:c r="I166" s="120"/>
      <x:c r="J166" s="121"/>
      <x:c r="K166" s="92"/>
      <x:c r="L166" s="92"/>
      <x:c r="M166" s="95"/>
      <x:c r="N166" s="92"/>
      <x:c r="O166" s="92"/>
      <x:c r="P166" s="43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120"/>
      <x:c r="I167" s="120"/>
      <x:c r="J167" s="121"/>
      <x:c r="K167" s="92"/>
      <x:c r="L167" s="92"/>
      <x:c r="M167" s="95"/>
      <x:c r="N167" s="92"/>
      <x:c r="O167" s="92"/>
      <x:c r="P167" s="43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120"/>
      <x:c r="I168" s="120"/>
      <x:c r="J168" s="121"/>
      <x:c r="K168" s="92"/>
      <x:c r="L168" s="92"/>
      <x:c r="M168" s="95"/>
      <x:c r="N168" s="92"/>
      <x:c r="O168" s="92"/>
      <x:c r="P168" s="43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120"/>
      <x:c r="I169" s="120"/>
      <x:c r="J169" s="121"/>
      <x:c r="K169" s="92"/>
      <x:c r="L169" s="92"/>
      <x:c r="M169" s="95"/>
      <x:c r="N169" s="92"/>
      <x:c r="O169" s="92"/>
      <x:c r="P169" s="43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120"/>
      <x:c r="I170" s="120"/>
      <x:c r="J170" s="121"/>
      <x:c r="K170" s="92"/>
      <x:c r="L170" s="92"/>
      <x:c r="M170" s="95"/>
      <x:c r="N170" s="92"/>
      <x:c r="O170" s="92"/>
      <x:c r="P170" s="43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120"/>
      <x:c r="I171" s="120"/>
      <x:c r="J171" s="121"/>
      <x:c r="K171" s="92"/>
      <x:c r="L171" s="92"/>
      <x:c r="M171" s="95"/>
      <x:c r="N171" s="92"/>
      <x:c r="O171" s="92"/>
      <x:c r="P171" s="43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120"/>
      <x:c r="I172" s="120"/>
      <x:c r="J172" s="121"/>
      <x:c r="K172" s="92"/>
      <x:c r="L172" s="92"/>
      <x:c r="M172" s="95"/>
      <x:c r="N172" s="92"/>
      <x:c r="O172" s="92"/>
      <x:c r="P172" s="43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120"/>
      <x:c r="I173" s="120"/>
      <x:c r="J173" s="121"/>
      <x:c r="K173" s="92"/>
      <x:c r="L173" s="92"/>
      <x:c r="M173" s="95"/>
      <x:c r="N173" s="92"/>
      <x:c r="O173" s="92"/>
      <x:c r="P173" s="43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120"/>
      <x:c r="I174" s="120"/>
      <x:c r="J174" s="121"/>
      <x:c r="K174" s="92"/>
      <x:c r="L174" s="92"/>
      <x:c r="M174" s="95"/>
      <x:c r="N174" s="92"/>
      <x:c r="O174" s="92"/>
      <x:c r="P174" s="43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120"/>
      <x:c r="I175" s="120"/>
      <x:c r="J175" s="121"/>
      <x:c r="K175" s="92"/>
      <x:c r="L175" s="92"/>
      <x:c r="M175" s="95"/>
      <x:c r="N175" s="92"/>
      <x:c r="O175" s="92"/>
      <x:c r="P175" s="43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120"/>
      <x:c r="I176" s="120"/>
      <x:c r="J176" s="121"/>
      <x:c r="K176" s="92"/>
      <x:c r="L176" s="92"/>
      <x:c r="M176" s="95"/>
      <x:c r="N176" s="92"/>
      <x:c r="O176" s="92"/>
      <x:c r="P176" s="43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120"/>
      <x:c r="I177" s="120"/>
      <x:c r="J177" s="121"/>
      <x:c r="K177" s="92"/>
      <x:c r="L177" s="92"/>
      <x:c r="M177" s="95"/>
      <x:c r="N177" s="92"/>
      <x:c r="O177" s="92"/>
      <x:c r="P177" s="43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120"/>
      <x:c r="I178" s="120"/>
      <x:c r="J178" s="121"/>
      <x:c r="K178" s="92"/>
      <x:c r="L178" s="92"/>
      <x:c r="M178" s="95"/>
      <x:c r="N178" s="92"/>
      <x:c r="O178" s="92"/>
      <x:c r="P178" s="43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120"/>
      <x:c r="I179" s="120"/>
      <x:c r="J179" s="121"/>
      <x:c r="K179" s="92"/>
      <x:c r="L179" s="92"/>
      <x:c r="M179" s="95"/>
      <x:c r="N179" s="92"/>
      <x:c r="O179" s="92"/>
      <x:c r="P179" s="43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120"/>
      <x:c r="I180" s="120"/>
      <x:c r="J180" s="121"/>
      <x:c r="K180" s="92"/>
      <x:c r="L180" s="92"/>
      <x:c r="M180" s="95"/>
      <x:c r="N180" s="92"/>
      <x:c r="O180" s="92"/>
      <x:c r="P180" s="43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120"/>
      <x:c r="I181" s="120"/>
      <x:c r="J181" s="121"/>
      <x:c r="K181" s="92"/>
      <x:c r="L181" s="92"/>
      <x:c r="M181" s="95"/>
      <x:c r="N181" s="92"/>
      <x:c r="O181" s="92"/>
      <x:c r="P181" s="43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120"/>
      <x:c r="I182" s="120"/>
      <x:c r="J182" s="121"/>
      <x:c r="K182" s="92"/>
      <x:c r="L182" s="92"/>
      <x:c r="M182" s="95"/>
      <x:c r="N182" s="92"/>
      <x:c r="O182" s="92"/>
      <x:c r="P182" s="43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120"/>
      <x:c r="I183" s="120"/>
      <x:c r="J183" s="121"/>
      <x:c r="K183" s="92"/>
      <x:c r="L183" s="92"/>
      <x:c r="M183" s="95"/>
      <x:c r="N183" s="92"/>
      <x:c r="O183" s="92"/>
      <x:c r="P183" s="43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120"/>
      <x:c r="I184" s="120"/>
      <x:c r="J184" s="121"/>
      <x:c r="K184" s="92"/>
      <x:c r="L184" s="92"/>
      <x:c r="M184" s="95"/>
      <x:c r="N184" s="92"/>
      <x:c r="O184" s="92"/>
      <x:c r="P184" s="43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120"/>
      <x:c r="I185" s="120"/>
      <x:c r="J185" s="121"/>
      <x:c r="K185" s="92"/>
      <x:c r="L185" s="92"/>
      <x:c r="M185" s="95"/>
      <x:c r="N185" s="92"/>
      <x:c r="O185" s="92"/>
      <x:c r="P185" s="43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120"/>
      <x:c r="I186" s="120"/>
      <x:c r="J186" s="121"/>
      <x:c r="K186" s="92"/>
      <x:c r="L186" s="92"/>
      <x:c r="M186" s="95"/>
      <x:c r="N186" s="92"/>
      <x:c r="O186" s="92"/>
      <x:c r="P186" s="43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120"/>
      <x:c r="I187" s="120"/>
      <x:c r="J187" s="121"/>
      <x:c r="K187" s="92"/>
      <x:c r="L187" s="92"/>
      <x:c r="M187" s="95"/>
      <x:c r="N187" s="92"/>
      <x:c r="O187" s="92"/>
      <x:c r="P187" s="43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120"/>
      <x:c r="I188" s="120"/>
      <x:c r="J188" s="121"/>
      <x:c r="K188" s="92"/>
      <x:c r="L188" s="92"/>
      <x:c r="M188" s="95"/>
      <x:c r="N188" s="92"/>
      <x:c r="O188" s="92"/>
      <x:c r="P188" s="43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120"/>
      <x:c r="I189" s="120"/>
      <x:c r="J189" s="121"/>
      <x:c r="K189" s="92"/>
      <x:c r="L189" s="92"/>
      <x:c r="M189" s="95"/>
      <x:c r="N189" s="92"/>
      <x:c r="O189" s="92"/>
      <x:c r="P189" s="43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120"/>
      <x:c r="I190" s="120"/>
      <x:c r="J190" s="121"/>
      <x:c r="K190" s="92"/>
      <x:c r="L190" s="92"/>
      <x:c r="M190" s="95"/>
      <x:c r="N190" s="92"/>
      <x:c r="O190" s="92"/>
      <x:c r="P190" s="43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120"/>
      <x:c r="I191" s="120"/>
      <x:c r="J191" s="121"/>
      <x:c r="K191" s="92"/>
      <x:c r="L191" s="92"/>
      <x:c r="M191" s="95"/>
      <x:c r="N191" s="92"/>
      <x:c r="O191" s="92"/>
      <x:c r="P191" s="43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120"/>
      <x:c r="I192" s="120"/>
      <x:c r="J192" s="121"/>
      <x:c r="K192" s="92"/>
      <x:c r="L192" s="92"/>
      <x:c r="M192" s="95"/>
      <x:c r="N192" s="92"/>
      <x:c r="O192" s="92"/>
      <x:c r="P192" s="43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120"/>
      <x:c r="I193" s="120"/>
      <x:c r="J193" s="121"/>
      <x:c r="K193" s="92"/>
      <x:c r="L193" s="92"/>
      <x:c r="M193" s="95"/>
      <x:c r="N193" s="92"/>
      <x:c r="O193" s="92"/>
      <x:c r="P193" s="43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120"/>
      <x:c r="I194" s="120"/>
      <x:c r="J194" s="121"/>
      <x:c r="K194" s="92"/>
      <x:c r="L194" s="92"/>
      <x:c r="M194" s="95"/>
      <x:c r="N194" s="92"/>
      <x:c r="O194" s="92"/>
      <x:c r="P194" s="43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120"/>
      <x:c r="I195" s="120"/>
      <x:c r="J195" s="121"/>
      <x:c r="K195" s="92"/>
      <x:c r="L195" s="92"/>
      <x:c r="M195" s="95"/>
      <x:c r="N195" s="92"/>
      <x:c r="O195" s="92"/>
      <x:c r="P195" s="43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120"/>
      <x:c r="I196" s="120"/>
      <x:c r="J196" s="121"/>
      <x:c r="K196" s="92"/>
      <x:c r="L196" s="92"/>
      <x:c r="M196" s="95"/>
      <x:c r="N196" s="92"/>
      <x:c r="O196" s="92"/>
      <x:c r="P196" s="43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120"/>
      <x:c r="I197" s="120"/>
      <x:c r="J197" s="121"/>
      <x:c r="K197" s="92"/>
      <x:c r="L197" s="92"/>
      <x:c r="M197" s="95"/>
      <x:c r="N197" s="92"/>
      <x:c r="O197" s="92"/>
      <x:c r="P197" s="43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120"/>
      <x:c r="I198" s="120"/>
      <x:c r="J198" s="121"/>
      <x:c r="K198" s="92"/>
      <x:c r="L198" s="92"/>
      <x:c r="M198" s="95"/>
      <x:c r="N198" s="92"/>
      <x:c r="O198" s="92"/>
      <x:c r="P198" s="43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120"/>
      <x:c r="I199" s="120"/>
      <x:c r="J199" s="121"/>
      <x:c r="K199" s="92"/>
      <x:c r="L199" s="92"/>
      <x:c r="M199" s="95"/>
      <x:c r="N199" s="92"/>
      <x:c r="O199" s="92"/>
      <x:c r="P199" s="43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120"/>
      <x:c r="I200" s="120"/>
      <x:c r="J200" s="121"/>
      <x:c r="K200" s="92"/>
      <x:c r="L200" s="92"/>
      <x:c r="M200" s="95"/>
      <x:c r="N200" s="92"/>
      <x:c r="O200" s="92"/>
      <x:c r="P200" s="43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120"/>
      <x:c r="I201" s="120"/>
      <x:c r="J201" s="121"/>
      <x:c r="K201" s="92"/>
      <x:c r="L201" s="92"/>
      <x:c r="M201" s="95"/>
      <x:c r="N201" s="92"/>
      <x:c r="O201" s="92"/>
      <x:c r="P201" s="43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120"/>
      <x:c r="I202" s="120"/>
      <x:c r="J202" s="121"/>
      <x:c r="K202" s="92"/>
      <x:c r="L202" s="92"/>
      <x:c r="M202" s="95"/>
      <x:c r="N202" s="92"/>
      <x:c r="O202" s="92"/>
      <x:c r="P202" s="43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120"/>
      <x:c r="I203" s="120"/>
      <x:c r="J203" s="121"/>
      <x:c r="K203" s="92"/>
      <x:c r="L203" s="92"/>
      <x:c r="M203" s="95"/>
      <x:c r="N203" s="92"/>
      <x:c r="O203" s="92"/>
      <x:c r="P203" s="43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120"/>
      <x:c r="I204" s="120"/>
      <x:c r="J204" s="121"/>
      <x:c r="K204" s="92"/>
      <x:c r="L204" s="92"/>
      <x:c r="M204" s="95"/>
      <x:c r="N204" s="92"/>
      <x:c r="O204" s="92"/>
      <x:c r="P204" s="43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120"/>
      <x:c r="I205" s="120"/>
      <x:c r="J205" s="121"/>
      <x:c r="K205" s="92"/>
      <x:c r="L205" s="92"/>
      <x:c r="M205" s="95"/>
      <x:c r="N205" s="92"/>
      <x:c r="O205" s="92"/>
      <x:c r="P205" s="43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120"/>
      <x:c r="I206" s="120"/>
      <x:c r="J206" s="121"/>
      <x:c r="K206" s="92"/>
      <x:c r="L206" s="92"/>
      <x:c r="M206" s="95"/>
      <x:c r="N206" s="92"/>
      <x:c r="O206" s="92"/>
      <x:c r="P206" s="43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120"/>
      <x:c r="I207" s="120"/>
      <x:c r="J207" s="121"/>
      <x:c r="K207" s="92"/>
      <x:c r="L207" s="92"/>
      <x:c r="M207" s="95"/>
      <x:c r="N207" s="92"/>
      <x:c r="O207" s="92"/>
      <x:c r="P207" s="43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120"/>
      <x:c r="I208" s="120"/>
      <x:c r="J208" s="121"/>
      <x:c r="K208" s="92"/>
      <x:c r="L208" s="92"/>
      <x:c r="M208" s="95"/>
      <x:c r="N208" s="92"/>
      <x:c r="O208" s="92"/>
      <x:c r="P208" s="43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120"/>
      <x:c r="I209" s="120"/>
      <x:c r="J209" s="121"/>
      <x:c r="K209" s="92"/>
      <x:c r="L209" s="92"/>
      <x:c r="M209" s="95"/>
      <x:c r="N209" s="92"/>
      <x:c r="O209" s="92"/>
      <x:c r="P209" s="43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120"/>
      <x:c r="I210" s="120"/>
      <x:c r="J210" s="121"/>
      <x:c r="K210" s="92"/>
      <x:c r="L210" s="92"/>
      <x:c r="M210" s="95"/>
      <x:c r="N210" s="92"/>
      <x:c r="O210" s="92"/>
      <x:c r="P210" s="43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120"/>
      <x:c r="I211" s="120"/>
      <x:c r="J211" s="121"/>
      <x:c r="K211" s="92"/>
      <x:c r="L211" s="92"/>
      <x:c r="M211" s="95"/>
      <x:c r="N211" s="92"/>
      <x:c r="O211" s="92"/>
      <x:c r="P211" s="43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120"/>
      <x:c r="I212" s="120"/>
      <x:c r="J212" s="121"/>
      <x:c r="K212" s="92"/>
      <x:c r="L212" s="92"/>
      <x:c r="M212" s="95"/>
      <x:c r="N212" s="92"/>
      <x:c r="O212" s="92"/>
      <x:c r="P212" s="43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120"/>
      <x:c r="I213" s="120"/>
      <x:c r="J213" s="121"/>
      <x:c r="K213" s="92"/>
      <x:c r="L213" s="92"/>
      <x:c r="M213" s="95"/>
      <x:c r="N213" s="92"/>
      <x:c r="O213" s="92"/>
      <x:c r="P213" s="43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120"/>
      <x:c r="I214" s="120"/>
      <x:c r="J214" s="121"/>
      <x:c r="K214" s="92"/>
      <x:c r="L214" s="92"/>
      <x:c r="M214" s="95"/>
      <x:c r="N214" s="92"/>
      <x:c r="O214" s="92"/>
      <x:c r="P214" s="43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120"/>
      <x:c r="I215" s="120"/>
      <x:c r="J215" s="121"/>
      <x:c r="K215" s="92"/>
      <x:c r="L215" s="92"/>
      <x:c r="M215" s="95"/>
      <x:c r="N215" s="92"/>
      <x:c r="O215" s="92"/>
      <x:c r="P215" s="43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120"/>
      <x:c r="I216" s="120"/>
      <x:c r="J216" s="121"/>
      <x:c r="K216" s="92"/>
      <x:c r="L216" s="92"/>
      <x:c r="M216" s="95"/>
      <x:c r="N216" s="92"/>
      <x:c r="O216" s="92"/>
      <x:c r="P216" s="43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120"/>
      <x:c r="I217" s="120"/>
      <x:c r="J217" s="121"/>
      <x:c r="K217" s="92"/>
      <x:c r="L217" s="92"/>
      <x:c r="M217" s="95"/>
      <x:c r="N217" s="92"/>
      <x:c r="O217" s="92"/>
      <x:c r="P217" s="43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120"/>
      <x:c r="I218" s="120"/>
      <x:c r="J218" s="121"/>
      <x:c r="K218" s="92"/>
      <x:c r="L218" s="92"/>
      <x:c r="M218" s="95"/>
      <x:c r="N218" s="92"/>
      <x:c r="O218" s="92"/>
      <x:c r="P218" s="43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120"/>
      <x:c r="I219" s="120"/>
      <x:c r="J219" s="121"/>
      <x:c r="K219" s="92"/>
      <x:c r="L219" s="92"/>
      <x:c r="M219" s="95"/>
      <x:c r="N219" s="92"/>
      <x:c r="O219" s="92"/>
      <x:c r="P219" s="43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120"/>
      <x:c r="I220" s="120"/>
      <x:c r="J220" s="121"/>
      <x:c r="K220" s="92"/>
      <x:c r="L220" s="92"/>
      <x:c r="M220" s="95"/>
      <x:c r="N220" s="92"/>
      <x:c r="O220" s="92"/>
      <x:c r="P220" s="43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120"/>
      <x:c r="I221" s="120"/>
      <x:c r="J221" s="121"/>
      <x:c r="K221" s="92"/>
      <x:c r="L221" s="92"/>
      <x:c r="M221" s="95"/>
      <x:c r="N221" s="92"/>
      <x:c r="O221" s="92"/>
      <x:c r="P221" s="43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120"/>
      <x:c r="I222" s="120"/>
      <x:c r="J222" s="121"/>
      <x:c r="K222" s="92"/>
      <x:c r="L222" s="92"/>
      <x:c r="M222" s="95"/>
      <x:c r="N222" s="92"/>
      <x:c r="O222" s="92"/>
      <x:c r="P222" s="43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120"/>
      <x:c r="I223" s="120"/>
      <x:c r="J223" s="121"/>
      <x:c r="K223" s="92"/>
      <x:c r="L223" s="92"/>
      <x:c r="M223" s="95"/>
      <x:c r="N223" s="92"/>
      <x:c r="O223" s="92"/>
      <x:c r="P223" s="43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120"/>
      <x:c r="I224" s="120"/>
      <x:c r="J224" s="121"/>
      <x:c r="K224" s="92"/>
      <x:c r="L224" s="92"/>
      <x:c r="M224" s="95"/>
      <x:c r="N224" s="92"/>
      <x:c r="O224" s="92"/>
      <x:c r="P224" s="43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120"/>
      <x:c r="I225" s="120"/>
      <x:c r="J225" s="121"/>
      <x:c r="K225" s="92"/>
      <x:c r="L225" s="92"/>
      <x:c r="M225" s="95"/>
      <x:c r="N225" s="92"/>
      <x:c r="O225" s="92"/>
      <x:c r="P225" s="43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120"/>
      <x:c r="I226" s="120"/>
      <x:c r="J226" s="121"/>
      <x:c r="K226" s="92"/>
      <x:c r="L226" s="92"/>
      <x:c r="M226" s="95"/>
      <x:c r="N226" s="92"/>
      <x:c r="O226" s="92"/>
      <x:c r="P226" s="43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120"/>
      <x:c r="I227" s="120"/>
      <x:c r="J227" s="121"/>
      <x:c r="K227" s="92"/>
      <x:c r="L227" s="92"/>
      <x:c r="M227" s="95"/>
      <x:c r="N227" s="92"/>
      <x:c r="O227" s="92"/>
      <x:c r="P227" s="43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120"/>
      <x:c r="I228" s="120"/>
      <x:c r="J228" s="121"/>
      <x:c r="K228" s="92"/>
      <x:c r="L228" s="92"/>
      <x:c r="M228" s="95"/>
      <x:c r="N228" s="92"/>
      <x:c r="O228" s="92"/>
      <x:c r="P228" s="43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120"/>
      <x:c r="I229" s="120"/>
      <x:c r="J229" s="121"/>
      <x:c r="K229" s="92"/>
      <x:c r="L229" s="92"/>
      <x:c r="M229" s="95"/>
      <x:c r="N229" s="92"/>
      <x:c r="O229" s="92"/>
      <x:c r="P229" s="43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120"/>
      <x:c r="I230" s="120"/>
      <x:c r="J230" s="121"/>
      <x:c r="K230" s="92"/>
      <x:c r="L230" s="92"/>
      <x:c r="M230" s="95"/>
      <x:c r="N230" s="92"/>
      <x:c r="O230" s="92"/>
      <x:c r="P230" s="43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120"/>
      <x:c r="I231" s="120"/>
      <x:c r="J231" s="121"/>
      <x:c r="K231" s="92"/>
      <x:c r="L231" s="92"/>
      <x:c r="M231" s="95"/>
      <x:c r="N231" s="92"/>
      <x:c r="O231" s="92"/>
      <x:c r="P231" s="43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120"/>
      <x:c r="I232" s="120"/>
      <x:c r="J232" s="121"/>
      <x:c r="K232" s="92"/>
      <x:c r="L232" s="92"/>
      <x:c r="M232" s="95"/>
      <x:c r="N232" s="92"/>
      <x:c r="O232" s="92"/>
      <x:c r="P232" s="43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120"/>
      <x:c r="I233" s="120"/>
      <x:c r="J233" s="121"/>
      <x:c r="K233" s="92"/>
      <x:c r="L233" s="92"/>
      <x:c r="M233" s="95"/>
      <x:c r="N233" s="92"/>
      <x:c r="O233" s="92"/>
      <x:c r="P233" s="43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120"/>
      <x:c r="I234" s="120"/>
      <x:c r="J234" s="121"/>
      <x:c r="K234" s="92"/>
      <x:c r="L234" s="92"/>
      <x:c r="M234" s="95"/>
      <x:c r="N234" s="92"/>
      <x:c r="O234" s="92"/>
      <x:c r="P234" s="43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120"/>
      <x:c r="I235" s="120"/>
      <x:c r="J235" s="121"/>
      <x:c r="K235" s="92"/>
      <x:c r="L235" s="92"/>
      <x:c r="M235" s="95"/>
      <x:c r="N235" s="92"/>
      <x:c r="O235" s="92"/>
      <x:c r="P235" s="43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120"/>
      <x:c r="I236" s="120"/>
      <x:c r="J236" s="121"/>
      <x:c r="K236" s="92"/>
      <x:c r="L236" s="92"/>
      <x:c r="M236" s="95"/>
      <x:c r="N236" s="92"/>
      <x:c r="O236" s="92"/>
      <x:c r="P236" s="43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120"/>
      <x:c r="I237" s="120"/>
      <x:c r="J237" s="121"/>
      <x:c r="K237" s="92"/>
      <x:c r="L237" s="92"/>
      <x:c r="M237" s="95"/>
      <x:c r="N237" s="92"/>
      <x:c r="O237" s="92"/>
      <x:c r="P237" s="43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120"/>
      <x:c r="I238" s="120"/>
      <x:c r="J238" s="121"/>
      <x:c r="K238" s="92"/>
      <x:c r="L238" s="92"/>
      <x:c r="M238" s="95"/>
      <x:c r="N238" s="92"/>
      <x:c r="O238" s="92"/>
      <x:c r="P238" s="43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120"/>
      <x:c r="I239" s="120"/>
      <x:c r="J239" s="121"/>
      <x:c r="K239" s="92"/>
      <x:c r="L239" s="92"/>
      <x:c r="M239" s="95"/>
      <x:c r="N239" s="92"/>
      <x:c r="O239" s="92"/>
      <x:c r="P239" s="43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120"/>
      <x:c r="I240" s="120"/>
      <x:c r="J240" s="121"/>
      <x:c r="K240" s="92"/>
      <x:c r="L240" s="92"/>
      <x:c r="M240" s="95"/>
      <x:c r="N240" s="92"/>
      <x:c r="O240" s="92"/>
      <x:c r="P240" s="43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120"/>
      <x:c r="I241" s="120"/>
      <x:c r="J241" s="121"/>
      <x:c r="K241" s="92"/>
      <x:c r="L241" s="92"/>
      <x:c r="M241" s="95"/>
      <x:c r="N241" s="92"/>
      <x:c r="O241" s="92"/>
      <x:c r="P241" s="43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120"/>
      <x:c r="I242" s="120"/>
      <x:c r="J242" s="121"/>
      <x:c r="K242" s="92"/>
      <x:c r="L242" s="92"/>
      <x:c r="M242" s="95"/>
      <x:c r="N242" s="92"/>
      <x:c r="O242" s="92"/>
      <x:c r="P242" s="43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120"/>
      <x:c r="I243" s="120"/>
      <x:c r="J243" s="121"/>
      <x:c r="K243" s="92"/>
      <x:c r="L243" s="92"/>
      <x:c r="M243" s="95"/>
      <x:c r="N243" s="92"/>
      <x:c r="O243" s="92"/>
      <x:c r="P243" s="43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120"/>
      <x:c r="I244" s="120"/>
      <x:c r="J244" s="121"/>
      <x:c r="K244" s="92"/>
      <x:c r="L244" s="92"/>
      <x:c r="M244" s="95"/>
      <x:c r="N244" s="92"/>
      <x:c r="O244" s="92"/>
      <x:c r="P244" s="43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120"/>
      <x:c r="I245" s="120"/>
      <x:c r="J245" s="121"/>
      <x:c r="K245" s="92"/>
      <x:c r="L245" s="92"/>
      <x:c r="M245" s="95"/>
      <x:c r="N245" s="92"/>
      <x:c r="O245" s="92"/>
      <x:c r="P245" s="43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120"/>
      <x:c r="I246" s="120"/>
      <x:c r="J246" s="121"/>
      <x:c r="K246" s="92"/>
      <x:c r="L246" s="92"/>
      <x:c r="M246" s="95"/>
      <x:c r="N246" s="92"/>
      <x:c r="O246" s="92"/>
      <x:c r="P246" s="43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120"/>
      <x:c r="I247" s="120"/>
      <x:c r="J247" s="121"/>
      <x:c r="K247" s="92"/>
      <x:c r="L247" s="92"/>
      <x:c r="M247" s="95"/>
      <x:c r="N247" s="92"/>
      <x:c r="O247" s="92"/>
      <x:c r="P247" s="43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120"/>
      <x:c r="I248" s="120"/>
      <x:c r="J248" s="121"/>
      <x:c r="K248" s="92"/>
      <x:c r="L248" s="92"/>
      <x:c r="M248" s="95"/>
      <x:c r="N248" s="92"/>
      <x:c r="O248" s="92"/>
      <x:c r="P248" s="43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120"/>
      <x:c r="I249" s="120"/>
      <x:c r="J249" s="121"/>
      <x:c r="K249" s="92"/>
      <x:c r="L249" s="92"/>
      <x:c r="M249" s="95"/>
      <x:c r="N249" s="92"/>
      <x:c r="O249" s="92"/>
      <x:c r="P249" s="43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120"/>
      <x:c r="I250" s="120"/>
      <x:c r="J250" s="121"/>
      <x:c r="K250" s="92"/>
      <x:c r="L250" s="92"/>
      <x:c r="M250" s="95"/>
      <x:c r="N250" s="92"/>
      <x:c r="O250" s="92"/>
      <x:c r="P250" s="43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120"/>
      <x:c r="I251" s="120"/>
      <x:c r="J251" s="121"/>
      <x:c r="K251" s="92"/>
      <x:c r="L251" s="92"/>
      <x:c r="M251" s="95"/>
      <x:c r="N251" s="92"/>
      <x:c r="O251" s="92"/>
      <x:c r="P251" s="43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120"/>
      <x:c r="I252" s="120"/>
      <x:c r="J252" s="121"/>
      <x:c r="K252" s="92"/>
      <x:c r="L252" s="92"/>
      <x:c r="M252" s="95"/>
      <x:c r="N252" s="92"/>
      <x:c r="O252" s="92"/>
      <x:c r="P252" s="43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120"/>
      <x:c r="I253" s="120"/>
      <x:c r="J253" s="121"/>
      <x:c r="K253" s="92"/>
      <x:c r="L253" s="92"/>
      <x:c r="M253" s="95"/>
      <x:c r="N253" s="92"/>
      <x:c r="O253" s="92"/>
      <x:c r="P253" s="43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120"/>
      <x:c r="I254" s="120"/>
      <x:c r="J254" s="121"/>
      <x:c r="K254" s="92"/>
      <x:c r="L254" s="92"/>
      <x:c r="M254" s="95"/>
      <x:c r="N254" s="92"/>
      <x:c r="O254" s="92"/>
      <x:c r="P254" s="43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120"/>
      <x:c r="I255" s="120"/>
      <x:c r="J255" s="121"/>
      <x:c r="K255" s="92"/>
      <x:c r="L255" s="92"/>
      <x:c r="M255" s="95"/>
      <x:c r="N255" s="92"/>
      <x:c r="O255" s="92"/>
      <x:c r="P255" s="43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120"/>
      <x:c r="I256" s="120"/>
      <x:c r="J256" s="121"/>
      <x:c r="K256" s="92"/>
      <x:c r="L256" s="92"/>
      <x:c r="M256" s="95"/>
      <x:c r="N256" s="92"/>
      <x:c r="O256" s="92"/>
      <x:c r="P256" s="43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120"/>
      <x:c r="I257" s="120"/>
      <x:c r="J257" s="121"/>
      <x:c r="K257" s="92"/>
      <x:c r="L257" s="92"/>
      <x:c r="M257" s="95"/>
      <x:c r="N257" s="92"/>
      <x:c r="O257" s="92"/>
      <x:c r="P257" s="43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120"/>
      <x:c r="I258" s="120"/>
      <x:c r="J258" s="121"/>
      <x:c r="K258" s="92"/>
      <x:c r="L258" s="92"/>
      <x:c r="M258" s="95"/>
      <x:c r="N258" s="92"/>
      <x:c r="O258" s="92"/>
      <x:c r="P258" s="43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120"/>
      <x:c r="I259" s="120"/>
      <x:c r="J259" s="121"/>
      <x:c r="K259" s="92"/>
      <x:c r="L259" s="92"/>
      <x:c r="M259" s="95"/>
      <x:c r="N259" s="92"/>
      <x:c r="O259" s="92"/>
      <x:c r="P259" s="43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120"/>
      <x:c r="I260" s="120"/>
      <x:c r="J260" s="121"/>
      <x:c r="K260" s="92"/>
      <x:c r="L260" s="92"/>
      <x:c r="M260" s="95"/>
      <x:c r="N260" s="92"/>
      <x:c r="O260" s="92"/>
      <x:c r="P260" s="43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120"/>
      <x:c r="I261" s="120"/>
      <x:c r="J261" s="121"/>
      <x:c r="K261" s="92"/>
      <x:c r="L261" s="92"/>
      <x:c r="M261" s="95"/>
      <x:c r="N261" s="92"/>
      <x:c r="O261" s="92"/>
      <x:c r="P261" s="43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120"/>
      <x:c r="I262" s="120"/>
      <x:c r="J262" s="121"/>
      <x:c r="K262" s="92"/>
      <x:c r="L262" s="92"/>
      <x:c r="M262" s="95"/>
      <x:c r="N262" s="92"/>
      <x:c r="O262" s="92"/>
      <x:c r="P262" s="43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120"/>
      <x:c r="I263" s="120"/>
      <x:c r="J263" s="121"/>
      <x:c r="K263" s="92"/>
      <x:c r="L263" s="92"/>
      <x:c r="M263" s="95"/>
      <x:c r="N263" s="92"/>
      <x:c r="O263" s="92"/>
      <x:c r="P263" s="43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120"/>
      <x:c r="I264" s="120"/>
      <x:c r="J264" s="121"/>
      <x:c r="K264" s="92"/>
      <x:c r="L264" s="92"/>
      <x:c r="M264" s="95"/>
      <x:c r="N264" s="92"/>
      <x:c r="O264" s="92"/>
      <x:c r="P264" s="43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120"/>
      <x:c r="I265" s="120"/>
      <x:c r="J265" s="121"/>
      <x:c r="K265" s="92"/>
      <x:c r="L265" s="92"/>
      <x:c r="M265" s="95"/>
      <x:c r="N265" s="92"/>
      <x:c r="O265" s="92"/>
      <x:c r="P265" s="43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120"/>
      <x:c r="I266" s="120"/>
      <x:c r="J266" s="121"/>
      <x:c r="K266" s="92"/>
      <x:c r="L266" s="92"/>
      <x:c r="M266" s="95"/>
      <x:c r="N266" s="92"/>
      <x:c r="O266" s="92"/>
      <x:c r="P266" s="43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120"/>
      <x:c r="I267" s="120"/>
      <x:c r="J267" s="121"/>
      <x:c r="K267" s="92"/>
      <x:c r="L267" s="92"/>
      <x:c r="M267" s="95"/>
      <x:c r="N267" s="92"/>
      <x:c r="O267" s="92"/>
      <x:c r="P267" s="43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120"/>
      <x:c r="I268" s="120"/>
      <x:c r="J268" s="121"/>
      <x:c r="K268" s="92"/>
      <x:c r="L268" s="92"/>
      <x:c r="M268" s="95"/>
      <x:c r="N268" s="92"/>
      <x:c r="O268" s="92"/>
      <x:c r="P268" s="43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120"/>
      <x:c r="I269" s="120"/>
      <x:c r="J269" s="121"/>
      <x:c r="K269" s="92"/>
      <x:c r="L269" s="92"/>
      <x:c r="M269" s="95"/>
      <x:c r="N269" s="92"/>
      <x:c r="O269" s="92"/>
      <x:c r="P269" s="43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120"/>
      <x:c r="I270" s="120"/>
      <x:c r="J270" s="121"/>
      <x:c r="K270" s="92"/>
      <x:c r="L270" s="92"/>
      <x:c r="M270" s="95"/>
      <x:c r="N270" s="92"/>
      <x:c r="O270" s="92"/>
      <x:c r="P270" s="43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120"/>
      <x:c r="I271" s="120"/>
      <x:c r="J271" s="121"/>
      <x:c r="K271" s="92"/>
      <x:c r="L271" s="92"/>
      <x:c r="M271" s="95"/>
      <x:c r="N271" s="92"/>
      <x:c r="O271" s="92"/>
      <x:c r="P271" s="43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120"/>
      <x:c r="I272" s="120"/>
      <x:c r="J272" s="121"/>
      <x:c r="K272" s="92"/>
      <x:c r="L272" s="92"/>
      <x:c r="M272" s="95"/>
      <x:c r="N272" s="92"/>
      <x:c r="O272" s="92"/>
      <x:c r="P272" s="43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120"/>
      <x:c r="I273" s="120"/>
      <x:c r="J273" s="121"/>
      <x:c r="K273" s="92"/>
      <x:c r="L273" s="92"/>
      <x:c r="M273" s="95"/>
      <x:c r="N273" s="92"/>
      <x:c r="O273" s="92"/>
      <x:c r="P273" s="43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120"/>
      <x:c r="I274" s="120"/>
      <x:c r="J274" s="121"/>
      <x:c r="K274" s="92"/>
      <x:c r="L274" s="92"/>
      <x:c r="M274" s="95"/>
      <x:c r="N274" s="92"/>
      <x:c r="O274" s="92"/>
      <x:c r="P274" s="43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120"/>
      <x:c r="I275" s="120"/>
      <x:c r="J275" s="121"/>
      <x:c r="K275" s="92"/>
      <x:c r="L275" s="92"/>
      <x:c r="M275" s="95"/>
      <x:c r="N275" s="92"/>
      <x:c r="O275" s="92"/>
      <x:c r="P275" s="43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120"/>
      <x:c r="I276" s="120"/>
      <x:c r="J276" s="121"/>
      <x:c r="K276" s="92"/>
      <x:c r="L276" s="92"/>
      <x:c r="M276" s="95"/>
      <x:c r="N276" s="92"/>
      <x:c r="O276" s="92"/>
      <x:c r="P276" s="43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120"/>
      <x:c r="I277" s="120"/>
      <x:c r="J277" s="121"/>
      <x:c r="K277" s="92"/>
      <x:c r="L277" s="92"/>
      <x:c r="M277" s="95"/>
      <x:c r="N277" s="92"/>
      <x:c r="O277" s="92"/>
      <x:c r="P277" s="43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120"/>
      <x:c r="I278" s="120"/>
      <x:c r="J278" s="121"/>
      <x:c r="K278" s="92"/>
      <x:c r="L278" s="92"/>
      <x:c r="M278" s="95"/>
      <x:c r="N278" s="92"/>
      <x:c r="O278" s="92"/>
      <x:c r="P278" s="43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120"/>
      <x:c r="I279" s="120"/>
      <x:c r="J279" s="121"/>
      <x:c r="K279" s="92"/>
      <x:c r="L279" s="92"/>
      <x:c r="M279" s="95"/>
      <x:c r="N279" s="92"/>
      <x:c r="O279" s="92"/>
      <x:c r="P279" s="43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120"/>
      <x:c r="I280" s="120"/>
      <x:c r="J280" s="121"/>
      <x:c r="K280" s="92"/>
      <x:c r="L280" s="92"/>
      <x:c r="M280" s="95"/>
      <x:c r="N280" s="92"/>
      <x:c r="O280" s="92"/>
      <x:c r="P280" s="43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120"/>
      <x:c r="I281" s="120"/>
      <x:c r="J281" s="121"/>
      <x:c r="K281" s="92"/>
      <x:c r="L281" s="92"/>
      <x:c r="M281" s="95"/>
      <x:c r="N281" s="92"/>
      <x:c r="O281" s="92"/>
      <x:c r="P281" s="43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120"/>
      <x:c r="I282" s="120"/>
      <x:c r="J282" s="121"/>
      <x:c r="K282" s="92"/>
      <x:c r="L282" s="92"/>
      <x:c r="M282" s="95"/>
      <x:c r="N282" s="92"/>
      <x:c r="O282" s="92"/>
      <x:c r="P282" s="43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120"/>
      <x:c r="I283" s="120"/>
      <x:c r="J283" s="121"/>
      <x:c r="K283" s="92"/>
      <x:c r="L283" s="92"/>
      <x:c r="M283" s="95"/>
      <x:c r="N283" s="92"/>
      <x:c r="O283" s="92"/>
      <x:c r="P283" s="43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120"/>
      <x:c r="I284" s="120"/>
      <x:c r="J284" s="121"/>
      <x:c r="K284" s="92"/>
      <x:c r="L284" s="92"/>
      <x:c r="M284" s="95"/>
      <x:c r="N284" s="92"/>
      <x:c r="O284" s="92"/>
      <x:c r="P284" s="43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120"/>
      <x:c r="I285" s="120"/>
      <x:c r="J285" s="121"/>
      <x:c r="K285" s="92"/>
      <x:c r="L285" s="92"/>
      <x:c r="M285" s="95"/>
      <x:c r="N285" s="92"/>
      <x:c r="O285" s="92"/>
      <x:c r="P285" s="43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120"/>
      <x:c r="I286" s="120"/>
      <x:c r="J286" s="121"/>
      <x:c r="K286" s="92"/>
      <x:c r="L286" s="92"/>
      <x:c r="M286" s="95"/>
      <x:c r="N286" s="92"/>
      <x:c r="O286" s="92"/>
      <x:c r="P286" s="43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120"/>
      <x:c r="I287" s="120"/>
      <x:c r="J287" s="121"/>
      <x:c r="K287" s="92"/>
      <x:c r="L287" s="92"/>
      <x:c r="M287" s="95"/>
      <x:c r="N287" s="92"/>
      <x:c r="O287" s="92"/>
      <x:c r="P287" s="43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120"/>
      <x:c r="I288" s="120"/>
      <x:c r="J288" s="121"/>
      <x:c r="K288" s="92"/>
      <x:c r="L288" s="92"/>
      <x:c r="M288" s="95"/>
      <x:c r="N288" s="92"/>
      <x:c r="O288" s="92"/>
      <x:c r="P288" s="43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120"/>
      <x:c r="I289" s="120"/>
      <x:c r="J289" s="121"/>
      <x:c r="K289" s="92"/>
      <x:c r="L289" s="92"/>
      <x:c r="M289" s="95"/>
      <x:c r="N289" s="92"/>
      <x:c r="O289" s="92"/>
      <x:c r="P289" s="43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120"/>
      <x:c r="I290" s="120"/>
      <x:c r="J290" s="121"/>
      <x:c r="K290" s="92"/>
      <x:c r="L290" s="92"/>
      <x:c r="M290" s="95"/>
      <x:c r="N290" s="92"/>
      <x:c r="O290" s="92"/>
      <x:c r="P290" s="43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120"/>
      <x:c r="I291" s="120"/>
      <x:c r="J291" s="121"/>
      <x:c r="K291" s="92"/>
      <x:c r="L291" s="92"/>
      <x:c r="M291" s="95"/>
      <x:c r="N291" s="92"/>
      <x:c r="O291" s="92"/>
      <x:c r="P291" s="43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120"/>
      <x:c r="I292" s="120"/>
      <x:c r="J292" s="121"/>
      <x:c r="K292" s="92"/>
      <x:c r="L292" s="92"/>
      <x:c r="M292" s="95"/>
      <x:c r="N292" s="92"/>
      <x:c r="O292" s="92"/>
      <x:c r="P292" s="43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120"/>
      <x:c r="I293" s="120"/>
      <x:c r="J293" s="121"/>
      <x:c r="K293" s="92"/>
      <x:c r="L293" s="92"/>
      <x:c r="M293" s="95"/>
      <x:c r="N293" s="92"/>
      <x:c r="O293" s="92"/>
      <x:c r="P293" s="43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120"/>
      <x:c r="I294" s="120"/>
      <x:c r="J294" s="121"/>
      <x:c r="K294" s="92"/>
      <x:c r="L294" s="92"/>
      <x:c r="M294" s="95"/>
      <x:c r="N294" s="92"/>
      <x:c r="O294" s="92"/>
      <x:c r="P294" s="43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120"/>
      <x:c r="I295" s="120"/>
      <x:c r="J295" s="121"/>
      <x:c r="K295" s="92"/>
      <x:c r="L295" s="92"/>
      <x:c r="M295" s="95"/>
      <x:c r="N295" s="92"/>
      <x:c r="O295" s="92"/>
      <x:c r="P295" s="43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120"/>
      <x:c r="I296" s="120"/>
      <x:c r="J296" s="121"/>
      <x:c r="K296" s="92"/>
      <x:c r="L296" s="92"/>
      <x:c r="M296" s="95"/>
      <x:c r="N296" s="92"/>
      <x:c r="O296" s="92"/>
      <x:c r="P296" s="43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120"/>
      <x:c r="I297" s="120"/>
      <x:c r="J297" s="121"/>
      <x:c r="K297" s="92"/>
      <x:c r="L297" s="92"/>
      <x:c r="M297" s="95"/>
      <x:c r="N297" s="92"/>
      <x:c r="O297" s="92"/>
      <x:c r="P297" s="43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120"/>
      <x:c r="I298" s="120"/>
      <x:c r="J298" s="121"/>
      <x:c r="K298" s="92"/>
      <x:c r="L298" s="92"/>
      <x:c r="M298" s="95"/>
      <x:c r="N298" s="92"/>
      <x:c r="O298" s="92"/>
      <x:c r="P298" s="43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120"/>
      <x:c r="I299" s="120"/>
      <x:c r="J299" s="121"/>
      <x:c r="K299" s="92"/>
      <x:c r="L299" s="92"/>
      <x:c r="M299" s="95"/>
      <x:c r="N299" s="92"/>
      <x:c r="O299" s="92"/>
      <x:c r="P299" s="43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120"/>
      <x:c r="I300" s="120"/>
      <x:c r="J300" s="121"/>
      <x:c r="K300" s="92"/>
      <x:c r="L300" s="92"/>
      <x:c r="M300" s="95"/>
      <x:c r="N300" s="92"/>
      <x:c r="O300" s="92"/>
      <x:c r="P300" s="43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120"/>
      <x:c r="I301" s="120"/>
      <x:c r="J301" s="121"/>
      <x:c r="K301" s="92"/>
      <x:c r="L301" s="92"/>
      <x:c r="M301" s="95"/>
      <x:c r="N301" s="92"/>
      <x:c r="O301" s="92"/>
      <x:c r="P301" s="43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120"/>
      <x:c r="I302" s="120"/>
      <x:c r="J302" s="121"/>
      <x:c r="K302" s="92"/>
      <x:c r="L302" s="92"/>
      <x:c r="M302" s="95"/>
      <x:c r="N302" s="92"/>
      <x:c r="O302" s="92"/>
      <x:c r="P302" s="43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120"/>
      <x:c r="I303" s="120"/>
      <x:c r="J303" s="121"/>
      <x:c r="K303" s="92"/>
      <x:c r="L303" s="92"/>
      <x:c r="M303" s="95"/>
      <x:c r="N303" s="92"/>
      <x:c r="O303" s="92"/>
      <x:c r="P303" s="43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120"/>
      <x:c r="I304" s="120"/>
      <x:c r="J304" s="121"/>
      <x:c r="K304" s="92"/>
      <x:c r="L304" s="92"/>
      <x:c r="M304" s="95"/>
      <x:c r="N304" s="92"/>
      <x:c r="O304" s="92"/>
      <x:c r="P304" s="43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120"/>
      <x:c r="I305" s="120"/>
      <x:c r="J305" s="121"/>
      <x:c r="K305" s="92"/>
      <x:c r="L305" s="92"/>
      <x:c r="M305" s="95"/>
      <x:c r="N305" s="92"/>
      <x:c r="O305" s="92"/>
      <x:c r="P305" s="43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120"/>
      <x:c r="I306" s="120"/>
      <x:c r="J306" s="121"/>
      <x:c r="K306" s="92"/>
      <x:c r="L306" s="92"/>
      <x:c r="M306" s="95"/>
      <x:c r="N306" s="92"/>
      <x:c r="O306" s="92"/>
      <x:c r="P306" s="43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120"/>
      <x:c r="I307" s="120"/>
      <x:c r="J307" s="121"/>
      <x:c r="K307" s="92"/>
      <x:c r="L307" s="92"/>
      <x:c r="M307" s="95"/>
      <x:c r="N307" s="92"/>
      <x:c r="O307" s="92"/>
      <x:c r="P307" s="43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120"/>
      <x:c r="I308" s="120"/>
      <x:c r="J308" s="121"/>
      <x:c r="K308" s="92"/>
      <x:c r="L308" s="92"/>
      <x:c r="M308" s="95"/>
      <x:c r="N308" s="92"/>
      <x:c r="O308" s="92"/>
      <x:c r="P308" s="43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120"/>
      <x:c r="I309" s="120"/>
      <x:c r="J309" s="121"/>
      <x:c r="K309" s="92"/>
      <x:c r="L309" s="92"/>
      <x:c r="M309" s="95"/>
      <x:c r="N309" s="92"/>
      <x:c r="O309" s="92"/>
      <x:c r="P309" s="43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120"/>
      <x:c r="I310" s="120"/>
      <x:c r="J310" s="121"/>
      <x:c r="K310" s="92"/>
      <x:c r="L310" s="92"/>
      <x:c r="M310" s="95"/>
      <x:c r="N310" s="92"/>
      <x:c r="O310" s="92"/>
      <x:c r="P310" s="43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120"/>
      <x:c r="I311" s="120"/>
      <x:c r="J311" s="121"/>
      <x:c r="K311" s="92"/>
      <x:c r="L311" s="92"/>
      <x:c r="M311" s="95"/>
      <x:c r="N311" s="92"/>
      <x:c r="O311" s="92"/>
      <x:c r="P311" s="43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120"/>
      <x:c r="I312" s="120"/>
      <x:c r="J312" s="121"/>
      <x:c r="K312" s="92"/>
      <x:c r="L312" s="92"/>
      <x:c r="M312" s="95"/>
      <x:c r="N312" s="92"/>
      <x:c r="O312" s="92"/>
      <x:c r="P312" s="43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120"/>
      <x:c r="I313" s="120"/>
      <x:c r="J313" s="121"/>
      <x:c r="K313" s="92"/>
      <x:c r="L313" s="92"/>
      <x:c r="M313" s="95"/>
      <x:c r="N313" s="92"/>
      <x:c r="O313" s="92"/>
      <x:c r="P313" s="43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120"/>
      <x:c r="I314" s="120"/>
      <x:c r="J314" s="121"/>
      <x:c r="K314" s="92"/>
      <x:c r="L314" s="92"/>
      <x:c r="M314" s="95"/>
      <x:c r="N314" s="92"/>
      <x:c r="O314" s="92"/>
      <x:c r="P314" s="43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120"/>
      <x:c r="I315" s="120"/>
      <x:c r="J315" s="121"/>
      <x:c r="K315" s="92"/>
      <x:c r="L315" s="92"/>
      <x:c r="M315" s="95"/>
      <x:c r="N315" s="92"/>
      <x:c r="O315" s="92"/>
      <x:c r="P315" s="43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120"/>
      <x:c r="I316" s="120"/>
      <x:c r="J316" s="121"/>
      <x:c r="K316" s="92"/>
      <x:c r="L316" s="92"/>
      <x:c r="M316" s="95"/>
      <x:c r="N316" s="92"/>
      <x:c r="O316" s="92"/>
      <x:c r="P316" s="43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120"/>
      <x:c r="I317" s="120"/>
      <x:c r="J317" s="121"/>
      <x:c r="K317" s="92"/>
      <x:c r="L317" s="92"/>
      <x:c r="M317" s="95"/>
      <x:c r="N317" s="92"/>
      <x:c r="O317" s="92"/>
      <x:c r="P317" s="43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120"/>
      <x:c r="I318" s="120"/>
      <x:c r="J318" s="121"/>
      <x:c r="K318" s="92"/>
      <x:c r="L318" s="92"/>
      <x:c r="M318" s="95"/>
      <x:c r="N318" s="92"/>
      <x:c r="O318" s="92"/>
      <x:c r="P318" s="43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120"/>
      <x:c r="I319" s="120"/>
      <x:c r="J319" s="121"/>
      <x:c r="K319" s="92"/>
      <x:c r="L319" s="92"/>
      <x:c r="M319" s="95"/>
      <x:c r="N319" s="92"/>
      <x:c r="O319" s="92"/>
      <x:c r="P319" s="43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120"/>
      <x:c r="I320" s="120"/>
      <x:c r="J320" s="121"/>
      <x:c r="K320" s="92"/>
      <x:c r="L320" s="92"/>
      <x:c r="M320" s="95"/>
      <x:c r="N320" s="92"/>
      <x:c r="O320" s="92"/>
      <x:c r="P320" s="43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120"/>
      <x:c r="I321" s="120"/>
      <x:c r="J321" s="121"/>
      <x:c r="K321" s="92"/>
      <x:c r="L321" s="92"/>
      <x:c r="M321" s="95"/>
      <x:c r="N321" s="92"/>
      <x:c r="O321" s="92"/>
      <x:c r="P321" s="43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120"/>
      <x:c r="I322" s="120"/>
      <x:c r="J322" s="121"/>
      <x:c r="K322" s="92"/>
      <x:c r="L322" s="92"/>
      <x:c r="M322" s="95"/>
      <x:c r="N322" s="92"/>
      <x:c r="O322" s="92"/>
      <x:c r="P322" s="43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120"/>
      <x:c r="I323" s="120"/>
      <x:c r="J323" s="121"/>
      <x:c r="K323" s="92"/>
      <x:c r="L323" s="92"/>
      <x:c r="M323" s="95"/>
      <x:c r="N323" s="92"/>
      <x:c r="O323" s="92"/>
      <x:c r="P323" s="43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120"/>
      <x:c r="I324" s="120"/>
      <x:c r="J324" s="121"/>
      <x:c r="K324" s="92"/>
      <x:c r="L324" s="92"/>
      <x:c r="M324" s="95"/>
      <x:c r="N324" s="92"/>
      <x:c r="O324" s="92"/>
      <x:c r="P324" s="43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120"/>
      <x:c r="I325" s="120"/>
      <x:c r="J325" s="121"/>
      <x:c r="K325" s="92"/>
      <x:c r="L325" s="92"/>
      <x:c r="M325" s="95"/>
      <x:c r="N325" s="92"/>
      <x:c r="O325" s="92"/>
      <x:c r="P325" s="43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120"/>
      <x:c r="I326" s="120"/>
      <x:c r="J326" s="121"/>
      <x:c r="K326" s="92"/>
      <x:c r="L326" s="92"/>
      <x:c r="M326" s="95"/>
      <x:c r="N326" s="92"/>
      <x:c r="O326" s="92"/>
      <x:c r="P326" s="43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120"/>
      <x:c r="I327" s="120"/>
      <x:c r="J327" s="121"/>
      <x:c r="K327" s="92"/>
      <x:c r="L327" s="92"/>
      <x:c r="M327" s="95"/>
      <x:c r="N327" s="92"/>
      <x:c r="O327" s="92"/>
      <x:c r="P327" s="43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120"/>
      <x:c r="I328" s="120"/>
      <x:c r="J328" s="121"/>
      <x:c r="K328" s="92"/>
      <x:c r="L328" s="92"/>
      <x:c r="M328" s="95"/>
      <x:c r="N328" s="92"/>
      <x:c r="O328" s="92"/>
      <x:c r="P328" s="43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120"/>
      <x:c r="I329" s="120"/>
      <x:c r="J329" s="121"/>
      <x:c r="K329" s="92"/>
      <x:c r="L329" s="92"/>
      <x:c r="M329" s="95"/>
      <x:c r="N329" s="92"/>
      <x:c r="O329" s="92"/>
      <x:c r="P329" s="43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120"/>
      <x:c r="I330" s="120"/>
      <x:c r="J330" s="121"/>
      <x:c r="K330" s="92"/>
      <x:c r="L330" s="92"/>
      <x:c r="M330" s="95"/>
      <x:c r="N330" s="92"/>
      <x:c r="O330" s="92"/>
      <x:c r="P330" s="43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120"/>
      <x:c r="I331" s="120"/>
      <x:c r="J331" s="121"/>
      <x:c r="K331" s="92"/>
      <x:c r="L331" s="92"/>
      <x:c r="M331" s="95"/>
      <x:c r="N331" s="92"/>
      <x:c r="O331" s="92"/>
      <x:c r="P331" s="43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120"/>
      <x:c r="I332" s="120"/>
      <x:c r="J332" s="121"/>
      <x:c r="K332" s="92"/>
      <x:c r="L332" s="92"/>
      <x:c r="M332" s="95"/>
      <x:c r="N332" s="92"/>
      <x:c r="O332" s="92"/>
      <x:c r="P332" s="43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120"/>
      <x:c r="I333" s="120"/>
      <x:c r="J333" s="121"/>
      <x:c r="K333" s="92"/>
      <x:c r="L333" s="92"/>
      <x:c r="M333" s="95"/>
      <x:c r="N333" s="92"/>
      <x:c r="O333" s="92"/>
      <x:c r="P333" s="43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120"/>
      <x:c r="I334" s="120"/>
      <x:c r="J334" s="121"/>
      <x:c r="K334" s="92"/>
      <x:c r="L334" s="92"/>
      <x:c r="M334" s="95"/>
      <x:c r="N334" s="92"/>
      <x:c r="O334" s="92"/>
      <x:c r="P334" s="43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120"/>
      <x:c r="I335" s="120"/>
      <x:c r="J335" s="121"/>
      <x:c r="K335" s="92"/>
      <x:c r="L335" s="92"/>
      <x:c r="M335" s="95"/>
      <x:c r="N335" s="92"/>
      <x:c r="O335" s="92"/>
      <x:c r="P335" s="43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120"/>
      <x:c r="I336" s="120"/>
      <x:c r="J336" s="121"/>
      <x:c r="K336" s="92"/>
      <x:c r="L336" s="92"/>
      <x:c r="M336" s="95"/>
      <x:c r="N336" s="92"/>
      <x:c r="O336" s="92"/>
      <x:c r="P336" s="43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120"/>
      <x:c r="I337" s="120"/>
      <x:c r="J337" s="121"/>
      <x:c r="K337" s="92"/>
      <x:c r="L337" s="92"/>
      <x:c r="M337" s="95"/>
      <x:c r="N337" s="92"/>
      <x:c r="O337" s="92"/>
      <x:c r="P337" s="43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120"/>
      <x:c r="I338" s="120"/>
      <x:c r="J338" s="121"/>
      <x:c r="K338" s="92"/>
      <x:c r="L338" s="92"/>
      <x:c r="M338" s="95"/>
      <x:c r="N338" s="92"/>
      <x:c r="O338" s="92"/>
      <x:c r="P338" s="43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120"/>
      <x:c r="I339" s="120"/>
      <x:c r="J339" s="121"/>
      <x:c r="K339" s="92"/>
      <x:c r="L339" s="92"/>
      <x:c r="M339" s="95"/>
      <x:c r="N339" s="92"/>
      <x:c r="O339" s="92"/>
      <x:c r="P339" s="43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120"/>
      <x:c r="I340" s="120"/>
      <x:c r="J340" s="121"/>
      <x:c r="K340" s="92"/>
      <x:c r="L340" s="92"/>
      <x:c r="M340" s="95"/>
      <x:c r="N340" s="92"/>
      <x:c r="O340" s="92"/>
      <x:c r="P340" s="43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120"/>
      <x:c r="I341" s="120"/>
      <x:c r="J341" s="121"/>
      <x:c r="K341" s="92"/>
      <x:c r="L341" s="92"/>
      <x:c r="M341" s="95"/>
      <x:c r="N341" s="92"/>
      <x:c r="O341" s="92"/>
      <x:c r="P341" s="43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120"/>
      <x:c r="I342" s="120"/>
      <x:c r="J342" s="121"/>
      <x:c r="K342" s="92"/>
      <x:c r="L342" s="92"/>
      <x:c r="M342" s="95"/>
      <x:c r="N342" s="92"/>
      <x:c r="O342" s="92"/>
      <x:c r="P342" s="43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120"/>
      <x:c r="I343" s="120"/>
      <x:c r="J343" s="121"/>
      <x:c r="K343" s="92"/>
      <x:c r="L343" s="92"/>
      <x:c r="M343" s="95"/>
      <x:c r="N343" s="92"/>
      <x:c r="O343" s="92"/>
      <x:c r="P343" s="43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120"/>
      <x:c r="I344" s="120"/>
      <x:c r="J344" s="121"/>
      <x:c r="K344" s="92"/>
      <x:c r="L344" s="92"/>
      <x:c r="M344" s="95"/>
      <x:c r="N344" s="92"/>
      <x:c r="O344" s="92"/>
      <x:c r="P344" s="43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120"/>
      <x:c r="I345" s="120"/>
      <x:c r="J345" s="121"/>
      <x:c r="K345" s="92"/>
      <x:c r="L345" s="92"/>
      <x:c r="M345" s="95"/>
      <x:c r="N345" s="92"/>
      <x:c r="O345" s="92"/>
      <x:c r="P345" s="43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120"/>
      <x:c r="I346" s="120"/>
      <x:c r="J346" s="121"/>
      <x:c r="K346" s="92"/>
      <x:c r="L346" s="92"/>
      <x:c r="M346" s="95"/>
      <x:c r="N346" s="92"/>
      <x:c r="O346" s="92"/>
      <x:c r="P346" s="43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120"/>
      <x:c r="I347" s="120"/>
      <x:c r="J347" s="121"/>
      <x:c r="K347" s="92"/>
      <x:c r="L347" s="92"/>
      <x:c r="M347" s="95"/>
      <x:c r="N347" s="92"/>
      <x:c r="O347" s="92"/>
      <x:c r="P347" s="43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120"/>
      <x:c r="I348" s="120"/>
      <x:c r="J348" s="121"/>
      <x:c r="K348" s="92"/>
      <x:c r="L348" s="92"/>
      <x:c r="M348" s="95"/>
      <x:c r="N348" s="92"/>
      <x:c r="O348" s="92"/>
      <x:c r="P348" s="43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120"/>
      <x:c r="I349" s="120"/>
      <x:c r="J349" s="121"/>
      <x:c r="K349" s="92"/>
      <x:c r="L349" s="92"/>
      <x:c r="M349" s="95"/>
      <x:c r="N349" s="92"/>
      <x:c r="O349" s="92"/>
      <x:c r="P349" s="43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120"/>
      <x:c r="I350" s="120"/>
      <x:c r="J350" s="121"/>
      <x:c r="K350" s="92"/>
      <x:c r="L350" s="92"/>
      <x:c r="M350" s="95"/>
      <x:c r="N350" s="92"/>
      <x:c r="O350" s="92"/>
      <x:c r="P350" s="43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120"/>
      <x:c r="I351" s="120"/>
      <x:c r="J351" s="121"/>
      <x:c r="K351" s="92"/>
      <x:c r="L351" s="92"/>
      <x:c r="M351" s="95"/>
      <x:c r="N351" s="92"/>
      <x:c r="O351" s="92"/>
      <x:c r="P351" s="43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120"/>
      <x:c r="I352" s="120"/>
      <x:c r="J352" s="121"/>
      <x:c r="K352" s="92"/>
      <x:c r="L352" s="92"/>
      <x:c r="M352" s="95"/>
      <x:c r="N352" s="92"/>
      <x:c r="O352" s="92"/>
      <x:c r="P352" s="43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120"/>
      <x:c r="I353" s="120"/>
      <x:c r="J353" s="121"/>
      <x:c r="K353" s="92"/>
      <x:c r="L353" s="92"/>
      <x:c r="M353" s="95"/>
      <x:c r="N353" s="92"/>
      <x:c r="O353" s="92"/>
      <x:c r="P353" s="43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120"/>
      <x:c r="I354" s="120"/>
      <x:c r="J354" s="121"/>
      <x:c r="K354" s="92"/>
      <x:c r="L354" s="92"/>
      <x:c r="M354" s="95"/>
      <x:c r="N354" s="92"/>
      <x:c r="O354" s="92"/>
      <x:c r="P354" s="43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120"/>
      <x:c r="I355" s="120"/>
      <x:c r="J355" s="121"/>
      <x:c r="K355" s="92"/>
      <x:c r="L355" s="92"/>
      <x:c r="M355" s="95"/>
      <x:c r="N355" s="92"/>
      <x:c r="O355" s="92"/>
      <x:c r="P355" s="43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120"/>
      <x:c r="I356" s="120"/>
      <x:c r="J356" s="121"/>
      <x:c r="K356" s="92"/>
      <x:c r="L356" s="92"/>
      <x:c r="M356" s="95"/>
      <x:c r="N356" s="92"/>
      <x:c r="O356" s="92"/>
      <x:c r="P356" s="43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120"/>
      <x:c r="I357" s="120"/>
      <x:c r="J357" s="121"/>
      <x:c r="K357" s="92"/>
      <x:c r="L357" s="92"/>
      <x:c r="M357" s="95"/>
      <x:c r="N357" s="92"/>
      <x:c r="O357" s="92"/>
      <x:c r="P357" s="43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120"/>
      <x:c r="I358" s="120"/>
      <x:c r="J358" s="121"/>
      <x:c r="K358" s="92"/>
      <x:c r="L358" s="92"/>
      <x:c r="M358" s="95"/>
      <x:c r="N358" s="92"/>
      <x:c r="O358" s="92"/>
      <x:c r="P358" s="43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120"/>
      <x:c r="I359" s="120"/>
      <x:c r="J359" s="121"/>
      <x:c r="K359" s="92"/>
      <x:c r="L359" s="92"/>
      <x:c r="M359" s="95"/>
      <x:c r="N359" s="92"/>
      <x:c r="O359" s="92"/>
      <x:c r="P359" s="43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120"/>
      <x:c r="I360" s="120"/>
      <x:c r="J360" s="121"/>
      <x:c r="K360" s="92"/>
      <x:c r="L360" s="92"/>
      <x:c r="M360" s="95"/>
      <x:c r="N360" s="92"/>
      <x:c r="O360" s="92"/>
      <x:c r="P360" s="43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120"/>
      <x:c r="I361" s="120"/>
      <x:c r="J361" s="121"/>
      <x:c r="K361" s="92"/>
      <x:c r="L361" s="92"/>
      <x:c r="M361" s="95"/>
      <x:c r="N361" s="92"/>
      <x:c r="O361" s="92"/>
      <x:c r="P361" s="43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120"/>
      <x:c r="I362" s="120"/>
      <x:c r="J362" s="121"/>
      <x:c r="K362" s="92"/>
      <x:c r="L362" s="92"/>
      <x:c r="M362" s="95"/>
      <x:c r="N362" s="92"/>
      <x:c r="O362" s="92"/>
      <x:c r="P362" s="43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120"/>
      <x:c r="I363" s="120"/>
      <x:c r="J363" s="121"/>
      <x:c r="K363" s="92"/>
      <x:c r="L363" s="92"/>
      <x:c r="M363" s="95"/>
      <x:c r="N363" s="92"/>
      <x:c r="O363" s="92"/>
      <x:c r="P363" s="43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120"/>
      <x:c r="I364" s="120"/>
      <x:c r="J364" s="121"/>
      <x:c r="K364" s="92"/>
      <x:c r="L364" s="92"/>
      <x:c r="M364" s="95"/>
      <x:c r="N364" s="92"/>
      <x:c r="O364" s="92"/>
      <x:c r="P364" s="43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120"/>
      <x:c r="I365" s="120"/>
      <x:c r="J365" s="121"/>
      <x:c r="K365" s="92"/>
      <x:c r="L365" s="92"/>
      <x:c r="M365" s="95"/>
      <x:c r="N365" s="92"/>
      <x:c r="O365" s="92"/>
      <x:c r="P365" s="43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120"/>
      <x:c r="I366" s="120"/>
      <x:c r="J366" s="121"/>
      <x:c r="K366" s="92"/>
      <x:c r="L366" s="92"/>
      <x:c r="M366" s="95"/>
      <x:c r="N366" s="92"/>
      <x:c r="O366" s="92"/>
      <x:c r="P366" s="43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120"/>
      <x:c r="I367" s="120"/>
      <x:c r="J367" s="121"/>
      <x:c r="K367" s="92"/>
      <x:c r="L367" s="92"/>
      <x:c r="M367" s="95"/>
      <x:c r="N367" s="92"/>
      <x:c r="O367" s="92"/>
      <x:c r="P367" s="43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120"/>
      <x:c r="I368" s="120"/>
      <x:c r="J368" s="121"/>
      <x:c r="K368" s="92"/>
      <x:c r="L368" s="92"/>
      <x:c r="M368" s="95"/>
      <x:c r="N368" s="92"/>
      <x:c r="O368" s="92"/>
      <x:c r="P368" s="43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120"/>
      <x:c r="I369" s="120"/>
      <x:c r="J369" s="121"/>
      <x:c r="K369" s="92"/>
      <x:c r="L369" s="92"/>
      <x:c r="M369" s="95"/>
      <x:c r="N369" s="92"/>
      <x:c r="O369" s="92"/>
      <x:c r="P369" s="43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120"/>
      <x:c r="I370" s="120"/>
      <x:c r="J370" s="121"/>
      <x:c r="K370" s="92"/>
      <x:c r="L370" s="92"/>
      <x:c r="M370" s="95"/>
      <x:c r="N370" s="92"/>
      <x:c r="O370" s="92"/>
      <x:c r="P370" s="43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120"/>
      <x:c r="I371" s="120"/>
      <x:c r="J371" s="121"/>
      <x:c r="K371" s="92"/>
      <x:c r="L371" s="92"/>
      <x:c r="M371" s="95"/>
      <x:c r="N371" s="92"/>
      <x:c r="O371" s="92"/>
      <x:c r="P371" s="43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120"/>
      <x:c r="I372" s="120"/>
      <x:c r="J372" s="121"/>
      <x:c r="K372" s="92"/>
      <x:c r="L372" s="92"/>
      <x:c r="M372" s="95"/>
      <x:c r="N372" s="92"/>
      <x:c r="O372" s="92"/>
      <x:c r="P372" s="43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120"/>
      <x:c r="I373" s="120"/>
      <x:c r="J373" s="121"/>
      <x:c r="K373" s="92"/>
      <x:c r="L373" s="92"/>
      <x:c r="M373" s="95"/>
      <x:c r="N373" s="92"/>
      <x:c r="O373" s="92"/>
      <x:c r="P373" s="43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120"/>
      <x:c r="I374" s="120"/>
      <x:c r="J374" s="121"/>
      <x:c r="K374" s="92"/>
      <x:c r="L374" s="92"/>
      <x:c r="M374" s="95"/>
      <x:c r="N374" s="92"/>
      <x:c r="O374" s="92"/>
      <x:c r="P374" s="43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120"/>
      <x:c r="I375" s="120"/>
      <x:c r="J375" s="121"/>
      <x:c r="K375" s="92"/>
      <x:c r="L375" s="92"/>
      <x:c r="M375" s="95"/>
      <x:c r="N375" s="92"/>
      <x:c r="O375" s="92"/>
      <x:c r="P375" s="43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120"/>
      <x:c r="I376" s="120"/>
      <x:c r="J376" s="121"/>
      <x:c r="K376" s="92"/>
      <x:c r="L376" s="92"/>
      <x:c r="M376" s="95"/>
      <x:c r="N376" s="92"/>
      <x:c r="O376" s="92"/>
      <x:c r="P376" s="43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120"/>
      <x:c r="I377" s="120"/>
      <x:c r="J377" s="121"/>
      <x:c r="K377" s="92"/>
      <x:c r="L377" s="92"/>
      <x:c r="M377" s="95"/>
      <x:c r="N377" s="92"/>
      <x:c r="O377" s="92"/>
      <x:c r="P377" s="43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120"/>
      <x:c r="I378" s="120"/>
      <x:c r="J378" s="121"/>
      <x:c r="K378" s="92"/>
      <x:c r="L378" s="92"/>
      <x:c r="M378" s="95"/>
      <x:c r="N378" s="92"/>
      <x:c r="O378" s="92"/>
      <x:c r="P378" s="43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120"/>
      <x:c r="I379" s="120"/>
      <x:c r="J379" s="121"/>
      <x:c r="K379" s="92"/>
      <x:c r="L379" s="92"/>
      <x:c r="M379" s="95"/>
      <x:c r="N379" s="92"/>
      <x:c r="O379" s="92"/>
      <x:c r="P379" s="43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120"/>
      <x:c r="I380" s="120"/>
      <x:c r="J380" s="121"/>
      <x:c r="K380" s="92"/>
      <x:c r="L380" s="92"/>
      <x:c r="M380" s="95"/>
      <x:c r="N380" s="92"/>
      <x:c r="O380" s="92"/>
      <x:c r="P380" s="43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120"/>
      <x:c r="I381" s="120"/>
      <x:c r="J381" s="121"/>
      <x:c r="K381" s="92"/>
      <x:c r="L381" s="92"/>
      <x:c r="M381" s="95"/>
      <x:c r="N381" s="92"/>
      <x:c r="O381" s="92"/>
      <x:c r="P381" s="43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120"/>
      <x:c r="I382" s="120"/>
      <x:c r="J382" s="121"/>
      <x:c r="K382" s="92"/>
      <x:c r="L382" s="92"/>
      <x:c r="M382" s="95"/>
      <x:c r="N382" s="92"/>
      <x:c r="O382" s="92"/>
      <x:c r="P382" s="43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120"/>
      <x:c r="I383" s="120"/>
      <x:c r="J383" s="121"/>
      <x:c r="K383" s="92"/>
      <x:c r="L383" s="92"/>
      <x:c r="M383" s="95"/>
      <x:c r="N383" s="92"/>
      <x:c r="O383" s="92"/>
      <x:c r="P383" s="43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120"/>
      <x:c r="I384" s="120"/>
      <x:c r="J384" s="121"/>
      <x:c r="K384" s="92"/>
      <x:c r="L384" s="92"/>
      <x:c r="M384" s="95"/>
      <x:c r="N384" s="92"/>
      <x:c r="O384" s="92"/>
      <x:c r="P384" s="43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120"/>
      <x:c r="I385" s="120"/>
      <x:c r="J385" s="121"/>
      <x:c r="K385" s="92"/>
      <x:c r="L385" s="92"/>
      <x:c r="M385" s="95"/>
      <x:c r="N385" s="92"/>
      <x:c r="O385" s="92"/>
      <x:c r="P385" s="43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120"/>
      <x:c r="I386" s="120"/>
      <x:c r="J386" s="121"/>
      <x:c r="K386" s="92"/>
      <x:c r="L386" s="92"/>
      <x:c r="M386" s="95"/>
      <x:c r="N386" s="92"/>
      <x:c r="O386" s="92"/>
      <x:c r="P386" s="43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120"/>
      <x:c r="I387" s="120"/>
      <x:c r="J387" s="121"/>
      <x:c r="K387" s="92"/>
      <x:c r="L387" s="92"/>
      <x:c r="M387" s="95"/>
      <x:c r="N387" s="92"/>
      <x:c r="O387" s="92"/>
      <x:c r="P387" s="43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120"/>
      <x:c r="I388" s="120"/>
      <x:c r="J388" s="121"/>
      <x:c r="K388" s="92"/>
      <x:c r="L388" s="92"/>
      <x:c r="M388" s="95"/>
      <x:c r="N388" s="92"/>
      <x:c r="O388" s="92"/>
      <x:c r="P388" s="43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120"/>
      <x:c r="I389" s="120"/>
      <x:c r="J389" s="121"/>
      <x:c r="K389" s="92"/>
      <x:c r="L389" s="92"/>
      <x:c r="M389" s="95"/>
      <x:c r="N389" s="92"/>
      <x:c r="O389" s="92"/>
      <x:c r="P389" s="43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120"/>
      <x:c r="I390" s="120"/>
      <x:c r="J390" s="121"/>
      <x:c r="K390" s="92"/>
      <x:c r="L390" s="92"/>
      <x:c r="M390" s="95"/>
      <x:c r="N390" s="92"/>
      <x:c r="O390" s="92"/>
      <x:c r="P390" s="43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120"/>
      <x:c r="I391" s="120"/>
      <x:c r="J391" s="121"/>
      <x:c r="K391" s="92"/>
      <x:c r="L391" s="92"/>
      <x:c r="M391" s="95"/>
      <x:c r="N391" s="92"/>
      <x:c r="O391" s="92"/>
      <x:c r="P391" s="43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120"/>
      <x:c r="I392" s="120"/>
      <x:c r="J392" s="121"/>
      <x:c r="K392" s="92"/>
      <x:c r="L392" s="92"/>
      <x:c r="M392" s="95"/>
      <x:c r="N392" s="92"/>
      <x:c r="O392" s="92"/>
      <x:c r="P392" s="43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120"/>
      <x:c r="I393" s="120"/>
      <x:c r="J393" s="121"/>
      <x:c r="K393" s="92"/>
      <x:c r="L393" s="92"/>
      <x:c r="M393" s="95"/>
      <x:c r="N393" s="92"/>
      <x:c r="O393" s="92"/>
      <x:c r="P393" s="43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120"/>
      <x:c r="I394" s="120"/>
      <x:c r="J394" s="121"/>
      <x:c r="K394" s="92"/>
      <x:c r="L394" s="92"/>
      <x:c r="M394" s="95"/>
      <x:c r="N394" s="92"/>
      <x:c r="O394" s="92"/>
      <x:c r="P394" s="43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120"/>
      <x:c r="I395" s="120"/>
      <x:c r="J395" s="121"/>
      <x:c r="K395" s="92"/>
      <x:c r="L395" s="92"/>
      <x:c r="M395" s="95"/>
      <x:c r="N395" s="92"/>
      <x:c r="O395" s="92"/>
      <x:c r="P395" s="43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120"/>
      <x:c r="I396" s="120"/>
      <x:c r="J396" s="121"/>
      <x:c r="K396" s="92"/>
      <x:c r="L396" s="92"/>
      <x:c r="M396" s="95"/>
      <x:c r="N396" s="92"/>
      <x:c r="O396" s="92"/>
      <x:c r="P396" s="43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120"/>
      <x:c r="I397" s="120"/>
      <x:c r="J397" s="121"/>
      <x:c r="K397" s="92"/>
      <x:c r="L397" s="92"/>
      <x:c r="M397" s="95"/>
      <x:c r="N397" s="92"/>
      <x:c r="O397" s="92"/>
      <x:c r="P397" s="43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120"/>
      <x:c r="I398" s="120"/>
      <x:c r="J398" s="121"/>
      <x:c r="K398" s="92"/>
      <x:c r="L398" s="92"/>
      <x:c r="M398" s="95"/>
      <x:c r="N398" s="92"/>
      <x:c r="O398" s="92"/>
      <x:c r="P398" s="43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120"/>
      <x:c r="I399" s="120"/>
      <x:c r="J399" s="121"/>
      <x:c r="K399" s="92"/>
      <x:c r="L399" s="92"/>
      <x:c r="M399" s="95"/>
      <x:c r="N399" s="92"/>
      <x:c r="O399" s="92"/>
      <x:c r="P399" s="43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120"/>
      <x:c r="I400" s="120"/>
      <x:c r="J400" s="121"/>
      <x:c r="K400" s="92"/>
      <x:c r="L400" s="92"/>
      <x:c r="M400" s="95"/>
      <x:c r="N400" s="92"/>
      <x:c r="O400" s="92"/>
      <x:c r="P400" s="43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120"/>
      <x:c r="I401" s="120"/>
      <x:c r="J401" s="121"/>
      <x:c r="K401" s="92"/>
      <x:c r="L401" s="92"/>
      <x:c r="M401" s="95"/>
      <x:c r="N401" s="92"/>
      <x:c r="O401" s="92"/>
      <x:c r="P401" s="43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120"/>
      <x:c r="I402" s="120"/>
      <x:c r="J402" s="121"/>
      <x:c r="K402" s="92"/>
      <x:c r="L402" s="92"/>
      <x:c r="M402" s="95"/>
      <x:c r="N402" s="92"/>
      <x:c r="O402" s="92"/>
      <x:c r="P402" s="43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120"/>
      <x:c r="I403" s="120"/>
      <x:c r="J403" s="121"/>
      <x:c r="K403" s="92"/>
      <x:c r="L403" s="92"/>
      <x:c r="M403" s="95"/>
      <x:c r="N403" s="92"/>
      <x:c r="O403" s="92"/>
      <x:c r="P403" s="43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120"/>
      <x:c r="I404" s="120"/>
      <x:c r="J404" s="121"/>
      <x:c r="K404" s="92"/>
      <x:c r="L404" s="92"/>
      <x:c r="M404" s="95"/>
      <x:c r="N404" s="92"/>
      <x:c r="O404" s="92"/>
      <x:c r="P404" s="43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120"/>
      <x:c r="I405" s="120"/>
      <x:c r="J405" s="121"/>
      <x:c r="K405" s="92"/>
      <x:c r="L405" s="92"/>
      <x:c r="M405" s="95"/>
      <x:c r="N405" s="92"/>
      <x:c r="O405" s="92"/>
      <x:c r="P405" s="43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120"/>
      <x:c r="I406" s="120"/>
      <x:c r="J406" s="121"/>
      <x:c r="K406" s="92"/>
      <x:c r="L406" s="92"/>
      <x:c r="M406" s="95"/>
      <x:c r="N406" s="92"/>
      <x:c r="O406" s="92"/>
      <x:c r="P406" s="43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120"/>
      <x:c r="I407" s="120"/>
      <x:c r="J407" s="121"/>
      <x:c r="K407" s="92"/>
      <x:c r="L407" s="92"/>
      <x:c r="M407" s="95"/>
      <x:c r="N407" s="92"/>
      <x:c r="O407" s="92"/>
      <x:c r="P407" s="43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120"/>
      <x:c r="I408" s="120"/>
      <x:c r="J408" s="121"/>
      <x:c r="K408" s="92"/>
      <x:c r="L408" s="92"/>
      <x:c r="M408" s="95"/>
      <x:c r="N408" s="92"/>
      <x:c r="O408" s="92"/>
      <x:c r="P408" s="43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120"/>
      <x:c r="I409" s="120"/>
      <x:c r="J409" s="121"/>
      <x:c r="K409" s="92"/>
      <x:c r="L409" s="92"/>
      <x:c r="M409" s="95"/>
      <x:c r="N409" s="92"/>
      <x:c r="O409" s="92"/>
      <x:c r="P409" s="43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120"/>
      <x:c r="I410" s="120"/>
      <x:c r="J410" s="121"/>
      <x:c r="K410" s="92"/>
      <x:c r="L410" s="92"/>
      <x:c r="M410" s="95"/>
      <x:c r="N410" s="92"/>
      <x:c r="O410" s="92"/>
      <x:c r="P410" s="43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120"/>
      <x:c r="I411" s="120"/>
      <x:c r="J411" s="121"/>
      <x:c r="K411" s="92"/>
      <x:c r="L411" s="92"/>
      <x:c r="M411" s="95"/>
      <x:c r="N411" s="92"/>
      <x:c r="O411" s="92"/>
      <x:c r="P411" s="43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120"/>
      <x:c r="I412" s="120"/>
      <x:c r="J412" s="121"/>
      <x:c r="K412" s="92"/>
      <x:c r="L412" s="92"/>
      <x:c r="M412" s="95"/>
      <x:c r="N412" s="92"/>
      <x:c r="O412" s="92"/>
      <x:c r="P412" s="43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120"/>
      <x:c r="I413" s="120"/>
      <x:c r="J413" s="121"/>
      <x:c r="K413" s="92"/>
      <x:c r="L413" s="92"/>
      <x:c r="M413" s="95"/>
      <x:c r="N413" s="92"/>
      <x:c r="O413" s="92"/>
      <x:c r="P413" s="43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120"/>
      <x:c r="I414" s="120"/>
      <x:c r="J414" s="121"/>
      <x:c r="K414" s="92"/>
      <x:c r="L414" s="92"/>
      <x:c r="M414" s="95"/>
      <x:c r="N414" s="92"/>
      <x:c r="O414" s="92"/>
      <x:c r="P414" s="43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120"/>
      <x:c r="I415" s="120"/>
      <x:c r="J415" s="121"/>
      <x:c r="K415" s="92"/>
      <x:c r="L415" s="92"/>
      <x:c r="M415" s="95"/>
      <x:c r="N415" s="92"/>
      <x:c r="O415" s="92"/>
      <x:c r="P415" s="43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120"/>
      <x:c r="I416" s="120"/>
      <x:c r="J416" s="121"/>
      <x:c r="K416" s="92"/>
      <x:c r="L416" s="92"/>
      <x:c r="M416" s="95"/>
      <x:c r="N416" s="92"/>
      <x:c r="O416" s="92"/>
      <x:c r="P416" s="43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120"/>
      <x:c r="I417" s="120"/>
      <x:c r="J417" s="121"/>
      <x:c r="K417" s="92"/>
      <x:c r="L417" s="92"/>
      <x:c r="M417" s="95"/>
      <x:c r="N417" s="92"/>
      <x:c r="O417" s="92"/>
      <x:c r="P417" s="43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120"/>
      <x:c r="I418" s="120"/>
      <x:c r="J418" s="121"/>
      <x:c r="K418" s="92"/>
      <x:c r="L418" s="92"/>
      <x:c r="M418" s="95"/>
      <x:c r="N418" s="92"/>
      <x:c r="O418" s="92"/>
      <x:c r="P418" s="43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120"/>
      <x:c r="I419" s="120"/>
      <x:c r="J419" s="121"/>
      <x:c r="K419" s="92"/>
      <x:c r="L419" s="92"/>
      <x:c r="M419" s="95"/>
      <x:c r="N419" s="92"/>
      <x:c r="O419" s="92"/>
      <x:c r="P419" s="43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120"/>
      <x:c r="I420" s="120"/>
      <x:c r="J420" s="121"/>
      <x:c r="K420" s="92"/>
      <x:c r="L420" s="92"/>
      <x:c r="M420" s="95"/>
      <x:c r="N420" s="92"/>
      <x:c r="O420" s="92"/>
      <x:c r="P420" s="43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120"/>
      <x:c r="I421" s="120"/>
      <x:c r="J421" s="121"/>
      <x:c r="K421" s="92"/>
      <x:c r="L421" s="92"/>
      <x:c r="M421" s="95"/>
      <x:c r="N421" s="92"/>
      <x:c r="O421" s="92"/>
      <x:c r="P421" s="43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120"/>
      <x:c r="I422" s="120"/>
      <x:c r="J422" s="121"/>
      <x:c r="K422" s="92"/>
      <x:c r="L422" s="92"/>
      <x:c r="M422" s="95"/>
      <x:c r="N422" s="92"/>
      <x:c r="O422" s="92"/>
      <x:c r="P422" s="43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120"/>
      <x:c r="I423" s="120"/>
      <x:c r="J423" s="121"/>
      <x:c r="K423" s="92"/>
      <x:c r="L423" s="92"/>
      <x:c r="M423" s="95"/>
      <x:c r="N423" s="92"/>
      <x:c r="O423" s="92"/>
      <x:c r="P423" s="43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120"/>
      <x:c r="I424" s="120"/>
      <x:c r="J424" s="121"/>
      <x:c r="K424" s="92"/>
      <x:c r="L424" s="92"/>
      <x:c r="M424" s="95"/>
      <x:c r="N424" s="92"/>
      <x:c r="O424" s="92"/>
      <x:c r="P424" s="43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120"/>
      <x:c r="I425" s="120"/>
      <x:c r="J425" s="121"/>
      <x:c r="K425" s="92"/>
      <x:c r="L425" s="92"/>
      <x:c r="M425" s="95"/>
      <x:c r="N425" s="92"/>
      <x:c r="O425" s="92"/>
      <x:c r="P425" s="43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120"/>
      <x:c r="I426" s="120"/>
      <x:c r="J426" s="121"/>
      <x:c r="K426" s="92"/>
      <x:c r="L426" s="92"/>
      <x:c r="M426" s="95"/>
      <x:c r="N426" s="92"/>
      <x:c r="O426" s="92"/>
      <x:c r="P426" s="43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120"/>
      <x:c r="I427" s="120"/>
      <x:c r="J427" s="121"/>
      <x:c r="K427" s="92"/>
      <x:c r="L427" s="92"/>
      <x:c r="M427" s="95"/>
      <x:c r="N427" s="92"/>
      <x:c r="O427" s="92"/>
      <x:c r="P427" s="43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120"/>
      <x:c r="I428" s="120"/>
      <x:c r="J428" s="121"/>
      <x:c r="K428" s="92"/>
      <x:c r="L428" s="92"/>
      <x:c r="M428" s="95"/>
      <x:c r="N428" s="92"/>
      <x:c r="O428" s="92"/>
      <x:c r="P428" s="43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120"/>
      <x:c r="I429" s="120"/>
      <x:c r="J429" s="121"/>
      <x:c r="K429" s="92"/>
      <x:c r="L429" s="92"/>
      <x:c r="M429" s="95"/>
      <x:c r="N429" s="92"/>
      <x:c r="O429" s="92"/>
      <x:c r="P429" s="43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120"/>
      <x:c r="I430" s="120"/>
      <x:c r="J430" s="121"/>
      <x:c r="K430" s="92"/>
      <x:c r="L430" s="92"/>
      <x:c r="M430" s="95"/>
      <x:c r="N430" s="92"/>
      <x:c r="O430" s="92"/>
      <x:c r="P430" s="43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120"/>
      <x:c r="I431" s="120"/>
      <x:c r="J431" s="121"/>
      <x:c r="K431" s="92"/>
      <x:c r="L431" s="92"/>
      <x:c r="M431" s="95"/>
      <x:c r="N431" s="92"/>
      <x:c r="O431" s="92"/>
      <x:c r="P431" s="43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120"/>
      <x:c r="I432" s="120"/>
      <x:c r="J432" s="121"/>
      <x:c r="K432" s="92"/>
      <x:c r="L432" s="92"/>
      <x:c r="M432" s="95"/>
      <x:c r="N432" s="92"/>
      <x:c r="O432" s="92"/>
      <x:c r="P432" s="43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120"/>
      <x:c r="I433" s="120"/>
      <x:c r="J433" s="121"/>
      <x:c r="K433" s="92"/>
      <x:c r="L433" s="92"/>
      <x:c r="M433" s="95"/>
      <x:c r="N433" s="92"/>
      <x:c r="O433" s="92"/>
      <x:c r="P433" s="43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120"/>
      <x:c r="I434" s="120"/>
      <x:c r="J434" s="121"/>
      <x:c r="K434" s="92"/>
      <x:c r="L434" s="92"/>
      <x:c r="M434" s="95"/>
      <x:c r="N434" s="92"/>
      <x:c r="O434" s="92"/>
      <x:c r="P434" s="43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120"/>
      <x:c r="I435" s="120"/>
      <x:c r="J435" s="121"/>
      <x:c r="K435" s="92"/>
      <x:c r="L435" s="92"/>
      <x:c r="M435" s="95"/>
      <x:c r="N435" s="92"/>
      <x:c r="O435" s="92"/>
      <x:c r="P435" s="43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120"/>
      <x:c r="I436" s="120"/>
      <x:c r="J436" s="121"/>
      <x:c r="K436" s="92"/>
      <x:c r="L436" s="92"/>
      <x:c r="M436" s="95"/>
      <x:c r="N436" s="92"/>
      <x:c r="O436" s="92"/>
      <x:c r="P436" s="43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120"/>
      <x:c r="I437" s="120"/>
      <x:c r="J437" s="121"/>
      <x:c r="K437" s="92"/>
      <x:c r="L437" s="92"/>
      <x:c r="M437" s="95"/>
      <x:c r="N437" s="92"/>
      <x:c r="O437" s="92"/>
      <x:c r="P437" s="43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120"/>
      <x:c r="I438" s="120"/>
      <x:c r="J438" s="121"/>
      <x:c r="K438" s="92"/>
      <x:c r="L438" s="92"/>
      <x:c r="M438" s="95"/>
      <x:c r="N438" s="92"/>
      <x:c r="O438" s="92"/>
      <x:c r="P438" s="43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120"/>
      <x:c r="I439" s="120"/>
      <x:c r="J439" s="121"/>
      <x:c r="K439" s="92"/>
      <x:c r="L439" s="92"/>
      <x:c r="M439" s="95"/>
      <x:c r="N439" s="92"/>
      <x:c r="O439" s="92"/>
      <x:c r="P439" s="43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120"/>
      <x:c r="I440" s="120"/>
      <x:c r="J440" s="121"/>
      <x:c r="K440" s="92"/>
      <x:c r="L440" s="92"/>
      <x:c r="M440" s="95"/>
      <x:c r="N440" s="92"/>
      <x:c r="O440" s="92"/>
      <x:c r="P440" s="43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120"/>
      <x:c r="I441" s="120"/>
      <x:c r="J441" s="121"/>
      <x:c r="K441" s="92"/>
      <x:c r="L441" s="92"/>
      <x:c r="M441" s="95"/>
      <x:c r="N441" s="92"/>
      <x:c r="O441" s="92"/>
      <x:c r="P441" s="43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120"/>
      <x:c r="I442" s="120"/>
      <x:c r="J442" s="121"/>
      <x:c r="K442" s="92"/>
      <x:c r="L442" s="92"/>
      <x:c r="M442" s="95"/>
      <x:c r="N442" s="92"/>
      <x:c r="O442" s="92"/>
      <x:c r="P442" s="43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120"/>
      <x:c r="I443" s="120"/>
      <x:c r="J443" s="121"/>
      <x:c r="K443" s="92"/>
      <x:c r="L443" s="92"/>
      <x:c r="M443" s="95"/>
      <x:c r="N443" s="92"/>
      <x:c r="O443" s="92"/>
      <x:c r="P443" s="43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120"/>
      <x:c r="I444" s="120"/>
      <x:c r="J444" s="121"/>
      <x:c r="K444" s="92"/>
      <x:c r="L444" s="92"/>
      <x:c r="M444" s="95"/>
      <x:c r="N444" s="92"/>
      <x:c r="O444" s="92"/>
      <x:c r="P444" s="43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120"/>
      <x:c r="I445" s="120"/>
      <x:c r="J445" s="121"/>
      <x:c r="K445" s="92"/>
      <x:c r="L445" s="92"/>
      <x:c r="M445" s="95"/>
      <x:c r="N445" s="92"/>
      <x:c r="O445" s="92"/>
      <x:c r="P445" s="43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120"/>
      <x:c r="I446" s="120"/>
      <x:c r="J446" s="121"/>
      <x:c r="K446" s="92"/>
      <x:c r="L446" s="92"/>
      <x:c r="M446" s="95"/>
      <x:c r="N446" s="92"/>
      <x:c r="O446" s="92"/>
      <x:c r="P446" s="43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120"/>
      <x:c r="I447" s="120"/>
      <x:c r="J447" s="121"/>
      <x:c r="K447" s="92"/>
      <x:c r="L447" s="92"/>
      <x:c r="M447" s="95"/>
      <x:c r="N447" s="92"/>
      <x:c r="O447" s="92"/>
      <x:c r="P447" s="43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120"/>
      <x:c r="I448" s="120"/>
      <x:c r="J448" s="121"/>
      <x:c r="K448" s="92"/>
      <x:c r="L448" s="92"/>
      <x:c r="M448" s="95"/>
      <x:c r="N448" s="92"/>
      <x:c r="O448" s="92"/>
      <x:c r="P448" s="43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120"/>
      <x:c r="I449" s="120"/>
      <x:c r="J449" s="121"/>
      <x:c r="K449" s="92"/>
      <x:c r="L449" s="92"/>
      <x:c r="M449" s="95"/>
      <x:c r="N449" s="92"/>
      <x:c r="O449" s="92"/>
      <x:c r="P449" s="43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120"/>
      <x:c r="I450" s="120"/>
      <x:c r="J450" s="121"/>
      <x:c r="K450" s="92"/>
      <x:c r="L450" s="92"/>
      <x:c r="M450" s="95"/>
      <x:c r="N450" s="92"/>
      <x:c r="O450" s="92"/>
      <x:c r="P450" s="43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120"/>
      <x:c r="I451" s="120"/>
      <x:c r="J451" s="121"/>
      <x:c r="K451" s="92"/>
      <x:c r="L451" s="92"/>
      <x:c r="M451" s="95"/>
      <x:c r="N451" s="92"/>
      <x:c r="O451" s="92"/>
      <x:c r="P451" s="43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120"/>
      <x:c r="I452" s="120"/>
      <x:c r="J452" s="121"/>
      <x:c r="K452" s="92"/>
      <x:c r="L452" s="92"/>
      <x:c r="M452" s="95"/>
      <x:c r="N452" s="92"/>
      <x:c r="O452" s="92"/>
      <x:c r="P452" s="43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120"/>
      <x:c r="I453" s="120"/>
      <x:c r="J453" s="121"/>
      <x:c r="K453" s="92"/>
      <x:c r="L453" s="92"/>
      <x:c r="M453" s="95"/>
      <x:c r="N453" s="92"/>
      <x:c r="O453" s="92"/>
      <x:c r="P453" s="43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120"/>
      <x:c r="I454" s="120"/>
      <x:c r="J454" s="121"/>
      <x:c r="K454" s="92"/>
      <x:c r="L454" s="92"/>
      <x:c r="M454" s="95"/>
      <x:c r="N454" s="92"/>
      <x:c r="O454" s="92"/>
      <x:c r="P454" s="43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120"/>
      <x:c r="I455" s="120"/>
      <x:c r="J455" s="121"/>
      <x:c r="K455" s="92"/>
      <x:c r="L455" s="92"/>
      <x:c r="M455" s="95"/>
      <x:c r="N455" s="92"/>
      <x:c r="O455" s="92"/>
      <x:c r="P455" s="43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120"/>
      <x:c r="I456" s="120"/>
      <x:c r="J456" s="121"/>
      <x:c r="K456" s="92"/>
      <x:c r="L456" s="92"/>
      <x:c r="M456" s="95"/>
      <x:c r="N456" s="92"/>
      <x:c r="O456" s="92"/>
      <x:c r="P456" s="43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120"/>
      <x:c r="I457" s="120"/>
      <x:c r="J457" s="121"/>
      <x:c r="K457" s="92"/>
      <x:c r="L457" s="92"/>
      <x:c r="M457" s="95"/>
      <x:c r="N457" s="92"/>
      <x:c r="O457" s="92"/>
      <x:c r="P457" s="43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120"/>
      <x:c r="I458" s="120"/>
      <x:c r="J458" s="121"/>
      <x:c r="K458" s="92"/>
      <x:c r="L458" s="92"/>
      <x:c r="M458" s="95"/>
      <x:c r="N458" s="92"/>
      <x:c r="O458" s="92"/>
      <x:c r="P458" s="43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120"/>
      <x:c r="I459" s="120"/>
      <x:c r="J459" s="121"/>
      <x:c r="K459" s="92"/>
      <x:c r="L459" s="92"/>
      <x:c r="M459" s="95"/>
      <x:c r="N459" s="92"/>
      <x:c r="O459" s="92"/>
      <x:c r="P459" s="43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120"/>
      <x:c r="I460" s="120"/>
      <x:c r="J460" s="121"/>
      <x:c r="K460" s="92"/>
      <x:c r="L460" s="92"/>
      <x:c r="M460" s="95"/>
      <x:c r="N460" s="92"/>
      <x:c r="O460" s="92"/>
      <x:c r="P460" s="43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120"/>
      <x:c r="I461" s="120"/>
      <x:c r="J461" s="121"/>
      <x:c r="K461" s="92"/>
      <x:c r="L461" s="92"/>
      <x:c r="M461" s="95"/>
      <x:c r="N461" s="92"/>
      <x:c r="O461" s="92"/>
      <x:c r="P461" s="43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120"/>
      <x:c r="I462" s="120"/>
      <x:c r="J462" s="121"/>
      <x:c r="K462" s="92"/>
      <x:c r="L462" s="92"/>
      <x:c r="M462" s="95"/>
      <x:c r="N462" s="92"/>
      <x:c r="O462" s="92"/>
      <x:c r="P462" s="43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120"/>
      <x:c r="I463" s="120"/>
      <x:c r="J463" s="121"/>
      <x:c r="K463" s="92"/>
      <x:c r="L463" s="92"/>
      <x:c r="M463" s="95"/>
      <x:c r="N463" s="92"/>
      <x:c r="O463" s="92"/>
      <x:c r="P463" s="43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120"/>
      <x:c r="I464" s="120"/>
      <x:c r="J464" s="121"/>
      <x:c r="K464" s="92"/>
      <x:c r="L464" s="92"/>
      <x:c r="M464" s="95"/>
      <x:c r="N464" s="92"/>
      <x:c r="O464" s="92"/>
      <x:c r="P464" s="43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120"/>
      <x:c r="I465" s="120"/>
      <x:c r="J465" s="121"/>
      <x:c r="K465" s="92"/>
      <x:c r="L465" s="92"/>
      <x:c r="M465" s="95"/>
      <x:c r="N465" s="92"/>
      <x:c r="O465" s="92"/>
      <x:c r="P465" s="43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120"/>
      <x:c r="I466" s="120"/>
      <x:c r="J466" s="121"/>
      <x:c r="K466" s="92"/>
      <x:c r="L466" s="92"/>
      <x:c r="M466" s="95"/>
      <x:c r="N466" s="92"/>
      <x:c r="O466" s="92"/>
      <x:c r="P466" s="43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120"/>
      <x:c r="I467" s="120"/>
      <x:c r="J467" s="121"/>
      <x:c r="K467" s="92"/>
      <x:c r="L467" s="92"/>
      <x:c r="M467" s="95"/>
      <x:c r="N467" s="92"/>
      <x:c r="O467" s="92"/>
      <x:c r="P467" s="43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120"/>
      <x:c r="I468" s="120"/>
      <x:c r="J468" s="121"/>
      <x:c r="K468" s="92"/>
      <x:c r="L468" s="92"/>
      <x:c r="M468" s="95"/>
      <x:c r="N468" s="92"/>
      <x:c r="O468" s="92"/>
      <x:c r="P468" s="43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120"/>
      <x:c r="I469" s="120"/>
      <x:c r="J469" s="121"/>
      <x:c r="K469" s="92"/>
      <x:c r="L469" s="92"/>
      <x:c r="M469" s="95"/>
      <x:c r="N469" s="92"/>
      <x:c r="O469" s="92"/>
      <x:c r="P469" s="43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120"/>
      <x:c r="I470" s="120"/>
      <x:c r="J470" s="121"/>
      <x:c r="K470" s="92"/>
      <x:c r="L470" s="92"/>
      <x:c r="M470" s="95"/>
      <x:c r="N470" s="92"/>
      <x:c r="O470" s="92"/>
      <x:c r="P470" s="43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120"/>
      <x:c r="I471" s="120"/>
      <x:c r="J471" s="121"/>
      <x:c r="K471" s="92"/>
      <x:c r="L471" s="92"/>
      <x:c r="M471" s="95"/>
      <x:c r="N471" s="92"/>
      <x:c r="O471" s="92"/>
      <x:c r="P471" s="43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120"/>
      <x:c r="I472" s="120"/>
      <x:c r="J472" s="121"/>
      <x:c r="K472" s="92"/>
      <x:c r="L472" s="92"/>
      <x:c r="M472" s="95"/>
      <x:c r="N472" s="92"/>
      <x:c r="O472" s="92"/>
      <x:c r="P472" s="43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120"/>
      <x:c r="I473" s="120"/>
      <x:c r="J473" s="121"/>
      <x:c r="K473" s="92"/>
      <x:c r="L473" s="92"/>
      <x:c r="M473" s="95"/>
      <x:c r="N473" s="92"/>
      <x:c r="O473" s="92"/>
      <x:c r="P473" s="43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120"/>
      <x:c r="I474" s="120"/>
      <x:c r="J474" s="121"/>
      <x:c r="K474" s="92"/>
      <x:c r="L474" s="92"/>
      <x:c r="M474" s="95"/>
      <x:c r="N474" s="92"/>
      <x:c r="O474" s="92"/>
      <x:c r="P474" s="43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120"/>
      <x:c r="I475" s="120"/>
      <x:c r="J475" s="121"/>
      <x:c r="K475" s="92"/>
      <x:c r="L475" s="92"/>
      <x:c r="M475" s="95"/>
      <x:c r="N475" s="92"/>
      <x:c r="O475" s="92"/>
      <x:c r="P475" s="43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120"/>
      <x:c r="I476" s="120"/>
      <x:c r="J476" s="121"/>
      <x:c r="K476" s="92"/>
      <x:c r="L476" s="92"/>
      <x:c r="M476" s="95"/>
      <x:c r="N476" s="92"/>
      <x:c r="O476" s="92"/>
      <x:c r="P476" s="43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120"/>
      <x:c r="I477" s="120"/>
      <x:c r="J477" s="121"/>
      <x:c r="K477" s="92"/>
      <x:c r="L477" s="92"/>
      <x:c r="M477" s="95"/>
      <x:c r="N477" s="92"/>
      <x:c r="O477" s="92"/>
      <x:c r="P477" s="43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120"/>
      <x:c r="I478" s="120"/>
      <x:c r="J478" s="121"/>
      <x:c r="K478" s="92"/>
      <x:c r="L478" s="92"/>
      <x:c r="M478" s="95"/>
      <x:c r="N478" s="92"/>
      <x:c r="O478" s="92"/>
      <x:c r="P478" s="43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120"/>
      <x:c r="I479" s="120"/>
      <x:c r="J479" s="121"/>
      <x:c r="K479" s="92"/>
      <x:c r="L479" s="92"/>
      <x:c r="M479" s="95"/>
      <x:c r="N479" s="92"/>
      <x:c r="O479" s="92"/>
      <x:c r="P479" s="43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120"/>
      <x:c r="I480" s="120"/>
      <x:c r="J480" s="121"/>
      <x:c r="K480" s="92"/>
      <x:c r="L480" s="92"/>
      <x:c r="M480" s="95"/>
      <x:c r="N480" s="92"/>
      <x:c r="O480" s="92"/>
      <x:c r="P480" s="43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120"/>
      <x:c r="I481" s="120"/>
      <x:c r="J481" s="121"/>
      <x:c r="K481" s="92"/>
      <x:c r="L481" s="92"/>
      <x:c r="M481" s="95"/>
      <x:c r="N481" s="92"/>
      <x:c r="O481" s="92"/>
      <x:c r="P481" s="43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120"/>
      <x:c r="I482" s="120"/>
      <x:c r="J482" s="121"/>
      <x:c r="K482" s="92"/>
      <x:c r="L482" s="92"/>
      <x:c r="M482" s="95"/>
      <x:c r="N482" s="92"/>
      <x:c r="O482" s="92"/>
      <x:c r="P482" s="43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120"/>
      <x:c r="I483" s="120"/>
      <x:c r="J483" s="121"/>
      <x:c r="K483" s="92"/>
      <x:c r="L483" s="92"/>
      <x:c r="M483" s="95"/>
      <x:c r="N483" s="92"/>
      <x:c r="O483" s="92"/>
      <x:c r="P483" s="43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120"/>
      <x:c r="I484" s="120"/>
      <x:c r="J484" s="121"/>
      <x:c r="K484" s="92"/>
      <x:c r="L484" s="92"/>
      <x:c r="M484" s="95"/>
      <x:c r="N484" s="92"/>
      <x:c r="O484" s="92"/>
      <x:c r="P484" s="43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120"/>
      <x:c r="I485" s="120"/>
      <x:c r="J485" s="121"/>
      <x:c r="K485" s="92"/>
      <x:c r="L485" s="92"/>
      <x:c r="M485" s="95"/>
      <x:c r="N485" s="92"/>
      <x:c r="O485" s="92"/>
      <x:c r="P485" s="43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120"/>
      <x:c r="I486" s="120"/>
      <x:c r="J486" s="121"/>
      <x:c r="K486" s="92"/>
      <x:c r="L486" s="92"/>
      <x:c r="M486" s="95"/>
      <x:c r="N486" s="92"/>
      <x:c r="O486" s="92"/>
      <x:c r="P486" s="43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120"/>
      <x:c r="I487" s="120"/>
      <x:c r="J487" s="121"/>
      <x:c r="K487" s="92"/>
      <x:c r="L487" s="92"/>
      <x:c r="M487" s="95"/>
      <x:c r="N487" s="92"/>
      <x:c r="O487" s="92"/>
      <x:c r="P487" s="43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120"/>
      <x:c r="I488" s="120"/>
      <x:c r="J488" s="121"/>
      <x:c r="K488" s="92"/>
      <x:c r="L488" s="92"/>
      <x:c r="M488" s="95"/>
      <x:c r="N488" s="92"/>
      <x:c r="O488" s="92"/>
      <x:c r="P488" s="43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120"/>
      <x:c r="I489" s="120"/>
      <x:c r="J489" s="121"/>
      <x:c r="K489" s="92"/>
      <x:c r="L489" s="92"/>
      <x:c r="M489" s="95"/>
      <x:c r="N489" s="92"/>
      <x:c r="O489" s="92"/>
      <x:c r="P489" s="43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120"/>
      <x:c r="I490" s="120"/>
      <x:c r="J490" s="121"/>
      <x:c r="K490" s="92"/>
      <x:c r="L490" s="92"/>
      <x:c r="M490" s="95"/>
      <x:c r="N490" s="92"/>
      <x:c r="O490" s="92"/>
      <x:c r="P490" s="43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120"/>
      <x:c r="I491" s="120"/>
      <x:c r="J491" s="121"/>
      <x:c r="K491" s="92"/>
      <x:c r="L491" s="92"/>
      <x:c r="M491" s="95"/>
      <x:c r="N491" s="92"/>
      <x:c r="O491" s="92"/>
      <x:c r="P491" s="43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120"/>
      <x:c r="I492" s="120"/>
      <x:c r="J492" s="121"/>
      <x:c r="K492" s="92"/>
      <x:c r="L492" s="92"/>
      <x:c r="M492" s="95"/>
      <x:c r="N492" s="92"/>
      <x:c r="O492" s="92"/>
      <x:c r="P492" s="43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120"/>
      <x:c r="I493" s="120"/>
      <x:c r="J493" s="121"/>
      <x:c r="K493" s="92"/>
      <x:c r="L493" s="92"/>
      <x:c r="M493" s="95"/>
      <x:c r="N493" s="92"/>
      <x:c r="O493" s="92"/>
      <x:c r="P493" s="43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120"/>
      <x:c r="I494" s="120"/>
      <x:c r="J494" s="121"/>
      <x:c r="K494" s="92"/>
      <x:c r="L494" s="92"/>
      <x:c r="M494" s="95"/>
      <x:c r="N494" s="92"/>
      <x:c r="O494" s="92"/>
      <x:c r="P494" s="43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120"/>
      <x:c r="I495" s="120"/>
      <x:c r="J495" s="121"/>
      <x:c r="K495" s="92"/>
      <x:c r="L495" s="92"/>
      <x:c r="M495" s="95"/>
      <x:c r="N495" s="92"/>
      <x:c r="O495" s="92"/>
      <x:c r="P495" s="43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120"/>
      <x:c r="I496" s="120"/>
      <x:c r="J496" s="121"/>
      <x:c r="K496" s="92"/>
      <x:c r="L496" s="92"/>
      <x:c r="M496" s="95"/>
      <x:c r="N496" s="92"/>
      <x:c r="O496" s="92"/>
      <x:c r="P496" s="43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120"/>
      <x:c r="I497" s="120"/>
      <x:c r="J497" s="121"/>
      <x:c r="K497" s="92"/>
      <x:c r="L497" s="92"/>
      <x:c r="M497" s="95"/>
      <x:c r="N497" s="92"/>
      <x:c r="O497" s="92"/>
      <x:c r="P497" s="43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120"/>
      <x:c r="I498" s="120"/>
      <x:c r="J498" s="121"/>
      <x:c r="K498" s="92"/>
      <x:c r="L498" s="92"/>
      <x:c r="M498" s="95"/>
      <x:c r="N498" s="92"/>
      <x:c r="O498" s="92"/>
      <x:c r="P498" s="43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120"/>
      <x:c r="I499" s="120"/>
      <x:c r="J499" s="121"/>
      <x:c r="K499" s="92"/>
      <x:c r="L499" s="92"/>
      <x:c r="M499" s="95"/>
      <x:c r="N499" s="92"/>
      <x:c r="O499" s="92"/>
      <x:c r="P499" s="43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120"/>
      <x:c r="I500" s="120"/>
      <x:c r="J500" s="121"/>
      <x:c r="K500" s="92"/>
      <x:c r="L500" s="92"/>
      <x:c r="M500" s="95"/>
      <x:c r="N500" s="92"/>
      <x:c r="O500" s="92"/>
      <x:c r="P500" s="43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120"/>
      <x:c r="I501" s="120"/>
      <x:c r="J501" s="121"/>
      <x:c r="K501" s="92"/>
      <x:c r="L501" s="92"/>
      <x:c r="M501" s="95"/>
      <x:c r="N501" s="92"/>
      <x:c r="O501" s="92"/>
      <x:c r="P501" s="43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120"/>
      <x:c r="I502" s="120"/>
      <x:c r="J502" s="121"/>
      <x:c r="K502" s="92"/>
      <x:c r="L502" s="92"/>
      <x:c r="M502" s="95"/>
      <x:c r="N502" s="92"/>
      <x:c r="O502" s="92"/>
      <x:c r="P502" s="43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120"/>
      <x:c r="I503" s="120"/>
      <x:c r="J503" s="121"/>
      <x:c r="K503" s="92"/>
      <x:c r="L503" s="92"/>
      <x:c r="M503" s="95"/>
      <x:c r="N503" s="92"/>
      <x:c r="O503" s="92"/>
      <x:c r="P503" s="43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120"/>
      <x:c r="I504" s="120"/>
      <x:c r="J504" s="121"/>
      <x:c r="K504" s="92"/>
      <x:c r="L504" s="92"/>
      <x:c r="M504" s="95"/>
      <x:c r="N504" s="92"/>
      <x:c r="O504" s="92"/>
      <x:c r="P504" s="43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120"/>
      <x:c r="I505" s="120"/>
      <x:c r="J505" s="121"/>
      <x:c r="K505" s="92"/>
      <x:c r="L505" s="92"/>
      <x:c r="M505" s="95"/>
      <x:c r="N505" s="92"/>
      <x:c r="O505" s="92"/>
      <x:c r="P505" s="43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120"/>
      <x:c r="I506" s="120"/>
      <x:c r="J506" s="121"/>
      <x:c r="K506" s="92"/>
      <x:c r="L506" s="92"/>
      <x:c r="M506" s="95"/>
      <x:c r="N506" s="92"/>
      <x:c r="O506" s="92"/>
      <x:c r="P506" s="43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R4"/>
  </x:mergeCells>
  <x:dataValidations count="3">
    <x:dataValidation type="list" errorStyle="stop" operator="between" allowBlank="0" showDropDown="0" showInputMessage="0" showErrorMessage="0" sqref="E7:E506">
      <x:formula1>"Property summary,Unit type,Unit record"</x:formula1>
      <x:formula2>0</x:formula2>
    </x:dataValidation>
    <x:dataValidation type="list" errorStyle="stop" operator="between" allowBlank="0" showDropDown="0" showInputMessage="0" showErrorMessage="0" sqref="G7:G506">
      <x:formula1>"Studio,1 bedroom,2 bedroom,3 bedroom,4+ bedroom,Other,Unknown"</x:formula1>
      <x:formula2>0</x:formula2>
    </x:dataValidation>
    <x:dataValidation type="list" errorStyle="stop" operator="between" allowBlank="0" showDropDown="0" showInputMessage="0" showErrorMessage="0" sqref="P7:P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4" width="18" style="1" hidden="0" customWidth="1"/>
    <x:col min="5" max="5" width="22" style="1" hidden="0" customWidth="1"/>
    <x:col min="6" max="6" width="20" style="1" hidden="0" customWidth="1"/>
    <x:col min="7" max="7" width="22" style="1" hidden="0" customWidth="1"/>
    <x:col min="8" max="9" width="18" style="1" hidden="0" customWidth="1"/>
    <x:col min="10" max="11" width="20" style="1" hidden="0" customWidth="1"/>
    <x:col min="12" max="12" width="22" style="1" hidden="0" customWidth="1"/>
    <x:col min="13" max="13" width="18" style="1" hidden="0" customWidth="1"/>
    <x:col min="14" max="14" width="24" style="1" hidden="0" customWidth="1"/>
    <x:col min="15" max="15" width="20" style="1" hidden="0" customWidth="1"/>
    <x:col min="16" max="16" width="18" style="1" hidden="0" customWidth="1"/>
    <x:col min="17" max="17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1620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3"/>
      <x:c r="S2" s="3"/>
      <x:c r="T2" s="3"/>
      <x:c r="U2" s="3"/>
      <x:c r="V2" s="3"/>
      <x:c r="W2" s="3"/>
      <x:c r="X2" s="3"/>
      <x:c r="Y2" s="3"/>
      <x:c r="Z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5" t="s">
        <x:v>1621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3"/>
      <x:c r="S4" s="3"/>
      <x:c r="T4" s="3"/>
      <x:c r="U4" s="3"/>
      <x:c r="V4" s="3"/>
      <x:c r="W4" s="3"/>
      <x:c r="X4" s="3"/>
      <x:c r="Y4" s="3"/>
      <x:c r="Z4" s="3"/>
    </x:row>
    <x:row r="5" ht="19.5" hidden="0" customHeight="1">
      <x:c r="A5" s="122" t="s">
        <x:v>1622</x:v>
      </x:c>
      <x:c r="B5" s="122"/>
      <x:c r="C5" s="122"/>
      <x:c r="D5" s="122"/>
      <x:c r="E5" s="122"/>
      <x:c r="F5" s="122"/>
      <x:c r="G5" s="122"/>
      <x:c r="H5" s="122"/>
      <x:c r="I5" s="122"/>
      <x:c r="J5" s="122"/>
      <x:c r="K5" s="122"/>
      <x:c r="L5" s="122"/>
      <x:c r="M5" s="122"/>
      <x:c r="N5" s="122"/>
      <x:c r="O5" s="122"/>
      <x:c r="P5" s="122"/>
      <x:c r="Q5" s="122"/>
      <x:c r="R5" s="3"/>
      <x:c r="S5" s="3"/>
      <x:c r="T5" s="3"/>
      <x:c r="U5" s="3"/>
      <x:c r="V5" s="3"/>
      <x:c r="W5" s="3"/>
      <x:c r="X5" s="3"/>
      <x:c r="Y5" s="3"/>
      <x:c r="Z5" s="3"/>
    </x:row>
    <x:row r="6" ht="33.75" hidden="0" customHeight="1">
      <x:c r="A6" s="298" t="s">
        <x:v>1623</x:v>
      </x:c>
      <x:c r="B6" s="298" t="s">
        <x:v>1057</x:v>
      </x:c>
      <x:c r="C6" s="298" t="s">
        <x:v>1058</x:v>
      </x:c>
      <x:c r="D6" s="298" t="s">
        <x:v>1532</x:v>
      </x:c>
      <x:c r="E6" s="298" t="s">
        <x:v>1261</x:v>
      </x:c>
      <x:c r="F6" s="298" t="s">
        <x:v>1624</x:v>
      </x:c>
      <x:c r="G6" s="299" t="s">
        <x:v>1625</x:v>
      </x:c>
      <x:c r="H6" s="299" t="s">
        <x:v>1626</x:v>
      </x:c>
      <x:c r="I6" s="299" t="s">
        <x:v>1627</x:v>
      </x:c>
      <x:c r="J6" s="299" t="s">
        <x:v>1628</x:v>
      </x:c>
      <x:c r="K6" s="299" t="s">
        <x:v>1604</x:v>
      </x:c>
      <x:c r="L6" s="299" t="s">
        <x:v>1629</x:v>
      </x:c>
      <x:c r="M6" s="298" t="s">
        <x:v>1460</x:v>
      </x:c>
      <x:c r="N6" s="299" t="s">
        <x:v>533</x:v>
      </x:c>
      <x:c r="O6" s="298" t="s">
        <x:v>1076</x:v>
      </x:c>
      <x:c r="P6" s="298" t="s">
        <x:v>1493</x:v>
      </x:c>
      <x:c r="Q6" s="299" t="s">
        <x:v>448</x:v>
      </x:c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110"/>
      <x:c r="H7" s="110"/>
      <x:c r="I7" s="110"/>
      <x:c r="J7" s="110"/>
      <x:c r="K7" s="111"/>
      <x:c r="L7" s="90"/>
      <x:c r="M7" s="90"/>
      <x:c r="N7" s="90"/>
      <x:c r="O7" s="90"/>
      <x:c r="P7" s="90"/>
      <x:c r="Q7" s="90"/>
      <x:c r="R7" s="3"/>
      <x:c r="S7" s="3"/>
      <x:c r="T7" s="3"/>
      <x:c r="U7" s="3"/>
      <x:c r="V7" s="3"/>
      <x:c r="W7" s="3"/>
      <x:c r="X7" s="3"/>
      <x:c r="Y7" s="3"/>
      <x:c r="Z7" s="3"/>
    </x:row>
    <x:row r="8" ht="19.5" hidden="0" customHeight="1">
      <x:c r="A8" s="90"/>
      <x:c r="B8" s="90"/>
      <x:c r="C8" s="90"/>
      <x:c r="D8" s="90"/>
      <x:c r="E8" s="90"/>
      <x:c r="F8" s="90"/>
      <x:c r="G8" s="110"/>
      <x:c r="H8" s="110"/>
      <x:c r="I8" s="110"/>
      <x:c r="J8" s="110"/>
      <x:c r="K8" s="111"/>
      <x:c r="L8" s="90"/>
      <x:c r="M8" s="90"/>
      <x:c r="N8" s="90"/>
      <x:c r="O8" s="90"/>
      <x:c r="P8" s="90"/>
      <x:c r="Q8" s="90"/>
      <x:c r="R8" s="3"/>
      <x:c r="S8" s="3"/>
      <x:c r="T8" s="3"/>
      <x:c r="U8" s="3"/>
      <x:c r="V8" s="3"/>
      <x:c r="W8" s="3"/>
      <x:c r="X8" s="3"/>
      <x:c r="Y8" s="3"/>
      <x:c r="Z8" s="3"/>
    </x:row>
    <x:row r="9" ht="19.5" hidden="0" customHeight="1">
      <x:c r="A9" s="90"/>
      <x:c r="B9" s="90"/>
      <x:c r="C9" s="90"/>
      <x:c r="D9" s="90"/>
      <x:c r="E9" s="90"/>
      <x:c r="F9" s="90"/>
      <x:c r="G9" s="110"/>
      <x:c r="H9" s="110"/>
      <x:c r="I9" s="110"/>
      <x:c r="J9" s="110"/>
      <x:c r="K9" s="111"/>
      <x:c r="L9" s="90"/>
      <x:c r="M9" s="90"/>
      <x:c r="N9" s="90"/>
      <x:c r="O9" s="90"/>
      <x:c r="P9" s="90"/>
      <x:c r="Q9" s="90"/>
      <x:c r="R9" s="3"/>
      <x:c r="S9" s="3"/>
      <x:c r="T9" s="3"/>
      <x:c r="U9" s="3"/>
      <x:c r="V9" s="3"/>
      <x:c r="W9" s="3"/>
      <x:c r="X9" s="3"/>
      <x:c r="Y9" s="3"/>
      <x:c r="Z9" s="3"/>
    </x:row>
    <x:row r="10" ht="19.5" hidden="0" customHeight="1">
      <x:c r="A10" s="90"/>
      <x:c r="B10" s="90"/>
      <x:c r="C10" s="90"/>
      <x:c r="D10" s="90"/>
      <x:c r="E10" s="90"/>
      <x:c r="F10" s="90"/>
      <x:c r="G10" s="110"/>
      <x:c r="H10" s="110"/>
      <x:c r="I10" s="110"/>
      <x:c r="J10" s="110"/>
      <x:c r="K10" s="111"/>
      <x:c r="L10" s="90"/>
      <x:c r="M10" s="90"/>
      <x:c r="N10" s="90"/>
      <x:c r="O10" s="90"/>
      <x:c r="P10" s="90"/>
      <x:c r="Q10" s="90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9.5" hidden="0" customHeight="1">
      <x:c r="A11" s="90"/>
      <x:c r="B11" s="90"/>
      <x:c r="C11" s="90"/>
      <x:c r="D11" s="90"/>
      <x:c r="E11" s="90"/>
      <x:c r="F11" s="90"/>
      <x:c r="G11" s="110"/>
      <x:c r="H11" s="110"/>
      <x:c r="I11" s="110"/>
      <x:c r="J11" s="110"/>
      <x:c r="K11" s="111"/>
      <x:c r="L11" s="90"/>
      <x:c r="M11" s="90"/>
      <x:c r="N11" s="90"/>
      <x:c r="O11" s="90"/>
      <x:c r="P11" s="90"/>
      <x:c r="Q11" s="90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9.5" hidden="0" customHeight="1">
      <x:c r="A12" s="90"/>
      <x:c r="B12" s="90"/>
      <x:c r="C12" s="90"/>
      <x:c r="D12" s="90"/>
      <x:c r="E12" s="90"/>
      <x:c r="F12" s="90"/>
      <x:c r="G12" s="110"/>
      <x:c r="H12" s="110"/>
      <x:c r="I12" s="110"/>
      <x:c r="J12" s="110"/>
      <x:c r="K12" s="111"/>
      <x:c r="L12" s="90"/>
      <x:c r="M12" s="90"/>
      <x:c r="N12" s="90"/>
      <x:c r="O12" s="90"/>
      <x:c r="P12" s="90"/>
      <x:c r="Q12" s="90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9.5" hidden="0" customHeight="1">
      <x:c r="A13" s="90"/>
      <x:c r="B13" s="90"/>
      <x:c r="C13" s="90"/>
      <x:c r="D13" s="90"/>
      <x:c r="E13" s="90"/>
      <x:c r="F13" s="90"/>
      <x:c r="G13" s="110"/>
      <x:c r="H13" s="110"/>
      <x:c r="I13" s="110"/>
      <x:c r="J13" s="110"/>
      <x:c r="K13" s="111"/>
      <x:c r="L13" s="90"/>
      <x:c r="M13" s="90"/>
      <x:c r="N13" s="90"/>
      <x:c r="O13" s="90"/>
      <x:c r="P13" s="90"/>
      <x:c r="Q13" s="90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9.5" hidden="0" customHeight="1">
      <x:c r="A14" s="90"/>
      <x:c r="B14" s="90"/>
      <x:c r="C14" s="90"/>
      <x:c r="D14" s="90"/>
      <x:c r="E14" s="90"/>
      <x:c r="F14" s="90"/>
      <x:c r="G14" s="110"/>
      <x:c r="H14" s="110"/>
      <x:c r="I14" s="110"/>
      <x:c r="J14" s="110"/>
      <x:c r="K14" s="111"/>
      <x:c r="L14" s="90"/>
      <x:c r="M14" s="90"/>
      <x:c r="N14" s="90"/>
      <x:c r="O14" s="90"/>
      <x:c r="P14" s="90"/>
      <x:c r="Q14" s="90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9.5" hidden="0" customHeight="1">
      <x:c r="A15" s="90"/>
      <x:c r="B15" s="90"/>
      <x:c r="C15" s="90"/>
      <x:c r="D15" s="90"/>
      <x:c r="E15" s="90"/>
      <x:c r="F15" s="90"/>
      <x:c r="G15" s="110"/>
      <x:c r="H15" s="110"/>
      <x:c r="I15" s="110"/>
      <x:c r="J15" s="110"/>
      <x:c r="K15" s="111"/>
      <x:c r="L15" s="90"/>
      <x:c r="M15" s="90"/>
      <x:c r="N15" s="90"/>
      <x:c r="O15" s="90"/>
      <x:c r="P15" s="90"/>
      <x:c r="Q15" s="90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9.5" hidden="0" customHeight="1">
      <x:c r="A16" s="90"/>
      <x:c r="B16" s="90"/>
      <x:c r="C16" s="90"/>
      <x:c r="D16" s="90"/>
      <x:c r="E16" s="90"/>
      <x:c r="F16" s="90"/>
      <x:c r="G16" s="110"/>
      <x:c r="H16" s="110"/>
      <x:c r="I16" s="110"/>
      <x:c r="J16" s="110"/>
      <x:c r="K16" s="111"/>
      <x:c r="L16" s="90"/>
      <x:c r="M16" s="90"/>
      <x:c r="N16" s="90"/>
      <x:c r="O16" s="90"/>
      <x:c r="P16" s="90"/>
      <x:c r="Q16" s="90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9.5" hidden="0" customHeight="1">
      <x:c r="A17" s="90"/>
      <x:c r="B17" s="90"/>
      <x:c r="C17" s="90"/>
      <x:c r="D17" s="90"/>
      <x:c r="E17" s="90"/>
      <x:c r="F17" s="90"/>
      <x:c r="G17" s="110"/>
      <x:c r="H17" s="110"/>
      <x:c r="I17" s="110"/>
      <x:c r="J17" s="110"/>
      <x:c r="K17" s="111"/>
      <x:c r="L17" s="90"/>
      <x:c r="M17" s="90"/>
      <x:c r="N17" s="90"/>
      <x:c r="O17" s="90"/>
      <x:c r="P17" s="90"/>
      <x:c r="Q17" s="90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9.5" hidden="0" customHeight="1">
      <x:c r="A18" s="90"/>
      <x:c r="B18" s="90"/>
      <x:c r="C18" s="90"/>
      <x:c r="D18" s="90"/>
      <x:c r="E18" s="90"/>
      <x:c r="F18" s="90"/>
      <x:c r="G18" s="110"/>
      <x:c r="H18" s="110"/>
      <x:c r="I18" s="110"/>
      <x:c r="J18" s="110"/>
      <x:c r="K18" s="111"/>
      <x:c r="L18" s="90"/>
      <x:c r="M18" s="90"/>
      <x:c r="N18" s="90"/>
      <x:c r="O18" s="90"/>
      <x:c r="P18" s="90"/>
      <x:c r="Q18" s="90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9.5" hidden="0" customHeight="1">
      <x:c r="A19" s="90"/>
      <x:c r="B19" s="90"/>
      <x:c r="C19" s="90"/>
      <x:c r="D19" s="90"/>
      <x:c r="E19" s="90"/>
      <x:c r="F19" s="90"/>
      <x:c r="G19" s="110"/>
      <x:c r="H19" s="110"/>
      <x:c r="I19" s="110"/>
      <x:c r="J19" s="110"/>
      <x:c r="K19" s="111"/>
      <x:c r="L19" s="90"/>
      <x:c r="M19" s="90"/>
      <x:c r="N19" s="90"/>
      <x:c r="O19" s="90"/>
      <x:c r="P19" s="90"/>
      <x:c r="Q19" s="90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9.5" hidden="0" customHeight="1">
      <x:c r="A20" s="90"/>
      <x:c r="B20" s="90"/>
      <x:c r="C20" s="90"/>
      <x:c r="D20" s="90"/>
      <x:c r="E20" s="90"/>
      <x:c r="F20" s="90"/>
      <x:c r="G20" s="110"/>
      <x:c r="H20" s="110"/>
      <x:c r="I20" s="110"/>
      <x:c r="J20" s="110"/>
      <x:c r="K20" s="111"/>
      <x:c r="L20" s="90"/>
      <x:c r="M20" s="90"/>
      <x:c r="N20" s="90"/>
      <x:c r="O20" s="90"/>
      <x:c r="P20" s="90"/>
      <x:c r="Q20" s="90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9.5" hidden="0" customHeight="1">
      <x:c r="A21" s="90"/>
      <x:c r="B21" s="90"/>
      <x:c r="C21" s="90"/>
      <x:c r="D21" s="90"/>
      <x:c r="E21" s="90"/>
      <x:c r="F21" s="90"/>
      <x:c r="G21" s="110"/>
      <x:c r="H21" s="110"/>
      <x:c r="I21" s="110"/>
      <x:c r="J21" s="110"/>
      <x:c r="K21" s="111"/>
      <x:c r="L21" s="90"/>
      <x:c r="M21" s="90"/>
      <x:c r="N21" s="90"/>
      <x:c r="O21" s="90"/>
      <x:c r="P21" s="90"/>
      <x:c r="Q21" s="90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9.5" hidden="0" customHeight="1">
      <x:c r="A22" s="90"/>
      <x:c r="B22" s="90"/>
      <x:c r="C22" s="90"/>
      <x:c r="D22" s="90"/>
      <x:c r="E22" s="90"/>
      <x:c r="F22" s="90"/>
      <x:c r="G22" s="110"/>
      <x:c r="H22" s="110"/>
      <x:c r="I22" s="110"/>
      <x:c r="J22" s="110"/>
      <x:c r="K22" s="111"/>
      <x:c r="L22" s="90"/>
      <x:c r="M22" s="90"/>
      <x:c r="N22" s="90"/>
      <x:c r="O22" s="90"/>
      <x:c r="P22" s="90"/>
      <x:c r="Q22" s="90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9.5" hidden="0" customHeight="1">
      <x:c r="A23" s="90"/>
      <x:c r="B23" s="90"/>
      <x:c r="C23" s="90"/>
      <x:c r="D23" s="90"/>
      <x:c r="E23" s="90"/>
      <x:c r="F23" s="90"/>
      <x:c r="G23" s="110"/>
      <x:c r="H23" s="110"/>
      <x:c r="I23" s="110"/>
      <x:c r="J23" s="110"/>
      <x:c r="K23" s="111"/>
      <x:c r="L23" s="90"/>
      <x:c r="M23" s="90"/>
      <x:c r="N23" s="90"/>
      <x:c r="O23" s="90"/>
      <x:c r="P23" s="90"/>
      <x:c r="Q23" s="90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9.5" hidden="0" customHeight="1">
      <x:c r="A24" s="90"/>
      <x:c r="B24" s="90"/>
      <x:c r="C24" s="90"/>
      <x:c r="D24" s="90"/>
      <x:c r="E24" s="90"/>
      <x:c r="F24" s="90"/>
      <x:c r="G24" s="110"/>
      <x:c r="H24" s="110"/>
      <x:c r="I24" s="110"/>
      <x:c r="J24" s="110"/>
      <x:c r="K24" s="111"/>
      <x:c r="L24" s="90"/>
      <x:c r="M24" s="90"/>
      <x:c r="N24" s="90"/>
      <x:c r="O24" s="90"/>
      <x:c r="P24" s="90"/>
      <x:c r="Q24" s="90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9.5" hidden="0" customHeight="1">
      <x:c r="A25" s="90"/>
      <x:c r="B25" s="90"/>
      <x:c r="C25" s="90"/>
      <x:c r="D25" s="90"/>
      <x:c r="E25" s="90"/>
      <x:c r="F25" s="90"/>
      <x:c r="G25" s="110"/>
      <x:c r="H25" s="110"/>
      <x:c r="I25" s="110"/>
      <x:c r="J25" s="110"/>
      <x:c r="K25" s="111"/>
      <x:c r="L25" s="90"/>
      <x:c r="M25" s="90"/>
      <x:c r="N25" s="90"/>
      <x:c r="O25" s="90"/>
      <x:c r="P25" s="90"/>
      <x:c r="Q25" s="90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9.5" hidden="0" customHeight="1">
      <x:c r="A26" s="90"/>
      <x:c r="B26" s="90"/>
      <x:c r="C26" s="90"/>
      <x:c r="D26" s="90"/>
      <x:c r="E26" s="90"/>
      <x:c r="F26" s="90"/>
      <x:c r="G26" s="110"/>
      <x:c r="H26" s="110"/>
      <x:c r="I26" s="110"/>
      <x:c r="J26" s="110"/>
      <x:c r="K26" s="111"/>
      <x:c r="L26" s="90"/>
      <x:c r="M26" s="90"/>
      <x:c r="N26" s="90"/>
      <x:c r="O26" s="90"/>
      <x:c r="P26" s="90"/>
      <x:c r="Q26" s="90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9.5" hidden="0" customHeight="1">
      <x:c r="A27" s="90"/>
      <x:c r="B27" s="90"/>
      <x:c r="C27" s="90"/>
      <x:c r="D27" s="90"/>
      <x:c r="E27" s="90"/>
      <x:c r="F27" s="90"/>
      <x:c r="G27" s="110"/>
      <x:c r="H27" s="110"/>
      <x:c r="I27" s="110"/>
      <x:c r="J27" s="110"/>
      <x:c r="K27" s="111"/>
      <x:c r="L27" s="90"/>
      <x:c r="M27" s="90"/>
      <x:c r="N27" s="90"/>
      <x:c r="O27" s="90"/>
      <x:c r="P27" s="90"/>
      <x:c r="Q27" s="90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9.5" hidden="0" customHeight="1">
      <x:c r="A28" s="90"/>
      <x:c r="B28" s="90"/>
      <x:c r="C28" s="90"/>
      <x:c r="D28" s="90"/>
      <x:c r="E28" s="90"/>
      <x:c r="F28" s="90"/>
      <x:c r="G28" s="110"/>
      <x:c r="H28" s="110"/>
      <x:c r="I28" s="110"/>
      <x:c r="J28" s="110"/>
      <x:c r="K28" s="111"/>
      <x:c r="L28" s="90"/>
      <x:c r="M28" s="90"/>
      <x:c r="N28" s="90"/>
      <x:c r="O28" s="90"/>
      <x:c r="P28" s="90"/>
      <x:c r="Q28" s="90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9.5" hidden="0" customHeight="1">
      <x:c r="A29" s="90"/>
      <x:c r="B29" s="90"/>
      <x:c r="C29" s="90"/>
      <x:c r="D29" s="90"/>
      <x:c r="E29" s="90"/>
      <x:c r="F29" s="90"/>
      <x:c r="G29" s="110"/>
      <x:c r="H29" s="110"/>
      <x:c r="I29" s="110"/>
      <x:c r="J29" s="110"/>
      <x:c r="K29" s="111"/>
      <x:c r="L29" s="90"/>
      <x:c r="M29" s="90"/>
      <x:c r="N29" s="90"/>
      <x:c r="O29" s="90"/>
      <x:c r="P29" s="90"/>
      <x:c r="Q29" s="90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9.5" hidden="0" customHeight="1">
      <x:c r="A30" s="90"/>
      <x:c r="B30" s="90"/>
      <x:c r="C30" s="90"/>
      <x:c r="D30" s="90"/>
      <x:c r="E30" s="90"/>
      <x:c r="F30" s="90"/>
      <x:c r="G30" s="110"/>
      <x:c r="H30" s="110"/>
      <x:c r="I30" s="110"/>
      <x:c r="J30" s="110"/>
      <x:c r="K30" s="111"/>
      <x:c r="L30" s="90"/>
      <x:c r="M30" s="90"/>
      <x:c r="N30" s="90"/>
      <x:c r="O30" s="90"/>
      <x:c r="P30" s="90"/>
      <x:c r="Q30" s="90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9.5" hidden="0" customHeight="1">
      <x:c r="A31" s="90"/>
      <x:c r="B31" s="90"/>
      <x:c r="C31" s="90"/>
      <x:c r="D31" s="90"/>
      <x:c r="E31" s="90"/>
      <x:c r="F31" s="90"/>
      <x:c r="G31" s="110"/>
      <x:c r="H31" s="110"/>
      <x:c r="I31" s="110"/>
      <x:c r="J31" s="110"/>
      <x:c r="K31" s="111"/>
      <x:c r="L31" s="90"/>
      <x:c r="M31" s="90"/>
      <x:c r="N31" s="90"/>
      <x:c r="O31" s="90"/>
      <x:c r="P31" s="90"/>
      <x:c r="Q31" s="90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9.5" hidden="0" customHeight="1">
      <x:c r="A32" s="90"/>
      <x:c r="B32" s="90"/>
      <x:c r="C32" s="90"/>
      <x:c r="D32" s="90"/>
      <x:c r="E32" s="90"/>
      <x:c r="F32" s="90"/>
      <x:c r="G32" s="110"/>
      <x:c r="H32" s="110"/>
      <x:c r="I32" s="110"/>
      <x:c r="J32" s="110"/>
      <x:c r="K32" s="111"/>
      <x:c r="L32" s="90"/>
      <x:c r="M32" s="90"/>
      <x:c r="N32" s="90"/>
      <x:c r="O32" s="90"/>
      <x:c r="P32" s="90"/>
      <x:c r="Q32" s="90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9.5" hidden="0" customHeight="1">
      <x:c r="A33" s="90"/>
      <x:c r="B33" s="90"/>
      <x:c r="C33" s="90"/>
      <x:c r="D33" s="90"/>
      <x:c r="E33" s="90"/>
      <x:c r="F33" s="90"/>
      <x:c r="G33" s="110"/>
      <x:c r="H33" s="110"/>
      <x:c r="I33" s="110"/>
      <x:c r="J33" s="110"/>
      <x:c r="K33" s="111"/>
      <x:c r="L33" s="90"/>
      <x:c r="M33" s="90"/>
      <x:c r="N33" s="90"/>
      <x:c r="O33" s="90"/>
      <x:c r="P33" s="90"/>
      <x:c r="Q33" s="90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9.5" hidden="0" customHeight="1">
      <x:c r="A34" s="90"/>
      <x:c r="B34" s="90"/>
      <x:c r="C34" s="90"/>
      <x:c r="D34" s="90"/>
      <x:c r="E34" s="90"/>
      <x:c r="F34" s="90"/>
      <x:c r="G34" s="110"/>
      <x:c r="H34" s="110"/>
      <x:c r="I34" s="110"/>
      <x:c r="J34" s="110"/>
      <x:c r="K34" s="111"/>
      <x:c r="L34" s="90"/>
      <x:c r="M34" s="90"/>
      <x:c r="N34" s="90"/>
      <x:c r="O34" s="90"/>
      <x:c r="P34" s="90"/>
      <x:c r="Q34" s="90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9.5" hidden="0" customHeight="1">
      <x:c r="A35" s="90"/>
      <x:c r="B35" s="90"/>
      <x:c r="C35" s="90"/>
      <x:c r="D35" s="90"/>
      <x:c r="E35" s="90"/>
      <x:c r="F35" s="90"/>
      <x:c r="G35" s="110"/>
      <x:c r="H35" s="110"/>
      <x:c r="I35" s="110"/>
      <x:c r="J35" s="110"/>
      <x:c r="K35" s="111"/>
      <x:c r="L35" s="90"/>
      <x:c r="M35" s="90"/>
      <x:c r="N35" s="90"/>
      <x:c r="O35" s="90"/>
      <x:c r="P35" s="90"/>
      <x:c r="Q35" s="90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9.5" hidden="0" customHeight="1">
      <x:c r="A36" s="90"/>
      <x:c r="B36" s="90"/>
      <x:c r="C36" s="90"/>
      <x:c r="D36" s="90"/>
      <x:c r="E36" s="90"/>
      <x:c r="F36" s="90"/>
      <x:c r="G36" s="110"/>
      <x:c r="H36" s="110"/>
      <x:c r="I36" s="110"/>
      <x:c r="J36" s="110"/>
      <x:c r="K36" s="111"/>
      <x:c r="L36" s="90"/>
      <x:c r="M36" s="90"/>
      <x:c r="N36" s="90"/>
      <x:c r="O36" s="90"/>
      <x:c r="P36" s="90"/>
      <x:c r="Q36" s="90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9.5" hidden="0" customHeight="1">
      <x:c r="A37" s="90"/>
      <x:c r="B37" s="90"/>
      <x:c r="C37" s="90"/>
      <x:c r="D37" s="90"/>
      <x:c r="E37" s="90"/>
      <x:c r="F37" s="90"/>
      <x:c r="G37" s="110"/>
      <x:c r="H37" s="110"/>
      <x:c r="I37" s="110"/>
      <x:c r="J37" s="110"/>
      <x:c r="K37" s="111"/>
      <x:c r="L37" s="90"/>
      <x:c r="M37" s="90"/>
      <x:c r="N37" s="90"/>
      <x:c r="O37" s="90"/>
      <x:c r="P37" s="90"/>
      <x:c r="Q37" s="90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9.5" hidden="0" customHeight="1">
      <x:c r="A38" s="90"/>
      <x:c r="B38" s="90"/>
      <x:c r="C38" s="90"/>
      <x:c r="D38" s="90"/>
      <x:c r="E38" s="90"/>
      <x:c r="F38" s="90"/>
      <x:c r="G38" s="110"/>
      <x:c r="H38" s="110"/>
      <x:c r="I38" s="110"/>
      <x:c r="J38" s="110"/>
      <x:c r="K38" s="111"/>
      <x:c r="L38" s="90"/>
      <x:c r="M38" s="90"/>
      <x:c r="N38" s="90"/>
      <x:c r="O38" s="90"/>
      <x:c r="P38" s="90"/>
      <x:c r="Q38" s="90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9.5" hidden="0" customHeight="1">
      <x:c r="A39" s="90"/>
      <x:c r="B39" s="90"/>
      <x:c r="C39" s="90"/>
      <x:c r="D39" s="90"/>
      <x:c r="E39" s="90"/>
      <x:c r="F39" s="90"/>
      <x:c r="G39" s="110"/>
      <x:c r="H39" s="110"/>
      <x:c r="I39" s="110"/>
      <x:c r="J39" s="110"/>
      <x:c r="K39" s="111"/>
      <x:c r="L39" s="90"/>
      <x:c r="M39" s="90"/>
      <x:c r="N39" s="90"/>
      <x:c r="O39" s="90"/>
      <x:c r="P39" s="90"/>
      <x:c r="Q39" s="90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9.5" hidden="0" customHeight="1">
      <x:c r="A40" s="90"/>
      <x:c r="B40" s="90"/>
      <x:c r="C40" s="90"/>
      <x:c r="D40" s="90"/>
      <x:c r="E40" s="90"/>
      <x:c r="F40" s="90"/>
      <x:c r="G40" s="110"/>
      <x:c r="H40" s="110"/>
      <x:c r="I40" s="110"/>
      <x:c r="J40" s="110"/>
      <x:c r="K40" s="111"/>
      <x:c r="L40" s="90"/>
      <x:c r="M40" s="90"/>
      <x:c r="N40" s="90"/>
      <x:c r="O40" s="90"/>
      <x:c r="P40" s="90"/>
      <x:c r="Q40" s="90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9.5" hidden="0" customHeight="1">
      <x:c r="A41" s="90"/>
      <x:c r="B41" s="90"/>
      <x:c r="C41" s="90"/>
      <x:c r="D41" s="90"/>
      <x:c r="E41" s="90"/>
      <x:c r="F41" s="90"/>
      <x:c r="G41" s="110"/>
      <x:c r="H41" s="110"/>
      <x:c r="I41" s="110"/>
      <x:c r="J41" s="110"/>
      <x:c r="K41" s="111"/>
      <x:c r="L41" s="90"/>
      <x:c r="M41" s="90"/>
      <x:c r="N41" s="90"/>
      <x:c r="O41" s="90"/>
      <x:c r="P41" s="90"/>
      <x:c r="Q41" s="90"/>
    </x:row>
    <x:row r="42" ht="19.5" hidden="0" customHeight="1">
      <x:c r="A42" s="90"/>
      <x:c r="B42" s="90"/>
      <x:c r="C42" s="90"/>
      <x:c r="D42" s="90"/>
      <x:c r="E42" s="90"/>
      <x:c r="F42" s="90"/>
      <x:c r="G42" s="110"/>
      <x:c r="H42" s="110"/>
      <x:c r="I42" s="110"/>
      <x:c r="J42" s="110"/>
      <x:c r="K42" s="111"/>
      <x:c r="L42" s="90"/>
      <x:c r="M42" s="90"/>
      <x:c r="N42" s="90"/>
      <x:c r="O42" s="90"/>
      <x:c r="P42" s="90"/>
      <x:c r="Q42" s="90"/>
    </x:row>
    <x:row r="43" ht="19.5" hidden="0" customHeight="1">
      <x:c r="A43" s="90"/>
      <x:c r="B43" s="90"/>
      <x:c r="C43" s="90"/>
      <x:c r="D43" s="90"/>
      <x:c r="E43" s="90"/>
      <x:c r="F43" s="90"/>
      <x:c r="G43" s="110"/>
      <x:c r="H43" s="110"/>
      <x:c r="I43" s="110"/>
      <x:c r="J43" s="110"/>
      <x:c r="K43" s="111"/>
      <x:c r="L43" s="90"/>
      <x:c r="M43" s="90"/>
      <x:c r="N43" s="90"/>
      <x:c r="O43" s="90"/>
      <x:c r="P43" s="90"/>
      <x:c r="Q43" s="90"/>
    </x:row>
    <x:row r="44" ht="19.5" hidden="0" customHeight="1">
      <x:c r="A44" s="90"/>
      <x:c r="B44" s="90"/>
      <x:c r="C44" s="90"/>
      <x:c r="D44" s="90"/>
      <x:c r="E44" s="90"/>
      <x:c r="F44" s="90"/>
      <x:c r="G44" s="110"/>
      <x:c r="H44" s="110"/>
      <x:c r="I44" s="110"/>
      <x:c r="J44" s="110"/>
      <x:c r="K44" s="111"/>
      <x:c r="L44" s="90"/>
      <x:c r="M44" s="90"/>
      <x:c r="N44" s="90"/>
      <x:c r="O44" s="90"/>
      <x:c r="P44" s="90"/>
      <x:c r="Q44" s="90"/>
    </x:row>
    <x:row r="45" ht="19.5" hidden="0" customHeight="1">
      <x:c r="A45" s="90"/>
      <x:c r="B45" s="90"/>
      <x:c r="C45" s="90"/>
      <x:c r="D45" s="90"/>
      <x:c r="E45" s="90"/>
      <x:c r="F45" s="90"/>
      <x:c r="G45" s="110"/>
      <x:c r="H45" s="110"/>
      <x:c r="I45" s="110"/>
      <x:c r="J45" s="110"/>
      <x:c r="K45" s="111"/>
      <x:c r="L45" s="90"/>
      <x:c r="M45" s="90"/>
      <x:c r="N45" s="90"/>
      <x:c r="O45" s="90"/>
      <x:c r="P45" s="90"/>
      <x:c r="Q45" s="90"/>
    </x:row>
    <x:row r="46" ht="19.5" hidden="0" customHeight="1">
      <x:c r="A46" s="90"/>
      <x:c r="B46" s="90"/>
      <x:c r="C46" s="90"/>
      <x:c r="D46" s="90"/>
      <x:c r="E46" s="90"/>
      <x:c r="F46" s="90"/>
      <x:c r="G46" s="110"/>
      <x:c r="H46" s="110"/>
      <x:c r="I46" s="110"/>
      <x:c r="J46" s="110"/>
      <x:c r="K46" s="111"/>
      <x:c r="L46" s="90"/>
      <x:c r="M46" s="90"/>
      <x:c r="N46" s="90"/>
      <x:c r="O46" s="90"/>
      <x:c r="P46" s="90"/>
      <x:c r="Q46" s="90"/>
    </x:row>
    <x:row r="47" ht="19.5" hidden="0" customHeight="1">
      <x:c r="A47" s="90"/>
      <x:c r="B47" s="90"/>
      <x:c r="C47" s="90"/>
      <x:c r="D47" s="90"/>
      <x:c r="E47" s="90"/>
      <x:c r="F47" s="90"/>
      <x:c r="G47" s="110"/>
      <x:c r="H47" s="110"/>
      <x:c r="I47" s="110"/>
      <x:c r="J47" s="110"/>
      <x:c r="K47" s="111"/>
      <x:c r="L47" s="90"/>
      <x:c r="M47" s="90"/>
      <x:c r="N47" s="90"/>
      <x:c r="O47" s="90"/>
      <x:c r="P47" s="90"/>
      <x:c r="Q47" s="90"/>
    </x:row>
    <x:row r="48" ht="19.5" hidden="0" customHeight="1">
      <x:c r="A48" s="90"/>
      <x:c r="B48" s="90"/>
      <x:c r="C48" s="90"/>
      <x:c r="D48" s="90"/>
      <x:c r="E48" s="90"/>
      <x:c r="F48" s="90"/>
      <x:c r="G48" s="110"/>
      <x:c r="H48" s="110"/>
      <x:c r="I48" s="110"/>
      <x:c r="J48" s="110"/>
      <x:c r="K48" s="111"/>
      <x:c r="L48" s="90"/>
      <x:c r="M48" s="90"/>
      <x:c r="N48" s="90"/>
      <x:c r="O48" s="90"/>
      <x:c r="P48" s="90"/>
      <x:c r="Q48" s="90"/>
    </x:row>
    <x:row r="49" ht="19.5" hidden="0" customHeight="1">
      <x:c r="A49" s="90"/>
      <x:c r="B49" s="90"/>
      <x:c r="C49" s="90"/>
      <x:c r="D49" s="90"/>
      <x:c r="E49" s="90"/>
      <x:c r="F49" s="90"/>
      <x:c r="G49" s="110"/>
      <x:c r="H49" s="110"/>
      <x:c r="I49" s="110"/>
      <x:c r="J49" s="110"/>
      <x:c r="K49" s="111"/>
      <x:c r="L49" s="90"/>
      <x:c r="M49" s="90"/>
      <x:c r="N49" s="90"/>
      <x:c r="O49" s="90"/>
      <x:c r="P49" s="90"/>
      <x:c r="Q49" s="90"/>
    </x:row>
    <x:row r="50" ht="19.5" hidden="0" customHeight="1">
      <x:c r="A50" s="90"/>
      <x:c r="B50" s="90"/>
      <x:c r="C50" s="90"/>
      <x:c r="D50" s="90"/>
      <x:c r="E50" s="90"/>
      <x:c r="F50" s="90"/>
      <x:c r="G50" s="110"/>
      <x:c r="H50" s="110"/>
      <x:c r="I50" s="110"/>
      <x:c r="J50" s="110"/>
      <x:c r="K50" s="111"/>
      <x:c r="L50" s="90"/>
      <x:c r="M50" s="90"/>
      <x:c r="N50" s="90"/>
      <x:c r="O50" s="90"/>
      <x:c r="P50" s="90"/>
      <x:c r="Q50" s="90"/>
    </x:row>
    <x:row r="51" ht="19.5" hidden="0" customHeight="1">
      <x:c r="A51" s="90"/>
      <x:c r="B51" s="90"/>
      <x:c r="C51" s="90"/>
      <x:c r="D51" s="90"/>
      <x:c r="E51" s="90"/>
      <x:c r="F51" s="90"/>
      <x:c r="G51" s="110"/>
      <x:c r="H51" s="110"/>
      <x:c r="I51" s="110"/>
      <x:c r="J51" s="110"/>
      <x:c r="K51" s="111"/>
      <x:c r="L51" s="90"/>
      <x:c r="M51" s="90"/>
      <x:c r="N51" s="90"/>
      <x:c r="O51" s="90"/>
      <x:c r="P51" s="90"/>
      <x:c r="Q51" s="90"/>
    </x:row>
    <x:row r="52" ht="19.5" hidden="0" customHeight="1">
      <x:c r="A52" s="90"/>
      <x:c r="B52" s="90"/>
      <x:c r="C52" s="90"/>
      <x:c r="D52" s="90"/>
      <x:c r="E52" s="90"/>
      <x:c r="F52" s="90"/>
      <x:c r="G52" s="110"/>
      <x:c r="H52" s="110"/>
      <x:c r="I52" s="110"/>
      <x:c r="J52" s="110"/>
      <x:c r="K52" s="111"/>
      <x:c r="L52" s="90"/>
      <x:c r="M52" s="90"/>
      <x:c r="N52" s="90"/>
      <x:c r="O52" s="90"/>
      <x:c r="P52" s="90"/>
      <x:c r="Q52" s="90"/>
    </x:row>
    <x:row r="53" ht="19.5" hidden="0" customHeight="1">
      <x:c r="A53" s="90"/>
      <x:c r="B53" s="90"/>
      <x:c r="C53" s="90"/>
      <x:c r="D53" s="90"/>
      <x:c r="E53" s="90"/>
      <x:c r="F53" s="90"/>
      <x:c r="G53" s="110"/>
      <x:c r="H53" s="110"/>
      <x:c r="I53" s="110"/>
      <x:c r="J53" s="110"/>
      <x:c r="K53" s="111"/>
      <x:c r="L53" s="90"/>
      <x:c r="M53" s="90"/>
      <x:c r="N53" s="90"/>
      <x:c r="O53" s="90"/>
      <x:c r="P53" s="90"/>
      <x:c r="Q53" s="90"/>
    </x:row>
    <x:row r="54" ht="19.5" hidden="0" customHeight="1">
      <x:c r="A54" s="90"/>
      <x:c r="B54" s="90"/>
      <x:c r="C54" s="90"/>
      <x:c r="D54" s="90"/>
      <x:c r="E54" s="90"/>
      <x:c r="F54" s="90"/>
      <x:c r="G54" s="110"/>
      <x:c r="H54" s="110"/>
      <x:c r="I54" s="110"/>
      <x:c r="J54" s="110"/>
      <x:c r="K54" s="111"/>
      <x:c r="L54" s="90"/>
      <x:c r="M54" s="90"/>
      <x:c r="N54" s="90"/>
      <x:c r="O54" s="90"/>
      <x:c r="P54" s="90"/>
      <x:c r="Q54" s="90"/>
    </x:row>
    <x:row r="55" ht="19.5" hidden="0" customHeight="1">
      <x:c r="A55" s="90"/>
      <x:c r="B55" s="90"/>
      <x:c r="C55" s="90"/>
      <x:c r="D55" s="90"/>
      <x:c r="E55" s="90"/>
      <x:c r="F55" s="90"/>
      <x:c r="G55" s="110"/>
      <x:c r="H55" s="110"/>
      <x:c r="I55" s="110"/>
      <x:c r="J55" s="110"/>
      <x:c r="K55" s="111"/>
      <x:c r="L55" s="90"/>
      <x:c r="M55" s="90"/>
      <x:c r="N55" s="90"/>
      <x:c r="O55" s="90"/>
      <x:c r="P55" s="90"/>
      <x:c r="Q55" s="90"/>
    </x:row>
    <x:row r="56" ht="19.5" hidden="0" customHeight="1">
      <x:c r="A56" s="90"/>
      <x:c r="B56" s="90"/>
      <x:c r="C56" s="90"/>
      <x:c r="D56" s="90"/>
      <x:c r="E56" s="90"/>
      <x:c r="F56" s="90"/>
      <x:c r="G56" s="110"/>
      <x:c r="H56" s="110"/>
      <x:c r="I56" s="110"/>
      <x:c r="J56" s="110"/>
      <x:c r="K56" s="111"/>
      <x:c r="L56" s="90"/>
      <x:c r="M56" s="90"/>
      <x:c r="N56" s="90"/>
      <x:c r="O56" s="90"/>
      <x:c r="P56" s="90"/>
      <x:c r="Q56" s="90"/>
    </x:row>
    <x:row r="57" ht="19.5" hidden="0" customHeight="1">
      <x:c r="A57" s="90"/>
      <x:c r="B57" s="90"/>
      <x:c r="C57" s="90"/>
      <x:c r="D57" s="90"/>
      <x:c r="E57" s="90"/>
      <x:c r="F57" s="90"/>
      <x:c r="G57" s="110"/>
      <x:c r="H57" s="110"/>
      <x:c r="I57" s="110"/>
      <x:c r="J57" s="110"/>
      <x:c r="K57" s="111"/>
      <x:c r="L57" s="90"/>
      <x:c r="M57" s="90"/>
      <x:c r="N57" s="90"/>
      <x:c r="O57" s="90"/>
      <x:c r="P57" s="90"/>
      <x:c r="Q57" s="90"/>
    </x:row>
    <x:row r="58" ht="19.5" hidden="0" customHeight="1">
      <x:c r="A58" s="90"/>
      <x:c r="B58" s="90"/>
      <x:c r="C58" s="90"/>
      <x:c r="D58" s="90"/>
      <x:c r="E58" s="90"/>
      <x:c r="F58" s="90"/>
      <x:c r="G58" s="110"/>
      <x:c r="H58" s="110"/>
      <x:c r="I58" s="110"/>
      <x:c r="J58" s="110"/>
      <x:c r="K58" s="111"/>
      <x:c r="L58" s="90"/>
      <x:c r="M58" s="90"/>
      <x:c r="N58" s="90"/>
      <x:c r="O58" s="90"/>
      <x:c r="P58" s="90"/>
      <x:c r="Q58" s="90"/>
    </x:row>
    <x:row r="59" ht="19.5" hidden="0" customHeight="1">
      <x:c r="A59" s="90"/>
      <x:c r="B59" s="90"/>
      <x:c r="C59" s="90"/>
      <x:c r="D59" s="90"/>
      <x:c r="E59" s="90"/>
      <x:c r="F59" s="90"/>
      <x:c r="G59" s="110"/>
      <x:c r="H59" s="110"/>
      <x:c r="I59" s="110"/>
      <x:c r="J59" s="110"/>
      <x:c r="K59" s="111"/>
      <x:c r="L59" s="90"/>
      <x:c r="M59" s="90"/>
      <x:c r="N59" s="90"/>
      <x:c r="O59" s="90"/>
      <x:c r="P59" s="90"/>
      <x:c r="Q59" s="90"/>
    </x:row>
    <x:row r="60" ht="19.5" hidden="0" customHeight="1">
      <x:c r="A60" s="90"/>
      <x:c r="B60" s="90"/>
      <x:c r="C60" s="90"/>
      <x:c r="D60" s="90"/>
      <x:c r="E60" s="90"/>
      <x:c r="F60" s="90"/>
      <x:c r="G60" s="110"/>
      <x:c r="H60" s="110"/>
      <x:c r="I60" s="110"/>
      <x:c r="J60" s="110"/>
      <x:c r="K60" s="111"/>
      <x:c r="L60" s="90"/>
      <x:c r="M60" s="90"/>
      <x:c r="N60" s="90"/>
      <x:c r="O60" s="90"/>
      <x:c r="P60" s="90"/>
      <x:c r="Q60" s="90"/>
    </x:row>
    <x:row r="61" ht="19.5" hidden="0" customHeight="1">
      <x:c r="A61" s="90"/>
      <x:c r="B61" s="90"/>
      <x:c r="C61" s="90"/>
      <x:c r="D61" s="90"/>
      <x:c r="E61" s="90"/>
      <x:c r="F61" s="90"/>
      <x:c r="G61" s="110"/>
      <x:c r="H61" s="110"/>
      <x:c r="I61" s="110"/>
      <x:c r="J61" s="110"/>
      <x:c r="K61" s="111"/>
      <x:c r="L61" s="90"/>
      <x:c r="M61" s="90"/>
      <x:c r="N61" s="90"/>
      <x:c r="O61" s="90"/>
      <x:c r="P61" s="90"/>
      <x:c r="Q61" s="90"/>
    </x:row>
    <x:row r="62" ht="19.5" hidden="0" customHeight="1">
      <x:c r="A62" s="90"/>
      <x:c r="B62" s="90"/>
      <x:c r="C62" s="90"/>
      <x:c r="D62" s="90"/>
      <x:c r="E62" s="90"/>
      <x:c r="F62" s="90"/>
      <x:c r="G62" s="110"/>
      <x:c r="H62" s="110"/>
      <x:c r="I62" s="110"/>
      <x:c r="J62" s="110"/>
      <x:c r="K62" s="111"/>
      <x:c r="L62" s="90"/>
      <x:c r="M62" s="90"/>
      <x:c r="N62" s="90"/>
      <x:c r="O62" s="90"/>
      <x:c r="P62" s="90"/>
      <x:c r="Q62" s="90"/>
    </x:row>
    <x:row r="63" ht="19.5" hidden="0" customHeight="1">
      <x:c r="A63" s="90"/>
      <x:c r="B63" s="90"/>
      <x:c r="C63" s="90"/>
      <x:c r="D63" s="90"/>
      <x:c r="E63" s="90"/>
      <x:c r="F63" s="90"/>
      <x:c r="G63" s="110"/>
      <x:c r="H63" s="110"/>
      <x:c r="I63" s="110"/>
      <x:c r="J63" s="110"/>
      <x:c r="K63" s="111"/>
      <x:c r="L63" s="90"/>
      <x:c r="M63" s="90"/>
      <x:c r="N63" s="90"/>
      <x:c r="O63" s="90"/>
      <x:c r="P63" s="90"/>
      <x:c r="Q63" s="90"/>
    </x:row>
    <x:row r="64" ht="19.5" hidden="0" customHeight="1">
      <x:c r="A64" s="90"/>
      <x:c r="B64" s="90"/>
      <x:c r="C64" s="90"/>
      <x:c r="D64" s="90"/>
      <x:c r="E64" s="90"/>
      <x:c r="F64" s="90"/>
      <x:c r="G64" s="110"/>
      <x:c r="H64" s="110"/>
      <x:c r="I64" s="110"/>
      <x:c r="J64" s="110"/>
      <x:c r="K64" s="111"/>
      <x:c r="L64" s="90"/>
      <x:c r="M64" s="90"/>
      <x:c r="N64" s="90"/>
      <x:c r="O64" s="90"/>
      <x:c r="P64" s="90"/>
      <x:c r="Q64" s="90"/>
    </x:row>
    <x:row r="65" ht="19.5" hidden="0" customHeight="1">
      <x:c r="A65" s="90"/>
      <x:c r="B65" s="90"/>
      <x:c r="C65" s="90"/>
      <x:c r="D65" s="90"/>
      <x:c r="E65" s="90"/>
      <x:c r="F65" s="90"/>
      <x:c r="G65" s="110"/>
      <x:c r="H65" s="110"/>
      <x:c r="I65" s="110"/>
      <x:c r="J65" s="110"/>
      <x:c r="K65" s="111"/>
      <x:c r="L65" s="90"/>
      <x:c r="M65" s="90"/>
      <x:c r="N65" s="90"/>
      <x:c r="O65" s="90"/>
      <x:c r="P65" s="90"/>
      <x:c r="Q65" s="90"/>
    </x:row>
    <x:row r="66" ht="19.5" hidden="0" customHeight="1">
      <x:c r="A66" s="90"/>
      <x:c r="B66" s="90"/>
      <x:c r="C66" s="90"/>
      <x:c r="D66" s="90"/>
      <x:c r="E66" s="90"/>
      <x:c r="F66" s="90"/>
      <x:c r="G66" s="110"/>
      <x:c r="H66" s="110"/>
      <x:c r="I66" s="110"/>
      <x:c r="J66" s="110"/>
      <x:c r="K66" s="111"/>
      <x:c r="L66" s="90"/>
      <x:c r="M66" s="90"/>
      <x:c r="N66" s="90"/>
      <x:c r="O66" s="90"/>
      <x:c r="P66" s="90"/>
      <x:c r="Q66" s="90"/>
    </x:row>
    <x:row r="67" ht="19.5" hidden="0" customHeight="1">
      <x:c r="A67" s="90"/>
      <x:c r="B67" s="90"/>
      <x:c r="C67" s="90"/>
      <x:c r="D67" s="90"/>
      <x:c r="E67" s="90"/>
      <x:c r="F67" s="90"/>
      <x:c r="G67" s="110"/>
      <x:c r="H67" s="110"/>
      <x:c r="I67" s="110"/>
      <x:c r="J67" s="110"/>
      <x:c r="K67" s="111"/>
      <x:c r="L67" s="90"/>
      <x:c r="M67" s="90"/>
      <x:c r="N67" s="90"/>
      <x:c r="O67" s="90"/>
      <x:c r="P67" s="90"/>
      <x:c r="Q67" s="90"/>
    </x:row>
    <x:row r="68" ht="19.5" hidden="0" customHeight="1">
      <x:c r="A68" s="90"/>
      <x:c r="B68" s="90"/>
      <x:c r="C68" s="90"/>
      <x:c r="D68" s="90"/>
      <x:c r="E68" s="90"/>
      <x:c r="F68" s="90"/>
      <x:c r="G68" s="110"/>
      <x:c r="H68" s="110"/>
      <x:c r="I68" s="110"/>
      <x:c r="J68" s="110"/>
      <x:c r="K68" s="111"/>
      <x:c r="L68" s="90"/>
      <x:c r="M68" s="90"/>
      <x:c r="N68" s="90"/>
      <x:c r="O68" s="90"/>
      <x:c r="P68" s="90"/>
      <x:c r="Q68" s="90"/>
    </x:row>
    <x:row r="69" ht="19.5" hidden="0" customHeight="1">
      <x:c r="A69" s="90"/>
      <x:c r="B69" s="90"/>
      <x:c r="C69" s="90"/>
      <x:c r="D69" s="90"/>
      <x:c r="E69" s="90"/>
      <x:c r="F69" s="90"/>
      <x:c r="G69" s="110"/>
      <x:c r="H69" s="110"/>
      <x:c r="I69" s="110"/>
      <x:c r="J69" s="110"/>
      <x:c r="K69" s="111"/>
      <x:c r="L69" s="90"/>
      <x:c r="M69" s="90"/>
      <x:c r="N69" s="90"/>
      <x:c r="O69" s="90"/>
      <x:c r="P69" s="90"/>
      <x:c r="Q69" s="90"/>
    </x:row>
    <x:row r="70" ht="19.5" hidden="0" customHeight="1">
      <x:c r="A70" s="90"/>
      <x:c r="B70" s="90"/>
      <x:c r="C70" s="90"/>
      <x:c r="D70" s="90"/>
      <x:c r="E70" s="90"/>
      <x:c r="F70" s="90"/>
      <x:c r="G70" s="110"/>
      <x:c r="H70" s="110"/>
      <x:c r="I70" s="110"/>
      <x:c r="J70" s="110"/>
      <x:c r="K70" s="111"/>
      <x:c r="L70" s="90"/>
      <x:c r="M70" s="90"/>
      <x:c r="N70" s="90"/>
      <x:c r="O70" s="90"/>
      <x:c r="P70" s="90"/>
      <x:c r="Q70" s="90"/>
    </x:row>
    <x:row r="71" ht="19.5" hidden="0" customHeight="1">
      <x:c r="A71" s="90"/>
      <x:c r="B71" s="90"/>
      <x:c r="C71" s="90"/>
      <x:c r="D71" s="90"/>
      <x:c r="E71" s="90"/>
      <x:c r="F71" s="90"/>
      <x:c r="G71" s="110"/>
      <x:c r="H71" s="110"/>
      <x:c r="I71" s="110"/>
      <x:c r="J71" s="110"/>
      <x:c r="K71" s="111"/>
      <x:c r="L71" s="90"/>
      <x:c r="M71" s="90"/>
      <x:c r="N71" s="90"/>
      <x:c r="O71" s="90"/>
      <x:c r="P71" s="90"/>
      <x:c r="Q71" s="90"/>
    </x:row>
    <x:row r="72" ht="19.5" hidden="0" customHeight="1">
      <x:c r="A72" s="90"/>
      <x:c r="B72" s="90"/>
      <x:c r="C72" s="90"/>
      <x:c r="D72" s="90"/>
      <x:c r="E72" s="90"/>
      <x:c r="F72" s="90"/>
      <x:c r="G72" s="110"/>
      <x:c r="H72" s="110"/>
      <x:c r="I72" s="110"/>
      <x:c r="J72" s="110"/>
      <x:c r="K72" s="111"/>
      <x:c r="L72" s="90"/>
      <x:c r="M72" s="90"/>
      <x:c r="N72" s="90"/>
      <x:c r="O72" s="90"/>
      <x:c r="P72" s="90"/>
      <x:c r="Q72" s="90"/>
    </x:row>
    <x:row r="73" ht="19.5" hidden="0" customHeight="1">
      <x:c r="A73" s="90"/>
      <x:c r="B73" s="90"/>
      <x:c r="C73" s="90"/>
      <x:c r="D73" s="90"/>
      <x:c r="E73" s="90"/>
      <x:c r="F73" s="90"/>
      <x:c r="G73" s="110"/>
      <x:c r="H73" s="110"/>
      <x:c r="I73" s="110"/>
      <x:c r="J73" s="110"/>
      <x:c r="K73" s="111"/>
      <x:c r="L73" s="90"/>
      <x:c r="M73" s="90"/>
      <x:c r="N73" s="90"/>
      <x:c r="O73" s="90"/>
      <x:c r="P73" s="90"/>
      <x:c r="Q73" s="90"/>
    </x:row>
    <x:row r="74" ht="19.5" hidden="0" customHeight="1">
      <x:c r="A74" s="90"/>
      <x:c r="B74" s="90"/>
      <x:c r="C74" s="90"/>
      <x:c r="D74" s="90"/>
      <x:c r="E74" s="90"/>
      <x:c r="F74" s="90"/>
      <x:c r="G74" s="110"/>
      <x:c r="H74" s="110"/>
      <x:c r="I74" s="110"/>
      <x:c r="J74" s="110"/>
      <x:c r="K74" s="111"/>
      <x:c r="L74" s="90"/>
      <x:c r="M74" s="90"/>
      <x:c r="N74" s="90"/>
      <x:c r="O74" s="90"/>
      <x:c r="P74" s="90"/>
      <x:c r="Q74" s="90"/>
    </x:row>
    <x:row r="75" ht="19.5" hidden="0" customHeight="1">
      <x:c r="A75" s="90"/>
      <x:c r="B75" s="90"/>
      <x:c r="C75" s="90"/>
      <x:c r="D75" s="90"/>
      <x:c r="E75" s="90"/>
      <x:c r="F75" s="90"/>
      <x:c r="G75" s="110"/>
      <x:c r="H75" s="110"/>
      <x:c r="I75" s="110"/>
      <x:c r="J75" s="110"/>
      <x:c r="K75" s="111"/>
      <x:c r="L75" s="90"/>
      <x:c r="M75" s="90"/>
      <x:c r="N75" s="90"/>
      <x:c r="O75" s="90"/>
      <x:c r="P75" s="90"/>
      <x:c r="Q75" s="90"/>
    </x:row>
    <x:row r="76" ht="19.5" hidden="0" customHeight="1">
      <x:c r="A76" s="90"/>
      <x:c r="B76" s="90"/>
      <x:c r="C76" s="90"/>
      <x:c r="D76" s="90"/>
      <x:c r="E76" s="90"/>
      <x:c r="F76" s="90"/>
      <x:c r="G76" s="110"/>
      <x:c r="H76" s="110"/>
      <x:c r="I76" s="110"/>
      <x:c r="J76" s="110"/>
      <x:c r="K76" s="111"/>
      <x:c r="L76" s="90"/>
      <x:c r="M76" s="90"/>
      <x:c r="N76" s="90"/>
      <x:c r="O76" s="90"/>
      <x:c r="P76" s="90"/>
      <x:c r="Q76" s="90"/>
    </x:row>
    <x:row r="77" ht="19.5" hidden="0" customHeight="1">
      <x:c r="A77" s="90"/>
      <x:c r="B77" s="90"/>
      <x:c r="C77" s="90"/>
      <x:c r="D77" s="90"/>
      <x:c r="E77" s="90"/>
      <x:c r="F77" s="90"/>
      <x:c r="G77" s="110"/>
      <x:c r="H77" s="110"/>
      <x:c r="I77" s="110"/>
      <x:c r="J77" s="110"/>
      <x:c r="K77" s="111"/>
      <x:c r="L77" s="90"/>
      <x:c r="M77" s="90"/>
      <x:c r="N77" s="90"/>
      <x:c r="O77" s="90"/>
      <x:c r="P77" s="90"/>
      <x:c r="Q77" s="90"/>
    </x:row>
    <x:row r="78" ht="19.5" hidden="0" customHeight="1">
      <x:c r="A78" s="90"/>
      <x:c r="B78" s="90"/>
      <x:c r="C78" s="90"/>
      <x:c r="D78" s="90"/>
      <x:c r="E78" s="90"/>
      <x:c r="F78" s="90"/>
      <x:c r="G78" s="110"/>
      <x:c r="H78" s="110"/>
      <x:c r="I78" s="110"/>
      <x:c r="J78" s="110"/>
      <x:c r="K78" s="111"/>
      <x:c r="L78" s="90"/>
      <x:c r="M78" s="90"/>
      <x:c r="N78" s="90"/>
      <x:c r="O78" s="90"/>
      <x:c r="P78" s="90"/>
      <x:c r="Q78" s="90"/>
    </x:row>
    <x:row r="79" ht="19.5" hidden="0" customHeight="1">
      <x:c r="A79" s="90"/>
      <x:c r="B79" s="90"/>
      <x:c r="C79" s="90"/>
      <x:c r="D79" s="90"/>
      <x:c r="E79" s="90"/>
      <x:c r="F79" s="90"/>
      <x:c r="G79" s="110"/>
      <x:c r="H79" s="110"/>
      <x:c r="I79" s="110"/>
      <x:c r="J79" s="110"/>
      <x:c r="K79" s="111"/>
      <x:c r="L79" s="90"/>
      <x:c r="M79" s="90"/>
      <x:c r="N79" s="90"/>
      <x:c r="O79" s="90"/>
      <x:c r="P79" s="90"/>
      <x:c r="Q79" s="90"/>
    </x:row>
    <x:row r="80" ht="19.5" hidden="0" customHeight="1">
      <x:c r="A80" s="90"/>
      <x:c r="B80" s="90"/>
      <x:c r="C80" s="90"/>
      <x:c r="D80" s="90"/>
      <x:c r="E80" s="90"/>
      <x:c r="F80" s="90"/>
      <x:c r="G80" s="110"/>
      <x:c r="H80" s="110"/>
      <x:c r="I80" s="110"/>
      <x:c r="J80" s="110"/>
      <x:c r="K80" s="111"/>
      <x:c r="L80" s="90"/>
      <x:c r="M80" s="90"/>
      <x:c r="N80" s="90"/>
      <x:c r="O80" s="90"/>
      <x:c r="P80" s="90"/>
      <x:c r="Q80" s="90"/>
    </x:row>
    <x:row r="81" ht="19.5" hidden="0" customHeight="1">
      <x:c r="A81" s="90"/>
      <x:c r="B81" s="90"/>
      <x:c r="C81" s="90"/>
      <x:c r="D81" s="90"/>
      <x:c r="E81" s="90"/>
      <x:c r="F81" s="90"/>
      <x:c r="G81" s="110"/>
      <x:c r="H81" s="110"/>
      <x:c r="I81" s="110"/>
      <x:c r="J81" s="110"/>
      <x:c r="K81" s="111"/>
      <x:c r="L81" s="90"/>
      <x:c r="M81" s="90"/>
      <x:c r="N81" s="90"/>
      <x:c r="O81" s="90"/>
      <x:c r="P81" s="90"/>
      <x:c r="Q81" s="90"/>
    </x:row>
    <x:row r="82" ht="19.5" hidden="0" customHeight="1">
      <x:c r="A82" s="90"/>
      <x:c r="B82" s="90"/>
      <x:c r="C82" s="90"/>
      <x:c r="D82" s="90"/>
      <x:c r="E82" s="90"/>
      <x:c r="F82" s="90"/>
      <x:c r="G82" s="110"/>
      <x:c r="H82" s="110"/>
      <x:c r="I82" s="110"/>
      <x:c r="J82" s="110"/>
      <x:c r="K82" s="111"/>
      <x:c r="L82" s="90"/>
      <x:c r="M82" s="90"/>
      <x:c r="N82" s="90"/>
      <x:c r="O82" s="90"/>
      <x:c r="P82" s="90"/>
      <x:c r="Q82" s="90"/>
    </x:row>
    <x:row r="83" ht="19.5" hidden="0" customHeight="1">
      <x:c r="A83" s="90"/>
      <x:c r="B83" s="90"/>
      <x:c r="C83" s="90"/>
      <x:c r="D83" s="90"/>
      <x:c r="E83" s="90"/>
      <x:c r="F83" s="90"/>
      <x:c r="G83" s="110"/>
      <x:c r="H83" s="110"/>
      <x:c r="I83" s="110"/>
      <x:c r="J83" s="110"/>
      <x:c r="K83" s="111"/>
      <x:c r="L83" s="90"/>
      <x:c r="M83" s="90"/>
      <x:c r="N83" s="90"/>
      <x:c r="O83" s="90"/>
      <x:c r="P83" s="90"/>
      <x:c r="Q83" s="90"/>
    </x:row>
    <x:row r="84" ht="19.5" hidden="0" customHeight="1">
      <x:c r="A84" s="90"/>
      <x:c r="B84" s="90"/>
      <x:c r="C84" s="90"/>
      <x:c r="D84" s="90"/>
      <x:c r="E84" s="90"/>
      <x:c r="F84" s="90"/>
      <x:c r="G84" s="110"/>
      <x:c r="H84" s="110"/>
      <x:c r="I84" s="110"/>
      <x:c r="J84" s="110"/>
      <x:c r="K84" s="111"/>
      <x:c r="L84" s="90"/>
      <x:c r="M84" s="90"/>
      <x:c r="N84" s="90"/>
      <x:c r="O84" s="90"/>
      <x:c r="P84" s="90"/>
      <x:c r="Q84" s="90"/>
    </x:row>
    <x:row r="85" ht="19.5" hidden="0" customHeight="1">
      <x:c r="A85" s="90"/>
      <x:c r="B85" s="90"/>
      <x:c r="C85" s="90"/>
      <x:c r="D85" s="90"/>
      <x:c r="E85" s="90"/>
      <x:c r="F85" s="90"/>
      <x:c r="G85" s="110"/>
      <x:c r="H85" s="110"/>
      <x:c r="I85" s="110"/>
      <x:c r="J85" s="110"/>
      <x:c r="K85" s="111"/>
      <x:c r="L85" s="90"/>
      <x:c r="M85" s="90"/>
      <x:c r="N85" s="90"/>
      <x:c r="O85" s="90"/>
      <x:c r="P85" s="90"/>
      <x:c r="Q85" s="90"/>
    </x:row>
    <x:row r="86" ht="19.5" hidden="0" customHeight="1">
      <x:c r="A86" s="90"/>
      <x:c r="B86" s="90"/>
      <x:c r="C86" s="90"/>
      <x:c r="D86" s="90"/>
      <x:c r="E86" s="90"/>
      <x:c r="F86" s="90"/>
      <x:c r="G86" s="110"/>
      <x:c r="H86" s="110"/>
      <x:c r="I86" s="110"/>
      <x:c r="J86" s="110"/>
      <x:c r="K86" s="111"/>
      <x:c r="L86" s="90"/>
      <x:c r="M86" s="90"/>
      <x:c r="N86" s="90"/>
      <x:c r="O86" s="90"/>
      <x:c r="P86" s="90"/>
      <x:c r="Q86" s="90"/>
    </x:row>
    <x:row r="87" ht="19.5" hidden="0" customHeight="1">
      <x:c r="A87" s="90"/>
      <x:c r="B87" s="90"/>
      <x:c r="C87" s="90"/>
      <x:c r="D87" s="90"/>
      <x:c r="E87" s="90"/>
      <x:c r="F87" s="90"/>
      <x:c r="G87" s="110"/>
      <x:c r="H87" s="110"/>
      <x:c r="I87" s="110"/>
      <x:c r="J87" s="110"/>
      <x:c r="K87" s="111"/>
      <x:c r="L87" s="90"/>
      <x:c r="M87" s="90"/>
      <x:c r="N87" s="90"/>
      <x:c r="O87" s="90"/>
      <x:c r="P87" s="90"/>
      <x:c r="Q87" s="90"/>
    </x:row>
    <x:row r="88" ht="19.5" hidden="0" customHeight="1">
      <x:c r="A88" s="90"/>
      <x:c r="B88" s="90"/>
      <x:c r="C88" s="90"/>
      <x:c r="D88" s="90"/>
      <x:c r="E88" s="90"/>
      <x:c r="F88" s="90"/>
      <x:c r="G88" s="110"/>
      <x:c r="H88" s="110"/>
      <x:c r="I88" s="110"/>
      <x:c r="J88" s="110"/>
      <x:c r="K88" s="111"/>
      <x:c r="L88" s="90"/>
      <x:c r="M88" s="90"/>
      <x:c r="N88" s="90"/>
      <x:c r="O88" s="90"/>
      <x:c r="P88" s="90"/>
      <x:c r="Q88" s="90"/>
    </x:row>
    <x:row r="89" ht="19.5" hidden="0" customHeight="1">
      <x:c r="A89" s="90"/>
      <x:c r="B89" s="90"/>
      <x:c r="C89" s="90"/>
      <x:c r="D89" s="90"/>
      <x:c r="E89" s="90"/>
      <x:c r="F89" s="90"/>
      <x:c r="G89" s="110"/>
      <x:c r="H89" s="110"/>
      <x:c r="I89" s="110"/>
      <x:c r="J89" s="110"/>
      <x:c r="K89" s="111"/>
      <x:c r="L89" s="90"/>
      <x:c r="M89" s="90"/>
      <x:c r="N89" s="90"/>
      <x:c r="O89" s="90"/>
      <x:c r="P89" s="90"/>
      <x:c r="Q89" s="90"/>
    </x:row>
    <x:row r="90" ht="19.5" hidden="0" customHeight="1">
      <x:c r="A90" s="90"/>
      <x:c r="B90" s="90"/>
      <x:c r="C90" s="90"/>
      <x:c r="D90" s="90"/>
      <x:c r="E90" s="90"/>
      <x:c r="F90" s="90"/>
      <x:c r="G90" s="110"/>
      <x:c r="H90" s="110"/>
      <x:c r="I90" s="110"/>
      <x:c r="J90" s="110"/>
      <x:c r="K90" s="111"/>
      <x:c r="L90" s="90"/>
      <x:c r="M90" s="90"/>
      <x:c r="N90" s="90"/>
      <x:c r="O90" s="90"/>
      <x:c r="P90" s="90"/>
      <x:c r="Q90" s="90"/>
    </x:row>
    <x:row r="91" ht="19.5" hidden="0" customHeight="1">
      <x:c r="A91" s="90"/>
      <x:c r="B91" s="90"/>
      <x:c r="C91" s="90"/>
      <x:c r="D91" s="90"/>
      <x:c r="E91" s="90"/>
      <x:c r="F91" s="90"/>
      <x:c r="G91" s="110"/>
      <x:c r="H91" s="110"/>
      <x:c r="I91" s="110"/>
      <x:c r="J91" s="110"/>
      <x:c r="K91" s="111"/>
      <x:c r="L91" s="90"/>
      <x:c r="M91" s="90"/>
      <x:c r="N91" s="90"/>
      <x:c r="O91" s="90"/>
      <x:c r="P91" s="90"/>
      <x:c r="Q91" s="90"/>
    </x:row>
    <x:row r="92" ht="19.5" hidden="0" customHeight="1">
      <x:c r="A92" s="90"/>
      <x:c r="B92" s="90"/>
      <x:c r="C92" s="90"/>
      <x:c r="D92" s="90"/>
      <x:c r="E92" s="90"/>
      <x:c r="F92" s="90"/>
      <x:c r="G92" s="110"/>
      <x:c r="H92" s="110"/>
      <x:c r="I92" s="110"/>
      <x:c r="J92" s="110"/>
      <x:c r="K92" s="111"/>
      <x:c r="L92" s="90"/>
      <x:c r="M92" s="90"/>
      <x:c r="N92" s="90"/>
      <x:c r="O92" s="90"/>
      <x:c r="P92" s="90"/>
      <x:c r="Q92" s="90"/>
    </x:row>
    <x:row r="93" ht="19.5" hidden="0" customHeight="1">
      <x:c r="A93" s="90"/>
      <x:c r="B93" s="90"/>
      <x:c r="C93" s="90"/>
      <x:c r="D93" s="90"/>
      <x:c r="E93" s="90"/>
      <x:c r="F93" s="90"/>
      <x:c r="G93" s="110"/>
      <x:c r="H93" s="110"/>
      <x:c r="I93" s="110"/>
      <x:c r="J93" s="110"/>
      <x:c r="K93" s="111"/>
      <x:c r="L93" s="90"/>
      <x:c r="M93" s="90"/>
      <x:c r="N93" s="90"/>
      <x:c r="O93" s="90"/>
      <x:c r="P93" s="90"/>
      <x:c r="Q93" s="90"/>
    </x:row>
    <x:row r="94" ht="19.5" hidden="0" customHeight="1">
      <x:c r="A94" s="90"/>
      <x:c r="B94" s="90"/>
      <x:c r="C94" s="90"/>
      <x:c r="D94" s="90"/>
      <x:c r="E94" s="90"/>
      <x:c r="F94" s="90"/>
      <x:c r="G94" s="110"/>
      <x:c r="H94" s="110"/>
      <x:c r="I94" s="110"/>
      <x:c r="J94" s="110"/>
      <x:c r="K94" s="111"/>
      <x:c r="L94" s="90"/>
      <x:c r="M94" s="90"/>
      <x:c r="N94" s="90"/>
      <x:c r="O94" s="90"/>
      <x:c r="P94" s="90"/>
      <x:c r="Q94" s="90"/>
    </x:row>
    <x:row r="95" ht="19.5" hidden="0" customHeight="1">
      <x:c r="A95" s="90"/>
      <x:c r="B95" s="90"/>
      <x:c r="C95" s="90"/>
      <x:c r="D95" s="90"/>
      <x:c r="E95" s="90"/>
      <x:c r="F95" s="90"/>
      <x:c r="G95" s="110"/>
      <x:c r="H95" s="110"/>
      <x:c r="I95" s="110"/>
      <x:c r="J95" s="110"/>
      <x:c r="K95" s="111"/>
      <x:c r="L95" s="90"/>
      <x:c r="M95" s="90"/>
      <x:c r="N95" s="90"/>
      <x:c r="O95" s="90"/>
      <x:c r="P95" s="90"/>
      <x:c r="Q95" s="90"/>
    </x:row>
    <x:row r="96" ht="19.5" hidden="0" customHeight="1">
      <x:c r="A96" s="90"/>
      <x:c r="B96" s="90"/>
      <x:c r="C96" s="90"/>
      <x:c r="D96" s="90"/>
      <x:c r="E96" s="90"/>
      <x:c r="F96" s="90"/>
      <x:c r="G96" s="110"/>
      <x:c r="H96" s="110"/>
      <x:c r="I96" s="110"/>
      <x:c r="J96" s="110"/>
      <x:c r="K96" s="111"/>
      <x:c r="L96" s="90"/>
      <x:c r="M96" s="90"/>
      <x:c r="N96" s="90"/>
      <x:c r="O96" s="90"/>
      <x:c r="P96" s="90"/>
      <x:c r="Q96" s="90"/>
    </x:row>
    <x:row r="97" ht="19.5" hidden="0" customHeight="1">
      <x:c r="A97" s="90"/>
      <x:c r="B97" s="90"/>
      <x:c r="C97" s="90"/>
      <x:c r="D97" s="90"/>
      <x:c r="E97" s="90"/>
      <x:c r="F97" s="90"/>
      <x:c r="G97" s="110"/>
      <x:c r="H97" s="110"/>
      <x:c r="I97" s="110"/>
      <x:c r="J97" s="110"/>
      <x:c r="K97" s="111"/>
      <x:c r="L97" s="90"/>
      <x:c r="M97" s="90"/>
      <x:c r="N97" s="90"/>
      <x:c r="O97" s="90"/>
      <x:c r="P97" s="90"/>
      <x:c r="Q97" s="90"/>
    </x:row>
    <x:row r="98" ht="19.5" hidden="0" customHeight="1">
      <x:c r="A98" s="90"/>
      <x:c r="B98" s="90"/>
      <x:c r="C98" s="90"/>
      <x:c r="D98" s="90"/>
      <x:c r="E98" s="90"/>
      <x:c r="F98" s="90"/>
      <x:c r="G98" s="110"/>
      <x:c r="H98" s="110"/>
      <x:c r="I98" s="110"/>
      <x:c r="J98" s="110"/>
      <x:c r="K98" s="111"/>
      <x:c r="L98" s="90"/>
      <x:c r="M98" s="90"/>
      <x:c r="N98" s="90"/>
      <x:c r="O98" s="90"/>
      <x:c r="P98" s="90"/>
      <x:c r="Q98" s="90"/>
    </x:row>
    <x:row r="99" ht="19.5" hidden="0" customHeight="1">
      <x:c r="A99" s="90"/>
      <x:c r="B99" s="90"/>
      <x:c r="C99" s="90"/>
      <x:c r="D99" s="90"/>
      <x:c r="E99" s="90"/>
      <x:c r="F99" s="90"/>
      <x:c r="G99" s="110"/>
      <x:c r="H99" s="110"/>
      <x:c r="I99" s="110"/>
      <x:c r="J99" s="110"/>
      <x:c r="K99" s="111"/>
      <x:c r="L99" s="90"/>
      <x:c r="M99" s="90"/>
      <x:c r="N99" s="90"/>
      <x:c r="O99" s="90"/>
      <x:c r="P99" s="90"/>
      <x:c r="Q99" s="90"/>
    </x:row>
    <x:row r="100" ht="19.5" hidden="0" customHeight="1">
      <x:c r="A100" s="90"/>
      <x:c r="B100" s="90"/>
      <x:c r="C100" s="90"/>
      <x:c r="D100" s="90"/>
      <x:c r="E100" s="90"/>
      <x:c r="F100" s="90"/>
      <x:c r="G100" s="110"/>
      <x:c r="H100" s="110"/>
      <x:c r="I100" s="110"/>
      <x:c r="J100" s="110"/>
      <x:c r="K100" s="111"/>
      <x:c r="L100" s="90"/>
      <x:c r="M100" s="90"/>
      <x:c r="N100" s="90"/>
      <x:c r="O100" s="90"/>
      <x:c r="P100" s="90"/>
      <x:c r="Q100" s="90"/>
    </x:row>
    <x:row r="101" ht="19.5" hidden="0" customHeight="1">
      <x:c r="A101" s="90"/>
      <x:c r="B101" s="90"/>
      <x:c r="C101" s="90"/>
      <x:c r="D101" s="90"/>
      <x:c r="E101" s="90"/>
      <x:c r="F101" s="90"/>
      <x:c r="G101" s="110"/>
      <x:c r="H101" s="110"/>
      <x:c r="I101" s="110"/>
      <x:c r="J101" s="110"/>
      <x:c r="K101" s="111"/>
      <x:c r="L101" s="90"/>
      <x:c r="M101" s="90"/>
      <x:c r="N101" s="90"/>
      <x:c r="O101" s="90"/>
      <x:c r="P101" s="90"/>
      <x:c r="Q101" s="90"/>
    </x:row>
    <x:row r="102" ht="19.5" hidden="0" customHeight="1">
      <x:c r="A102" s="90"/>
      <x:c r="B102" s="90"/>
      <x:c r="C102" s="90"/>
      <x:c r="D102" s="90"/>
      <x:c r="E102" s="90"/>
      <x:c r="F102" s="90"/>
      <x:c r="G102" s="110"/>
      <x:c r="H102" s="110"/>
      <x:c r="I102" s="110"/>
      <x:c r="J102" s="110"/>
      <x:c r="K102" s="111"/>
      <x:c r="L102" s="90"/>
      <x:c r="M102" s="90"/>
      <x:c r="N102" s="90"/>
      <x:c r="O102" s="90"/>
      <x:c r="P102" s="90"/>
      <x:c r="Q102" s="90"/>
    </x:row>
    <x:row r="103" ht="19.5" hidden="0" customHeight="1">
      <x:c r="A103" s="90"/>
      <x:c r="B103" s="90"/>
      <x:c r="C103" s="90"/>
      <x:c r="D103" s="90"/>
      <x:c r="E103" s="90"/>
      <x:c r="F103" s="90"/>
      <x:c r="G103" s="110"/>
      <x:c r="H103" s="110"/>
      <x:c r="I103" s="110"/>
      <x:c r="J103" s="110"/>
      <x:c r="K103" s="111"/>
      <x:c r="L103" s="90"/>
      <x:c r="M103" s="90"/>
      <x:c r="N103" s="90"/>
      <x:c r="O103" s="90"/>
      <x:c r="P103" s="90"/>
      <x:c r="Q103" s="90"/>
    </x:row>
    <x:row r="104" ht="19.5" hidden="0" customHeight="1">
      <x:c r="A104" s="90"/>
      <x:c r="B104" s="90"/>
      <x:c r="C104" s="90"/>
      <x:c r="D104" s="90"/>
      <x:c r="E104" s="90"/>
      <x:c r="F104" s="90"/>
      <x:c r="G104" s="110"/>
      <x:c r="H104" s="110"/>
      <x:c r="I104" s="110"/>
      <x:c r="J104" s="110"/>
      <x:c r="K104" s="111"/>
      <x:c r="L104" s="90"/>
      <x:c r="M104" s="90"/>
      <x:c r="N104" s="90"/>
      <x:c r="O104" s="90"/>
      <x:c r="P104" s="90"/>
      <x:c r="Q104" s="90"/>
    </x:row>
    <x:row r="105" ht="19.5" hidden="0" customHeight="1">
      <x:c r="A105" s="90"/>
      <x:c r="B105" s="90"/>
      <x:c r="C105" s="90"/>
      <x:c r="D105" s="90"/>
      <x:c r="E105" s="90"/>
      <x:c r="F105" s="90"/>
      <x:c r="G105" s="110"/>
      <x:c r="H105" s="110"/>
      <x:c r="I105" s="110"/>
      <x:c r="J105" s="110"/>
      <x:c r="K105" s="111"/>
      <x:c r="L105" s="90"/>
      <x:c r="M105" s="90"/>
      <x:c r="N105" s="90"/>
      <x:c r="O105" s="90"/>
      <x:c r="P105" s="90"/>
      <x:c r="Q105" s="90"/>
    </x:row>
    <x:row r="106" ht="19.5" hidden="0" customHeight="1">
      <x:c r="A106" s="90"/>
      <x:c r="B106" s="90"/>
      <x:c r="C106" s="90"/>
      <x:c r="D106" s="90"/>
      <x:c r="E106" s="90"/>
      <x:c r="F106" s="90"/>
      <x:c r="G106" s="110"/>
      <x:c r="H106" s="110"/>
      <x:c r="I106" s="110"/>
      <x:c r="J106" s="110"/>
      <x:c r="K106" s="111"/>
      <x:c r="L106" s="90"/>
      <x:c r="M106" s="90"/>
      <x:c r="N106" s="90"/>
      <x:c r="O106" s="90"/>
      <x:c r="P106" s="90"/>
      <x:c r="Q106" s="90"/>
    </x:row>
    <x:row r="107" ht="19.5" hidden="0" customHeight="1">
      <x:c r="A107" s="90"/>
      <x:c r="B107" s="90"/>
      <x:c r="C107" s="90"/>
      <x:c r="D107" s="90"/>
      <x:c r="E107" s="90"/>
      <x:c r="F107" s="90"/>
      <x:c r="G107" s="110"/>
      <x:c r="H107" s="110"/>
      <x:c r="I107" s="110"/>
      <x:c r="J107" s="110"/>
      <x:c r="K107" s="111"/>
      <x:c r="L107" s="90"/>
      <x:c r="M107" s="90"/>
      <x:c r="N107" s="90"/>
      <x:c r="O107" s="90"/>
      <x:c r="P107" s="90"/>
      <x:c r="Q107" s="90"/>
    </x:row>
    <x:row r="108" ht="19.5" hidden="0" customHeight="1">
      <x:c r="A108" s="90"/>
      <x:c r="B108" s="90"/>
      <x:c r="C108" s="90"/>
      <x:c r="D108" s="90"/>
      <x:c r="E108" s="90"/>
      <x:c r="F108" s="90"/>
      <x:c r="G108" s="110"/>
      <x:c r="H108" s="110"/>
      <x:c r="I108" s="110"/>
      <x:c r="J108" s="110"/>
      <x:c r="K108" s="111"/>
      <x:c r="L108" s="90"/>
      <x:c r="M108" s="90"/>
      <x:c r="N108" s="90"/>
      <x:c r="O108" s="90"/>
      <x:c r="P108" s="90"/>
      <x:c r="Q108" s="90"/>
    </x:row>
    <x:row r="109" ht="19.5" hidden="0" customHeight="1">
      <x:c r="A109" s="90"/>
      <x:c r="B109" s="90"/>
      <x:c r="C109" s="90"/>
      <x:c r="D109" s="90"/>
      <x:c r="E109" s="90"/>
      <x:c r="F109" s="90"/>
      <x:c r="G109" s="110"/>
      <x:c r="H109" s="110"/>
      <x:c r="I109" s="110"/>
      <x:c r="J109" s="110"/>
      <x:c r="K109" s="111"/>
      <x:c r="L109" s="90"/>
      <x:c r="M109" s="90"/>
      <x:c r="N109" s="90"/>
      <x:c r="O109" s="90"/>
      <x:c r="P109" s="90"/>
      <x:c r="Q109" s="90"/>
    </x:row>
    <x:row r="110" ht="19.5" hidden="0" customHeight="1">
      <x:c r="A110" s="90"/>
      <x:c r="B110" s="90"/>
      <x:c r="C110" s="90"/>
      <x:c r="D110" s="90"/>
      <x:c r="E110" s="90"/>
      <x:c r="F110" s="90"/>
      <x:c r="G110" s="110"/>
      <x:c r="H110" s="110"/>
      <x:c r="I110" s="110"/>
      <x:c r="J110" s="110"/>
      <x:c r="K110" s="111"/>
      <x:c r="L110" s="90"/>
      <x:c r="M110" s="90"/>
      <x:c r="N110" s="90"/>
      <x:c r="O110" s="90"/>
      <x:c r="P110" s="90"/>
      <x:c r="Q110" s="90"/>
    </x:row>
    <x:row r="111" ht="19.5" hidden="0" customHeight="1">
      <x:c r="A111" s="90"/>
      <x:c r="B111" s="90"/>
      <x:c r="C111" s="90"/>
      <x:c r="D111" s="90"/>
      <x:c r="E111" s="90"/>
      <x:c r="F111" s="90"/>
      <x:c r="G111" s="110"/>
      <x:c r="H111" s="110"/>
      <x:c r="I111" s="110"/>
      <x:c r="J111" s="110"/>
      <x:c r="K111" s="111"/>
      <x:c r="L111" s="90"/>
      <x:c r="M111" s="90"/>
      <x:c r="N111" s="90"/>
      <x:c r="O111" s="90"/>
      <x:c r="P111" s="90"/>
      <x:c r="Q111" s="90"/>
    </x:row>
    <x:row r="112" ht="19.5" hidden="0" customHeight="1">
      <x:c r="A112" s="90"/>
      <x:c r="B112" s="90"/>
      <x:c r="C112" s="90"/>
      <x:c r="D112" s="90"/>
      <x:c r="E112" s="90"/>
      <x:c r="F112" s="90"/>
      <x:c r="G112" s="110"/>
      <x:c r="H112" s="110"/>
      <x:c r="I112" s="110"/>
      <x:c r="J112" s="110"/>
      <x:c r="K112" s="111"/>
      <x:c r="L112" s="90"/>
      <x:c r="M112" s="90"/>
      <x:c r="N112" s="90"/>
      <x:c r="O112" s="90"/>
      <x:c r="P112" s="90"/>
      <x:c r="Q112" s="90"/>
    </x:row>
    <x:row r="113" ht="19.5" hidden="0" customHeight="1">
      <x:c r="A113" s="90"/>
      <x:c r="B113" s="90"/>
      <x:c r="C113" s="90"/>
      <x:c r="D113" s="90"/>
      <x:c r="E113" s="90"/>
      <x:c r="F113" s="90"/>
      <x:c r="G113" s="110"/>
      <x:c r="H113" s="110"/>
      <x:c r="I113" s="110"/>
      <x:c r="J113" s="110"/>
      <x:c r="K113" s="111"/>
      <x:c r="L113" s="90"/>
      <x:c r="M113" s="90"/>
      <x:c r="N113" s="90"/>
      <x:c r="O113" s="90"/>
      <x:c r="P113" s="90"/>
      <x:c r="Q113" s="90"/>
    </x:row>
    <x:row r="114" ht="19.5" hidden="0" customHeight="1">
      <x:c r="A114" s="90"/>
      <x:c r="B114" s="90"/>
      <x:c r="C114" s="90"/>
      <x:c r="D114" s="90"/>
      <x:c r="E114" s="90"/>
      <x:c r="F114" s="90"/>
      <x:c r="G114" s="110"/>
      <x:c r="H114" s="110"/>
      <x:c r="I114" s="110"/>
      <x:c r="J114" s="110"/>
      <x:c r="K114" s="111"/>
      <x:c r="L114" s="90"/>
      <x:c r="M114" s="90"/>
      <x:c r="N114" s="90"/>
      <x:c r="O114" s="90"/>
      <x:c r="P114" s="90"/>
      <x:c r="Q114" s="90"/>
    </x:row>
    <x:row r="115" ht="19.5" hidden="0" customHeight="1">
      <x:c r="A115" s="90"/>
      <x:c r="B115" s="90"/>
      <x:c r="C115" s="90"/>
      <x:c r="D115" s="90"/>
      <x:c r="E115" s="90"/>
      <x:c r="F115" s="90"/>
      <x:c r="G115" s="110"/>
      <x:c r="H115" s="110"/>
      <x:c r="I115" s="110"/>
      <x:c r="J115" s="110"/>
      <x:c r="K115" s="111"/>
      <x:c r="L115" s="90"/>
      <x:c r="M115" s="90"/>
      <x:c r="N115" s="90"/>
      <x:c r="O115" s="90"/>
      <x:c r="P115" s="90"/>
      <x:c r="Q115" s="90"/>
    </x:row>
    <x:row r="116" ht="19.5" hidden="0" customHeight="1">
      <x:c r="A116" s="90"/>
      <x:c r="B116" s="90"/>
      <x:c r="C116" s="90"/>
      <x:c r="D116" s="90"/>
      <x:c r="E116" s="90"/>
      <x:c r="F116" s="90"/>
      <x:c r="G116" s="110"/>
      <x:c r="H116" s="110"/>
      <x:c r="I116" s="110"/>
      <x:c r="J116" s="110"/>
      <x:c r="K116" s="111"/>
      <x:c r="L116" s="90"/>
      <x:c r="M116" s="90"/>
      <x:c r="N116" s="90"/>
      <x:c r="O116" s="90"/>
      <x:c r="P116" s="90"/>
      <x:c r="Q116" s="90"/>
    </x:row>
    <x:row r="117" ht="19.5" hidden="0" customHeight="1">
      <x:c r="A117" s="90"/>
      <x:c r="B117" s="90"/>
      <x:c r="C117" s="90"/>
      <x:c r="D117" s="90"/>
      <x:c r="E117" s="90"/>
      <x:c r="F117" s="90"/>
      <x:c r="G117" s="110"/>
      <x:c r="H117" s="110"/>
      <x:c r="I117" s="110"/>
      <x:c r="J117" s="110"/>
      <x:c r="K117" s="111"/>
      <x:c r="L117" s="90"/>
      <x:c r="M117" s="90"/>
      <x:c r="N117" s="90"/>
      <x:c r="O117" s="90"/>
      <x:c r="P117" s="90"/>
      <x:c r="Q117" s="90"/>
    </x:row>
    <x:row r="118" ht="19.5" hidden="0" customHeight="1">
      <x:c r="A118" s="90"/>
      <x:c r="B118" s="90"/>
      <x:c r="C118" s="90"/>
      <x:c r="D118" s="90"/>
      <x:c r="E118" s="90"/>
      <x:c r="F118" s="90"/>
      <x:c r="G118" s="110"/>
      <x:c r="H118" s="110"/>
      <x:c r="I118" s="110"/>
      <x:c r="J118" s="110"/>
      <x:c r="K118" s="111"/>
      <x:c r="L118" s="90"/>
      <x:c r="M118" s="90"/>
      <x:c r="N118" s="90"/>
      <x:c r="O118" s="90"/>
      <x:c r="P118" s="90"/>
      <x:c r="Q118" s="90"/>
    </x:row>
    <x:row r="119" ht="19.5" hidden="0" customHeight="1">
      <x:c r="A119" s="90"/>
      <x:c r="B119" s="90"/>
      <x:c r="C119" s="90"/>
      <x:c r="D119" s="90"/>
      <x:c r="E119" s="90"/>
      <x:c r="F119" s="90"/>
      <x:c r="G119" s="110"/>
      <x:c r="H119" s="110"/>
      <x:c r="I119" s="110"/>
      <x:c r="J119" s="110"/>
      <x:c r="K119" s="111"/>
      <x:c r="L119" s="90"/>
      <x:c r="M119" s="90"/>
      <x:c r="N119" s="90"/>
      <x:c r="O119" s="90"/>
      <x:c r="P119" s="90"/>
      <x:c r="Q119" s="90"/>
    </x:row>
    <x:row r="120" ht="19.5" hidden="0" customHeight="1">
      <x:c r="A120" s="90"/>
      <x:c r="B120" s="90"/>
      <x:c r="C120" s="90"/>
      <x:c r="D120" s="90"/>
      <x:c r="E120" s="90"/>
      <x:c r="F120" s="90"/>
      <x:c r="G120" s="110"/>
      <x:c r="H120" s="110"/>
      <x:c r="I120" s="110"/>
      <x:c r="J120" s="110"/>
      <x:c r="K120" s="111"/>
      <x:c r="L120" s="90"/>
      <x:c r="M120" s="90"/>
      <x:c r="N120" s="90"/>
      <x:c r="O120" s="90"/>
      <x:c r="P120" s="90"/>
      <x:c r="Q120" s="90"/>
    </x:row>
    <x:row r="121" ht="19.5" hidden="0" customHeight="1">
      <x:c r="A121" s="90"/>
      <x:c r="B121" s="90"/>
      <x:c r="C121" s="90"/>
      <x:c r="D121" s="90"/>
      <x:c r="E121" s="90"/>
      <x:c r="F121" s="90"/>
      <x:c r="G121" s="110"/>
      <x:c r="H121" s="110"/>
      <x:c r="I121" s="110"/>
      <x:c r="J121" s="110"/>
      <x:c r="K121" s="111"/>
      <x:c r="L121" s="90"/>
      <x:c r="M121" s="90"/>
      <x:c r="N121" s="90"/>
      <x:c r="O121" s="90"/>
      <x:c r="P121" s="90"/>
      <x:c r="Q121" s="90"/>
    </x:row>
    <x:row r="122" ht="19.5" hidden="0" customHeight="1">
      <x:c r="A122" s="90"/>
      <x:c r="B122" s="90"/>
      <x:c r="C122" s="90"/>
      <x:c r="D122" s="90"/>
      <x:c r="E122" s="90"/>
      <x:c r="F122" s="90"/>
      <x:c r="G122" s="110"/>
      <x:c r="H122" s="110"/>
      <x:c r="I122" s="110"/>
      <x:c r="J122" s="110"/>
      <x:c r="K122" s="111"/>
      <x:c r="L122" s="90"/>
      <x:c r="M122" s="90"/>
      <x:c r="N122" s="90"/>
      <x:c r="O122" s="90"/>
      <x:c r="P122" s="90"/>
      <x:c r="Q122" s="90"/>
    </x:row>
    <x:row r="123" ht="19.5" hidden="0" customHeight="1">
      <x:c r="A123" s="90"/>
      <x:c r="B123" s="90"/>
      <x:c r="C123" s="90"/>
      <x:c r="D123" s="90"/>
      <x:c r="E123" s="90"/>
      <x:c r="F123" s="90"/>
      <x:c r="G123" s="110"/>
      <x:c r="H123" s="110"/>
      <x:c r="I123" s="110"/>
      <x:c r="J123" s="110"/>
      <x:c r="K123" s="111"/>
      <x:c r="L123" s="90"/>
      <x:c r="M123" s="90"/>
      <x:c r="N123" s="90"/>
      <x:c r="O123" s="90"/>
      <x:c r="P123" s="90"/>
      <x:c r="Q123" s="90"/>
    </x:row>
    <x:row r="124" ht="19.5" hidden="0" customHeight="1">
      <x:c r="A124" s="90"/>
      <x:c r="B124" s="90"/>
      <x:c r="C124" s="90"/>
      <x:c r="D124" s="90"/>
      <x:c r="E124" s="90"/>
      <x:c r="F124" s="90"/>
      <x:c r="G124" s="110"/>
      <x:c r="H124" s="110"/>
      <x:c r="I124" s="110"/>
      <x:c r="J124" s="110"/>
      <x:c r="K124" s="111"/>
      <x:c r="L124" s="90"/>
      <x:c r="M124" s="90"/>
      <x:c r="N124" s="90"/>
      <x:c r="O124" s="90"/>
      <x:c r="P124" s="90"/>
      <x:c r="Q124" s="90"/>
    </x:row>
    <x:row r="125" ht="19.5" hidden="0" customHeight="1">
      <x:c r="A125" s="90"/>
      <x:c r="B125" s="90"/>
      <x:c r="C125" s="90"/>
      <x:c r="D125" s="90"/>
      <x:c r="E125" s="90"/>
      <x:c r="F125" s="90"/>
      <x:c r="G125" s="110"/>
      <x:c r="H125" s="110"/>
      <x:c r="I125" s="110"/>
      <x:c r="J125" s="110"/>
      <x:c r="K125" s="111"/>
      <x:c r="L125" s="90"/>
      <x:c r="M125" s="90"/>
      <x:c r="N125" s="90"/>
      <x:c r="O125" s="90"/>
      <x:c r="P125" s="90"/>
      <x:c r="Q125" s="90"/>
    </x:row>
    <x:row r="126" ht="19.5" hidden="0" customHeight="1">
      <x:c r="A126" s="90"/>
      <x:c r="B126" s="90"/>
      <x:c r="C126" s="90"/>
      <x:c r="D126" s="90"/>
      <x:c r="E126" s="90"/>
      <x:c r="F126" s="90"/>
      <x:c r="G126" s="110"/>
      <x:c r="H126" s="110"/>
      <x:c r="I126" s="110"/>
      <x:c r="J126" s="110"/>
      <x:c r="K126" s="111"/>
      <x:c r="L126" s="90"/>
      <x:c r="M126" s="90"/>
      <x:c r="N126" s="90"/>
      <x:c r="O126" s="90"/>
      <x:c r="P126" s="90"/>
      <x:c r="Q126" s="90"/>
    </x:row>
    <x:row r="127" ht="19.5" hidden="0" customHeight="1">
      <x:c r="A127" s="90"/>
      <x:c r="B127" s="90"/>
      <x:c r="C127" s="90"/>
      <x:c r="D127" s="90"/>
      <x:c r="E127" s="90"/>
      <x:c r="F127" s="90"/>
      <x:c r="G127" s="110"/>
      <x:c r="H127" s="110"/>
      <x:c r="I127" s="110"/>
      <x:c r="J127" s="110"/>
      <x:c r="K127" s="111"/>
      <x:c r="L127" s="90"/>
      <x:c r="M127" s="90"/>
      <x:c r="N127" s="90"/>
      <x:c r="O127" s="90"/>
      <x:c r="P127" s="90"/>
      <x:c r="Q127" s="90"/>
    </x:row>
    <x:row r="128" ht="19.5" hidden="0" customHeight="1">
      <x:c r="A128" s="90"/>
      <x:c r="B128" s="90"/>
      <x:c r="C128" s="90"/>
      <x:c r="D128" s="90"/>
      <x:c r="E128" s="90"/>
      <x:c r="F128" s="90"/>
      <x:c r="G128" s="110"/>
      <x:c r="H128" s="110"/>
      <x:c r="I128" s="110"/>
      <x:c r="J128" s="110"/>
      <x:c r="K128" s="111"/>
      <x:c r="L128" s="90"/>
      <x:c r="M128" s="90"/>
      <x:c r="N128" s="90"/>
      <x:c r="O128" s="90"/>
      <x:c r="P128" s="90"/>
      <x:c r="Q128" s="90"/>
    </x:row>
    <x:row r="129" ht="19.5" hidden="0" customHeight="1">
      <x:c r="A129" s="90"/>
      <x:c r="B129" s="90"/>
      <x:c r="C129" s="90"/>
      <x:c r="D129" s="90"/>
      <x:c r="E129" s="90"/>
      <x:c r="F129" s="90"/>
      <x:c r="G129" s="110"/>
      <x:c r="H129" s="110"/>
      <x:c r="I129" s="110"/>
      <x:c r="J129" s="110"/>
      <x:c r="K129" s="111"/>
      <x:c r="L129" s="90"/>
      <x:c r="M129" s="90"/>
      <x:c r="N129" s="90"/>
      <x:c r="O129" s="90"/>
      <x:c r="P129" s="90"/>
      <x:c r="Q129" s="90"/>
    </x:row>
    <x:row r="130" ht="19.5" hidden="0" customHeight="1">
      <x:c r="A130" s="90"/>
      <x:c r="B130" s="90"/>
      <x:c r="C130" s="90"/>
      <x:c r="D130" s="90"/>
      <x:c r="E130" s="90"/>
      <x:c r="F130" s="90"/>
      <x:c r="G130" s="110"/>
      <x:c r="H130" s="110"/>
      <x:c r="I130" s="110"/>
      <x:c r="J130" s="110"/>
      <x:c r="K130" s="111"/>
      <x:c r="L130" s="90"/>
      <x:c r="M130" s="90"/>
      <x:c r="N130" s="90"/>
      <x:c r="O130" s="90"/>
      <x:c r="P130" s="90"/>
      <x:c r="Q130" s="90"/>
    </x:row>
    <x:row r="131" ht="19.5" hidden="0" customHeight="1">
      <x:c r="A131" s="90"/>
      <x:c r="B131" s="90"/>
      <x:c r="C131" s="90"/>
      <x:c r="D131" s="90"/>
      <x:c r="E131" s="90"/>
      <x:c r="F131" s="90"/>
      <x:c r="G131" s="110"/>
      <x:c r="H131" s="110"/>
      <x:c r="I131" s="110"/>
      <x:c r="J131" s="110"/>
      <x:c r="K131" s="111"/>
      <x:c r="L131" s="90"/>
      <x:c r="M131" s="90"/>
      <x:c r="N131" s="90"/>
      <x:c r="O131" s="90"/>
      <x:c r="P131" s="90"/>
      <x:c r="Q131" s="90"/>
    </x:row>
    <x:row r="132" ht="19.5" hidden="0" customHeight="1">
      <x:c r="A132" s="90"/>
      <x:c r="B132" s="90"/>
      <x:c r="C132" s="90"/>
      <x:c r="D132" s="90"/>
      <x:c r="E132" s="90"/>
      <x:c r="F132" s="90"/>
      <x:c r="G132" s="110"/>
      <x:c r="H132" s="110"/>
      <x:c r="I132" s="110"/>
      <x:c r="J132" s="110"/>
      <x:c r="K132" s="111"/>
      <x:c r="L132" s="90"/>
      <x:c r="M132" s="90"/>
      <x:c r="N132" s="90"/>
      <x:c r="O132" s="90"/>
      <x:c r="P132" s="90"/>
      <x:c r="Q132" s="90"/>
    </x:row>
    <x:row r="133" ht="19.5" hidden="0" customHeight="1">
      <x:c r="A133" s="90"/>
      <x:c r="B133" s="90"/>
      <x:c r="C133" s="90"/>
      <x:c r="D133" s="90"/>
      <x:c r="E133" s="90"/>
      <x:c r="F133" s="90"/>
      <x:c r="G133" s="110"/>
      <x:c r="H133" s="110"/>
      <x:c r="I133" s="110"/>
      <x:c r="J133" s="110"/>
      <x:c r="K133" s="111"/>
      <x:c r="L133" s="90"/>
      <x:c r="M133" s="90"/>
      <x:c r="N133" s="90"/>
      <x:c r="O133" s="90"/>
      <x:c r="P133" s="90"/>
      <x:c r="Q133" s="90"/>
    </x:row>
    <x:row r="134" ht="19.5" hidden="0" customHeight="1">
      <x:c r="A134" s="90"/>
      <x:c r="B134" s="90"/>
      <x:c r="C134" s="90"/>
      <x:c r="D134" s="90"/>
      <x:c r="E134" s="90"/>
      <x:c r="F134" s="90"/>
      <x:c r="G134" s="110"/>
      <x:c r="H134" s="110"/>
      <x:c r="I134" s="110"/>
      <x:c r="J134" s="110"/>
      <x:c r="K134" s="111"/>
      <x:c r="L134" s="90"/>
      <x:c r="M134" s="90"/>
      <x:c r="N134" s="90"/>
      <x:c r="O134" s="90"/>
      <x:c r="P134" s="90"/>
      <x:c r="Q134" s="90"/>
    </x:row>
    <x:row r="135" ht="19.5" hidden="0" customHeight="1">
      <x:c r="A135" s="90"/>
      <x:c r="B135" s="90"/>
      <x:c r="C135" s="90"/>
      <x:c r="D135" s="90"/>
      <x:c r="E135" s="90"/>
      <x:c r="F135" s="90"/>
      <x:c r="G135" s="110"/>
      <x:c r="H135" s="110"/>
      <x:c r="I135" s="110"/>
      <x:c r="J135" s="110"/>
      <x:c r="K135" s="111"/>
      <x:c r="L135" s="90"/>
      <x:c r="M135" s="90"/>
      <x:c r="N135" s="90"/>
      <x:c r="O135" s="90"/>
      <x:c r="P135" s="90"/>
      <x:c r="Q135" s="90"/>
    </x:row>
    <x:row r="136" ht="19.5" hidden="0" customHeight="1">
      <x:c r="A136" s="90"/>
      <x:c r="B136" s="90"/>
      <x:c r="C136" s="90"/>
      <x:c r="D136" s="90"/>
      <x:c r="E136" s="90"/>
      <x:c r="F136" s="90"/>
      <x:c r="G136" s="110"/>
      <x:c r="H136" s="110"/>
      <x:c r="I136" s="110"/>
      <x:c r="J136" s="110"/>
      <x:c r="K136" s="111"/>
      <x:c r="L136" s="90"/>
      <x:c r="M136" s="90"/>
      <x:c r="N136" s="90"/>
      <x:c r="O136" s="90"/>
      <x:c r="P136" s="90"/>
      <x:c r="Q136" s="90"/>
    </x:row>
    <x:row r="137" ht="19.5" hidden="0" customHeight="1">
      <x:c r="A137" s="90"/>
      <x:c r="B137" s="90"/>
      <x:c r="C137" s="90"/>
      <x:c r="D137" s="90"/>
      <x:c r="E137" s="90"/>
      <x:c r="F137" s="90"/>
      <x:c r="G137" s="110"/>
      <x:c r="H137" s="110"/>
      <x:c r="I137" s="110"/>
      <x:c r="J137" s="110"/>
      <x:c r="K137" s="111"/>
      <x:c r="L137" s="90"/>
      <x:c r="M137" s="90"/>
      <x:c r="N137" s="90"/>
      <x:c r="O137" s="90"/>
      <x:c r="P137" s="90"/>
      <x:c r="Q137" s="90"/>
    </x:row>
    <x:row r="138" ht="19.5" hidden="0" customHeight="1">
      <x:c r="A138" s="90"/>
      <x:c r="B138" s="90"/>
      <x:c r="C138" s="90"/>
      <x:c r="D138" s="90"/>
      <x:c r="E138" s="90"/>
      <x:c r="F138" s="90"/>
      <x:c r="G138" s="110"/>
      <x:c r="H138" s="110"/>
      <x:c r="I138" s="110"/>
      <x:c r="J138" s="110"/>
      <x:c r="K138" s="111"/>
      <x:c r="L138" s="90"/>
      <x:c r="M138" s="90"/>
      <x:c r="N138" s="90"/>
      <x:c r="O138" s="90"/>
      <x:c r="P138" s="90"/>
      <x:c r="Q138" s="90"/>
    </x:row>
    <x:row r="139" ht="19.5" hidden="0" customHeight="1">
      <x:c r="A139" s="90"/>
      <x:c r="B139" s="90"/>
      <x:c r="C139" s="90"/>
      <x:c r="D139" s="90"/>
      <x:c r="E139" s="90"/>
      <x:c r="F139" s="90"/>
      <x:c r="G139" s="110"/>
      <x:c r="H139" s="110"/>
      <x:c r="I139" s="110"/>
      <x:c r="J139" s="110"/>
      <x:c r="K139" s="111"/>
      <x:c r="L139" s="90"/>
      <x:c r="M139" s="90"/>
      <x:c r="N139" s="90"/>
      <x:c r="O139" s="90"/>
      <x:c r="P139" s="90"/>
      <x:c r="Q139" s="90"/>
    </x:row>
    <x:row r="140" ht="19.5" hidden="0" customHeight="1">
      <x:c r="A140" s="90"/>
      <x:c r="B140" s="90"/>
      <x:c r="C140" s="90"/>
      <x:c r="D140" s="90"/>
      <x:c r="E140" s="90"/>
      <x:c r="F140" s="90"/>
      <x:c r="G140" s="110"/>
      <x:c r="H140" s="110"/>
      <x:c r="I140" s="110"/>
      <x:c r="J140" s="110"/>
      <x:c r="K140" s="111"/>
      <x:c r="L140" s="90"/>
      <x:c r="M140" s="90"/>
      <x:c r="N140" s="90"/>
      <x:c r="O140" s="90"/>
      <x:c r="P140" s="90"/>
      <x:c r="Q140" s="90"/>
    </x:row>
    <x:row r="141" ht="19.5" hidden="0" customHeight="1">
      <x:c r="A141" s="90"/>
      <x:c r="B141" s="90"/>
      <x:c r="C141" s="90"/>
      <x:c r="D141" s="90"/>
      <x:c r="E141" s="90"/>
      <x:c r="F141" s="90"/>
      <x:c r="G141" s="110"/>
      <x:c r="H141" s="110"/>
      <x:c r="I141" s="110"/>
      <x:c r="J141" s="110"/>
      <x:c r="K141" s="111"/>
      <x:c r="L141" s="90"/>
      <x:c r="M141" s="90"/>
      <x:c r="N141" s="90"/>
      <x:c r="O141" s="90"/>
      <x:c r="P141" s="90"/>
      <x:c r="Q141" s="90"/>
    </x:row>
    <x:row r="142" ht="19.5" hidden="0" customHeight="1">
      <x:c r="A142" s="90"/>
      <x:c r="B142" s="90"/>
      <x:c r="C142" s="90"/>
      <x:c r="D142" s="90"/>
      <x:c r="E142" s="90"/>
      <x:c r="F142" s="90"/>
      <x:c r="G142" s="110"/>
      <x:c r="H142" s="110"/>
      <x:c r="I142" s="110"/>
      <x:c r="J142" s="110"/>
      <x:c r="K142" s="111"/>
      <x:c r="L142" s="90"/>
      <x:c r="M142" s="90"/>
      <x:c r="N142" s="90"/>
      <x:c r="O142" s="90"/>
      <x:c r="P142" s="90"/>
      <x:c r="Q142" s="90"/>
    </x:row>
    <x:row r="143" ht="19.5" hidden="0" customHeight="1">
      <x:c r="A143" s="90"/>
      <x:c r="B143" s="90"/>
      <x:c r="C143" s="90"/>
      <x:c r="D143" s="90"/>
      <x:c r="E143" s="90"/>
      <x:c r="F143" s="90"/>
      <x:c r="G143" s="110"/>
      <x:c r="H143" s="110"/>
      <x:c r="I143" s="110"/>
      <x:c r="J143" s="110"/>
      <x:c r="K143" s="111"/>
      <x:c r="L143" s="90"/>
      <x:c r="M143" s="90"/>
      <x:c r="N143" s="90"/>
      <x:c r="O143" s="90"/>
      <x:c r="P143" s="90"/>
      <x:c r="Q143" s="90"/>
    </x:row>
    <x:row r="144" ht="19.5" hidden="0" customHeight="1">
      <x:c r="A144" s="90"/>
      <x:c r="B144" s="90"/>
      <x:c r="C144" s="90"/>
      <x:c r="D144" s="90"/>
      <x:c r="E144" s="90"/>
      <x:c r="F144" s="90"/>
      <x:c r="G144" s="110"/>
      <x:c r="H144" s="110"/>
      <x:c r="I144" s="110"/>
      <x:c r="J144" s="110"/>
      <x:c r="K144" s="111"/>
      <x:c r="L144" s="90"/>
      <x:c r="M144" s="90"/>
      <x:c r="N144" s="90"/>
      <x:c r="O144" s="90"/>
      <x:c r="P144" s="90"/>
      <x:c r="Q144" s="90"/>
    </x:row>
    <x:row r="145" ht="19.5" hidden="0" customHeight="1">
      <x:c r="A145" s="90"/>
      <x:c r="B145" s="90"/>
      <x:c r="C145" s="90"/>
      <x:c r="D145" s="90"/>
      <x:c r="E145" s="90"/>
      <x:c r="F145" s="90"/>
      <x:c r="G145" s="110"/>
      <x:c r="H145" s="110"/>
      <x:c r="I145" s="110"/>
      <x:c r="J145" s="110"/>
      <x:c r="K145" s="111"/>
      <x:c r="L145" s="90"/>
      <x:c r="M145" s="90"/>
      <x:c r="N145" s="90"/>
      <x:c r="O145" s="90"/>
      <x:c r="P145" s="90"/>
      <x:c r="Q145" s="90"/>
    </x:row>
    <x:row r="146" ht="19.5" hidden="0" customHeight="1">
      <x:c r="A146" s="90"/>
      <x:c r="B146" s="90"/>
      <x:c r="C146" s="90"/>
      <x:c r="D146" s="90"/>
      <x:c r="E146" s="90"/>
      <x:c r="F146" s="90"/>
      <x:c r="G146" s="110"/>
      <x:c r="H146" s="110"/>
      <x:c r="I146" s="110"/>
      <x:c r="J146" s="110"/>
      <x:c r="K146" s="111"/>
      <x:c r="L146" s="90"/>
      <x:c r="M146" s="90"/>
      <x:c r="N146" s="90"/>
      <x:c r="O146" s="90"/>
      <x:c r="P146" s="90"/>
      <x:c r="Q146" s="90"/>
    </x:row>
    <x:row r="147" ht="19.5" hidden="0" customHeight="1">
      <x:c r="A147" s="90"/>
      <x:c r="B147" s="90"/>
      <x:c r="C147" s="90"/>
      <x:c r="D147" s="90"/>
      <x:c r="E147" s="90"/>
      <x:c r="F147" s="90"/>
      <x:c r="G147" s="110"/>
      <x:c r="H147" s="110"/>
      <x:c r="I147" s="110"/>
      <x:c r="J147" s="110"/>
      <x:c r="K147" s="111"/>
      <x:c r="L147" s="90"/>
      <x:c r="M147" s="90"/>
      <x:c r="N147" s="90"/>
      <x:c r="O147" s="90"/>
      <x:c r="P147" s="90"/>
      <x:c r="Q147" s="90"/>
    </x:row>
    <x:row r="148" ht="19.5" hidden="0" customHeight="1">
      <x:c r="A148" s="90"/>
      <x:c r="B148" s="90"/>
      <x:c r="C148" s="90"/>
      <x:c r="D148" s="90"/>
      <x:c r="E148" s="90"/>
      <x:c r="F148" s="90"/>
      <x:c r="G148" s="110"/>
      <x:c r="H148" s="110"/>
      <x:c r="I148" s="110"/>
      <x:c r="J148" s="110"/>
      <x:c r="K148" s="111"/>
      <x:c r="L148" s="90"/>
      <x:c r="M148" s="90"/>
      <x:c r="N148" s="90"/>
      <x:c r="O148" s="90"/>
      <x:c r="P148" s="90"/>
      <x:c r="Q148" s="90"/>
    </x:row>
    <x:row r="149" ht="19.5" hidden="0" customHeight="1">
      <x:c r="A149" s="90"/>
      <x:c r="B149" s="90"/>
      <x:c r="C149" s="90"/>
      <x:c r="D149" s="90"/>
      <x:c r="E149" s="90"/>
      <x:c r="F149" s="90"/>
      <x:c r="G149" s="110"/>
      <x:c r="H149" s="110"/>
      <x:c r="I149" s="110"/>
      <x:c r="J149" s="110"/>
      <x:c r="K149" s="111"/>
      <x:c r="L149" s="90"/>
      <x:c r="M149" s="90"/>
      <x:c r="N149" s="90"/>
      <x:c r="O149" s="90"/>
      <x:c r="P149" s="90"/>
      <x:c r="Q149" s="90"/>
    </x:row>
    <x:row r="150" ht="19.5" hidden="0" customHeight="1">
      <x:c r="A150" s="90"/>
      <x:c r="B150" s="90"/>
      <x:c r="C150" s="90"/>
      <x:c r="D150" s="90"/>
      <x:c r="E150" s="90"/>
      <x:c r="F150" s="90"/>
      <x:c r="G150" s="110"/>
      <x:c r="H150" s="110"/>
      <x:c r="I150" s="110"/>
      <x:c r="J150" s="110"/>
      <x:c r="K150" s="111"/>
      <x:c r="L150" s="90"/>
      <x:c r="M150" s="90"/>
      <x:c r="N150" s="90"/>
      <x:c r="O150" s="90"/>
      <x:c r="P150" s="90"/>
      <x:c r="Q150" s="90"/>
    </x:row>
    <x:row r="151" ht="19.5" hidden="0" customHeight="1">
      <x:c r="A151" s="90"/>
      <x:c r="B151" s="90"/>
      <x:c r="C151" s="90"/>
      <x:c r="D151" s="90"/>
      <x:c r="E151" s="90"/>
      <x:c r="F151" s="90"/>
      <x:c r="G151" s="110"/>
      <x:c r="H151" s="110"/>
      <x:c r="I151" s="110"/>
      <x:c r="J151" s="110"/>
      <x:c r="K151" s="111"/>
      <x:c r="L151" s="90"/>
      <x:c r="M151" s="90"/>
      <x:c r="N151" s="90"/>
      <x:c r="O151" s="90"/>
      <x:c r="P151" s="90"/>
      <x:c r="Q151" s="90"/>
    </x:row>
    <x:row r="152" ht="19.5" hidden="0" customHeight="1">
      <x:c r="A152" s="90"/>
      <x:c r="B152" s="90"/>
      <x:c r="C152" s="90"/>
      <x:c r="D152" s="90"/>
      <x:c r="E152" s="90"/>
      <x:c r="F152" s="90"/>
      <x:c r="G152" s="110"/>
      <x:c r="H152" s="110"/>
      <x:c r="I152" s="110"/>
      <x:c r="J152" s="110"/>
      <x:c r="K152" s="111"/>
      <x:c r="L152" s="90"/>
      <x:c r="M152" s="90"/>
      <x:c r="N152" s="90"/>
      <x:c r="O152" s="90"/>
      <x:c r="P152" s="90"/>
      <x:c r="Q152" s="90"/>
    </x:row>
    <x:row r="153" ht="19.5" hidden="0" customHeight="1">
      <x:c r="A153" s="90"/>
      <x:c r="B153" s="90"/>
      <x:c r="C153" s="90"/>
      <x:c r="D153" s="90"/>
      <x:c r="E153" s="90"/>
      <x:c r="F153" s="90"/>
      <x:c r="G153" s="110"/>
      <x:c r="H153" s="110"/>
      <x:c r="I153" s="110"/>
      <x:c r="J153" s="110"/>
      <x:c r="K153" s="111"/>
      <x:c r="L153" s="90"/>
      <x:c r="M153" s="90"/>
      <x:c r="N153" s="90"/>
      <x:c r="O153" s="90"/>
      <x:c r="P153" s="90"/>
      <x:c r="Q153" s="90"/>
    </x:row>
    <x:row r="154" ht="19.5" hidden="0" customHeight="1">
      <x:c r="A154" s="90"/>
      <x:c r="B154" s="90"/>
      <x:c r="C154" s="90"/>
      <x:c r="D154" s="90"/>
      <x:c r="E154" s="90"/>
      <x:c r="F154" s="90"/>
      <x:c r="G154" s="110"/>
      <x:c r="H154" s="110"/>
      <x:c r="I154" s="110"/>
      <x:c r="J154" s="110"/>
      <x:c r="K154" s="111"/>
      <x:c r="L154" s="90"/>
      <x:c r="M154" s="90"/>
      <x:c r="N154" s="90"/>
      <x:c r="O154" s="90"/>
      <x:c r="P154" s="90"/>
      <x:c r="Q154" s="90"/>
    </x:row>
    <x:row r="155" ht="19.5" hidden="0" customHeight="1">
      <x:c r="A155" s="90"/>
      <x:c r="B155" s="90"/>
      <x:c r="C155" s="90"/>
      <x:c r="D155" s="90"/>
      <x:c r="E155" s="90"/>
      <x:c r="F155" s="90"/>
      <x:c r="G155" s="110"/>
      <x:c r="H155" s="110"/>
      <x:c r="I155" s="110"/>
      <x:c r="J155" s="110"/>
      <x:c r="K155" s="111"/>
      <x:c r="L155" s="90"/>
      <x:c r="M155" s="90"/>
      <x:c r="N155" s="90"/>
      <x:c r="O155" s="90"/>
      <x:c r="P155" s="90"/>
      <x:c r="Q155" s="90"/>
    </x:row>
    <x:row r="156" ht="19.5" hidden="0" customHeight="1">
      <x:c r="A156" s="90"/>
      <x:c r="B156" s="90"/>
      <x:c r="C156" s="90"/>
      <x:c r="D156" s="90"/>
      <x:c r="E156" s="90"/>
      <x:c r="F156" s="90"/>
      <x:c r="G156" s="110"/>
      <x:c r="H156" s="110"/>
      <x:c r="I156" s="110"/>
      <x:c r="J156" s="110"/>
      <x:c r="K156" s="111"/>
      <x:c r="L156" s="90"/>
      <x:c r="M156" s="90"/>
      <x:c r="N156" s="90"/>
      <x:c r="O156" s="90"/>
      <x:c r="P156" s="90"/>
      <x:c r="Q156" s="90"/>
    </x:row>
    <x:row r="157" ht="19.5" hidden="0" customHeight="1">
      <x:c r="A157" s="90"/>
      <x:c r="B157" s="90"/>
      <x:c r="C157" s="90"/>
      <x:c r="D157" s="90"/>
      <x:c r="E157" s="90"/>
      <x:c r="F157" s="90"/>
      <x:c r="G157" s="110"/>
      <x:c r="H157" s="110"/>
      <x:c r="I157" s="110"/>
      <x:c r="J157" s="110"/>
      <x:c r="K157" s="111"/>
      <x:c r="L157" s="90"/>
      <x:c r="M157" s="90"/>
      <x:c r="N157" s="90"/>
      <x:c r="O157" s="90"/>
      <x:c r="P157" s="90"/>
      <x:c r="Q157" s="90"/>
    </x:row>
    <x:row r="158" ht="19.5" hidden="0" customHeight="1">
      <x:c r="A158" s="90"/>
      <x:c r="B158" s="90"/>
      <x:c r="C158" s="90"/>
      <x:c r="D158" s="90"/>
      <x:c r="E158" s="90"/>
      <x:c r="F158" s="90"/>
      <x:c r="G158" s="110"/>
      <x:c r="H158" s="110"/>
      <x:c r="I158" s="110"/>
      <x:c r="J158" s="110"/>
      <x:c r="K158" s="111"/>
      <x:c r="L158" s="90"/>
      <x:c r="M158" s="90"/>
      <x:c r="N158" s="90"/>
      <x:c r="O158" s="90"/>
      <x:c r="P158" s="90"/>
      <x:c r="Q158" s="90"/>
    </x:row>
    <x:row r="159" ht="19.5" hidden="0" customHeight="1">
      <x:c r="A159" s="90"/>
      <x:c r="B159" s="90"/>
      <x:c r="C159" s="90"/>
      <x:c r="D159" s="90"/>
      <x:c r="E159" s="90"/>
      <x:c r="F159" s="90"/>
      <x:c r="G159" s="110"/>
      <x:c r="H159" s="110"/>
      <x:c r="I159" s="110"/>
      <x:c r="J159" s="110"/>
      <x:c r="K159" s="111"/>
      <x:c r="L159" s="90"/>
      <x:c r="M159" s="90"/>
      <x:c r="N159" s="90"/>
      <x:c r="O159" s="90"/>
      <x:c r="P159" s="90"/>
      <x:c r="Q159" s="90"/>
    </x:row>
    <x:row r="160" ht="19.5" hidden="0" customHeight="1">
      <x:c r="A160" s="90"/>
      <x:c r="B160" s="90"/>
      <x:c r="C160" s="90"/>
      <x:c r="D160" s="90"/>
      <x:c r="E160" s="90"/>
      <x:c r="F160" s="90"/>
      <x:c r="G160" s="110"/>
      <x:c r="H160" s="110"/>
      <x:c r="I160" s="110"/>
      <x:c r="J160" s="110"/>
      <x:c r="K160" s="111"/>
      <x:c r="L160" s="90"/>
      <x:c r="M160" s="90"/>
      <x:c r="N160" s="90"/>
      <x:c r="O160" s="90"/>
      <x:c r="P160" s="90"/>
      <x:c r="Q160" s="90"/>
    </x:row>
    <x:row r="161" ht="19.5" hidden="0" customHeight="1">
      <x:c r="A161" s="90"/>
      <x:c r="B161" s="90"/>
      <x:c r="C161" s="90"/>
      <x:c r="D161" s="90"/>
      <x:c r="E161" s="90"/>
      <x:c r="F161" s="90"/>
      <x:c r="G161" s="110"/>
      <x:c r="H161" s="110"/>
      <x:c r="I161" s="110"/>
      <x:c r="J161" s="110"/>
      <x:c r="K161" s="111"/>
      <x:c r="L161" s="90"/>
      <x:c r="M161" s="90"/>
      <x:c r="N161" s="90"/>
      <x:c r="O161" s="90"/>
      <x:c r="P161" s="90"/>
      <x:c r="Q161" s="90"/>
    </x:row>
    <x:row r="162" ht="19.5" hidden="0" customHeight="1">
      <x:c r="A162" s="90"/>
      <x:c r="B162" s="90"/>
      <x:c r="C162" s="90"/>
      <x:c r="D162" s="90"/>
      <x:c r="E162" s="90"/>
      <x:c r="F162" s="90"/>
      <x:c r="G162" s="110"/>
      <x:c r="H162" s="110"/>
      <x:c r="I162" s="110"/>
      <x:c r="J162" s="110"/>
      <x:c r="K162" s="111"/>
      <x:c r="L162" s="90"/>
      <x:c r="M162" s="90"/>
      <x:c r="N162" s="90"/>
      <x:c r="O162" s="90"/>
      <x:c r="P162" s="90"/>
      <x:c r="Q162" s="90"/>
    </x:row>
    <x:row r="163" ht="19.5" hidden="0" customHeight="1">
      <x:c r="A163" s="90"/>
      <x:c r="B163" s="90"/>
      <x:c r="C163" s="90"/>
      <x:c r="D163" s="90"/>
      <x:c r="E163" s="90"/>
      <x:c r="F163" s="90"/>
      <x:c r="G163" s="110"/>
      <x:c r="H163" s="110"/>
      <x:c r="I163" s="110"/>
      <x:c r="J163" s="110"/>
      <x:c r="K163" s="111"/>
      <x:c r="L163" s="90"/>
      <x:c r="M163" s="90"/>
      <x:c r="N163" s="90"/>
      <x:c r="O163" s="90"/>
      <x:c r="P163" s="90"/>
      <x:c r="Q163" s="90"/>
    </x:row>
    <x:row r="164" ht="19.5" hidden="0" customHeight="1">
      <x:c r="A164" s="90"/>
      <x:c r="B164" s="90"/>
      <x:c r="C164" s="90"/>
      <x:c r="D164" s="90"/>
      <x:c r="E164" s="90"/>
      <x:c r="F164" s="90"/>
      <x:c r="G164" s="110"/>
      <x:c r="H164" s="110"/>
      <x:c r="I164" s="110"/>
      <x:c r="J164" s="110"/>
      <x:c r="K164" s="111"/>
      <x:c r="L164" s="90"/>
      <x:c r="M164" s="90"/>
      <x:c r="N164" s="90"/>
      <x:c r="O164" s="90"/>
      <x:c r="P164" s="90"/>
      <x:c r="Q164" s="90"/>
    </x:row>
    <x:row r="165" ht="19.5" hidden="0" customHeight="1">
      <x:c r="A165" s="90"/>
      <x:c r="B165" s="90"/>
      <x:c r="C165" s="90"/>
      <x:c r="D165" s="90"/>
      <x:c r="E165" s="90"/>
      <x:c r="F165" s="90"/>
      <x:c r="G165" s="110"/>
      <x:c r="H165" s="110"/>
      <x:c r="I165" s="110"/>
      <x:c r="J165" s="110"/>
      <x:c r="K165" s="111"/>
      <x:c r="L165" s="90"/>
      <x:c r="M165" s="90"/>
      <x:c r="N165" s="90"/>
      <x:c r="O165" s="90"/>
      <x:c r="P165" s="90"/>
      <x:c r="Q165" s="90"/>
    </x:row>
    <x:row r="166" ht="19.5" hidden="0" customHeight="1">
      <x:c r="A166" s="90"/>
      <x:c r="B166" s="90"/>
      <x:c r="C166" s="90"/>
      <x:c r="D166" s="90"/>
      <x:c r="E166" s="90"/>
      <x:c r="F166" s="90"/>
      <x:c r="G166" s="110"/>
      <x:c r="H166" s="110"/>
      <x:c r="I166" s="110"/>
      <x:c r="J166" s="110"/>
      <x:c r="K166" s="111"/>
      <x:c r="L166" s="90"/>
      <x:c r="M166" s="90"/>
      <x:c r="N166" s="90"/>
      <x:c r="O166" s="90"/>
      <x:c r="P166" s="90"/>
      <x:c r="Q166" s="90"/>
    </x:row>
    <x:row r="167" ht="19.5" hidden="0" customHeight="1">
      <x:c r="A167" s="90"/>
      <x:c r="B167" s="90"/>
      <x:c r="C167" s="90"/>
      <x:c r="D167" s="90"/>
      <x:c r="E167" s="90"/>
      <x:c r="F167" s="90"/>
      <x:c r="G167" s="110"/>
      <x:c r="H167" s="110"/>
      <x:c r="I167" s="110"/>
      <x:c r="J167" s="110"/>
      <x:c r="K167" s="111"/>
      <x:c r="L167" s="90"/>
      <x:c r="M167" s="90"/>
      <x:c r="N167" s="90"/>
      <x:c r="O167" s="90"/>
      <x:c r="P167" s="90"/>
      <x:c r="Q167" s="90"/>
    </x:row>
    <x:row r="168" ht="19.5" hidden="0" customHeight="1">
      <x:c r="A168" s="90"/>
      <x:c r="B168" s="90"/>
      <x:c r="C168" s="90"/>
      <x:c r="D168" s="90"/>
      <x:c r="E168" s="90"/>
      <x:c r="F168" s="90"/>
      <x:c r="G168" s="110"/>
      <x:c r="H168" s="110"/>
      <x:c r="I168" s="110"/>
      <x:c r="J168" s="110"/>
      <x:c r="K168" s="111"/>
      <x:c r="L168" s="90"/>
      <x:c r="M168" s="90"/>
      <x:c r="N168" s="90"/>
      <x:c r="O168" s="90"/>
      <x:c r="P168" s="90"/>
      <x:c r="Q168" s="90"/>
    </x:row>
    <x:row r="169" ht="19.5" hidden="0" customHeight="1">
      <x:c r="A169" s="90"/>
      <x:c r="B169" s="90"/>
      <x:c r="C169" s="90"/>
      <x:c r="D169" s="90"/>
      <x:c r="E169" s="90"/>
      <x:c r="F169" s="90"/>
      <x:c r="G169" s="110"/>
      <x:c r="H169" s="110"/>
      <x:c r="I169" s="110"/>
      <x:c r="J169" s="110"/>
      <x:c r="K169" s="111"/>
      <x:c r="L169" s="90"/>
      <x:c r="M169" s="90"/>
      <x:c r="N169" s="90"/>
      <x:c r="O169" s="90"/>
      <x:c r="P169" s="90"/>
      <x:c r="Q169" s="90"/>
    </x:row>
    <x:row r="170" ht="19.5" hidden="0" customHeight="1">
      <x:c r="A170" s="90"/>
      <x:c r="B170" s="90"/>
      <x:c r="C170" s="90"/>
      <x:c r="D170" s="90"/>
      <x:c r="E170" s="90"/>
      <x:c r="F170" s="90"/>
      <x:c r="G170" s="110"/>
      <x:c r="H170" s="110"/>
      <x:c r="I170" s="110"/>
      <x:c r="J170" s="110"/>
      <x:c r="K170" s="111"/>
      <x:c r="L170" s="90"/>
      <x:c r="M170" s="90"/>
      <x:c r="N170" s="90"/>
      <x:c r="O170" s="90"/>
      <x:c r="P170" s="90"/>
      <x:c r="Q170" s="90"/>
    </x:row>
    <x:row r="171" ht="19.5" hidden="0" customHeight="1">
      <x:c r="A171" s="90"/>
      <x:c r="B171" s="90"/>
      <x:c r="C171" s="90"/>
      <x:c r="D171" s="90"/>
      <x:c r="E171" s="90"/>
      <x:c r="F171" s="90"/>
      <x:c r="G171" s="110"/>
      <x:c r="H171" s="110"/>
      <x:c r="I171" s="110"/>
      <x:c r="J171" s="110"/>
      <x:c r="K171" s="111"/>
      <x:c r="L171" s="90"/>
      <x:c r="M171" s="90"/>
      <x:c r="N171" s="90"/>
      <x:c r="O171" s="90"/>
      <x:c r="P171" s="90"/>
      <x:c r="Q171" s="90"/>
    </x:row>
    <x:row r="172" ht="19.5" hidden="0" customHeight="1">
      <x:c r="A172" s="90"/>
      <x:c r="B172" s="90"/>
      <x:c r="C172" s="90"/>
      <x:c r="D172" s="90"/>
      <x:c r="E172" s="90"/>
      <x:c r="F172" s="90"/>
      <x:c r="G172" s="110"/>
      <x:c r="H172" s="110"/>
      <x:c r="I172" s="110"/>
      <x:c r="J172" s="110"/>
      <x:c r="K172" s="111"/>
      <x:c r="L172" s="90"/>
      <x:c r="M172" s="90"/>
      <x:c r="N172" s="90"/>
      <x:c r="O172" s="90"/>
      <x:c r="P172" s="90"/>
      <x:c r="Q172" s="90"/>
    </x:row>
    <x:row r="173" ht="19.5" hidden="0" customHeight="1">
      <x:c r="A173" s="90"/>
      <x:c r="B173" s="90"/>
      <x:c r="C173" s="90"/>
      <x:c r="D173" s="90"/>
      <x:c r="E173" s="90"/>
      <x:c r="F173" s="90"/>
      <x:c r="G173" s="110"/>
      <x:c r="H173" s="110"/>
      <x:c r="I173" s="110"/>
      <x:c r="J173" s="110"/>
      <x:c r="K173" s="111"/>
      <x:c r="L173" s="90"/>
      <x:c r="M173" s="90"/>
      <x:c r="N173" s="90"/>
      <x:c r="O173" s="90"/>
      <x:c r="P173" s="90"/>
      <x:c r="Q173" s="90"/>
    </x:row>
    <x:row r="174" ht="19.5" hidden="0" customHeight="1">
      <x:c r="A174" s="90"/>
      <x:c r="B174" s="90"/>
      <x:c r="C174" s="90"/>
      <x:c r="D174" s="90"/>
      <x:c r="E174" s="90"/>
      <x:c r="F174" s="90"/>
      <x:c r="G174" s="110"/>
      <x:c r="H174" s="110"/>
      <x:c r="I174" s="110"/>
      <x:c r="J174" s="110"/>
      <x:c r="K174" s="111"/>
      <x:c r="L174" s="90"/>
      <x:c r="M174" s="90"/>
      <x:c r="N174" s="90"/>
      <x:c r="O174" s="90"/>
      <x:c r="P174" s="90"/>
      <x:c r="Q174" s="90"/>
    </x:row>
    <x:row r="175" ht="19.5" hidden="0" customHeight="1">
      <x:c r="A175" s="90"/>
      <x:c r="B175" s="90"/>
      <x:c r="C175" s="90"/>
      <x:c r="D175" s="90"/>
      <x:c r="E175" s="90"/>
      <x:c r="F175" s="90"/>
      <x:c r="G175" s="110"/>
      <x:c r="H175" s="110"/>
      <x:c r="I175" s="110"/>
      <x:c r="J175" s="110"/>
      <x:c r="K175" s="111"/>
      <x:c r="L175" s="90"/>
      <x:c r="M175" s="90"/>
      <x:c r="N175" s="90"/>
      <x:c r="O175" s="90"/>
      <x:c r="P175" s="90"/>
      <x:c r="Q175" s="90"/>
    </x:row>
    <x:row r="176" ht="19.5" hidden="0" customHeight="1">
      <x:c r="A176" s="90"/>
      <x:c r="B176" s="90"/>
      <x:c r="C176" s="90"/>
      <x:c r="D176" s="90"/>
      <x:c r="E176" s="90"/>
      <x:c r="F176" s="90"/>
      <x:c r="G176" s="110"/>
      <x:c r="H176" s="110"/>
      <x:c r="I176" s="110"/>
      <x:c r="J176" s="110"/>
      <x:c r="K176" s="111"/>
      <x:c r="L176" s="90"/>
      <x:c r="M176" s="90"/>
      <x:c r="N176" s="90"/>
      <x:c r="O176" s="90"/>
      <x:c r="P176" s="90"/>
      <x:c r="Q176" s="90"/>
    </x:row>
    <x:row r="177" ht="19.5" hidden="0" customHeight="1">
      <x:c r="A177" s="90"/>
      <x:c r="B177" s="90"/>
      <x:c r="C177" s="90"/>
      <x:c r="D177" s="90"/>
      <x:c r="E177" s="90"/>
      <x:c r="F177" s="90"/>
      <x:c r="G177" s="110"/>
      <x:c r="H177" s="110"/>
      <x:c r="I177" s="110"/>
      <x:c r="J177" s="110"/>
      <x:c r="K177" s="111"/>
      <x:c r="L177" s="90"/>
      <x:c r="M177" s="90"/>
      <x:c r="N177" s="90"/>
      <x:c r="O177" s="90"/>
      <x:c r="P177" s="90"/>
      <x:c r="Q177" s="90"/>
    </x:row>
    <x:row r="178" ht="19.5" hidden="0" customHeight="1">
      <x:c r="A178" s="90"/>
      <x:c r="B178" s="90"/>
      <x:c r="C178" s="90"/>
      <x:c r="D178" s="90"/>
      <x:c r="E178" s="90"/>
      <x:c r="F178" s="90"/>
      <x:c r="G178" s="110"/>
      <x:c r="H178" s="110"/>
      <x:c r="I178" s="110"/>
      <x:c r="J178" s="110"/>
      <x:c r="K178" s="111"/>
      <x:c r="L178" s="90"/>
      <x:c r="M178" s="90"/>
      <x:c r="N178" s="90"/>
      <x:c r="O178" s="90"/>
      <x:c r="P178" s="90"/>
      <x:c r="Q178" s="90"/>
    </x:row>
    <x:row r="179" ht="19.5" hidden="0" customHeight="1">
      <x:c r="A179" s="90"/>
      <x:c r="B179" s="90"/>
      <x:c r="C179" s="90"/>
      <x:c r="D179" s="90"/>
      <x:c r="E179" s="90"/>
      <x:c r="F179" s="90"/>
      <x:c r="G179" s="110"/>
      <x:c r="H179" s="110"/>
      <x:c r="I179" s="110"/>
      <x:c r="J179" s="110"/>
      <x:c r="K179" s="111"/>
      <x:c r="L179" s="90"/>
      <x:c r="M179" s="90"/>
      <x:c r="N179" s="90"/>
      <x:c r="O179" s="90"/>
      <x:c r="P179" s="90"/>
      <x:c r="Q179" s="90"/>
    </x:row>
    <x:row r="180" ht="19.5" hidden="0" customHeight="1">
      <x:c r="A180" s="90"/>
      <x:c r="B180" s="90"/>
      <x:c r="C180" s="90"/>
      <x:c r="D180" s="90"/>
      <x:c r="E180" s="90"/>
      <x:c r="F180" s="90"/>
      <x:c r="G180" s="110"/>
      <x:c r="H180" s="110"/>
      <x:c r="I180" s="110"/>
      <x:c r="J180" s="110"/>
      <x:c r="K180" s="111"/>
      <x:c r="L180" s="90"/>
      <x:c r="M180" s="90"/>
      <x:c r="N180" s="90"/>
      <x:c r="O180" s="90"/>
      <x:c r="P180" s="90"/>
      <x:c r="Q180" s="90"/>
    </x:row>
    <x:row r="181" ht="19.5" hidden="0" customHeight="1">
      <x:c r="A181" s="90"/>
      <x:c r="B181" s="90"/>
      <x:c r="C181" s="90"/>
      <x:c r="D181" s="90"/>
      <x:c r="E181" s="90"/>
      <x:c r="F181" s="90"/>
      <x:c r="G181" s="110"/>
      <x:c r="H181" s="110"/>
      <x:c r="I181" s="110"/>
      <x:c r="J181" s="110"/>
      <x:c r="K181" s="111"/>
      <x:c r="L181" s="90"/>
      <x:c r="M181" s="90"/>
      <x:c r="N181" s="90"/>
      <x:c r="O181" s="90"/>
      <x:c r="P181" s="90"/>
      <x:c r="Q181" s="90"/>
    </x:row>
    <x:row r="182" ht="19.5" hidden="0" customHeight="1">
      <x:c r="A182" s="90"/>
      <x:c r="B182" s="90"/>
      <x:c r="C182" s="90"/>
      <x:c r="D182" s="90"/>
      <x:c r="E182" s="90"/>
      <x:c r="F182" s="90"/>
      <x:c r="G182" s="110"/>
      <x:c r="H182" s="110"/>
      <x:c r="I182" s="110"/>
      <x:c r="J182" s="110"/>
      <x:c r="K182" s="111"/>
      <x:c r="L182" s="90"/>
      <x:c r="M182" s="90"/>
      <x:c r="N182" s="90"/>
      <x:c r="O182" s="90"/>
      <x:c r="P182" s="90"/>
      <x:c r="Q182" s="90"/>
    </x:row>
    <x:row r="183" ht="19.5" hidden="0" customHeight="1">
      <x:c r="A183" s="90"/>
      <x:c r="B183" s="90"/>
      <x:c r="C183" s="90"/>
      <x:c r="D183" s="90"/>
      <x:c r="E183" s="90"/>
      <x:c r="F183" s="90"/>
      <x:c r="G183" s="110"/>
      <x:c r="H183" s="110"/>
      <x:c r="I183" s="110"/>
      <x:c r="J183" s="110"/>
      <x:c r="K183" s="111"/>
      <x:c r="L183" s="90"/>
      <x:c r="M183" s="90"/>
      <x:c r="N183" s="90"/>
      <x:c r="O183" s="90"/>
      <x:c r="P183" s="90"/>
      <x:c r="Q183" s="90"/>
    </x:row>
    <x:row r="184" ht="19.5" hidden="0" customHeight="1">
      <x:c r="A184" s="90"/>
      <x:c r="B184" s="90"/>
      <x:c r="C184" s="90"/>
      <x:c r="D184" s="90"/>
      <x:c r="E184" s="90"/>
      <x:c r="F184" s="90"/>
      <x:c r="G184" s="110"/>
      <x:c r="H184" s="110"/>
      <x:c r="I184" s="110"/>
      <x:c r="J184" s="110"/>
      <x:c r="K184" s="111"/>
      <x:c r="L184" s="90"/>
      <x:c r="M184" s="90"/>
      <x:c r="N184" s="90"/>
      <x:c r="O184" s="90"/>
      <x:c r="P184" s="90"/>
      <x:c r="Q184" s="90"/>
    </x:row>
    <x:row r="185" ht="19.5" hidden="0" customHeight="1">
      <x:c r="A185" s="90"/>
      <x:c r="B185" s="90"/>
      <x:c r="C185" s="90"/>
      <x:c r="D185" s="90"/>
      <x:c r="E185" s="90"/>
      <x:c r="F185" s="90"/>
      <x:c r="G185" s="110"/>
      <x:c r="H185" s="110"/>
      <x:c r="I185" s="110"/>
      <x:c r="J185" s="110"/>
      <x:c r="K185" s="111"/>
      <x:c r="L185" s="90"/>
      <x:c r="M185" s="90"/>
      <x:c r="N185" s="90"/>
      <x:c r="O185" s="90"/>
      <x:c r="P185" s="90"/>
      <x:c r="Q185" s="90"/>
    </x:row>
    <x:row r="186" ht="19.5" hidden="0" customHeight="1">
      <x:c r="A186" s="90"/>
      <x:c r="B186" s="90"/>
      <x:c r="C186" s="90"/>
      <x:c r="D186" s="90"/>
      <x:c r="E186" s="90"/>
      <x:c r="F186" s="90"/>
      <x:c r="G186" s="110"/>
      <x:c r="H186" s="110"/>
      <x:c r="I186" s="110"/>
      <x:c r="J186" s="110"/>
      <x:c r="K186" s="111"/>
      <x:c r="L186" s="90"/>
      <x:c r="M186" s="90"/>
      <x:c r="N186" s="90"/>
      <x:c r="O186" s="90"/>
      <x:c r="P186" s="90"/>
      <x:c r="Q186" s="90"/>
    </x:row>
    <x:row r="187" ht="19.5" hidden="0" customHeight="1">
      <x:c r="A187" s="90"/>
      <x:c r="B187" s="90"/>
      <x:c r="C187" s="90"/>
      <x:c r="D187" s="90"/>
      <x:c r="E187" s="90"/>
      <x:c r="F187" s="90"/>
      <x:c r="G187" s="110"/>
      <x:c r="H187" s="110"/>
      <x:c r="I187" s="110"/>
      <x:c r="J187" s="110"/>
      <x:c r="K187" s="111"/>
      <x:c r="L187" s="90"/>
      <x:c r="M187" s="90"/>
      <x:c r="N187" s="90"/>
      <x:c r="O187" s="90"/>
      <x:c r="P187" s="90"/>
      <x:c r="Q187" s="90"/>
    </x:row>
    <x:row r="188" ht="19.5" hidden="0" customHeight="1">
      <x:c r="A188" s="90"/>
      <x:c r="B188" s="90"/>
      <x:c r="C188" s="90"/>
      <x:c r="D188" s="90"/>
      <x:c r="E188" s="90"/>
      <x:c r="F188" s="90"/>
      <x:c r="G188" s="110"/>
      <x:c r="H188" s="110"/>
      <x:c r="I188" s="110"/>
      <x:c r="J188" s="110"/>
      <x:c r="K188" s="111"/>
      <x:c r="L188" s="90"/>
      <x:c r="M188" s="90"/>
      <x:c r="N188" s="90"/>
      <x:c r="O188" s="90"/>
      <x:c r="P188" s="90"/>
      <x:c r="Q188" s="90"/>
    </x:row>
    <x:row r="189" ht="19.5" hidden="0" customHeight="1">
      <x:c r="A189" s="90"/>
      <x:c r="B189" s="90"/>
      <x:c r="C189" s="90"/>
      <x:c r="D189" s="90"/>
      <x:c r="E189" s="90"/>
      <x:c r="F189" s="90"/>
      <x:c r="G189" s="110"/>
      <x:c r="H189" s="110"/>
      <x:c r="I189" s="110"/>
      <x:c r="J189" s="110"/>
      <x:c r="K189" s="111"/>
      <x:c r="L189" s="90"/>
      <x:c r="M189" s="90"/>
      <x:c r="N189" s="90"/>
      <x:c r="O189" s="90"/>
      <x:c r="P189" s="90"/>
      <x:c r="Q189" s="90"/>
    </x:row>
    <x:row r="190" ht="19.5" hidden="0" customHeight="1">
      <x:c r="A190" s="90"/>
      <x:c r="B190" s="90"/>
      <x:c r="C190" s="90"/>
      <x:c r="D190" s="90"/>
      <x:c r="E190" s="90"/>
      <x:c r="F190" s="90"/>
      <x:c r="G190" s="110"/>
      <x:c r="H190" s="110"/>
      <x:c r="I190" s="110"/>
      <x:c r="J190" s="110"/>
      <x:c r="K190" s="111"/>
      <x:c r="L190" s="90"/>
      <x:c r="M190" s="90"/>
      <x:c r="N190" s="90"/>
      <x:c r="O190" s="90"/>
      <x:c r="P190" s="90"/>
      <x:c r="Q190" s="90"/>
    </x:row>
    <x:row r="191" ht="19.5" hidden="0" customHeight="1">
      <x:c r="A191" s="90"/>
      <x:c r="B191" s="90"/>
      <x:c r="C191" s="90"/>
      <x:c r="D191" s="90"/>
      <x:c r="E191" s="90"/>
      <x:c r="F191" s="90"/>
      <x:c r="G191" s="110"/>
      <x:c r="H191" s="110"/>
      <x:c r="I191" s="110"/>
      <x:c r="J191" s="110"/>
      <x:c r="K191" s="111"/>
      <x:c r="L191" s="90"/>
      <x:c r="M191" s="90"/>
      <x:c r="N191" s="90"/>
      <x:c r="O191" s="90"/>
      <x:c r="P191" s="90"/>
      <x:c r="Q191" s="90"/>
    </x:row>
    <x:row r="192" ht="19.5" hidden="0" customHeight="1">
      <x:c r="A192" s="90"/>
      <x:c r="B192" s="90"/>
      <x:c r="C192" s="90"/>
      <x:c r="D192" s="90"/>
      <x:c r="E192" s="90"/>
      <x:c r="F192" s="90"/>
      <x:c r="G192" s="110"/>
      <x:c r="H192" s="110"/>
      <x:c r="I192" s="110"/>
      <x:c r="J192" s="110"/>
      <x:c r="K192" s="111"/>
      <x:c r="L192" s="90"/>
      <x:c r="M192" s="90"/>
      <x:c r="N192" s="90"/>
      <x:c r="O192" s="90"/>
      <x:c r="P192" s="90"/>
      <x:c r="Q192" s="90"/>
    </x:row>
    <x:row r="193" ht="19.5" hidden="0" customHeight="1">
      <x:c r="A193" s="90"/>
      <x:c r="B193" s="90"/>
      <x:c r="C193" s="90"/>
      <x:c r="D193" s="90"/>
      <x:c r="E193" s="90"/>
      <x:c r="F193" s="90"/>
      <x:c r="G193" s="110"/>
      <x:c r="H193" s="110"/>
      <x:c r="I193" s="110"/>
      <x:c r="J193" s="110"/>
      <x:c r="K193" s="111"/>
      <x:c r="L193" s="90"/>
      <x:c r="M193" s="90"/>
      <x:c r="N193" s="90"/>
      <x:c r="O193" s="90"/>
      <x:c r="P193" s="90"/>
      <x:c r="Q193" s="90"/>
    </x:row>
    <x:row r="194" ht="19.5" hidden="0" customHeight="1">
      <x:c r="A194" s="90"/>
      <x:c r="B194" s="90"/>
      <x:c r="C194" s="90"/>
      <x:c r="D194" s="90"/>
      <x:c r="E194" s="90"/>
      <x:c r="F194" s="90"/>
      <x:c r="G194" s="110"/>
      <x:c r="H194" s="110"/>
      <x:c r="I194" s="110"/>
      <x:c r="J194" s="110"/>
      <x:c r="K194" s="111"/>
      <x:c r="L194" s="90"/>
      <x:c r="M194" s="90"/>
      <x:c r="N194" s="90"/>
      <x:c r="O194" s="90"/>
      <x:c r="P194" s="90"/>
      <x:c r="Q194" s="90"/>
    </x:row>
    <x:row r="195" ht="19.5" hidden="0" customHeight="1">
      <x:c r="A195" s="90"/>
      <x:c r="B195" s="90"/>
      <x:c r="C195" s="90"/>
      <x:c r="D195" s="90"/>
      <x:c r="E195" s="90"/>
      <x:c r="F195" s="90"/>
      <x:c r="G195" s="110"/>
      <x:c r="H195" s="110"/>
      <x:c r="I195" s="110"/>
      <x:c r="J195" s="110"/>
      <x:c r="K195" s="111"/>
      <x:c r="L195" s="90"/>
      <x:c r="M195" s="90"/>
      <x:c r="N195" s="90"/>
      <x:c r="O195" s="90"/>
      <x:c r="P195" s="90"/>
      <x:c r="Q195" s="90"/>
    </x:row>
    <x:row r="196" ht="19.5" hidden="0" customHeight="1">
      <x:c r="A196" s="90"/>
      <x:c r="B196" s="90"/>
      <x:c r="C196" s="90"/>
      <x:c r="D196" s="90"/>
      <x:c r="E196" s="90"/>
      <x:c r="F196" s="90"/>
      <x:c r="G196" s="110"/>
      <x:c r="H196" s="110"/>
      <x:c r="I196" s="110"/>
      <x:c r="J196" s="110"/>
      <x:c r="K196" s="111"/>
      <x:c r="L196" s="90"/>
      <x:c r="M196" s="90"/>
      <x:c r="N196" s="90"/>
      <x:c r="O196" s="90"/>
      <x:c r="P196" s="90"/>
      <x:c r="Q196" s="90"/>
    </x:row>
    <x:row r="197" ht="19.5" hidden="0" customHeight="1">
      <x:c r="A197" s="90"/>
      <x:c r="B197" s="90"/>
      <x:c r="C197" s="90"/>
      <x:c r="D197" s="90"/>
      <x:c r="E197" s="90"/>
      <x:c r="F197" s="90"/>
      <x:c r="G197" s="110"/>
      <x:c r="H197" s="110"/>
      <x:c r="I197" s="110"/>
      <x:c r="J197" s="110"/>
      <x:c r="K197" s="111"/>
      <x:c r="L197" s="90"/>
      <x:c r="M197" s="90"/>
      <x:c r="N197" s="90"/>
      <x:c r="O197" s="90"/>
      <x:c r="P197" s="90"/>
      <x:c r="Q197" s="90"/>
    </x:row>
    <x:row r="198" ht="19.5" hidden="0" customHeight="1">
      <x:c r="A198" s="90"/>
      <x:c r="B198" s="90"/>
      <x:c r="C198" s="90"/>
      <x:c r="D198" s="90"/>
      <x:c r="E198" s="90"/>
      <x:c r="F198" s="90"/>
      <x:c r="G198" s="110"/>
      <x:c r="H198" s="110"/>
      <x:c r="I198" s="110"/>
      <x:c r="J198" s="110"/>
      <x:c r="K198" s="111"/>
      <x:c r="L198" s="90"/>
      <x:c r="M198" s="90"/>
      <x:c r="N198" s="90"/>
      <x:c r="O198" s="90"/>
      <x:c r="P198" s="90"/>
      <x:c r="Q198" s="90"/>
    </x:row>
    <x:row r="199" ht="19.5" hidden="0" customHeight="1">
      <x:c r="A199" s="90"/>
      <x:c r="B199" s="90"/>
      <x:c r="C199" s="90"/>
      <x:c r="D199" s="90"/>
      <x:c r="E199" s="90"/>
      <x:c r="F199" s="90"/>
      <x:c r="G199" s="110"/>
      <x:c r="H199" s="110"/>
      <x:c r="I199" s="110"/>
      <x:c r="J199" s="110"/>
      <x:c r="K199" s="111"/>
      <x:c r="L199" s="90"/>
      <x:c r="M199" s="90"/>
      <x:c r="N199" s="90"/>
      <x:c r="O199" s="90"/>
      <x:c r="P199" s="90"/>
      <x:c r="Q199" s="90"/>
    </x:row>
    <x:row r="200" ht="19.5" hidden="0" customHeight="1">
      <x:c r="A200" s="90"/>
      <x:c r="B200" s="90"/>
      <x:c r="C200" s="90"/>
      <x:c r="D200" s="90"/>
      <x:c r="E200" s="90"/>
      <x:c r="F200" s="90"/>
      <x:c r="G200" s="110"/>
      <x:c r="H200" s="110"/>
      <x:c r="I200" s="110"/>
      <x:c r="J200" s="110"/>
      <x:c r="K200" s="111"/>
      <x:c r="L200" s="90"/>
      <x:c r="M200" s="90"/>
      <x:c r="N200" s="90"/>
      <x:c r="O200" s="90"/>
      <x:c r="P200" s="90"/>
      <x:c r="Q200" s="90"/>
    </x:row>
    <x:row r="201" ht="19.5" hidden="0" customHeight="1">
      <x:c r="A201" s="90"/>
      <x:c r="B201" s="90"/>
      <x:c r="C201" s="90"/>
      <x:c r="D201" s="90"/>
      <x:c r="E201" s="90"/>
      <x:c r="F201" s="90"/>
      <x:c r="G201" s="110"/>
      <x:c r="H201" s="110"/>
      <x:c r="I201" s="110"/>
      <x:c r="J201" s="110"/>
      <x:c r="K201" s="111"/>
      <x:c r="L201" s="90"/>
      <x:c r="M201" s="90"/>
      <x:c r="N201" s="90"/>
      <x:c r="O201" s="90"/>
      <x:c r="P201" s="90"/>
      <x:c r="Q201" s="90"/>
    </x:row>
    <x:row r="202" ht="19.5" hidden="0" customHeight="1">
      <x:c r="A202" s="90"/>
      <x:c r="B202" s="90"/>
      <x:c r="C202" s="90"/>
      <x:c r="D202" s="90"/>
      <x:c r="E202" s="90"/>
      <x:c r="F202" s="90"/>
      <x:c r="G202" s="110"/>
      <x:c r="H202" s="110"/>
      <x:c r="I202" s="110"/>
      <x:c r="J202" s="110"/>
      <x:c r="K202" s="111"/>
      <x:c r="L202" s="90"/>
      <x:c r="M202" s="90"/>
      <x:c r="N202" s="90"/>
      <x:c r="O202" s="90"/>
      <x:c r="P202" s="90"/>
      <x:c r="Q202" s="90"/>
    </x:row>
    <x:row r="203" ht="19.5" hidden="0" customHeight="1">
      <x:c r="A203" s="90"/>
      <x:c r="B203" s="90"/>
      <x:c r="C203" s="90"/>
      <x:c r="D203" s="90"/>
      <x:c r="E203" s="90"/>
      <x:c r="F203" s="90"/>
      <x:c r="G203" s="110"/>
      <x:c r="H203" s="110"/>
      <x:c r="I203" s="110"/>
      <x:c r="J203" s="110"/>
      <x:c r="K203" s="111"/>
      <x:c r="L203" s="90"/>
      <x:c r="M203" s="90"/>
      <x:c r="N203" s="90"/>
      <x:c r="O203" s="90"/>
      <x:c r="P203" s="90"/>
      <x:c r="Q203" s="90"/>
    </x:row>
    <x:row r="204" ht="19.5" hidden="0" customHeight="1">
      <x:c r="A204" s="90"/>
      <x:c r="B204" s="90"/>
      <x:c r="C204" s="90"/>
      <x:c r="D204" s="90"/>
      <x:c r="E204" s="90"/>
      <x:c r="F204" s="90"/>
      <x:c r="G204" s="110"/>
      <x:c r="H204" s="110"/>
      <x:c r="I204" s="110"/>
      <x:c r="J204" s="110"/>
      <x:c r="K204" s="111"/>
      <x:c r="L204" s="90"/>
      <x:c r="M204" s="90"/>
      <x:c r="N204" s="90"/>
      <x:c r="O204" s="90"/>
      <x:c r="P204" s="90"/>
      <x:c r="Q204" s="90"/>
    </x:row>
    <x:row r="205" ht="19.5" hidden="0" customHeight="1">
      <x:c r="A205" s="90"/>
      <x:c r="B205" s="90"/>
      <x:c r="C205" s="90"/>
      <x:c r="D205" s="90"/>
      <x:c r="E205" s="90"/>
      <x:c r="F205" s="90"/>
      <x:c r="G205" s="110"/>
      <x:c r="H205" s="110"/>
      <x:c r="I205" s="110"/>
      <x:c r="J205" s="110"/>
      <x:c r="K205" s="111"/>
      <x:c r="L205" s="90"/>
      <x:c r="M205" s="90"/>
      <x:c r="N205" s="90"/>
      <x:c r="O205" s="90"/>
      <x:c r="P205" s="90"/>
      <x:c r="Q205" s="90"/>
    </x:row>
    <x:row r="206" ht="19.5" hidden="0" customHeight="1">
      <x:c r="A206" s="90"/>
      <x:c r="B206" s="90"/>
      <x:c r="C206" s="90"/>
      <x:c r="D206" s="90"/>
      <x:c r="E206" s="90"/>
      <x:c r="F206" s="90"/>
      <x:c r="G206" s="110"/>
      <x:c r="H206" s="110"/>
      <x:c r="I206" s="110"/>
      <x:c r="J206" s="110"/>
      <x:c r="K206" s="111"/>
      <x:c r="L206" s="90"/>
      <x:c r="M206" s="90"/>
      <x:c r="N206" s="90"/>
      <x:c r="O206" s="90"/>
      <x:c r="P206" s="90"/>
      <x:c r="Q206" s="90"/>
    </x:row>
    <x:row r="207" ht="19.5" hidden="0" customHeight="1">
      <x:c r="A207" s="90"/>
      <x:c r="B207" s="90"/>
      <x:c r="C207" s="90"/>
      <x:c r="D207" s="90"/>
      <x:c r="E207" s="90"/>
      <x:c r="F207" s="90"/>
      <x:c r="G207" s="110"/>
      <x:c r="H207" s="110"/>
      <x:c r="I207" s="110"/>
      <x:c r="J207" s="110"/>
      <x:c r="K207" s="111"/>
      <x:c r="L207" s="90"/>
      <x:c r="M207" s="90"/>
      <x:c r="N207" s="90"/>
      <x:c r="O207" s="90"/>
      <x:c r="P207" s="90"/>
      <x:c r="Q207" s="90"/>
    </x:row>
    <x:row r="208" ht="19.5" hidden="0" customHeight="1">
      <x:c r="A208" s="90"/>
      <x:c r="B208" s="90"/>
      <x:c r="C208" s="90"/>
      <x:c r="D208" s="90"/>
      <x:c r="E208" s="90"/>
      <x:c r="F208" s="90"/>
      <x:c r="G208" s="110"/>
      <x:c r="H208" s="110"/>
      <x:c r="I208" s="110"/>
      <x:c r="J208" s="110"/>
      <x:c r="K208" s="111"/>
      <x:c r="L208" s="90"/>
      <x:c r="M208" s="90"/>
      <x:c r="N208" s="90"/>
      <x:c r="O208" s="90"/>
      <x:c r="P208" s="90"/>
      <x:c r="Q208" s="90"/>
    </x:row>
    <x:row r="209" ht="19.5" hidden="0" customHeight="1">
      <x:c r="A209" s="90"/>
      <x:c r="B209" s="90"/>
      <x:c r="C209" s="90"/>
      <x:c r="D209" s="90"/>
      <x:c r="E209" s="90"/>
      <x:c r="F209" s="90"/>
      <x:c r="G209" s="110"/>
      <x:c r="H209" s="110"/>
      <x:c r="I209" s="110"/>
      <x:c r="J209" s="110"/>
      <x:c r="K209" s="111"/>
      <x:c r="L209" s="90"/>
      <x:c r="M209" s="90"/>
      <x:c r="N209" s="90"/>
      <x:c r="O209" s="90"/>
      <x:c r="P209" s="90"/>
      <x:c r="Q209" s="90"/>
    </x:row>
    <x:row r="210" ht="19.5" hidden="0" customHeight="1">
      <x:c r="A210" s="90"/>
      <x:c r="B210" s="90"/>
      <x:c r="C210" s="90"/>
      <x:c r="D210" s="90"/>
      <x:c r="E210" s="90"/>
      <x:c r="F210" s="90"/>
      <x:c r="G210" s="110"/>
      <x:c r="H210" s="110"/>
      <x:c r="I210" s="110"/>
      <x:c r="J210" s="110"/>
      <x:c r="K210" s="111"/>
      <x:c r="L210" s="90"/>
      <x:c r="M210" s="90"/>
      <x:c r="N210" s="90"/>
      <x:c r="O210" s="90"/>
      <x:c r="P210" s="90"/>
      <x:c r="Q210" s="90"/>
    </x:row>
    <x:row r="211" ht="19.5" hidden="0" customHeight="1">
      <x:c r="A211" s="90"/>
      <x:c r="B211" s="90"/>
      <x:c r="C211" s="90"/>
      <x:c r="D211" s="90"/>
      <x:c r="E211" s="90"/>
      <x:c r="F211" s="90"/>
      <x:c r="G211" s="110"/>
      <x:c r="H211" s="110"/>
      <x:c r="I211" s="110"/>
      <x:c r="J211" s="110"/>
      <x:c r="K211" s="111"/>
      <x:c r="L211" s="90"/>
      <x:c r="M211" s="90"/>
      <x:c r="N211" s="90"/>
      <x:c r="O211" s="90"/>
      <x:c r="P211" s="90"/>
      <x:c r="Q211" s="90"/>
    </x:row>
    <x:row r="212" ht="19.5" hidden="0" customHeight="1">
      <x:c r="A212" s="90"/>
      <x:c r="B212" s="90"/>
      <x:c r="C212" s="90"/>
      <x:c r="D212" s="90"/>
      <x:c r="E212" s="90"/>
      <x:c r="F212" s="90"/>
      <x:c r="G212" s="110"/>
      <x:c r="H212" s="110"/>
      <x:c r="I212" s="110"/>
      <x:c r="J212" s="110"/>
      <x:c r="K212" s="111"/>
      <x:c r="L212" s="90"/>
      <x:c r="M212" s="90"/>
      <x:c r="N212" s="90"/>
      <x:c r="O212" s="90"/>
      <x:c r="P212" s="90"/>
      <x:c r="Q212" s="90"/>
    </x:row>
    <x:row r="213" ht="19.5" hidden="0" customHeight="1">
      <x:c r="A213" s="90"/>
      <x:c r="B213" s="90"/>
      <x:c r="C213" s="90"/>
      <x:c r="D213" s="90"/>
      <x:c r="E213" s="90"/>
      <x:c r="F213" s="90"/>
      <x:c r="G213" s="110"/>
      <x:c r="H213" s="110"/>
      <x:c r="I213" s="110"/>
      <x:c r="J213" s="110"/>
      <x:c r="K213" s="111"/>
      <x:c r="L213" s="90"/>
      <x:c r="M213" s="90"/>
      <x:c r="N213" s="90"/>
      <x:c r="O213" s="90"/>
      <x:c r="P213" s="90"/>
      <x:c r="Q213" s="90"/>
    </x:row>
    <x:row r="214" ht="19.5" hidden="0" customHeight="1">
      <x:c r="A214" s="90"/>
      <x:c r="B214" s="90"/>
      <x:c r="C214" s="90"/>
      <x:c r="D214" s="90"/>
      <x:c r="E214" s="90"/>
      <x:c r="F214" s="90"/>
      <x:c r="G214" s="110"/>
      <x:c r="H214" s="110"/>
      <x:c r="I214" s="110"/>
      <x:c r="J214" s="110"/>
      <x:c r="K214" s="111"/>
      <x:c r="L214" s="90"/>
      <x:c r="M214" s="90"/>
      <x:c r="N214" s="90"/>
      <x:c r="O214" s="90"/>
      <x:c r="P214" s="90"/>
      <x:c r="Q214" s="90"/>
    </x:row>
    <x:row r="215" ht="19.5" hidden="0" customHeight="1">
      <x:c r="A215" s="90"/>
      <x:c r="B215" s="90"/>
      <x:c r="C215" s="90"/>
      <x:c r="D215" s="90"/>
      <x:c r="E215" s="90"/>
      <x:c r="F215" s="90"/>
      <x:c r="G215" s="110"/>
      <x:c r="H215" s="110"/>
      <x:c r="I215" s="110"/>
      <x:c r="J215" s="110"/>
      <x:c r="K215" s="111"/>
      <x:c r="L215" s="90"/>
      <x:c r="M215" s="90"/>
      <x:c r="N215" s="90"/>
      <x:c r="O215" s="90"/>
      <x:c r="P215" s="90"/>
      <x:c r="Q215" s="90"/>
    </x:row>
    <x:row r="216" ht="19.5" hidden="0" customHeight="1">
      <x:c r="A216" s="90"/>
      <x:c r="B216" s="90"/>
      <x:c r="C216" s="90"/>
      <x:c r="D216" s="90"/>
      <x:c r="E216" s="90"/>
      <x:c r="F216" s="90"/>
      <x:c r="G216" s="110"/>
      <x:c r="H216" s="110"/>
      <x:c r="I216" s="110"/>
      <x:c r="J216" s="110"/>
      <x:c r="K216" s="111"/>
      <x:c r="L216" s="90"/>
      <x:c r="M216" s="90"/>
      <x:c r="N216" s="90"/>
      <x:c r="O216" s="90"/>
      <x:c r="P216" s="90"/>
      <x:c r="Q216" s="90"/>
    </x:row>
    <x:row r="217" ht="19.5" hidden="0" customHeight="1">
      <x:c r="A217" s="90"/>
      <x:c r="B217" s="90"/>
      <x:c r="C217" s="90"/>
      <x:c r="D217" s="90"/>
      <x:c r="E217" s="90"/>
      <x:c r="F217" s="90"/>
      <x:c r="G217" s="110"/>
      <x:c r="H217" s="110"/>
      <x:c r="I217" s="110"/>
      <x:c r="J217" s="110"/>
      <x:c r="K217" s="111"/>
      <x:c r="L217" s="90"/>
      <x:c r="M217" s="90"/>
      <x:c r="N217" s="90"/>
      <x:c r="O217" s="90"/>
      <x:c r="P217" s="90"/>
      <x:c r="Q217" s="90"/>
    </x:row>
    <x:row r="218" ht="19.5" hidden="0" customHeight="1">
      <x:c r="A218" s="90"/>
      <x:c r="B218" s="90"/>
      <x:c r="C218" s="90"/>
      <x:c r="D218" s="90"/>
      <x:c r="E218" s="90"/>
      <x:c r="F218" s="90"/>
      <x:c r="G218" s="110"/>
      <x:c r="H218" s="110"/>
      <x:c r="I218" s="110"/>
      <x:c r="J218" s="110"/>
      <x:c r="K218" s="111"/>
      <x:c r="L218" s="90"/>
      <x:c r="M218" s="90"/>
      <x:c r="N218" s="90"/>
      <x:c r="O218" s="90"/>
      <x:c r="P218" s="90"/>
      <x:c r="Q218" s="90"/>
    </x:row>
    <x:row r="219" ht="19.5" hidden="0" customHeight="1">
      <x:c r="A219" s="90"/>
      <x:c r="B219" s="90"/>
      <x:c r="C219" s="90"/>
      <x:c r="D219" s="90"/>
      <x:c r="E219" s="90"/>
      <x:c r="F219" s="90"/>
      <x:c r="G219" s="110"/>
      <x:c r="H219" s="110"/>
      <x:c r="I219" s="110"/>
      <x:c r="J219" s="110"/>
      <x:c r="K219" s="111"/>
      <x:c r="L219" s="90"/>
      <x:c r="M219" s="90"/>
      <x:c r="N219" s="90"/>
      <x:c r="O219" s="90"/>
      <x:c r="P219" s="90"/>
      <x:c r="Q219" s="90"/>
    </x:row>
    <x:row r="220" ht="19.5" hidden="0" customHeight="1">
      <x:c r="A220" s="90"/>
      <x:c r="B220" s="90"/>
      <x:c r="C220" s="90"/>
      <x:c r="D220" s="90"/>
      <x:c r="E220" s="90"/>
      <x:c r="F220" s="90"/>
      <x:c r="G220" s="110"/>
      <x:c r="H220" s="110"/>
      <x:c r="I220" s="110"/>
      <x:c r="J220" s="110"/>
      <x:c r="K220" s="111"/>
      <x:c r="L220" s="90"/>
      <x:c r="M220" s="90"/>
      <x:c r="N220" s="90"/>
      <x:c r="O220" s="90"/>
      <x:c r="P220" s="90"/>
      <x:c r="Q220" s="90"/>
    </x:row>
    <x:row r="221" ht="19.5" hidden="0" customHeight="1">
      <x:c r="A221" s="90"/>
      <x:c r="B221" s="90"/>
      <x:c r="C221" s="90"/>
      <x:c r="D221" s="90"/>
      <x:c r="E221" s="90"/>
      <x:c r="F221" s="90"/>
      <x:c r="G221" s="110"/>
      <x:c r="H221" s="110"/>
      <x:c r="I221" s="110"/>
      <x:c r="J221" s="110"/>
      <x:c r="K221" s="111"/>
      <x:c r="L221" s="90"/>
      <x:c r="M221" s="90"/>
      <x:c r="N221" s="90"/>
      <x:c r="O221" s="90"/>
      <x:c r="P221" s="90"/>
      <x:c r="Q221" s="90"/>
    </x:row>
    <x:row r="222" ht="19.5" hidden="0" customHeight="1">
      <x:c r="A222" s="90"/>
      <x:c r="B222" s="90"/>
      <x:c r="C222" s="90"/>
      <x:c r="D222" s="90"/>
      <x:c r="E222" s="90"/>
      <x:c r="F222" s="90"/>
      <x:c r="G222" s="110"/>
      <x:c r="H222" s="110"/>
      <x:c r="I222" s="110"/>
      <x:c r="J222" s="110"/>
      <x:c r="K222" s="111"/>
      <x:c r="L222" s="90"/>
      <x:c r="M222" s="90"/>
      <x:c r="N222" s="90"/>
      <x:c r="O222" s="90"/>
      <x:c r="P222" s="90"/>
      <x:c r="Q222" s="90"/>
    </x:row>
    <x:row r="223" ht="19.5" hidden="0" customHeight="1">
      <x:c r="A223" s="90"/>
      <x:c r="B223" s="90"/>
      <x:c r="C223" s="90"/>
      <x:c r="D223" s="90"/>
      <x:c r="E223" s="90"/>
      <x:c r="F223" s="90"/>
      <x:c r="G223" s="110"/>
      <x:c r="H223" s="110"/>
      <x:c r="I223" s="110"/>
      <x:c r="J223" s="110"/>
      <x:c r="K223" s="111"/>
      <x:c r="L223" s="90"/>
      <x:c r="M223" s="90"/>
      <x:c r="N223" s="90"/>
      <x:c r="O223" s="90"/>
      <x:c r="P223" s="90"/>
      <x:c r="Q223" s="90"/>
    </x:row>
    <x:row r="224" ht="19.5" hidden="0" customHeight="1">
      <x:c r="A224" s="90"/>
      <x:c r="B224" s="90"/>
      <x:c r="C224" s="90"/>
      <x:c r="D224" s="90"/>
      <x:c r="E224" s="90"/>
      <x:c r="F224" s="90"/>
      <x:c r="G224" s="110"/>
      <x:c r="H224" s="110"/>
      <x:c r="I224" s="110"/>
      <x:c r="J224" s="110"/>
      <x:c r="K224" s="111"/>
      <x:c r="L224" s="90"/>
      <x:c r="M224" s="90"/>
      <x:c r="N224" s="90"/>
      <x:c r="O224" s="90"/>
      <x:c r="P224" s="90"/>
      <x:c r="Q224" s="90"/>
    </x:row>
    <x:row r="225" ht="19.5" hidden="0" customHeight="1">
      <x:c r="A225" s="90"/>
      <x:c r="B225" s="90"/>
      <x:c r="C225" s="90"/>
      <x:c r="D225" s="90"/>
      <x:c r="E225" s="90"/>
      <x:c r="F225" s="90"/>
      <x:c r="G225" s="110"/>
      <x:c r="H225" s="110"/>
      <x:c r="I225" s="110"/>
      <x:c r="J225" s="110"/>
      <x:c r="K225" s="111"/>
      <x:c r="L225" s="90"/>
      <x:c r="M225" s="90"/>
      <x:c r="N225" s="90"/>
      <x:c r="O225" s="90"/>
      <x:c r="P225" s="90"/>
      <x:c r="Q225" s="90"/>
    </x:row>
    <x:row r="226" ht="19.5" hidden="0" customHeight="1">
      <x:c r="A226" s="90"/>
      <x:c r="B226" s="90"/>
      <x:c r="C226" s="90"/>
      <x:c r="D226" s="90"/>
      <x:c r="E226" s="90"/>
      <x:c r="F226" s="90"/>
      <x:c r="G226" s="110"/>
      <x:c r="H226" s="110"/>
      <x:c r="I226" s="110"/>
      <x:c r="J226" s="110"/>
      <x:c r="K226" s="111"/>
      <x:c r="L226" s="90"/>
      <x:c r="M226" s="90"/>
      <x:c r="N226" s="90"/>
      <x:c r="O226" s="90"/>
      <x:c r="P226" s="90"/>
      <x:c r="Q226" s="90"/>
    </x:row>
    <x:row r="227" ht="19.5" hidden="0" customHeight="1">
      <x:c r="A227" s="90"/>
      <x:c r="B227" s="90"/>
      <x:c r="C227" s="90"/>
      <x:c r="D227" s="90"/>
      <x:c r="E227" s="90"/>
      <x:c r="F227" s="90"/>
      <x:c r="G227" s="110"/>
      <x:c r="H227" s="110"/>
      <x:c r="I227" s="110"/>
      <x:c r="J227" s="110"/>
      <x:c r="K227" s="111"/>
      <x:c r="L227" s="90"/>
      <x:c r="M227" s="90"/>
      <x:c r="N227" s="90"/>
      <x:c r="O227" s="90"/>
      <x:c r="P227" s="90"/>
      <x:c r="Q227" s="90"/>
    </x:row>
    <x:row r="228" ht="19.5" hidden="0" customHeight="1">
      <x:c r="A228" s="90"/>
      <x:c r="B228" s="90"/>
      <x:c r="C228" s="90"/>
      <x:c r="D228" s="90"/>
      <x:c r="E228" s="90"/>
      <x:c r="F228" s="90"/>
      <x:c r="G228" s="110"/>
      <x:c r="H228" s="110"/>
      <x:c r="I228" s="110"/>
      <x:c r="J228" s="110"/>
      <x:c r="K228" s="111"/>
      <x:c r="L228" s="90"/>
      <x:c r="M228" s="90"/>
      <x:c r="N228" s="90"/>
      <x:c r="O228" s="90"/>
      <x:c r="P228" s="90"/>
      <x:c r="Q228" s="90"/>
    </x:row>
    <x:row r="229" ht="19.5" hidden="0" customHeight="1">
      <x:c r="A229" s="90"/>
      <x:c r="B229" s="90"/>
      <x:c r="C229" s="90"/>
      <x:c r="D229" s="90"/>
      <x:c r="E229" s="90"/>
      <x:c r="F229" s="90"/>
      <x:c r="G229" s="110"/>
      <x:c r="H229" s="110"/>
      <x:c r="I229" s="110"/>
      <x:c r="J229" s="110"/>
      <x:c r="K229" s="111"/>
      <x:c r="L229" s="90"/>
      <x:c r="M229" s="90"/>
      <x:c r="N229" s="90"/>
      <x:c r="O229" s="90"/>
      <x:c r="P229" s="90"/>
      <x:c r="Q229" s="90"/>
    </x:row>
    <x:row r="230" ht="19.5" hidden="0" customHeight="1">
      <x:c r="A230" s="90"/>
      <x:c r="B230" s="90"/>
      <x:c r="C230" s="90"/>
      <x:c r="D230" s="90"/>
      <x:c r="E230" s="90"/>
      <x:c r="F230" s="90"/>
      <x:c r="G230" s="110"/>
      <x:c r="H230" s="110"/>
      <x:c r="I230" s="110"/>
      <x:c r="J230" s="110"/>
      <x:c r="K230" s="111"/>
      <x:c r="L230" s="90"/>
      <x:c r="M230" s="90"/>
      <x:c r="N230" s="90"/>
      <x:c r="O230" s="90"/>
      <x:c r="P230" s="90"/>
      <x:c r="Q230" s="90"/>
    </x:row>
    <x:row r="231" ht="19.5" hidden="0" customHeight="1">
      <x:c r="A231" s="90"/>
      <x:c r="B231" s="90"/>
      <x:c r="C231" s="90"/>
      <x:c r="D231" s="90"/>
      <x:c r="E231" s="90"/>
      <x:c r="F231" s="90"/>
      <x:c r="G231" s="110"/>
      <x:c r="H231" s="110"/>
      <x:c r="I231" s="110"/>
      <x:c r="J231" s="110"/>
      <x:c r="K231" s="111"/>
      <x:c r="L231" s="90"/>
      <x:c r="M231" s="90"/>
      <x:c r="N231" s="90"/>
      <x:c r="O231" s="90"/>
      <x:c r="P231" s="90"/>
      <x:c r="Q231" s="90"/>
    </x:row>
    <x:row r="232" ht="19.5" hidden="0" customHeight="1">
      <x:c r="A232" s="90"/>
      <x:c r="B232" s="90"/>
      <x:c r="C232" s="90"/>
      <x:c r="D232" s="90"/>
      <x:c r="E232" s="90"/>
      <x:c r="F232" s="90"/>
      <x:c r="G232" s="110"/>
      <x:c r="H232" s="110"/>
      <x:c r="I232" s="110"/>
      <x:c r="J232" s="110"/>
      <x:c r="K232" s="111"/>
      <x:c r="L232" s="90"/>
      <x:c r="M232" s="90"/>
      <x:c r="N232" s="90"/>
      <x:c r="O232" s="90"/>
      <x:c r="P232" s="90"/>
      <x:c r="Q232" s="90"/>
    </x:row>
    <x:row r="233" ht="19.5" hidden="0" customHeight="1">
      <x:c r="A233" s="90"/>
      <x:c r="B233" s="90"/>
      <x:c r="C233" s="90"/>
      <x:c r="D233" s="90"/>
      <x:c r="E233" s="90"/>
      <x:c r="F233" s="90"/>
      <x:c r="G233" s="110"/>
      <x:c r="H233" s="110"/>
      <x:c r="I233" s="110"/>
      <x:c r="J233" s="110"/>
      <x:c r="K233" s="111"/>
      <x:c r="L233" s="90"/>
      <x:c r="M233" s="90"/>
      <x:c r="N233" s="90"/>
      <x:c r="O233" s="90"/>
      <x:c r="P233" s="90"/>
      <x:c r="Q233" s="90"/>
    </x:row>
    <x:row r="234" ht="19.5" hidden="0" customHeight="1">
      <x:c r="A234" s="90"/>
      <x:c r="B234" s="90"/>
      <x:c r="C234" s="90"/>
      <x:c r="D234" s="90"/>
      <x:c r="E234" s="90"/>
      <x:c r="F234" s="90"/>
      <x:c r="G234" s="110"/>
      <x:c r="H234" s="110"/>
      <x:c r="I234" s="110"/>
      <x:c r="J234" s="110"/>
      <x:c r="K234" s="111"/>
      <x:c r="L234" s="90"/>
      <x:c r="M234" s="90"/>
      <x:c r="N234" s="90"/>
      <x:c r="O234" s="90"/>
      <x:c r="P234" s="90"/>
      <x:c r="Q234" s="90"/>
    </x:row>
    <x:row r="235" ht="19.5" hidden="0" customHeight="1">
      <x:c r="A235" s="90"/>
      <x:c r="B235" s="90"/>
      <x:c r="C235" s="90"/>
      <x:c r="D235" s="90"/>
      <x:c r="E235" s="90"/>
      <x:c r="F235" s="90"/>
      <x:c r="G235" s="110"/>
      <x:c r="H235" s="110"/>
      <x:c r="I235" s="110"/>
      <x:c r="J235" s="110"/>
      <x:c r="K235" s="111"/>
      <x:c r="L235" s="90"/>
      <x:c r="M235" s="90"/>
      <x:c r="N235" s="90"/>
      <x:c r="O235" s="90"/>
      <x:c r="P235" s="90"/>
      <x:c r="Q235" s="90"/>
    </x:row>
    <x:row r="236" ht="19.5" hidden="0" customHeight="1">
      <x:c r="A236" s="90"/>
      <x:c r="B236" s="90"/>
      <x:c r="C236" s="90"/>
      <x:c r="D236" s="90"/>
      <x:c r="E236" s="90"/>
      <x:c r="F236" s="90"/>
      <x:c r="G236" s="110"/>
      <x:c r="H236" s="110"/>
      <x:c r="I236" s="110"/>
      <x:c r="J236" s="110"/>
      <x:c r="K236" s="111"/>
      <x:c r="L236" s="90"/>
      <x:c r="M236" s="90"/>
      <x:c r="N236" s="90"/>
      <x:c r="O236" s="90"/>
      <x:c r="P236" s="90"/>
      <x:c r="Q236" s="90"/>
    </x:row>
    <x:row r="237" ht="19.5" hidden="0" customHeight="1">
      <x:c r="A237" s="90"/>
      <x:c r="B237" s="90"/>
      <x:c r="C237" s="90"/>
      <x:c r="D237" s="90"/>
      <x:c r="E237" s="90"/>
      <x:c r="F237" s="90"/>
      <x:c r="G237" s="110"/>
      <x:c r="H237" s="110"/>
      <x:c r="I237" s="110"/>
      <x:c r="J237" s="110"/>
      <x:c r="K237" s="111"/>
      <x:c r="L237" s="90"/>
      <x:c r="M237" s="90"/>
      <x:c r="N237" s="90"/>
      <x:c r="O237" s="90"/>
      <x:c r="P237" s="90"/>
      <x:c r="Q237" s="90"/>
    </x:row>
    <x:row r="238" ht="19.5" hidden="0" customHeight="1">
      <x:c r="A238" s="90"/>
      <x:c r="B238" s="90"/>
      <x:c r="C238" s="90"/>
      <x:c r="D238" s="90"/>
      <x:c r="E238" s="90"/>
      <x:c r="F238" s="90"/>
      <x:c r="G238" s="110"/>
      <x:c r="H238" s="110"/>
      <x:c r="I238" s="110"/>
      <x:c r="J238" s="110"/>
      <x:c r="K238" s="111"/>
      <x:c r="L238" s="90"/>
      <x:c r="M238" s="90"/>
      <x:c r="N238" s="90"/>
      <x:c r="O238" s="90"/>
      <x:c r="P238" s="90"/>
      <x:c r="Q238" s="90"/>
    </x:row>
    <x:row r="239" ht="19.5" hidden="0" customHeight="1">
      <x:c r="A239" s="90"/>
      <x:c r="B239" s="90"/>
      <x:c r="C239" s="90"/>
      <x:c r="D239" s="90"/>
      <x:c r="E239" s="90"/>
      <x:c r="F239" s="90"/>
      <x:c r="G239" s="110"/>
      <x:c r="H239" s="110"/>
      <x:c r="I239" s="110"/>
      <x:c r="J239" s="110"/>
      <x:c r="K239" s="111"/>
      <x:c r="L239" s="90"/>
      <x:c r="M239" s="90"/>
      <x:c r="N239" s="90"/>
      <x:c r="O239" s="90"/>
      <x:c r="P239" s="90"/>
      <x:c r="Q239" s="90"/>
    </x:row>
    <x:row r="240" ht="19.5" hidden="0" customHeight="1">
      <x:c r="A240" s="90"/>
      <x:c r="B240" s="90"/>
      <x:c r="C240" s="90"/>
      <x:c r="D240" s="90"/>
      <x:c r="E240" s="90"/>
      <x:c r="F240" s="90"/>
      <x:c r="G240" s="110"/>
      <x:c r="H240" s="110"/>
      <x:c r="I240" s="110"/>
      <x:c r="J240" s="110"/>
      <x:c r="K240" s="111"/>
      <x:c r="L240" s="90"/>
      <x:c r="M240" s="90"/>
      <x:c r="N240" s="90"/>
      <x:c r="O240" s="90"/>
      <x:c r="P240" s="90"/>
      <x:c r="Q240" s="90"/>
    </x:row>
    <x:row r="241" ht="19.5" hidden="0" customHeight="1">
      <x:c r="A241" s="90"/>
      <x:c r="B241" s="90"/>
      <x:c r="C241" s="90"/>
      <x:c r="D241" s="90"/>
      <x:c r="E241" s="90"/>
      <x:c r="F241" s="90"/>
      <x:c r="G241" s="110"/>
      <x:c r="H241" s="110"/>
      <x:c r="I241" s="110"/>
      <x:c r="J241" s="110"/>
      <x:c r="K241" s="111"/>
      <x:c r="L241" s="90"/>
      <x:c r="M241" s="90"/>
      <x:c r="N241" s="90"/>
      <x:c r="O241" s="90"/>
      <x:c r="P241" s="90"/>
      <x:c r="Q241" s="90"/>
    </x:row>
    <x:row r="242" ht="19.5" hidden="0" customHeight="1">
      <x:c r="A242" s="90"/>
      <x:c r="B242" s="90"/>
      <x:c r="C242" s="90"/>
      <x:c r="D242" s="90"/>
      <x:c r="E242" s="90"/>
      <x:c r="F242" s="90"/>
      <x:c r="G242" s="110"/>
      <x:c r="H242" s="110"/>
      <x:c r="I242" s="110"/>
      <x:c r="J242" s="110"/>
      <x:c r="K242" s="111"/>
      <x:c r="L242" s="90"/>
      <x:c r="M242" s="90"/>
      <x:c r="N242" s="90"/>
      <x:c r="O242" s="90"/>
      <x:c r="P242" s="90"/>
      <x:c r="Q242" s="90"/>
    </x:row>
    <x:row r="243" ht="19.5" hidden="0" customHeight="1">
      <x:c r="A243" s="90"/>
      <x:c r="B243" s="90"/>
      <x:c r="C243" s="90"/>
      <x:c r="D243" s="90"/>
      <x:c r="E243" s="90"/>
      <x:c r="F243" s="90"/>
      <x:c r="G243" s="110"/>
      <x:c r="H243" s="110"/>
      <x:c r="I243" s="110"/>
      <x:c r="J243" s="110"/>
      <x:c r="K243" s="111"/>
      <x:c r="L243" s="90"/>
      <x:c r="M243" s="90"/>
      <x:c r="N243" s="90"/>
      <x:c r="O243" s="90"/>
      <x:c r="P243" s="90"/>
      <x:c r="Q243" s="90"/>
    </x:row>
    <x:row r="244" ht="19.5" hidden="0" customHeight="1">
      <x:c r="A244" s="90"/>
      <x:c r="B244" s="90"/>
      <x:c r="C244" s="90"/>
      <x:c r="D244" s="90"/>
      <x:c r="E244" s="90"/>
      <x:c r="F244" s="90"/>
      <x:c r="G244" s="110"/>
      <x:c r="H244" s="110"/>
      <x:c r="I244" s="110"/>
      <x:c r="J244" s="110"/>
      <x:c r="K244" s="111"/>
      <x:c r="L244" s="90"/>
      <x:c r="M244" s="90"/>
      <x:c r="N244" s="90"/>
      <x:c r="O244" s="90"/>
      <x:c r="P244" s="90"/>
      <x:c r="Q244" s="90"/>
    </x:row>
    <x:row r="245" ht="19.5" hidden="0" customHeight="1">
      <x:c r="A245" s="90"/>
      <x:c r="B245" s="90"/>
      <x:c r="C245" s="90"/>
      <x:c r="D245" s="90"/>
      <x:c r="E245" s="90"/>
      <x:c r="F245" s="90"/>
      <x:c r="G245" s="110"/>
      <x:c r="H245" s="110"/>
      <x:c r="I245" s="110"/>
      <x:c r="J245" s="110"/>
      <x:c r="K245" s="111"/>
      <x:c r="L245" s="90"/>
      <x:c r="M245" s="90"/>
      <x:c r="N245" s="90"/>
      <x:c r="O245" s="90"/>
      <x:c r="P245" s="90"/>
      <x:c r="Q245" s="90"/>
    </x:row>
    <x:row r="246" ht="19.5" hidden="0" customHeight="1">
      <x:c r="A246" s="90"/>
      <x:c r="B246" s="90"/>
      <x:c r="C246" s="90"/>
      <x:c r="D246" s="90"/>
      <x:c r="E246" s="90"/>
      <x:c r="F246" s="90"/>
      <x:c r="G246" s="110"/>
      <x:c r="H246" s="110"/>
      <x:c r="I246" s="110"/>
      <x:c r="J246" s="110"/>
      <x:c r="K246" s="111"/>
      <x:c r="L246" s="90"/>
      <x:c r="M246" s="90"/>
      <x:c r="N246" s="90"/>
      <x:c r="O246" s="90"/>
      <x:c r="P246" s="90"/>
      <x:c r="Q246" s="90"/>
    </x:row>
    <x:row r="247" ht="19.5" hidden="0" customHeight="1">
      <x:c r="A247" s="90"/>
      <x:c r="B247" s="90"/>
      <x:c r="C247" s="90"/>
      <x:c r="D247" s="90"/>
      <x:c r="E247" s="90"/>
      <x:c r="F247" s="90"/>
      <x:c r="G247" s="110"/>
      <x:c r="H247" s="110"/>
      <x:c r="I247" s="110"/>
      <x:c r="J247" s="110"/>
      <x:c r="K247" s="111"/>
      <x:c r="L247" s="90"/>
      <x:c r="M247" s="90"/>
      <x:c r="N247" s="90"/>
      <x:c r="O247" s="90"/>
      <x:c r="P247" s="90"/>
      <x:c r="Q247" s="90"/>
    </x:row>
    <x:row r="248" ht="19.5" hidden="0" customHeight="1">
      <x:c r="A248" s="90"/>
      <x:c r="B248" s="90"/>
      <x:c r="C248" s="90"/>
      <x:c r="D248" s="90"/>
      <x:c r="E248" s="90"/>
      <x:c r="F248" s="90"/>
      <x:c r="G248" s="110"/>
      <x:c r="H248" s="110"/>
      <x:c r="I248" s="110"/>
      <x:c r="J248" s="110"/>
      <x:c r="K248" s="111"/>
      <x:c r="L248" s="90"/>
      <x:c r="M248" s="90"/>
      <x:c r="N248" s="90"/>
      <x:c r="O248" s="90"/>
      <x:c r="P248" s="90"/>
      <x:c r="Q248" s="90"/>
    </x:row>
    <x:row r="249" ht="19.5" hidden="0" customHeight="1">
      <x:c r="A249" s="90"/>
      <x:c r="B249" s="90"/>
      <x:c r="C249" s="90"/>
      <x:c r="D249" s="90"/>
      <x:c r="E249" s="90"/>
      <x:c r="F249" s="90"/>
      <x:c r="G249" s="110"/>
      <x:c r="H249" s="110"/>
      <x:c r="I249" s="110"/>
      <x:c r="J249" s="110"/>
      <x:c r="K249" s="111"/>
      <x:c r="L249" s="90"/>
      <x:c r="M249" s="90"/>
      <x:c r="N249" s="90"/>
      <x:c r="O249" s="90"/>
      <x:c r="P249" s="90"/>
      <x:c r="Q249" s="90"/>
    </x:row>
    <x:row r="250" ht="19.5" hidden="0" customHeight="1">
      <x:c r="A250" s="90"/>
      <x:c r="B250" s="90"/>
      <x:c r="C250" s="90"/>
      <x:c r="D250" s="90"/>
      <x:c r="E250" s="90"/>
      <x:c r="F250" s="90"/>
      <x:c r="G250" s="110"/>
      <x:c r="H250" s="110"/>
      <x:c r="I250" s="110"/>
      <x:c r="J250" s="110"/>
      <x:c r="K250" s="111"/>
      <x:c r="L250" s="90"/>
      <x:c r="M250" s="90"/>
      <x:c r="N250" s="90"/>
      <x:c r="O250" s="90"/>
      <x:c r="P250" s="90"/>
      <x:c r="Q250" s="90"/>
    </x:row>
    <x:row r="251" ht="19.5" hidden="0" customHeight="1">
      <x:c r="A251" s="90"/>
      <x:c r="B251" s="90"/>
      <x:c r="C251" s="90"/>
      <x:c r="D251" s="90"/>
      <x:c r="E251" s="90"/>
      <x:c r="F251" s="90"/>
      <x:c r="G251" s="110"/>
      <x:c r="H251" s="110"/>
      <x:c r="I251" s="110"/>
      <x:c r="J251" s="110"/>
      <x:c r="K251" s="111"/>
      <x:c r="L251" s="90"/>
      <x:c r="M251" s="90"/>
      <x:c r="N251" s="90"/>
      <x:c r="O251" s="90"/>
      <x:c r="P251" s="90"/>
      <x:c r="Q251" s="90"/>
    </x:row>
    <x:row r="252" ht="19.5" hidden="0" customHeight="1">
      <x:c r="A252" s="90"/>
      <x:c r="B252" s="90"/>
      <x:c r="C252" s="90"/>
      <x:c r="D252" s="90"/>
      <x:c r="E252" s="90"/>
      <x:c r="F252" s="90"/>
      <x:c r="G252" s="110"/>
      <x:c r="H252" s="110"/>
      <x:c r="I252" s="110"/>
      <x:c r="J252" s="110"/>
      <x:c r="K252" s="111"/>
      <x:c r="L252" s="90"/>
      <x:c r="M252" s="90"/>
      <x:c r="N252" s="90"/>
      <x:c r="O252" s="90"/>
      <x:c r="P252" s="90"/>
      <x:c r="Q252" s="90"/>
    </x:row>
    <x:row r="253" ht="19.5" hidden="0" customHeight="1">
      <x:c r="A253" s="90"/>
      <x:c r="B253" s="90"/>
      <x:c r="C253" s="90"/>
      <x:c r="D253" s="90"/>
      <x:c r="E253" s="90"/>
      <x:c r="F253" s="90"/>
      <x:c r="G253" s="110"/>
      <x:c r="H253" s="110"/>
      <x:c r="I253" s="110"/>
      <x:c r="J253" s="110"/>
      <x:c r="K253" s="111"/>
      <x:c r="L253" s="90"/>
      <x:c r="M253" s="90"/>
      <x:c r="N253" s="90"/>
      <x:c r="O253" s="90"/>
      <x:c r="P253" s="90"/>
      <x:c r="Q253" s="90"/>
    </x:row>
    <x:row r="254" ht="19.5" hidden="0" customHeight="1">
      <x:c r="A254" s="90"/>
      <x:c r="B254" s="90"/>
      <x:c r="C254" s="90"/>
      <x:c r="D254" s="90"/>
      <x:c r="E254" s="90"/>
      <x:c r="F254" s="90"/>
      <x:c r="G254" s="110"/>
      <x:c r="H254" s="110"/>
      <x:c r="I254" s="110"/>
      <x:c r="J254" s="110"/>
      <x:c r="K254" s="111"/>
      <x:c r="L254" s="90"/>
      <x:c r="M254" s="90"/>
      <x:c r="N254" s="90"/>
      <x:c r="O254" s="90"/>
      <x:c r="P254" s="90"/>
      <x:c r="Q254" s="90"/>
    </x:row>
    <x:row r="255" ht="19.5" hidden="0" customHeight="1">
      <x:c r="A255" s="90"/>
      <x:c r="B255" s="90"/>
      <x:c r="C255" s="90"/>
      <x:c r="D255" s="90"/>
      <x:c r="E255" s="90"/>
      <x:c r="F255" s="90"/>
      <x:c r="G255" s="110"/>
      <x:c r="H255" s="110"/>
      <x:c r="I255" s="110"/>
      <x:c r="J255" s="110"/>
      <x:c r="K255" s="111"/>
      <x:c r="L255" s="90"/>
      <x:c r="M255" s="90"/>
      <x:c r="N255" s="90"/>
      <x:c r="O255" s="90"/>
      <x:c r="P255" s="90"/>
      <x:c r="Q255" s="90"/>
    </x:row>
    <x:row r="256" ht="19.5" hidden="0" customHeight="1">
      <x:c r="A256" s="90"/>
      <x:c r="B256" s="90"/>
      <x:c r="C256" s="90"/>
      <x:c r="D256" s="90"/>
      <x:c r="E256" s="90"/>
      <x:c r="F256" s="90"/>
      <x:c r="G256" s="110"/>
      <x:c r="H256" s="110"/>
      <x:c r="I256" s="110"/>
      <x:c r="J256" s="110"/>
      <x:c r="K256" s="111"/>
      <x:c r="L256" s="90"/>
      <x:c r="M256" s="90"/>
      <x:c r="N256" s="90"/>
      <x:c r="O256" s="90"/>
      <x:c r="P256" s="90"/>
      <x:c r="Q256" s="90"/>
    </x:row>
    <x:row r="257" ht="19.5" hidden="0" customHeight="1">
      <x:c r="A257" s="90"/>
      <x:c r="B257" s="90"/>
      <x:c r="C257" s="90"/>
      <x:c r="D257" s="90"/>
      <x:c r="E257" s="90"/>
      <x:c r="F257" s="90"/>
      <x:c r="G257" s="110"/>
      <x:c r="H257" s="110"/>
      <x:c r="I257" s="110"/>
      <x:c r="J257" s="110"/>
      <x:c r="K257" s="111"/>
      <x:c r="L257" s="90"/>
      <x:c r="M257" s="90"/>
      <x:c r="N257" s="90"/>
      <x:c r="O257" s="90"/>
      <x:c r="P257" s="90"/>
      <x:c r="Q257" s="90"/>
    </x:row>
    <x:row r="258" ht="19.5" hidden="0" customHeight="1">
      <x:c r="A258" s="90"/>
      <x:c r="B258" s="90"/>
      <x:c r="C258" s="90"/>
      <x:c r="D258" s="90"/>
      <x:c r="E258" s="90"/>
      <x:c r="F258" s="90"/>
      <x:c r="G258" s="110"/>
      <x:c r="H258" s="110"/>
      <x:c r="I258" s="110"/>
      <x:c r="J258" s="110"/>
      <x:c r="K258" s="111"/>
      <x:c r="L258" s="90"/>
      <x:c r="M258" s="90"/>
      <x:c r="N258" s="90"/>
      <x:c r="O258" s="90"/>
      <x:c r="P258" s="90"/>
      <x:c r="Q258" s="90"/>
    </x:row>
    <x:row r="259" ht="19.5" hidden="0" customHeight="1">
      <x:c r="A259" s="90"/>
      <x:c r="B259" s="90"/>
      <x:c r="C259" s="90"/>
      <x:c r="D259" s="90"/>
      <x:c r="E259" s="90"/>
      <x:c r="F259" s="90"/>
      <x:c r="G259" s="110"/>
      <x:c r="H259" s="110"/>
      <x:c r="I259" s="110"/>
      <x:c r="J259" s="110"/>
      <x:c r="K259" s="111"/>
      <x:c r="L259" s="90"/>
      <x:c r="M259" s="90"/>
      <x:c r="N259" s="90"/>
      <x:c r="O259" s="90"/>
      <x:c r="P259" s="90"/>
      <x:c r="Q259" s="90"/>
    </x:row>
    <x:row r="260" ht="19.5" hidden="0" customHeight="1">
      <x:c r="A260" s="90"/>
      <x:c r="B260" s="90"/>
      <x:c r="C260" s="90"/>
      <x:c r="D260" s="90"/>
      <x:c r="E260" s="90"/>
      <x:c r="F260" s="90"/>
      <x:c r="G260" s="110"/>
      <x:c r="H260" s="110"/>
      <x:c r="I260" s="110"/>
      <x:c r="J260" s="110"/>
      <x:c r="K260" s="111"/>
      <x:c r="L260" s="90"/>
      <x:c r="M260" s="90"/>
      <x:c r="N260" s="90"/>
      <x:c r="O260" s="90"/>
      <x:c r="P260" s="90"/>
      <x:c r="Q260" s="90"/>
    </x:row>
    <x:row r="261" ht="19.5" hidden="0" customHeight="1">
      <x:c r="A261" s="90"/>
      <x:c r="B261" s="90"/>
      <x:c r="C261" s="90"/>
      <x:c r="D261" s="90"/>
      <x:c r="E261" s="90"/>
      <x:c r="F261" s="90"/>
      <x:c r="G261" s="110"/>
      <x:c r="H261" s="110"/>
      <x:c r="I261" s="110"/>
      <x:c r="J261" s="110"/>
      <x:c r="K261" s="111"/>
      <x:c r="L261" s="90"/>
      <x:c r="M261" s="90"/>
      <x:c r="N261" s="90"/>
      <x:c r="O261" s="90"/>
      <x:c r="P261" s="90"/>
      <x:c r="Q261" s="90"/>
    </x:row>
    <x:row r="262" ht="19.5" hidden="0" customHeight="1">
      <x:c r="A262" s="90"/>
      <x:c r="B262" s="90"/>
      <x:c r="C262" s="90"/>
      <x:c r="D262" s="90"/>
      <x:c r="E262" s="90"/>
      <x:c r="F262" s="90"/>
      <x:c r="G262" s="110"/>
      <x:c r="H262" s="110"/>
      <x:c r="I262" s="110"/>
      <x:c r="J262" s="110"/>
      <x:c r="K262" s="111"/>
      <x:c r="L262" s="90"/>
      <x:c r="M262" s="90"/>
      <x:c r="N262" s="90"/>
      <x:c r="O262" s="90"/>
      <x:c r="P262" s="90"/>
      <x:c r="Q262" s="90"/>
    </x:row>
    <x:row r="263" ht="19.5" hidden="0" customHeight="1">
      <x:c r="A263" s="90"/>
      <x:c r="B263" s="90"/>
      <x:c r="C263" s="90"/>
      <x:c r="D263" s="90"/>
      <x:c r="E263" s="90"/>
      <x:c r="F263" s="90"/>
      <x:c r="G263" s="110"/>
      <x:c r="H263" s="110"/>
      <x:c r="I263" s="110"/>
      <x:c r="J263" s="110"/>
      <x:c r="K263" s="111"/>
      <x:c r="L263" s="90"/>
      <x:c r="M263" s="90"/>
      <x:c r="N263" s="90"/>
      <x:c r="O263" s="90"/>
      <x:c r="P263" s="90"/>
      <x:c r="Q263" s="90"/>
    </x:row>
    <x:row r="264" ht="19.5" hidden="0" customHeight="1">
      <x:c r="A264" s="90"/>
      <x:c r="B264" s="90"/>
      <x:c r="C264" s="90"/>
      <x:c r="D264" s="90"/>
      <x:c r="E264" s="90"/>
      <x:c r="F264" s="90"/>
      <x:c r="G264" s="110"/>
      <x:c r="H264" s="110"/>
      <x:c r="I264" s="110"/>
      <x:c r="J264" s="110"/>
      <x:c r="K264" s="111"/>
      <x:c r="L264" s="90"/>
      <x:c r="M264" s="90"/>
      <x:c r="N264" s="90"/>
      <x:c r="O264" s="90"/>
      <x:c r="P264" s="90"/>
      <x:c r="Q264" s="90"/>
    </x:row>
    <x:row r="265" ht="19.5" hidden="0" customHeight="1">
      <x:c r="A265" s="90"/>
      <x:c r="B265" s="90"/>
      <x:c r="C265" s="90"/>
      <x:c r="D265" s="90"/>
      <x:c r="E265" s="90"/>
      <x:c r="F265" s="90"/>
      <x:c r="G265" s="110"/>
      <x:c r="H265" s="110"/>
      <x:c r="I265" s="110"/>
      <x:c r="J265" s="110"/>
      <x:c r="K265" s="111"/>
      <x:c r="L265" s="90"/>
      <x:c r="M265" s="90"/>
      <x:c r="N265" s="90"/>
      <x:c r="O265" s="90"/>
      <x:c r="P265" s="90"/>
      <x:c r="Q265" s="90"/>
    </x:row>
    <x:row r="266" ht="19.5" hidden="0" customHeight="1">
      <x:c r="A266" s="90"/>
      <x:c r="B266" s="90"/>
      <x:c r="C266" s="90"/>
      <x:c r="D266" s="90"/>
      <x:c r="E266" s="90"/>
      <x:c r="F266" s="90"/>
      <x:c r="G266" s="110"/>
      <x:c r="H266" s="110"/>
      <x:c r="I266" s="110"/>
      <x:c r="J266" s="110"/>
      <x:c r="K266" s="111"/>
      <x:c r="L266" s="90"/>
      <x:c r="M266" s="90"/>
      <x:c r="N266" s="90"/>
      <x:c r="O266" s="90"/>
      <x:c r="P266" s="90"/>
      <x:c r="Q266" s="90"/>
    </x:row>
    <x:row r="267" ht="19.5" hidden="0" customHeight="1">
      <x:c r="A267" s="90"/>
      <x:c r="B267" s="90"/>
      <x:c r="C267" s="90"/>
      <x:c r="D267" s="90"/>
      <x:c r="E267" s="90"/>
      <x:c r="F267" s="90"/>
      <x:c r="G267" s="110"/>
      <x:c r="H267" s="110"/>
      <x:c r="I267" s="110"/>
      <x:c r="J267" s="110"/>
      <x:c r="K267" s="111"/>
      <x:c r="L267" s="90"/>
      <x:c r="M267" s="90"/>
      <x:c r="N267" s="90"/>
      <x:c r="O267" s="90"/>
      <x:c r="P267" s="90"/>
      <x:c r="Q267" s="90"/>
    </x:row>
    <x:row r="268" ht="19.5" hidden="0" customHeight="1">
      <x:c r="A268" s="90"/>
      <x:c r="B268" s="90"/>
      <x:c r="C268" s="90"/>
      <x:c r="D268" s="90"/>
      <x:c r="E268" s="90"/>
      <x:c r="F268" s="90"/>
      <x:c r="G268" s="110"/>
      <x:c r="H268" s="110"/>
      <x:c r="I268" s="110"/>
      <x:c r="J268" s="110"/>
      <x:c r="K268" s="111"/>
      <x:c r="L268" s="90"/>
      <x:c r="M268" s="90"/>
      <x:c r="N268" s="90"/>
      <x:c r="O268" s="90"/>
      <x:c r="P268" s="90"/>
      <x:c r="Q268" s="90"/>
    </x:row>
    <x:row r="269" ht="19.5" hidden="0" customHeight="1">
      <x:c r="A269" s="90"/>
      <x:c r="B269" s="90"/>
      <x:c r="C269" s="90"/>
      <x:c r="D269" s="90"/>
      <x:c r="E269" s="90"/>
      <x:c r="F269" s="90"/>
      <x:c r="G269" s="110"/>
      <x:c r="H269" s="110"/>
      <x:c r="I269" s="110"/>
      <x:c r="J269" s="110"/>
      <x:c r="K269" s="111"/>
      <x:c r="L269" s="90"/>
      <x:c r="M269" s="90"/>
      <x:c r="N269" s="90"/>
      <x:c r="O269" s="90"/>
      <x:c r="P269" s="90"/>
      <x:c r="Q269" s="90"/>
    </x:row>
    <x:row r="270" ht="19.5" hidden="0" customHeight="1">
      <x:c r="A270" s="90"/>
      <x:c r="B270" s="90"/>
      <x:c r="C270" s="90"/>
      <x:c r="D270" s="90"/>
      <x:c r="E270" s="90"/>
      <x:c r="F270" s="90"/>
      <x:c r="G270" s="110"/>
      <x:c r="H270" s="110"/>
      <x:c r="I270" s="110"/>
      <x:c r="J270" s="110"/>
      <x:c r="K270" s="111"/>
      <x:c r="L270" s="90"/>
      <x:c r="M270" s="90"/>
      <x:c r="N270" s="90"/>
      <x:c r="O270" s="90"/>
      <x:c r="P270" s="90"/>
      <x:c r="Q270" s="90"/>
    </x:row>
    <x:row r="271" ht="19.5" hidden="0" customHeight="1">
      <x:c r="A271" s="90"/>
      <x:c r="B271" s="90"/>
      <x:c r="C271" s="90"/>
      <x:c r="D271" s="90"/>
      <x:c r="E271" s="90"/>
      <x:c r="F271" s="90"/>
      <x:c r="G271" s="110"/>
      <x:c r="H271" s="110"/>
      <x:c r="I271" s="110"/>
      <x:c r="J271" s="110"/>
      <x:c r="K271" s="111"/>
      <x:c r="L271" s="90"/>
      <x:c r="M271" s="90"/>
      <x:c r="N271" s="90"/>
      <x:c r="O271" s="90"/>
      <x:c r="P271" s="90"/>
      <x:c r="Q271" s="90"/>
    </x:row>
    <x:row r="272" ht="19.5" hidden="0" customHeight="1">
      <x:c r="A272" s="90"/>
      <x:c r="B272" s="90"/>
      <x:c r="C272" s="90"/>
      <x:c r="D272" s="90"/>
      <x:c r="E272" s="90"/>
      <x:c r="F272" s="90"/>
      <x:c r="G272" s="110"/>
      <x:c r="H272" s="110"/>
      <x:c r="I272" s="110"/>
      <x:c r="J272" s="110"/>
      <x:c r="K272" s="111"/>
      <x:c r="L272" s="90"/>
      <x:c r="M272" s="90"/>
      <x:c r="N272" s="90"/>
      <x:c r="O272" s="90"/>
      <x:c r="P272" s="90"/>
      <x:c r="Q272" s="90"/>
    </x:row>
    <x:row r="273" ht="19.5" hidden="0" customHeight="1">
      <x:c r="A273" s="90"/>
      <x:c r="B273" s="90"/>
      <x:c r="C273" s="90"/>
      <x:c r="D273" s="90"/>
      <x:c r="E273" s="90"/>
      <x:c r="F273" s="90"/>
      <x:c r="G273" s="110"/>
      <x:c r="H273" s="110"/>
      <x:c r="I273" s="110"/>
      <x:c r="J273" s="110"/>
      <x:c r="K273" s="111"/>
      <x:c r="L273" s="90"/>
      <x:c r="M273" s="90"/>
      <x:c r="N273" s="90"/>
      <x:c r="O273" s="90"/>
      <x:c r="P273" s="90"/>
      <x:c r="Q273" s="90"/>
    </x:row>
    <x:row r="274" ht="19.5" hidden="0" customHeight="1">
      <x:c r="A274" s="90"/>
      <x:c r="B274" s="90"/>
      <x:c r="C274" s="90"/>
      <x:c r="D274" s="90"/>
      <x:c r="E274" s="90"/>
      <x:c r="F274" s="90"/>
      <x:c r="G274" s="110"/>
      <x:c r="H274" s="110"/>
      <x:c r="I274" s="110"/>
      <x:c r="J274" s="110"/>
      <x:c r="K274" s="111"/>
      <x:c r="L274" s="90"/>
      <x:c r="M274" s="90"/>
      <x:c r="N274" s="90"/>
      <x:c r="O274" s="90"/>
      <x:c r="P274" s="90"/>
      <x:c r="Q274" s="90"/>
    </x:row>
    <x:row r="275" ht="19.5" hidden="0" customHeight="1">
      <x:c r="A275" s="90"/>
      <x:c r="B275" s="90"/>
      <x:c r="C275" s="90"/>
      <x:c r="D275" s="90"/>
      <x:c r="E275" s="90"/>
      <x:c r="F275" s="90"/>
      <x:c r="G275" s="110"/>
      <x:c r="H275" s="110"/>
      <x:c r="I275" s="110"/>
      <x:c r="J275" s="110"/>
      <x:c r="K275" s="111"/>
      <x:c r="L275" s="90"/>
      <x:c r="M275" s="90"/>
      <x:c r="N275" s="90"/>
      <x:c r="O275" s="90"/>
      <x:c r="P275" s="90"/>
      <x:c r="Q275" s="90"/>
    </x:row>
    <x:row r="276" ht="19.5" hidden="0" customHeight="1">
      <x:c r="A276" s="90"/>
      <x:c r="B276" s="90"/>
      <x:c r="C276" s="90"/>
      <x:c r="D276" s="90"/>
      <x:c r="E276" s="90"/>
      <x:c r="F276" s="90"/>
      <x:c r="G276" s="110"/>
      <x:c r="H276" s="110"/>
      <x:c r="I276" s="110"/>
      <x:c r="J276" s="110"/>
      <x:c r="K276" s="111"/>
      <x:c r="L276" s="90"/>
      <x:c r="M276" s="90"/>
      <x:c r="N276" s="90"/>
      <x:c r="O276" s="90"/>
      <x:c r="P276" s="90"/>
      <x:c r="Q276" s="90"/>
    </x:row>
    <x:row r="277" ht="19.5" hidden="0" customHeight="1">
      <x:c r="A277" s="90"/>
      <x:c r="B277" s="90"/>
      <x:c r="C277" s="90"/>
      <x:c r="D277" s="90"/>
      <x:c r="E277" s="90"/>
      <x:c r="F277" s="90"/>
      <x:c r="G277" s="110"/>
      <x:c r="H277" s="110"/>
      <x:c r="I277" s="110"/>
      <x:c r="J277" s="110"/>
      <x:c r="K277" s="111"/>
      <x:c r="L277" s="90"/>
      <x:c r="M277" s="90"/>
      <x:c r="N277" s="90"/>
      <x:c r="O277" s="90"/>
      <x:c r="P277" s="90"/>
      <x:c r="Q277" s="90"/>
    </x:row>
    <x:row r="278" ht="19.5" hidden="0" customHeight="1">
      <x:c r="A278" s="90"/>
      <x:c r="B278" s="90"/>
      <x:c r="C278" s="90"/>
      <x:c r="D278" s="90"/>
      <x:c r="E278" s="90"/>
      <x:c r="F278" s="90"/>
      <x:c r="G278" s="110"/>
      <x:c r="H278" s="110"/>
      <x:c r="I278" s="110"/>
      <x:c r="J278" s="110"/>
      <x:c r="K278" s="111"/>
      <x:c r="L278" s="90"/>
      <x:c r="M278" s="90"/>
      <x:c r="N278" s="90"/>
      <x:c r="O278" s="90"/>
      <x:c r="P278" s="90"/>
      <x:c r="Q278" s="90"/>
    </x:row>
    <x:row r="279" ht="19.5" hidden="0" customHeight="1">
      <x:c r="A279" s="90"/>
      <x:c r="B279" s="90"/>
      <x:c r="C279" s="90"/>
      <x:c r="D279" s="90"/>
      <x:c r="E279" s="90"/>
      <x:c r="F279" s="90"/>
      <x:c r="G279" s="110"/>
      <x:c r="H279" s="110"/>
      <x:c r="I279" s="110"/>
      <x:c r="J279" s="110"/>
      <x:c r="K279" s="111"/>
      <x:c r="L279" s="90"/>
      <x:c r="M279" s="90"/>
      <x:c r="N279" s="90"/>
      <x:c r="O279" s="90"/>
      <x:c r="P279" s="90"/>
      <x:c r="Q279" s="90"/>
    </x:row>
    <x:row r="280" ht="19.5" hidden="0" customHeight="1">
      <x:c r="A280" s="90"/>
      <x:c r="B280" s="90"/>
      <x:c r="C280" s="90"/>
      <x:c r="D280" s="90"/>
      <x:c r="E280" s="90"/>
      <x:c r="F280" s="90"/>
      <x:c r="G280" s="110"/>
      <x:c r="H280" s="110"/>
      <x:c r="I280" s="110"/>
      <x:c r="J280" s="110"/>
      <x:c r="K280" s="111"/>
      <x:c r="L280" s="90"/>
      <x:c r="M280" s="90"/>
      <x:c r="N280" s="90"/>
      <x:c r="O280" s="90"/>
      <x:c r="P280" s="90"/>
      <x:c r="Q280" s="90"/>
    </x:row>
    <x:row r="281" ht="19.5" hidden="0" customHeight="1">
      <x:c r="A281" s="90"/>
      <x:c r="B281" s="90"/>
      <x:c r="C281" s="90"/>
      <x:c r="D281" s="90"/>
      <x:c r="E281" s="90"/>
      <x:c r="F281" s="90"/>
      <x:c r="G281" s="110"/>
      <x:c r="H281" s="110"/>
      <x:c r="I281" s="110"/>
      <x:c r="J281" s="110"/>
      <x:c r="K281" s="111"/>
      <x:c r="L281" s="90"/>
      <x:c r="M281" s="90"/>
      <x:c r="N281" s="90"/>
      <x:c r="O281" s="90"/>
      <x:c r="P281" s="90"/>
      <x:c r="Q281" s="90"/>
    </x:row>
    <x:row r="282" ht="19.5" hidden="0" customHeight="1">
      <x:c r="A282" s="90"/>
      <x:c r="B282" s="90"/>
      <x:c r="C282" s="90"/>
      <x:c r="D282" s="90"/>
      <x:c r="E282" s="90"/>
      <x:c r="F282" s="90"/>
      <x:c r="G282" s="110"/>
      <x:c r="H282" s="110"/>
      <x:c r="I282" s="110"/>
      <x:c r="J282" s="110"/>
      <x:c r="K282" s="111"/>
      <x:c r="L282" s="90"/>
      <x:c r="M282" s="90"/>
      <x:c r="N282" s="90"/>
      <x:c r="O282" s="90"/>
      <x:c r="P282" s="90"/>
      <x:c r="Q282" s="90"/>
    </x:row>
    <x:row r="283" ht="19.5" hidden="0" customHeight="1">
      <x:c r="A283" s="90"/>
      <x:c r="B283" s="90"/>
      <x:c r="C283" s="90"/>
      <x:c r="D283" s="90"/>
      <x:c r="E283" s="90"/>
      <x:c r="F283" s="90"/>
      <x:c r="G283" s="110"/>
      <x:c r="H283" s="110"/>
      <x:c r="I283" s="110"/>
      <x:c r="J283" s="110"/>
      <x:c r="K283" s="111"/>
      <x:c r="L283" s="90"/>
      <x:c r="M283" s="90"/>
      <x:c r="N283" s="90"/>
      <x:c r="O283" s="90"/>
      <x:c r="P283" s="90"/>
      <x:c r="Q283" s="90"/>
    </x:row>
    <x:row r="284" ht="19.5" hidden="0" customHeight="1">
      <x:c r="A284" s="90"/>
      <x:c r="B284" s="90"/>
      <x:c r="C284" s="90"/>
      <x:c r="D284" s="90"/>
      <x:c r="E284" s="90"/>
      <x:c r="F284" s="90"/>
      <x:c r="G284" s="110"/>
      <x:c r="H284" s="110"/>
      <x:c r="I284" s="110"/>
      <x:c r="J284" s="110"/>
      <x:c r="K284" s="111"/>
      <x:c r="L284" s="90"/>
      <x:c r="M284" s="90"/>
      <x:c r="N284" s="90"/>
      <x:c r="O284" s="90"/>
      <x:c r="P284" s="90"/>
      <x:c r="Q284" s="90"/>
    </x:row>
    <x:row r="285" ht="19.5" hidden="0" customHeight="1">
      <x:c r="A285" s="90"/>
      <x:c r="B285" s="90"/>
      <x:c r="C285" s="90"/>
      <x:c r="D285" s="90"/>
      <x:c r="E285" s="90"/>
      <x:c r="F285" s="90"/>
      <x:c r="G285" s="110"/>
      <x:c r="H285" s="110"/>
      <x:c r="I285" s="110"/>
      <x:c r="J285" s="110"/>
      <x:c r="K285" s="111"/>
      <x:c r="L285" s="90"/>
      <x:c r="M285" s="90"/>
      <x:c r="N285" s="90"/>
      <x:c r="O285" s="90"/>
      <x:c r="P285" s="90"/>
      <x:c r="Q285" s="90"/>
    </x:row>
    <x:row r="286" ht="19.5" hidden="0" customHeight="1">
      <x:c r="A286" s="90"/>
      <x:c r="B286" s="90"/>
      <x:c r="C286" s="90"/>
      <x:c r="D286" s="90"/>
      <x:c r="E286" s="90"/>
      <x:c r="F286" s="90"/>
      <x:c r="G286" s="110"/>
      <x:c r="H286" s="110"/>
      <x:c r="I286" s="110"/>
      <x:c r="J286" s="110"/>
      <x:c r="K286" s="111"/>
      <x:c r="L286" s="90"/>
      <x:c r="M286" s="90"/>
      <x:c r="N286" s="90"/>
      <x:c r="O286" s="90"/>
      <x:c r="P286" s="90"/>
      <x:c r="Q286" s="90"/>
    </x:row>
    <x:row r="287" ht="19.5" hidden="0" customHeight="1">
      <x:c r="A287" s="90"/>
      <x:c r="B287" s="90"/>
      <x:c r="C287" s="90"/>
      <x:c r="D287" s="90"/>
      <x:c r="E287" s="90"/>
      <x:c r="F287" s="90"/>
      <x:c r="G287" s="110"/>
      <x:c r="H287" s="110"/>
      <x:c r="I287" s="110"/>
      <x:c r="J287" s="110"/>
      <x:c r="K287" s="111"/>
      <x:c r="L287" s="90"/>
      <x:c r="M287" s="90"/>
      <x:c r="N287" s="90"/>
      <x:c r="O287" s="90"/>
      <x:c r="P287" s="90"/>
      <x:c r="Q287" s="90"/>
    </x:row>
    <x:row r="288" ht="19.5" hidden="0" customHeight="1">
      <x:c r="A288" s="90"/>
      <x:c r="B288" s="90"/>
      <x:c r="C288" s="90"/>
      <x:c r="D288" s="90"/>
      <x:c r="E288" s="90"/>
      <x:c r="F288" s="90"/>
      <x:c r="G288" s="110"/>
      <x:c r="H288" s="110"/>
      <x:c r="I288" s="110"/>
      <x:c r="J288" s="110"/>
      <x:c r="K288" s="111"/>
      <x:c r="L288" s="90"/>
      <x:c r="M288" s="90"/>
      <x:c r="N288" s="90"/>
      <x:c r="O288" s="90"/>
      <x:c r="P288" s="90"/>
      <x:c r="Q288" s="90"/>
    </x:row>
    <x:row r="289" ht="19.5" hidden="0" customHeight="1">
      <x:c r="A289" s="90"/>
      <x:c r="B289" s="90"/>
      <x:c r="C289" s="90"/>
      <x:c r="D289" s="90"/>
      <x:c r="E289" s="90"/>
      <x:c r="F289" s="90"/>
      <x:c r="G289" s="110"/>
      <x:c r="H289" s="110"/>
      <x:c r="I289" s="110"/>
      <x:c r="J289" s="110"/>
      <x:c r="K289" s="111"/>
      <x:c r="L289" s="90"/>
      <x:c r="M289" s="90"/>
      <x:c r="N289" s="90"/>
      <x:c r="O289" s="90"/>
      <x:c r="P289" s="90"/>
      <x:c r="Q289" s="90"/>
    </x:row>
    <x:row r="290" ht="19.5" hidden="0" customHeight="1">
      <x:c r="A290" s="90"/>
      <x:c r="B290" s="90"/>
      <x:c r="C290" s="90"/>
      <x:c r="D290" s="90"/>
      <x:c r="E290" s="90"/>
      <x:c r="F290" s="90"/>
      <x:c r="G290" s="110"/>
      <x:c r="H290" s="110"/>
      <x:c r="I290" s="110"/>
      <x:c r="J290" s="110"/>
      <x:c r="K290" s="111"/>
      <x:c r="L290" s="90"/>
      <x:c r="M290" s="90"/>
      <x:c r="N290" s="90"/>
      <x:c r="O290" s="90"/>
      <x:c r="P290" s="90"/>
      <x:c r="Q290" s="90"/>
    </x:row>
    <x:row r="291" ht="19.5" hidden="0" customHeight="1">
      <x:c r="A291" s="90"/>
      <x:c r="B291" s="90"/>
      <x:c r="C291" s="90"/>
      <x:c r="D291" s="90"/>
      <x:c r="E291" s="90"/>
      <x:c r="F291" s="90"/>
      <x:c r="G291" s="110"/>
      <x:c r="H291" s="110"/>
      <x:c r="I291" s="110"/>
      <x:c r="J291" s="110"/>
      <x:c r="K291" s="111"/>
      <x:c r="L291" s="90"/>
      <x:c r="M291" s="90"/>
      <x:c r="N291" s="90"/>
      <x:c r="O291" s="90"/>
      <x:c r="P291" s="90"/>
      <x:c r="Q291" s="90"/>
    </x:row>
    <x:row r="292" ht="19.5" hidden="0" customHeight="1">
      <x:c r="A292" s="90"/>
      <x:c r="B292" s="90"/>
      <x:c r="C292" s="90"/>
      <x:c r="D292" s="90"/>
      <x:c r="E292" s="90"/>
      <x:c r="F292" s="90"/>
      <x:c r="G292" s="110"/>
      <x:c r="H292" s="110"/>
      <x:c r="I292" s="110"/>
      <x:c r="J292" s="110"/>
      <x:c r="K292" s="111"/>
      <x:c r="L292" s="90"/>
      <x:c r="M292" s="90"/>
      <x:c r="N292" s="90"/>
      <x:c r="O292" s="90"/>
      <x:c r="P292" s="90"/>
      <x:c r="Q292" s="90"/>
    </x:row>
    <x:row r="293" ht="19.5" hidden="0" customHeight="1">
      <x:c r="A293" s="90"/>
      <x:c r="B293" s="90"/>
      <x:c r="C293" s="90"/>
      <x:c r="D293" s="90"/>
      <x:c r="E293" s="90"/>
      <x:c r="F293" s="90"/>
      <x:c r="G293" s="110"/>
      <x:c r="H293" s="110"/>
      <x:c r="I293" s="110"/>
      <x:c r="J293" s="110"/>
      <x:c r="K293" s="111"/>
      <x:c r="L293" s="90"/>
      <x:c r="M293" s="90"/>
      <x:c r="N293" s="90"/>
      <x:c r="O293" s="90"/>
      <x:c r="P293" s="90"/>
      <x:c r="Q293" s="90"/>
    </x:row>
    <x:row r="294" ht="19.5" hidden="0" customHeight="1">
      <x:c r="A294" s="90"/>
      <x:c r="B294" s="90"/>
      <x:c r="C294" s="90"/>
      <x:c r="D294" s="90"/>
      <x:c r="E294" s="90"/>
      <x:c r="F294" s="90"/>
      <x:c r="G294" s="110"/>
      <x:c r="H294" s="110"/>
      <x:c r="I294" s="110"/>
      <x:c r="J294" s="110"/>
      <x:c r="K294" s="111"/>
      <x:c r="L294" s="90"/>
      <x:c r="M294" s="90"/>
      <x:c r="N294" s="90"/>
      <x:c r="O294" s="90"/>
      <x:c r="P294" s="90"/>
      <x:c r="Q294" s="90"/>
    </x:row>
    <x:row r="295" ht="19.5" hidden="0" customHeight="1">
      <x:c r="A295" s="90"/>
      <x:c r="B295" s="90"/>
      <x:c r="C295" s="90"/>
      <x:c r="D295" s="90"/>
      <x:c r="E295" s="90"/>
      <x:c r="F295" s="90"/>
      <x:c r="G295" s="110"/>
      <x:c r="H295" s="110"/>
      <x:c r="I295" s="110"/>
      <x:c r="J295" s="110"/>
      <x:c r="K295" s="111"/>
      <x:c r="L295" s="90"/>
      <x:c r="M295" s="90"/>
      <x:c r="N295" s="90"/>
      <x:c r="O295" s="90"/>
      <x:c r="P295" s="90"/>
      <x:c r="Q295" s="90"/>
    </x:row>
    <x:row r="296" ht="19.5" hidden="0" customHeight="1">
      <x:c r="A296" s="90"/>
      <x:c r="B296" s="90"/>
      <x:c r="C296" s="90"/>
      <x:c r="D296" s="90"/>
      <x:c r="E296" s="90"/>
      <x:c r="F296" s="90"/>
      <x:c r="G296" s="110"/>
      <x:c r="H296" s="110"/>
      <x:c r="I296" s="110"/>
      <x:c r="J296" s="110"/>
      <x:c r="K296" s="111"/>
      <x:c r="L296" s="90"/>
      <x:c r="M296" s="90"/>
      <x:c r="N296" s="90"/>
      <x:c r="O296" s="90"/>
      <x:c r="P296" s="90"/>
      <x:c r="Q296" s="90"/>
    </x:row>
    <x:row r="297" ht="19.5" hidden="0" customHeight="1">
      <x:c r="A297" s="90"/>
      <x:c r="B297" s="90"/>
      <x:c r="C297" s="90"/>
      <x:c r="D297" s="90"/>
      <x:c r="E297" s="90"/>
      <x:c r="F297" s="90"/>
      <x:c r="G297" s="110"/>
      <x:c r="H297" s="110"/>
      <x:c r="I297" s="110"/>
      <x:c r="J297" s="110"/>
      <x:c r="K297" s="111"/>
      <x:c r="L297" s="90"/>
      <x:c r="M297" s="90"/>
      <x:c r="N297" s="90"/>
      <x:c r="O297" s="90"/>
      <x:c r="P297" s="90"/>
      <x:c r="Q297" s="90"/>
    </x:row>
    <x:row r="298" ht="19.5" hidden="0" customHeight="1">
      <x:c r="A298" s="90"/>
      <x:c r="B298" s="90"/>
      <x:c r="C298" s="90"/>
      <x:c r="D298" s="90"/>
      <x:c r="E298" s="90"/>
      <x:c r="F298" s="90"/>
      <x:c r="G298" s="110"/>
      <x:c r="H298" s="110"/>
      <x:c r="I298" s="110"/>
      <x:c r="J298" s="110"/>
      <x:c r="K298" s="111"/>
      <x:c r="L298" s="90"/>
      <x:c r="M298" s="90"/>
      <x:c r="N298" s="90"/>
      <x:c r="O298" s="90"/>
      <x:c r="P298" s="90"/>
      <x:c r="Q298" s="90"/>
    </x:row>
    <x:row r="299" ht="19.5" hidden="0" customHeight="1">
      <x:c r="A299" s="90"/>
      <x:c r="B299" s="90"/>
      <x:c r="C299" s="90"/>
      <x:c r="D299" s="90"/>
      <x:c r="E299" s="90"/>
      <x:c r="F299" s="90"/>
      <x:c r="G299" s="110"/>
      <x:c r="H299" s="110"/>
      <x:c r="I299" s="110"/>
      <x:c r="J299" s="110"/>
      <x:c r="K299" s="111"/>
      <x:c r="L299" s="90"/>
      <x:c r="M299" s="90"/>
      <x:c r="N299" s="90"/>
      <x:c r="O299" s="90"/>
      <x:c r="P299" s="90"/>
      <x:c r="Q299" s="90"/>
    </x:row>
    <x:row r="300" ht="19.5" hidden="0" customHeight="1">
      <x:c r="A300" s="90"/>
      <x:c r="B300" s="90"/>
      <x:c r="C300" s="90"/>
      <x:c r="D300" s="90"/>
      <x:c r="E300" s="90"/>
      <x:c r="F300" s="90"/>
      <x:c r="G300" s="110"/>
      <x:c r="H300" s="110"/>
      <x:c r="I300" s="110"/>
      <x:c r="J300" s="110"/>
      <x:c r="K300" s="111"/>
      <x:c r="L300" s="90"/>
      <x:c r="M300" s="90"/>
      <x:c r="N300" s="90"/>
      <x:c r="O300" s="90"/>
      <x:c r="P300" s="90"/>
      <x:c r="Q300" s="90"/>
    </x:row>
    <x:row r="301" ht="19.5" hidden="0" customHeight="1">
      <x:c r="A301" s="90"/>
      <x:c r="B301" s="90"/>
      <x:c r="C301" s="90"/>
      <x:c r="D301" s="90"/>
      <x:c r="E301" s="90"/>
      <x:c r="F301" s="90"/>
      <x:c r="G301" s="110"/>
      <x:c r="H301" s="110"/>
      <x:c r="I301" s="110"/>
      <x:c r="J301" s="110"/>
      <x:c r="K301" s="111"/>
      <x:c r="L301" s="90"/>
      <x:c r="M301" s="90"/>
      <x:c r="N301" s="90"/>
      <x:c r="O301" s="90"/>
      <x:c r="P301" s="90"/>
      <x:c r="Q301" s="90"/>
    </x:row>
    <x:row r="302" ht="19.5" hidden="0" customHeight="1">
      <x:c r="A302" s="90"/>
      <x:c r="B302" s="90"/>
      <x:c r="C302" s="90"/>
      <x:c r="D302" s="90"/>
      <x:c r="E302" s="90"/>
      <x:c r="F302" s="90"/>
      <x:c r="G302" s="110"/>
      <x:c r="H302" s="110"/>
      <x:c r="I302" s="110"/>
      <x:c r="J302" s="110"/>
      <x:c r="K302" s="111"/>
      <x:c r="L302" s="90"/>
      <x:c r="M302" s="90"/>
      <x:c r="N302" s="90"/>
      <x:c r="O302" s="90"/>
      <x:c r="P302" s="90"/>
      <x:c r="Q302" s="90"/>
    </x:row>
    <x:row r="303" ht="19.5" hidden="0" customHeight="1">
      <x:c r="A303" s="90"/>
      <x:c r="B303" s="90"/>
      <x:c r="C303" s="90"/>
      <x:c r="D303" s="90"/>
      <x:c r="E303" s="90"/>
      <x:c r="F303" s="90"/>
      <x:c r="G303" s="110"/>
      <x:c r="H303" s="110"/>
      <x:c r="I303" s="110"/>
      <x:c r="J303" s="110"/>
      <x:c r="K303" s="111"/>
      <x:c r="L303" s="90"/>
      <x:c r="M303" s="90"/>
      <x:c r="N303" s="90"/>
      <x:c r="O303" s="90"/>
      <x:c r="P303" s="90"/>
      <x:c r="Q303" s="90"/>
    </x:row>
    <x:row r="304" ht="19.5" hidden="0" customHeight="1">
      <x:c r="A304" s="90"/>
      <x:c r="B304" s="90"/>
      <x:c r="C304" s="90"/>
      <x:c r="D304" s="90"/>
      <x:c r="E304" s="90"/>
      <x:c r="F304" s="90"/>
      <x:c r="G304" s="110"/>
      <x:c r="H304" s="110"/>
      <x:c r="I304" s="110"/>
      <x:c r="J304" s="110"/>
      <x:c r="K304" s="111"/>
      <x:c r="L304" s="90"/>
      <x:c r="M304" s="90"/>
      <x:c r="N304" s="90"/>
      <x:c r="O304" s="90"/>
      <x:c r="P304" s="90"/>
      <x:c r="Q304" s="90"/>
    </x:row>
    <x:row r="305" ht="19.5" hidden="0" customHeight="1">
      <x:c r="A305" s="90"/>
      <x:c r="B305" s="90"/>
      <x:c r="C305" s="90"/>
      <x:c r="D305" s="90"/>
      <x:c r="E305" s="90"/>
      <x:c r="F305" s="90"/>
      <x:c r="G305" s="110"/>
      <x:c r="H305" s="110"/>
      <x:c r="I305" s="110"/>
      <x:c r="J305" s="110"/>
      <x:c r="K305" s="111"/>
      <x:c r="L305" s="90"/>
      <x:c r="M305" s="90"/>
      <x:c r="N305" s="90"/>
      <x:c r="O305" s="90"/>
      <x:c r="P305" s="90"/>
      <x:c r="Q305" s="90"/>
    </x:row>
    <x:row r="306" ht="19.5" hidden="0" customHeight="1">
      <x:c r="A306" s="90"/>
      <x:c r="B306" s="90"/>
      <x:c r="C306" s="90"/>
      <x:c r="D306" s="90"/>
      <x:c r="E306" s="90"/>
      <x:c r="F306" s="90"/>
      <x:c r="G306" s="110"/>
      <x:c r="H306" s="110"/>
      <x:c r="I306" s="110"/>
      <x:c r="J306" s="110"/>
      <x:c r="K306" s="111"/>
      <x:c r="L306" s="90"/>
      <x:c r="M306" s="90"/>
      <x:c r="N306" s="90"/>
      <x:c r="O306" s="90"/>
      <x:c r="P306" s="90"/>
      <x:c r="Q306" s="90"/>
    </x:row>
    <x:row r="307" ht="19.5" hidden="0" customHeight="1">
      <x:c r="A307" s="90"/>
      <x:c r="B307" s="90"/>
      <x:c r="C307" s="90"/>
      <x:c r="D307" s="90"/>
      <x:c r="E307" s="90"/>
      <x:c r="F307" s="90"/>
      <x:c r="G307" s="110"/>
      <x:c r="H307" s="110"/>
      <x:c r="I307" s="110"/>
      <x:c r="J307" s="110"/>
      <x:c r="K307" s="111"/>
      <x:c r="L307" s="90"/>
      <x:c r="M307" s="90"/>
      <x:c r="N307" s="90"/>
      <x:c r="O307" s="90"/>
      <x:c r="P307" s="90"/>
      <x:c r="Q307" s="90"/>
    </x:row>
    <x:row r="308" ht="19.5" hidden="0" customHeight="1">
      <x:c r="A308" s="90"/>
      <x:c r="B308" s="90"/>
      <x:c r="C308" s="90"/>
      <x:c r="D308" s="90"/>
      <x:c r="E308" s="90"/>
      <x:c r="F308" s="90"/>
      <x:c r="G308" s="110"/>
      <x:c r="H308" s="110"/>
      <x:c r="I308" s="110"/>
      <x:c r="J308" s="110"/>
      <x:c r="K308" s="111"/>
      <x:c r="L308" s="90"/>
      <x:c r="M308" s="90"/>
      <x:c r="N308" s="90"/>
      <x:c r="O308" s="90"/>
      <x:c r="P308" s="90"/>
      <x:c r="Q308" s="90"/>
    </x:row>
    <x:row r="309" ht="19.5" hidden="0" customHeight="1">
      <x:c r="A309" s="90"/>
      <x:c r="B309" s="90"/>
      <x:c r="C309" s="90"/>
      <x:c r="D309" s="90"/>
      <x:c r="E309" s="90"/>
      <x:c r="F309" s="90"/>
      <x:c r="G309" s="110"/>
      <x:c r="H309" s="110"/>
      <x:c r="I309" s="110"/>
      <x:c r="J309" s="110"/>
      <x:c r="K309" s="111"/>
      <x:c r="L309" s="90"/>
      <x:c r="M309" s="90"/>
      <x:c r="N309" s="90"/>
      <x:c r="O309" s="90"/>
      <x:c r="P309" s="90"/>
      <x:c r="Q309" s="90"/>
    </x:row>
    <x:row r="310" ht="19.5" hidden="0" customHeight="1">
      <x:c r="A310" s="90"/>
      <x:c r="B310" s="90"/>
      <x:c r="C310" s="90"/>
      <x:c r="D310" s="90"/>
      <x:c r="E310" s="90"/>
      <x:c r="F310" s="90"/>
      <x:c r="G310" s="110"/>
      <x:c r="H310" s="110"/>
      <x:c r="I310" s="110"/>
      <x:c r="J310" s="110"/>
      <x:c r="K310" s="111"/>
      <x:c r="L310" s="90"/>
      <x:c r="M310" s="90"/>
      <x:c r="N310" s="90"/>
      <x:c r="O310" s="90"/>
      <x:c r="P310" s="90"/>
      <x:c r="Q310" s="90"/>
    </x:row>
    <x:row r="311" ht="19.5" hidden="0" customHeight="1">
      <x:c r="A311" s="90"/>
      <x:c r="B311" s="90"/>
      <x:c r="C311" s="90"/>
      <x:c r="D311" s="90"/>
      <x:c r="E311" s="90"/>
      <x:c r="F311" s="90"/>
      <x:c r="G311" s="110"/>
      <x:c r="H311" s="110"/>
      <x:c r="I311" s="110"/>
      <x:c r="J311" s="110"/>
      <x:c r="K311" s="111"/>
      <x:c r="L311" s="90"/>
      <x:c r="M311" s="90"/>
      <x:c r="N311" s="90"/>
      <x:c r="O311" s="90"/>
      <x:c r="P311" s="90"/>
      <x:c r="Q311" s="90"/>
    </x:row>
    <x:row r="312" ht="19.5" hidden="0" customHeight="1">
      <x:c r="A312" s="90"/>
      <x:c r="B312" s="90"/>
      <x:c r="C312" s="90"/>
      <x:c r="D312" s="90"/>
      <x:c r="E312" s="90"/>
      <x:c r="F312" s="90"/>
      <x:c r="G312" s="110"/>
      <x:c r="H312" s="110"/>
      <x:c r="I312" s="110"/>
      <x:c r="J312" s="110"/>
      <x:c r="K312" s="111"/>
      <x:c r="L312" s="90"/>
      <x:c r="M312" s="90"/>
      <x:c r="N312" s="90"/>
      <x:c r="O312" s="90"/>
      <x:c r="P312" s="90"/>
      <x:c r="Q312" s="90"/>
    </x:row>
    <x:row r="313" ht="19.5" hidden="0" customHeight="1">
      <x:c r="A313" s="90"/>
      <x:c r="B313" s="90"/>
      <x:c r="C313" s="90"/>
      <x:c r="D313" s="90"/>
      <x:c r="E313" s="90"/>
      <x:c r="F313" s="90"/>
      <x:c r="G313" s="110"/>
      <x:c r="H313" s="110"/>
      <x:c r="I313" s="110"/>
      <x:c r="J313" s="110"/>
      <x:c r="K313" s="111"/>
      <x:c r="L313" s="90"/>
      <x:c r="M313" s="90"/>
      <x:c r="N313" s="90"/>
      <x:c r="O313" s="90"/>
      <x:c r="P313" s="90"/>
      <x:c r="Q313" s="90"/>
    </x:row>
    <x:row r="314" ht="19.5" hidden="0" customHeight="1">
      <x:c r="A314" s="90"/>
      <x:c r="B314" s="90"/>
      <x:c r="C314" s="90"/>
      <x:c r="D314" s="90"/>
      <x:c r="E314" s="90"/>
      <x:c r="F314" s="90"/>
      <x:c r="G314" s="110"/>
      <x:c r="H314" s="110"/>
      <x:c r="I314" s="110"/>
      <x:c r="J314" s="110"/>
      <x:c r="K314" s="111"/>
      <x:c r="L314" s="90"/>
      <x:c r="M314" s="90"/>
      <x:c r="N314" s="90"/>
      <x:c r="O314" s="90"/>
      <x:c r="P314" s="90"/>
      <x:c r="Q314" s="90"/>
    </x:row>
    <x:row r="315" ht="19.5" hidden="0" customHeight="1">
      <x:c r="A315" s="90"/>
      <x:c r="B315" s="90"/>
      <x:c r="C315" s="90"/>
      <x:c r="D315" s="90"/>
      <x:c r="E315" s="90"/>
      <x:c r="F315" s="90"/>
      <x:c r="G315" s="110"/>
      <x:c r="H315" s="110"/>
      <x:c r="I315" s="110"/>
      <x:c r="J315" s="110"/>
      <x:c r="K315" s="111"/>
      <x:c r="L315" s="90"/>
      <x:c r="M315" s="90"/>
      <x:c r="N315" s="90"/>
      <x:c r="O315" s="90"/>
      <x:c r="P315" s="90"/>
      <x:c r="Q315" s="90"/>
    </x:row>
    <x:row r="316" ht="19.5" hidden="0" customHeight="1">
      <x:c r="A316" s="90"/>
      <x:c r="B316" s="90"/>
      <x:c r="C316" s="90"/>
      <x:c r="D316" s="90"/>
      <x:c r="E316" s="90"/>
      <x:c r="F316" s="90"/>
      <x:c r="G316" s="110"/>
      <x:c r="H316" s="110"/>
      <x:c r="I316" s="110"/>
      <x:c r="J316" s="110"/>
      <x:c r="K316" s="111"/>
      <x:c r="L316" s="90"/>
      <x:c r="M316" s="90"/>
      <x:c r="N316" s="90"/>
      <x:c r="O316" s="90"/>
      <x:c r="P316" s="90"/>
      <x:c r="Q316" s="90"/>
    </x:row>
    <x:row r="317" ht="19.5" hidden="0" customHeight="1">
      <x:c r="A317" s="90"/>
      <x:c r="B317" s="90"/>
      <x:c r="C317" s="90"/>
      <x:c r="D317" s="90"/>
      <x:c r="E317" s="90"/>
      <x:c r="F317" s="90"/>
      <x:c r="G317" s="110"/>
      <x:c r="H317" s="110"/>
      <x:c r="I317" s="110"/>
      <x:c r="J317" s="110"/>
      <x:c r="K317" s="111"/>
      <x:c r="L317" s="90"/>
      <x:c r="M317" s="90"/>
      <x:c r="N317" s="90"/>
      <x:c r="O317" s="90"/>
      <x:c r="P317" s="90"/>
      <x:c r="Q317" s="90"/>
    </x:row>
    <x:row r="318" ht="19.5" hidden="0" customHeight="1">
      <x:c r="A318" s="90"/>
      <x:c r="B318" s="90"/>
      <x:c r="C318" s="90"/>
      <x:c r="D318" s="90"/>
      <x:c r="E318" s="90"/>
      <x:c r="F318" s="90"/>
      <x:c r="G318" s="110"/>
      <x:c r="H318" s="110"/>
      <x:c r="I318" s="110"/>
      <x:c r="J318" s="110"/>
      <x:c r="K318" s="111"/>
      <x:c r="L318" s="90"/>
      <x:c r="M318" s="90"/>
      <x:c r="N318" s="90"/>
      <x:c r="O318" s="90"/>
      <x:c r="P318" s="90"/>
      <x:c r="Q318" s="90"/>
    </x:row>
    <x:row r="319" ht="19.5" hidden="0" customHeight="1">
      <x:c r="A319" s="90"/>
      <x:c r="B319" s="90"/>
      <x:c r="C319" s="90"/>
      <x:c r="D319" s="90"/>
      <x:c r="E319" s="90"/>
      <x:c r="F319" s="90"/>
      <x:c r="G319" s="110"/>
      <x:c r="H319" s="110"/>
      <x:c r="I319" s="110"/>
      <x:c r="J319" s="110"/>
      <x:c r="K319" s="111"/>
      <x:c r="L319" s="90"/>
      <x:c r="M319" s="90"/>
      <x:c r="N319" s="90"/>
      <x:c r="O319" s="90"/>
      <x:c r="P319" s="90"/>
      <x:c r="Q319" s="90"/>
    </x:row>
    <x:row r="320" ht="19.5" hidden="0" customHeight="1">
      <x:c r="A320" s="90"/>
      <x:c r="B320" s="90"/>
      <x:c r="C320" s="90"/>
      <x:c r="D320" s="90"/>
      <x:c r="E320" s="90"/>
      <x:c r="F320" s="90"/>
      <x:c r="G320" s="110"/>
      <x:c r="H320" s="110"/>
      <x:c r="I320" s="110"/>
      <x:c r="J320" s="110"/>
      <x:c r="K320" s="111"/>
      <x:c r="L320" s="90"/>
      <x:c r="M320" s="90"/>
      <x:c r="N320" s="90"/>
      <x:c r="O320" s="90"/>
      <x:c r="P320" s="90"/>
      <x:c r="Q320" s="90"/>
    </x:row>
    <x:row r="321" ht="19.5" hidden="0" customHeight="1">
      <x:c r="A321" s="90"/>
      <x:c r="B321" s="90"/>
      <x:c r="C321" s="90"/>
      <x:c r="D321" s="90"/>
      <x:c r="E321" s="90"/>
      <x:c r="F321" s="90"/>
      <x:c r="G321" s="110"/>
      <x:c r="H321" s="110"/>
      <x:c r="I321" s="110"/>
      <x:c r="J321" s="110"/>
      <x:c r="K321" s="111"/>
      <x:c r="L321" s="90"/>
      <x:c r="M321" s="90"/>
      <x:c r="N321" s="90"/>
      <x:c r="O321" s="90"/>
      <x:c r="P321" s="90"/>
      <x:c r="Q321" s="90"/>
    </x:row>
    <x:row r="322" ht="19.5" hidden="0" customHeight="1">
      <x:c r="A322" s="90"/>
      <x:c r="B322" s="90"/>
      <x:c r="C322" s="90"/>
      <x:c r="D322" s="90"/>
      <x:c r="E322" s="90"/>
      <x:c r="F322" s="90"/>
      <x:c r="G322" s="110"/>
      <x:c r="H322" s="110"/>
      <x:c r="I322" s="110"/>
      <x:c r="J322" s="110"/>
      <x:c r="K322" s="111"/>
      <x:c r="L322" s="90"/>
      <x:c r="M322" s="90"/>
      <x:c r="N322" s="90"/>
      <x:c r="O322" s="90"/>
      <x:c r="P322" s="90"/>
      <x:c r="Q322" s="90"/>
    </x:row>
    <x:row r="323" ht="19.5" hidden="0" customHeight="1">
      <x:c r="A323" s="90"/>
      <x:c r="B323" s="90"/>
      <x:c r="C323" s="90"/>
      <x:c r="D323" s="90"/>
      <x:c r="E323" s="90"/>
      <x:c r="F323" s="90"/>
      <x:c r="G323" s="110"/>
      <x:c r="H323" s="110"/>
      <x:c r="I323" s="110"/>
      <x:c r="J323" s="110"/>
      <x:c r="K323" s="111"/>
      <x:c r="L323" s="90"/>
      <x:c r="M323" s="90"/>
      <x:c r="N323" s="90"/>
      <x:c r="O323" s="90"/>
      <x:c r="P323" s="90"/>
      <x:c r="Q323" s="90"/>
    </x:row>
    <x:row r="324" ht="19.5" hidden="0" customHeight="1">
      <x:c r="A324" s="90"/>
      <x:c r="B324" s="90"/>
      <x:c r="C324" s="90"/>
      <x:c r="D324" s="90"/>
      <x:c r="E324" s="90"/>
      <x:c r="F324" s="90"/>
      <x:c r="G324" s="110"/>
      <x:c r="H324" s="110"/>
      <x:c r="I324" s="110"/>
      <x:c r="J324" s="110"/>
      <x:c r="K324" s="111"/>
      <x:c r="L324" s="90"/>
      <x:c r="M324" s="90"/>
      <x:c r="N324" s="90"/>
      <x:c r="O324" s="90"/>
      <x:c r="P324" s="90"/>
      <x:c r="Q324" s="90"/>
    </x:row>
    <x:row r="325" ht="19.5" hidden="0" customHeight="1">
      <x:c r="A325" s="90"/>
      <x:c r="B325" s="90"/>
      <x:c r="C325" s="90"/>
      <x:c r="D325" s="90"/>
      <x:c r="E325" s="90"/>
      <x:c r="F325" s="90"/>
      <x:c r="G325" s="110"/>
      <x:c r="H325" s="110"/>
      <x:c r="I325" s="110"/>
      <x:c r="J325" s="110"/>
      <x:c r="K325" s="111"/>
      <x:c r="L325" s="90"/>
      <x:c r="M325" s="90"/>
      <x:c r="N325" s="90"/>
      <x:c r="O325" s="90"/>
      <x:c r="P325" s="90"/>
      <x:c r="Q325" s="90"/>
    </x:row>
    <x:row r="326" ht="19.5" hidden="0" customHeight="1">
      <x:c r="A326" s="90"/>
      <x:c r="B326" s="90"/>
      <x:c r="C326" s="90"/>
      <x:c r="D326" s="90"/>
      <x:c r="E326" s="90"/>
      <x:c r="F326" s="90"/>
      <x:c r="G326" s="110"/>
      <x:c r="H326" s="110"/>
      <x:c r="I326" s="110"/>
      <x:c r="J326" s="110"/>
      <x:c r="K326" s="111"/>
      <x:c r="L326" s="90"/>
      <x:c r="M326" s="90"/>
      <x:c r="N326" s="90"/>
      <x:c r="O326" s="90"/>
      <x:c r="P326" s="90"/>
      <x:c r="Q326" s="90"/>
    </x:row>
    <x:row r="327" ht="19.5" hidden="0" customHeight="1">
      <x:c r="A327" s="90"/>
      <x:c r="B327" s="90"/>
      <x:c r="C327" s="90"/>
      <x:c r="D327" s="90"/>
      <x:c r="E327" s="90"/>
      <x:c r="F327" s="90"/>
      <x:c r="G327" s="110"/>
      <x:c r="H327" s="110"/>
      <x:c r="I327" s="110"/>
      <x:c r="J327" s="110"/>
      <x:c r="K327" s="111"/>
      <x:c r="L327" s="90"/>
      <x:c r="M327" s="90"/>
      <x:c r="N327" s="90"/>
      <x:c r="O327" s="90"/>
      <x:c r="P327" s="90"/>
      <x:c r="Q327" s="90"/>
    </x:row>
    <x:row r="328" ht="19.5" hidden="0" customHeight="1">
      <x:c r="A328" s="90"/>
      <x:c r="B328" s="90"/>
      <x:c r="C328" s="90"/>
      <x:c r="D328" s="90"/>
      <x:c r="E328" s="90"/>
      <x:c r="F328" s="90"/>
      <x:c r="G328" s="110"/>
      <x:c r="H328" s="110"/>
      <x:c r="I328" s="110"/>
      <x:c r="J328" s="110"/>
      <x:c r="K328" s="111"/>
      <x:c r="L328" s="90"/>
      <x:c r="M328" s="90"/>
      <x:c r="N328" s="90"/>
      <x:c r="O328" s="90"/>
      <x:c r="P328" s="90"/>
      <x:c r="Q328" s="90"/>
    </x:row>
    <x:row r="329" ht="19.5" hidden="0" customHeight="1">
      <x:c r="A329" s="90"/>
      <x:c r="B329" s="90"/>
      <x:c r="C329" s="90"/>
      <x:c r="D329" s="90"/>
      <x:c r="E329" s="90"/>
      <x:c r="F329" s="90"/>
      <x:c r="G329" s="110"/>
      <x:c r="H329" s="110"/>
      <x:c r="I329" s="110"/>
      <x:c r="J329" s="110"/>
      <x:c r="K329" s="111"/>
      <x:c r="L329" s="90"/>
      <x:c r="M329" s="90"/>
      <x:c r="N329" s="90"/>
      <x:c r="O329" s="90"/>
      <x:c r="P329" s="90"/>
      <x:c r="Q329" s="90"/>
    </x:row>
    <x:row r="330" ht="19.5" hidden="0" customHeight="1">
      <x:c r="A330" s="90"/>
      <x:c r="B330" s="90"/>
      <x:c r="C330" s="90"/>
      <x:c r="D330" s="90"/>
      <x:c r="E330" s="90"/>
      <x:c r="F330" s="90"/>
      <x:c r="G330" s="110"/>
      <x:c r="H330" s="110"/>
      <x:c r="I330" s="110"/>
      <x:c r="J330" s="110"/>
      <x:c r="K330" s="111"/>
      <x:c r="L330" s="90"/>
      <x:c r="M330" s="90"/>
      <x:c r="N330" s="90"/>
      <x:c r="O330" s="90"/>
      <x:c r="P330" s="90"/>
      <x:c r="Q330" s="90"/>
    </x:row>
    <x:row r="331" ht="19.5" hidden="0" customHeight="1">
      <x:c r="A331" s="90"/>
      <x:c r="B331" s="90"/>
      <x:c r="C331" s="90"/>
      <x:c r="D331" s="90"/>
      <x:c r="E331" s="90"/>
      <x:c r="F331" s="90"/>
      <x:c r="G331" s="110"/>
      <x:c r="H331" s="110"/>
      <x:c r="I331" s="110"/>
      <x:c r="J331" s="110"/>
      <x:c r="K331" s="111"/>
      <x:c r="L331" s="90"/>
      <x:c r="M331" s="90"/>
      <x:c r="N331" s="90"/>
      <x:c r="O331" s="90"/>
      <x:c r="P331" s="90"/>
      <x:c r="Q331" s="90"/>
    </x:row>
    <x:row r="332" ht="19.5" hidden="0" customHeight="1">
      <x:c r="A332" s="90"/>
      <x:c r="B332" s="90"/>
      <x:c r="C332" s="90"/>
      <x:c r="D332" s="90"/>
      <x:c r="E332" s="90"/>
      <x:c r="F332" s="90"/>
      <x:c r="G332" s="110"/>
      <x:c r="H332" s="110"/>
      <x:c r="I332" s="110"/>
      <x:c r="J332" s="110"/>
      <x:c r="K332" s="111"/>
      <x:c r="L332" s="90"/>
      <x:c r="M332" s="90"/>
      <x:c r="N332" s="90"/>
      <x:c r="O332" s="90"/>
      <x:c r="P332" s="90"/>
      <x:c r="Q332" s="90"/>
    </x:row>
    <x:row r="333" ht="19.5" hidden="0" customHeight="1">
      <x:c r="A333" s="90"/>
      <x:c r="B333" s="90"/>
      <x:c r="C333" s="90"/>
      <x:c r="D333" s="90"/>
      <x:c r="E333" s="90"/>
      <x:c r="F333" s="90"/>
      <x:c r="G333" s="110"/>
      <x:c r="H333" s="110"/>
      <x:c r="I333" s="110"/>
      <x:c r="J333" s="110"/>
      <x:c r="K333" s="111"/>
      <x:c r="L333" s="90"/>
      <x:c r="M333" s="90"/>
      <x:c r="N333" s="90"/>
      <x:c r="O333" s="90"/>
      <x:c r="P333" s="90"/>
      <x:c r="Q333" s="90"/>
    </x:row>
    <x:row r="334" ht="19.5" hidden="0" customHeight="1">
      <x:c r="A334" s="90"/>
      <x:c r="B334" s="90"/>
      <x:c r="C334" s="90"/>
      <x:c r="D334" s="90"/>
      <x:c r="E334" s="90"/>
      <x:c r="F334" s="90"/>
      <x:c r="G334" s="110"/>
      <x:c r="H334" s="110"/>
      <x:c r="I334" s="110"/>
      <x:c r="J334" s="110"/>
      <x:c r="K334" s="111"/>
      <x:c r="L334" s="90"/>
      <x:c r="M334" s="90"/>
      <x:c r="N334" s="90"/>
      <x:c r="O334" s="90"/>
      <x:c r="P334" s="90"/>
      <x:c r="Q334" s="90"/>
    </x:row>
    <x:row r="335" ht="19.5" hidden="0" customHeight="1">
      <x:c r="A335" s="90"/>
      <x:c r="B335" s="90"/>
      <x:c r="C335" s="90"/>
      <x:c r="D335" s="90"/>
      <x:c r="E335" s="90"/>
      <x:c r="F335" s="90"/>
      <x:c r="G335" s="110"/>
      <x:c r="H335" s="110"/>
      <x:c r="I335" s="110"/>
      <x:c r="J335" s="110"/>
      <x:c r="K335" s="111"/>
      <x:c r="L335" s="90"/>
      <x:c r="M335" s="90"/>
      <x:c r="N335" s="90"/>
      <x:c r="O335" s="90"/>
      <x:c r="P335" s="90"/>
      <x:c r="Q335" s="90"/>
    </x:row>
    <x:row r="336" ht="19.5" hidden="0" customHeight="1">
      <x:c r="A336" s="90"/>
      <x:c r="B336" s="90"/>
      <x:c r="C336" s="90"/>
      <x:c r="D336" s="90"/>
      <x:c r="E336" s="90"/>
      <x:c r="F336" s="90"/>
      <x:c r="G336" s="110"/>
      <x:c r="H336" s="110"/>
      <x:c r="I336" s="110"/>
      <x:c r="J336" s="110"/>
      <x:c r="K336" s="111"/>
      <x:c r="L336" s="90"/>
      <x:c r="M336" s="90"/>
      <x:c r="N336" s="90"/>
      <x:c r="O336" s="90"/>
      <x:c r="P336" s="90"/>
      <x:c r="Q336" s="90"/>
    </x:row>
    <x:row r="337" ht="19.5" hidden="0" customHeight="1">
      <x:c r="A337" s="90"/>
      <x:c r="B337" s="90"/>
      <x:c r="C337" s="90"/>
      <x:c r="D337" s="90"/>
      <x:c r="E337" s="90"/>
      <x:c r="F337" s="90"/>
      <x:c r="G337" s="110"/>
      <x:c r="H337" s="110"/>
      <x:c r="I337" s="110"/>
      <x:c r="J337" s="110"/>
      <x:c r="K337" s="111"/>
      <x:c r="L337" s="90"/>
      <x:c r="M337" s="90"/>
      <x:c r="N337" s="90"/>
      <x:c r="O337" s="90"/>
      <x:c r="P337" s="90"/>
      <x:c r="Q337" s="90"/>
    </x:row>
    <x:row r="338" ht="19.5" hidden="0" customHeight="1">
      <x:c r="A338" s="90"/>
      <x:c r="B338" s="90"/>
      <x:c r="C338" s="90"/>
      <x:c r="D338" s="90"/>
      <x:c r="E338" s="90"/>
      <x:c r="F338" s="90"/>
      <x:c r="G338" s="110"/>
      <x:c r="H338" s="110"/>
      <x:c r="I338" s="110"/>
      <x:c r="J338" s="110"/>
      <x:c r="K338" s="111"/>
      <x:c r="L338" s="90"/>
      <x:c r="M338" s="90"/>
      <x:c r="N338" s="90"/>
      <x:c r="O338" s="90"/>
      <x:c r="P338" s="90"/>
      <x:c r="Q338" s="90"/>
    </x:row>
    <x:row r="339" ht="19.5" hidden="0" customHeight="1">
      <x:c r="A339" s="90"/>
      <x:c r="B339" s="90"/>
      <x:c r="C339" s="90"/>
      <x:c r="D339" s="90"/>
      <x:c r="E339" s="90"/>
      <x:c r="F339" s="90"/>
      <x:c r="G339" s="110"/>
      <x:c r="H339" s="110"/>
      <x:c r="I339" s="110"/>
      <x:c r="J339" s="110"/>
      <x:c r="K339" s="111"/>
      <x:c r="L339" s="90"/>
      <x:c r="M339" s="90"/>
      <x:c r="N339" s="90"/>
      <x:c r="O339" s="90"/>
      <x:c r="P339" s="90"/>
      <x:c r="Q339" s="90"/>
    </x:row>
    <x:row r="340" ht="19.5" hidden="0" customHeight="1">
      <x:c r="A340" s="90"/>
      <x:c r="B340" s="90"/>
      <x:c r="C340" s="90"/>
      <x:c r="D340" s="90"/>
      <x:c r="E340" s="90"/>
      <x:c r="F340" s="90"/>
      <x:c r="G340" s="110"/>
      <x:c r="H340" s="110"/>
      <x:c r="I340" s="110"/>
      <x:c r="J340" s="110"/>
      <x:c r="K340" s="111"/>
      <x:c r="L340" s="90"/>
      <x:c r="M340" s="90"/>
      <x:c r="N340" s="90"/>
      <x:c r="O340" s="90"/>
      <x:c r="P340" s="90"/>
      <x:c r="Q340" s="90"/>
    </x:row>
    <x:row r="341" ht="19.5" hidden="0" customHeight="1">
      <x:c r="A341" s="90"/>
      <x:c r="B341" s="90"/>
      <x:c r="C341" s="90"/>
      <x:c r="D341" s="90"/>
      <x:c r="E341" s="90"/>
      <x:c r="F341" s="90"/>
      <x:c r="G341" s="110"/>
      <x:c r="H341" s="110"/>
      <x:c r="I341" s="110"/>
      <x:c r="J341" s="110"/>
      <x:c r="K341" s="111"/>
      <x:c r="L341" s="90"/>
      <x:c r="M341" s="90"/>
      <x:c r="N341" s="90"/>
      <x:c r="O341" s="90"/>
      <x:c r="P341" s="90"/>
      <x:c r="Q341" s="90"/>
    </x:row>
    <x:row r="342" ht="19.5" hidden="0" customHeight="1">
      <x:c r="A342" s="90"/>
      <x:c r="B342" s="90"/>
      <x:c r="C342" s="90"/>
      <x:c r="D342" s="90"/>
      <x:c r="E342" s="90"/>
      <x:c r="F342" s="90"/>
      <x:c r="G342" s="110"/>
      <x:c r="H342" s="110"/>
      <x:c r="I342" s="110"/>
      <x:c r="J342" s="110"/>
      <x:c r="K342" s="111"/>
      <x:c r="L342" s="90"/>
      <x:c r="M342" s="90"/>
      <x:c r="N342" s="90"/>
      <x:c r="O342" s="90"/>
      <x:c r="P342" s="90"/>
      <x:c r="Q342" s="90"/>
    </x:row>
    <x:row r="343" ht="19.5" hidden="0" customHeight="1">
      <x:c r="A343" s="90"/>
      <x:c r="B343" s="90"/>
      <x:c r="C343" s="90"/>
      <x:c r="D343" s="90"/>
      <x:c r="E343" s="90"/>
      <x:c r="F343" s="90"/>
      <x:c r="G343" s="110"/>
      <x:c r="H343" s="110"/>
      <x:c r="I343" s="110"/>
      <x:c r="J343" s="110"/>
      <x:c r="K343" s="111"/>
      <x:c r="L343" s="90"/>
      <x:c r="M343" s="90"/>
      <x:c r="N343" s="90"/>
      <x:c r="O343" s="90"/>
      <x:c r="P343" s="90"/>
      <x:c r="Q343" s="90"/>
    </x:row>
    <x:row r="344" ht="19.5" hidden="0" customHeight="1">
      <x:c r="A344" s="90"/>
      <x:c r="B344" s="90"/>
      <x:c r="C344" s="90"/>
      <x:c r="D344" s="90"/>
      <x:c r="E344" s="90"/>
      <x:c r="F344" s="90"/>
      <x:c r="G344" s="110"/>
      <x:c r="H344" s="110"/>
      <x:c r="I344" s="110"/>
      <x:c r="J344" s="110"/>
      <x:c r="K344" s="111"/>
      <x:c r="L344" s="90"/>
      <x:c r="M344" s="90"/>
      <x:c r="N344" s="90"/>
      <x:c r="O344" s="90"/>
      <x:c r="P344" s="90"/>
      <x:c r="Q344" s="90"/>
    </x:row>
    <x:row r="345" ht="19.5" hidden="0" customHeight="1">
      <x:c r="A345" s="90"/>
      <x:c r="B345" s="90"/>
      <x:c r="C345" s="90"/>
      <x:c r="D345" s="90"/>
      <x:c r="E345" s="90"/>
      <x:c r="F345" s="90"/>
      <x:c r="G345" s="110"/>
      <x:c r="H345" s="110"/>
      <x:c r="I345" s="110"/>
      <x:c r="J345" s="110"/>
      <x:c r="K345" s="111"/>
      <x:c r="L345" s="90"/>
      <x:c r="M345" s="90"/>
      <x:c r="N345" s="90"/>
      <x:c r="O345" s="90"/>
      <x:c r="P345" s="90"/>
      <x:c r="Q345" s="90"/>
    </x:row>
    <x:row r="346" ht="19.5" hidden="0" customHeight="1">
      <x:c r="A346" s="90"/>
      <x:c r="B346" s="90"/>
      <x:c r="C346" s="90"/>
      <x:c r="D346" s="90"/>
      <x:c r="E346" s="90"/>
      <x:c r="F346" s="90"/>
      <x:c r="G346" s="110"/>
      <x:c r="H346" s="110"/>
      <x:c r="I346" s="110"/>
      <x:c r="J346" s="110"/>
      <x:c r="K346" s="111"/>
      <x:c r="L346" s="90"/>
      <x:c r="M346" s="90"/>
      <x:c r="N346" s="90"/>
      <x:c r="O346" s="90"/>
      <x:c r="P346" s="90"/>
      <x:c r="Q346" s="90"/>
    </x:row>
    <x:row r="347" ht="19.5" hidden="0" customHeight="1">
      <x:c r="A347" s="90"/>
      <x:c r="B347" s="90"/>
      <x:c r="C347" s="90"/>
      <x:c r="D347" s="90"/>
      <x:c r="E347" s="90"/>
      <x:c r="F347" s="90"/>
      <x:c r="G347" s="110"/>
      <x:c r="H347" s="110"/>
      <x:c r="I347" s="110"/>
      <x:c r="J347" s="110"/>
      <x:c r="K347" s="111"/>
      <x:c r="L347" s="90"/>
      <x:c r="M347" s="90"/>
      <x:c r="N347" s="90"/>
      <x:c r="O347" s="90"/>
      <x:c r="P347" s="90"/>
      <x:c r="Q347" s="90"/>
    </x:row>
    <x:row r="348" ht="19.5" hidden="0" customHeight="1">
      <x:c r="A348" s="90"/>
      <x:c r="B348" s="90"/>
      <x:c r="C348" s="90"/>
      <x:c r="D348" s="90"/>
      <x:c r="E348" s="90"/>
      <x:c r="F348" s="90"/>
      <x:c r="G348" s="110"/>
      <x:c r="H348" s="110"/>
      <x:c r="I348" s="110"/>
      <x:c r="J348" s="110"/>
      <x:c r="K348" s="111"/>
      <x:c r="L348" s="90"/>
      <x:c r="M348" s="90"/>
      <x:c r="N348" s="90"/>
      <x:c r="O348" s="90"/>
      <x:c r="P348" s="90"/>
      <x:c r="Q348" s="90"/>
    </x:row>
    <x:row r="349" ht="19.5" hidden="0" customHeight="1">
      <x:c r="A349" s="90"/>
      <x:c r="B349" s="90"/>
      <x:c r="C349" s="90"/>
      <x:c r="D349" s="90"/>
      <x:c r="E349" s="90"/>
      <x:c r="F349" s="90"/>
      <x:c r="G349" s="110"/>
      <x:c r="H349" s="110"/>
      <x:c r="I349" s="110"/>
      <x:c r="J349" s="110"/>
      <x:c r="K349" s="111"/>
      <x:c r="L349" s="90"/>
      <x:c r="M349" s="90"/>
      <x:c r="N349" s="90"/>
      <x:c r="O349" s="90"/>
      <x:c r="P349" s="90"/>
      <x:c r="Q349" s="90"/>
    </x:row>
    <x:row r="350" ht="19.5" hidden="0" customHeight="1">
      <x:c r="A350" s="90"/>
      <x:c r="B350" s="90"/>
      <x:c r="C350" s="90"/>
      <x:c r="D350" s="90"/>
      <x:c r="E350" s="90"/>
      <x:c r="F350" s="90"/>
      <x:c r="G350" s="110"/>
      <x:c r="H350" s="110"/>
      <x:c r="I350" s="110"/>
      <x:c r="J350" s="110"/>
      <x:c r="K350" s="111"/>
      <x:c r="L350" s="90"/>
      <x:c r="M350" s="90"/>
      <x:c r="N350" s="90"/>
      <x:c r="O350" s="90"/>
      <x:c r="P350" s="90"/>
      <x:c r="Q350" s="90"/>
    </x:row>
    <x:row r="351" ht="19.5" hidden="0" customHeight="1">
      <x:c r="A351" s="90"/>
      <x:c r="B351" s="90"/>
      <x:c r="C351" s="90"/>
      <x:c r="D351" s="90"/>
      <x:c r="E351" s="90"/>
      <x:c r="F351" s="90"/>
      <x:c r="G351" s="110"/>
      <x:c r="H351" s="110"/>
      <x:c r="I351" s="110"/>
      <x:c r="J351" s="110"/>
      <x:c r="K351" s="111"/>
      <x:c r="L351" s="90"/>
      <x:c r="M351" s="90"/>
      <x:c r="N351" s="90"/>
      <x:c r="O351" s="90"/>
      <x:c r="P351" s="90"/>
      <x:c r="Q351" s="90"/>
    </x:row>
    <x:row r="352" ht="19.5" hidden="0" customHeight="1">
      <x:c r="A352" s="90"/>
      <x:c r="B352" s="90"/>
      <x:c r="C352" s="90"/>
      <x:c r="D352" s="90"/>
      <x:c r="E352" s="90"/>
      <x:c r="F352" s="90"/>
      <x:c r="G352" s="110"/>
      <x:c r="H352" s="110"/>
      <x:c r="I352" s="110"/>
      <x:c r="J352" s="110"/>
      <x:c r="K352" s="111"/>
      <x:c r="L352" s="90"/>
      <x:c r="M352" s="90"/>
      <x:c r="N352" s="90"/>
      <x:c r="O352" s="90"/>
      <x:c r="P352" s="90"/>
      <x:c r="Q352" s="90"/>
    </x:row>
    <x:row r="353" ht="19.5" hidden="0" customHeight="1">
      <x:c r="A353" s="90"/>
      <x:c r="B353" s="90"/>
      <x:c r="C353" s="90"/>
      <x:c r="D353" s="90"/>
      <x:c r="E353" s="90"/>
      <x:c r="F353" s="90"/>
      <x:c r="G353" s="110"/>
      <x:c r="H353" s="110"/>
      <x:c r="I353" s="110"/>
      <x:c r="J353" s="110"/>
      <x:c r="K353" s="111"/>
      <x:c r="L353" s="90"/>
      <x:c r="M353" s="90"/>
      <x:c r="N353" s="90"/>
      <x:c r="O353" s="90"/>
      <x:c r="P353" s="90"/>
      <x:c r="Q353" s="90"/>
    </x:row>
    <x:row r="354" ht="19.5" hidden="0" customHeight="1">
      <x:c r="A354" s="90"/>
      <x:c r="B354" s="90"/>
      <x:c r="C354" s="90"/>
      <x:c r="D354" s="90"/>
      <x:c r="E354" s="90"/>
      <x:c r="F354" s="90"/>
      <x:c r="G354" s="110"/>
      <x:c r="H354" s="110"/>
      <x:c r="I354" s="110"/>
      <x:c r="J354" s="110"/>
      <x:c r="K354" s="111"/>
      <x:c r="L354" s="90"/>
      <x:c r="M354" s="90"/>
      <x:c r="N354" s="90"/>
      <x:c r="O354" s="90"/>
      <x:c r="P354" s="90"/>
      <x:c r="Q354" s="90"/>
    </x:row>
    <x:row r="355" ht="19.5" hidden="0" customHeight="1">
      <x:c r="A355" s="90"/>
      <x:c r="B355" s="90"/>
      <x:c r="C355" s="90"/>
      <x:c r="D355" s="90"/>
      <x:c r="E355" s="90"/>
      <x:c r="F355" s="90"/>
      <x:c r="G355" s="110"/>
      <x:c r="H355" s="110"/>
      <x:c r="I355" s="110"/>
      <x:c r="J355" s="110"/>
      <x:c r="K355" s="111"/>
      <x:c r="L355" s="90"/>
      <x:c r="M355" s="90"/>
      <x:c r="N355" s="90"/>
      <x:c r="O355" s="90"/>
      <x:c r="P355" s="90"/>
      <x:c r="Q355" s="90"/>
    </x:row>
    <x:row r="356" ht="19.5" hidden="0" customHeight="1">
      <x:c r="A356" s="90"/>
      <x:c r="B356" s="90"/>
      <x:c r="C356" s="90"/>
      <x:c r="D356" s="90"/>
      <x:c r="E356" s="90"/>
      <x:c r="F356" s="90"/>
      <x:c r="G356" s="110"/>
      <x:c r="H356" s="110"/>
      <x:c r="I356" s="110"/>
      <x:c r="J356" s="110"/>
      <x:c r="K356" s="111"/>
      <x:c r="L356" s="90"/>
      <x:c r="M356" s="90"/>
      <x:c r="N356" s="90"/>
      <x:c r="O356" s="90"/>
      <x:c r="P356" s="90"/>
      <x:c r="Q356" s="90"/>
    </x:row>
    <x:row r="357" ht="19.5" hidden="0" customHeight="1">
      <x:c r="A357" s="90"/>
      <x:c r="B357" s="90"/>
      <x:c r="C357" s="90"/>
      <x:c r="D357" s="90"/>
      <x:c r="E357" s="90"/>
      <x:c r="F357" s="90"/>
      <x:c r="G357" s="110"/>
      <x:c r="H357" s="110"/>
      <x:c r="I357" s="110"/>
      <x:c r="J357" s="110"/>
      <x:c r="K357" s="111"/>
      <x:c r="L357" s="90"/>
      <x:c r="M357" s="90"/>
      <x:c r="N357" s="90"/>
      <x:c r="O357" s="90"/>
      <x:c r="P357" s="90"/>
      <x:c r="Q357" s="90"/>
    </x:row>
    <x:row r="358" ht="19.5" hidden="0" customHeight="1">
      <x:c r="A358" s="90"/>
      <x:c r="B358" s="90"/>
      <x:c r="C358" s="90"/>
      <x:c r="D358" s="90"/>
      <x:c r="E358" s="90"/>
      <x:c r="F358" s="90"/>
      <x:c r="G358" s="110"/>
      <x:c r="H358" s="110"/>
      <x:c r="I358" s="110"/>
      <x:c r="J358" s="110"/>
      <x:c r="K358" s="111"/>
      <x:c r="L358" s="90"/>
      <x:c r="M358" s="90"/>
      <x:c r="N358" s="90"/>
      <x:c r="O358" s="90"/>
      <x:c r="P358" s="90"/>
      <x:c r="Q358" s="90"/>
    </x:row>
    <x:row r="359" ht="19.5" hidden="0" customHeight="1">
      <x:c r="A359" s="90"/>
      <x:c r="B359" s="90"/>
      <x:c r="C359" s="90"/>
      <x:c r="D359" s="90"/>
      <x:c r="E359" s="90"/>
      <x:c r="F359" s="90"/>
      <x:c r="G359" s="110"/>
      <x:c r="H359" s="110"/>
      <x:c r="I359" s="110"/>
      <x:c r="J359" s="110"/>
      <x:c r="K359" s="111"/>
      <x:c r="L359" s="90"/>
      <x:c r="M359" s="90"/>
      <x:c r="N359" s="90"/>
      <x:c r="O359" s="90"/>
      <x:c r="P359" s="90"/>
      <x:c r="Q359" s="90"/>
    </x:row>
    <x:row r="360" ht="19.5" hidden="0" customHeight="1">
      <x:c r="A360" s="90"/>
      <x:c r="B360" s="90"/>
      <x:c r="C360" s="90"/>
      <x:c r="D360" s="90"/>
      <x:c r="E360" s="90"/>
      <x:c r="F360" s="90"/>
      <x:c r="G360" s="110"/>
      <x:c r="H360" s="110"/>
      <x:c r="I360" s="110"/>
      <x:c r="J360" s="110"/>
      <x:c r="K360" s="111"/>
      <x:c r="L360" s="90"/>
      <x:c r="M360" s="90"/>
      <x:c r="N360" s="90"/>
      <x:c r="O360" s="90"/>
      <x:c r="P360" s="90"/>
      <x:c r="Q360" s="90"/>
    </x:row>
    <x:row r="361" ht="19.5" hidden="0" customHeight="1">
      <x:c r="A361" s="90"/>
      <x:c r="B361" s="90"/>
      <x:c r="C361" s="90"/>
      <x:c r="D361" s="90"/>
      <x:c r="E361" s="90"/>
      <x:c r="F361" s="90"/>
      <x:c r="G361" s="110"/>
      <x:c r="H361" s="110"/>
      <x:c r="I361" s="110"/>
      <x:c r="J361" s="110"/>
      <x:c r="K361" s="111"/>
      <x:c r="L361" s="90"/>
      <x:c r="M361" s="90"/>
      <x:c r="N361" s="90"/>
      <x:c r="O361" s="90"/>
      <x:c r="P361" s="90"/>
      <x:c r="Q361" s="90"/>
    </x:row>
    <x:row r="362" ht="19.5" hidden="0" customHeight="1">
      <x:c r="A362" s="90"/>
      <x:c r="B362" s="90"/>
      <x:c r="C362" s="90"/>
      <x:c r="D362" s="90"/>
      <x:c r="E362" s="90"/>
      <x:c r="F362" s="90"/>
      <x:c r="G362" s="110"/>
      <x:c r="H362" s="110"/>
      <x:c r="I362" s="110"/>
      <x:c r="J362" s="110"/>
      <x:c r="K362" s="111"/>
      <x:c r="L362" s="90"/>
      <x:c r="M362" s="90"/>
      <x:c r="N362" s="90"/>
      <x:c r="O362" s="90"/>
      <x:c r="P362" s="90"/>
      <x:c r="Q362" s="90"/>
    </x:row>
    <x:row r="363" ht="19.5" hidden="0" customHeight="1">
      <x:c r="A363" s="90"/>
      <x:c r="B363" s="90"/>
      <x:c r="C363" s="90"/>
      <x:c r="D363" s="90"/>
      <x:c r="E363" s="90"/>
      <x:c r="F363" s="90"/>
      <x:c r="G363" s="110"/>
      <x:c r="H363" s="110"/>
      <x:c r="I363" s="110"/>
      <x:c r="J363" s="110"/>
      <x:c r="K363" s="111"/>
      <x:c r="L363" s="90"/>
      <x:c r="M363" s="90"/>
      <x:c r="N363" s="90"/>
      <x:c r="O363" s="90"/>
      <x:c r="P363" s="90"/>
      <x:c r="Q363" s="90"/>
    </x:row>
    <x:row r="364" ht="19.5" hidden="0" customHeight="1">
      <x:c r="A364" s="90"/>
      <x:c r="B364" s="90"/>
      <x:c r="C364" s="90"/>
      <x:c r="D364" s="90"/>
      <x:c r="E364" s="90"/>
      <x:c r="F364" s="90"/>
      <x:c r="G364" s="110"/>
      <x:c r="H364" s="110"/>
      <x:c r="I364" s="110"/>
      <x:c r="J364" s="110"/>
      <x:c r="K364" s="111"/>
      <x:c r="L364" s="90"/>
      <x:c r="M364" s="90"/>
      <x:c r="N364" s="90"/>
      <x:c r="O364" s="90"/>
      <x:c r="P364" s="90"/>
      <x:c r="Q364" s="90"/>
    </x:row>
    <x:row r="365" ht="19.5" hidden="0" customHeight="1">
      <x:c r="A365" s="90"/>
      <x:c r="B365" s="90"/>
      <x:c r="C365" s="90"/>
      <x:c r="D365" s="90"/>
      <x:c r="E365" s="90"/>
      <x:c r="F365" s="90"/>
      <x:c r="G365" s="110"/>
      <x:c r="H365" s="110"/>
      <x:c r="I365" s="110"/>
      <x:c r="J365" s="110"/>
      <x:c r="K365" s="111"/>
      <x:c r="L365" s="90"/>
      <x:c r="M365" s="90"/>
      <x:c r="N365" s="90"/>
      <x:c r="O365" s="90"/>
      <x:c r="P365" s="90"/>
      <x:c r="Q365" s="90"/>
    </x:row>
    <x:row r="366" ht="19.5" hidden="0" customHeight="1">
      <x:c r="A366" s="90"/>
      <x:c r="B366" s="90"/>
      <x:c r="C366" s="90"/>
      <x:c r="D366" s="90"/>
      <x:c r="E366" s="90"/>
      <x:c r="F366" s="90"/>
      <x:c r="G366" s="110"/>
      <x:c r="H366" s="110"/>
      <x:c r="I366" s="110"/>
      <x:c r="J366" s="110"/>
      <x:c r="K366" s="111"/>
      <x:c r="L366" s="90"/>
      <x:c r="M366" s="90"/>
      <x:c r="N366" s="90"/>
      <x:c r="O366" s="90"/>
      <x:c r="P366" s="90"/>
      <x:c r="Q366" s="90"/>
    </x:row>
    <x:row r="367" ht="19.5" hidden="0" customHeight="1">
      <x:c r="A367" s="90"/>
      <x:c r="B367" s="90"/>
      <x:c r="C367" s="90"/>
      <x:c r="D367" s="90"/>
      <x:c r="E367" s="90"/>
      <x:c r="F367" s="90"/>
      <x:c r="G367" s="110"/>
      <x:c r="H367" s="110"/>
      <x:c r="I367" s="110"/>
      <x:c r="J367" s="110"/>
      <x:c r="K367" s="111"/>
      <x:c r="L367" s="90"/>
      <x:c r="M367" s="90"/>
      <x:c r="N367" s="90"/>
      <x:c r="O367" s="90"/>
      <x:c r="P367" s="90"/>
      <x:c r="Q367" s="90"/>
    </x:row>
    <x:row r="368" ht="19.5" hidden="0" customHeight="1">
      <x:c r="A368" s="90"/>
      <x:c r="B368" s="90"/>
      <x:c r="C368" s="90"/>
      <x:c r="D368" s="90"/>
      <x:c r="E368" s="90"/>
      <x:c r="F368" s="90"/>
      <x:c r="G368" s="110"/>
      <x:c r="H368" s="110"/>
      <x:c r="I368" s="110"/>
      <x:c r="J368" s="110"/>
      <x:c r="K368" s="111"/>
      <x:c r="L368" s="90"/>
      <x:c r="M368" s="90"/>
      <x:c r="N368" s="90"/>
      <x:c r="O368" s="90"/>
      <x:c r="P368" s="90"/>
      <x:c r="Q368" s="90"/>
    </x:row>
    <x:row r="369" ht="19.5" hidden="0" customHeight="1">
      <x:c r="A369" s="90"/>
      <x:c r="B369" s="90"/>
      <x:c r="C369" s="90"/>
      <x:c r="D369" s="90"/>
      <x:c r="E369" s="90"/>
      <x:c r="F369" s="90"/>
      <x:c r="G369" s="110"/>
      <x:c r="H369" s="110"/>
      <x:c r="I369" s="110"/>
      <x:c r="J369" s="110"/>
      <x:c r="K369" s="111"/>
      <x:c r="L369" s="90"/>
      <x:c r="M369" s="90"/>
      <x:c r="N369" s="90"/>
      <x:c r="O369" s="90"/>
      <x:c r="P369" s="90"/>
      <x:c r="Q369" s="90"/>
    </x:row>
    <x:row r="370" ht="19.5" hidden="0" customHeight="1">
      <x:c r="A370" s="90"/>
      <x:c r="B370" s="90"/>
      <x:c r="C370" s="90"/>
      <x:c r="D370" s="90"/>
      <x:c r="E370" s="90"/>
      <x:c r="F370" s="90"/>
      <x:c r="G370" s="110"/>
      <x:c r="H370" s="110"/>
      <x:c r="I370" s="110"/>
      <x:c r="J370" s="110"/>
      <x:c r="K370" s="111"/>
      <x:c r="L370" s="90"/>
      <x:c r="M370" s="90"/>
      <x:c r="N370" s="90"/>
      <x:c r="O370" s="90"/>
      <x:c r="P370" s="90"/>
      <x:c r="Q370" s="90"/>
    </x:row>
    <x:row r="371" ht="19.5" hidden="0" customHeight="1">
      <x:c r="A371" s="90"/>
      <x:c r="B371" s="90"/>
      <x:c r="C371" s="90"/>
      <x:c r="D371" s="90"/>
      <x:c r="E371" s="90"/>
      <x:c r="F371" s="90"/>
      <x:c r="G371" s="110"/>
      <x:c r="H371" s="110"/>
      <x:c r="I371" s="110"/>
      <x:c r="J371" s="110"/>
      <x:c r="K371" s="111"/>
      <x:c r="L371" s="90"/>
      <x:c r="M371" s="90"/>
      <x:c r="N371" s="90"/>
      <x:c r="O371" s="90"/>
      <x:c r="P371" s="90"/>
      <x:c r="Q371" s="90"/>
    </x:row>
    <x:row r="372" ht="19.5" hidden="0" customHeight="1">
      <x:c r="A372" s="90"/>
      <x:c r="B372" s="90"/>
      <x:c r="C372" s="90"/>
      <x:c r="D372" s="90"/>
      <x:c r="E372" s="90"/>
      <x:c r="F372" s="90"/>
      <x:c r="G372" s="110"/>
      <x:c r="H372" s="110"/>
      <x:c r="I372" s="110"/>
      <x:c r="J372" s="110"/>
      <x:c r="K372" s="111"/>
      <x:c r="L372" s="90"/>
      <x:c r="M372" s="90"/>
      <x:c r="N372" s="90"/>
      <x:c r="O372" s="90"/>
      <x:c r="P372" s="90"/>
      <x:c r="Q372" s="90"/>
    </x:row>
    <x:row r="373" ht="19.5" hidden="0" customHeight="1">
      <x:c r="A373" s="90"/>
      <x:c r="B373" s="90"/>
      <x:c r="C373" s="90"/>
      <x:c r="D373" s="90"/>
      <x:c r="E373" s="90"/>
      <x:c r="F373" s="90"/>
      <x:c r="G373" s="110"/>
      <x:c r="H373" s="110"/>
      <x:c r="I373" s="110"/>
      <x:c r="J373" s="110"/>
      <x:c r="K373" s="111"/>
      <x:c r="L373" s="90"/>
      <x:c r="M373" s="90"/>
      <x:c r="N373" s="90"/>
      <x:c r="O373" s="90"/>
      <x:c r="P373" s="90"/>
      <x:c r="Q373" s="90"/>
    </x:row>
    <x:row r="374" ht="19.5" hidden="0" customHeight="1">
      <x:c r="A374" s="90"/>
      <x:c r="B374" s="90"/>
      <x:c r="C374" s="90"/>
      <x:c r="D374" s="90"/>
      <x:c r="E374" s="90"/>
      <x:c r="F374" s="90"/>
      <x:c r="G374" s="110"/>
      <x:c r="H374" s="110"/>
      <x:c r="I374" s="110"/>
      <x:c r="J374" s="110"/>
      <x:c r="K374" s="111"/>
      <x:c r="L374" s="90"/>
      <x:c r="M374" s="90"/>
      <x:c r="N374" s="90"/>
      <x:c r="O374" s="90"/>
      <x:c r="P374" s="90"/>
      <x:c r="Q374" s="90"/>
    </x:row>
    <x:row r="375" ht="19.5" hidden="0" customHeight="1">
      <x:c r="A375" s="90"/>
      <x:c r="B375" s="90"/>
      <x:c r="C375" s="90"/>
      <x:c r="D375" s="90"/>
      <x:c r="E375" s="90"/>
      <x:c r="F375" s="90"/>
      <x:c r="G375" s="110"/>
      <x:c r="H375" s="110"/>
      <x:c r="I375" s="110"/>
      <x:c r="J375" s="110"/>
      <x:c r="K375" s="111"/>
      <x:c r="L375" s="90"/>
      <x:c r="M375" s="90"/>
      <x:c r="N375" s="90"/>
      <x:c r="O375" s="90"/>
      <x:c r="P375" s="90"/>
      <x:c r="Q375" s="90"/>
    </x:row>
    <x:row r="376" ht="19.5" hidden="0" customHeight="1">
      <x:c r="A376" s="90"/>
      <x:c r="B376" s="90"/>
      <x:c r="C376" s="90"/>
      <x:c r="D376" s="90"/>
      <x:c r="E376" s="90"/>
      <x:c r="F376" s="90"/>
      <x:c r="G376" s="110"/>
      <x:c r="H376" s="110"/>
      <x:c r="I376" s="110"/>
      <x:c r="J376" s="110"/>
      <x:c r="K376" s="111"/>
      <x:c r="L376" s="90"/>
      <x:c r="M376" s="90"/>
      <x:c r="N376" s="90"/>
      <x:c r="O376" s="90"/>
      <x:c r="P376" s="90"/>
      <x:c r="Q376" s="90"/>
    </x:row>
    <x:row r="377" ht="19.5" hidden="0" customHeight="1">
      <x:c r="A377" s="90"/>
      <x:c r="B377" s="90"/>
      <x:c r="C377" s="90"/>
      <x:c r="D377" s="90"/>
      <x:c r="E377" s="90"/>
      <x:c r="F377" s="90"/>
      <x:c r="G377" s="110"/>
      <x:c r="H377" s="110"/>
      <x:c r="I377" s="110"/>
      <x:c r="J377" s="110"/>
      <x:c r="K377" s="111"/>
      <x:c r="L377" s="90"/>
      <x:c r="M377" s="90"/>
      <x:c r="N377" s="90"/>
      <x:c r="O377" s="90"/>
      <x:c r="P377" s="90"/>
      <x:c r="Q377" s="90"/>
    </x:row>
    <x:row r="378" ht="19.5" hidden="0" customHeight="1">
      <x:c r="A378" s="90"/>
      <x:c r="B378" s="90"/>
      <x:c r="C378" s="90"/>
      <x:c r="D378" s="90"/>
      <x:c r="E378" s="90"/>
      <x:c r="F378" s="90"/>
      <x:c r="G378" s="110"/>
      <x:c r="H378" s="110"/>
      <x:c r="I378" s="110"/>
      <x:c r="J378" s="110"/>
      <x:c r="K378" s="111"/>
      <x:c r="L378" s="90"/>
      <x:c r="M378" s="90"/>
      <x:c r="N378" s="90"/>
      <x:c r="O378" s="90"/>
      <x:c r="P378" s="90"/>
      <x:c r="Q378" s="90"/>
    </x:row>
    <x:row r="379" ht="19.5" hidden="0" customHeight="1">
      <x:c r="A379" s="90"/>
      <x:c r="B379" s="90"/>
      <x:c r="C379" s="90"/>
      <x:c r="D379" s="90"/>
      <x:c r="E379" s="90"/>
      <x:c r="F379" s="90"/>
      <x:c r="G379" s="110"/>
      <x:c r="H379" s="110"/>
      <x:c r="I379" s="110"/>
      <x:c r="J379" s="110"/>
      <x:c r="K379" s="111"/>
      <x:c r="L379" s="90"/>
      <x:c r="M379" s="90"/>
      <x:c r="N379" s="90"/>
      <x:c r="O379" s="90"/>
      <x:c r="P379" s="90"/>
      <x:c r="Q379" s="90"/>
    </x:row>
    <x:row r="380" ht="19.5" hidden="0" customHeight="1">
      <x:c r="A380" s="90"/>
      <x:c r="B380" s="90"/>
      <x:c r="C380" s="90"/>
      <x:c r="D380" s="90"/>
      <x:c r="E380" s="90"/>
      <x:c r="F380" s="90"/>
      <x:c r="G380" s="110"/>
      <x:c r="H380" s="110"/>
      <x:c r="I380" s="110"/>
      <x:c r="J380" s="110"/>
      <x:c r="K380" s="111"/>
      <x:c r="L380" s="90"/>
      <x:c r="M380" s="90"/>
      <x:c r="N380" s="90"/>
      <x:c r="O380" s="90"/>
      <x:c r="P380" s="90"/>
      <x:c r="Q380" s="90"/>
    </x:row>
    <x:row r="381" ht="19.5" hidden="0" customHeight="1">
      <x:c r="A381" s="90"/>
      <x:c r="B381" s="90"/>
      <x:c r="C381" s="90"/>
      <x:c r="D381" s="90"/>
      <x:c r="E381" s="90"/>
      <x:c r="F381" s="90"/>
      <x:c r="G381" s="110"/>
      <x:c r="H381" s="110"/>
      <x:c r="I381" s="110"/>
      <x:c r="J381" s="110"/>
      <x:c r="K381" s="111"/>
      <x:c r="L381" s="90"/>
      <x:c r="M381" s="90"/>
      <x:c r="N381" s="90"/>
      <x:c r="O381" s="90"/>
      <x:c r="P381" s="90"/>
      <x:c r="Q381" s="90"/>
    </x:row>
    <x:row r="382" ht="19.5" hidden="0" customHeight="1">
      <x:c r="A382" s="90"/>
      <x:c r="B382" s="90"/>
      <x:c r="C382" s="90"/>
      <x:c r="D382" s="90"/>
      <x:c r="E382" s="90"/>
      <x:c r="F382" s="90"/>
      <x:c r="G382" s="110"/>
      <x:c r="H382" s="110"/>
      <x:c r="I382" s="110"/>
      <x:c r="J382" s="110"/>
      <x:c r="K382" s="111"/>
      <x:c r="L382" s="90"/>
      <x:c r="M382" s="90"/>
      <x:c r="N382" s="90"/>
      <x:c r="O382" s="90"/>
      <x:c r="P382" s="90"/>
      <x:c r="Q382" s="90"/>
    </x:row>
    <x:row r="383" ht="19.5" hidden="0" customHeight="1">
      <x:c r="A383" s="90"/>
      <x:c r="B383" s="90"/>
      <x:c r="C383" s="90"/>
      <x:c r="D383" s="90"/>
      <x:c r="E383" s="90"/>
      <x:c r="F383" s="90"/>
      <x:c r="G383" s="110"/>
      <x:c r="H383" s="110"/>
      <x:c r="I383" s="110"/>
      <x:c r="J383" s="110"/>
      <x:c r="K383" s="111"/>
      <x:c r="L383" s="90"/>
      <x:c r="M383" s="90"/>
      <x:c r="N383" s="90"/>
      <x:c r="O383" s="90"/>
      <x:c r="P383" s="90"/>
      <x:c r="Q383" s="90"/>
    </x:row>
    <x:row r="384" ht="19.5" hidden="0" customHeight="1">
      <x:c r="A384" s="90"/>
      <x:c r="B384" s="90"/>
      <x:c r="C384" s="90"/>
      <x:c r="D384" s="90"/>
      <x:c r="E384" s="90"/>
      <x:c r="F384" s="90"/>
      <x:c r="G384" s="110"/>
      <x:c r="H384" s="110"/>
      <x:c r="I384" s="110"/>
      <x:c r="J384" s="110"/>
      <x:c r="K384" s="111"/>
      <x:c r="L384" s="90"/>
      <x:c r="M384" s="90"/>
      <x:c r="N384" s="90"/>
      <x:c r="O384" s="90"/>
      <x:c r="P384" s="90"/>
      <x:c r="Q384" s="90"/>
    </x:row>
    <x:row r="385" ht="19.5" hidden="0" customHeight="1">
      <x:c r="A385" s="90"/>
      <x:c r="B385" s="90"/>
      <x:c r="C385" s="90"/>
      <x:c r="D385" s="90"/>
      <x:c r="E385" s="90"/>
      <x:c r="F385" s="90"/>
      <x:c r="G385" s="110"/>
      <x:c r="H385" s="110"/>
      <x:c r="I385" s="110"/>
      <x:c r="J385" s="110"/>
      <x:c r="K385" s="111"/>
      <x:c r="L385" s="90"/>
      <x:c r="M385" s="90"/>
      <x:c r="N385" s="90"/>
      <x:c r="O385" s="90"/>
      <x:c r="P385" s="90"/>
      <x:c r="Q385" s="90"/>
    </x:row>
    <x:row r="386" ht="19.5" hidden="0" customHeight="1">
      <x:c r="A386" s="90"/>
      <x:c r="B386" s="90"/>
      <x:c r="C386" s="90"/>
      <x:c r="D386" s="90"/>
      <x:c r="E386" s="90"/>
      <x:c r="F386" s="90"/>
      <x:c r="G386" s="110"/>
      <x:c r="H386" s="110"/>
      <x:c r="I386" s="110"/>
      <x:c r="J386" s="110"/>
      <x:c r="K386" s="111"/>
      <x:c r="L386" s="90"/>
      <x:c r="M386" s="90"/>
      <x:c r="N386" s="90"/>
      <x:c r="O386" s="90"/>
      <x:c r="P386" s="90"/>
      <x:c r="Q386" s="90"/>
    </x:row>
    <x:row r="387" ht="19.5" hidden="0" customHeight="1">
      <x:c r="A387" s="90"/>
      <x:c r="B387" s="90"/>
      <x:c r="C387" s="90"/>
      <x:c r="D387" s="90"/>
      <x:c r="E387" s="90"/>
      <x:c r="F387" s="90"/>
      <x:c r="G387" s="110"/>
      <x:c r="H387" s="110"/>
      <x:c r="I387" s="110"/>
      <x:c r="J387" s="110"/>
      <x:c r="K387" s="111"/>
      <x:c r="L387" s="90"/>
      <x:c r="M387" s="90"/>
      <x:c r="N387" s="90"/>
      <x:c r="O387" s="90"/>
      <x:c r="P387" s="90"/>
      <x:c r="Q387" s="90"/>
    </x:row>
    <x:row r="388" ht="19.5" hidden="0" customHeight="1">
      <x:c r="A388" s="90"/>
      <x:c r="B388" s="90"/>
      <x:c r="C388" s="90"/>
      <x:c r="D388" s="90"/>
      <x:c r="E388" s="90"/>
      <x:c r="F388" s="90"/>
      <x:c r="G388" s="110"/>
      <x:c r="H388" s="110"/>
      <x:c r="I388" s="110"/>
      <x:c r="J388" s="110"/>
      <x:c r="K388" s="111"/>
      <x:c r="L388" s="90"/>
      <x:c r="M388" s="90"/>
      <x:c r="N388" s="90"/>
      <x:c r="O388" s="90"/>
      <x:c r="P388" s="90"/>
      <x:c r="Q388" s="90"/>
    </x:row>
    <x:row r="389" ht="19.5" hidden="0" customHeight="1">
      <x:c r="A389" s="90"/>
      <x:c r="B389" s="90"/>
      <x:c r="C389" s="90"/>
      <x:c r="D389" s="90"/>
      <x:c r="E389" s="90"/>
      <x:c r="F389" s="90"/>
      <x:c r="G389" s="110"/>
      <x:c r="H389" s="110"/>
      <x:c r="I389" s="110"/>
      <x:c r="J389" s="110"/>
      <x:c r="K389" s="111"/>
      <x:c r="L389" s="90"/>
      <x:c r="M389" s="90"/>
      <x:c r="N389" s="90"/>
      <x:c r="O389" s="90"/>
      <x:c r="P389" s="90"/>
      <x:c r="Q389" s="90"/>
    </x:row>
    <x:row r="390" ht="19.5" hidden="0" customHeight="1">
      <x:c r="A390" s="90"/>
      <x:c r="B390" s="90"/>
      <x:c r="C390" s="90"/>
      <x:c r="D390" s="90"/>
      <x:c r="E390" s="90"/>
      <x:c r="F390" s="90"/>
      <x:c r="G390" s="110"/>
      <x:c r="H390" s="110"/>
      <x:c r="I390" s="110"/>
      <x:c r="J390" s="110"/>
      <x:c r="K390" s="111"/>
      <x:c r="L390" s="90"/>
      <x:c r="M390" s="90"/>
      <x:c r="N390" s="90"/>
      <x:c r="O390" s="90"/>
      <x:c r="P390" s="90"/>
      <x:c r="Q390" s="90"/>
    </x:row>
    <x:row r="391" ht="19.5" hidden="0" customHeight="1">
      <x:c r="A391" s="90"/>
      <x:c r="B391" s="90"/>
      <x:c r="C391" s="90"/>
      <x:c r="D391" s="90"/>
      <x:c r="E391" s="90"/>
      <x:c r="F391" s="90"/>
      <x:c r="G391" s="110"/>
      <x:c r="H391" s="110"/>
      <x:c r="I391" s="110"/>
      <x:c r="J391" s="110"/>
      <x:c r="K391" s="111"/>
      <x:c r="L391" s="90"/>
      <x:c r="M391" s="90"/>
      <x:c r="N391" s="90"/>
      <x:c r="O391" s="90"/>
      <x:c r="P391" s="90"/>
      <x:c r="Q391" s="90"/>
    </x:row>
    <x:row r="392" ht="19.5" hidden="0" customHeight="1">
      <x:c r="A392" s="90"/>
      <x:c r="B392" s="90"/>
      <x:c r="C392" s="90"/>
      <x:c r="D392" s="90"/>
      <x:c r="E392" s="90"/>
      <x:c r="F392" s="90"/>
      <x:c r="G392" s="110"/>
      <x:c r="H392" s="110"/>
      <x:c r="I392" s="110"/>
      <x:c r="J392" s="110"/>
      <x:c r="K392" s="111"/>
      <x:c r="L392" s="90"/>
      <x:c r="M392" s="90"/>
      <x:c r="N392" s="90"/>
      <x:c r="O392" s="90"/>
      <x:c r="P392" s="90"/>
      <x:c r="Q392" s="90"/>
    </x:row>
    <x:row r="393" ht="19.5" hidden="0" customHeight="1">
      <x:c r="A393" s="90"/>
      <x:c r="B393" s="90"/>
      <x:c r="C393" s="90"/>
      <x:c r="D393" s="90"/>
      <x:c r="E393" s="90"/>
      <x:c r="F393" s="90"/>
      <x:c r="G393" s="110"/>
      <x:c r="H393" s="110"/>
      <x:c r="I393" s="110"/>
      <x:c r="J393" s="110"/>
      <x:c r="K393" s="111"/>
      <x:c r="L393" s="90"/>
      <x:c r="M393" s="90"/>
      <x:c r="N393" s="90"/>
      <x:c r="O393" s="90"/>
      <x:c r="P393" s="90"/>
      <x:c r="Q393" s="90"/>
    </x:row>
    <x:row r="394" ht="19.5" hidden="0" customHeight="1">
      <x:c r="A394" s="90"/>
      <x:c r="B394" s="90"/>
      <x:c r="C394" s="90"/>
      <x:c r="D394" s="90"/>
      <x:c r="E394" s="90"/>
      <x:c r="F394" s="90"/>
      <x:c r="G394" s="110"/>
      <x:c r="H394" s="110"/>
      <x:c r="I394" s="110"/>
      <x:c r="J394" s="110"/>
      <x:c r="K394" s="111"/>
      <x:c r="L394" s="90"/>
      <x:c r="M394" s="90"/>
      <x:c r="N394" s="90"/>
      <x:c r="O394" s="90"/>
      <x:c r="P394" s="90"/>
      <x:c r="Q394" s="90"/>
    </x:row>
    <x:row r="395" ht="19.5" hidden="0" customHeight="1">
      <x:c r="A395" s="90"/>
      <x:c r="B395" s="90"/>
      <x:c r="C395" s="90"/>
      <x:c r="D395" s="90"/>
      <x:c r="E395" s="90"/>
      <x:c r="F395" s="90"/>
      <x:c r="G395" s="110"/>
      <x:c r="H395" s="110"/>
      <x:c r="I395" s="110"/>
      <x:c r="J395" s="110"/>
      <x:c r="K395" s="111"/>
      <x:c r="L395" s="90"/>
      <x:c r="M395" s="90"/>
      <x:c r="N395" s="90"/>
      <x:c r="O395" s="90"/>
      <x:c r="P395" s="90"/>
      <x:c r="Q395" s="90"/>
    </x:row>
    <x:row r="396" ht="19.5" hidden="0" customHeight="1">
      <x:c r="A396" s="90"/>
      <x:c r="B396" s="90"/>
      <x:c r="C396" s="90"/>
      <x:c r="D396" s="90"/>
      <x:c r="E396" s="90"/>
      <x:c r="F396" s="90"/>
      <x:c r="G396" s="110"/>
      <x:c r="H396" s="110"/>
      <x:c r="I396" s="110"/>
      <x:c r="J396" s="110"/>
      <x:c r="K396" s="111"/>
      <x:c r="L396" s="90"/>
      <x:c r="M396" s="90"/>
      <x:c r="N396" s="90"/>
      <x:c r="O396" s="90"/>
      <x:c r="P396" s="90"/>
      <x:c r="Q396" s="90"/>
    </x:row>
    <x:row r="397" ht="19.5" hidden="0" customHeight="1">
      <x:c r="A397" s="90"/>
      <x:c r="B397" s="90"/>
      <x:c r="C397" s="90"/>
      <x:c r="D397" s="90"/>
      <x:c r="E397" s="90"/>
      <x:c r="F397" s="90"/>
      <x:c r="G397" s="110"/>
      <x:c r="H397" s="110"/>
      <x:c r="I397" s="110"/>
      <x:c r="J397" s="110"/>
      <x:c r="K397" s="111"/>
      <x:c r="L397" s="90"/>
      <x:c r="M397" s="90"/>
      <x:c r="N397" s="90"/>
      <x:c r="O397" s="90"/>
      <x:c r="P397" s="90"/>
      <x:c r="Q397" s="90"/>
    </x:row>
    <x:row r="398" ht="19.5" hidden="0" customHeight="1">
      <x:c r="A398" s="90"/>
      <x:c r="B398" s="90"/>
      <x:c r="C398" s="90"/>
      <x:c r="D398" s="90"/>
      <x:c r="E398" s="90"/>
      <x:c r="F398" s="90"/>
      <x:c r="G398" s="110"/>
      <x:c r="H398" s="110"/>
      <x:c r="I398" s="110"/>
      <x:c r="J398" s="110"/>
      <x:c r="K398" s="111"/>
      <x:c r="L398" s="90"/>
      <x:c r="M398" s="90"/>
      <x:c r="N398" s="90"/>
      <x:c r="O398" s="90"/>
      <x:c r="P398" s="90"/>
      <x:c r="Q398" s="90"/>
    </x:row>
    <x:row r="399" ht="19.5" hidden="0" customHeight="1">
      <x:c r="A399" s="90"/>
      <x:c r="B399" s="90"/>
      <x:c r="C399" s="90"/>
      <x:c r="D399" s="90"/>
      <x:c r="E399" s="90"/>
      <x:c r="F399" s="90"/>
      <x:c r="G399" s="110"/>
      <x:c r="H399" s="110"/>
      <x:c r="I399" s="110"/>
      <x:c r="J399" s="110"/>
      <x:c r="K399" s="111"/>
      <x:c r="L399" s="90"/>
      <x:c r="M399" s="90"/>
      <x:c r="N399" s="90"/>
      <x:c r="O399" s="90"/>
      <x:c r="P399" s="90"/>
      <x:c r="Q399" s="90"/>
    </x:row>
    <x:row r="400" ht="19.5" hidden="0" customHeight="1">
      <x:c r="A400" s="90"/>
      <x:c r="B400" s="90"/>
      <x:c r="C400" s="90"/>
      <x:c r="D400" s="90"/>
      <x:c r="E400" s="90"/>
      <x:c r="F400" s="90"/>
      <x:c r="G400" s="110"/>
      <x:c r="H400" s="110"/>
      <x:c r="I400" s="110"/>
      <x:c r="J400" s="110"/>
      <x:c r="K400" s="111"/>
      <x:c r="L400" s="90"/>
      <x:c r="M400" s="90"/>
      <x:c r="N400" s="90"/>
      <x:c r="O400" s="90"/>
      <x:c r="P400" s="90"/>
      <x:c r="Q400" s="90"/>
    </x:row>
    <x:row r="401" ht="19.5" hidden="0" customHeight="1">
      <x:c r="A401" s="90"/>
      <x:c r="B401" s="90"/>
      <x:c r="C401" s="90"/>
      <x:c r="D401" s="90"/>
      <x:c r="E401" s="90"/>
      <x:c r="F401" s="90"/>
      <x:c r="G401" s="110"/>
      <x:c r="H401" s="110"/>
      <x:c r="I401" s="110"/>
      <x:c r="J401" s="110"/>
      <x:c r="K401" s="111"/>
      <x:c r="L401" s="90"/>
      <x:c r="M401" s="90"/>
      <x:c r="N401" s="90"/>
      <x:c r="O401" s="90"/>
      <x:c r="P401" s="90"/>
      <x:c r="Q401" s="90"/>
    </x:row>
    <x:row r="402" ht="19.5" hidden="0" customHeight="1">
      <x:c r="A402" s="90"/>
      <x:c r="B402" s="90"/>
      <x:c r="C402" s="90"/>
      <x:c r="D402" s="90"/>
      <x:c r="E402" s="90"/>
      <x:c r="F402" s="90"/>
      <x:c r="G402" s="110"/>
      <x:c r="H402" s="110"/>
      <x:c r="I402" s="110"/>
      <x:c r="J402" s="110"/>
      <x:c r="K402" s="111"/>
      <x:c r="L402" s="90"/>
      <x:c r="M402" s="90"/>
      <x:c r="N402" s="90"/>
      <x:c r="O402" s="90"/>
      <x:c r="P402" s="90"/>
      <x:c r="Q402" s="90"/>
    </x:row>
    <x:row r="403" ht="19.5" hidden="0" customHeight="1">
      <x:c r="A403" s="90"/>
      <x:c r="B403" s="90"/>
      <x:c r="C403" s="90"/>
      <x:c r="D403" s="90"/>
      <x:c r="E403" s="90"/>
      <x:c r="F403" s="90"/>
      <x:c r="G403" s="110"/>
      <x:c r="H403" s="110"/>
      <x:c r="I403" s="110"/>
      <x:c r="J403" s="110"/>
      <x:c r="K403" s="111"/>
      <x:c r="L403" s="90"/>
      <x:c r="M403" s="90"/>
      <x:c r="N403" s="90"/>
      <x:c r="O403" s="90"/>
      <x:c r="P403" s="90"/>
      <x:c r="Q403" s="90"/>
    </x:row>
    <x:row r="404" ht="19.5" hidden="0" customHeight="1">
      <x:c r="A404" s="90"/>
      <x:c r="B404" s="90"/>
      <x:c r="C404" s="90"/>
      <x:c r="D404" s="90"/>
      <x:c r="E404" s="90"/>
      <x:c r="F404" s="90"/>
      <x:c r="G404" s="110"/>
      <x:c r="H404" s="110"/>
      <x:c r="I404" s="110"/>
      <x:c r="J404" s="110"/>
      <x:c r="K404" s="111"/>
      <x:c r="L404" s="90"/>
      <x:c r="M404" s="90"/>
      <x:c r="N404" s="90"/>
      <x:c r="O404" s="90"/>
      <x:c r="P404" s="90"/>
      <x:c r="Q404" s="90"/>
    </x:row>
    <x:row r="405" ht="19.5" hidden="0" customHeight="1">
      <x:c r="A405" s="90"/>
      <x:c r="B405" s="90"/>
      <x:c r="C405" s="90"/>
      <x:c r="D405" s="90"/>
      <x:c r="E405" s="90"/>
      <x:c r="F405" s="90"/>
      <x:c r="G405" s="110"/>
      <x:c r="H405" s="110"/>
      <x:c r="I405" s="110"/>
      <x:c r="J405" s="110"/>
      <x:c r="K405" s="111"/>
      <x:c r="L405" s="90"/>
      <x:c r="M405" s="90"/>
      <x:c r="N405" s="90"/>
      <x:c r="O405" s="90"/>
      <x:c r="P405" s="90"/>
      <x:c r="Q405" s="90"/>
    </x:row>
    <x:row r="406" ht="19.5" hidden="0" customHeight="1">
      <x:c r="A406" s="90"/>
      <x:c r="B406" s="90"/>
      <x:c r="C406" s="90"/>
      <x:c r="D406" s="90"/>
      <x:c r="E406" s="90"/>
      <x:c r="F406" s="90"/>
      <x:c r="G406" s="110"/>
      <x:c r="H406" s="110"/>
      <x:c r="I406" s="110"/>
      <x:c r="J406" s="110"/>
      <x:c r="K406" s="111"/>
      <x:c r="L406" s="90"/>
      <x:c r="M406" s="90"/>
      <x:c r="N406" s="90"/>
      <x:c r="O406" s="90"/>
      <x:c r="P406" s="90"/>
      <x:c r="Q406" s="90"/>
    </x:row>
    <x:row r="407" ht="19.5" hidden="0" customHeight="1">
      <x:c r="A407" s="90"/>
      <x:c r="B407" s="90"/>
      <x:c r="C407" s="90"/>
      <x:c r="D407" s="90"/>
      <x:c r="E407" s="90"/>
      <x:c r="F407" s="90"/>
      <x:c r="G407" s="110"/>
      <x:c r="H407" s="110"/>
      <x:c r="I407" s="110"/>
      <x:c r="J407" s="110"/>
      <x:c r="K407" s="111"/>
      <x:c r="L407" s="90"/>
      <x:c r="M407" s="90"/>
      <x:c r="N407" s="90"/>
      <x:c r="O407" s="90"/>
      <x:c r="P407" s="90"/>
      <x:c r="Q407" s="90"/>
    </x:row>
    <x:row r="408" ht="19.5" hidden="0" customHeight="1">
      <x:c r="A408" s="90"/>
      <x:c r="B408" s="90"/>
      <x:c r="C408" s="90"/>
      <x:c r="D408" s="90"/>
      <x:c r="E408" s="90"/>
      <x:c r="F408" s="90"/>
      <x:c r="G408" s="110"/>
      <x:c r="H408" s="110"/>
      <x:c r="I408" s="110"/>
      <x:c r="J408" s="110"/>
      <x:c r="K408" s="111"/>
      <x:c r="L408" s="90"/>
      <x:c r="M408" s="90"/>
      <x:c r="N408" s="90"/>
      <x:c r="O408" s="90"/>
      <x:c r="P408" s="90"/>
      <x:c r="Q408" s="90"/>
    </x:row>
    <x:row r="409" ht="19.5" hidden="0" customHeight="1">
      <x:c r="A409" s="90"/>
      <x:c r="B409" s="90"/>
      <x:c r="C409" s="90"/>
      <x:c r="D409" s="90"/>
      <x:c r="E409" s="90"/>
      <x:c r="F409" s="90"/>
      <x:c r="G409" s="110"/>
      <x:c r="H409" s="110"/>
      <x:c r="I409" s="110"/>
      <x:c r="J409" s="110"/>
      <x:c r="K409" s="111"/>
      <x:c r="L409" s="90"/>
      <x:c r="M409" s="90"/>
      <x:c r="N409" s="90"/>
      <x:c r="O409" s="90"/>
      <x:c r="P409" s="90"/>
      <x:c r="Q409" s="90"/>
    </x:row>
    <x:row r="410" ht="19.5" hidden="0" customHeight="1">
      <x:c r="A410" s="90"/>
      <x:c r="B410" s="90"/>
      <x:c r="C410" s="90"/>
      <x:c r="D410" s="90"/>
      <x:c r="E410" s="90"/>
      <x:c r="F410" s="90"/>
      <x:c r="G410" s="110"/>
      <x:c r="H410" s="110"/>
      <x:c r="I410" s="110"/>
      <x:c r="J410" s="110"/>
      <x:c r="K410" s="111"/>
      <x:c r="L410" s="90"/>
      <x:c r="M410" s="90"/>
      <x:c r="N410" s="90"/>
      <x:c r="O410" s="90"/>
      <x:c r="P410" s="90"/>
      <x:c r="Q410" s="90"/>
    </x:row>
    <x:row r="411" ht="19.5" hidden="0" customHeight="1">
      <x:c r="A411" s="90"/>
      <x:c r="B411" s="90"/>
      <x:c r="C411" s="90"/>
      <x:c r="D411" s="90"/>
      <x:c r="E411" s="90"/>
      <x:c r="F411" s="90"/>
      <x:c r="G411" s="110"/>
      <x:c r="H411" s="110"/>
      <x:c r="I411" s="110"/>
      <x:c r="J411" s="110"/>
      <x:c r="K411" s="111"/>
      <x:c r="L411" s="90"/>
      <x:c r="M411" s="90"/>
      <x:c r="N411" s="90"/>
      <x:c r="O411" s="90"/>
      <x:c r="P411" s="90"/>
      <x:c r="Q411" s="90"/>
    </x:row>
    <x:row r="412" ht="19.5" hidden="0" customHeight="1">
      <x:c r="A412" s="90"/>
      <x:c r="B412" s="90"/>
      <x:c r="C412" s="90"/>
      <x:c r="D412" s="90"/>
      <x:c r="E412" s="90"/>
      <x:c r="F412" s="90"/>
      <x:c r="G412" s="110"/>
      <x:c r="H412" s="110"/>
      <x:c r="I412" s="110"/>
      <x:c r="J412" s="110"/>
      <x:c r="K412" s="111"/>
      <x:c r="L412" s="90"/>
      <x:c r="M412" s="90"/>
      <x:c r="N412" s="90"/>
      <x:c r="O412" s="90"/>
      <x:c r="P412" s="90"/>
      <x:c r="Q412" s="90"/>
    </x:row>
    <x:row r="413" ht="19.5" hidden="0" customHeight="1">
      <x:c r="A413" s="90"/>
      <x:c r="B413" s="90"/>
      <x:c r="C413" s="90"/>
      <x:c r="D413" s="90"/>
      <x:c r="E413" s="90"/>
      <x:c r="F413" s="90"/>
      <x:c r="G413" s="110"/>
      <x:c r="H413" s="110"/>
      <x:c r="I413" s="110"/>
      <x:c r="J413" s="110"/>
      <x:c r="K413" s="111"/>
      <x:c r="L413" s="90"/>
      <x:c r="M413" s="90"/>
      <x:c r="N413" s="90"/>
      <x:c r="O413" s="90"/>
      <x:c r="P413" s="90"/>
      <x:c r="Q413" s="90"/>
    </x:row>
    <x:row r="414" ht="19.5" hidden="0" customHeight="1">
      <x:c r="A414" s="90"/>
      <x:c r="B414" s="90"/>
      <x:c r="C414" s="90"/>
      <x:c r="D414" s="90"/>
      <x:c r="E414" s="90"/>
      <x:c r="F414" s="90"/>
      <x:c r="G414" s="110"/>
      <x:c r="H414" s="110"/>
      <x:c r="I414" s="110"/>
      <x:c r="J414" s="110"/>
      <x:c r="K414" s="111"/>
      <x:c r="L414" s="90"/>
      <x:c r="M414" s="90"/>
      <x:c r="N414" s="90"/>
      <x:c r="O414" s="90"/>
      <x:c r="P414" s="90"/>
      <x:c r="Q414" s="90"/>
    </x:row>
    <x:row r="415" ht="19.5" hidden="0" customHeight="1">
      <x:c r="A415" s="90"/>
      <x:c r="B415" s="90"/>
      <x:c r="C415" s="90"/>
      <x:c r="D415" s="90"/>
      <x:c r="E415" s="90"/>
      <x:c r="F415" s="90"/>
      <x:c r="G415" s="110"/>
      <x:c r="H415" s="110"/>
      <x:c r="I415" s="110"/>
      <x:c r="J415" s="110"/>
      <x:c r="K415" s="111"/>
      <x:c r="L415" s="90"/>
      <x:c r="M415" s="90"/>
      <x:c r="N415" s="90"/>
      <x:c r="O415" s="90"/>
      <x:c r="P415" s="90"/>
      <x:c r="Q415" s="90"/>
    </x:row>
    <x:row r="416" ht="19.5" hidden="0" customHeight="1">
      <x:c r="A416" s="90"/>
      <x:c r="B416" s="90"/>
      <x:c r="C416" s="90"/>
      <x:c r="D416" s="90"/>
      <x:c r="E416" s="90"/>
      <x:c r="F416" s="90"/>
      <x:c r="G416" s="110"/>
      <x:c r="H416" s="110"/>
      <x:c r="I416" s="110"/>
      <x:c r="J416" s="110"/>
      <x:c r="K416" s="111"/>
      <x:c r="L416" s="90"/>
      <x:c r="M416" s="90"/>
      <x:c r="N416" s="90"/>
      <x:c r="O416" s="90"/>
      <x:c r="P416" s="90"/>
      <x:c r="Q416" s="90"/>
    </x:row>
    <x:row r="417" ht="19.5" hidden="0" customHeight="1">
      <x:c r="A417" s="90"/>
      <x:c r="B417" s="90"/>
      <x:c r="C417" s="90"/>
      <x:c r="D417" s="90"/>
      <x:c r="E417" s="90"/>
      <x:c r="F417" s="90"/>
      <x:c r="G417" s="110"/>
      <x:c r="H417" s="110"/>
      <x:c r="I417" s="110"/>
      <x:c r="J417" s="110"/>
      <x:c r="K417" s="111"/>
      <x:c r="L417" s="90"/>
      <x:c r="M417" s="90"/>
      <x:c r="N417" s="90"/>
      <x:c r="O417" s="90"/>
      <x:c r="P417" s="90"/>
      <x:c r="Q417" s="90"/>
    </x:row>
    <x:row r="418" ht="19.5" hidden="0" customHeight="1">
      <x:c r="A418" s="90"/>
      <x:c r="B418" s="90"/>
      <x:c r="C418" s="90"/>
      <x:c r="D418" s="90"/>
      <x:c r="E418" s="90"/>
      <x:c r="F418" s="90"/>
      <x:c r="G418" s="110"/>
      <x:c r="H418" s="110"/>
      <x:c r="I418" s="110"/>
      <x:c r="J418" s="110"/>
      <x:c r="K418" s="111"/>
      <x:c r="L418" s="90"/>
      <x:c r="M418" s="90"/>
      <x:c r="N418" s="90"/>
      <x:c r="O418" s="90"/>
      <x:c r="P418" s="90"/>
      <x:c r="Q418" s="90"/>
    </x:row>
    <x:row r="419" ht="19.5" hidden="0" customHeight="1">
      <x:c r="A419" s="90"/>
      <x:c r="B419" s="90"/>
      <x:c r="C419" s="90"/>
      <x:c r="D419" s="90"/>
      <x:c r="E419" s="90"/>
      <x:c r="F419" s="90"/>
      <x:c r="G419" s="110"/>
      <x:c r="H419" s="110"/>
      <x:c r="I419" s="110"/>
      <x:c r="J419" s="110"/>
      <x:c r="K419" s="111"/>
      <x:c r="L419" s="90"/>
      <x:c r="M419" s="90"/>
      <x:c r="N419" s="90"/>
      <x:c r="O419" s="90"/>
      <x:c r="P419" s="90"/>
      <x:c r="Q419" s="90"/>
    </x:row>
    <x:row r="420" ht="19.5" hidden="0" customHeight="1">
      <x:c r="A420" s="90"/>
      <x:c r="B420" s="90"/>
      <x:c r="C420" s="90"/>
      <x:c r="D420" s="90"/>
      <x:c r="E420" s="90"/>
      <x:c r="F420" s="90"/>
      <x:c r="G420" s="110"/>
      <x:c r="H420" s="110"/>
      <x:c r="I420" s="110"/>
      <x:c r="J420" s="110"/>
      <x:c r="K420" s="111"/>
      <x:c r="L420" s="90"/>
      <x:c r="M420" s="90"/>
      <x:c r="N420" s="90"/>
      <x:c r="O420" s="90"/>
      <x:c r="P420" s="90"/>
      <x:c r="Q420" s="90"/>
    </x:row>
    <x:row r="421" ht="19.5" hidden="0" customHeight="1">
      <x:c r="A421" s="90"/>
      <x:c r="B421" s="90"/>
      <x:c r="C421" s="90"/>
      <x:c r="D421" s="90"/>
      <x:c r="E421" s="90"/>
      <x:c r="F421" s="90"/>
      <x:c r="G421" s="110"/>
      <x:c r="H421" s="110"/>
      <x:c r="I421" s="110"/>
      <x:c r="J421" s="110"/>
      <x:c r="K421" s="111"/>
      <x:c r="L421" s="90"/>
      <x:c r="M421" s="90"/>
      <x:c r="N421" s="90"/>
      <x:c r="O421" s="90"/>
      <x:c r="P421" s="90"/>
      <x:c r="Q421" s="90"/>
    </x:row>
    <x:row r="422" ht="19.5" hidden="0" customHeight="1">
      <x:c r="A422" s="90"/>
      <x:c r="B422" s="90"/>
      <x:c r="C422" s="90"/>
      <x:c r="D422" s="90"/>
      <x:c r="E422" s="90"/>
      <x:c r="F422" s="90"/>
      <x:c r="G422" s="110"/>
      <x:c r="H422" s="110"/>
      <x:c r="I422" s="110"/>
      <x:c r="J422" s="110"/>
      <x:c r="K422" s="111"/>
      <x:c r="L422" s="90"/>
      <x:c r="M422" s="90"/>
      <x:c r="N422" s="90"/>
      <x:c r="O422" s="90"/>
      <x:c r="P422" s="90"/>
      <x:c r="Q422" s="90"/>
    </x:row>
    <x:row r="423" ht="19.5" hidden="0" customHeight="1">
      <x:c r="A423" s="90"/>
      <x:c r="B423" s="90"/>
      <x:c r="C423" s="90"/>
      <x:c r="D423" s="90"/>
      <x:c r="E423" s="90"/>
      <x:c r="F423" s="90"/>
      <x:c r="G423" s="110"/>
      <x:c r="H423" s="110"/>
      <x:c r="I423" s="110"/>
      <x:c r="J423" s="110"/>
      <x:c r="K423" s="111"/>
      <x:c r="L423" s="90"/>
      <x:c r="M423" s="90"/>
      <x:c r="N423" s="90"/>
      <x:c r="O423" s="90"/>
      <x:c r="P423" s="90"/>
      <x:c r="Q423" s="90"/>
    </x:row>
    <x:row r="424" ht="19.5" hidden="0" customHeight="1">
      <x:c r="A424" s="90"/>
      <x:c r="B424" s="90"/>
      <x:c r="C424" s="90"/>
      <x:c r="D424" s="90"/>
      <x:c r="E424" s="90"/>
      <x:c r="F424" s="90"/>
      <x:c r="G424" s="110"/>
      <x:c r="H424" s="110"/>
      <x:c r="I424" s="110"/>
      <x:c r="J424" s="110"/>
      <x:c r="K424" s="111"/>
      <x:c r="L424" s="90"/>
      <x:c r="M424" s="90"/>
      <x:c r="N424" s="90"/>
      <x:c r="O424" s="90"/>
      <x:c r="P424" s="90"/>
      <x:c r="Q424" s="90"/>
    </x:row>
    <x:row r="425" ht="19.5" hidden="0" customHeight="1">
      <x:c r="A425" s="90"/>
      <x:c r="B425" s="90"/>
      <x:c r="C425" s="90"/>
      <x:c r="D425" s="90"/>
      <x:c r="E425" s="90"/>
      <x:c r="F425" s="90"/>
      <x:c r="G425" s="110"/>
      <x:c r="H425" s="110"/>
      <x:c r="I425" s="110"/>
      <x:c r="J425" s="110"/>
      <x:c r="K425" s="111"/>
      <x:c r="L425" s="90"/>
      <x:c r="M425" s="90"/>
      <x:c r="N425" s="90"/>
      <x:c r="O425" s="90"/>
      <x:c r="P425" s="90"/>
      <x:c r="Q425" s="90"/>
    </x:row>
    <x:row r="426" ht="19.5" hidden="0" customHeight="1">
      <x:c r="A426" s="90"/>
      <x:c r="B426" s="90"/>
      <x:c r="C426" s="90"/>
      <x:c r="D426" s="90"/>
      <x:c r="E426" s="90"/>
      <x:c r="F426" s="90"/>
      <x:c r="G426" s="110"/>
      <x:c r="H426" s="110"/>
      <x:c r="I426" s="110"/>
      <x:c r="J426" s="110"/>
      <x:c r="K426" s="111"/>
      <x:c r="L426" s="90"/>
      <x:c r="M426" s="90"/>
      <x:c r="N426" s="90"/>
      <x:c r="O426" s="90"/>
      <x:c r="P426" s="90"/>
      <x:c r="Q426" s="90"/>
    </x:row>
    <x:row r="427" ht="19.5" hidden="0" customHeight="1">
      <x:c r="A427" s="90"/>
      <x:c r="B427" s="90"/>
      <x:c r="C427" s="90"/>
      <x:c r="D427" s="90"/>
      <x:c r="E427" s="90"/>
      <x:c r="F427" s="90"/>
      <x:c r="G427" s="110"/>
      <x:c r="H427" s="110"/>
      <x:c r="I427" s="110"/>
      <x:c r="J427" s="110"/>
      <x:c r="K427" s="111"/>
      <x:c r="L427" s="90"/>
      <x:c r="M427" s="90"/>
      <x:c r="N427" s="90"/>
      <x:c r="O427" s="90"/>
      <x:c r="P427" s="90"/>
      <x:c r="Q427" s="90"/>
    </x:row>
    <x:row r="428" ht="19.5" hidden="0" customHeight="1">
      <x:c r="A428" s="90"/>
      <x:c r="B428" s="90"/>
      <x:c r="C428" s="90"/>
      <x:c r="D428" s="90"/>
      <x:c r="E428" s="90"/>
      <x:c r="F428" s="90"/>
      <x:c r="G428" s="110"/>
      <x:c r="H428" s="110"/>
      <x:c r="I428" s="110"/>
      <x:c r="J428" s="110"/>
      <x:c r="K428" s="111"/>
      <x:c r="L428" s="90"/>
      <x:c r="M428" s="90"/>
      <x:c r="N428" s="90"/>
      <x:c r="O428" s="90"/>
      <x:c r="P428" s="90"/>
      <x:c r="Q428" s="90"/>
    </x:row>
    <x:row r="429" ht="19.5" hidden="0" customHeight="1">
      <x:c r="A429" s="90"/>
      <x:c r="B429" s="90"/>
      <x:c r="C429" s="90"/>
      <x:c r="D429" s="90"/>
      <x:c r="E429" s="90"/>
      <x:c r="F429" s="90"/>
      <x:c r="G429" s="110"/>
      <x:c r="H429" s="110"/>
      <x:c r="I429" s="110"/>
      <x:c r="J429" s="110"/>
      <x:c r="K429" s="111"/>
      <x:c r="L429" s="90"/>
      <x:c r="M429" s="90"/>
      <x:c r="N429" s="90"/>
      <x:c r="O429" s="90"/>
      <x:c r="P429" s="90"/>
      <x:c r="Q429" s="90"/>
    </x:row>
    <x:row r="430" ht="19.5" hidden="0" customHeight="1">
      <x:c r="A430" s="90"/>
      <x:c r="B430" s="90"/>
      <x:c r="C430" s="90"/>
      <x:c r="D430" s="90"/>
      <x:c r="E430" s="90"/>
      <x:c r="F430" s="90"/>
      <x:c r="G430" s="110"/>
      <x:c r="H430" s="110"/>
      <x:c r="I430" s="110"/>
      <x:c r="J430" s="110"/>
      <x:c r="K430" s="111"/>
      <x:c r="L430" s="90"/>
      <x:c r="M430" s="90"/>
      <x:c r="N430" s="90"/>
      <x:c r="O430" s="90"/>
      <x:c r="P430" s="90"/>
      <x:c r="Q430" s="90"/>
    </x:row>
    <x:row r="431" ht="19.5" hidden="0" customHeight="1">
      <x:c r="A431" s="90"/>
      <x:c r="B431" s="90"/>
      <x:c r="C431" s="90"/>
      <x:c r="D431" s="90"/>
      <x:c r="E431" s="90"/>
      <x:c r="F431" s="90"/>
      <x:c r="G431" s="110"/>
      <x:c r="H431" s="110"/>
      <x:c r="I431" s="110"/>
      <x:c r="J431" s="110"/>
      <x:c r="K431" s="111"/>
      <x:c r="L431" s="90"/>
      <x:c r="M431" s="90"/>
      <x:c r="N431" s="90"/>
      <x:c r="O431" s="90"/>
      <x:c r="P431" s="90"/>
      <x:c r="Q431" s="90"/>
    </x:row>
    <x:row r="432" ht="19.5" hidden="0" customHeight="1">
      <x:c r="A432" s="90"/>
      <x:c r="B432" s="90"/>
      <x:c r="C432" s="90"/>
      <x:c r="D432" s="90"/>
      <x:c r="E432" s="90"/>
      <x:c r="F432" s="90"/>
      <x:c r="G432" s="110"/>
      <x:c r="H432" s="110"/>
      <x:c r="I432" s="110"/>
      <x:c r="J432" s="110"/>
      <x:c r="K432" s="111"/>
      <x:c r="L432" s="90"/>
      <x:c r="M432" s="90"/>
      <x:c r="N432" s="90"/>
      <x:c r="O432" s="90"/>
      <x:c r="P432" s="90"/>
      <x:c r="Q432" s="90"/>
    </x:row>
    <x:row r="433" ht="19.5" hidden="0" customHeight="1">
      <x:c r="A433" s="90"/>
      <x:c r="B433" s="90"/>
      <x:c r="C433" s="90"/>
      <x:c r="D433" s="90"/>
      <x:c r="E433" s="90"/>
      <x:c r="F433" s="90"/>
      <x:c r="G433" s="110"/>
      <x:c r="H433" s="110"/>
      <x:c r="I433" s="110"/>
      <x:c r="J433" s="110"/>
      <x:c r="K433" s="111"/>
      <x:c r="L433" s="90"/>
      <x:c r="M433" s="90"/>
      <x:c r="N433" s="90"/>
      <x:c r="O433" s="90"/>
      <x:c r="P433" s="90"/>
      <x:c r="Q433" s="90"/>
    </x:row>
    <x:row r="434" ht="19.5" hidden="0" customHeight="1">
      <x:c r="A434" s="90"/>
      <x:c r="B434" s="90"/>
      <x:c r="C434" s="90"/>
      <x:c r="D434" s="90"/>
      <x:c r="E434" s="90"/>
      <x:c r="F434" s="90"/>
      <x:c r="G434" s="110"/>
      <x:c r="H434" s="110"/>
      <x:c r="I434" s="110"/>
      <x:c r="J434" s="110"/>
      <x:c r="K434" s="111"/>
      <x:c r="L434" s="90"/>
      <x:c r="M434" s="90"/>
      <x:c r="N434" s="90"/>
      <x:c r="O434" s="90"/>
      <x:c r="P434" s="90"/>
      <x:c r="Q434" s="90"/>
    </x:row>
    <x:row r="435" ht="19.5" hidden="0" customHeight="1">
      <x:c r="A435" s="90"/>
      <x:c r="B435" s="90"/>
      <x:c r="C435" s="90"/>
      <x:c r="D435" s="90"/>
      <x:c r="E435" s="90"/>
      <x:c r="F435" s="90"/>
      <x:c r="G435" s="110"/>
      <x:c r="H435" s="110"/>
      <x:c r="I435" s="110"/>
      <x:c r="J435" s="110"/>
      <x:c r="K435" s="111"/>
      <x:c r="L435" s="90"/>
      <x:c r="M435" s="90"/>
      <x:c r="N435" s="90"/>
      <x:c r="O435" s="90"/>
      <x:c r="P435" s="90"/>
      <x:c r="Q435" s="90"/>
    </x:row>
    <x:row r="436" ht="19.5" hidden="0" customHeight="1">
      <x:c r="A436" s="90"/>
      <x:c r="B436" s="90"/>
      <x:c r="C436" s="90"/>
      <x:c r="D436" s="90"/>
      <x:c r="E436" s="90"/>
      <x:c r="F436" s="90"/>
      <x:c r="G436" s="110"/>
      <x:c r="H436" s="110"/>
      <x:c r="I436" s="110"/>
      <x:c r="J436" s="110"/>
      <x:c r="K436" s="111"/>
      <x:c r="L436" s="90"/>
      <x:c r="M436" s="90"/>
      <x:c r="N436" s="90"/>
      <x:c r="O436" s="90"/>
      <x:c r="P436" s="90"/>
      <x:c r="Q436" s="90"/>
    </x:row>
    <x:row r="437" ht="19.5" hidden="0" customHeight="1">
      <x:c r="A437" s="90"/>
      <x:c r="B437" s="90"/>
      <x:c r="C437" s="90"/>
      <x:c r="D437" s="90"/>
      <x:c r="E437" s="90"/>
      <x:c r="F437" s="90"/>
      <x:c r="G437" s="110"/>
      <x:c r="H437" s="110"/>
      <x:c r="I437" s="110"/>
      <x:c r="J437" s="110"/>
      <x:c r="K437" s="111"/>
      <x:c r="L437" s="90"/>
      <x:c r="M437" s="90"/>
      <x:c r="N437" s="90"/>
      <x:c r="O437" s="90"/>
      <x:c r="P437" s="90"/>
      <x:c r="Q437" s="90"/>
    </x:row>
    <x:row r="438" ht="19.5" hidden="0" customHeight="1">
      <x:c r="A438" s="90"/>
      <x:c r="B438" s="90"/>
      <x:c r="C438" s="90"/>
      <x:c r="D438" s="90"/>
      <x:c r="E438" s="90"/>
      <x:c r="F438" s="90"/>
      <x:c r="G438" s="110"/>
      <x:c r="H438" s="110"/>
      <x:c r="I438" s="110"/>
      <x:c r="J438" s="110"/>
      <x:c r="K438" s="111"/>
      <x:c r="L438" s="90"/>
      <x:c r="M438" s="90"/>
      <x:c r="N438" s="90"/>
      <x:c r="O438" s="90"/>
      <x:c r="P438" s="90"/>
      <x:c r="Q438" s="90"/>
    </x:row>
    <x:row r="439" ht="19.5" hidden="0" customHeight="1">
      <x:c r="A439" s="90"/>
      <x:c r="B439" s="90"/>
      <x:c r="C439" s="90"/>
      <x:c r="D439" s="90"/>
      <x:c r="E439" s="90"/>
      <x:c r="F439" s="90"/>
      <x:c r="G439" s="110"/>
      <x:c r="H439" s="110"/>
      <x:c r="I439" s="110"/>
      <x:c r="J439" s="110"/>
      <x:c r="K439" s="111"/>
      <x:c r="L439" s="90"/>
      <x:c r="M439" s="90"/>
      <x:c r="N439" s="90"/>
      <x:c r="O439" s="90"/>
      <x:c r="P439" s="90"/>
      <x:c r="Q439" s="90"/>
    </x:row>
    <x:row r="440" ht="19.5" hidden="0" customHeight="1">
      <x:c r="A440" s="90"/>
      <x:c r="B440" s="90"/>
      <x:c r="C440" s="90"/>
      <x:c r="D440" s="90"/>
      <x:c r="E440" s="90"/>
      <x:c r="F440" s="90"/>
      <x:c r="G440" s="110"/>
      <x:c r="H440" s="110"/>
      <x:c r="I440" s="110"/>
      <x:c r="J440" s="110"/>
      <x:c r="K440" s="111"/>
      <x:c r="L440" s="90"/>
      <x:c r="M440" s="90"/>
      <x:c r="N440" s="90"/>
      <x:c r="O440" s="90"/>
      <x:c r="P440" s="90"/>
      <x:c r="Q440" s="90"/>
    </x:row>
    <x:row r="441" ht="19.5" hidden="0" customHeight="1">
      <x:c r="A441" s="90"/>
      <x:c r="B441" s="90"/>
      <x:c r="C441" s="90"/>
      <x:c r="D441" s="90"/>
      <x:c r="E441" s="90"/>
      <x:c r="F441" s="90"/>
      <x:c r="G441" s="110"/>
      <x:c r="H441" s="110"/>
      <x:c r="I441" s="110"/>
      <x:c r="J441" s="110"/>
      <x:c r="K441" s="111"/>
      <x:c r="L441" s="90"/>
      <x:c r="M441" s="90"/>
      <x:c r="N441" s="90"/>
      <x:c r="O441" s="90"/>
      <x:c r="P441" s="90"/>
      <x:c r="Q441" s="90"/>
    </x:row>
    <x:row r="442" ht="19.5" hidden="0" customHeight="1">
      <x:c r="A442" s="90"/>
      <x:c r="B442" s="90"/>
      <x:c r="C442" s="90"/>
      <x:c r="D442" s="90"/>
      <x:c r="E442" s="90"/>
      <x:c r="F442" s="90"/>
      <x:c r="G442" s="110"/>
      <x:c r="H442" s="110"/>
      <x:c r="I442" s="110"/>
      <x:c r="J442" s="110"/>
      <x:c r="K442" s="111"/>
      <x:c r="L442" s="90"/>
      <x:c r="M442" s="90"/>
      <x:c r="N442" s="90"/>
      <x:c r="O442" s="90"/>
      <x:c r="P442" s="90"/>
      <x:c r="Q442" s="90"/>
    </x:row>
    <x:row r="443" ht="19.5" hidden="0" customHeight="1">
      <x:c r="A443" s="90"/>
      <x:c r="B443" s="90"/>
      <x:c r="C443" s="90"/>
      <x:c r="D443" s="90"/>
      <x:c r="E443" s="90"/>
      <x:c r="F443" s="90"/>
      <x:c r="G443" s="110"/>
      <x:c r="H443" s="110"/>
      <x:c r="I443" s="110"/>
      <x:c r="J443" s="110"/>
      <x:c r="K443" s="111"/>
      <x:c r="L443" s="90"/>
      <x:c r="M443" s="90"/>
      <x:c r="N443" s="90"/>
      <x:c r="O443" s="90"/>
      <x:c r="P443" s="90"/>
      <x:c r="Q443" s="90"/>
    </x:row>
    <x:row r="444" ht="19.5" hidden="0" customHeight="1">
      <x:c r="A444" s="90"/>
      <x:c r="B444" s="90"/>
      <x:c r="C444" s="90"/>
      <x:c r="D444" s="90"/>
      <x:c r="E444" s="90"/>
      <x:c r="F444" s="90"/>
      <x:c r="G444" s="110"/>
      <x:c r="H444" s="110"/>
      <x:c r="I444" s="110"/>
      <x:c r="J444" s="110"/>
      <x:c r="K444" s="111"/>
      <x:c r="L444" s="90"/>
      <x:c r="M444" s="90"/>
      <x:c r="N444" s="90"/>
      <x:c r="O444" s="90"/>
      <x:c r="P444" s="90"/>
      <x:c r="Q444" s="90"/>
    </x:row>
    <x:row r="445" ht="19.5" hidden="0" customHeight="1">
      <x:c r="A445" s="90"/>
      <x:c r="B445" s="90"/>
      <x:c r="C445" s="90"/>
      <x:c r="D445" s="90"/>
      <x:c r="E445" s="90"/>
      <x:c r="F445" s="90"/>
      <x:c r="G445" s="110"/>
      <x:c r="H445" s="110"/>
      <x:c r="I445" s="110"/>
      <x:c r="J445" s="110"/>
      <x:c r="K445" s="111"/>
      <x:c r="L445" s="90"/>
      <x:c r="M445" s="90"/>
      <x:c r="N445" s="90"/>
      <x:c r="O445" s="90"/>
      <x:c r="P445" s="90"/>
      <x:c r="Q445" s="90"/>
    </x:row>
    <x:row r="446" ht="19.5" hidden="0" customHeight="1">
      <x:c r="A446" s="90"/>
      <x:c r="B446" s="90"/>
      <x:c r="C446" s="90"/>
      <x:c r="D446" s="90"/>
      <x:c r="E446" s="90"/>
      <x:c r="F446" s="90"/>
      <x:c r="G446" s="110"/>
      <x:c r="H446" s="110"/>
      <x:c r="I446" s="110"/>
      <x:c r="J446" s="110"/>
      <x:c r="K446" s="111"/>
      <x:c r="L446" s="90"/>
      <x:c r="M446" s="90"/>
      <x:c r="N446" s="90"/>
      <x:c r="O446" s="90"/>
      <x:c r="P446" s="90"/>
      <x:c r="Q446" s="90"/>
    </x:row>
    <x:row r="447" ht="19.5" hidden="0" customHeight="1">
      <x:c r="A447" s="90"/>
      <x:c r="B447" s="90"/>
      <x:c r="C447" s="90"/>
      <x:c r="D447" s="90"/>
      <x:c r="E447" s="90"/>
      <x:c r="F447" s="90"/>
      <x:c r="G447" s="110"/>
      <x:c r="H447" s="110"/>
      <x:c r="I447" s="110"/>
      <x:c r="J447" s="110"/>
      <x:c r="K447" s="111"/>
      <x:c r="L447" s="90"/>
      <x:c r="M447" s="90"/>
      <x:c r="N447" s="90"/>
      <x:c r="O447" s="90"/>
      <x:c r="P447" s="90"/>
      <x:c r="Q447" s="90"/>
    </x:row>
    <x:row r="448" ht="19.5" hidden="0" customHeight="1">
      <x:c r="A448" s="90"/>
      <x:c r="B448" s="90"/>
      <x:c r="C448" s="90"/>
      <x:c r="D448" s="90"/>
      <x:c r="E448" s="90"/>
      <x:c r="F448" s="90"/>
      <x:c r="G448" s="110"/>
      <x:c r="H448" s="110"/>
      <x:c r="I448" s="110"/>
      <x:c r="J448" s="110"/>
      <x:c r="K448" s="111"/>
      <x:c r="L448" s="90"/>
      <x:c r="M448" s="90"/>
      <x:c r="N448" s="90"/>
      <x:c r="O448" s="90"/>
      <x:c r="P448" s="90"/>
      <x:c r="Q448" s="90"/>
    </x:row>
    <x:row r="449" ht="19.5" hidden="0" customHeight="1">
      <x:c r="A449" s="90"/>
      <x:c r="B449" s="90"/>
      <x:c r="C449" s="90"/>
      <x:c r="D449" s="90"/>
      <x:c r="E449" s="90"/>
      <x:c r="F449" s="90"/>
      <x:c r="G449" s="110"/>
      <x:c r="H449" s="110"/>
      <x:c r="I449" s="110"/>
      <x:c r="J449" s="110"/>
      <x:c r="K449" s="111"/>
      <x:c r="L449" s="90"/>
      <x:c r="M449" s="90"/>
      <x:c r="N449" s="90"/>
      <x:c r="O449" s="90"/>
      <x:c r="P449" s="90"/>
      <x:c r="Q449" s="90"/>
    </x:row>
    <x:row r="450" ht="19.5" hidden="0" customHeight="1">
      <x:c r="A450" s="90"/>
      <x:c r="B450" s="90"/>
      <x:c r="C450" s="90"/>
      <x:c r="D450" s="90"/>
      <x:c r="E450" s="90"/>
      <x:c r="F450" s="90"/>
      <x:c r="G450" s="110"/>
      <x:c r="H450" s="110"/>
      <x:c r="I450" s="110"/>
      <x:c r="J450" s="110"/>
      <x:c r="K450" s="111"/>
      <x:c r="L450" s="90"/>
      <x:c r="M450" s="90"/>
      <x:c r="N450" s="90"/>
      <x:c r="O450" s="90"/>
      <x:c r="P450" s="90"/>
      <x:c r="Q450" s="90"/>
    </x:row>
    <x:row r="451" ht="19.5" hidden="0" customHeight="1">
      <x:c r="A451" s="90"/>
      <x:c r="B451" s="90"/>
      <x:c r="C451" s="90"/>
      <x:c r="D451" s="90"/>
      <x:c r="E451" s="90"/>
      <x:c r="F451" s="90"/>
      <x:c r="G451" s="110"/>
      <x:c r="H451" s="110"/>
      <x:c r="I451" s="110"/>
      <x:c r="J451" s="110"/>
      <x:c r="K451" s="111"/>
      <x:c r="L451" s="90"/>
      <x:c r="M451" s="90"/>
      <x:c r="N451" s="90"/>
      <x:c r="O451" s="90"/>
      <x:c r="P451" s="90"/>
      <x:c r="Q451" s="90"/>
    </x:row>
    <x:row r="452" ht="19.5" hidden="0" customHeight="1">
      <x:c r="A452" s="90"/>
      <x:c r="B452" s="90"/>
      <x:c r="C452" s="90"/>
      <x:c r="D452" s="90"/>
      <x:c r="E452" s="90"/>
      <x:c r="F452" s="90"/>
      <x:c r="G452" s="110"/>
      <x:c r="H452" s="110"/>
      <x:c r="I452" s="110"/>
      <x:c r="J452" s="110"/>
      <x:c r="K452" s="111"/>
      <x:c r="L452" s="90"/>
      <x:c r="M452" s="90"/>
      <x:c r="N452" s="90"/>
      <x:c r="O452" s="90"/>
      <x:c r="P452" s="90"/>
      <x:c r="Q452" s="90"/>
    </x:row>
    <x:row r="453" ht="19.5" hidden="0" customHeight="1">
      <x:c r="A453" s="90"/>
      <x:c r="B453" s="90"/>
      <x:c r="C453" s="90"/>
      <x:c r="D453" s="90"/>
      <x:c r="E453" s="90"/>
      <x:c r="F453" s="90"/>
      <x:c r="G453" s="110"/>
      <x:c r="H453" s="110"/>
      <x:c r="I453" s="110"/>
      <x:c r="J453" s="110"/>
      <x:c r="K453" s="111"/>
      <x:c r="L453" s="90"/>
      <x:c r="M453" s="90"/>
      <x:c r="N453" s="90"/>
      <x:c r="O453" s="90"/>
      <x:c r="P453" s="90"/>
      <x:c r="Q453" s="90"/>
    </x:row>
    <x:row r="454" ht="19.5" hidden="0" customHeight="1">
      <x:c r="A454" s="90"/>
      <x:c r="B454" s="90"/>
      <x:c r="C454" s="90"/>
      <x:c r="D454" s="90"/>
      <x:c r="E454" s="90"/>
      <x:c r="F454" s="90"/>
      <x:c r="G454" s="110"/>
      <x:c r="H454" s="110"/>
      <x:c r="I454" s="110"/>
      <x:c r="J454" s="110"/>
      <x:c r="K454" s="111"/>
      <x:c r="L454" s="90"/>
      <x:c r="M454" s="90"/>
      <x:c r="N454" s="90"/>
      <x:c r="O454" s="90"/>
      <x:c r="P454" s="90"/>
      <x:c r="Q454" s="90"/>
    </x:row>
    <x:row r="455" ht="19.5" hidden="0" customHeight="1">
      <x:c r="A455" s="90"/>
      <x:c r="B455" s="90"/>
      <x:c r="C455" s="90"/>
      <x:c r="D455" s="90"/>
      <x:c r="E455" s="90"/>
      <x:c r="F455" s="90"/>
      <x:c r="G455" s="110"/>
      <x:c r="H455" s="110"/>
      <x:c r="I455" s="110"/>
      <x:c r="J455" s="110"/>
      <x:c r="K455" s="111"/>
      <x:c r="L455" s="90"/>
      <x:c r="M455" s="90"/>
      <x:c r="N455" s="90"/>
      <x:c r="O455" s="90"/>
      <x:c r="P455" s="90"/>
      <x:c r="Q455" s="90"/>
    </x:row>
    <x:row r="456" ht="19.5" hidden="0" customHeight="1">
      <x:c r="A456" s="90"/>
      <x:c r="B456" s="90"/>
      <x:c r="C456" s="90"/>
      <x:c r="D456" s="90"/>
      <x:c r="E456" s="90"/>
      <x:c r="F456" s="90"/>
      <x:c r="G456" s="110"/>
      <x:c r="H456" s="110"/>
      <x:c r="I456" s="110"/>
      <x:c r="J456" s="110"/>
      <x:c r="K456" s="111"/>
      <x:c r="L456" s="90"/>
      <x:c r="M456" s="90"/>
      <x:c r="N456" s="90"/>
      <x:c r="O456" s="90"/>
      <x:c r="P456" s="90"/>
      <x:c r="Q456" s="90"/>
    </x:row>
    <x:row r="457" ht="19.5" hidden="0" customHeight="1">
      <x:c r="A457" s="90"/>
      <x:c r="B457" s="90"/>
      <x:c r="C457" s="90"/>
      <x:c r="D457" s="90"/>
      <x:c r="E457" s="90"/>
      <x:c r="F457" s="90"/>
      <x:c r="G457" s="110"/>
      <x:c r="H457" s="110"/>
      <x:c r="I457" s="110"/>
      <x:c r="J457" s="110"/>
      <x:c r="K457" s="111"/>
      <x:c r="L457" s="90"/>
      <x:c r="M457" s="90"/>
      <x:c r="N457" s="90"/>
      <x:c r="O457" s="90"/>
      <x:c r="P457" s="90"/>
      <x:c r="Q457" s="90"/>
    </x:row>
    <x:row r="458" ht="19.5" hidden="0" customHeight="1">
      <x:c r="A458" s="90"/>
      <x:c r="B458" s="90"/>
      <x:c r="C458" s="90"/>
      <x:c r="D458" s="90"/>
      <x:c r="E458" s="90"/>
      <x:c r="F458" s="90"/>
      <x:c r="G458" s="110"/>
      <x:c r="H458" s="110"/>
      <x:c r="I458" s="110"/>
      <x:c r="J458" s="110"/>
      <x:c r="K458" s="111"/>
      <x:c r="L458" s="90"/>
      <x:c r="M458" s="90"/>
      <x:c r="N458" s="90"/>
      <x:c r="O458" s="90"/>
      <x:c r="P458" s="90"/>
      <x:c r="Q458" s="90"/>
    </x:row>
    <x:row r="459" ht="19.5" hidden="0" customHeight="1">
      <x:c r="A459" s="90"/>
      <x:c r="B459" s="90"/>
      <x:c r="C459" s="90"/>
      <x:c r="D459" s="90"/>
      <x:c r="E459" s="90"/>
      <x:c r="F459" s="90"/>
      <x:c r="G459" s="110"/>
      <x:c r="H459" s="110"/>
      <x:c r="I459" s="110"/>
      <x:c r="J459" s="110"/>
      <x:c r="K459" s="111"/>
      <x:c r="L459" s="90"/>
      <x:c r="M459" s="90"/>
      <x:c r="N459" s="90"/>
      <x:c r="O459" s="90"/>
      <x:c r="P459" s="90"/>
      <x:c r="Q459" s="90"/>
    </x:row>
    <x:row r="460" ht="19.5" hidden="0" customHeight="1">
      <x:c r="A460" s="90"/>
      <x:c r="B460" s="90"/>
      <x:c r="C460" s="90"/>
      <x:c r="D460" s="90"/>
      <x:c r="E460" s="90"/>
      <x:c r="F460" s="90"/>
      <x:c r="G460" s="110"/>
      <x:c r="H460" s="110"/>
      <x:c r="I460" s="110"/>
      <x:c r="J460" s="110"/>
      <x:c r="K460" s="111"/>
      <x:c r="L460" s="90"/>
      <x:c r="M460" s="90"/>
      <x:c r="N460" s="90"/>
      <x:c r="O460" s="90"/>
      <x:c r="P460" s="90"/>
      <x:c r="Q460" s="90"/>
    </x:row>
    <x:row r="461" ht="19.5" hidden="0" customHeight="1">
      <x:c r="A461" s="90"/>
      <x:c r="B461" s="90"/>
      <x:c r="C461" s="90"/>
      <x:c r="D461" s="90"/>
      <x:c r="E461" s="90"/>
      <x:c r="F461" s="90"/>
      <x:c r="G461" s="110"/>
      <x:c r="H461" s="110"/>
      <x:c r="I461" s="110"/>
      <x:c r="J461" s="110"/>
      <x:c r="K461" s="111"/>
      <x:c r="L461" s="90"/>
      <x:c r="M461" s="90"/>
      <x:c r="N461" s="90"/>
      <x:c r="O461" s="90"/>
      <x:c r="P461" s="90"/>
      <x:c r="Q461" s="90"/>
    </x:row>
    <x:row r="462" ht="19.5" hidden="0" customHeight="1">
      <x:c r="A462" s="90"/>
      <x:c r="B462" s="90"/>
      <x:c r="C462" s="90"/>
      <x:c r="D462" s="90"/>
      <x:c r="E462" s="90"/>
      <x:c r="F462" s="90"/>
      <x:c r="G462" s="110"/>
      <x:c r="H462" s="110"/>
      <x:c r="I462" s="110"/>
      <x:c r="J462" s="110"/>
      <x:c r="K462" s="111"/>
      <x:c r="L462" s="90"/>
      <x:c r="M462" s="90"/>
      <x:c r="N462" s="90"/>
      <x:c r="O462" s="90"/>
      <x:c r="P462" s="90"/>
      <x:c r="Q462" s="90"/>
    </x:row>
    <x:row r="463" ht="19.5" hidden="0" customHeight="1">
      <x:c r="A463" s="90"/>
      <x:c r="B463" s="90"/>
      <x:c r="C463" s="90"/>
      <x:c r="D463" s="90"/>
      <x:c r="E463" s="90"/>
      <x:c r="F463" s="90"/>
      <x:c r="G463" s="110"/>
      <x:c r="H463" s="110"/>
      <x:c r="I463" s="110"/>
      <x:c r="J463" s="110"/>
      <x:c r="K463" s="111"/>
      <x:c r="L463" s="90"/>
      <x:c r="M463" s="90"/>
      <x:c r="N463" s="90"/>
      <x:c r="O463" s="90"/>
      <x:c r="P463" s="90"/>
      <x:c r="Q463" s="90"/>
    </x:row>
    <x:row r="464" ht="19.5" hidden="0" customHeight="1">
      <x:c r="A464" s="90"/>
      <x:c r="B464" s="90"/>
      <x:c r="C464" s="90"/>
      <x:c r="D464" s="90"/>
      <x:c r="E464" s="90"/>
      <x:c r="F464" s="90"/>
      <x:c r="G464" s="110"/>
      <x:c r="H464" s="110"/>
      <x:c r="I464" s="110"/>
      <x:c r="J464" s="110"/>
      <x:c r="K464" s="111"/>
      <x:c r="L464" s="90"/>
      <x:c r="M464" s="90"/>
      <x:c r="N464" s="90"/>
      <x:c r="O464" s="90"/>
      <x:c r="P464" s="90"/>
      <x:c r="Q464" s="90"/>
    </x:row>
    <x:row r="465" ht="19.5" hidden="0" customHeight="1">
      <x:c r="A465" s="90"/>
      <x:c r="B465" s="90"/>
      <x:c r="C465" s="90"/>
      <x:c r="D465" s="90"/>
      <x:c r="E465" s="90"/>
      <x:c r="F465" s="90"/>
      <x:c r="G465" s="110"/>
      <x:c r="H465" s="110"/>
      <x:c r="I465" s="110"/>
      <x:c r="J465" s="110"/>
      <x:c r="K465" s="111"/>
      <x:c r="L465" s="90"/>
      <x:c r="M465" s="90"/>
      <x:c r="N465" s="90"/>
      <x:c r="O465" s="90"/>
      <x:c r="P465" s="90"/>
      <x:c r="Q465" s="90"/>
    </x:row>
    <x:row r="466" ht="19.5" hidden="0" customHeight="1">
      <x:c r="A466" s="90"/>
      <x:c r="B466" s="90"/>
      <x:c r="C466" s="90"/>
      <x:c r="D466" s="90"/>
      <x:c r="E466" s="90"/>
      <x:c r="F466" s="90"/>
      <x:c r="G466" s="110"/>
      <x:c r="H466" s="110"/>
      <x:c r="I466" s="110"/>
      <x:c r="J466" s="110"/>
      <x:c r="K466" s="111"/>
      <x:c r="L466" s="90"/>
      <x:c r="M466" s="90"/>
      <x:c r="N466" s="90"/>
      <x:c r="O466" s="90"/>
      <x:c r="P466" s="90"/>
      <x:c r="Q466" s="90"/>
    </x:row>
    <x:row r="467" ht="19.5" hidden="0" customHeight="1">
      <x:c r="A467" s="90"/>
      <x:c r="B467" s="90"/>
      <x:c r="C467" s="90"/>
      <x:c r="D467" s="90"/>
      <x:c r="E467" s="90"/>
      <x:c r="F467" s="90"/>
      <x:c r="G467" s="110"/>
      <x:c r="H467" s="110"/>
      <x:c r="I467" s="110"/>
      <x:c r="J467" s="110"/>
      <x:c r="K467" s="111"/>
      <x:c r="L467" s="90"/>
      <x:c r="M467" s="90"/>
      <x:c r="N467" s="90"/>
      <x:c r="O467" s="90"/>
      <x:c r="P467" s="90"/>
      <x:c r="Q467" s="90"/>
    </x:row>
    <x:row r="468" ht="19.5" hidden="0" customHeight="1">
      <x:c r="A468" s="90"/>
      <x:c r="B468" s="90"/>
      <x:c r="C468" s="90"/>
      <x:c r="D468" s="90"/>
      <x:c r="E468" s="90"/>
      <x:c r="F468" s="90"/>
      <x:c r="G468" s="110"/>
      <x:c r="H468" s="110"/>
      <x:c r="I468" s="110"/>
      <x:c r="J468" s="110"/>
      <x:c r="K468" s="111"/>
      <x:c r="L468" s="90"/>
      <x:c r="M468" s="90"/>
      <x:c r="N468" s="90"/>
      <x:c r="O468" s="90"/>
      <x:c r="P468" s="90"/>
      <x:c r="Q468" s="90"/>
    </x:row>
    <x:row r="469" ht="19.5" hidden="0" customHeight="1">
      <x:c r="A469" s="90"/>
      <x:c r="B469" s="90"/>
      <x:c r="C469" s="90"/>
      <x:c r="D469" s="90"/>
      <x:c r="E469" s="90"/>
      <x:c r="F469" s="90"/>
      <x:c r="G469" s="110"/>
      <x:c r="H469" s="110"/>
      <x:c r="I469" s="110"/>
      <x:c r="J469" s="110"/>
      <x:c r="K469" s="111"/>
      <x:c r="L469" s="90"/>
      <x:c r="M469" s="90"/>
      <x:c r="N469" s="90"/>
      <x:c r="O469" s="90"/>
      <x:c r="P469" s="90"/>
      <x:c r="Q469" s="90"/>
    </x:row>
    <x:row r="470" ht="19.5" hidden="0" customHeight="1">
      <x:c r="A470" s="90"/>
      <x:c r="B470" s="90"/>
      <x:c r="C470" s="90"/>
      <x:c r="D470" s="90"/>
      <x:c r="E470" s="90"/>
      <x:c r="F470" s="90"/>
      <x:c r="G470" s="110"/>
      <x:c r="H470" s="110"/>
      <x:c r="I470" s="110"/>
      <x:c r="J470" s="110"/>
      <x:c r="K470" s="111"/>
      <x:c r="L470" s="90"/>
      <x:c r="M470" s="90"/>
      <x:c r="N470" s="90"/>
      <x:c r="O470" s="90"/>
      <x:c r="P470" s="90"/>
      <x:c r="Q470" s="90"/>
    </x:row>
    <x:row r="471" ht="19.5" hidden="0" customHeight="1">
      <x:c r="A471" s="90"/>
      <x:c r="B471" s="90"/>
      <x:c r="C471" s="90"/>
      <x:c r="D471" s="90"/>
      <x:c r="E471" s="90"/>
      <x:c r="F471" s="90"/>
      <x:c r="G471" s="110"/>
      <x:c r="H471" s="110"/>
      <x:c r="I471" s="110"/>
      <x:c r="J471" s="110"/>
      <x:c r="K471" s="111"/>
      <x:c r="L471" s="90"/>
      <x:c r="M471" s="90"/>
      <x:c r="N471" s="90"/>
      <x:c r="O471" s="90"/>
      <x:c r="P471" s="90"/>
      <x:c r="Q471" s="90"/>
    </x:row>
    <x:row r="472" ht="19.5" hidden="0" customHeight="1">
      <x:c r="A472" s="90"/>
      <x:c r="B472" s="90"/>
      <x:c r="C472" s="90"/>
      <x:c r="D472" s="90"/>
      <x:c r="E472" s="90"/>
      <x:c r="F472" s="90"/>
      <x:c r="G472" s="110"/>
      <x:c r="H472" s="110"/>
      <x:c r="I472" s="110"/>
      <x:c r="J472" s="110"/>
      <x:c r="K472" s="111"/>
      <x:c r="L472" s="90"/>
      <x:c r="M472" s="90"/>
      <x:c r="N472" s="90"/>
      <x:c r="O472" s="90"/>
      <x:c r="P472" s="90"/>
      <x:c r="Q472" s="90"/>
    </x:row>
    <x:row r="473" ht="19.5" hidden="0" customHeight="1">
      <x:c r="A473" s="90"/>
      <x:c r="B473" s="90"/>
      <x:c r="C473" s="90"/>
      <x:c r="D473" s="90"/>
      <x:c r="E473" s="90"/>
      <x:c r="F473" s="90"/>
      <x:c r="G473" s="110"/>
      <x:c r="H473" s="110"/>
      <x:c r="I473" s="110"/>
      <x:c r="J473" s="110"/>
      <x:c r="K473" s="111"/>
      <x:c r="L473" s="90"/>
      <x:c r="M473" s="90"/>
      <x:c r="N473" s="90"/>
      <x:c r="O473" s="90"/>
      <x:c r="P473" s="90"/>
      <x:c r="Q473" s="90"/>
    </x:row>
    <x:row r="474" ht="19.5" hidden="0" customHeight="1">
      <x:c r="A474" s="90"/>
      <x:c r="B474" s="90"/>
      <x:c r="C474" s="90"/>
      <x:c r="D474" s="90"/>
      <x:c r="E474" s="90"/>
      <x:c r="F474" s="90"/>
      <x:c r="G474" s="110"/>
      <x:c r="H474" s="110"/>
      <x:c r="I474" s="110"/>
      <x:c r="J474" s="110"/>
      <x:c r="K474" s="111"/>
      <x:c r="L474" s="90"/>
      <x:c r="M474" s="90"/>
      <x:c r="N474" s="90"/>
      <x:c r="O474" s="90"/>
      <x:c r="P474" s="90"/>
      <x:c r="Q474" s="90"/>
    </x:row>
    <x:row r="475" ht="19.5" hidden="0" customHeight="1">
      <x:c r="A475" s="90"/>
      <x:c r="B475" s="90"/>
      <x:c r="C475" s="90"/>
      <x:c r="D475" s="90"/>
      <x:c r="E475" s="90"/>
      <x:c r="F475" s="90"/>
      <x:c r="G475" s="110"/>
      <x:c r="H475" s="110"/>
      <x:c r="I475" s="110"/>
      <x:c r="J475" s="110"/>
      <x:c r="K475" s="111"/>
      <x:c r="L475" s="90"/>
      <x:c r="M475" s="90"/>
      <x:c r="N475" s="90"/>
      <x:c r="O475" s="90"/>
      <x:c r="P475" s="90"/>
      <x:c r="Q475" s="90"/>
    </x:row>
    <x:row r="476" ht="19.5" hidden="0" customHeight="1">
      <x:c r="A476" s="90"/>
      <x:c r="B476" s="90"/>
      <x:c r="C476" s="90"/>
      <x:c r="D476" s="90"/>
      <x:c r="E476" s="90"/>
      <x:c r="F476" s="90"/>
      <x:c r="G476" s="110"/>
      <x:c r="H476" s="110"/>
      <x:c r="I476" s="110"/>
      <x:c r="J476" s="110"/>
      <x:c r="K476" s="111"/>
      <x:c r="L476" s="90"/>
      <x:c r="M476" s="90"/>
      <x:c r="N476" s="90"/>
      <x:c r="O476" s="90"/>
      <x:c r="P476" s="90"/>
      <x:c r="Q476" s="90"/>
    </x:row>
    <x:row r="477" ht="19.5" hidden="0" customHeight="1">
      <x:c r="A477" s="90"/>
      <x:c r="B477" s="90"/>
      <x:c r="C477" s="90"/>
      <x:c r="D477" s="90"/>
      <x:c r="E477" s="90"/>
      <x:c r="F477" s="90"/>
      <x:c r="G477" s="110"/>
      <x:c r="H477" s="110"/>
      <x:c r="I477" s="110"/>
      <x:c r="J477" s="110"/>
      <x:c r="K477" s="111"/>
      <x:c r="L477" s="90"/>
      <x:c r="M477" s="90"/>
      <x:c r="N477" s="90"/>
      <x:c r="O477" s="90"/>
      <x:c r="P477" s="90"/>
      <x:c r="Q477" s="90"/>
    </x:row>
    <x:row r="478" ht="19.5" hidden="0" customHeight="1">
      <x:c r="A478" s="90"/>
      <x:c r="B478" s="90"/>
      <x:c r="C478" s="90"/>
      <x:c r="D478" s="90"/>
      <x:c r="E478" s="90"/>
      <x:c r="F478" s="90"/>
      <x:c r="G478" s="110"/>
      <x:c r="H478" s="110"/>
      <x:c r="I478" s="110"/>
      <x:c r="J478" s="110"/>
      <x:c r="K478" s="111"/>
      <x:c r="L478" s="90"/>
      <x:c r="M478" s="90"/>
      <x:c r="N478" s="90"/>
      <x:c r="O478" s="90"/>
      <x:c r="P478" s="90"/>
      <x:c r="Q478" s="90"/>
    </x:row>
    <x:row r="479" ht="19.5" hidden="0" customHeight="1">
      <x:c r="A479" s="90"/>
      <x:c r="B479" s="90"/>
      <x:c r="C479" s="90"/>
      <x:c r="D479" s="90"/>
      <x:c r="E479" s="90"/>
      <x:c r="F479" s="90"/>
      <x:c r="G479" s="110"/>
      <x:c r="H479" s="110"/>
      <x:c r="I479" s="110"/>
      <x:c r="J479" s="110"/>
      <x:c r="K479" s="111"/>
      <x:c r="L479" s="90"/>
      <x:c r="M479" s="90"/>
      <x:c r="N479" s="90"/>
      <x:c r="O479" s="90"/>
      <x:c r="P479" s="90"/>
      <x:c r="Q479" s="90"/>
    </x:row>
    <x:row r="480" ht="19.5" hidden="0" customHeight="1">
      <x:c r="A480" s="90"/>
      <x:c r="B480" s="90"/>
      <x:c r="C480" s="90"/>
      <x:c r="D480" s="90"/>
      <x:c r="E480" s="90"/>
      <x:c r="F480" s="90"/>
      <x:c r="G480" s="110"/>
      <x:c r="H480" s="110"/>
      <x:c r="I480" s="110"/>
      <x:c r="J480" s="110"/>
      <x:c r="K480" s="111"/>
      <x:c r="L480" s="90"/>
      <x:c r="M480" s="90"/>
      <x:c r="N480" s="90"/>
      <x:c r="O480" s="90"/>
      <x:c r="P480" s="90"/>
      <x:c r="Q480" s="90"/>
    </x:row>
    <x:row r="481" ht="19.5" hidden="0" customHeight="1">
      <x:c r="A481" s="90"/>
      <x:c r="B481" s="90"/>
      <x:c r="C481" s="90"/>
      <x:c r="D481" s="90"/>
      <x:c r="E481" s="90"/>
      <x:c r="F481" s="90"/>
      <x:c r="G481" s="110"/>
      <x:c r="H481" s="110"/>
      <x:c r="I481" s="110"/>
      <x:c r="J481" s="110"/>
      <x:c r="K481" s="111"/>
      <x:c r="L481" s="90"/>
      <x:c r="M481" s="90"/>
      <x:c r="N481" s="90"/>
      <x:c r="O481" s="90"/>
      <x:c r="P481" s="90"/>
      <x:c r="Q481" s="90"/>
    </x:row>
    <x:row r="482" ht="19.5" hidden="0" customHeight="1">
      <x:c r="A482" s="90"/>
      <x:c r="B482" s="90"/>
      <x:c r="C482" s="90"/>
      <x:c r="D482" s="90"/>
      <x:c r="E482" s="90"/>
      <x:c r="F482" s="90"/>
      <x:c r="G482" s="110"/>
      <x:c r="H482" s="110"/>
      <x:c r="I482" s="110"/>
      <x:c r="J482" s="110"/>
      <x:c r="K482" s="111"/>
      <x:c r="L482" s="90"/>
      <x:c r="M482" s="90"/>
      <x:c r="N482" s="90"/>
      <x:c r="O482" s="90"/>
      <x:c r="P482" s="90"/>
      <x:c r="Q482" s="90"/>
    </x:row>
    <x:row r="483" ht="19.5" hidden="0" customHeight="1">
      <x:c r="A483" s="90"/>
      <x:c r="B483" s="90"/>
      <x:c r="C483" s="90"/>
      <x:c r="D483" s="90"/>
      <x:c r="E483" s="90"/>
      <x:c r="F483" s="90"/>
      <x:c r="G483" s="110"/>
      <x:c r="H483" s="110"/>
      <x:c r="I483" s="110"/>
      <x:c r="J483" s="110"/>
      <x:c r="K483" s="111"/>
      <x:c r="L483" s="90"/>
      <x:c r="M483" s="90"/>
      <x:c r="N483" s="90"/>
      <x:c r="O483" s="90"/>
      <x:c r="P483" s="90"/>
      <x:c r="Q483" s="90"/>
    </x:row>
    <x:row r="484" ht="19.5" hidden="0" customHeight="1">
      <x:c r="A484" s="90"/>
      <x:c r="B484" s="90"/>
      <x:c r="C484" s="90"/>
      <x:c r="D484" s="90"/>
      <x:c r="E484" s="90"/>
      <x:c r="F484" s="90"/>
      <x:c r="G484" s="110"/>
      <x:c r="H484" s="110"/>
      <x:c r="I484" s="110"/>
      <x:c r="J484" s="110"/>
      <x:c r="K484" s="111"/>
      <x:c r="L484" s="90"/>
      <x:c r="M484" s="90"/>
      <x:c r="N484" s="90"/>
      <x:c r="O484" s="90"/>
      <x:c r="P484" s="90"/>
      <x:c r="Q484" s="90"/>
    </x:row>
    <x:row r="485" ht="19.5" hidden="0" customHeight="1">
      <x:c r="A485" s="90"/>
      <x:c r="B485" s="90"/>
      <x:c r="C485" s="90"/>
      <x:c r="D485" s="90"/>
      <x:c r="E485" s="90"/>
      <x:c r="F485" s="90"/>
      <x:c r="G485" s="110"/>
      <x:c r="H485" s="110"/>
      <x:c r="I485" s="110"/>
      <x:c r="J485" s="110"/>
      <x:c r="K485" s="111"/>
      <x:c r="L485" s="90"/>
      <x:c r="M485" s="90"/>
      <x:c r="N485" s="90"/>
      <x:c r="O485" s="90"/>
      <x:c r="P485" s="90"/>
      <x:c r="Q485" s="90"/>
    </x:row>
    <x:row r="486" ht="19.5" hidden="0" customHeight="1">
      <x:c r="A486" s="90"/>
      <x:c r="B486" s="90"/>
      <x:c r="C486" s="90"/>
      <x:c r="D486" s="90"/>
      <x:c r="E486" s="90"/>
      <x:c r="F486" s="90"/>
      <x:c r="G486" s="110"/>
      <x:c r="H486" s="110"/>
      <x:c r="I486" s="110"/>
      <x:c r="J486" s="110"/>
      <x:c r="K486" s="111"/>
      <x:c r="L486" s="90"/>
      <x:c r="M486" s="90"/>
      <x:c r="N486" s="90"/>
      <x:c r="O486" s="90"/>
      <x:c r="P486" s="90"/>
      <x:c r="Q486" s="90"/>
    </x:row>
    <x:row r="487" ht="19.5" hidden="0" customHeight="1">
      <x:c r="A487" s="90"/>
      <x:c r="B487" s="90"/>
      <x:c r="C487" s="90"/>
      <x:c r="D487" s="90"/>
      <x:c r="E487" s="90"/>
      <x:c r="F487" s="90"/>
      <x:c r="G487" s="110"/>
      <x:c r="H487" s="110"/>
      <x:c r="I487" s="110"/>
      <x:c r="J487" s="110"/>
      <x:c r="K487" s="111"/>
      <x:c r="L487" s="90"/>
      <x:c r="M487" s="90"/>
      <x:c r="N487" s="90"/>
      <x:c r="O487" s="90"/>
      <x:c r="P487" s="90"/>
      <x:c r="Q487" s="90"/>
    </x:row>
    <x:row r="488" ht="19.5" hidden="0" customHeight="1">
      <x:c r="A488" s="90"/>
      <x:c r="B488" s="90"/>
      <x:c r="C488" s="90"/>
      <x:c r="D488" s="90"/>
      <x:c r="E488" s="90"/>
      <x:c r="F488" s="90"/>
      <x:c r="G488" s="110"/>
      <x:c r="H488" s="110"/>
      <x:c r="I488" s="110"/>
      <x:c r="J488" s="110"/>
      <x:c r="K488" s="111"/>
      <x:c r="L488" s="90"/>
      <x:c r="M488" s="90"/>
      <x:c r="N488" s="90"/>
      <x:c r="O488" s="90"/>
      <x:c r="P488" s="90"/>
      <x:c r="Q488" s="90"/>
    </x:row>
    <x:row r="489" ht="19.5" hidden="0" customHeight="1">
      <x:c r="A489" s="90"/>
      <x:c r="B489" s="90"/>
      <x:c r="C489" s="90"/>
      <x:c r="D489" s="90"/>
      <x:c r="E489" s="90"/>
      <x:c r="F489" s="90"/>
      <x:c r="G489" s="110"/>
      <x:c r="H489" s="110"/>
      <x:c r="I489" s="110"/>
      <x:c r="J489" s="110"/>
      <x:c r="K489" s="111"/>
      <x:c r="L489" s="90"/>
      <x:c r="M489" s="90"/>
      <x:c r="N489" s="90"/>
      <x:c r="O489" s="90"/>
      <x:c r="P489" s="90"/>
      <x:c r="Q489" s="90"/>
    </x:row>
    <x:row r="490" ht="19.5" hidden="0" customHeight="1">
      <x:c r="A490" s="90"/>
      <x:c r="B490" s="90"/>
      <x:c r="C490" s="90"/>
      <x:c r="D490" s="90"/>
      <x:c r="E490" s="90"/>
      <x:c r="F490" s="90"/>
      <x:c r="G490" s="110"/>
      <x:c r="H490" s="110"/>
      <x:c r="I490" s="110"/>
      <x:c r="J490" s="110"/>
      <x:c r="K490" s="111"/>
      <x:c r="L490" s="90"/>
      <x:c r="M490" s="90"/>
      <x:c r="N490" s="90"/>
      <x:c r="O490" s="90"/>
      <x:c r="P490" s="90"/>
      <x:c r="Q490" s="90"/>
    </x:row>
    <x:row r="491" ht="19.5" hidden="0" customHeight="1">
      <x:c r="A491" s="90"/>
      <x:c r="B491" s="90"/>
      <x:c r="C491" s="90"/>
      <x:c r="D491" s="90"/>
      <x:c r="E491" s="90"/>
      <x:c r="F491" s="90"/>
      <x:c r="G491" s="110"/>
      <x:c r="H491" s="110"/>
      <x:c r="I491" s="110"/>
      <x:c r="J491" s="110"/>
      <x:c r="K491" s="111"/>
      <x:c r="L491" s="90"/>
      <x:c r="M491" s="90"/>
      <x:c r="N491" s="90"/>
      <x:c r="O491" s="90"/>
      <x:c r="P491" s="90"/>
      <x:c r="Q491" s="90"/>
    </x:row>
    <x:row r="492" ht="19.5" hidden="0" customHeight="1">
      <x:c r="A492" s="90"/>
      <x:c r="B492" s="90"/>
      <x:c r="C492" s="90"/>
      <x:c r="D492" s="90"/>
      <x:c r="E492" s="90"/>
      <x:c r="F492" s="90"/>
      <x:c r="G492" s="110"/>
      <x:c r="H492" s="110"/>
      <x:c r="I492" s="110"/>
      <x:c r="J492" s="110"/>
      <x:c r="K492" s="111"/>
      <x:c r="L492" s="90"/>
      <x:c r="M492" s="90"/>
      <x:c r="N492" s="90"/>
      <x:c r="O492" s="90"/>
      <x:c r="P492" s="90"/>
      <x:c r="Q492" s="90"/>
    </x:row>
    <x:row r="493" ht="19.5" hidden="0" customHeight="1">
      <x:c r="A493" s="90"/>
      <x:c r="B493" s="90"/>
      <x:c r="C493" s="90"/>
      <x:c r="D493" s="90"/>
      <x:c r="E493" s="90"/>
      <x:c r="F493" s="90"/>
      <x:c r="G493" s="110"/>
      <x:c r="H493" s="110"/>
      <x:c r="I493" s="110"/>
      <x:c r="J493" s="110"/>
      <x:c r="K493" s="111"/>
      <x:c r="L493" s="90"/>
      <x:c r="M493" s="90"/>
      <x:c r="N493" s="90"/>
      <x:c r="O493" s="90"/>
      <x:c r="P493" s="90"/>
      <x:c r="Q493" s="90"/>
    </x:row>
    <x:row r="494" ht="19.5" hidden="0" customHeight="1">
      <x:c r="A494" s="90"/>
      <x:c r="B494" s="90"/>
      <x:c r="C494" s="90"/>
      <x:c r="D494" s="90"/>
      <x:c r="E494" s="90"/>
      <x:c r="F494" s="90"/>
      <x:c r="G494" s="110"/>
      <x:c r="H494" s="110"/>
      <x:c r="I494" s="110"/>
      <x:c r="J494" s="110"/>
      <x:c r="K494" s="111"/>
      <x:c r="L494" s="90"/>
      <x:c r="M494" s="90"/>
      <x:c r="N494" s="90"/>
      <x:c r="O494" s="90"/>
      <x:c r="P494" s="90"/>
      <x:c r="Q494" s="90"/>
    </x:row>
    <x:row r="495" ht="19.5" hidden="0" customHeight="1">
      <x:c r="A495" s="90"/>
      <x:c r="B495" s="90"/>
      <x:c r="C495" s="90"/>
      <x:c r="D495" s="90"/>
      <x:c r="E495" s="90"/>
      <x:c r="F495" s="90"/>
      <x:c r="G495" s="110"/>
      <x:c r="H495" s="110"/>
      <x:c r="I495" s="110"/>
      <x:c r="J495" s="110"/>
      <x:c r="K495" s="111"/>
      <x:c r="L495" s="90"/>
      <x:c r="M495" s="90"/>
      <x:c r="N495" s="90"/>
      <x:c r="O495" s="90"/>
      <x:c r="P495" s="90"/>
      <x:c r="Q495" s="90"/>
    </x:row>
    <x:row r="496" ht="19.5" hidden="0" customHeight="1">
      <x:c r="A496" s="90"/>
      <x:c r="B496" s="90"/>
      <x:c r="C496" s="90"/>
      <x:c r="D496" s="90"/>
      <x:c r="E496" s="90"/>
      <x:c r="F496" s="90"/>
      <x:c r="G496" s="110"/>
      <x:c r="H496" s="110"/>
      <x:c r="I496" s="110"/>
      <x:c r="J496" s="110"/>
      <x:c r="K496" s="111"/>
      <x:c r="L496" s="90"/>
      <x:c r="M496" s="90"/>
      <x:c r="N496" s="90"/>
      <x:c r="O496" s="90"/>
      <x:c r="P496" s="90"/>
      <x:c r="Q496" s="90"/>
    </x:row>
    <x:row r="497" ht="19.5" hidden="0" customHeight="1">
      <x:c r="A497" s="90"/>
      <x:c r="B497" s="90"/>
      <x:c r="C497" s="90"/>
      <x:c r="D497" s="90"/>
      <x:c r="E497" s="90"/>
      <x:c r="F497" s="90"/>
      <x:c r="G497" s="110"/>
      <x:c r="H497" s="110"/>
      <x:c r="I497" s="110"/>
      <x:c r="J497" s="110"/>
      <x:c r="K497" s="111"/>
      <x:c r="L497" s="90"/>
      <x:c r="M497" s="90"/>
      <x:c r="N497" s="90"/>
      <x:c r="O497" s="90"/>
      <x:c r="P497" s="90"/>
      <x:c r="Q497" s="90"/>
    </x:row>
    <x:row r="498" ht="19.5" hidden="0" customHeight="1">
      <x:c r="A498" s="90"/>
      <x:c r="B498" s="90"/>
      <x:c r="C498" s="90"/>
      <x:c r="D498" s="90"/>
      <x:c r="E498" s="90"/>
      <x:c r="F498" s="90"/>
      <x:c r="G498" s="110"/>
      <x:c r="H498" s="110"/>
      <x:c r="I498" s="110"/>
      <x:c r="J498" s="110"/>
      <x:c r="K498" s="111"/>
      <x:c r="L498" s="90"/>
      <x:c r="M498" s="90"/>
      <x:c r="N498" s="90"/>
      <x:c r="O498" s="90"/>
      <x:c r="P498" s="90"/>
      <x:c r="Q498" s="90"/>
    </x:row>
    <x:row r="499" ht="19.5" hidden="0" customHeight="1">
      <x:c r="A499" s="90"/>
      <x:c r="B499" s="90"/>
      <x:c r="C499" s="90"/>
      <x:c r="D499" s="90"/>
      <x:c r="E499" s="90"/>
      <x:c r="F499" s="90"/>
      <x:c r="G499" s="110"/>
      <x:c r="H499" s="110"/>
      <x:c r="I499" s="110"/>
      <x:c r="J499" s="110"/>
      <x:c r="K499" s="111"/>
      <x:c r="L499" s="90"/>
      <x:c r="M499" s="90"/>
      <x:c r="N499" s="90"/>
      <x:c r="O499" s="90"/>
      <x:c r="P499" s="90"/>
      <x:c r="Q499" s="90"/>
    </x:row>
    <x:row r="500" ht="19.5" hidden="0" customHeight="1">
      <x:c r="A500" s="90"/>
      <x:c r="B500" s="90"/>
      <x:c r="C500" s="90"/>
      <x:c r="D500" s="90"/>
      <x:c r="E500" s="90"/>
      <x:c r="F500" s="90"/>
      <x:c r="G500" s="110"/>
      <x:c r="H500" s="110"/>
      <x:c r="I500" s="110"/>
      <x:c r="J500" s="110"/>
      <x:c r="K500" s="111"/>
      <x:c r="L500" s="90"/>
      <x:c r="M500" s="90"/>
      <x:c r="N500" s="90"/>
      <x:c r="O500" s="90"/>
      <x:c r="P500" s="90"/>
      <x:c r="Q500" s="90"/>
    </x:row>
    <x:row r="501" ht="19.5" hidden="0" customHeight="1">
      <x:c r="A501" s="90"/>
      <x:c r="B501" s="90"/>
      <x:c r="C501" s="90"/>
      <x:c r="D501" s="90"/>
      <x:c r="E501" s="90"/>
      <x:c r="F501" s="90"/>
      <x:c r="G501" s="110"/>
      <x:c r="H501" s="110"/>
      <x:c r="I501" s="110"/>
      <x:c r="J501" s="110"/>
      <x:c r="K501" s="111"/>
      <x:c r="L501" s="90"/>
      <x:c r="M501" s="90"/>
      <x:c r="N501" s="90"/>
      <x:c r="O501" s="90"/>
      <x:c r="P501" s="90"/>
      <x:c r="Q501" s="90"/>
    </x:row>
    <x:row r="502" ht="19.5" hidden="0" customHeight="1">
      <x:c r="A502" s="90"/>
      <x:c r="B502" s="90"/>
      <x:c r="C502" s="90"/>
      <x:c r="D502" s="90"/>
      <x:c r="E502" s="90"/>
      <x:c r="F502" s="90"/>
      <x:c r="G502" s="110"/>
      <x:c r="H502" s="110"/>
      <x:c r="I502" s="110"/>
      <x:c r="J502" s="110"/>
      <x:c r="K502" s="111"/>
      <x:c r="L502" s="90"/>
      <x:c r="M502" s="90"/>
      <x:c r="N502" s="90"/>
      <x:c r="O502" s="90"/>
      <x:c r="P502" s="90"/>
      <x:c r="Q502" s="90"/>
    </x:row>
    <x:row r="503" ht="19.5" hidden="0" customHeight="1">
      <x:c r="A503" s="90"/>
      <x:c r="B503" s="90"/>
      <x:c r="C503" s="90"/>
      <x:c r="D503" s="90"/>
      <x:c r="E503" s="90"/>
      <x:c r="F503" s="90"/>
      <x:c r="G503" s="110"/>
      <x:c r="H503" s="110"/>
      <x:c r="I503" s="110"/>
      <x:c r="J503" s="110"/>
      <x:c r="K503" s="111"/>
      <x:c r="L503" s="90"/>
      <x:c r="M503" s="90"/>
      <x:c r="N503" s="90"/>
      <x:c r="O503" s="90"/>
      <x:c r="P503" s="90"/>
      <x:c r="Q503" s="90"/>
    </x:row>
    <x:row r="504" ht="19.5" hidden="0" customHeight="1">
      <x:c r="A504" s="90"/>
      <x:c r="B504" s="90"/>
      <x:c r="C504" s="90"/>
      <x:c r="D504" s="90"/>
      <x:c r="E504" s="90"/>
      <x:c r="F504" s="90"/>
      <x:c r="G504" s="110"/>
      <x:c r="H504" s="110"/>
      <x:c r="I504" s="110"/>
      <x:c r="J504" s="110"/>
      <x:c r="K504" s="111"/>
      <x:c r="L504" s="90"/>
      <x:c r="M504" s="90"/>
      <x:c r="N504" s="90"/>
      <x:c r="O504" s="90"/>
      <x:c r="P504" s="90"/>
      <x:c r="Q504" s="90"/>
    </x:row>
    <x:row r="505" ht="19.5" hidden="0" customHeight="1">
      <x:c r="A505" s="90"/>
      <x:c r="B505" s="90"/>
      <x:c r="C505" s="90"/>
      <x:c r="D505" s="90"/>
      <x:c r="E505" s="90"/>
      <x:c r="F505" s="90"/>
      <x:c r="G505" s="110"/>
      <x:c r="H505" s="110"/>
      <x:c r="I505" s="110"/>
      <x:c r="J505" s="110"/>
      <x:c r="K505" s="111"/>
      <x:c r="L505" s="90"/>
      <x:c r="M505" s="90"/>
      <x:c r="N505" s="90"/>
      <x:c r="O505" s="90"/>
      <x:c r="P505" s="90"/>
      <x:c r="Q505" s="90"/>
    </x:row>
    <x:row r="506" ht="19.5" hidden="0" customHeight="1">
      <x:c r="A506" s="123"/>
      <x:c r="B506" s="123"/>
      <x:c r="C506" s="123"/>
      <x:c r="D506" s="123"/>
      <x:c r="E506" s="123"/>
      <x:c r="F506" s="123"/>
      <x:c r="G506" s="124"/>
      <x:c r="H506" s="124"/>
      <x:c r="I506" s="124"/>
      <x:c r="J506" s="124"/>
      <x:c r="K506" s="125"/>
      <x:c r="L506" s="123"/>
      <x:c r="M506" s="123"/>
      <x:c r="N506" s="123"/>
      <x:c r="O506" s="123"/>
      <x:c r="P506" s="123"/>
      <x:c r="Q506" s="123"/>
    </x:row>
  </x:sheetData>
  <x:dataValidations count="4">
    <x:dataValidation type="list" errorStyle="stop" operator="between" allowBlank="0" showDropDown="0" showInputMessage="0" showErrorMessage="0" sqref="E7:E506">
      <x:formula1>"Overall property,Structure,Envelope,Roof,Mechanical,Electrical,Life safety,Other"</x:formula1>
      <x:formula2>0</x:formula2>
    </x:dataValidation>
    <x:dataValidation type="list" errorStyle="stop" operator="between" allowBlank="0" showDropDown="0" showInputMessage="0" showErrorMessage="0" sqref="F7:F506">
      <x:formula1>"New,Good,Fair,Poor,Not Assessed"</x:formula1>
      <x:formula2>0</x:formula2>
    </x:dataValidation>
    <x:dataValidation type="list" errorStyle="stop" operator="between" allowBlank="0" showDropDown="0" showInputMessage="0" showErrorMessage="0" sqref="L7:L506">
      <x:formula1>"Current,Monitor,Major renewal,Check required,Not Assessed"</x:formula1>
      <x:formula2>0</x:formula2>
    </x:dataValidation>
    <x:dataValidation type="list" errorStyle="stop" operator="between" allowBlank="0" showDropDown="0" showInputMessage="0" showErrorMessage="0" sqref="O7:O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4" width="18" style="1" hidden="0" customWidth="1"/>
    <x:col min="5" max="5" width="20" style="1" hidden="0" customWidth="1"/>
    <x:col min="6" max="6" width="24" style="1" hidden="0" customWidth="1"/>
    <x:col min="7" max="7" width="38" style="1" hidden="0" customWidth="1"/>
    <x:col min="8" max="8" width="18" style="1" hidden="0" customWidth="1"/>
    <x:col min="9" max="12" width="16" style="1" hidden="0" customWidth="1"/>
    <x:col min="13" max="13" width="20" style="1" hidden="0" customWidth="1"/>
    <x:col min="14" max="15" width="26" style="1" hidden="0" customWidth="1"/>
    <x:col min="16" max="16" width="20" style="1" hidden="0" customWidth="1"/>
    <x:col min="17" max="17" width="18" style="1" hidden="0" customWidth="1"/>
    <x:col min="18" max="18" width="24" style="1" hidden="0" customWidth="1"/>
    <x:col min="19" max="19" width="20" style="1" hidden="0" customWidth="1"/>
    <x:col min="20" max="20" width="18" style="1" hidden="0" customWidth="1"/>
    <x:col min="21" max="21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1630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3"/>
      <x:c r="W2" s="3"/>
      <x:c r="X2" s="3"/>
      <x:c r="Y2" s="3"/>
      <x:c r="Z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5" t="s">
        <x:v>1631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3"/>
      <x:c r="W4" s="3"/>
      <x:c r="X4" s="3"/>
      <x:c r="Y4" s="3"/>
      <x:c r="Z4" s="3"/>
    </x:row>
    <x:row r="5" ht="19.5" hidden="0" customHeight="1">
      <x:c r="A5" s="122" t="s">
        <x:v>1622</x:v>
      </x:c>
      <x:c r="B5" s="122"/>
      <x:c r="C5" s="122"/>
      <x:c r="D5" s="122"/>
      <x:c r="E5" s="122"/>
      <x:c r="F5" s="122"/>
      <x:c r="G5" s="122"/>
      <x:c r="H5" s="122"/>
      <x:c r="I5" s="122"/>
      <x:c r="J5" s="122"/>
      <x:c r="K5" s="122"/>
      <x:c r="L5" s="122"/>
      <x:c r="M5" s="122"/>
      <x:c r="N5" s="122"/>
      <x:c r="O5" s="122"/>
      <x:c r="P5" s="122"/>
      <x:c r="Q5" s="122"/>
      <x:c r="R5" s="122"/>
      <x:c r="S5" s="122"/>
      <x:c r="T5" s="122"/>
      <x:c r="U5" s="122"/>
      <x:c r="V5" s="3"/>
      <x:c r="W5" s="3"/>
      <x:c r="X5" s="3"/>
      <x:c r="Y5" s="3"/>
      <x:c r="Z5" s="3"/>
    </x:row>
    <x:row r="6" ht="33.75" hidden="0" customHeight="1">
      <x:c r="A6" s="298" t="s">
        <x:v>1632</x:v>
      </x:c>
      <x:c r="B6" s="298" t="s">
        <x:v>1057</x:v>
      </x:c>
      <x:c r="C6" s="298" t="s">
        <x:v>1058</x:v>
      </x:c>
      <x:c r="D6" s="299" t="s">
        <x:v>539</x:v>
      </x:c>
      <x:c r="E6" s="298" t="s">
        <x:v>1633</x:v>
      </x:c>
      <x:c r="F6" s="298" t="s">
        <x:v>1634</x:v>
      </x:c>
      <x:c r="G6" s="299" t="s">
        <x:v>419</x:v>
      </x:c>
      <x:c r="H6" s="299" t="s">
        <x:v>1635</x:v>
      </x:c>
      <x:c r="I6" s="299" t="s">
        <x:v>1636</x:v>
      </x:c>
      <x:c r="J6" s="299" t="s">
        <x:v>597</x:v>
      </x:c>
      <x:c r="K6" s="299" t="s">
        <x:v>599</x:v>
      </x:c>
      <x:c r="L6" s="299" t="s">
        <x:v>1637</x:v>
      </x:c>
      <x:c r="M6" s="299" t="s">
        <x:v>1638</x:v>
      </x:c>
      <x:c r="N6" s="299" t="s">
        <x:v>1606</x:v>
      </x:c>
      <x:c r="O6" s="299" t="s">
        <x:v>1639</x:v>
      </x:c>
      <x:c r="P6" s="298" t="s">
        <x:v>1640</x:v>
      </x:c>
      <x:c r="Q6" s="298" t="s">
        <x:v>1460</x:v>
      </x:c>
      <x:c r="R6" s="299" t="s">
        <x:v>533</x:v>
      </x:c>
      <x:c r="S6" s="298" t="s">
        <x:v>1076</x:v>
      </x:c>
      <x:c r="T6" s="298" t="s">
        <x:v>1493</x:v>
      </x:c>
      <x:c r="U6" s="299" t="s">
        <x:v>448</x:v>
      </x:c>
      <x:c r="V6" s="300"/>
      <x:c r="W6" s="300"/>
      <x:c r="X6" s="300"/>
      <x:c r="Y6" s="300"/>
      <x:c r="Z6" s="300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126"/>
      <x:c r="I7" s="90"/>
      <x:c r="J7" s="91"/>
      <x:c r="K7" s="91"/>
      <x:c r="L7" s="127"/>
      <x:c r="M7" s="111"/>
      <x:c r="N7" s="90"/>
      <x:c r="O7" s="90"/>
      <x:c r="P7" s="90"/>
      <x:c r="Q7" s="90"/>
      <x:c r="R7" s="90"/>
      <x:c r="S7" s="90"/>
      <x:c r="T7" s="90"/>
      <x:c r="U7" s="90"/>
      <x:c r="V7" s="3"/>
      <x:c r="W7" s="3"/>
      <x:c r="X7" s="3"/>
      <x:c r="Y7" s="3"/>
      <x:c r="Z7" s="3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126"/>
      <x:c r="I8" s="90"/>
      <x:c r="J8" s="91"/>
      <x:c r="K8" s="91"/>
      <x:c r="L8" s="127"/>
      <x:c r="M8" s="111"/>
      <x:c r="N8" s="90"/>
      <x:c r="O8" s="90"/>
      <x:c r="P8" s="90"/>
      <x:c r="Q8" s="90"/>
      <x:c r="R8" s="90"/>
      <x:c r="S8" s="90"/>
      <x:c r="T8" s="90"/>
      <x:c r="U8" s="90"/>
      <x:c r="V8" s="3"/>
      <x:c r="W8" s="3"/>
      <x:c r="X8" s="3"/>
      <x:c r="Y8" s="3"/>
      <x:c r="Z8" s="3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126"/>
      <x:c r="I9" s="90"/>
      <x:c r="J9" s="91"/>
      <x:c r="K9" s="91"/>
      <x:c r="L9" s="127"/>
      <x:c r="M9" s="111"/>
      <x:c r="N9" s="90"/>
      <x:c r="O9" s="90"/>
      <x:c r="P9" s="90"/>
      <x:c r="Q9" s="90"/>
      <x:c r="R9" s="90"/>
      <x:c r="S9" s="90"/>
      <x:c r="T9" s="90"/>
      <x:c r="U9" s="90"/>
      <x:c r="V9" s="3"/>
      <x:c r="W9" s="3"/>
      <x:c r="X9" s="3"/>
      <x:c r="Y9" s="3"/>
      <x:c r="Z9" s="3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126"/>
      <x:c r="I10" s="90"/>
      <x:c r="J10" s="91"/>
      <x:c r="K10" s="91"/>
      <x:c r="L10" s="127"/>
      <x:c r="M10" s="111"/>
      <x:c r="N10" s="90"/>
      <x:c r="O10" s="90"/>
      <x:c r="P10" s="90"/>
      <x:c r="Q10" s="90"/>
      <x:c r="R10" s="90"/>
      <x:c r="S10" s="90"/>
      <x:c r="T10" s="90"/>
      <x:c r="U10" s="90"/>
      <x:c r="V10" s="3"/>
      <x:c r="W10" s="3"/>
      <x:c r="X10" s="3"/>
      <x:c r="Y10" s="3"/>
      <x:c r="Z10" s="3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126"/>
      <x:c r="I11" s="90"/>
      <x:c r="J11" s="91"/>
      <x:c r="K11" s="91"/>
      <x:c r="L11" s="127"/>
      <x:c r="M11" s="111"/>
      <x:c r="N11" s="90"/>
      <x:c r="O11" s="90"/>
      <x:c r="P11" s="90"/>
      <x:c r="Q11" s="90"/>
      <x:c r="R11" s="90"/>
      <x:c r="S11" s="90"/>
      <x:c r="T11" s="90"/>
      <x:c r="U11" s="90"/>
      <x:c r="V11" s="3"/>
      <x:c r="W11" s="3"/>
      <x:c r="X11" s="3"/>
      <x:c r="Y11" s="3"/>
      <x:c r="Z11" s="3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126"/>
      <x:c r="I12" s="90"/>
      <x:c r="J12" s="91"/>
      <x:c r="K12" s="91"/>
      <x:c r="L12" s="127"/>
      <x:c r="M12" s="111"/>
      <x:c r="N12" s="90"/>
      <x:c r="O12" s="90"/>
      <x:c r="P12" s="90"/>
      <x:c r="Q12" s="90"/>
      <x:c r="R12" s="90"/>
      <x:c r="S12" s="90"/>
      <x:c r="T12" s="90"/>
      <x:c r="U12" s="90"/>
      <x:c r="V12" s="3"/>
      <x:c r="W12" s="3"/>
      <x:c r="X12" s="3"/>
      <x:c r="Y12" s="3"/>
      <x:c r="Z12" s="3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126"/>
      <x:c r="I13" s="90"/>
      <x:c r="J13" s="91"/>
      <x:c r="K13" s="91"/>
      <x:c r="L13" s="127"/>
      <x:c r="M13" s="111"/>
      <x:c r="N13" s="90"/>
      <x:c r="O13" s="90"/>
      <x:c r="P13" s="90"/>
      <x:c r="Q13" s="90"/>
      <x:c r="R13" s="90"/>
      <x:c r="S13" s="90"/>
      <x:c r="T13" s="90"/>
      <x:c r="U13" s="90"/>
      <x:c r="V13" s="3"/>
      <x:c r="W13" s="3"/>
      <x:c r="X13" s="3"/>
      <x:c r="Y13" s="3"/>
      <x:c r="Z13" s="3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126"/>
      <x:c r="I14" s="90"/>
      <x:c r="J14" s="91"/>
      <x:c r="K14" s="91"/>
      <x:c r="L14" s="127"/>
      <x:c r="M14" s="111"/>
      <x:c r="N14" s="90"/>
      <x:c r="O14" s="90"/>
      <x:c r="P14" s="90"/>
      <x:c r="Q14" s="90"/>
      <x:c r="R14" s="90"/>
      <x:c r="S14" s="90"/>
      <x:c r="T14" s="90"/>
      <x:c r="U14" s="90"/>
      <x:c r="V14" s="3"/>
      <x:c r="W14" s="3"/>
      <x:c r="X14" s="3"/>
      <x:c r="Y14" s="3"/>
      <x:c r="Z14" s="3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126"/>
      <x:c r="I15" s="90"/>
      <x:c r="J15" s="91"/>
      <x:c r="K15" s="91"/>
      <x:c r="L15" s="127"/>
      <x:c r="M15" s="111"/>
      <x:c r="N15" s="90"/>
      <x:c r="O15" s="90"/>
      <x:c r="P15" s="90"/>
      <x:c r="Q15" s="90"/>
      <x:c r="R15" s="90"/>
      <x:c r="S15" s="90"/>
      <x:c r="T15" s="90"/>
      <x:c r="U15" s="90"/>
      <x:c r="V15" s="3"/>
      <x:c r="W15" s="3"/>
      <x:c r="X15" s="3"/>
      <x:c r="Y15" s="3"/>
      <x:c r="Z15" s="3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126"/>
      <x:c r="I16" s="90"/>
      <x:c r="J16" s="91"/>
      <x:c r="K16" s="91"/>
      <x:c r="L16" s="127"/>
      <x:c r="M16" s="111"/>
      <x:c r="N16" s="90"/>
      <x:c r="O16" s="90"/>
      <x:c r="P16" s="90"/>
      <x:c r="Q16" s="90"/>
      <x:c r="R16" s="90"/>
      <x:c r="S16" s="90"/>
      <x:c r="T16" s="90"/>
      <x:c r="U16" s="90"/>
      <x:c r="V16" s="3"/>
      <x:c r="W16" s="3"/>
      <x:c r="X16" s="3"/>
      <x:c r="Y16" s="3"/>
      <x:c r="Z16" s="3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126"/>
      <x:c r="I17" s="90"/>
      <x:c r="J17" s="91"/>
      <x:c r="K17" s="91"/>
      <x:c r="L17" s="127"/>
      <x:c r="M17" s="111"/>
      <x:c r="N17" s="90"/>
      <x:c r="O17" s="90"/>
      <x:c r="P17" s="90"/>
      <x:c r="Q17" s="90"/>
      <x:c r="R17" s="90"/>
      <x:c r="S17" s="90"/>
      <x:c r="T17" s="90"/>
      <x:c r="U17" s="90"/>
      <x:c r="V17" s="3"/>
      <x:c r="W17" s="3"/>
      <x:c r="X17" s="3"/>
      <x:c r="Y17" s="3"/>
      <x:c r="Z17" s="3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126"/>
      <x:c r="I18" s="90"/>
      <x:c r="J18" s="91"/>
      <x:c r="K18" s="91"/>
      <x:c r="L18" s="127"/>
      <x:c r="M18" s="111"/>
      <x:c r="N18" s="90"/>
      <x:c r="O18" s="90"/>
      <x:c r="P18" s="90"/>
      <x:c r="Q18" s="90"/>
      <x:c r="R18" s="90"/>
      <x:c r="S18" s="90"/>
      <x:c r="T18" s="90"/>
      <x:c r="U18" s="90"/>
      <x:c r="V18" s="3"/>
      <x:c r="W18" s="3"/>
      <x:c r="X18" s="3"/>
      <x:c r="Y18" s="3"/>
      <x:c r="Z18" s="3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126"/>
      <x:c r="I19" s="90"/>
      <x:c r="J19" s="91"/>
      <x:c r="K19" s="91"/>
      <x:c r="L19" s="127"/>
      <x:c r="M19" s="111"/>
      <x:c r="N19" s="90"/>
      <x:c r="O19" s="90"/>
      <x:c r="P19" s="90"/>
      <x:c r="Q19" s="90"/>
      <x:c r="R19" s="90"/>
      <x:c r="S19" s="90"/>
      <x:c r="T19" s="90"/>
      <x:c r="U19" s="90"/>
      <x:c r="V19" s="3"/>
      <x:c r="W19" s="3"/>
      <x:c r="X19" s="3"/>
      <x:c r="Y19" s="3"/>
      <x:c r="Z19" s="3"/>
    </x:row>
    <x:row r="20" ht="19.5" hidden="0" customHeight="1">
      <x:c r="A20" s="90"/>
      <x:c r="B20" s="90"/>
      <x:c r="C20" s="90"/>
      <x:c r="D20" s="90"/>
      <x:c r="E20" s="90"/>
      <x:c r="F20" s="90"/>
      <x:c r="G20" s="90"/>
      <x:c r="H20" s="126"/>
      <x:c r="I20" s="90"/>
      <x:c r="J20" s="91"/>
      <x:c r="K20" s="91"/>
      <x:c r="L20" s="127"/>
      <x:c r="M20" s="111"/>
      <x:c r="N20" s="90"/>
      <x:c r="O20" s="90"/>
      <x:c r="P20" s="90"/>
      <x:c r="Q20" s="90"/>
      <x:c r="R20" s="90"/>
      <x:c r="S20" s="90"/>
      <x:c r="T20" s="90"/>
      <x:c r="U20" s="90"/>
      <x:c r="V20" s="3"/>
      <x:c r="W20" s="3"/>
      <x:c r="X20" s="3"/>
      <x:c r="Y20" s="3"/>
      <x:c r="Z20" s="3"/>
    </x:row>
    <x:row r="21" ht="19.5" hidden="0" customHeight="1">
      <x:c r="A21" s="90"/>
      <x:c r="B21" s="90"/>
      <x:c r="C21" s="90"/>
      <x:c r="D21" s="90"/>
      <x:c r="E21" s="90"/>
      <x:c r="F21" s="90"/>
      <x:c r="G21" s="90"/>
      <x:c r="H21" s="126"/>
      <x:c r="I21" s="90"/>
      <x:c r="J21" s="91"/>
      <x:c r="K21" s="91"/>
      <x:c r="L21" s="127"/>
      <x:c r="M21" s="111"/>
      <x:c r="N21" s="90"/>
      <x:c r="O21" s="90"/>
      <x:c r="P21" s="90"/>
      <x:c r="Q21" s="90"/>
      <x:c r="R21" s="90"/>
      <x:c r="S21" s="90"/>
      <x:c r="T21" s="90"/>
      <x:c r="U21" s="90"/>
      <x:c r="V21" s="3"/>
      <x:c r="W21" s="3"/>
      <x:c r="X21" s="3"/>
      <x:c r="Y21" s="3"/>
      <x:c r="Z21" s="3"/>
    </x:row>
    <x:row r="22" ht="19.5" hidden="0" customHeight="1">
      <x:c r="A22" s="90"/>
      <x:c r="B22" s="90"/>
      <x:c r="C22" s="90"/>
      <x:c r="D22" s="90"/>
      <x:c r="E22" s="90"/>
      <x:c r="F22" s="90"/>
      <x:c r="G22" s="90"/>
      <x:c r="H22" s="126"/>
      <x:c r="I22" s="90"/>
      <x:c r="J22" s="91"/>
      <x:c r="K22" s="91"/>
      <x:c r="L22" s="127"/>
      <x:c r="M22" s="111"/>
      <x:c r="N22" s="90"/>
      <x:c r="O22" s="90"/>
      <x:c r="P22" s="90"/>
      <x:c r="Q22" s="90"/>
      <x:c r="R22" s="90"/>
      <x:c r="S22" s="90"/>
      <x:c r="T22" s="90"/>
      <x:c r="U22" s="90"/>
      <x:c r="V22" s="3"/>
      <x:c r="W22" s="3"/>
      <x:c r="X22" s="3"/>
      <x:c r="Y22" s="3"/>
      <x:c r="Z22" s="3"/>
    </x:row>
    <x:row r="23" ht="19.5" hidden="0" customHeight="1">
      <x:c r="A23" s="90"/>
      <x:c r="B23" s="90"/>
      <x:c r="C23" s="90"/>
      <x:c r="D23" s="90"/>
      <x:c r="E23" s="90"/>
      <x:c r="F23" s="90"/>
      <x:c r="G23" s="90"/>
      <x:c r="H23" s="126"/>
      <x:c r="I23" s="90"/>
      <x:c r="J23" s="91"/>
      <x:c r="K23" s="91"/>
      <x:c r="L23" s="127"/>
      <x:c r="M23" s="111"/>
      <x:c r="N23" s="90"/>
      <x:c r="O23" s="90"/>
      <x:c r="P23" s="90"/>
      <x:c r="Q23" s="90"/>
      <x:c r="R23" s="90"/>
      <x:c r="S23" s="90"/>
      <x:c r="T23" s="90"/>
      <x:c r="U23" s="90"/>
      <x:c r="V23" s="3"/>
      <x:c r="W23" s="3"/>
      <x:c r="X23" s="3"/>
      <x:c r="Y23" s="3"/>
      <x:c r="Z23" s="3"/>
    </x:row>
    <x:row r="24" ht="19.5" hidden="0" customHeight="1">
      <x:c r="A24" s="90"/>
      <x:c r="B24" s="90"/>
      <x:c r="C24" s="90"/>
      <x:c r="D24" s="90"/>
      <x:c r="E24" s="90"/>
      <x:c r="F24" s="90"/>
      <x:c r="G24" s="90"/>
      <x:c r="H24" s="126"/>
      <x:c r="I24" s="90"/>
      <x:c r="J24" s="91"/>
      <x:c r="K24" s="91"/>
      <x:c r="L24" s="127"/>
      <x:c r="M24" s="111"/>
      <x:c r="N24" s="90"/>
      <x:c r="O24" s="90"/>
      <x:c r="P24" s="90"/>
      <x:c r="Q24" s="90"/>
      <x:c r="R24" s="90"/>
      <x:c r="S24" s="90"/>
      <x:c r="T24" s="90"/>
      <x:c r="U24" s="90"/>
      <x:c r="V24" s="3"/>
      <x:c r="W24" s="3"/>
      <x:c r="X24" s="3"/>
      <x:c r="Y24" s="3"/>
      <x:c r="Z24" s="3"/>
    </x:row>
    <x:row r="25" ht="19.5" hidden="0" customHeight="1">
      <x:c r="A25" s="90"/>
      <x:c r="B25" s="90"/>
      <x:c r="C25" s="90"/>
      <x:c r="D25" s="90"/>
      <x:c r="E25" s="90"/>
      <x:c r="F25" s="90"/>
      <x:c r="G25" s="90"/>
      <x:c r="H25" s="126"/>
      <x:c r="I25" s="90"/>
      <x:c r="J25" s="91"/>
      <x:c r="K25" s="91"/>
      <x:c r="L25" s="127"/>
      <x:c r="M25" s="111"/>
      <x:c r="N25" s="90"/>
      <x:c r="O25" s="90"/>
      <x:c r="P25" s="90"/>
      <x:c r="Q25" s="90"/>
      <x:c r="R25" s="90"/>
      <x:c r="S25" s="90"/>
      <x:c r="T25" s="90"/>
      <x:c r="U25" s="90"/>
      <x:c r="V25" s="3"/>
      <x:c r="W25" s="3"/>
      <x:c r="X25" s="3"/>
      <x:c r="Y25" s="3"/>
      <x:c r="Z25" s="3"/>
    </x:row>
    <x:row r="26" ht="19.5" hidden="0" customHeight="1">
      <x:c r="A26" s="90"/>
      <x:c r="B26" s="90"/>
      <x:c r="C26" s="90"/>
      <x:c r="D26" s="90"/>
      <x:c r="E26" s="90"/>
      <x:c r="F26" s="90"/>
      <x:c r="G26" s="90"/>
      <x:c r="H26" s="126"/>
      <x:c r="I26" s="90"/>
      <x:c r="J26" s="91"/>
      <x:c r="K26" s="91"/>
      <x:c r="L26" s="127"/>
      <x:c r="M26" s="111"/>
      <x:c r="N26" s="90"/>
      <x:c r="O26" s="90"/>
      <x:c r="P26" s="90"/>
      <x:c r="Q26" s="90"/>
      <x:c r="R26" s="90"/>
      <x:c r="S26" s="90"/>
      <x:c r="T26" s="90"/>
      <x:c r="U26" s="90"/>
      <x:c r="V26" s="3"/>
      <x:c r="W26" s="3"/>
      <x:c r="X26" s="3"/>
      <x:c r="Y26" s="3"/>
      <x:c r="Z26" s="3"/>
    </x:row>
    <x:row r="27" ht="19.5" hidden="0" customHeight="1">
      <x:c r="A27" s="90"/>
      <x:c r="B27" s="90"/>
      <x:c r="C27" s="90"/>
      <x:c r="D27" s="90"/>
      <x:c r="E27" s="90"/>
      <x:c r="F27" s="90"/>
      <x:c r="G27" s="90"/>
      <x:c r="H27" s="126"/>
      <x:c r="I27" s="90"/>
      <x:c r="J27" s="91"/>
      <x:c r="K27" s="91"/>
      <x:c r="L27" s="127"/>
      <x:c r="M27" s="111"/>
      <x:c r="N27" s="90"/>
      <x:c r="O27" s="90"/>
      <x:c r="P27" s="90"/>
      <x:c r="Q27" s="90"/>
      <x:c r="R27" s="90"/>
      <x:c r="S27" s="90"/>
      <x:c r="T27" s="90"/>
      <x:c r="U27" s="90"/>
      <x:c r="V27" s="3"/>
      <x:c r="W27" s="3"/>
      <x:c r="X27" s="3"/>
      <x:c r="Y27" s="3"/>
      <x:c r="Z27" s="3"/>
    </x:row>
    <x:row r="28" ht="19.5" hidden="0" customHeight="1">
      <x:c r="A28" s="90"/>
      <x:c r="B28" s="90"/>
      <x:c r="C28" s="90"/>
      <x:c r="D28" s="90"/>
      <x:c r="E28" s="90"/>
      <x:c r="F28" s="90"/>
      <x:c r="G28" s="90"/>
      <x:c r="H28" s="126"/>
      <x:c r="I28" s="90"/>
      <x:c r="J28" s="91"/>
      <x:c r="K28" s="91"/>
      <x:c r="L28" s="127"/>
      <x:c r="M28" s="111"/>
      <x:c r="N28" s="90"/>
      <x:c r="O28" s="90"/>
      <x:c r="P28" s="90"/>
      <x:c r="Q28" s="90"/>
      <x:c r="R28" s="90"/>
      <x:c r="S28" s="90"/>
      <x:c r="T28" s="90"/>
      <x:c r="U28" s="90"/>
      <x:c r="V28" s="3"/>
      <x:c r="W28" s="3"/>
      <x:c r="X28" s="3"/>
      <x:c r="Y28" s="3"/>
      <x:c r="Z28" s="3"/>
    </x:row>
    <x:row r="29" ht="19.5" hidden="0" customHeight="1">
      <x:c r="A29" s="90"/>
      <x:c r="B29" s="90"/>
      <x:c r="C29" s="90"/>
      <x:c r="D29" s="90"/>
      <x:c r="E29" s="90"/>
      <x:c r="F29" s="90"/>
      <x:c r="G29" s="90"/>
      <x:c r="H29" s="126"/>
      <x:c r="I29" s="90"/>
      <x:c r="J29" s="91"/>
      <x:c r="K29" s="91"/>
      <x:c r="L29" s="127"/>
      <x:c r="M29" s="111"/>
      <x:c r="N29" s="90"/>
      <x:c r="O29" s="90"/>
      <x:c r="P29" s="90"/>
      <x:c r="Q29" s="90"/>
      <x:c r="R29" s="90"/>
      <x:c r="S29" s="90"/>
      <x:c r="T29" s="90"/>
      <x:c r="U29" s="90"/>
      <x:c r="V29" s="3"/>
      <x:c r="W29" s="3"/>
      <x:c r="X29" s="3"/>
      <x:c r="Y29" s="3"/>
      <x:c r="Z29" s="3"/>
    </x:row>
    <x:row r="30" ht="19.5" hidden="0" customHeight="1">
      <x:c r="A30" s="90"/>
      <x:c r="B30" s="90"/>
      <x:c r="C30" s="90"/>
      <x:c r="D30" s="90"/>
      <x:c r="E30" s="90"/>
      <x:c r="F30" s="90"/>
      <x:c r="G30" s="90"/>
      <x:c r="H30" s="126"/>
      <x:c r="I30" s="90"/>
      <x:c r="J30" s="91"/>
      <x:c r="K30" s="91"/>
      <x:c r="L30" s="127"/>
      <x:c r="M30" s="111"/>
      <x:c r="N30" s="90"/>
      <x:c r="O30" s="90"/>
      <x:c r="P30" s="90"/>
      <x:c r="Q30" s="90"/>
      <x:c r="R30" s="90"/>
      <x:c r="S30" s="90"/>
      <x:c r="T30" s="90"/>
      <x:c r="U30" s="90"/>
      <x:c r="V30" s="3"/>
      <x:c r="W30" s="3"/>
      <x:c r="X30" s="3"/>
      <x:c r="Y30" s="3"/>
      <x:c r="Z30" s="3"/>
    </x:row>
    <x:row r="31" ht="19.5" hidden="0" customHeight="1">
      <x:c r="A31" s="90"/>
      <x:c r="B31" s="90"/>
      <x:c r="C31" s="90"/>
      <x:c r="D31" s="90"/>
      <x:c r="E31" s="90"/>
      <x:c r="F31" s="90"/>
      <x:c r="G31" s="90"/>
      <x:c r="H31" s="126"/>
      <x:c r="I31" s="90"/>
      <x:c r="J31" s="91"/>
      <x:c r="K31" s="91"/>
      <x:c r="L31" s="127"/>
      <x:c r="M31" s="111"/>
      <x:c r="N31" s="90"/>
      <x:c r="O31" s="90"/>
      <x:c r="P31" s="90"/>
      <x:c r="Q31" s="90"/>
      <x:c r="R31" s="90"/>
      <x:c r="S31" s="90"/>
      <x:c r="T31" s="90"/>
      <x:c r="U31" s="90"/>
      <x:c r="V31" s="3"/>
      <x:c r="W31" s="3"/>
      <x:c r="X31" s="3"/>
      <x:c r="Y31" s="3"/>
      <x:c r="Z31" s="3"/>
    </x:row>
    <x:row r="32" ht="19.5" hidden="0" customHeight="1">
      <x:c r="A32" s="90"/>
      <x:c r="B32" s="90"/>
      <x:c r="C32" s="90"/>
      <x:c r="D32" s="90"/>
      <x:c r="E32" s="90"/>
      <x:c r="F32" s="90"/>
      <x:c r="G32" s="90"/>
      <x:c r="H32" s="126"/>
      <x:c r="I32" s="90"/>
      <x:c r="J32" s="91"/>
      <x:c r="K32" s="91"/>
      <x:c r="L32" s="127"/>
      <x:c r="M32" s="111"/>
      <x:c r="N32" s="90"/>
      <x:c r="O32" s="90"/>
      <x:c r="P32" s="90"/>
      <x:c r="Q32" s="90"/>
      <x:c r="R32" s="90"/>
      <x:c r="S32" s="90"/>
      <x:c r="T32" s="90"/>
      <x:c r="U32" s="90"/>
      <x:c r="V32" s="3"/>
      <x:c r="W32" s="3"/>
      <x:c r="X32" s="3"/>
      <x:c r="Y32" s="3"/>
      <x:c r="Z32" s="3"/>
    </x:row>
    <x:row r="33" ht="19.5" hidden="0" customHeight="1">
      <x:c r="A33" s="90"/>
      <x:c r="B33" s="90"/>
      <x:c r="C33" s="90"/>
      <x:c r="D33" s="90"/>
      <x:c r="E33" s="90"/>
      <x:c r="F33" s="90"/>
      <x:c r="G33" s="90"/>
      <x:c r="H33" s="126"/>
      <x:c r="I33" s="90"/>
      <x:c r="J33" s="91"/>
      <x:c r="K33" s="91"/>
      <x:c r="L33" s="127"/>
      <x:c r="M33" s="111"/>
      <x:c r="N33" s="90"/>
      <x:c r="O33" s="90"/>
      <x:c r="P33" s="90"/>
      <x:c r="Q33" s="90"/>
      <x:c r="R33" s="90"/>
      <x:c r="S33" s="90"/>
      <x:c r="T33" s="90"/>
      <x:c r="U33" s="90"/>
      <x:c r="V33" s="3"/>
      <x:c r="W33" s="3"/>
      <x:c r="X33" s="3"/>
      <x:c r="Y33" s="3"/>
      <x:c r="Z33" s="3"/>
    </x:row>
    <x:row r="34" ht="19.5" hidden="0" customHeight="1">
      <x:c r="A34" s="90"/>
      <x:c r="B34" s="90"/>
      <x:c r="C34" s="90"/>
      <x:c r="D34" s="90"/>
      <x:c r="E34" s="90"/>
      <x:c r="F34" s="90"/>
      <x:c r="G34" s="90"/>
      <x:c r="H34" s="126"/>
      <x:c r="I34" s="90"/>
      <x:c r="J34" s="91"/>
      <x:c r="K34" s="91"/>
      <x:c r="L34" s="127"/>
      <x:c r="M34" s="111"/>
      <x:c r="N34" s="90"/>
      <x:c r="O34" s="90"/>
      <x:c r="P34" s="90"/>
      <x:c r="Q34" s="90"/>
      <x:c r="R34" s="90"/>
      <x:c r="S34" s="90"/>
      <x:c r="T34" s="90"/>
      <x:c r="U34" s="90"/>
      <x:c r="V34" s="3"/>
      <x:c r="W34" s="3"/>
      <x:c r="X34" s="3"/>
      <x:c r="Y34" s="3"/>
      <x:c r="Z34" s="3"/>
    </x:row>
    <x:row r="35" ht="19.5" hidden="0" customHeight="1">
      <x:c r="A35" s="90"/>
      <x:c r="B35" s="90"/>
      <x:c r="C35" s="90"/>
      <x:c r="D35" s="90"/>
      <x:c r="E35" s="90"/>
      <x:c r="F35" s="90"/>
      <x:c r="G35" s="90"/>
      <x:c r="H35" s="126"/>
      <x:c r="I35" s="90"/>
      <x:c r="J35" s="91"/>
      <x:c r="K35" s="91"/>
      <x:c r="L35" s="127"/>
      <x:c r="M35" s="111"/>
      <x:c r="N35" s="90"/>
      <x:c r="O35" s="90"/>
      <x:c r="P35" s="90"/>
      <x:c r="Q35" s="90"/>
      <x:c r="R35" s="90"/>
      <x:c r="S35" s="90"/>
      <x:c r="T35" s="90"/>
      <x:c r="U35" s="90"/>
      <x:c r="V35" s="3"/>
      <x:c r="W35" s="3"/>
      <x:c r="X35" s="3"/>
      <x:c r="Y35" s="3"/>
      <x:c r="Z35" s="3"/>
    </x:row>
    <x:row r="36" ht="19.5" hidden="0" customHeight="1">
      <x:c r="A36" s="90"/>
      <x:c r="B36" s="90"/>
      <x:c r="C36" s="90"/>
      <x:c r="D36" s="90"/>
      <x:c r="E36" s="90"/>
      <x:c r="F36" s="90"/>
      <x:c r="G36" s="90"/>
      <x:c r="H36" s="126"/>
      <x:c r="I36" s="90"/>
      <x:c r="J36" s="91"/>
      <x:c r="K36" s="91"/>
      <x:c r="L36" s="127"/>
      <x:c r="M36" s="111"/>
      <x:c r="N36" s="90"/>
      <x:c r="O36" s="90"/>
      <x:c r="P36" s="90"/>
      <x:c r="Q36" s="90"/>
      <x:c r="R36" s="90"/>
      <x:c r="S36" s="90"/>
      <x:c r="T36" s="90"/>
      <x:c r="U36" s="90"/>
      <x:c r="V36" s="3"/>
      <x:c r="W36" s="3"/>
      <x:c r="X36" s="3"/>
      <x:c r="Y36" s="3"/>
      <x:c r="Z36" s="3"/>
    </x:row>
    <x:row r="37" ht="19.5" hidden="0" customHeight="1">
      <x:c r="A37" s="90"/>
      <x:c r="B37" s="90"/>
      <x:c r="C37" s="90"/>
      <x:c r="D37" s="90"/>
      <x:c r="E37" s="90"/>
      <x:c r="F37" s="90"/>
      <x:c r="G37" s="90"/>
      <x:c r="H37" s="126"/>
      <x:c r="I37" s="90"/>
      <x:c r="J37" s="91"/>
      <x:c r="K37" s="91"/>
      <x:c r="L37" s="127"/>
      <x:c r="M37" s="111"/>
      <x:c r="N37" s="90"/>
      <x:c r="O37" s="90"/>
      <x:c r="P37" s="90"/>
      <x:c r="Q37" s="90"/>
      <x:c r="R37" s="90"/>
      <x:c r="S37" s="90"/>
      <x:c r="T37" s="90"/>
      <x:c r="U37" s="90"/>
      <x:c r="V37" s="3"/>
      <x:c r="W37" s="3"/>
      <x:c r="X37" s="3"/>
      <x:c r="Y37" s="3"/>
      <x:c r="Z37" s="3"/>
    </x:row>
    <x:row r="38" ht="19.5" hidden="0" customHeight="1">
      <x:c r="A38" s="90"/>
      <x:c r="B38" s="90"/>
      <x:c r="C38" s="90"/>
      <x:c r="D38" s="90"/>
      <x:c r="E38" s="90"/>
      <x:c r="F38" s="90"/>
      <x:c r="G38" s="90"/>
      <x:c r="H38" s="126"/>
      <x:c r="I38" s="90"/>
      <x:c r="J38" s="91"/>
      <x:c r="K38" s="91"/>
      <x:c r="L38" s="127"/>
      <x:c r="M38" s="111"/>
      <x:c r="N38" s="90"/>
      <x:c r="O38" s="90"/>
      <x:c r="P38" s="90"/>
      <x:c r="Q38" s="90"/>
      <x:c r="R38" s="90"/>
      <x:c r="S38" s="90"/>
      <x:c r="T38" s="90"/>
      <x:c r="U38" s="90"/>
      <x:c r="V38" s="3"/>
      <x:c r="W38" s="3"/>
      <x:c r="X38" s="3"/>
      <x:c r="Y38" s="3"/>
      <x:c r="Z38" s="3"/>
    </x:row>
    <x:row r="39" ht="19.5" hidden="0" customHeight="1">
      <x:c r="A39" s="90"/>
      <x:c r="B39" s="90"/>
      <x:c r="C39" s="90"/>
      <x:c r="D39" s="90"/>
      <x:c r="E39" s="90"/>
      <x:c r="F39" s="90"/>
      <x:c r="G39" s="90"/>
      <x:c r="H39" s="126"/>
      <x:c r="I39" s="90"/>
      <x:c r="J39" s="91"/>
      <x:c r="K39" s="91"/>
      <x:c r="L39" s="127"/>
      <x:c r="M39" s="111"/>
      <x:c r="N39" s="90"/>
      <x:c r="O39" s="90"/>
      <x:c r="P39" s="90"/>
      <x:c r="Q39" s="90"/>
      <x:c r="R39" s="90"/>
      <x:c r="S39" s="90"/>
      <x:c r="T39" s="90"/>
      <x:c r="U39" s="90"/>
      <x:c r="V39" s="3"/>
      <x:c r="W39" s="3"/>
      <x:c r="X39" s="3"/>
      <x:c r="Y39" s="3"/>
      <x:c r="Z39" s="3"/>
    </x:row>
    <x:row r="40" ht="19.5" hidden="0" customHeight="1">
      <x:c r="A40" s="90"/>
      <x:c r="B40" s="90"/>
      <x:c r="C40" s="90"/>
      <x:c r="D40" s="90"/>
      <x:c r="E40" s="90"/>
      <x:c r="F40" s="90"/>
      <x:c r="G40" s="90"/>
      <x:c r="H40" s="126"/>
      <x:c r="I40" s="90"/>
      <x:c r="J40" s="91"/>
      <x:c r="K40" s="91"/>
      <x:c r="L40" s="127"/>
      <x:c r="M40" s="111"/>
      <x:c r="N40" s="90"/>
      <x:c r="O40" s="90"/>
      <x:c r="P40" s="90"/>
      <x:c r="Q40" s="90"/>
      <x:c r="R40" s="90"/>
      <x:c r="S40" s="90"/>
      <x:c r="T40" s="90"/>
      <x:c r="U40" s="90"/>
      <x:c r="V40" s="3"/>
      <x:c r="W40" s="3"/>
      <x:c r="X40" s="3"/>
      <x:c r="Y40" s="3"/>
      <x:c r="Z40" s="3"/>
    </x:row>
    <x:row r="41" ht="19.5" hidden="0" customHeight="1">
      <x:c r="A41" s="90"/>
      <x:c r="B41" s="90"/>
      <x:c r="C41" s="90"/>
      <x:c r="D41" s="90"/>
      <x:c r="E41" s="90"/>
      <x:c r="F41" s="90"/>
      <x:c r="G41" s="90"/>
      <x:c r="H41" s="126"/>
      <x:c r="I41" s="90"/>
      <x:c r="J41" s="91"/>
      <x:c r="K41" s="91"/>
      <x:c r="L41" s="127"/>
      <x:c r="M41" s="111"/>
      <x:c r="N41" s="90"/>
      <x:c r="O41" s="90"/>
      <x:c r="P41" s="90"/>
      <x:c r="Q41" s="90"/>
      <x:c r="R41" s="90"/>
      <x:c r="S41" s="90"/>
      <x:c r="T41" s="90"/>
      <x:c r="U41" s="90"/>
    </x:row>
    <x:row r="42" ht="19.5" hidden="0" customHeight="1">
      <x:c r="A42" s="90"/>
      <x:c r="B42" s="90"/>
      <x:c r="C42" s="90"/>
      <x:c r="D42" s="90"/>
      <x:c r="E42" s="90"/>
      <x:c r="F42" s="90"/>
      <x:c r="G42" s="90"/>
      <x:c r="H42" s="126"/>
      <x:c r="I42" s="90"/>
      <x:c r="J42" s="91"/>
      <x:c r="K42" s="91"/>
      <x:c r="L42" s="127"/>
      <x:c r="M42" s="111"/>
      <x:c r="N42" s="90"/>
      <x:c r="O42" s="90"/>
      <x:c r="P42" s="90"/>
      <x:c r="Q42" s="90"/>
      <x:c r="R42" s="90"/>
      <x:c r="S42" s="90"/>
      <x:c r="T42" s="90"/>
      <x:c r="U42" s="90"/>
    </x:row>
    <x:row r="43" ht="19.5" hidden="0" customHeight="1">
      <x:c r="A43" s="90"/>
      <x:c r="B43" s="90"/>
      <x:c r="C43" s="90"/>
      <x:c r="D43" s="90"/>
      <x:c r="E43" s="90"/>
      <x:c r="F43" s="90"/>
      <x:c r="G43" s="90"/>
      <x:c r="H43" s="126"/>
      <x:c r="I43" s="90"/>
      <x:c r="J43" s="91"/>
      <x:c r="K43" s="91"/>
      <x:c r="L43" s="127"/>
      <x:c r="M43" s="111"/>
      <x:c r="N43" s="90"/>
      <x:c r="O43" s="90"/>
      <x:c r="P43" s="90"/>
      <x:c r="Q43" s="90"/>
      <x:c r="R43" s="90"/>
      <x:c r="S43" s="90"/>
      <x:c r="T43" s="90"/>
      <x:c r="U43" s="90"/>
    </x:row>
    <x:row r="44" ht="19.5" hidden="0" customHeight="1">
      <x:c r="A44" s="90"/>
      <x:c r="B44" s="90"/>
      <x:c r="C44" s="90"/>
      <x:c r="D44" s="90"/>
      <x:c r="E44" s="90"/>
      <x:c r="F44" s="90"/>
      <x:c r="G44" s="90"/>
      <x:c r="H44" s="126"/>
      <x:c r="I44" s="90"/>
      <x:c r="J44" s="91"/>
      <x:c r="K44" s="91"/>
      <x:c r="L44" s="127"/>
      <x:c r="M44" s="111"/>
      <x:c r="N44" s="90"/>
      <x:c r="O44" s="90"/>
      <x:c r="P44" s="90"/>
      <x:c r="Q44" s="90"/>
      <x:c r="R44" s="90"/>
      <x:c r="S44" s="90"/>
      <x:c r="T44" s="90"/>
      <x:c r="U44" s="90"/>
    </x:row>
    <x:row r="45" ht="19.5" hidden="0" customHeight="1">
      <x:c r="A45" s="90"/>
      <x:c r="B45" s="90"/>
      <x:c r="C45" s="90"/>
      <x:c r="D45" s="90"/>
      <x:c r="E45" s="90"/>
      <x:c r="F45" s="90"/>
      <x:c r="G45" s="90"/>
      <x:c r="H45" s="126"/>
      <x:c r="I45" s="90"/>
      <x:c r="J45" s="91"/>
      <x:c r="K45" s="91"/>
      <x:c r="L45" s="127"/>
      <x:c r="M45" s="111"/>
      <x:c r="N45" s="90"/>
      <x:c r="O45" s="90"/>
      <x:c r="P45" s="90"/>
      <x:c r="Q45" s="90"/>
      <x:c r="R45" s="90"/>
      <x:c r="S45" s="90"/>
      <x:c r="T45" s="90"/>
      <x:c r="U45" s="90"/>
    </x:row>
    <x:row r="46" ht="19.5" hidden="0" customHeight="1">
      <x:c r="A46" s="90"/>
      <x:c r="B46" s="90"/>
      <x:c r="C46" s="90"/>
      <x:c r="D46" s="90"/>
      <x:c r="E46" s="90"/>
      <x:c r="F46" s="90"/>
      <x:c r="G46" s="90"/>
      <x:c r="H46" s="126"/>
      <x:c r="I46" s="90"/>
      <x:c r="J46" s="91"/>
      <x:c r="K46" s="91"/>
      <x:c r="L46" s="127"/>
      <x:c r="M46" s="111"/>
      <x:c r="N46" s="90"/>
      <x:c r="O46" s="90"/>
      <x:c r="P46" s="90"/>
      <x:c r="Q46" s="90"/>
      <x:c r="R46" s="90"/>
      <x:c r="S46" s="90"/>
      <x:c r="T46" s="90"/>
      <x:c r="U46" s="90"/>
    </x:row>
    <x:row r="47" ht="19.5" hidden="0" customHeight="1">
      <x:c r="A47" s="90"/>
      <x:c r="B47" s="90"/>
      <x:c r="C47" s="90"/>
      <x:c r="D47" s="90"/>
      <x:c r="E47" s="90"/>
      <x:c r="F47" s="90"/>
      <x:c r="G47" s="90"/>
      <x:c r="H47" s="126"/>
      <x:c r="I47" s="90"/>
      <x:c r="J47" s="91"/>
      <x:c r="K47" s="91"/>
      <x:c r="L47" s="127"/>
      <x:c r="M47" s="111"/>
      <x:c r="N47" s="90"/>
      <x:c r="O47" s="90"/>
      <x:c r="P47" s="90"/>
      <x:c r="Q47" s="90"/>
      <x:c r="R47" s="90"/>
      <x:c r="S47" s="90"/>
      <x:c r="T47" s="90"/>
      <x:c r="U47" s="90"/>
    </x:row>
    <x:row r="48" ht="19.5" hidden="0" customHeight="1">
      <x:c r="A48" s="90"/>
      <x:c r="B48" s="90"/>
      <x:c r="C48" s="90"/>
      <x:c r="D48" s="90"/>
      <x:c r="E48" s="90"/>
      <x:c r="F48" s="90"/>
      <x:c r="G48" s="90"/>
      <x:c r="H48" s="126"/>
      <x:c r="I48" s="90"/>
      <x:c r="J48" s="91"/>
      <x:c r="K48" s="91"/>
      <x:c r="L48" s="127"/>
      <x:c r="M48" s="111"/>
      <x:c r="N48" s="90"/>
      <x:c r="O48" s="90"/>
      <x:c r="P48" s="90"/>
      <x:c r="Q48" s="90"/>
      <x:c r="R48" s="90"/>
      <x:c r="S48" s="90"/>
      <x:c r="T48" s="90"/>
      <x:c r="U48" s="90"/>
    </x:row>
    <x:row r="49" ht="19.5" hidden="0" customHeight="1">
      <x:c r="A49" s="90"/>
      <x:c r="B49" s="90"/>
      <x:c r="C49" s="90"/>
      <x:c r="D49" s="90"/>
      <x:c r="E49" s="90"/>
      <x:c r="F49" s="90"/>
      <x:c r="G49" s="90"/>
      <x:c r="H49" s="126"/>
      <x:c r="I49" s="90"/>
      <x:c r="J49" s="91"/>
      <x:c r="K49" s="91"/>
      <x:c r="L49" s="127"/>
      <x:c r="M49" s="111"/>
      <x:c r="N49" s="90"/>
      <x:c r="O49" s="90"/>
      <x:c r="P49" s="90"/>
      <x:c r="Q49" s="90"/>
      <x:c r="R49" s="90"/>
      <x:c r="S49" s="90"/>
      <x:c r="T49" s="90"/>
      <x:c r="U49" s="90"/>
    </x:row>
    <x:row r="50" ht="19.5" hidden="0" customHeight="1">
      <x:c r="A50" s="90"/>
      <x:c r="B50" s="90"/>
      <x:c r="C50" s="90"/>
      <x:c r="D50" s="90"/>
      <x:c r="E50" s="90"/>
      <x:c r="F50" s="90"/>
      <x:c r="G50" s="90"/>
      <x:c r="H50" s="126"/>
      <x:c r="I50" s="90"/>
      <x:c r="J50" s="91"/>
      <x:c r="K50" s="91"/>
      <x:c r="L50" s="127"/>
      <x:c r="M50" s="111"/>
      <x:c r="N50" s="90"/>
      <x:c r="O50" s="90"/>
      <x:c r="P50" s="90"/>
      <x:c r="Q50" s="90"/>
      <x:c r="R50" s="90"/>
      <x:c r="S50" s="90"/>
      <x:c r="T50" s="90"/>
      <x:c r="U50" s="90"/>
    </x:row>
    <x:row r="51" ht="19.5" hidden="0" customHeight="1">
      <x:c r="A51" s="90"/>
      <x:c r="B51" s="90"/>
      <x:c r="C51" s="90"/>
      <x:c r="D51" s="90"/>
      <x:c r="E51" s="90"/>
      <x:c r="F51" s="90"/>
      <x:c r="G51" s="90"/>
      <x:c r="H51" s="126"/>
      <x:c r="I51" s="90"/>
      <x:c r="J51" s="91"/>
      <x:c r="K51" s="91"/>
      <x:c r="L51" s="127"/>
      <x:c r="M51" s="111"/>
      <x:c r="N51" s="90"/>
      <x:c r="O51" s="90"/>
      <x:c r="P51" s="90"/>
      <x:c r="Q51" s="90"/>
      <x:c r="R51" s="90"/>
      <x:c r="S51" s="90"/>
      <x:c r="T51" s="90"/>
      <x:c r="U51" s="90"/>
    </x:row>
    <x:row r="52" ht="19.5" hidden="0" customHeight="1">
      <x:c r="A52" s="90"/>
      <x:c r="B52" s="90"/>
      <x:c r="C52" s="90"/>
      <x:c r="D52" s="90"/>
      <x:c r="E52" s="90"/>
      <x:c r="F52" s="90"/>
      <x:c r="G52" s="90"/>
      <x:c r="H52" s="126"/>
      <x:c r="I52" s="90"/>
      <x:c r="J52" s="91"/>
      <x:c r="K52" s="91"/>
      <x:c r="L52" s="127"/>
      <x:c r="M52" s="111"/>
      <x:c r="N52" s="90"/>
      <x:c r="O52" s="90"/>
      <x:c r="P52" s="90"/>
      <x:c r="Q52" s="90"/>
      <x:c r="R52" s="90"/>
      <x:c r="S52" s="90"/>
      <x:c r="T52" s="90"/>
      <x:c r="U52" s="90"/>
    </x:row>
    <x:row r="53" ht="19.5" hidden="0" customHeight="1">
      <x:c r="A53" s="90"/>
      <x:c r="B53" s="90"/>
      <x:c r="C53" s="90"/>
      <x:c r="D53" s="90"/>
      <x:c r="E53" s="90"/>
      <x:c r="F53" s="90"/>
      <x:c r="G53" s="90"/>
      <x:c r="H53" s="126"/>
      <x:c r="I53" s="90"/>
      <x:c r="J53" s="91"/>
      <x:c r="K53" s="91"/>
      <x:c r="L53" s="127"/>
      <x:c r="M53" s="111"/>
      <x:c r="N53" s="90"/>
      <x:c r="O53" s="90"/>
      <x:c r="P53" s="90"/>
      <x:c r="Q53" s="90"/>
      <x:c r="R53" s="90"/>
      <x:c r="S53" s="90"/>
      <x:c r="T53" s="90"/>
      <x:c r="U53" s="90"/>
    </x:row>
    <x:row r="54" ht="19.5" hidden="0" customHeight="1">
      <x:c r="A54" s="90"/>
      <x:c r="B54" s="90"/>
      <x:c r="C54" s="90"/>
      <x:c r="D54" s="90"/>
      <x:c r="E54" s="90"/>
      <x:c r="F54" s="90"/>
      <x:c r="G54" s="90"/>
      <x:c r="H54" s="126"/>
      <x:c r="I54" s="90"/>
      <x:c r="J54" s="91"/>
      <x:c r="K54" s="91"/>
      <x:c r="L54" s="127"/>
      <x:c r="M54" s="111"/>
      <x:c r="N54" s="90"/>
      <x:c r="O54" s="90"/>
      <x:c r="P54" s="90"/>
      <x:c r="Q54" s="90"/>
      <x:c r="R54" s="90"/>
      <x:c r="S54" s="90"/>
      <x:c r="T54" s="90"/>
      <x:c r="U54" s="90"/>
    </x:row>
    <x:row r="55" ht="19.5" hidden="0" customHeight="1">
      <x:c r="A55" s="90"/>
      <x:c r="B55" s="90"/>
      <x:c r="C55" s="90"/>
      <x:c r="D55" s="90"/>
      <x:c r="E55" s="90"/>
      <x:c r="F55" s="90"/>
      <x:c r="G55" s="90"/>
      <x:c r="H55" s="126"/>
      <x:c r="I55" s="90"/>
      <x:c r="J55" s="91"/>
      <x:c r="K55" s="91"/>
      <x:c r="L55" s="127"/>
      <x:c r="M55" s="111"/>
      <x:c r="N55" s="90"/>
      <x:c r="O55" s="90"/>
      <x:c r="P55" s="90"/>
      <x:c r="Q55" s="90"/>
      <x:c r="R55" s="90"/>
      <x:c r="S55" s="90"/>
      <x:c r="T55" s="90"/>
      <x:c r="U55" s="90"/>
    </x:row>
    <x:row r="56" ht="19.5" hidden="0" customHeight="1">
      <x:c r="A56" s="90"/>
      <x:c r="B56" s="90"/>
      <x:c r="C56" s="90"/>
      <x:c r="D56" s="90"/>
      <x:c r="E56" s="90"/>
      <x:c r="F56" s="90"/>
      <x:c r="G56" s="90"/>
      <x:c r="H56" s="126"/>
      <x:c r="I56" s="90"/>
      <x:c r="J56" s="91"/>
      <x:c r="K56" s="91"/>
      <x:c r="L56" s="127"/>
      <x:c r="M56" s="111"/>
      <x:c r="N56" s="90"/>
      <x:c r="O56" s="90"/>
      <x:c r="P56" s="90"/>
      <x:c r="Q56" s="90"/>
      <x:c r="R56" s="90"/>
      <x:c r="S56" s="90"/>
      <x:c r="T56" s="90"/>
      <x:c r="U56" s="90"/>
    </x:row>
    <x:row r="57" ht="19.5" hidden="0" customHeight="1">
      <x:c r="A57" s="90"/>
      <x:c r="B57" s="90"/>
      <x:c r="C57" s="90"/>
      <x:c r="D57" s="90"/>
      <x:c r="E57" s="90"/>
      <x:c r="F57" s="90"/>
      <x:c r="G57" s="90"/>
      <x:c r="H57" s="126"/>
      <x:c r="I57" s="90"/>
      <x:c r="J57" s="91"/>
      <x:c r="K57" s="91"/>
      <x:c r="L57" s="127"/>
      <x:c r="M57" s="111"/>
      <x:c r="N57" s="90"/>
      <x:c r="O57" s="90"/>
      <x:c r="P57" s="90"/>
      <x:c r="Q57" s="90"/>
      <x:c r="R57" s="90"/>
      <x:c r="S57" s="90"/>
      <x:c r="T57" s="90"/>
      <x:c r="U57" s="90"/>
    </x:row>
    <x:row r="58" ht="19.5" hidden="0" customHeight="1">
      <x:c r="A58" s="90"/>
      <x:c r="B58" s="90"/>
      <x:c r="C58" s="90"/>
      <x:c r="D58" s="90"/>
      <x:c r="E58" s="90"/>
      <x:c r="F58" s="90"/>
      <x:c r="G58" s="90"/>
      <x:c r="H58" s="126"/>
      <x:c r="I58" s="90"/>
      <x:c r="J58" s="91"/>
      <x:c r="K58" s="91"/>
      <x:c r="L58" s="127"/>
      <x:c r="M58" s="111"/>
      <x:c r="N58" s="90"/>
      <x:c r="O58" s="90"/>
      <x:c r="P58" s="90"/>
      <x:c r="Q58" s="90"/>
      <x:c r="R58" s="90"/>
      <x:c r="S58" s="90"/>
      <x:c r="T58" s="90"/>
      <x:c r="U58" s="90"/>
    </x:row>
    <x:row r="59" ht="19.5" hidden="0" customHeight="1">
      <x:c r="A59" s="90"/>
      <x:c r="B59" s="90"/>
      <x:c r="C59" s="90"/>
      <x:c r="D59" s="90"/>
      <x:c r="E59" s="90"/>
      <x:c r="F59" s="90"/>
      <x:c r="G59" s="90"/>
      <x:c r="H59" s="126"/>
      <x:c r="I59" s="90"/>
      <x:c r="J59" s="91"/>
      <x:c r="K59" s="91"/>
      <x:c r="L59" s="127"/>
      <x:c r="M59" s="111"/>
      <x:c r="N59" s="90"/>
      <x:c r="O59" s="90"/>
      <x:c r="P59" s="90"/>
      <x:c r="Q59" s="90"/>
      <x:c r="R59" s="90"/>
      <x:c r="S59" s="90"/>
      <x:c r="T59" s="90"/>
      <x:c r="U59" s="90"/>
    </x:row>
    <x:row r="60" ht="19.5" hidden="0" customHeight="1">
      <x:c r="A60" s="90"/>
      <x:c r="B60" s="90"/>
      <x:c r="C60" s="90"/>
      <x:c r="D60" s="90"/>
      <x:c r="E60" s="90"/>
      <x:c r="F60" s="90"/>
      <x:c r="G60" s="90"/>
      <x:c r="H60" s="126"/>
      <x:c r="I60" s="90"/>
      <x:c r="J60" s="91"/>
      <x:c r="K60" s="91"/>
      <x:c r="L60" s="127"/>
      <x:c r="M60" s="111"/>
      <x:c r="N60" s="90"/>
      <x:c r="O60" s="90"/>
      <x:c r="P60" s="90"/>
      <x:c r="Q60" s="90"/>
      <x:c r="R60" s="90"/>
      <x:c r="S60" s="90"/>
      <x:c r="T60" s="90"/>
      <x:c r="U60" s="90"/>
    </x:row>
    <x:row r="61" ht="19.5" hidden="0" customHeight="1">
      <x:c r="A61" s="90"/>
      <x:c r="B61" s="90"/>
      <x:c r="C61" s="90"/>
      <x:c r="D61" s="90"/>
      <x:c r="E61" s="90"/>
      <x:c r="F61" s="90"/>
      <x:c r="G61" s="90"/>
      <x:c r="H61" s="126"/>
      <x:c r="I61" s="90"/>
      <x:c r="J61" s="91"/>
      <x:c r="K61" s="91"/>
      <x:c r="L61" s="127"/>
      <x:c r="M61" s="111"/>
      <x:c r="N61" s="90"/>
      <x:c r="O61" s="90"/>
      <x:c r="P61" s="90"/>
      <x:c r="Q61" s="90"/>
      <x:c r="R61" s="90"/>
      <x:c r="S61" s="90"/>
      <x:c r="T61" s="90"/>
      <x:c r="U61" s="90"/>
    </x:row>
    <x:row r="62" ht="19.5" hidden="0" customHeight="1">
      <x:c r="A62" s="90"/>
      <x:c r="B62" s="90"/>
      <x:c r="C62" s="90"/>
      <x:c r="D62" s="90"/>
      <x:c r="E62" s="90"/>
      <x:c r="F62" s="90"/>
      <x:c r="G62" s="90"/>
      <x:c r="H62" s="126"/>
      <x:c r="I62" s="90"/>
      <x:c r="J62" s="91"/>
      <x:c r="K62" s="91"/>
      <x:c r="L62" s="127"/>
      <x:c r="M62" s="111"/>
      <x:c r="N62" s="90"/>
      <x:c r="O62" s="90"/>
      <x:c r="P62" s="90"/>
      <x:c r="Q62" s="90"/>
      <x:c r="R62" s="90"/>
      <x:c r="S62" s="90"/>
      <x:c r="T62" s="90"/>
      <x:c r="U62" s="90"/>
    </x:row>
    <x:row r="63" ht="19.5" hidden="0" customHeight="1">
      <x:c r="A63" s="90"/>
      <x:c r="B63" s="90"/>
      <x:c r="C63" s="90"/>
      <x:c r="D63" s="90"/>
      <x:c r="E63" s="90"/>
      <x:c r="F63" s="90"/>
      <x:c r="G63" s="90"/>
      <x:c r="H63" s="126"/>
      <x:c r="I63" s="90"/>
      <x:c r="J63" s="91"/>
      <x:c r="K63" s="91"/>
      <x:c r="L63" s="127"/>
      <x:c r="M63" s="111"/>
      <x:c r="N63" s="90"/>
      <x:c r="O63" s="90"/>
      <x:c r="P63" s="90"/>
      <x:c r="Q63" s="90"/>
      <x:c r="R63" s="90"/>
      <x:c r="S63" s="90"/>
      <x:c r="T63" s="90"/>
      <x:c r="U63" s="90"/>
    </x:row>
    <x:row r="64" ht="19.5" hidden="0" customHeight="1">
      <x:c r="A64" s="90"/>
      <x:c r="B64" s="90"/>
      <x:c r="C64" s="90"/>
      <x:c r="D64" s="90"/>
      <x:c r="E64" s="90"/>
      <x:c r="F64" s="90"/>
      <x:c r="G64" s="90"/>
      <x:c r="H64" s="126"/>
      <x:c r="I64" s="90"/>
      <x:c r="J64" s="91"/>
      <x:c r="K64" s="91"/>
      <x:c r="L64" s="127"/>
      <x:c r="M64" s="111"/>
      <x:c r="N64" s="90"/>
      <x:c r="O64" s="90"/>
      <x:c r="P64" s="90"/>
      <x:c r="Q64" s="90"/>
      <x:c r="R64" s="90"/>
      <x:c r="S64" s="90"/>
      <x:c r="T64" s="90"/>
      <x:c r="U64" s="90"/>
    </x:row>
    <x:row r="65" ht="19.5" hidden="0" customHeight="1">
      <x:c r="A65" s="90"/>
      <x:c r="B65" s="90"/>
      <x:c r="C65" s="90"/>
      <x:c r="D65" s="90"/>
      <x:c r="E65" s="90"/>
      <x:c r="F65" s="90"/>
      <x:c r="G65" s="90"/>
      <x:c r="H65" s="126"/>
      <x:c r="I65" s="90"/>
      <x:c r="J65" s="91"/>
      <x:c r="K65" s="91"/>
      <x:c r="L65" s="127"/>
      <x:c r="M65" s="111"/>
      <x:c r="N65" s="90"/>
      <x:c r="O65" s="90"/>
      <x:c r="P65" s="90"/>
      <x:c r="Q65" s="90"/>
      <x:c r="R65" s="90"/>
      <x:c r="S65" s="90"/>
      <x:c r="T65" s="90"/>
      <x:c r="U65" s="90"/>
    </x:row>
    <x:row r="66" ht="19.5" hidden="0" customHeight="1">
      <x:c r="A66" s="90"/>
      <x:c r="B66" s="90"/>
      <x:c r="C66" s="90"/>
      <x:c r="D66" s="90"/>
      <x:c r="E66" s="90"/>
      <x:c r="F66" s="90"/>
      <x:c r="G66" s="90"/>
      <x:c r="H66" s="126"/>
      <x:c r="I66" s="90"/>
      <x:c r="J66" s="91"/>
      <x:c r="K66" s="91"/>
      <x:c r="L66" s="127"/>
      <x:c r="M66" s="111"/>
      <x:c r="N66" s="90"/>
      <x:c r="O66" s="90"/>
      <x:c r="P66" s="90"/>
      <x:c r="Q66" s="90"/>
      <x:c r="R66" s="90"/>
      <x:c r="S66" s="90"/>
      <x:c r="T66" s="90"/>
      <x:c r="U66" s="90"/>
    </x:row>
    <x:row r="67" ht="19.5" hidden="0" customHeight="1">
      <x:c r="A67" s="90"/>
      <x:c r="B67" s="90"/>
      <x:c r="C67" s="90"/>
      <x:c r="D67" s="90"/>
      <x:c r="E67" s="90"/>
      <x:c r="F67" s="90"/>
      <x:c r="G67" s="90"/>
      <x:c r="H67" s="126"/>
      <x:c r="I67" s="90"/>
      <x:c r="J67" s="91"/>
      <x:c r="K67" s="91"/>
      <x:c r="L67" s="127"/>
      <x:c r="M67" s="111"/>
      <x:c r="N67" s="90"/>
      <x:c r="O67" s="90"/>
      <x:c r="P67" s="90"/>
      <x:c r="Q67" s="90"/>
      <x:c r="R67" s="90"/>
      <x:c r="S67" s="90"/>
      <x:c r="T67" s="90"/>
      <x:c r="U67" s="90"/>
    </x:row>
    <x:row r="68" ht="19.5" hidden="0" customHeight="1">
      <x:c r="A68" s="90"/>
      <x:c r="B68" s="90"/>
      <x:c r="C68" s="90"/>
      <x:c r="D68" s="90"/>
      <x:c r="E68" s="90"/>
      <x:c r="F68" s="90"/>
      <x:c r="G68" s="90"/>
      <x:c r="H68" s="126"/>
      <x:c r="I68" s="90"/>
      <x:c r="J68" s="91"/>
      <x:c r="K68" s="91"/>
      <x:c r="L68" s="127"/>
      <x:c r="M68" s="111"/>
      <x:c r="N68" s="90"/>
      <x:c r="O68" s="90"/>
      <x:c r="P68" s="90"/>
      <x:c r="Q68" s="90"/>
      <x:c r="R68" s="90"/>
      <x:c r="S68" s="90"/>
      <x:c r="T68" s="90"/>
      <x:c r="U68" s="90"/>
    </x:row>
    <x:row r="69" ht="19.5" hidden="0" customHeight="1">
      <x:c r="A69" s="90"/>
      <x:c r="B69" s="90"/>
      <x:c r="C69" s="90"/>
      <x:c r="D69" s="90"/>
      <x:c r="E69" s="90"/>
      <x:c r="F69" s="90"/>
      <x:c r="G69" s="90"/>
      <x:c r="H69" s="126"/>
      <x:c r="I69" s="90"/>
      <x:c r="J69" s="91"/>
      <x:c r="K69" s="91"/>
      <x:c r="L69" s="127"/>
      <x:c r="M69" s="111"/>
      <x:c r="N69" s="90"/>
      <x:c r="O69" s="90"/>
      <x:c r="P69" s="90"/>
      <x:c r="Q69" s="90"/>
      <x:c r="R69" s="90"/>
      <x:c r="S69" s="90"/>
      <x:c r="T69" s="90"/>
      <x:c r="U69" s="90"/>
    </x:row>
    <x:row r="70" ht="19.5" hidden="0" customHeight="1">
      <x:c r="A70" s="90"/>
      <x:c r="B70" s="90"/>
      <x:c r="C70" s="90"/>
      <x:c r="D70" s="90"/>
      <x:c r="E70" s="90"/>
      <x:c r="F70" s="90"/>
      <x:c r="G70" s="90"/>
      <x:c r="H70" s="126"/>
      <x:c r="I70" s="90"/>
      <x:c r="J70" s="91"/>
      <x:c r="K70" s="91"/>
      <x:c r="L70" s="127"/>
      <x:c r="M70" s="111"/>
      <x:c r="N70" s="90"/>
      <x:c r="O70" s="90"/>
      <x:c r="P70" s="90"/>
      <x:c r="Q70" s="90"/>
      <x:c r="R70" s="90"/>
      <x:c r="S70" s="90"/>
      <x:c r="T70" s="90"/>
      <x:c r="U70" s="90"/>
    </x:row>
    <x:row r="71" ht="19.5" hidden="0" customHeight="1">
      <x:c r="A71" s="90"/>
      <x:c r="B71" s="90"/>
      <x:c r="C71" s="90"/>
      <x:c r="D71" s="90"/>
      <x:c r="E71" s="90"/>
      <x:c r="F71" s="90"/>
      <x:c r="G71" s="90"/>
      <x:c r="H71" s="126"/>
      <x:c r="I71" s="90"/>
      <x:c r="J71" s="91"/>
      <x:c r="K71" s="91"/>
      <x:c r="L71" s="127"/>
      <x:c r="M71" s="111"/>
      <x:c r="N71" s="90"/>
      <x:c r="O71" s="90"/>
      <x:c r="P71" s="90"/>
      <x:c r="Q71" s="90"/>
      <x:c r="R71" s="90"/>
      <x:c r="S71" s="90"/>
      <x:c r="T71" s="90"/>
      <x:c r="U71" s="90"/>
    </x:row>
    <x:row r="72" ht="19.5" hidden="0" customHeight="1">
      <x:c r="A72" s="90"/>
      <x:c r="B72" s="90"/>
      <x:c r="C72" s="90"/>
      <x:c r="D72" s="90"/>
      <x:c r="E72" s="90"/>
      <x:c r="F72" s="90"/>
      <x:c r="G72" s="90"/>
      <x:c r="H72" s="126"/>
      <x:c r="I72" s="90"/>
      <x:c r="J72" s="91"/>
      <x:c r="K72" s="91"/>
      <x:c r="L72" s="127"/>
      <x:c r="M72" s="111"/>
      <x:c r="N72" s="90"/>
      <x:c r="O72" s="90"/>
      <x:c r="P72" s="90"/>
      <x:c r="Q72" s="90"/>
      <x:c r="R72" s="90"/>
      <x:c r="S72" s="90"/>
      <x:c r="T72" s="90"/>
      <x:c r="U72" s="90"/>
    </x:row>
    <x:row r="73" ht="19.5" hidden="0" customHeight="1">
      <x:c r="A73" s="90"/>
      <x:c r="B73" s="90"/>
      <x:c r="C73" s="90"/>
      <x:c r="D73" s="90"/>
      <x:c r="E73" s="90"/>
      <x:c r="F73" s="90"/>
      <x:c r="G73" s="90"/>
      <x:c r="H73" s="126"/>
      <x:c r="I73" s="90"/>
      <x:c r="J73" s="91"/>
      <x:c r="K73" s="91"/>
      <x:c r="L73" s="127"/>
      <x:c r="M73" s="111"/>
      <x:c r="N73" s="90"/>
      <x:c r="O73" s="90"/>
      <x:c r="P73" s="90"/>
      <x:c r="Q73" s="90"/>
      <x:c r="R73" s="90"/>
      <x:c r="S73" s="90"/>
      <x:c r="T73" s="90"/>
      <x:c r="U73" s="90"/>
    </x:row>
    <x:row r="74" ht="19.5" hidden="0" customHeight="1">
      <x:c r="A74" s="90"/>
      <x:c r="B74" s="90"/>
      <x:c r="C74" s="90"/>
      <x:c r="D74" s="90"/>
      <x:c r="E74" s="90"/>
      <x:c r="F74" s="90"/>
      <x:c r="G74" s="90"/>
      <x:c r="H74" s="126"/>
      <x:c r="I74" s="90"/>
      <x:c r="J74" s="91"/>
      <x:c r="K74" s="91"/>
      <x:c r="L74" s="127"/>
      <x:c r="M74" s="111"/>
      <x:c r="N74" s="90"/>
      <x:c r="O74" s="90"/>
      <x:c r="P74" s="90"/>
      <x:c r="Q74" s="90"/>
      <x:c r="R74" s="90"/>
      <x:c r="S74" s="90"/>
      <x:c r="T74" s="90"/>
      <x:c r="U74" s="90"/>
    </x:row>
    <x:row r="75" ht="19.5" hidden="0" customHeight="1">
      <x:c r="A75" s="90"/>
      <x:c r="B75" s="90"/>
      <x:c r="C75" s="90"/>
      <x:c r="D75" s="90"/>
      <x:c r="E75" s="90"/>
      <x:c r="F75" s="90"/>
      <x:c r="G75" s="90"/>
      <x:c r="H75" s="126"/>
      <x:c r="I75" s="90"/>
      <x:c r="J75" s="91"/>
      <x:c r="K75" s="91"/>
      <x:c r="L75" s="127"/>
      <x:c r="M75" s="111"/>
      <x:c r="N75" s="90"/>
      <x:c r="O75" s="90"/>
      <x:c r="P75" s="90"/>
      <x:c r="Q75" s="90"/>
      <x:c r="R75" s="90"/>
      <x:c r="S75" s="90"/>
      <x:c r="T75" s="90"/>
      <x:c r="U75" s="90"/>
    </x:row>
    <x:row r="76" ht="19.5" hidden="0" customHeight="1">
      <x:c r="A76" s="90"/>
      <x:c r="B76" s="90"/>
      <x:c r="C76" s="90"/>
      <x:c r="D76" s="90"/>
      <x:c r="E76" s="90"/>
      <x:c r="F76" s="90"/>
      <x:c r="G76" s="90"/>
      <x:c r="H76" s="126"/>
      <x:c r="I76" s="90"/>
      <x:c r="J76" s="91"/>
      <x:c r="K76" s="91"/>
      <x:c r="L76" s="127"/>
      <x:c r="M76" s="111"/>
      <x:c r="N76" s="90"/>
      <x:c r="O76" s="90"/>
      <x:c r="P76" s="90"/>
      <x:c r="Q76" s="90"/>
      <x:c r="R76" s="90"/>
      <x:c r="S76" s="90"/>
      <x:c r="T76" s="90"/>
      <x:c r="U76" s="90"/>
    </x:row>
    <x:row r="77" ht="19.5" hidden="0" customHeight="1">
      <x:c r="A77" s="90"/>
      <x:c r="B77" s="90"/>
      <x:c r="C77" s="90"/>
      <x:c r="D77" s="90"/>
      <x:c r="E77" s="90"/>
      <x:c r="F77" s="90"/>
      <x:c r="G77" s="90"/>
      <x:c r="H77" s="126"/>
      <x:c r="I77" s="90"/>
      <x:c r="J77" s="91"/>
      <x:c r="K77" s="91"/>
      <x:c r="L77" s="127"/>
      <x:c r="M77" s="111"/>
      <x:c r="N77" s="90"/>
      <x:c r="O77" s="90"/>
      <x:c r="P77" s="90"/>
      <x:c r="Q77" s="90"/>
      <x:c r="R77" s="90"/>
      <x:c r="S77" s="90"/>
      <x:c r="T77" s="90"/>
      <x:c r="U77" s="90"/>
    </x:row>
    <x:row r="78" ht="19.5" hidden="0" customHeight="1">
      <x:c r="A78" s="90"/>
      <x:c r="B78" s="90"/>
      <x:c r="C78" s="90"/>
      <x:c r="D78" s="90"/>
      <x:c r="E78" s="90"/>
      <x:c r="F78" s="90"/>
      <x:c r="G78" s="90"/>
      <x:c r="H78" s="126"/>
      <x:c r="I78" s="90"/>
      <x:c r="J78" s="91"/>
      <x:c r="K78" s="91"/>
      <x:c r="L78" s="127"/>
      <x:c r="M78" s="111"/>
      <x:c r="N78" s="90"/>
      <x:c r="O78" s="90"/>
      <x:c r="P78" s="90"/>
      <x:c r="Q78" s="90"/>
      <x:c r="R78" s="90"/>
      <x:c r="S78" s="90"/>
      <x:c r="T78" s="90"/>
      <x:c r="U78" s="90"/>
    </x:row>
    <x:row r="79" ht="19.5" hidden="0" customHeight="1">
      <x:c r="A79" s="90"/>
      <x:c r="B79" s="90"/>
      <x:c r="C79" s="90"/>
      <x:c r="D79" s="90"/>
      <x:c r="E79" s="90"/>
      <x:c r="F79" s="90"/>
      <x:c r="G79" s="90"/>
      <x:c r="H79" s="126"/>
      <x:c r="I79" s="90"/>
      <x:c r="J79" s="91"/>
      <x:c r="K79" s="91"/>
      <x:c r="L79" s="127"/>
      <x:c r="M79" s="111"/>
      <x:c r="N79" s="90"/>
      <x:c r="O79" s="90"/>
      <x:c r="P79" s="90"/>
      <x:c r="Q79" s="90"/>
      <x:c r="R79" s="90"/>
      <x:c r="S79" s="90"/>
      <x:c r="T79" s="90"/>
      <x:c r="U79" s="90"/>
    </x:row>
    <x:row r="80" ht="19.5" hidden="0" customHeight="1">
      <x:c r="A80" s="90"/>
      <x:c r="B80" s="90"/>
      <x:c r="C80" s="90"/>
      <x:c r="D80" s="90"/>
      <x:c r="E80" s="90"/>
      <x:c r="F80" s="90"/>
      <x:c r="G80" s="90"/>
      <x:c r="H80" s="126"/>
      <x:c r="I80" s="90"/>
      <x:c r="J80" s="91"/>
      <x:c r="K80" s="91"/>
      <x:c r="L80" s="127"/>
      <x:c r="M80" s="111"/>
      <x:c r="N80" s="90"/>
      <x:c r="O80" s="90"/>
      <x:c r="P80" s="90"/>
      <x:c r="Q80" s="90"/>
      <x:c r="R80" s="90"/>
      <x:c r="S80" s="90"/>
      <x:c r="T80" s="90"/>
      <x:c r="U80" s="90"/>
    </x:row>
    <x:row r="81" ht="19.5" hidden="0" customHeight="1">
      <x:c r="A81" s="90"/>
      <x:c r="B81" s="90"/>
      <x:c r="C81" s="90"/>
      <x:c r="D81" s="90"/>
      <x:c r="E81" s="90"/>
      <x:c r="F81" s="90"/>
      <x:c r="G81" s="90"/>
      <x:c r="H81" s="126"/>
      <x:c r="I81" s="90"/>
      <x:c r="J81" s="91"/>
      <x:c r="K81" s="91"/>
      <x:c r="L81" s="127"/>
      <x:c r="M81" s="111"/>
      <x:c r="N81" s="90"/>
      <x:c r="O81" s="90"/>
      <x:c r="P81" s="90"/>
      <x:c r="Q81" s="90"/>
      <x:c r="R81" s="90"/>
      <x:c r="S81" s="90"/>
      <x:c r="T81" s="90"/>
      <x:c r="U81" s="90"/>
    </x:row>
    <x:row r="82" ht="19.5" hidden="0" customHeight="1">
      <x:c r="A82" s="90"/>
      <x:c r="B82" s="90"/>
      <x:c r="C82" s="90"/>
      <x:c r="D82" s="90"/>
      <x:c r="E82" s="90"/>
      <x:c r="F82" s="90"/>
      <x:c r="G82" s="90"/>
      <x:c r="H82" s="126"/>
      <x:c r="I82" s="90"/>
      <x:c r="J82" s="91"/>
      <x:c r="K82" s="91"/>
      <x:c r="L82" s="127"/>
      <x:c r="M82" s="111"/>
      <x:c r="N82" s="90"/>
      <x:c r="O82" s="90"/>
      <x:c r="P82" s="90"/>
      <x:c r="Q82" s="90"/>
      <x:c r="R82" s="90"/>
      <x:c r="S82" s="90"/>
      <x:c r="T82" s="90"/>
      <x:c r="U82" s="90"/>
    </x:row>
    <x:row r="83" ht="19.5" hidden="0" customHeight="1">
      <x:c r="A83" s="90"/>
      <x:c r="B83" s="90"/>
      <x:c r="C83" s="90"/>
      <x:c r="D83" s="90"/>
      <x:c r="E83" s="90"/>
      <x:c r="F83" s="90"/>
      <x:c r="G83" s="90"/>
      <x:c r="H83" s="126"/>
      <x:c r="I83" s="90"/>
      <x:c r="J83" s="91"/>
      <x:c r="K83" s="91"/>
      <x:c r="L83" s="127"/>
      <x:c r="M83" s="111"/>
      <x:c r="N83" s="90"/>
      <x:c r="O83" s="90"/>
      <x:c r="P83" s="90"/>
      <x:c r="Q83" s="90"/>
      <x:c r="R83" s="90"/>
      <x:c r="S83" s="90"/>
      <x:c r="T83" s="90"/>
      <x:c r="U83" s="90"/>
    </x:row>
    <x:row r="84" ht="19.5" hidden="0" customHeight="1">
      <x:c r="A84" s="90"/>
      <x:c r="B84" s="90"/>
      <x:c r="C84" s="90"/>
      <x:c r="D84" s="90"/>
      <x:c r="E84" s="90"/>
      <x:c r="F84" s="90"/>
      <x:c r="G84" s="90"/>
      <x:c r="H84" s="126"/>
      <x:c r="I84" s="90"/>
      <x:c r="J84" s="91"/>
      <x:c r="K84" s="91"/>
      <x:c r="L84" s="127"/>
      <x:c r="M84" s="111"/>
      <x:c r="N84" s="90"/>
      <x:c r="O84" s="90"/>
      <x:c r="P84" s="90"/>
      <x:c r="Q84" s="90"/>
      <x:c r="R84" s="90"/>
      <x:c r="S84" s="90"/>
      <x:c r="T84" s="90"/>
      <x:c r="U84" s="90"/>
    </x:row>
    <x:row r="85" ht="19.5" hidden="0" customHeight="1">
      <x:c r="A85" s="90"/>
      <x:c r="B85" s="90"/>
      <x:c r="C85" s="90"/>
      <x:c r="D85" s="90"/>
      <x:c r="E85" s="90"/>
      <x:c r="F85" s="90"/>
      <x:c r="G85" s="90"/>
      <x:c r="H85" s="126"/>
      <x:c r="I85" s="90"/>
      <x:c r="J85" s="91"/>
      <x:c r="K85" s="91"/>
      <x:c r="L85" s="127"/>
      <x:c r="M85" s="111"/>
      <x:c r="N85" s="90"/>
      <x:c r="O85" s="90"/>
      <x:c r="P85" s="90"/>
      <x:c r="Q85" s="90"/>
      <x:c r="R85" s="90"/>
      <x:c r="S85" s="90"/>
      <x:c r="T85" s="90"/>
      <x:c r="U85" s="90"/>
    </x:row>
    <x:row r="86" ht="19.5" hidden="0" customHeight="1">
      <x:c r="A86" s="90"/>
      <x:c r="B86" s="90"/>
      <x:c r="C86" s="90"/>
      <x:c r="D86" s="90"/>
      <x:c r="E86" s="90"/>
      <x:c r="F86" s="90"/>
      <x:c r="G86" s="90"/>
      <x:c r="H86" s="126"/>
      <x:c r="I86" s="90"/>
      <x:c r="J86" s="91"/>
      <x:c r="K86" s="91"/>
      <x:c r="L86" s="127"/>
      <x:c r="M86" s="111"/>
      <x:c r="N86" s="90"/>
      <x:c r="O86" s="90"/>
      <x:c r="P86" s="90"/>
      <x:c r="Q86" s="90"/>
      <x:c r="R86" s="90"/>
      <x:c r="S86" s="90"/>
      <x:c r="T86" s="90"/>
      <x:c r="U86" s="90"/>
    </x:row>
    <x:row r="87" ht="19.5" hidden="0" customHeight="1">
      <x:c r="A87" s="90"/>
      <x:c r="B87" s="90"/>
      <x:c r="C87" s="90"/>
      <x:c r="D87" s="90"/>
      <x:c r="E87" s="90"/>
      <x:c r="F87" s="90"/>
      <x:c r="G87" s="90"/>
      <x:c r="H87" s="126"/>
      <x:c r="I87" s="90"/>
      <x:c r="J87" s="91"/>
      <x:c r="K87" s="91"/>
      <x:c r="L87" s="127"/>
      <x:c r="M87" s="111"/>
      <x:c r="N87" s="90"/>
      <x:c r="O87" s="90"/>
      <x:c r="P87" s="90"/>
      <x:c r="Q87" s="90"/>
      <x:c r="R87" s="90"/>
      <x:c r="S87" s="90"/>
      <x:c r="T87" s="90"/>
      <x:c r="U87" s="90"/>
    </x:row>
    <x:row r="88" ht="19.5" hidden="0" customHeight="1">
      <x:c r="A88" s="90"/>
      <x:c r="B88" s="90"/>
      <x:c r="C88" s="90"/>
      <x:c r="D88" s="90"/>
      <x:c r="E88" s="90"/>
      <x:c r="F88" s="90"/>
      <x:c r="G88" s="90"/>
      <x:c r="H88" s="126"/>
      <x:c r="I88" s="90"/>
      <x:c r="J88" s="91"/>
      <x:c r="K88" s="91"/>
      <x:c r="L88" s="127"/>
      <x:c r="M88" s="111"/>
      <x:c r="N88" s="90"/>
      <x:c r="O88" s="90"/>
      <x:c r="P88" s="90"/>
      <x:c r="Q88" s="90"/>
      <x:c r="R88" s="90"/>
      <x:c r="S88" s="90"/>
      <x:c r="T88" s="90"/>
      <x:c r="U88" s="90"/>
    </x:row>
    <x:row r="89" ht="19.5" hidden="0" customHeight="1">
      <x:c r="A89" s="90"/>
      <x:c r="B89" s="90"/>
      <x:c r="C89" s="90"/>
      <x:c r="D89" s="90"/>
      <x:c r="E89" s="90"/>
      <x:c r="F89" s="90"/>
      <x:c r="G89" s="90"/>
      <x:c r="H89" s="126"/>
      <x:c r="I89" s="90"/>
      <x:c r="J89" s="91"/>
      <x:c r="K89" s="91"/>
      <x:c r="L89" s="127"/>
      <x:c r="M89" s="111"/>
      <x:c r="N89" s="90"/>
      <x:c r="O89" s="90"/>
      <x:c r="P89" s="90"/>
      <x:c r="Q89" s="90"/>
      <x:c r="R89" s="90"/>
      <x:c r="S89" s="90"/>
      <x:c r="T89" s="90"/>
      <x:c r="U89" s="90"/>
    </x:row>
    <x:row r="90" ht="19.5" hidden="0" customHeight="1">
      <x:c r="A90" s="90"/>
      <x:c r="B90" s="90"/>
      <x:c r="C90" s="90"/>
      <x:c r="D90" s="90"/>
      <x:c r="E90" s="90"/>
      <x:c r="F90" s="90"/>
      <x:c r="G90" s="90"/>
      <x:c r="H90" s="126"/>
      <x:c r="I90" s="90"/>
      <x:c r="J90" s="91"/>
      <x:c r="K90" s="91"/>
      <x:c r="L90" s="127"/>
      <x:c r="M90" s="111"/>
      <x:c r="N90" s="90"/>
      <x:c r="O90" s="90"/>
      <x:c r="P90" s="90"/>
      <x:c r="Q90" s="90"/>
      <x:c r="R90" s="90"/>
      <x:c r="S90" s="90"/>
      <x:c r="T90" s="90"/>
      <x:c r="U90" s="90"/>
    </x:row>
    <x:row r="91" ht="19.5" hidden="0" customHeight="1">
      <x:c r="A91" s="90"/>
      <x:c r="B91" s="90"/>
      <x:c r="C91" s="90"/>
      <x:c r="D91" s="90"/>
      <x:c r="E91" s="90"/>
      <x:c r="F91" s="90"/>
      <x:c r="G91" s="90"/>
      <x:c r="H91" s="126"/>
      <x:c r="I91" s="90"/>
      <x:c r="J91" s="91"/>
      <x:c r="K91" s="91"/>
      <x:c r="L91" s="127"/>
      <x:c r="M91" s="111"/>
      <x:c r="N91" s="90"/>
      <x:c r="O91" s="90"/>
      <x:c r="P91" s="90"/>
      <x:c r="Q91" s="90"/>
      <x:c r="R91" s="90"/>
      <x:c r="S91" s="90"/>
      <x:c r="T91" s="90"/>
      <x:c r="U91" s="90"/>
    </x:row>
    <x:row r="92" ht="19.5" hidden="0" customHeight="1">
      <x:c r="A92" s="90"/>
      <x:c r="B92" s="90"/>
      <x:c r="C92" s="90"/>
      <x:c r="D92" s="90"/>
      <x:c r="E92" s="90"/>
      <x:c r="F92" s="90"/>
      <x:c r="G92" s="90"/>
      <x:c r="H92" s="126"/>
      <x:c r="I92" s="90"/>
      <x:c r="J92" s="91"/>
      <x:c r="K92" s="91"/>
      <x:c r="L92" s="127"/>
      <x:c r="M92" s="111"/>
      <x:c r="N92" s="90"/>
      <x:c r="O92" s="90"/>
      <x:c r="P92" s="90"/>
      <x:c r="Q92" s="90"/>
      <x:c r="R92" s="90"/>
      <x:c r="S92" s="90"/>
      <x:c r="T92" s="90"/>
      <x:c r="U92" s="90"/>
    </x:row>
    <x:row r="93" ht="19.5" hidden="0" customHeight="1">
      <x:c r="A93" s="90"/>
      <x:c r="B93" s="90"/>
      <x:c r="C93" s="90"/>
      <x:c r="D93" s="90"/>
      <x:c r="E93" s="90"/>
      <x:c r="F93" s="90"/>
      <x:c r="G93" s="90"/>
      <x:c r="H93" s="126"/>
      <x:c r="I93" s="90"/>
      <x:c r="J93" s="91"/>
      <x:c r="K93" s="91"/>
      <x:c r="L93" s="127"/>
      <x:c r="M93" s="111"/>
      <x:c r="N93" s="90"/>
      <x:c r="O93" s="90"/>
      <x:c r="P93" s="90"/>
      <x:c r="Q93" s="90"/>
      <x:c r="R93" s="90"/>
      <x:c r="S93" s="90"/>
      <x:c r="T93" s="90"/>
      <x:c r="U93" s="90"/>
    </x:row>
    <x:row r="94" ht="19.5" hidden="0" customHeight="1">
      <x:c r="A94" s="90"/>
      <x:c r="B94" s="90"/>
      <x:c r="C94" s="90"/>
      <x:c r="D94" s="90"/>
      <x:c r="E94" s="90"/>
      <x:c r="F94" s="90"/>
      <x:c r="G94" s="90"/>
      <x:c r="H94" s="126"/>
      <x:c r="I94" s="90"/>
      <x:c r="J94" s="91"/>
      <x:c r="K94" s="91"/>
      <x:c r="L94" s="127"/>
      <x:c r="M94" s="111"/>
      <x:c r="N94" s="90"/>
      <x:c r="O94" s="90"/>
      <x:c r="P94" s="90"/>
      <x:c r="Q94" s="90"/>
      <x:c r="R94" s="90"/>
      <x:c r="S94" s="90"/>
      <x:c r="T94" s="90"/>
      <x:c r="U94" s="90"/>
    </x:row>
    <x:row r="95" ht="19.5" hidden="0" customHeight="1">
      <x:c r="A95" s="90"/>
      <x:c r="B95" s="90"/>
      <x:c r="C95" s="90"/>
      <x:c r="D95" s="90"/>
      <x:c r="E95" s="90"/>
      <x:c r="F95" s="90"/>
      <x:c r="G95" s="90"/>
      <x:c r="H95" s="126"/>
      <x:c r="I95" s="90"/>
      <x:c r="J95" s="91"/>
      <x:c r="K95" s="91"/>
      <x:c r="L95" s="127"/>
      <x:c r="M95" s="111"/>
      <x:c r="N95" s="90"/>
      <x:c r="O95" s="90"/>
      <x:c r="P95" s="90"/>
      <x:c r="Q95" s="90"/>
      <x:c r="R95" s="90"/>
      <x:c r="S95" s="90"/>
      <x:c r="T95" s="90"/>
      <x:c r="U95" s="90"/>
    </x:row>
    <x:row r="96" ht="19.5" hidden="0" customHeight="1">
      <x:c r="A96" s="90"/>
      <x:c r="B96" s="90"/>
      <x:c r="C96" s="90"/>
      <x:c r="D96" s="90"/>
      <x:c r="E96" s="90"/>
      <x:c r="F96" s="90"/>
      <x:c r="G96" s="90"/>
      <x:c r="H96" s="126"/>
      <x:c r="I96" s="90"/>
      <x:c r="J96" s="91"/>
      <x:c r="K96" s="91"/>
      <x:c r="L96" s="127"/>
      <x:c r="M96" s="111"/>
      <x:c r="N96" s="90"/>
      <x:c r="O96" s="90"/>
      <x:c r="P96" s="90"/>
      <x:c r="Q96" s="90"/>
      <x:c r="R96" s="90"/>
      <x:c r="S96" s="90"/>
      <x:c r="T96" s="90"/>
      <x:c r="U96" s="90"/>
    </x:row>
    <x:row r="97" ht="19.5" hidden="0" customHeight="1">
      <x:c r="A97" s="90"/>
      <x:c r="B97" s="90"/>
      <x:c r="C97" s="90"/>
      <x:c r="D97" s="90"/>
      <x:c r="E97" s="90"/>
      <x:c r="F97" s="90"/>
      <x:c r="G97" s="90"/>
      <x:c r="H97" s="126"/>
      <x:c r="I97" s="90"/>
      <x:c r="J97" s="91"/>
      <x:c r="K97" s="91"/>
      <x:c r="L97" s="127"/>
      <x:c r="M97" s="111"/>
      <x:c r="N97" s="90"/>
      <x:c r="O97" s="90"/>
      <x:c r="P97" s="90"/>
      <x:c r="Q97" s="90"/>
      <x:c r="R97" s="90"/>
      <x:c r="S97" s="90"/>
      <x:c r="T97" s="90"/>
      <x:c r="U97" s="90"/>
    </x:row>
    <x:row r="98" ht="19.5" hidden="0" customHeight="1">
      <x:c r="A98" s="90"/>
      <x:c r="B98" s="90"/>
      <x:c r="C98" s="90"/>
      <x:c r="D98" s="90"/>
      <x:c r="E98" s="90"/>
      <x:c r="F98" s="90"/>
      <x:c r="G98" s="90"/>
      <x:c r="H98" s="126"/>
      <x:c r="I98" s="90"/>
      <x:c r="J98" s="91"/>
      <x:c r="K98" s="91"/>
      <x:c r="L98" s="127"/>
      <x:c r="M98" s="111"/>
      <x:c r="N98" s="90"/>
      <x:c r="O98" s="90"/>
      <x:c r="P98" s="90"/>
      <x:c r="Q98" s="90"/>
      <x:c r="R98" s="90"/>
      <x:c r="S98" s="90"/>
      <x:c r="T98" s="90"/>
      <x:c r="U98" s="90"/>
    </x:row>
    <x:row r="99" ht="19.5" hidden="0" customHeight="1">
      <x:c r="A99" s="90"/>
      <x:c r="B99" s="90"/>
      <x:c r="C99" s="90"/>
      <x:c r="D99" s="90"/>
      <x:c r="E99" s="90"/>
      <x:c r="F99" s="90"/>
      <x:c r="G99" s="90"/>
      <x:c r="H99" s="126"/>
      <x:c r="I99" s="90"/>
      <x:c r="J99" s="91"/>
      <x:c r="K99" s="91"/>
      <x:c r="L99" s="127"/>
      <x:c r="M99" s="111"/>
      <x:c r="N99" s="90"/>
      <x:c r="O99" s="90"/>
      <x:c r="P99" s="90"/>
      <x:c r="Q99" s="90"/>
      <x:c r="R99" s="90"/>
      <x:c r="S99" s="90"/>
      <x:c r="T99" s="90"/>
      <x:c r="U99" s="90"/>
    </x:row>
    <x:row r="100" ht="19.5" hidden="0" customHeight="1">
      <x:c r="A100" s="90"/>
      <x:c r="B100" s="90"/>
      <x:c r="C100" s="90"/>
      <x:c r="D100" s="90"/>
      <x:c r="E100" s="90"/>
      <x:c r="F100" s="90"/>
      <x:c r="G100" s="90"/>
      <x:c r="H100" s="126"/>
      <x:c r="I100" s="90"/>
      <x:c r="J100" s="91"/>
      <x:c r="K100" s="91"/>
      <x:c r="L100" s="127"/>
      <x:c r="M100" s="111"/>
      <x:c r="N100" s="90"/>
      <x:c r="O100" s="90"/>
      <x:c r="P100" s="90"/>
      <x:c r="Q100" s="90"/>
      <x:c r="R100" s="90"/>
      <x:c r="S100" s="90"/>
      <x:c r="T100" s="90"/>
      <x:c r="U100" s="90"/>
    </x:row>
    <x:row r="101" ht="19.5" hidden="0" customHeight="1">
      <x:c r="A101" s="90"/>
      <x:c r="B101" s="90"/>
      <x:c r="C101" s="90"/>
      <x:c r="D101" s="90"/>
      <x:c r="E101" s="90"/>
      <x:c r="F101" s="90"/>
      <x:c r="G101" s="90"/>
      <x:c r="H101" s="126"/>
      <x:c r="I101" s="90"/>
      <x:c r="J101" s="91"/>
      <x:c r="K101" s="91"/>
      <x:c r="L101" s="127"/>
      <x:c r="M101" s="111"/>
      <x:c r="N101" s="90"/>
      <x:c r="O101" s="90"/>
      <x:c r="P101" s="90"/>
      <x:c r="Q101" s="90"/>
      <x:c r="R101" s="90"/>
      <x:c r="S101" s="90"/>
      <x:c r="T101" s="90"/>
      <x:c r="U101" s="90"/>
    </x:row>
    <x:row r="102" ht="19.5" hidden="0" customHeight="1">
      <x:c r="A102" s="90"/>
      <x:c r="B102" s="90"/>
      <x:c r="C102" s="90"/>
      <x:c r="D102" s="90"/>
      <x:c r="E102" s="90"/>
      <x:c r="F102" s="90"/>
      <x:c r="G102" s="90"/>
      <x:c r="H102" s="126"/>
      <x:c r="I102" s="90"/>
      <x:c r="J102" s="91"/>
      <x:c r="K102" s="91"/>
      <x:c r="L102" s="127"/>
      <x:c r="M102" s="111"/>
      <x:c r="N102" s="90"/>
      <x:c r="O102" s="90"/>
      <x:c r="P102" s="90"/>
      <x:c r="Q102" s="90"/>
      <x:c r="R102" s="90"/>
      <x:c r="S102" s="90"/>
      <x:c r="T102" s="90"/>
      <x:c r="U102" s="90"/>
    </x:row>
    <x:row r="103" ht="19.5" hidden="0" customHeight="1">
      <x:c r="A103" s="90"/>
      <x:c r="B103" s="90"/>
      <x:c r="C103" s="90"/>
      <x:c r="D103" s="90"/>
      <x:c r="E103" s="90"/>
      <x:c r="F103" s="90"/>
      <x:c r="G103" s="90"/>
      <x:c r="H103" s="126"/>
      <x:c r="I103" s="90"/>
      <x:c r="J103" s="91"/>
      <x:c r="K103" s="91"/>
      <x:c r="L103" s="127"/>
      <x:c r="M103" s="111"/>
      <x:c r="N103" s="90"/>
      <x:c r="O103" s="90"/>
      <x:c r="P103" s="90"/>
      <x:c r="Q103" s="90"/>
      <x:c r="R103" s="90"/>
      <x:c r="S103" s="90"/>
      <x:c r="T103" s="90"/>
      <x:c r="U103" s="90"/>
    </x:row>
    <x:row r="104" ht="19.5" hidden="0" customHeight="1">
      <x:c r="A104" s="90"/>
      <x:c r="B104" s="90"/>
      <x:c r="C104" s="90"/>
      <x:c r="D104" s="90"/>
      <x:c r="E104" s="90"/>
      <x:c r="F104" s="90"/>
      <x:c r="G104" s="90"/>
      <x:c r="H104" s="126"/>
      <x:c r="I104" s="90"/>
      <x:c r="J104" s="91"/>
      <x:c r="K104" s="91"/>
      <x:c r="L104" s="127"/>
      <x:c r="M104" s="111"/>
      <x:c r="N104" s="90"/>
      <x:c r="O104" s="90"/>
      <x:c r="P104" s="90"/>
      <x:c r="Q104" s="90"/>
      <x:c r="R104" s="90"/>
      <x:c r="S104" s="90"/>
      <x:c r="T104" s="90"/>
      <x:c r="U104" s="90"/>
    </x:row>
    <x:row r="105" ht="19.5" hidden="0" customHeight="1">
      <x:c r="A105" s="90"/>
      <x:c r="B105" s="90"/>
      <x:c r="C105" s="90"/>
      <x:c r="D105" s="90"/>
      <x:c r="E105" s="90"/>
      <x:c r="F105" s="90"/>
      <x:c r="G105" s="90"/>
      <x:c r="H105" s="126"/>
      <x:c r="I105" s="90"/>
      <x:c r="J105" s="91"/>
      <x:c r="K105" s="91"/>
      <x:c r="L105" s="127"/>
      <x:c r="M105" s="111"/>
      <x:c r="N105" s="90"/>
      <x:c r="O105" s="90"/>
      <x:c r="P105" s="90"/>
      <x:c r="Q105" s="90"/>
      <x:c r="R105" s="90"/>
      <x:c r="S105" s="90"/>
      <x:c r="T105" s="90"/>
      <x:c r="U105" s="90"/>
    </x:row>
    <x:row r="106" ht="19.5" hidden="0" customHeight="1">
      <x:c r="A106" s="90"/>
      <x:c r="B106" s="90"/>
      <x:c r="C106" s="90"/>
      <x:c r="D106" s="90"/>
      <x:c r="E106" s="90"/>
      <x:c r="F106" s="90"/>
      <x:c r="G106" s="90"/>
      <x:c r="H106" s="126"/>
      <x:c r="I106" s="90"/>
      <x:c r="J106" s="91"/>
      <x:c r="K106" s="91"/>
      <x:c r="L106" s="127"/>
      <x:c r="M106" s="111"/>
      <x:c r="N106" s="90"/>
      <x:c r="O106" s="90"/>
      <x:c r="P106" s="90"/>
      <x:c r="Q106" s="90"/>
      <x:c r="R106" s="90"/>
      <x:c r="S106" s="90"/>
      <x:c r="T106" s="90"/>
      <x:c r="U106" s="90"/>
    </x:row>
    <x:row r="107" ht="19.5" hidden="0" customHeight="1">
      <x:c r="A107" s="90"/>
      <x:c r="B107" s="90"/>
      <x:c r="C107" s="90"/>
      <x:c r="D107" s="90"/>
      <x:c r="E107" s="90"/>
      <x:c r="F107" s="90"/>
      <x:c r="G107" s="90"/>
      <x:c r="H107" s="126"/>
      <x:c r="I107" s="90"/>
      <x:c r="J107" s="91"/>
      <x:c r="K107" s="91"/>
      <x:c r="L107" s="127"/>
      <x:c r="M107" s="111"/>
      <x:c r="N107" s="90"/>
      <x:c r="O107" s="90"/>
      <x:c r="P107" s="90"/>
      <x:c r="Q107" s="90"/>
      <x:c r="R107" s="90"/>
      <x:c r="S107" s="90"/>
      <x:c r="T107" s="90"/>
      <x:c r="U107" s="90"/>
    </x:row>
    <x:row r="108" ht="19.5" hidden="0" customHeight="1">
      <x:c r="A108" s="90"/>
      <x:c r="B108" s="90"/>
      <x:c r="C108" s="90"/>
      <x:c r="D108" s="90"/>
      <x:c r="E108" s="90"/>
      <x:c r="F108" s="90"/>
      <x:c r="G108" s="90"/>
      <x:c r="H108" s="126"/>
      <x:c r="I108" s="90"/>
      <x:c r="J108" s="91"/>
      <x:c r="K108" s="91"/>
      <x:c r="L108" s="127"/>
      <x:c r="M108" s="111"/>
      <x:c r="N108" s="90"/>
      <x:c r="O108" s="90"/>
      <x:c r="P108" s="90"/>
      <x:c r="Q108" s="90"/>
      <x:c r="R108" s="90"/>
      <x:c r="S108" s="90"/>
      <x:c r="T108" s="90"/>
      <x:c r="U108" s="90"/>
    </x:row>
    <x:row r="109" ht="19.5" hidden="0" customHeight="1">
      <x:c r="A109" s="90"/>
      <x:c r="B109" s="90"/>
      <x:c r="C109" s="90"/>
      <x:c r="D109" s="90"/>
      <x:c r="E109" s="90"/>
      <x:c r="F109" s="90"/>
      <x:c r="G109" s="90"/>
      <x:c r="H109" s="126"/>
      <x:c r="I109" s="90"/>
      <x:c r="J109" s="91"/>
      <x:c r="K109" s="91"/>
      <x:c r="L109" s="127"/>
      <x:c r="M109" s="111"/>
      <x:c r="N109" s="90"/>
      <x:c r="O109" s="90"/>
      <x:c r="P109" s="90"/>
      <x:c r="Q109" s="90"/>
      <x:c r="R109" s="90"/>
      <x:c r="S109" s="90"/>
      <x:c r="T109" s="90"/>
      <x:c r="U109" s="90"/>
    </x:row>
    <x:row r="110" ht="19.5" hidden="0" customHeight="1">
      <x:c r="A110" s="90"/>
      <x:c r="B110" s="90"/>
      <x:c r="C110" s="90"/>
      <x:c r="D110" s="90"/>
      <x:c r="E110" s="90"/>
      <x:c r="F110" s="90"/>
      <x:c r="G110" s="90"/>
      <x:c r="H110" s="126"/>
      <x:c r="I110" s="90"/>
      <x:c r="J110" s="91"/>
      <x:c r="K110" s="91"/>
      <x:c r="L110" s="127"/>
      <x:c r="M110" s="111"/>
      <x:c r="N110" s="90"/>
      <x:c r="O110" s="90"/>
      <x:c r="P110" s="90"/>
      <x:c r="Q110" s="90"/>
      <x:c r="R110" s="90"/>
      <x:c r="S110" s="90"/>
      <x:c r="T110" s="90"/>
      <x:c r="U110" s="90"/>
    </x:row>
    <x:row r="111" ht="19.5" hidden="0" customHeight="1">
      <x:c r="A111" s="90"/>
      <x:c r="B111" s="90"/>
      <x:c r="C111" s="90"/>
      <x:c r="D111" s="90"/>
      <x:c r="E111" s="90"/>
      <x:c r="F111" s="90"/>
      <x:c r="G111" s="90"/>
      <x:c r="H111" s="126"/>
      <x:c r="I111" s="90"/>
      <x:c r="J111" s="91"/>
      <x:c r="K111" s="91"/>
      <x:c r="L111" s="127"/>
      <x:c r="M111" s="111"/>
      <x:c r="N111" s="90"/>
      <x:c r="O111" s="90"/>
      <x:c r="P111" s="90"/>
      <x:c r="Q111" s="90"/>
      <x:c r="R111" s="90"/>
      <x:c r="S111" s="90"/>
      <x:c r="T111" s="90"/>
      <x:c r="U111" s="90"/>
    </x:row>
    <x:row r="112" ht="19.5" hidden="0" customHeight="1">
      <x:c r="A112" s="90"/>
      <x:c r="B112" s="90"/>
      <x:c r="C112" s="90"/>
      <x:c r="D112" s="90"/>
      <x:c r="E112" s="90"/>
      <x:c r="F112" s="90"/>
      <x:c r="G112" s="90"/>
      <x:c r="H112" s="126"/>
      <x:c r="I112" s="90"/>
      <x:c r="J112" s="91"/>
      <x:c r="K112" s="91"/>
      <x:c r="L112" s="127"/>
      <x:c r="M112" s="111"/>
      <x:c r="N112" s="90"/>
      <x:c r="O112" s="90"/>
      <x:c r="P112" s="90"/>
      <x:c r="Q112" s="90"/>
      <x:c r="R112" s="90"/>
      <x:c r="S112" s="90"/>
      <x:c r="T112" s="90"/>
      <x:c r="U112" s="90"/>
    </x:row>
    <x:row r="113" ht="19.5" hidden="0" customHeight="1">
      <x:c r="A113" s="90"/>
      <x:c r="B113" s="90"/>
      <x:c r="C113" s="90"/>
      <x:c r="D113" s="90"/>
      <x:c r="E113" s="90"/>
      <x:c r="F113" s="90"/>
      <x:c r="G113" s="90"/>
      <x:c r="H113" s="126"/>
      <x:c r="I113" s="90"/>
      <x:c r="J113" s="91"/>
      <x:c r="K113" s="91"/>
      <x:c r="L113" s="127"/>
      <x:c r="M113" s="111"/>
      <x:c r="N113" s="90"/>
      <x:c r="O113" s="90"/>
      <x:c r="P113" s="90"/>
      <x:c r="Q113" s="90"/>
      <x:c r="R113" s="90"/>
      <x:c r="S113" s="90"/>
      <x:c r="T113" s="90"/>
      <x:c r="U113" s="90"/>
    </x:row>
    <x:row r="114" ht="19.5" hidden="0" customHeight="1">
      <x:c r="A114" s="90"/>
      <x:c r="B114" s="90"/>
      <x:c r="C114" s="90"/>
      <x:c r="D114" s="90"/>
      <x:c r="E114" s="90"/>
      <x:c r="F114" s="90"/>
      <x:c r="G114" s="90"/>
      <x:c r="H114" s="126"/>
      <x:c r="I114" s="90"/>
      <x:c r="J114" s="91"/>
      <x:c r="K114" s="91"/>
      <x:c r="L114" s="127"/>
      <x:c r="M114" s="111"/>
      <x:c r="N114" s="90"/>
      <x:c r="O114" s="90"/>
      <x:c r="P114" s="90"/>
      <x:c r="Q114" s="90"/>
      <x:c r="R114" s="90"/>
      <x:c r="S114" s="90"/>
      <x:c r="T114" s="90"/>
      <x:c r="U114" s="90"/>
    </x:row>
    <x:row r="115" ht="19.5" hidden="0" customHeight="1">
      <x:c r="A115" s="90"/>
      <x:c r="B115" s="90"/>
      <x:c r="C115" s="90"/>
      <x:c r="D115" s="90"/>
      <x:c r="E115" s="90"/>
      <x:c r="F115" s="90"/>
      <x:c r="G115" s="90"/>
      <x:c r="H115" s="126"/>
      <x:c r="I115" s="90"/>
      <x:c r="J115" s="91"/>
      <x:c r="K115" s="91"/>
      <x:c r="L115" s="127"/>
      <x:c r="M115" s="111"/>
      <x:c r="N115" s="90"/>
      <x:c r="O115" s="90"/>
      <x:c r="P115" s="90"/>
      <x:c r="Q115" s="90"/>
      <x:c r="R115" s="90"/>
      <x:c r="S115" s="90"/>
      <x:c r="T115" s="90"/>
      <x:c r="U115" s="90"/>
    </x:row>
    <x:row r="116" ht="19.5" hidden="0" customHeight="1">
      <x:c r="A116" s="90"/>
      <x:c r="B116" s="90"/>
      <x:c r="C116" s="90"/>
      <x:c r="D116" s="90"/>
      <x:c r="E116" s="90"/>
      <x:c r="F116" s="90"/>
      <x:c r="G116" s="90"/>
      <x:c r="H116" s="126"/>
      <x:c r="I116" s="90"/>
      <x:c r="J116" s="91"/>
      <x:c r="K116" s="91"/>
      <x:c r="L116" s="127"/>
      <x:c r="M116" s="111"/>
      <x:c r="N116" s="90"/>
      <x:c r="O116" s="90"/>
      <x:c r="P116" s="90"/>
      <x:c r="Q116" s="90"/>
      <x:c r="R116" s="90"/>
      <x:c r="S116" s="90"/>
      <x:c r="T116" s="90"/>
      <x:c r="U116" s="90"/>
    </x:row>
    <x:row r="117" ht="19.5" hidden="0" customHeight="1">
      <x:c r="A117" s="90"/>
      <x:c r="B117" s="90"/>
      <x:c r="C117" s="90"/>
      <x:c r="D117" s="90"/>
      <x:c r="E117" s="90"/>
      <x:c r="F117" s="90"/>
      <x:c r="G117" s="90"/>
      <x:c r="H117" s="126"/>
      <x:c r="I117" s="90"/>
      <x:c r="J117" s="91"/>
      <x:c r="K117" s="91"/>
      <x:c r="L117" s="127"/>
      <x:c r="M117" s="111"/>
      <x:c r="N117" s="90"/>
      <x:c r="O117" s="90"/>
      <x:c r="P117" s="90"/>
      <x:c r="Q117" s="90"/>
      <x:c r="R117" s="90"/>
      <x:c r="S117" s="90"/>
      <x:c r="T117" s="90"/>
      <x:c r="U117" s="90"/>
    </x:row>
    <x:row r="118" ht="19.5" hidden="0" customHeight="1">
      <x:c r="A118" s="90"/>
      <x:c r="B118" s="90"/>
      <x:c r="C118" s="90"/>
      <x:c r="D118" s="90"/>
      <x:c r="E118" s="90"/>
      <x:c r="F118" s="90"/>
      <x:c r="G118" s="90"/>
      <x:c r="H118" s="126"/>
      <x:c r="I118" s="90"/>
      <x:c r="J118" s="91"/>
      <x:c r="K118" s="91"/>
      <x:c r="L118" s="127"/>
      <x:c r="M118" s="111"/>
      <x:c r="N118" s="90"/>
      <x:c r="O118" s="90"/>
      <x:c r="P118" s="90"/>
      <x:c r="Q118" s="90"/>
      <x:c r="R118" s="90"/>
      <x:c r="S118" s="90"/>
      <x:c r="T118" s="90"/>
      <x:c r="U118" s="90"/>
    </x:row>
    <x:row r="119" ht="19.5" hidden="0" customHeight="1">
      <x:c r="A119" s="90"/>
      <x:c r="B119" s="90"/>
      <x:c r="C119" s="90"/>
      <x:c r="D119" s="90"/>
      <x:c r="E119" s="90"/>
      <x:c r="F119" s="90"/>
      <x:c r="G119" s="90"/>
      <x:c r="H119" s="126"/>
      <x:c r="I119" s="90"/>
      <x:c r="J119" s="91"/>
      <x:c r="K119" s="91"/>
      <x:c r="L119" s="127"/>
      <x:c r="M119" s="111"/>
      <x:c r="N119" s="90"/>
      <x:c r="O119" s="90"/>
      <x:c r="P119" s="90"/>
      <x:c r="Q119" s="90"/>
      <x:c r="R119" s="90"/>
      <x:c r="S119" s="90"/>
      <x:c r="T119" s="90"/>
      <x:c r="U119" s="90"/>
    </x:row>
    <x:row r="120" ht="19.5" hidden="0" customHeight="1">
      <x:c r="A120" s="90"/>
      <x:c r="B120" s="90"/>
      <x:c r="C120" s="90"/>
      <x:c r="D120" s="90"/>
      <x:c r="E120" s="90"/>
      <x:c r="F120" s="90"/>
      <x:c r="G120" s="90"/>
      <x:c r="H120" s="126"/>
      <x:c r="I120" s="90"/>
      <x:c r="J120" s="91"/>
      <x:c r="K120" s="91"/>
      <x:c r="L120" s="127"/>
      <x:c r="M120" s="111"/>
      <x:c r="N120" s="90"/>
      <x:c r="O120" s="90"/>
      <x:c r="P120" s="90"/>
      <x:c r="Q120" s="90"/>
      <x:c r="R120" s="90"/>
      <x:c r="S120" s="90"/>
      <x:c r="T120" s="90"/>
      <x:c r="U120" s="90"/>
    </x:row>
    <x:row r="121" ht="19.5" hidden="0" customHeight="1">
      <x:c r="A121" s="90"/>
      <x:c r="B121" s="90"/>
      <x:c r="C121" s="90"/>
      <x:c r="D121" s="90"/>
      <x:c r="E121" s="90"/>
      <x:c r="F121" s="90"/>
      <x:c r="G121" s="90"/>
      <x:c r="H121" s="126"/>
      <x:c r="I121" s="90"/>
      <x:c r="J121" s="91"/>
      <x:c r="K121" s="91"/>
      <x:c r="L121" s="127"/>
      <x:c r="M121" s="111"/>
      <x:c r="N121" s="90"/>
      <x:c r="O121" s="90"/>
      <x:c r="P121" s="90"/>
      <x:c r="Q121" s="90"/>
      <x:c r="R121" s="90"/>
      <x:c r="S121" s="90"/>
      <x:c r="T121" s="90"/>
      <x:c r="U121" s="90"/>
    </x:row>
    <x:row r="122" ht="19.5" hidden="0" customHeight="1">
      <x:c r="A122" s="90"/>
      <x:c r="B122" s="90"/>
      <x:c r="C122" s="90"/>
      <x:c r="D122" s="90"/>
      <x:c r="E122" s="90"/>
      <x:c r="F122" s="90"/>
      <x:c r="G122" s="90"/>
      <x:c r="H122" s="126"/>
      <x:c r="I122" s="90"/>
      <x:c r="J122" s="91"/>
      <x:c r="K122" s="91"/>
      <x:c r="L122" s="127"/>
      <x:c r="M122" s="111"/>
      <x:c r="N122" s="90"/>
      <x:c r="O122" s="90"/>
      <x:c r="P122" s="90"/>
      <x:c r="Q122" s="90"/>
      <x:c r="R122" s="90"/>
      <x:c r="S122" s="90"/>
      <x:c r="T122" s="90"/>
      <x:c r="U122" s="90"/>
    </x:row>
    <x:row r="123" ht="19.5" hidden="0" customHeight="1">
      <x:c r="A123" s="90"/>
      <x:c r="B123" s="90"/>
      <x:c r="C123" s="90"/>
      <x:c r="D123" s="90"/>
      <x:c r="E123" s="90"/>
      <x:c r="F123" s="90"/>
      <x:c r="G123" s="90"/>
      <x:c r="H123" s="126"/>
      <x:c r="I123" s="90"/>
      <x:c r="J123" s="91"/>
      <x:c r="K123" s="91"/>
      <x:c r="L123" s="127"/>
      <x:c r="M123" s="111"/>
      <x:c r="N123" s="90"/>
      <x:c r="O123" s="90"/>
      <x:c r="P123" s="90"/>
      <x:c r="Q123" s="90"/>
      <x:c r="R123" s="90"/>
      <x:c r="S123" s="90"/>
      <x:c r="T123" s="90"/>
      <x:c r="U123" s="90"/>
    </x:row>
    <x:row r="124" ht="19.5" hidden="0" customHeight="1">
      <x:c r="A124" s="90"/>
      <x:c r="B124" s="90"/>
      <x:c r="C124" s="90"/>
      <x:c r="D124" s="90"/>
      <x:c r="E124" s="90"/>
      <x:c r="F124" s="90"/>
      <x:c r="G124" s="90"/>
      <x:c r="H124" s="126"/>
      <x:c r="I124" s="90"/>
      <x:c r="J124" s="91"/>
      <x:c r="K124" s="91"/>
      <x:c r="L124" s="127"/>
      <x:c r="M124" s="111"/>
      <x:c r="N124" s="90"/>
      <x:c r="O124" s="90"/>
      <x:c r="P124" s="90"/>
      <x:c r="Q124" s="90"/>
      <x:c r="R124" s="90"/>
      <x:c r="S124" s="90"/>
      <x:c r="T124" s="90"/>
      <x:c r="U124" s="90"/>
    </x:row>
    <x:row r="125" ht="19.5" hidden="0" customHeight="1">
      <x:c r="A125" s="90"/>
      <x:c r="B125" s="90"/>
      <x:c r="C125" s="90"/>
      <x:c r="D125" s="90"/>
      <x:c r="E125" s="90"/>
      <x:c r="F125" s="90"/>
      <x:c r="G125" s="90"/>
      <x:c r="H125" s="126"/>
      <x:c r="I125" s="90"/>
      <x:c r="J125" s="91"/>
      <x:c r="K125" s="91"/>
      <x:c r="L125" s="127"/>
      <x:c r="M125" s="111"/>
      <x:c r="N125" s="90"/>
      <x:c r="O125" s="90"/>
      <x:c r="P125" s="90"/>
      <x:c r="Q125" s="90"/>
      <x:c r="R125" s="90"/>
      <x:c r="S125" s="90"/>
      <x:c r="T125" s="90"/>
      <x:c r="U125" s="90"/>
    </x:row>
    <x:row r="126" ht="19.5" hidden="0" customHeight="1">
      <x:c r="A126" s="90"/>
      <x:c r="B126" s="90"/>
      <x:c r="C126" s="90"/>
      <x:c r="D126" s="90"/>
      <x:c r="E126" s="90"/>
      <x:c r="F126" s="90"/>
      <x:c r="G126" s="90"/>
      <x:c r="H126" s="126"/>
      <x:c r="I126" s="90"/>
      <x:c r="J126" s="91"/>
      <x:c r="K126" s="91"/>
      <x:c r="L126" s="127"/>
      <x:c r="M126" s="111"/>
      <x:c r="N126" s="90"/>
      <x:c r="O126" s="90"/>
      <x:c r="P126" s="90"/>
      <x:c r="Q126" s="90"/>
      <x:c r="R126" s="90"/>
      <x:c r="S126" s="90"/>
      <x:c r="T126" s="90"/>
      <x:c r="U126" s="90"/>
    </x:row>
    <x:row r="127" ht="19.5" hidden="0" customHeight="1">
      <x:c r="A127" s="90"/>
      <x:c r="B127" s="90"/>
      <x:c r="C127" s="90"/>
      <x:c r="D127" s="90"/>
      <x:c r="E127" s="90"/>
      <x:c r="F127" s="90"/>
      <x:c r="G127" s="90"/>
      <x:c r="H127" s="126"/>
      <x:c r="I127" s="90"/>
      <x:c r="J127" s="91"/>
      <x:c r="K127" s="91"/>
      <x:c r="L127" s="127"/>
      <x:c r="M127" s="111"/>
      <x:c r="N127" s="90"/>
      <x:c r="O127" s="90"/>
      <x:c r="P127" s="90"/>
      <x:c r="Q127" s="90"/>
      <x:c r="R127" s="90"/>
      <x:c r="S127" s="90"/>
      <x:c r="T127" s="90"/>
      <x:c r="U127" s="90"/>
    </x:row>
    <x:row r="128" ht="19.5" hidden="0" customHeight="1">
      <x:c r="A128" s="90"/>
      <x:c r="B128" s="90"/>
      <x:c r="C128" s="90"/>
      <x:c r="D128" s="90"/>
      <x:c r="E128" s="90"/>
      <x:c r="F128" s="90"/>
      <x:c r="G128" s="90"/>
      <x:c r="H128" s="126"/>
      <x:c r="I128" s="90"/>
      <x:c r="J128" s="91"/>
      <x:c r="K128" s="91"/>
      <x:c r="L128" s="127"/>
      <x:c r="M128" s="111"/>
      <x:c r="N128" s="90"/>
      <x:c r="O128" s="90"/>
      <x:c r="P128" s="90"/>
      <x:c r="Q128" s="90"/>
      <x:c r="R128" s="90"/>
      <x:c r="S128" s="90"/>
      <x:c r="T128" s="90"/>
      <x:c r="U128" s="90"/>
    </x:row>
    <x:row r="129" ht="19.5" hidden="0" customHeight="1">
      <x:c r="A129" s="90"/>
      <x:c r="B129" s="90"/>
      <x:c r="C129" s="90"/>
      <x:c r="D129" s="90"/>
      <x:c r="E129" s="90"/>
      <x:c r="F129" s="90"/>
      <x:c r="G129" s="90"/>
      <x:c r="H129" s="126"/>
      <x:c r="I129" s="90"/>
      <x:c r="J129" s="91"/>
      <x:c r="K129" s="91"/>
      <x:c r="L129" s="127"/>
      <x:c r="M129" s="111"/>
      <x:c r="N129" s="90"/>
      <x:c r="O129" s="90"/>
      <x:c r="P129" s="90"/>
      <x:c r="Q129" s="90"/>
      <x:c r="R129" s="90"/>
      <x:c r="S129" s="90"/>
      <x:c r="T129" s="90"/>
      <x:c r="U129" s="90"/>
    </x:row>
    <x:row r="130" ht="19.5" hidden="0" customHeight="1">
      <x:c r="A130" s="90"/>
      <x:c r="B130" s="90"/>
      <x:c r="C130" s="90"/>
      <x:c r="D130" s="90"/>
      <x:c r="E130" s="90"/>
      <x:c r="F130" s="90"/>
      <x:c r="G130" s="90"/>
      <x:c r="H130" s="126"/>
      <x:c r="I130" s="90"/>
      <x:c r="J130" s="91"/>
      <x:c r="K130" s="91"/>
      <x:c r="L130" s="127"/>
      <x:c r="M130" s="111"/>
      <x:c r="N130" s="90"/>
      <x:c r="O130" s="90"/>
      <x:c r="P130" s="90"/>
      <x:c r="Q130" s="90"/>
      <x:c r="R130" s="90"/>
      <x:c r="S130" s="90"/>
      <x:c r="T130" s="90"/>
      <x:c r="U130" s="90"/>
    </x:row>
    <x:row r="131" ht="19.5" hidden="0" customHeight="1">
      <x:c r="A131" s="90"/>
      <x:c r="B131" s="90"/>
      <x:c r="C131" s="90"/>
      <x:c r="D131" s="90"/>
      <x:c r="E131" s="90"/>
      <x:c r="F131" s="90"/>
      <x:c r="G131" s="90"/>
      <x:c r="H131" s="126"/>
      <x:c r="I131" s="90"/>
      <x:c r="J131" s="91"/>
      <x:c r="K131" s="91"/>
      <x:c r="L131" s="127"/>
      <x:c r="M131" s="111"/>
      <x:c r="N131" s="90"/>
      <x:c r="O131" s="90"/>
      <x:c r="P131" s="90"/>
      <x:c r="Q131" s="90"/>
      <x:c r="R131" s="90"/>
      <x:c r="S131" s="90"/>
      <x:c r="T131" s="90"/>
      <x:c r="U131" s="90"/>
    </x:row>
    <x:row r="132" ht="19.5" hidden="0" customHeight="1">
      <x:c r="A132" s="90"/>
      <x:c r="B132" s="90"/>
      <x:c r="C132" s="90"/>
      <x:c r="D132" s="90"/>
      <x:c r="E132" s="90"/>
      <x:c r="F132" s="90"/>
      <x:c r="G132" s="90"/>
      <x:c r="H132" s="126"/>
      <x:c r="I132" s="90"/>
      <x:c r="J132" s="91"/>
      <x:c r="K132" s="91"/>
      <x:c r="L132" s="127"/>
      <x:c r="M132" s="111"/>
      <x:c r="N132" s="90"/>
      <x:c r="O132" s="90"/>
      <x:c r="P132" s="90"/>
      <x:c r="Q132" s="90"/>
      <x:c r="R132" s="90"/>
      <x:c r="S132" s="90"/>
      <x:c r="T132" s="90"/>
      <x:c r="U132" s="90"/>
    </x:row>
    <x:row r="133" ht="19.5" hidden="0" customHeight="1">
      <x:c r="A133" s="90"/>
      <x:c r="B133" s="90"/>
      <x:c r="C133" s="90"/>
      <x:c r="D133" s="90"/>
      <x:c r="E133" s="90"/>
      <x:c r="F133" s="90"/>
      <x:c r="G133" s="90"/>
      <x:c r="H133" s="126"/>
      <x:c r="I133" s="90"/>
      <x:c r="J133" s="91"/>
      <x:c r="K133" s="91"/>
      <x:c r="L133" s="127"/>
      <x:c r="M133" s="111"/>
      <x:c r="N133" s="90"/>
      <x:c r="O133" s="90"/>
      <x:c r="P133" s="90"/>
      <x:c r="Q133" s="90"/>
      <x:c r="R133" s="90"/>
      <x:c r="S133" s="90"/>
      <x:c r="T133" s="90"/>
      <x:c r="U133" s="90"/>
    </x:row>
    <x:row r="134" ht="19.5" hidden="0" customHeight="1">
      <x:c r="A134" s="90"/>
      <x:c r="B134" s="90"/>
      <x:c r="C134" s="90"/>
      <x:c r="D134" s="90"/>
      <x:c r="E134" s="90"/>
      <x:c r="F134" s="90"/>
      <x:c r="G134" s="90"/>
      <x:c r="H134" s="126"/>
      <x:c r="I134" s="90"/>
      <x:c r="J134" s="91"/>
      <x:c r="K134" s="91"/>
      <x:c r="L134" s="127"/>
      <x:c r="M134" s="111"/>
      <x:c r="N134" s="90"/>
      <x:c r="O134" s="90"/>
      <x:c r="P134" s="90"/>
      <x:c r="Q134" s="90"/>
      <x:c r="R134" s="90"/>
      <x:c r="S134" s="90"/>
      <x:c r="T134" s="90"/>
      <x:c r="U134" s="90"/>
    </x:row>
    <x:row r="135" ht="19.5" hidden="0" customHeight="1">
      <x:c r="A135" s="90"/>
      <x:c r="B135" s="90"/>
      <x:c r="C135" s="90"/>
      <x:c r="D135" s="90"/>
      <x:c r="E135" s="90"/>
      <x:c r="F135" s="90"/>
      <x:c r="G135" s="90"/>
      <x:c r="H135" s="126"/>
      <x:c r="I135" s="90"/>
      <x:c r="J135" s="91"/>
      <x:c r="K135" s="91"/>
      <x:c r="L135" s="127"/>
      <x:c r="M135" s="111"/>
      <x:c r="N135" s="90"/>
      <x:c r="O135" s="90"/>
      <x:c r="P135" s="90"/>
      <x:c r="Q135" s="90"/>
      <x:c r="R135" s="90"/>
      <x:c r="S135" s="90"/>
      <x:c r="T135" s="90"/>
      <x:c r="U135" s="90"/>
    </x:row>
    <x:row r="136" ht="19.5" hidden="0" customHeight="1">
      <x:c r="A136" s="90"/>
      <x:c r="B136" s="90"/>
      <x:c r="C136" s="90"/>
      <x:c r="D136" s="90"/>
      <x:c r="E136" s="90"/>
      <x:c r="F136" s="90"/>
      <x:c r="G136" s="90"/>
      <x:c r="H136" s="126"/>
      <x:c r="I136" s="90"/>
      <x:c r="J136" s="91"/>
      <x:c r="K136" s="91"/>
      <x:c r="L136" s="127"/>
      <x:c r="M136" s="111"/>
      <x:c r="N136" s="90"/>
      <x:c r="O136" s="90"/>
      <x:c r="P136" s="90"/>
      <x:c r="Q136" s="90"/>
      <x:c r="R136" s="90"/>
      <x:c r="S136" s="90"/>
      <x:c r="T136" s="90"/>
      <x:c r="U136" s="90"/>
    </x:row>
    <x:row r="137" ht="19.5" hidden="0" customHeight="1">
      <x:c r="A137" s="90"/>
      <x:c r="B137" s="90"/>
      <x:c r="C137" s="90"/>
      <x:c r="D137" s="90"/>
      <x:c r="E137" s="90"/>
      <x:c r="F137" s="90"/>
      <x:c r="G137" s="90"/>
      <x:c r="H137" s="126"/>
      <x:c r="I137" s="90"/>
      <x:c r="J137" s="91"/>
      <x:c r="K137" s="91"/>
      <x:c r="L137" s="127"/>
      <x:c r="M137" s="111"/>
      <x:c r="N137" s="90"/>
      <x:c r="O137" s="90"/>
      <x:c r="P137" s="90"/>
      <x:c r="Q137" s="90"/>
      <x:c r="R137" s="90"/>
      <x:c r="S137" s="90"/>
      <x:c r="T137" s="90"/>
      <x:c r="U137" s="90"/>
    </x:row>
    <x:row r="138" ht="19.5" hidden="0" customHeight="1">
      <x:c r="A138" s="90"/>
      <x:c r="B138" s="90"/>
      <x:c r="C138" s="90"/>
      <x:c r="D138" s="90"/>
      <x:c r="E138" s="90"/>
      <x:c r="F138" s="90"/>
      <x:c r="G138" s="90"/>
      <x:c r="H138" s="126"/>
      <x:c r="I138" s="90"/>
      <x:c r="J138" s="91"/>
      <x:c r="K138" s="91"/>
      <x:c r="L138" s="127"/>
      <x:c r="M138" s="111"/>
      <x:c r="N138" s="90"/>
      <x:c r="O138" s="90"/>
      <x:c r="P138" s="90"/>
      <x:c r="Q138" s="90"/>
      <x:c r="R138" s="90"/>
      <x:c r="S138" s="90"/>
      <x:c r="T138" s="90"/>
      <x:c r="U138" s="90"/>
    </x:row>
    <x:row r="139" ht="19.5" hidden="0" customHeight="1">
      <x:c r="A139" s="90"/>
      <x:c r="B139" s="90"/>
      <x:c r="C139" s="90"/>
      <x:c r="D139" s="90"/>
      <x:c r="E139" s="90"/>
      <x:c r="F139" s="90"/>
      <x:c r="G139" s="90"/>
      <x:c r="H139" s="126"/>
      <x:c r="I139" s="90"/>
      <x:c r="J139" s="91"/>
      <x:c r="K139" s="91"/>
      <x:c r="L139" s="127"/>
      <x:c r="M139" s="111"/>
      <x:c r="N139" s="90"/>
      <x:c r="O139" s="90"/>
      <x:c r="P139" s="90"/>
      <x:c r="Q139" s="90"/>
      <x:c r="R139" s="90"/>
      <x:c r="S139" s="90"/>
      <x:c r="T139" s="90"/>
      <x:c r="U139" s="90"/>
    </x:row>
    <x:row r="140" ht="19.5" hidden="0" customHeight="1">
      <x:c r="A140" s="90"/>
      <x:c r="B140" s="90"/>
      <x:c r="C140" s="90"/>
      <x:c r="D140" s="90"/>
      <x:c r="E140" s="90"/>
      <x:c r="F140" s="90"/>
      <x:c r="G140" s="90"/>
      <x:c r="H140" s="126"/>
      <x:c r="I140" s="90"/>
      <x:c r="J140" s="91"/>
      <x:c r="K140" s="91"/>
      <x:c r="L140" s="127"/>
      <x:c r="M140" s="111"/>
      <x:c r="N140" s="90"/>
      <x:c r="O140" s="90"/>
      <x:c r="P140" s="90"/>
      <x:c r="Q140" s="90"/>
      <x:c r="R140" s="90"/>
      <x:c r="S140" s="90"/>
      <x:c r="T140" s="90"/>
      <x:c r="U140" s="90"/>
    </x:row>
    <x:row r="141" ht="19.5" hidden="0" customHeight="1">
      <x:c r="A141" s="90"/>
      <x:c r="B141" s="90"/>
      <x:c r="C141" s="90"/>
      <x:c r="D141" s="90"/>
      <x:c r="E141" s="90"/>
      <x:c r="F141" s="90"/>
      <x:c r="G141" s="90"/>
      <x:c r="H141" s="126"/>
      <x:c r="I141" s="90"/>
      <x:c r="J141" s="91"/>
      <x:c r="K141" s="91"/>
      <x:c r="L141" s="127"/>
      <x:c r="M141" s="111"/>
      <x:c r="N141" s="90"/>
      <x:c r="O141" s="90"/>
      <x:c r="P141" s="90"/>
      <x:c r="Q141" s="90"/>
      <x:c r="R141" s="90"/>
      <x:c r="S141" s="90"/>
      <x:c r="T141" s="90"/>
      <x:c r="U141" s="90"/>
    </x:row>
    <x:row r="142" ht="19.5" hidden="0" customHeight="1">
      <x:c r="A142" s="90"/>
      <x:c r="B142" s="90"/>
      <x:c r="C142" s="90"/>
      <x:c r="D142" s="90"/>
      <x:c r="E142" s="90"/>
      <x:c r="F142" s="90"/>
      <x:c r="G142" s="90"/>
      <x:c r="H142" s="126"/>
      <x:c r="I142" s="90"/>
      <x:c r="J142" s="91"/>
      <x:c r="K142" s="91"/>
      <x:c r="L142" s="127"/>
      <x:c r="M142" s="111"/>
      <x:c r="N142" s="90"/>
      <x:c r="O142" s="90"/>
      <x:c r="P142" s="90"/>
      <x:c r="Q142" s="90"/>
      <x:c r="R142" s="90"/>
      <x:c r="S142" s="90"/>
      <x:c r="T142" s="90"/>
      <x:c r="U142" s="90"/>
    </x:row>
    <x:row r="143" ht="19.5" hidden="0" customHeight="1">
      <x:c r="A143" s="90"/>
      <x:c r="B143" s="90"/>
      <x:c r="C143" s="90"/>
      <x:c r="D143" s="90"/>
      <x:c r="E143" s="90"/>
      <x:c r="F143" s="90"/>
      <x:c r="G143" s="90"/>
      <x:c r="H143" s="126"/>
      <x:c r="I143" s="90"/>
      <x:c r="J143" s="91"/>
      <x:c r="K143" s="91"/>
      <x:c r="L143" s="127"/>
      <x:c r="M143" s="111"/>
      <x:c r="N143" s="90"/>
      <x:c r="O143" s="90"/>
      <x:c r="P143" s="90"/>
      <x:c r="Q143" s="90"/>
      <x:c r="R143" s="90"/>
      <x:c r="S143" s="90"/>
      <x:c r="T143" s="90"/>
      <x:c r="U143" s="90"/>
    </x:row>
    <x:row r="144" ht="19.5" hidden="0" customHeight="1">
      <x:c r="A144" s="90"/>
      <x:c r="B144" s="90"/>
      <x:c r="C144" s="90"/>
      <x:c r="D144" s="90"/>
      <x:c r="E144" s="90"/>
      <x:c r="F144" s="90"/>
      <x:c r="G144" s="90"/>
      <x:c r="H144" s="126"/>
      <x:c r="I144" s="90"/>
      <x:c r="J144" s="91"/>
      <x:c r="K144" s="91"/>
      <x:c r="L144" s="127"/>
      <x:c r="M144" s="111"/>
      <x:c r="N144" s="90"/>
      <x:c r="O144" s="90"/>
      <x:c r="P144" s="90"/>
      <x:c r="Q144" s="90"/>
      <x:c r="R144" s="90"/>
      <x:c r="S144" s="90"/>
      <x:c r="T144" s="90"/>
      <x:c r="U144" s="90"/>
    </x:row>
    <x:row r="145" ht="19.5" hidden="0" customHeight="1">
      <x:c r="A145" s="90"/>
      <x:c r="B145" s="90"/>
      <x:c r="C145" s="90"/>
      <x:c r="D145" s="90"/>
      <x:c r="E145" s="90"/>
      <x:c r="F145" s="90"/>
      <x:c r="G145" s="90"/>
      <x:c r="H145" s="126"/>
      <x:c r="I145" s="90"/>
      <x:c r="J145" s="91"/>
      <x:c r="K145" s="91"/>
      <x:c r="L145" s="127"/>
      <x:c r="M145" s="111"/>
      <x:c r="N145" s="90"/>
      <x:c r="O145" s="90"/>
      <x:c r="P145" s="90"/>
      <x:c r="Q145" s="90"/>
      <x:c r="R145" s="90"/>
      <x:c r="S145" s="90"/>
      <x:c r="T145" s="90"/>
      <x:c r="U145" s="90"/>
    </x:row>
    <x:row r="146" ht="19.5" hidden="0" customHeight="1">
      <x:c r="A146" s="90"/>
      <x:c r="B146" s="90"/>
      <x:c r="C146" s="90"/>
      <x:c r="D146" s="90"/>
      <x:c r="E146" s="90"/>
      <x:c r="F146" s="90"/>
      <x:c r="G146" s="90"/>
      <x:c r="H146" s="126"/>
      <x:c r="I146" s="90"/>
      <x:c r="J146" s="91"/>
      <x:c r="K146" s="91"/>
      <x:c r="L146" s="127"/>
      <x:c r="M146" s="111"/>
      <x:c r="N146" s="90"/>
      <x:c r="O146" s="90"/>
      <x:c r="P146" s="90"/>
      <x:c r="Q146" s="90"/>
      <x:c r="R146" s="90"/>
      <x:c r="S146" s="90"/>
      <x:c r="T146" s="90"/>
      <x:c r="U146" s="90"/>
    </x:row>
    <x:row r="147" ht="19.5" hidden="0" customHeight="1">
      <x:c r="A147" s="90"/>
      <x:c r="B147" s="90"/>
      <x:c r="C147" s="90"/>
      <x:c r="D147" s="90"/>
      <x:c r="E147" s="90"/>
      <x:c r="F147" s="90"/>
      <x:c r="G147" s="90"/>
      <x:c r="H147" s="126"/>
      <x:c r="I147" s="90"/>
      <x:c r="J147" s="91"/>
      <x:c r="K147" s="91"/>
      <x:c r="L147" s="127"/>
      <x:c r="M147" s="111"/>
      <x:c r="N147" s="90"/>
      <x:c r="O147" s="90"/>
      <x:c r="P147" s="90"/>
      <x:c r="Q147" s="90"/>
      <x:c r="R147" s="90"/>
      <x:c r="S147" s="90"/>
      <x:c r="T147" s="90"/>
      <x:c r="U147" s="90"/>
    </x:row>
    <x:row r="148" ht="19.5" hidden="0" customHeight="1">
      <x:c r="A148" s="90"/>
      <x:c r="B148" s="90"/>
      <x:c r="C148" s="90"/>
      <x:c r="D148" s="90"/>
      <x:c r="E148" s="90"/>
      <x:c r="F148" s="90"/>
      <x:c r="G148" s="90"/>
      <x:c r="H148" s="126"/>
      <x:c r="I148" s="90"/>
      <x:c r="J148" s="91"/>
      <x:c r="K148" s="91"/>
      <x:c r="L148" s="127"/>
      <x:c r="M148" s="111"/>
      <x:c r="N148" s="90"/>
      <x:c r="O148" s="90"/>
      <x:c r="P148" s="90"/>
      <x:c r="Q148" s="90"/>
      <x:c r="R148" s="90"/>
      <x:c r="S148" s="90"/>
      <x:c r="T148" s="90"/>
      <x:c r="U148" s="90"/>
    </x:row>
    <x:row r="149" ht="19.5" hidden="0" customHeight="1">
      <x:c r="A149" s="90"/>
      <x:c r="B149" s="90"/>
      <x:c r="C149" s="90"/>
      <x:c r="D149" s="90"/>
      <x:c r="E149" s="90"/>
      <x:c r="F149" s="90"/>
      <x:c r="G149" s="90"/>
      <x:c r="H149" s="126"/>
      <x:c r="I149" s="90"/>
      <x:c r="J149" s="91"/>
      <x:c r="K149" s="91"/>
      <x:c r="L149" s="127"/>
      <x:c r="M149" s="111"/>
      <x:c r="N149" s="90"/>
      <x:c r="O149" s="90"/>
      <x:c r="P149" s="90"/>
      <x:c r="Q149" s="90"/>
      <x:c r="R149" s="90"/>
      <x:c r="S149" s="90"/>
      <x:c r="T149" s="90"/>
      <x:c r="U149" s="90"/>
    </x:row>
    <x:row r="150" ht="19.5" hidden="0" customHeight="1">
      <x:c r="A150" s="90"/>
      <x:c r="B150" s="90"/>
      <x:c r="C150" s="90"/>
      <x:c r="D150" s="90"/>
      <x:c r="E150" s="90"/>
      <x:c r="F150" s="90"/>
      <x:c r="G150" s="90"/>
      <x:c r="H150" s="126"/>
      <x:c r="I150" s="90"/>
      <x:c r="J150" s="91"/>
      <x:c r="K150" s="91"/>
      <x:c r="L150" s="127"/>
      <x:c r="M150" s="111"/>
      <x:c r="N150" s="90"/>
      <x:c r="O150" s="90"/>
      <x:c r="P150" s="90"/>
      <x:c r="Q150" s="90"/>
      <x:c r="R150" s="90"/>
      <x:c r="S150" s="90"/>
      <x:c r="T150" s="90"/>
      <x:c r="U150" s="90"/>
    </x:row>
    <x:row r="151" ht="19.5" hidden="0" customHeight="1">
      <x:c r="A151" s="90"/>
      <x:c r="B151" s="90"/>
      <x:c r="C151" s="90"/>
      <x:c r="D151" s="90"/>
      <x:c r="E151" s="90"/>
      <x:c r="F151" s="90"/>
      <x:c r="G151" s="90"/>
      <x:c r="H151" s="126"/>
      <x:c r="I151" s="90"/>
      <x:c r="J151" s="91"/>
      <x:c r="K151" s="91"/>
      <x:c r="L151" s="127"/>
      <x:c r="M151" s="111"/>
      <x:c r="N151" s="90"/>
      <x:c r="O151" s="90"/>
      <x:c r="P151" s="90"/>
      <x:c r="Q151" s="90"/>
      <x:c r="R151" s="90"/>
      <x:c r="S151" s="90"/>
      <x:c r="T151" s="90"/>
      <x:c r="U151" s="90"/>
    </x:row>
    <x:row r="152" ht="19.5" hidden="0" customHeight="1">
      <x:c r="A152" s="90"/>
      <x:c r="B152" s="90"/>
      <x:c r="C152" s="90"/>
      <x:c r="D152" s="90"/>
      <x:c r="E152" s="90"/>
      <x:c r="F152" s="90"/>
      <x:c r="G152" s="90"/>
      <x:c r="H152" s="126"/>
      <x:c r="I152" s="90"/>
      <x:c r="J152" s="91"/>
      <x:c r="K152" s="91"/>
      <x:c r="L152" s="127"/>
      <x:c r="M152" s="111"/>
      <x:c r="N152" s="90"/>
      <x:c r="O152" s="90"/>
      <x:c r="P152" s="90"/>
      <x:c r="Q152" s="90"/>
      <x:c r="R152" s="90"/>
      <x:c r="S152" s="90"/>
      <x:c r="T152" s="90"/>
      <x:c r="U152" s="90"/>
    </x:row>
    <x:row r="153" ht="19.5" hidden="0" customHeight="1">
      <x:c r="A153" s="90"/>
      <x:c r="B153" s="90"/>
      <x:c r="C153" s="90"/>
      <x:c r="D153" s="90"/>
      <x:c r="E153" s="90"/>
      <x:c r="F153" s="90"/>
      <x:c r="G153" s="90"/>
      <x:c r="H153" s="126"/>
      <x:c r="I153" s="90"/>
      <x:c r="J153" s="91"/>
      <x:c r="K153" s="91"/>
      <x:c r="L153" s="127"/>
      <x:c r="M153" s="111"/>
      <x:c r="N153" s="90"/>
      <x:c r="O153" s="90"/>
      <x:c r="P153" s="90"/>
      <x:c r="Q153" s="90"/>
      <x:c r="R153" s="90"/>
      <x:c r="S153" s="90"/>
      <x:c r="T153" s="90"/>
      <x:c r="U153" s="90"/>
    </x:row>
    <x:row r="154" ht="19.5" hidden="0" customHeight="1">
      <x:c r="A154" s="90"/>
      <x:c r="B154" s="90"/>
      <x:c r="C154" s="90"/>
      <x:c r="D154" s="90"/>
      <x:c r="E154" s="90"/>
      <x:c r="F154" s="90"/>
      <x:c r="G154" s="90"/>
      <x:c r="H154" s="126"/>
      <x:c r="I154" s="90"/>
      <x:c r="J154" s="91"/>
      <x:c r="K154" s="91"/>
      <x:c r="L154" s="127"/>
      <x:c r="M154" s="111"/>
      <x:c r="N154" s="90"/>
      <x:c r="O154" s="90"/>
      <x:c r="P154" s="90"/>
      <x:c r="Q154" s="90"/>
      <x:c r="R154" s="90"/>
      <x:c r="S154" s="90"/>
      <x:c r="T154" s="90"/>
      <x:c r="U154" s="90"/>
    </x:row>
    <x:row r="155" ht="19.5" hidden="0" customHeight="1">
      <x:c r="A155" s="90"/>
      <x:c r="B155" s="90"/>
      <x:c r="C155" s="90"/>
      <x:c r="D155" s="90"/>
      <x:c r="E155" s="90"/>
      <x:c r="F155" s="90"/>
      <x:c r="G155" s="90"/>
      <x:c r="H155" s="126"/>
      <x:c r="I155" s="90"/>
      <x:c r="J155" s="91"/>
      <x:c r="K155" s="91"/>
      <x:c r="L155" s="127"/>
      <x:c r="M155" s="111"/>
      <x:c r="N155" s="90"/>
      <x:c r="O155" s="90"/>
      <x:c r="P155" s="90"/>
      <x:c r="Q155" s="90"/>
      <x:c r="R155" s="90"/>
      <x:c r="S155" s="90"/>
      <x:c r="T155" s="90"/>
      <x:c r="U155" s="90"/>
    </x:row>
    <x:row r="156" ht="19.5" hidden="0" customHeight="1">
      <x:c r="A156" s="90"/>
      <x:c r="B156" s="90"/>
      <x:c r="C156" s="90"/>
      <x:c r="D156" s="90"/>
      <x:c r="E156" s="90"/>
      <x:c r="F156" s="90"/>
      <x:c r="G156" s="90"/>
      <x:c r="H156" s="126"/>
      <x:c r="I156" s="90"/>
      <x:c r="J156" s="91"/>
      <x:c r="K156" s="91"/>
      <x:c r="L156" s="127"/>
      <x:c r="M156" s="111"/>
      <x:c r="N156" s="90"/>
      <x:c r="O156" s="90"/>
      <x:c r="P156" s="90"/>
      <x:c r="Q156" s="90"/>
      <x:c r="R156" s="90"/>
      <x:c r="S156" s="90"/>
      <x:c r="T156" s="90"/>
      <x:c r="U156" s="90"/>
    </x:row>
    <x:row r="157" ht="19.5" hidden="0" customHeight="1">
      <x:c r="A157" s="90"/>
      <x:c r="B157" s="90"/>
      <x:c r="C157" s="90"/>
      <x:c r="D157" s="90"/>
      <x:c r="E157" s="90"/>
      <x:c r="F157" s="90"/>
      <x:c r="G157" s="90"/>
      <x:c r="H157" s="126"/>
      <x:c r="I157" s="90"/>
      <x:c r="J157" s="91"/>
      <x:c r="K157" s="91"/>
      <x:c r="L157" s="127"/>
      <x:c r="M157" s="111"/>
      <x:c r="N157" s="90"/>
      <x:c r="O157" s="90"/>
      <x:c r="P157" s="90"/>
      <x:c r="Q157" s="90"/>
      <x:c r="R157" s="90"/>
      <x:c r="S157" s="90"/>
      <x:c r="T157" s="90"/>
      <x:c r="U157" s="90"/>
    </x:row>
    <x:row r="158" ht="19.5" hidden="0" customHeight="1">
      <x:c r="A158" s="90"/>
      <x:c r="B158" s="90"/>
      <x:c r="C158" s="90"/>
      <x:c r="D158" s="90"/>
      <x:c r="E158" s="90"/>
      <x:c r="F158" s="90"/>
      <x:c r="G158" s="90"/>
      <x:c r="H158" s="126"/>
      <x:c r="I158" s="90"/>
      <x:c r="J158" s="91"/>
      <x:c r="K158" s="91"/>
      <x:c r="L158" s="127"/>
      <x:c r="M158" s="111"/>
      <x:c r="N158" s="90"/>
      <x:c r="O158" s="90"/>
      <x:c r="P158" s="90"/>
      <x:c r="Q158" s="90"/>
      <x:c r="R158" s="90"/>
      <x:c r="S158" s="90"/>
      <x:c r="T158" s="90"/>
      <x:c r="U158" s="90"/>
    </x:row>
    <x:row r="159" ht="19.5" hidden="0" customHeight="1">
      <x:c r="A159" s="90"/>
      <x:c r="B159" s="90"/>
      <x:c r="C159" s="90"/>
      <x:c r="D159" s="90"/>
      <x:c r="E159" s="90"/>
      <x:c r="F159" s="90"/>
      <x:c r="G159" s="90"/>
      <x:c r="H159" s="126"/>
      <x:c r="I159" s="90"/>
      <x:c r="J159" s="91"/>
      <x:c r="K159" s="91"/>
      <x:c r="L159" s="127"/>
      <x:c r="M159" s="111"/>
      <x:c r="N159" s="90"/>
      <x:c r="O159" s="90"/>
      <x:c r="P159" s="90"/>
      <x:c r="Q159" s="90"/>
      <x:c r="R159" s="90"/>
      <x:c r="S159" s="90"/>
      <x:c r="T159" s="90"/>
      <x:c r="U159" s="90"/>
    </x:row>
    <x:row r="160" ht="19.5" hidden="0" customHeight="1">
      <x:c r="A160" s="90"/>
      <x:c r="B160" s="90"/>
      <x:c r="C160" s="90"/>
      <x:c r="D160" s="90"/>
      <x:c r="E160" s="90"/>
      <x:c r="F160" s="90"/>
      <x:c r="G160" s="90"/>
      <x:c r="H160" s="126"/>
      <x:c r="I160" s="90"/>
      <x:c r="J160" s="91"/>
      <x:c r="K160" s="91"/>
      <x:c r="L160" s="127"/>
      <x:c r="M160" s="111"/>
      <x:c r="N160" s="90"/>
      <x:c r="O160" s="90"/>
      <x:c r="P160" s="90"/>
      <x:c r="Q160" s="90"/>
      <x:c r="R160" s="90"/>
      <x:c r="S160" s="90"/>
      <x:c r="T160" s="90"/>
      <x:c r="U160" s="90"/>
    </x:row>
    <x:row r="161" ht="19.5" hidden="0" customHeight="1">
      <x:c r="A161" s="90"/>
      <x:c r="B161" s="90"/>
      <x:c r="C161" s="90"/>
      <x:c r="D161" s="90"/>
      <x:c r="E161" s="90"/>
      <x:c r="F161" s="90"/>
      <x:c r="G161" s="90"/>
      <x:c r="H161" s="126"/>
      <x:c r="I161" s="90"/>
      <x:c r="J161" s="91"/>
      <x:c r="K161" s="91"/>
      <x:c r="L161" s="127"/>
      <x:c r="M161" s="111"/>
      <x:c r="N161" s="90"/>
      <x:c r="O161" s="90"/>
      <x:c r="P161" s="90"/>
      <x:c r="Q161" s="90"/>
      <x:c r="R161" s="90"/>
      <x:c r="S161" s="90"/>
      <x:c r="T161" s="90"/>
      <x:c r="U161" s="90"/>
    </x:row>
    <x:row r="162" ht="19.5" hidden="0" customHeight="1">
      <x:c r="A162" s="90"/>
      <x:c r="B162" s="90"/>
      <x:c r="C162" s="90"/>
      <x:c r="D162" s="90"/>
      <x:c r="E162" s="90"/>
      <x:c r="F162" s="90"/>
      <x:c r="G162" s="90"/>
      <x:c r="H162" s="126"/>
      <x:c r="I162" s="90"/>
      <x:c r="J162" s="91"/>
      <x:c r="K162" s="91"/>
      <x:c r="L162" s="127"/>
      <x:c r="M162" s="111"/>
      <x:c r="N162" s="90"/>
      <x:c r="O162" s="90"/>
      <x:c r="P162" s="90"/>
      <x:c r="Q162" s="90"/>
      <x:c r="R162" s="90"/>
      <x:c r="S162" s="90"/>
      <x:c r="T162" s="90"/>
      <x:c r="U162" s="90"/>
    </x:row>
    <x:row r="163" ht="19.5" hidden="0" customHeight="1">
      <x:c r="A163" s="90"/>
      <x:c r="B163" s="90"/>
      <x:c r="C163" s="90"/>
      <x:c r="D163" s="90"/>
      <x:c r="E163" s="90"/>
      <x:c r="F163" s="90"/>
      <x:c r="G163" s="90"/>
      <x:c r="H163" s="126"/>
      <x:c r="I163" s="90"/>
      <x:c r="J163" s="91"/>
      <x:c r="K163" s="91"/>
      <x:c r="L163" s="127"/>
      <x:c r="M163" s="111"/>
      <x:c r="N163" s="90"/>
      <x:c r="O163" s="90"/>
      <x:c r="P163" s="90"/>
      <x:c r="Q163" s="90"/>
      <x:c r="R163" s="90"/>
      <x:c r="S163" s="90"/>
      <x:c r="T163" s="90"/>
      <x:c r="U163" s="90"/>
    </x:row>
    <x:row r="164" ht="19.5" hidden="0" customHeight="1">
      <x:c r="A164" s="90"/>
      <x:c r="B164" s="90"/>
      <x:c r="C164" s="90"/>
      <x:c r="D164" s="90"/>
      <x:c r="E164" s="90"/>
      <x:c r="F164" s="90"/>
      <x:c r="G164" s="90"/>
      <x:c r="H164" s="126"/>
      <x:c r="I164" s="90"/>
      <x:c r="J164" s="91"/>
      <x:c r="K164" s="91"/>
      <x:c r="L164" s="127"/>
      <x:c r="M164" s="111"/>
      <x:c r="N164" s="90"/>
      <x:c r="O164" s="90"/>
      <x:c r="P164" s="90"/>
      <x:c r="Q164" s="90"/>
      <x:c r="R164" s="90"/>
      <x:c r="S164" s="90"/>
      <x:c r="T164" s="90"/>
      <x:c r="U164" s="90"/>
    </x:row>
    <x:row r="165" ht="19.5" hidden="0" customHeight="1">
      <x:c r="A165" s="90"/>
      <x:c r="B165" s="90"/>
      <x:c r="C165" s="90"/>
      <x:c r="D165" s="90"/>
      <x:c r="E165" s="90"/>
      <x:c r="F165" s="90"/>
      <x:c r="G165" s="90"/>
      <x:c r="H165" s="126"/>
      <x:c r="I165" s="90"/>
      <x:c r="J165" s="91"/>
      <x:c r="K165" s="91"/>
      <x:c r="L165" s="127"/>
      <x:c r="M165" s="111"/>
      <x:c r="N165" s="90"/>
      <x:c r="O165" s="90"/>
      <x:c r="P165" s="90"/>
      <x:c r="Q165" s="90"/>
      <x:c r="R165" s="90"/>
      <x:c r="S165" s="90"/>
      <x:c r="T165" s="90"/>
      <x:c r="U165" s="90"/>
    </x:row>
    <x:row r="166" ht="19.5" hidden="0" customHeight="1">
      <x:c r="A166" s="90"/>
      <x:c r="B166" s="90"/>
      <x:c r="C166" s="90"/>
      <x:c r="D166" s="90"/>
      <x:c r="E166" s="90"/>
      <x:c r="F166" s="90"/>
      <x:c r="G166" s="90"/>
      <x:c r="H166" s="126"/>
      <x:c r="I166" s="90"/>
      <x:c r="J166" s="91"/>
      <x:c r="K166" s="91"/>
      <x:c r="L166" s="127"/>
      <x:c r="M166" s="111"/>
      <x:c r="N166" s="90"/>
      <x:c r="O166" s="90"/>
      <x:c r="P166" s="90"/>
      <x:c r="Q166" s="90"/>
      <x:c r="R166" s="90"/>
      <x:c r="S166" s="90"/>
      <x:c r="T166" s="90"/>
      <x:c r="U166" s="90"/>
    </x:row>
    <x:row r="167" ht="19.5" hidden="0" customHeight="1">
      <x:c r="A167" s="90"/>
      <x:c r="B167" s="90"/>
      <x:c r="C167" s="90"/>
      <x:c r="D167" s="90"/>
      <x:c r="E167" s="90"/>
      <x:c r="F167" s="90"/>
      <x:c r="G167" s="90"/>
      <x:c r="H167" s="126"/>
      <x:c r="I167" s="90"/>
      <x:c r="J167" s="91"/>
      <x:c r="K167" s="91"/>
      <x:c r="L167" s="127"/>
      <x:c r="M167" s="111"/>
      <x:c r="N167" s="90"/>
      <x:c r="O167" s="90"/>
      <x:c r="P167" s="90"/>
      <x:c r="Q167" s="90"/>
      <x:c r="R167" s="90"/>
      <x:c r="S167" s="90"/>
      <x:c r="T167" s="90"/>
      <x:c r="U167" s="90"/>
    </x:row>
    <x:row r="168" ht="19.5" hidden="0" customHeight="1">
      <x:c r="A168" s="90"/>
      <x:c r="B168" s="90"/>
      <x:c r="C168" s="90"/>
      <x:c r="D168" s="90"/>
      <x:c r="E168" s="90"/>
      <x:c r="F168" s="90"/>
      <x:c r="G168" s="90"/>
      <x:c r="H168" s="126"/>
      <x:c r="I168" s="90"/>
      <x:c r="J168" s="91"/>
      <x:c r="K168" s="91"/>
      <x:c r="L168" s="127"/>
      <x:c r="M168" s="111"/>
      <x:c r="N168" s="90"/>
      <x:c r="O168" s="90"/>
      <x:c r="P168" s="90"/>
      <x:c r="Q168" s="90"/>
      <x:c r="R168" s="90"/>
      <x:c r="S168" s="90"/>
      <x:c r="T168" s="90"/>
      <x:c r="U168" s="90"/>
    </x:row>
    <x:row r="169" ht="19.5" hidden="0" customHeight="1">
      <x:c r="A169" s="90"/>
      <x:c r="B169" s="90"/>
      <x:c r="C169" s="90"/>
      <x:c r="D169" s="90"/>
      <x:c r="E169" s="90"/>
      <x:c r="F169" s="90"/>
      <x:c r="G169" s="90"/>
      <x:c r="H169" s="126"/>
      <x:c r="I169" s="90"/>
      <x:c r="J169" s="91"/>
      <x:c r="K169" s="91"/>
      <x:c r="L169" s="127"/>
      <x:c r="M169" s="111"/>
      <x:c r="N169" s="90"/>
      <x:c r="O169" s="90"/>
      <x:c r="P169" s="90"/>
      <x:c r="Q169" s="90"/>
      <x:c r="R169" s="90"/>
      <x:c r="S169" s="90"/>
      <x:c r="T169" s="90"/>
      <x:c r="U169" s="90"/>
    </x:row>
    <x:row r="170" ht="19.5" hidden="0" customHeight="1">
      <x:c r="A170" s="90"/>
      <x:c r="B170" s="90"/>
      <x:c r="C170" s="90"/>
      <x:c r="D170" s="90"/>
      <x:c r="E170" s="90"/>
      <x:c r="F170" s="90"/>
      <x:c r="G170" s="90"/>
      <x:c r="H170" s="126"/>
      <x:c r="I170" s="90"/>
      <x:c r="J170" s="91"/>
      <x:c r="K170" s="91"/>
      <x:c r="L170" s="127"/>
      <x:c r="M170" s="111"/>
      <x:c r="N170" s="90"/>
      <x:c r="O170" s="90"/>
      <x:c r="P170" s="90"/>
      <x:c r="Q170" s="90"/>
      <x:c r="R170" s="90"/>
      <x:c r="S170" s="90"/>
      <x:c r="T170" s="90"/>
      <x:c r="U170" s="90"/>
    </x:row>
    <x:row r="171" ht="19.5" hidden="0" customHeight="1">
      <x:c r="A171" s="90"/>
      <x:c r="B171" s="90"/>
      <x:c r="C171" s="90"/>
      <x:c r="D171" s="90"/>
      <x:c r="E171" s="90"/>
      <x:c r="F171" s="90"/>
      <x:c r="G171" s="90"/>
      <x:c r="H171" s="126"/>
      <x:c r="I171" s="90"/>
      <x:c r="J171" s="91"/>
      <x:c r="K171" s="91"/>
      <x:c r="L171" s="127"/>
      <x:c r="M171" s="111"/>
      <x:c r="N171" s="90"/>
      <x:c r="O171" s="90"/>
      <x:c r="P171" s="90"/>
      <x:c r="Q171" s="90"/>
      <x:c r="R171" s="90"/>
      <x:c r="S171" s="90"/>
      <x:c r="T171" s="90"/>
      <x:c r="U171" s="90"/>
    </x:row>
    <x:row r="172" ht="19.5" hidden="0" customHeight="1">
      <x:c r="A172" s="90"/>
      <x:c r="B172" s="90"/>
      <x:c r="C172" s="90"/>
      <x:c r="D172" s="90"/>
      <x:c r="E172" s="90"/>
      <x:c r="F172" s="90"/>
      <x:c r="G172" s="90"/>
      <x:c r="H172" s="126"/>
      <x:c r="I172" s="90"/>
      <x:c r="J172" s="91"/>
      <x:c r="K172" s="91"/>
      <x:c r="L172" s="127"/>
      <x:c r="M172" s="111"/>
      <x:c r="N172" s="90"/>
      <x:c r="O172" s="90"/>
      <x:c r="P172" s="90"/>
      <x:c r="Q172" s="90"/>
      <x:c r="R172" s="90"/>
      <x:c r="S172" s="90"/>
      <x:c r="T172" s="90"/>
      <x:c r="U172" s="90"/>
    </x:row>
    <x:row r="173" ht="19.5" hidden="0" customHeight="1">
      <x:c r="A173" s="90"/>
      <x:c r="B173" s="90"/>
      <x:c r="C173" s="90"/>
      <x:c r="D173" s="90"/>
      <x:c r="E173" s="90"/>
      <x:c r="F173" s="90"/>
      <x:c r="G173" s="90"/>
      <x:c r="H173" s="126"/>
      <x:c r="I173" s="90"/>
      <x:c r="J173" s="91"/>
      <x:c r="K173" s="91"/>
      <x:c r="L173" s="127"/>
      <x:c r="M173" s="111"/>
      <x:c r="N173" s="90"/>
      <x:c r="O173" s="90"/>
      <x:c r="P173" s="90"/>
      <x:c r="Q173" s="90"/>
      <x:c r="R173" s="90"/>
      <x:c r="S173" s="90"/>
      <x:c r="T173" s="90"/>
      <x:c r="U173" s="90"/>
    </x:row>
    <x:row r="174" ht="19.5" hidden="0" customHeight="1">
      <x:c r="A174" s="90"/>
      <x:c r="B174" s="90"/>
      <x:c r="C174" s="90"/>
      <x:c r="D174" s="90"/>
      <x:c r="E174" s="90"/>
      <x:c r="F174" s="90"/>
      <x:c r="G174" s="90"/>
      <x:c r="H174" s="126"/>
      <x:c r="I174" s="90"/>
      <x:c r="J174" s="91"/>
      <x:c r="K174" s="91"/>
      <x:c r="L174" s="127"/>
      <x:c r="M174" s="111"/>
      <x:c r="N174" s="90"/>
      <x:c r="O174" s="90"/>
      <x:c r="P174" s="90"/>
      <x:c r="Q174" s="90"/>
      <x:c r="R174" s="90"/>
      <x:c r="S174" s="90"/>
      <x:c r="T174" s="90"/>
      <x:c r="U174" s="90"/>
    </x:row>
    <x:row r="175" ht="19.5" hidden="0" customHeight="1">
      <x:c r="A175" s="90"/>
      <x:c r="B175" s="90"/>
      <x:c r="C175" s="90"/>
      <x:c r="D175" s="90"/>
      <x:c r="E175" s="90"/>
      <x:c r="F175" s="90"/>
      <x:c r="G175" s="90"/>
      <x:c r="H175" s="126"/>
      <x:c r="I175" s="90"/>
      <x:c r="J175" s="91"/>
      <x:c r="K175" s="91"/>
      <x:c r="L175" s="127"/>
      <x:c r="M175" s="111"/>
      <x:c r="N175" s="90"/>
      <x:c r="O175" s="90"/>
      <x:c r="P175" s="90"/>
      <x:c r="Q175" s="90"/>
      <x:c r="R175" s="90"/>
      <x:c r="S175" s="90"/>
      <x:c r="T175" s="90"/>
      <x:c r="U175" s="90"/>
    </x:row>
    <x:row r="176" ht="19.5" hidden="0" customHeight="1">
      <x:c r="A176" s="90"/>
      <x:c r="B176" s="90"/>
      <x:c r="C176" s="90"/>
      <x:c r="D176" s="90"/>
      <x:c r="E176" s="90"/>
      <x:c r="F176" s="90"/>
      <x:c r="G176" s="90"/>
      <x:c r="H176" s="126"/>
      <x:c r="I176" s="90"/>
      <x:c r="J176" s="91"/>
      <x:c r="K176" s="91"/>
      <x:c r="L176" s="127"/>
      <x:c r="M176" s="111"/>
      <x:c r="N176" s="90"/>
      <x:c r="O176" s="90"/>
      <x:c r="P176" s="90"/>
      <x:c r="Q176" s="90"/>
      <x:c r="R176" s="90"/>
      <x:c r="S176" s="90"/>
      <x:c r="T176" s="90"/>
      <x:c r="U176" s="90"/>
    </x:row>
    <x:row r="177" ht="19.5" hidden="0" customHeight="1">
      <x:c r="A177" s="90"/>
      <x:c r="B177" s="90"/>
      <x:c r="C177" s="90"/>
      <x:c r="D177" s="90"/>
      <x:c r="E177" s="90"/>
      <x:c r="F177" s="90"/>
      <x:c r="G177" s="90"/>
      <x:c r="H177" s="126"/>
      <x:c r="I177" s="90"/>
      <x:c r="J177" s="91"/>
      <x:c r="K177" s="91"/>
      <x:c r="L177" s="127"/>
      <x:c r="M177" s="111"/>
      <x:c r="N177" s="90"/>
      <x:c r="O177" s="90"/>
      <x:c r="P177" s="90"/>
      <x:c r="Q177" s="90"/>
      <x:c r="R177" s="90"/>
      <x:c r="S177" s="90"/>
      <x:c r="T177" s="90"/>
      <x:c r="U177" s="90"/>
    </x:row>
    <x:row r="178" ht="19.5" hidden="0" customHeight="1">
      <x:c r="A178" s="90"/>
      <x:c r="B178" s="90"/>
      <x:c r="C178" s="90"/>
      <x:c r="D178" s="90"/>
      <x:c r="E178" s="90"/>
      <x:c r="F178" s="90"/>
      <x:c r="G178" s="90"/>
      <x:c r="H178" s="126"/>
      <x:c r="I178" s="90"/>
      <x:c r="J178" s="91"/>
      <x:c r="K178" s="91"/>
      <x:c r="L178" s="127"/>
      <x:c r="M178" s="111"/>
      <x:c r="N178" s="90"/>
      <x:c r="O178" s="90"/>
      <x:c r="P178" s="90"/>
      <x:c r="Q178" s="90"/>
      <x:c r="R178" s="90"/>
      <x:c r="S178" s="90"/>
      <x:c r="T178" s="90"/>
      <x:c r="U178" s="90"/>
    </x:row>
    <x:row r="179" ht="19.5" hidden="0" customHeight="1">
      <x:c r="A179" s="90"/>
      <x:c r="B179" s="90"/>
      <x:c r="C179" s="90"/>
      <x:c r="D179" s="90"/>
      <x:c r="E179" s="90"/>
      <x:c r="F179" s="90"/>
      <x:c r="G179" s="90"/>
      <x:c r="H179" s="126"/>
      <x:c r="I179" s="90"/>
      <x:c r="J179" s="91"/>
      <x:c r="K179" s="91"/>
      <x:c r="L179" s="127"/>
      <x:c r="M179" s="111"/>
      <x:c r="N179" s="90"/>
      <x:c r="O179" s="90"/>
      <x:c r="P179" s="90"/>
      <x:c r="Q179" s="90"/>
      <x:c r="R179" s="90"/>
      <x:c r="S179" s="90"/>
      <x:c r="T179" s="90"/>
      <x:c r="U179" s="90"/>
    </x:row>
    <x:row r="180" ht="19.5" hidden="0" customHeight="1">
      <x:c r="A180" s="90"/>
      <x:c r="B180" s="90"/>
      <x:c r="C180" s="90"/>
      <x:c r="D180" s="90"/>
      <x:c r="E180" s="90"/>
      <x:c r="F180" s="90"/>
      <x:c r="G180" s="90"/>
      <x:c r="H180" s="126"/>
      <x:c r="I180" s="90"/>
      <x:c r="J180" s="91"/>
      <x:c r="K180" s="91"/>
      <x:c r="L180" s="127"/>
      <x:c r="M180" s="111"/>
      <x:c r="N180" s="90"/>
      <x:c r="O180" s="90"/>
      <x:c r="P180" s="90"/>
      <x:c r="Q180" s="90"/>
      <x:c r="R180" s="90"/>
      <x:c r="S180" s="90"/>
      <x:c r="T180" s="90"/>
      <x:c r="U180" s="90"/>
    </x:row>
    <x:row r="181" ht="19.5" hidden="0" customHeight="1">
      <x:c r="A181" s="90"/>
      <x:c r="B181" s="90"/>
      <x:c r="C181" s="90"/>
      <x:c r="D181" s="90"/>
      <x:c r="E181" s="90"/>
      <x:c r="F181" s="90"/>
      <x:c r="G181" s="90"/>
      <x:c r="H181" s="126"/>
      <x:c r="I181" s="90"/>
      <x:c r="J181" s="91"/>
      <x:c r="K181" s="91"/>
      <x:c r="L181" s="127"/>
      <x:c r="M181" s="111"/>
      <x:c r="N181" s="90"/>
      <x:c r="O181" s="90"/>
      <x:c r="P181" s="90"/>
      <x:c r="Q181" s="90"/>
      <x:c r="R181" s="90"/>
      <x:c r="S181" s="90"/>
      <x:c r="T181" s="90"/>
      <x:c r="U181" s="90"/>
    </x:row>
    <x:row r="182" ht="19.5" hidden="0" customHeight="1">
      <x:c r="A182" s="90"/>
      <x:c r="B182" s="90"/>
      <x:c r="C182" s="90"/>
      <x:c r="D182" s="90"/>
      <x:c r="E182" s="90"/>
      <x:c r="F182" s="90"/>
      <x:c r="G182" s="90"/>
      <x:c r="H182" s="126"/>
      <x:c r="I182" s="90"/>
      <x:c r="J182" s="91"/>
      <x:c r="K182" s="91"/>
      <x:c r="L182" s="127"/>
      <x:c r="M182" s="111"/>
      <x:c r="N182" s="90"/>
      <x:c r="O182" s="90"/>
      <x:c r="P182" s="90"/>
      <x:c r="Q182" s="90"/>
      <x:c r="R182" s="90"/>
      <x:c r="S182" s="90"/>
      <x:c r="T182" s="90"/>
      <x:c r="U182" s="90"/>
    </x:row>
    <x:row r="183" ht="19.5" hidden="0" customHeight="1">
      <x:c r="A183" s="90"/>
      <x:c r="B183" s="90"/>
      <x:c r="C183" s="90"/>
      <x:c r="D183" s="90"/>
      <x:c r="E183" s="90"/>
      <x:c r="F183" s="90"/>
      <x:c r="G183" s="90"/>
      <x:c r="H183" s="126"/>
      <x:c r="I183" s="90"/>
      <x:c r="J183" s="91"/>
      <x:c r="K183" s="91"/>
      <x:c r="L183" s="127"/>
      <x:c r="M183" s="111"/>
      <x:c r="N183" s="90"/>
      <x:c r="O183" s="90"/>
      <x:c r="P183" s="90"/>
      <x:c r="Q183" s="90"/>
      <x:c r="R183" s="90"/>
      <x:c r="S183" s="90"/>
      <x:c r="T183" s="90"/>
      <x:c r="U183" s="90"/>
    </x:row>
    <x:row r="184" ht="19.5" hidden="0" customHeight="1">
      <x:c r="A184" s="90"/>
      <x:c r="B184" s="90"/>
      <x:c r="C184" s="90"/>
      <x:c r="D184" s="90"/>
      <x:c r="E184" s="90"/>
      <x:c r="F184" s="90"/>
      <x:c r="G184" s="90"/>
      <x:c r="H184" s="126"/>
      <x:c r="I184" s="90"/>
      <x:c r="J184" s="91"/>
      <x:c r="K184" s="91"/>
      <x:c r="L184" s="127"/>
      <x:c r="M184" s="111"/>
      <x:c r="N184" s="90"/>
      <x:c r="O184" s="90"/>
      <x:c r="P184" s="90"/>
      <x:c r="Q184" s="90"/>
      <x:c r="R184" s="90"/>
      <x:c r="S184" s="90"/>
      <x:c r="T184" s="90"/>
      <x:c r="U184" s="90"/>
    </x:row>
    <x:row r="185" ht="19.5" hidden="0" customHeight="1">
      <x:c r="A185" s="90"/>
      <x:c r="B185" s="90"/>
      <x:c r="C185" s="90"/>
      <x:c r="D185" s="90"/>
      <x:c r="E185" s="90"/>
      <x:c r="F185" s="90"/>
      <x:c r="G185" s="90"/>
      <x:c r="H185" s="126"/>
      <x:c r="I185" s="90"/>
      <x:c r="J185" s="91"/>
      <x:c r="K185" s="91"/>
      <x:c r="L185" s="127"/>
      <x:c r="M185" s="111"/>
      <x:c r="N185" s="90"/>
      <x:c r="O185" s="90"/>
      <x:c r="P185" s="90"/>
      <x:c r="Q185" s="90"/>
      <x:c r="R185" s="90"/>
      <x:c r="S185" s="90"/>
      <x:c r="T185" s="90"/>
      <x:c r="U185" s="90"/>
    </x:row>
    <x:row r="186" ht="19.5" hidden="0" customHeight="1">
      <x:c r="A186" s="90"/>
      <x:c r="B186" s="90"/>
      <x:c r="C186" s="90"/>
      <x:c r="D186" s="90"/>
      <x:c r="E186" s="90"/>
      <x:c r="F186" s="90"/>
      <x:c r="G186" s="90"/>
      <x:c r="H186" s="126"/>
      <x:c r="I186" s="90"/>
      <x:c r="J186" s="91"/>
      <x:c r="K186" s="91"/>
      <x:c r="L186" s="127"/>
      <x:c r="M186" s="111"/>
      <x:c r="N186" s="90"/>
      <x:c r="O186" s="90"/>
      <x:c r="P186" s="90"/>
      <x:c r="Q186" s="90"/>
      <x:c r="R186" s="90"/>
      <x:c r="S186" s="90"/>
      <x:c r="T186" s="90"/>
      <x:c r="U186" s="90"/>
    </x:row>
    <x:row r="187" ht="19.5" hidden="0" customHeight="1">
      <x:c r="A187" s="90"/>
      <x:c r="B187" s="90"/>
      <x:c r="C187" s="90"/>
      <x:c r="D187" s="90"/>
      <x:c r="E187" s="90"/>
      <x:c r="F187" s="90"/>
      <x:c r="G187" s="90"/>
      <x:c r="H187" s="126"/>
      <x:c r="I187" s="90"/>
      <x:c r="J187" s="91"/>
      <x:c r="K187" s="91"/>
      <x:c r="L187" s="127"/>
      <x:c r="M187" s="111"/>
      <x:c r="N187" s="90"/>
      <x:c r="O187" s="90"/>
      <x:c r="P187" s="90"/>
      <x:c r="Q187" s="90"/>
      <x:c r="R187" s="90"/>
      <x:c r="S187" s="90"/>
      <x:c r="T187" s="90"/>
      <x:c r="U187" s="90"/>
    </x:row>
    <x:row r="188" ht="19.5" hidden="0" customHeight="1">
      <x:c r="A188" s="90"/>
      <x:c r="B188" s="90"/>
      <x:c r="C188" s="90"/>
      <x:c r="D188" s="90"/>
      <x:c r="E188" s="90"/>
      <x:c r="F188" s="90"/>
      <x:c r="G188" s="90"/>
      <x:c r="H188" s="126"/>
      <x:c r="I188" s="90"/>
      <x:c r="J188" s="91"/>
      <x:c r="K188" s="91"/>
      <x:c r="L188" s="127"/>
      <x:c r="M188" s="111"/>
      <x:c r="N188" s="90"/>
      <x:c r="O188" s="90"/>
      <x:c r="P188" s="90"/>
      <x:c r="Q188" s="90"/>
      <x:c r="R188" s="90"/>
      <x:c r="S188" s="90"/>
      <x:c r="T188" s="90"/>
      <x:c r="U188" s="90"/>
    </x:row>
    <x:row r="189" ht="19.5" hidden="0" customHeight="1">
      <x:c r="A189" s="90"/>
      <x:c r="B189" s="90"/>
      <x:c r="C189" s="90"/>
      <x:c r="D189" s="90"/>
      <x:c r="E189" s="90"/>
      <x:c r="F189" s="90"/>
      <x:c r="G189" s="90"/>
      <x:c r="H189" s="126"/>
      <x:c r="I189" s="90"/>
      <x:c r="J189" s="91"/>
      <x:c r="K189" s="91"/>
      <x:c r="L189" s="127"/>
      <x:c r="M189" s="111"/>
      <x:c r="N189" s="90"/>
      <x:c r="O189" s="90"/>
      <x:c r="P189" s="90"/>
      <x:c r="Q189" s="90"/>
      <x:c r="R189" s="90"/>
      <x:c r="S189" s="90"/>
      <x:c r="T189" s="90"/>
      <x:c r="U189" s="90"/>
    </x:row>
    <x:row r="190" ht="19.5" hidden="0" customHeight="1">
      <x:c r="A190" s="90"/>
      <x:c r="B190" s="90"/>
      <x:c r="C190" s="90"/>
      <x:c r="D190" s="90"/>
      <x:c r="E190" s="90"/>
      <x:c r="F190" s="90"/>
      <x:c r="G190" s="90"/>
      <x:c r="H190" s="126"/>
      <x:c r="I190" s="90"/>
      <x:c r="J190" s="91"/>
      <x:c r="K190" s="91"/>
      <x:c r="L190" s="127"/>
      <x:c r="M190" s="111"/>
      <x:c r="N190" s="90"/>
      <x:c r="O190" s="90"/>
      <x:c r="P190" s="90"/>
      <x:c r="Q190" s="90"/>
      <x:c r="R190" s="90"/>
      <x:c r="S190" s="90"/>
      <x:c r="T190" s="90"/>
      <x:c r="U190" s="90"/>
    </x:row>
    <x:row r="191" ht="19.5" hidden="0" customHeight="1">
      <x:c r="A191" s="90"/>
      <x:c r="B191" s="90"/>
      <x:c r="C191" s="90"/>
      <x:c r="D191" s="90"/>
      <x:c r="E191" s="90"/>
      <x:c r="F191" s="90"/>
      <x:c r="G191" s="90"/>
      <x:c r="H191" s="126"/>
      <x:c r="I191" s="90"/>
      <x:c r="J191" s="91"/>
      <x:c r="K191" s="91"/>
      <x:c r="L191" s="127"/>
      <x:c r="M191" s="111"/>
      <x:c r="N191" s="90"/>
      <x:c r="O191" s="90"/>
      <x:c r="P191" s="90"/>
      <x:c r="Q191" s="90"/>
      <x:c r="R191" s="90"/>
      <x:c r="S191" s="90"/>
      <x:c r="T191" s="90"/>
      <x:c r="U191" s="90"/>
    </x:row>
    <x:row r="192" ht="19.5" hidden="0" customHeight="1">
      <x:c r="A192" s="90"/>
      <x:c r="B192" s="90"/>
      <x:c r="C192" s="90"/>
      <x:c r="D192" s="90"/>
      <x:c r="E192" s="90"/>
      <x:c r="F192" s="90"/>
      <x:c r="G192" s="90"/>
      <x:c r="H192" s="126"/>
      <x:c r="I192" s="90"/>
      <x:c r="J192" s="91"/>
      <x:c r="K192" s="91"/>
      <x:c r="L192" s="127"/>
      <x:c r="M192" s="111"/>
      <x:c r="N192" s="90"/>
      <x:c r="O192" s="90"/>
      <x:c r="P192" s="90"/>
      <x:c r="Q192" s="90"/>
      <x:c r="R192" s="90"/>
      <x:c r="S192" s="90"/>
      <x:c r="T192" s="90"/>
      <x:c r="U192" s="90"/>
    </x:row>
    <x:row r="193" ht="19.5" hidden="0" customHeight="1">
      <x:c r="A193" s="90"/>
      <x:c r="B193" s="90"/>
      <x:c r="C193" s="90"/>
      <x:c r="D193" s="90"/>
      <x:c r="E193" s="90"/>
      <x:c r="F193" s="90"/>
      <x:c r="G193" s="90"/>
      <x:c r="H193" s="126"/>
      <x:c r="I193" s="90"/>
      <x:c r="J193" s="91"/>
      <x:c r="K193" s="91"/>
      <x:c r="L193" s="127"/>
      <x:c r="M193" s="111"/>
      <x:c r="N193" s="90"/>
      <x:c r="O193" s="90"/>
      <x:c r="P193" s="90"/>
      <x:c r="Q193" s="90"/>
      <x:c r="R193" s="90"/>
      <x:c r="S193" s="90"/>
      <x:c r="T193" s="90"/>
      <x:c r="U193" s="90"/>
    </x:row>
    <x:row r="194" ht="19.5" hidden="0" customHeight="1">
      <x:c r="A194" s="90"/>
      <x:c r="B194" s="90"/>
      <x:c r="C194" s="90"/>
      <x:c r="D194" s="90"/>
      <x:c r="E194" s="90"/>
      <x:c r="F194" s="90"/>
      <x:c r="G194" s="90"/>
      <x:c r="H194" s="126"/>
      <x:c r="I194" s="90"/>
      <x:c r="J194" s="91"/>
      <x:c r="K194" s="91"/>
      <x:c r="L194" s="127"/>
      <x:c r="M194" s="111"/>
      <x:c r="N194" s="90"/>
      <x:c r="O194" s="90"/>
      <x:c r="P194" s="90"/>
      <x:c r="Q194" s="90"/>
      <x:c r="R194" s="90"/>
      <x:c r="S194" s="90"/>
      <x:c r="T194" s="90"/>
      <x:c r="U194" s="90"/>
    </x:row>
    <x:row r="195" ht="19.5" hidden="0" customHeight="1">
      <x:c r="A195" s="90"/>
      <x:c r="B195" s="90"/>
      <x:c r="C195" s="90"/>
      <x:c r="D195" s="90"/>
      <x:c r="E195" s="90"/>
      <x:c r="F195" s="90"/>
      <x:c r="G195" s="90"/>
      <x:c r="H195" s="126"/>
      <x:c r="I195" s="90"/>
      <x:c r="J195" s="91"/>
      <x:c r="K195" s="91"/>
      <x:c r="L195" s="127"/>
      <x:c r="M195" s="111"/>
      <x:c r="N195" s="90"/>
      <x:c r="O195" s="90"/>
      <x:c r="P195" s="90"/>
      <x:c r="Q195" s="90"/>
      <x:c r="R195" s="90"/>
      <x:c r="S195" s="90"/>
      <x:c r="T195" s="90"/>
      <x:c r="U195" s="90"/>
    </x:row>
    <x:row r="196" ht="19.5" hidden="0" customHeight="1">
      <x:c r="A196" s="90"/>
      <x:c r="B196" s="90"/>
      <x:c r="C196" s="90"/>
      <x:c r="D196" s="90"/>
      <x:c r="E196" s="90"/>
      <x:c r="F196" s="90"/>
      <x:c r="G196" s="90"/>
      <x:c r="H196" s="126"/>
      <x:c r="I196" s="90"/>
      <x:c r="J196" s="91"/>
      <x:c r="K196" s="91"/>
      <x:c r="L196" s="127"/>
      <x:c r="M196" s="111"/>
      <x:c r="N196" s="90"/>
      <x:c r="O196" s="90"/>
      <x:c r="P196" s="90"/>
      <x:c r="Q196" s="90"/>
      <x:c r="R196" s="90"/>
      <x:c r="S196" s="90"/>
      <x:c r="T196" s="90"/>
      <x:c r="U196" s="90"/>
    </x:row>
    <x:row r="197" ht="19.5" hidden="0" customHeight="1">
      <x:c r="A197" s="90"/>
      <x:c r="B197" s="90"/>
      <x:c r="C197" s="90"/>
      <x:c r="D197" s="90"/>
      <x:c r="E197" s="90"/>
      <x:c r="F197" s="90"/>
      <x:c r="G197" s="90"/>
      <x:c r="H197" s="126"/>
      <x:c r="I197" s="90"/>
      <x:c r="J197" s="91"/>
      <x:c r="K197" s="91"/>
      <x:c r="L197" s="127"/>
      <x:c r="M197" s="111"/>
      <x:c r="N197" s="90"/>
      <x:c r="O197" s="90"/>
      <x:c r="P197" s="90"/>
      <x:c r="Q197" s="90"/>
      <x:c r="R197" s="90"/>
      <x:c r="S197" s="90"/>
      <x:c r="T197" s="90"/>
      <x:c r="U197" s="90"/>
    </x:row>
    <x:row r="198" ht="19.5" hidden="0" customHeight="1">
      <x:c r="A198" s="90"/>
      <x:c r="B198" s="90"/>
      <x:c r="C198" s="90"/>
      <x:c r="D198" s="90"/>
      <x:c r="E198" s="90"/>
      <x:c r="F198" s="90"/>
      <x:c r="G198" s="90"/>
      <x:c r="H198" s="126"/>
      <x:c r="I198" s="90"/>
      <x:c r="J198" s="91"/>
      <x:c r="K198" s="91"/>
      <x:c r="L198" s="127"/>
      <x:c r="M198" s="111"/>
      <x:c r="N198" s="90"/>
      <x:c r="O198" s="90"/>
      <x:c r="P198" s="90"/>
      <x:c r="Q198" s="90"/>
      <x:c r="R198" s="90"/>
      <x:c r="S198" s="90"/>
      <x:c r="T198" s="90"/>
      <x:c r="U198" s="90"/>
    </x:row>
    <x:row r="199" ht="19.5" hidden="0" customHeight="1">
      <x:c r="A199" s="90"/>
      <x:c r="B199" s="90"/>
      <x:c r="C199" s="90"/>
      <x:c r="D199" s="90"/>
      <x:c r="E199" s="90"/>
      <x:c r="F199" s="90"/>
      <x:c r="G199" s="90"/>
      <x:c r="H199" s="126"/>
      <x:c r="I199" s="90"/>
      <x:c r="J199" s="91"/>
      <x:c r="K199" s="91"/>
      <x:c r="L199" s="127"/>
      <x:c r="M199" s="111"/>
      <x:c r="N199" s="90"/>
      <x:c r="O199" s="90"/>
      <x:c r="P199" s="90"/>
      <x:c r="Q199" s="90"/>
      <x:c r="R199" s="90"/>
      <x:c r="S199" s="90"/>
      <x:c r="T199" s="90"/>
      <x:c r="U199" s="90"/>
    </x:row>
    <x:row r="200" ht="19.5" hidden="0" customHeight="1">
      <x:c r="A200" s="90"/>
      <x:c r="B200" s="90"/>
      <x:c r="C200" s="90"/>
      <x:c r="D200" s="90"/>
      <x:c r="E200" s="90"/>
      <x:c r="F200" s="90"/>
      <x:c r="G200" s="90"/>
      <x:c r="H200" s="126"/>
      <x:c r="I200" s="90"/>
      <x:c r="J200" s="91"/>
      <x:c r="K200" s="91"/>
      <x:c r="L200" s="127"/>
      <x:c r="M200" s="111"/>
      <x:c r="N200" s="90"/>
      <x:c r="O200" s="90"/>
      <x:c r="P200" s="90"/>
      <x:c r="Q200" s="90"/>
      <x:c r="R200" s="90"/>
      <x:c r="S200" s="90"/>
      <x:c r="T200" s="90"/>
      <x:c r="U200" s="90"/>
    </x:row>
    <x:row r="201" ht="19.5" hidden="0" customHeight="1">
      <x:c r="A201" s="90"/>
      <x:c r="B201" s="90"/>
      <x:c r="C201" s="90"/>
      <x:c r="D201" s="90"/>
      <x:c r="E201" s="90"/>
      <x:c r="F201" s="90"/>
      <x:c r="G201" s="90"/>
      <x:c r="H201" s="126"/>
      <x:c r="I201" s="90"/>
      <x:c r="J201" s="91"/>
      <x:c r="K201" s="91"/>
      <x:c r="L201" s="127"/>
      <x:c r="M201" s="111"/>
      <x:c r="N201" s="90"/>
      <x:c r="O201" s="90"/>
      <x:c r="P201" s="90"/>
      <x:c r="Q201" s="90"/>
      <x:c r="R201" s="90"/>
      <x:c r="S201" s="90"/>
      <x:c r="T201" s="90"/>
      <x:c r="U201" s="90"/>
    </x:row>
    <x:row r="202" ht="19.5" hidden="0" customHeight="1">
      <x:c r="A202" s="90"/>
      <x:c r="B202" s="90"/>
      <x:c r="C202" s="90"/>
      <x:c r="D202" s="90"/>
      <x:c r="E202" s="90"/>
      <x:c r="F202" s="90"/>
      <x:c r="G202" s="90"/>
      <x:c r="H202" s="126"/>
      <x:c r="I202" s="90"/>
      <x:c r="J202" s="91"/>
      <x:c r="K202" s="91"/>
      <x:c r="L202" s="127"/>
      <x:c r="M202" s="111"/>
      <x:c r="N202" s="90"/>
      <x:c r="O202" s="90"/>
      <x:c r="P202" s="90"/>
      <x:c r="Q202" s="90"/>
      <x:c r="R202" s="90"/>
      <x:c r="S202" s="90"/>
      <x:c r="T202" s="90"/>
      <x:c r="U202" s="90"/>
    </x:row>
    <x:row r="203" ht="19.5" hidden="0" customHeight="1">
      <x:c r="A203" s="90"/>
      <x:c r="B203" s="90"/>
      <x:c r="C203" s="90"/>
      <x:c r="D203" s="90"/>
      <x:c r="E203" s="90"/>
      <x:c r="F203" s="90"/>
      <x:c r="G203" s="90"/>
      <x:c r="H203" s="126"/>
      <x:c r="I203" s="90"/>
      <x:c r="J203" s="91"/>
      <x:c r="K203" s="91"/>
      <x:c r="L203" s="127"/>
      <x:c r="M203" s="111"/>
      <x:c r="N203" s="90"/>
      <x:c r="O203" s="90"/>
      <x:c r="P203" s="90"/>
      <x:c r="Q203" s="90"/>
      <x:c r="R203" s="90"/>
      <x:c r="S203" s="90"/>
      <x:c r="T203" s="90"/>
      <x:c r="U203" s="90"/>
    </x:row>
    <x:row r="204" ht="19.5" hidden="0" customHeight="1">
      <x:c r="A204" s="90"/>
      <x:c r="B204" s="90"/>
      <x:c r="C204" s="90"/>
      <x:c r="D204" s="90"/>
      <x:c r="E204" s="90"/>
      <x:c r="F204" s="90"/>
      <x:c r="G204" s="90"/>
      <x:c r="H204" s="126"/>
      <x:c r="I204" s="90"/>
      <x:c r="J204" s="91"/>
      <x:c r="K204" s="91"/>
      <x:c r="L204" s="127"/>
      <x:c r="M204" s="111"/>
      <x:c r="N204" s="90"/>
      <x:c r="O204" s="90"/>
      <x:c r="P204" s="90"/>
      <x:c r="Q204" s="90"/>
      <x:c r="R204" s="90"/>
      <x:c r="S204" s="90"/>
      <x:c r="T204" s="90"/>
      <x:c r="U204" s="90"/>
    </x:row>
    <x:row r="205" ht="19.5" hidden="0" customHeight="1">
      <x:c r="A205" s="90"/>
      <x:c r="B205" s="90"/>
      <x:c r="C205" s="90"/>
      <x:c r="D205" s="90"/>
      <x:c r="E205" s="90"/>
      <x:c r="F205" s="90"/>
      <x:c r="G205" s="90"/>
      <x:c r="H205" s="126"/>
      <x:c r="I205" s="90"/>
      <x:c r="J205" s="91"/>
      <x:c r="K205" s="91"/>
      <x:c r="L205" s="127"/>
      <x:c r="M205" s="111"/>
      <x:c r="N205" s="90"/>
      <x:c r="O205" s="90"/>
      <x:c r="P205" s="90"/>
      <x:c r="Q205" s="90"/>
      <x:c r="R205" s="90"/>
      <x:c r="S205" s="90"/>
      <x:c r="T205" s="90"/>
      <x:c r="U205" s="90"/>
    </x:row>
    <x:row r="206" ht="19.5" hidden="0" customHeight="1">
      <x:c r="A206" s="90"/>
      <x:c r="B206" s="90"/>
      <x:c r="C206" s="90"/>
      <x:c r="D206" s="90"/>
      <x:c r="E206" s="90"/>
      <x:c r="F206" s="90"/>
      <x:c r="G206" s="90"/>
      <x:c r="H206" s="126"/>
      <x:c r="I206" s="90"/>
      <x:c r="J206" s="91"/>
      <x:c r="K206" s="91"/>
      <x:c r="L206" s="127"/>
      <x:c r="M206" s="111"/>
      <x:c r="N206" s="90"/>
      <x:c r="O206" s="90"/>
      <x:c r="P206" s="90"/>
      <x:c r="Q206" s="90"/>
      <x:c r="R206" s="90"/>
      <x:c r="S206" s="90"/>
      <x:c r="T206" s="90"/>
      <x:c r="U206" s="90"/>
    </x:row>
    <x:row r="207" ht="19.5" hidden="0" customHeight="1">
      <x:c r="A207" s="90"/>
      <x:c r="B207" s="90"/>
      <x:c r="C207" s="90"/>
      <x:c r="D207" s="90"/>
      <x:c r="E207" s="90"/>
      <x:c r="F207" s="90"/>
      <x:c r="G207" s="90"/>
      <x:c r="H207" s="126"/>
      <x:c r="I207" s="90"/>
      <x:c r="J207" s="91"/>
      <x:c r="K207" s="91"/>
      <x:c r="L207" s="127"/>
      <x:c r="M207" s="111"/>
      <x:c r="N207" s="90"/>
      <x:c r="O207" s="90"/>
      <x:c r="P207" s="90"/>
      <x:c r="Q207" s="90"/>
      <x:c r="R207" s="90"/>
      <x:c r="S207" s="90"/>
      <x:c r="T207" s="90"/>
      <x:c r="U207" s="90"/>
    </x:row>
    <x:row r="208" ht="19.5" hidden="0" customHeight="1">
      <x:c r="A208" s="90"/>
      <x:c r="B208" s="90"/>
      <x:c r="C208" s="90"/>
      <x:c r="D208" s="90"/>
      <x:c r="E208" s="90"/>
      <x:c r="F208" s="90"/>
      <x:c r="G208" s="90"/>
      <x:c r="H208" s="126"/>
      <x:c r="I208" s="90"/>
      <x:c r="J208" s="91"/>
      <x:c r="K208" s="91"/>
      <x:c r="L208" s="127"/>
      <x:c r="M208" s="111"/>
      <x:c r="N208" s="90"/>
      <x:c r="O208" s="90"/>
      <x:c r="P208" s="90"/>
      <x:c r="Q208" s="90"/>
      <x:c r="R208" s="90"/>
      <x:c r="S208" s="90"/>
      <x:c r="T208" s="90"/>
      <x:c r="U208" s="90"/>
    </x:row>
    <x:row r="209" ht="19.5" hidden="0" customHeight="1">
      <x:c r="A209" s="90"/>
      <x:c r="B209" s="90"/>
      <x:c r="C209" s="90"/>
      <x:c r="D209" s="90"/>
      <x:c r="E209" s="90"/>
      <x:c r="F209" s="90"/>
      <x:c r="G209" s="90"/>
      <x:c r="H209" s="126"/>
      <x:c r="I209" s="90"/>
      <x:c r="J209" s="91"/>
      <x:c r="K209" s="91"/>
      <x:c r="L209" s="127"/>
      <x:c r="M209" s="111"/>
      <x:c r="N209" s="90"/>
      <x:c r="O209" s="90"/>
      <x:c r="P209" s="90"/>
      <x:c r="Q209" s="90"/>
      <x:c r="R209" s="90"/>
      <x:c r="S209" s="90"/>
      <x:c r="T209" s="90"/>
      <x:c r="U209" s="90"/>
    </x:row>
    <x:row r="210" ht="19.5" hidden="0" customHeight="1">
      <x:c r="A210" s="90"/>
      <x:c r="B210" s="90"/>
      <x:c r="C210" s="90"/>
      <x:c r="D210" s="90"/>
      <x:c r="E210" s="90"/>
      <x:c r="F210" s="90"/>
      <x:c r="G210" s="90"/>
      <x:c r="H210" s="126"/>
      <x:c r="I210" s="90"/>
      <x:c r="J210" s="91"/>
      <x:c r="K210" s="91"/>
      <x:c r="L210" s="127"/>
      <x:c r="M210" s="111"/>
      <x:c r="N210" s="90"/>
      <x:c r="O210" s="90"/>
      <x:c r="P210" s="90"/>
      <x:c r="Q210" s="90"/>
      <x:c r="R210" s="90"/>
      <x:c r="S210" s="90"/>
      <x:c r="T210" s="90"/>
      <x:c r="U210" s="90"/>
    </x:row>
    <x:row r="211" ht="19.5" hidden="0" customHeight="1">
      <x:c r="A211" s="90"/>
      <x:c r="B211" s="90"/>
      <x:c r="C211" s="90"/>
      <x:c r="D211" s="90"/>
      <x:c r="E211" s="90"/>
      <x:c r="F211" s="90"/>
      <x:c r="G211" s="90"/>
      <x:c r="H211" s="126"/>
      <x:c r="I211" s="90"/>
      <x:c r="J211" s="91"/>
      <x:c r="K211" s="91"/>
      <x:c r="L211" s="127"/>
      <x:c r="M211" s="111"/>
      <x:c r="N211" s="90"/>
      <x:c r="O211" s="90"/>
      <x:c r="P211" s="90"/>
      <x:c r="Q211" s="90"/>
      <x:c r="R211" s="90"/>
      <x:c r="S211" s="90"/>
      <x:c r="T211" s="90"/>
      <x:c r="U211" s="90"/>
    </x:row>
    <x:row r="212" ht="19.5" hidden="0" customHeight="1">
      <x:c r="A212" s="90"/>
      <x:c r="B212" s="90"/>
      <x:c r="C212" s="90"/>
      <x:c r="D212" s="90"/>
      <x:c r="E212" s="90"/>
      <x:c r="F212" s="90"/>
      <x:c r="G212" s="90"/>
      <x:c r="H212" s="126"/>
      <x:c r="I212" s="90"/>
      <x:c r="J212" s="91"/>
      <x:c r="K212" s="91"/>
      <x:c r="L212" s="127"/>
      <x:c r="M212" s="111"/>
      <x:c r="N212" s="90"/>
      <x:c r="O212" s="90"/>
      <x:c r="P212" s="90"/>
      <x:c r="Q212" s="90"/>
      <x:c r="R212" s="90"/>
      <x:c r="S212" s="90"/>
      <x:c r="T212" s="90"/>
      <x:c r="U212" s="90"/>
    </x:row>
    <x:row r="213" ht="19.5" hidden="0" customHeight="1">
      <x:c r="A213" s="90"/>
      <x:c r="B213" s="90"/>
      <x:c r="C213" s="90"/>
      <x:c r="D213" s="90"/>
      <x:c r="E213" s="90"/>
      <x:c r="F213" s="90"/>
      <x:c r="G213" s="90"/>
      <x:c r="H213" s="126"/>
      <x:c r="I213" s="90"/>
      <x:c r="J213" s="91"/>
      <x:c r="K213" s="91"/>
      <x:c r="L213" s="127"/>
      <x:c r="M213" s="111"/>
      <x:c r="N213" s="90"/>
      <x:c r="O213" s="90"/>
      <x:c r="P213" s="90"/>
      <x:c r="Q213" s="90"/>
      <x:c r="R213" s="90"/>
      <x:c r="S213" s="90"/>
      <x:c r="T213" s="90"/>
      <x:c r="U213" s="90"/>
    </x:row>
    <x:row r="214" ht="19.5" hidden="0" customHeight="1">
      <x:c r="A214" s="90"/>
      <x:c r="B214" s="90"/>
      <x:c r="C214" s="90"/>
      <x:c r="D214" s="90"/>
      <x:c r="E214" s="90"/>
      <x:c r="F214" s="90"/>
      <x:c r="G214" s="90"/>
      <x:c r="H214" s="126"/>
      <x:c r="I214" s="90"/>
      <x:c r="J214" s="91"/>
      <x:c r="K214" s="91"/>
      <x:c r="L214" s="127"/>
      <x:c r="M214" s="111"/>
      <x:c r="N214" s="90"/>
      <x:c r="O214" s="90"/>
      <x:c r="P214" s="90"/>
      <x:c r="Q214" s="90"/>
      <x:c r="R214" s="90"/>
      <x:c r="S214" s="90"/>
      <x:c r="T214" s="90"/>
      <x:c r="U214" s="90"/>
    </x:row>
    <x:row r="215" ht="19.5" hidden="0" customHeight="1">
      <x:c r="A215" s="90"/>
      <x:c r="B215" s="90"/>
      <x:c r="C215" s="90"/>
      <x:c r="D215" s="90"/>
      <x:c r="E215" s="90"/>
      <x:c r="F215" s="90"/>
      <x:c r="G215" s="90"/>
      <x:c r="H215" s="126"/>
      <x:c r="I215" s="90"/>
      <x:c r="J215" s="91"/>
      <x:c r="K215" s="91"/>
      <x:c r="L215" s="127"/>
      <x:c r="M215" s="111"/>
      <x:c r="N215" s="90"/>
      <x:c r="O215" s="90"/>
      <x:c r="P215" s="90"/>
      <x:c r="Q215" s="90"/>
      <x:c r="R215" s="90"/>
      <x:c r="S215" s="90"/>
      <x:c r="T215" s="90"/>
      <x:c r="U215" s="90"/>
    </x:row>
    <x:row r="216" ht="19.5" hidden="0" customHeight="1">
      <x:c r="A216" s="90"/>
      <x:c r="B216" s="90"/>
      <x:c r="C216" s="90"/>
      <x:c r="D216" s="90"/>
      <x:c r="E216" s="90"/>
      <x:c r="F216" s="90"/>
      <x:c r="G216" s="90"/>
      <x:c r="H216" s="126"/>
      <x:c r="I216" s="90"/>
      <x:c r="J216" s="91"/>
      <x:c r="K216" s="91"/>
      <x:c r="L216" s="127"/>
      <x:c r="M216" s="111"/>
      <x:c r="N216" s="90"/>
      <x:c r="O216" s="90"/>
      <x:c r="P216" s="90"/>
      <x:c r="Q216" s="90"/>
      <x:c r="R216" s="90"/>
      <x:c r="S216" s="90"/>
      <x:c r="T216" s="90"/>
      <x:c r="U216" s="90"/>
    </x:row>
    <x:row r="217" ht="19.5" hidden="0" customHeight="1">
      <x:c r="A217" s="90"/>
      <x:c r="B217" s="90"/>
      <x:c r="C217" s="90"/>
      <x:c r="D217" s="90"/>
      <x:c r="E217" s="90"/>
      <x:c r="F217" s="90"/>
      <x:c r="G217" s="90"/>
      <x:c r="H217" s="126"/>
      <x:c r="I217" s="90"/>
      <x:c r="J217" s="91"/>
      <x:c r="K217" s="91"/>
      <x:c r="L217" s="127"/>
      <x:c r="M217" s="111"/>
      <x:c r="N217" s="90"/>
      <x:c r="O217" s="90"/>
      <x:c r="P217" s="90"/>
      <x:c r="Q217" s="90"/>
      <x:c r="R217" s="90"/>
      <x:c r="S217" s="90"/>
      <x:c r="T217" s="90"/>
      <x:c r="U217" s="90"/>
    </x:row>
    <x:row r="218" ht="19.5" hidden="0" customHeight="1">
      <x:c r="A218" s="90"/>
      <x:c r="B218" s="90"/>
      <x:c r="C218" s="90"/>
      <x:c r="D218" s="90"/>
      <x:c r="E218" s="90"/>
      <x:c r="F218" s="90"/>
      <x:c r="G218" s="90"/>
      <x:c r="H218" s="126"/>
      <x:c r="I218" s="90"/>
      <x:c r="J218" s="91"/>
      <x:c r="K218" s="91"/>
      <x:c r="L218" s="127"/>
      <x:c r="M218" s="111"/>
      <x:c r="N218" s="90"/>
      <x:c r="O218" s="90"/>
      <x:c r="P218" s="90"/>
      <x:c r="Q218" s="90"/>
      <x:c r="R218" s="90"/>
      <x:c r="S218" s="90"/>
      <x:c r="T218" s="90"/>
      <x:c r="U218" s="90"/>
    </x:row>
    <x:row r="219" ht="19.5" hidden="0" customHeight="1">
      <x:c r="A219" s="90"/>
      <x:c r="B219" s="90"/>
      <x:c r="C219" s="90"/>
      <x:c r="D219" s="90"/>
      <x:c r="E219" s="90"/>
      <x:c r="F219" s="90"/>
      <x:c r="G219" s="90"/>
      <x:c r="H219" s="126"/>
      <x:c r="I219" s="90"/>
      <x:c r="J219" s="91"/>
      <x:c r="K219" s="91"/>
      <x:c r="L219" s="127"/>
      <x:c r="M219" s="111"/>
      <x:c r="N219" s="90"/>
      <x:c r="O219" s="90"/>
      <x:c r="P219" s="90"/>
      <x:c r="Q219" s="90"/>
      <x:c r="R219" s="90"/>
      <x:c r="S219" s="90"/>
      <x:c r="T219" s="90"/>
      <x:c r="U219" s="90"/>
    </x:row>
    <x:row r="220" ht="19.5" hidden="0" customHeight="1">
      <x:c r="A220" s="90"/>
      <x:c r="B220" s="90"/>
      <x:c r="C220" s="90"/>
      <x:c r="D220" s="90"/>
      <x:c r="E220" s="90"/>
      <x:c r="F220" s="90"/>
      <x:c r="G220" s="90"/>
      <x:c r="H220" s="126"/>
      <x:c r="I220" s="90"/>
      <x:c r="J220" s="91"/>
      <x:c r="K220" s="91"/>
      <x:c r="L220" s="127"/>
      <x:c r="M220" s="111"/>
      <x:c r="N220" s="90"/>
      <x:c r="O220" s="90"/>
      <x:c r="P220" s="90"/>
      <x:c r="Q220" s="90"/>
      <x:c r="R220" s="90"/>
      <x:c r="S220" s="90"/>
      <x:c r="T220" s="90"/>
      <x:c r="U220" s="90"/>
    </x:row>
    <x:row r="221" ht="19.5" hidden="0" customHeight="1">
      <x:c r="A221" s="90"/>
      <x:c r="B221" s="90"/>
      <x:c r="C221" s="90"/>
      <x:c r="D221" s="90"/>
      <x:c r="E221" s="90"/>
      <x:c r="F221" s="90"/>
      <x:c r="G221" s="90"/>
      <x:c r="H221" s="126"/>
      <x:c r="I221" s="90"/>
      <x:c r="J221" s="91"/>
      <x:c r="K221" s="91"/>
      <x:c r="L221" s="127"/>
      <x:c r="M221" s="111"/>
      <x:c r="N221" s="90"/>
      <x:c r="O221" s="90"/>
      <x:c r="P221" s="90"/>
      <x:c r="Q221" s="90"/>
      <x:c r="R221" s="90"/>
      <x:c r="S221" s="90"/>
      <x:c r="T221" s="90"/>
      <x:c r="U221" s="90"/>
    </x:row>
    <x:row r="222" ht="19.5" hidden="0" customHeight="1">
      <x:c r="A222" s="90"/>
      <x:c r="B222" s="90"/>
      <x:c r="C222" s="90"/>
      <x:c r="D222" s="90"/>
      <x:c r="E222" s="90"/>
      <x:c r="F222" s="90"/>
      <x:c r="G222" s="90"/>
      <x:c r="H222" s="126"/>
      <x:c r="I222" s="90"/>
      <x:c r="J222" s="91"/>
      <x:c r="K222" s="91"/>
      <x:c r="L222" s="127"/>
      <x:c r="M222" s="111"/>
      <x:c r="N222" s="90"/>
      <x:c r="O222" s="90"/>
      <x:c r="P222" s="90"/>
      <x:c r="Q222" s="90"/>
      <x:c r="R222" s="90"/>
      <x:c r="S222" s="90"/>
      <x:c r="T222" s="90"/>
      <x:c r="U222" s="90"/>
    </x:row>
    <x:row r="223" ht="19.5" hidden="0" customHeight="1">
      <x:c r="A223" s="90"/>
      <x:c r="B223" s="90"/>
      <x:c r="C223" s="90"/>
      <x:c r="D223" s="90"/>
      <x:c r="E223" s="90"/>
      <x:c r="F223" s="90"/>
      <x:c r="G223" s="90"/>
      <x:c r="H223" s="126"/>
      <x:c r="I223" s="90"/>
      <x:c r="J223" s="91"/>
      <x:c r="K223" s="91"/>
      <x:c r="L223" s="127"/>
      <x:c r="M223" s="111"/>
      <x:c r="N223" s="90"/>
      <x:c r="O223" s="90"/>
      <x:c r="P223" s="90"/>
      <x:c r="Q223" s="90"/>
      <x:c r="R223" s="90"/>
      <x:c r="S223" s="90"/>
      <x:c r="T223" s="90"/>
      <x:c r="U223" s="90"/>
    </x:row>
    <x:row r="224" ht="19.5" hidden="0" customHeight="1">
      <x:c r="A224" s="90"/>
      <x:c r="B224" s="90"/>
      <x:c r="C224" s="90"/>
      <x:c r="D224" s="90"/>
      <x:c r="E224" s="90"/>
      <x:c r="F224" s="90"/>
      <x:c r="G224" s="90"/>
      <x:c r="H224" s="126"/>
      <x:c r="I224" s="90"/>
      <x:c r="J224" s="91"/>
      <x:c r="K224" s="91"/>
      <x:c r="L224" s="127"/>
      <x:c r="M224" s="111"/>
      <x:c r="N224" s="90"/>
      <x:c r="O224" s="90"/>
      <x:c r="P224" s="90"/>
      <x:c r="Q224" s="90"/>
      <x:c r="R224" s="90"/>
      <x:c r="S224" s="90"/>
      <x:c r="T224" s="90"/>
      <x:c r="U224" s="90"/>
    </x:row>
    <x:row r="225" ht="19.5" hidden="0" customHeight="1">
      <x:c r="A225" s="90"/>
      <x:c r="B225" s="90"/>
      <x:c r="C225" s="90"/>
      <x:c r="D225" s="90"/>
      <x:c r="E225" s="90"/>
      <x:c r="F225" s="90"/>
      <x:c r="G225" s="90"/>
      <x:c r="H225" s="126"/>
      <x:c r="I225" s="90"/>
      <x:c r="J225" s="91"/>
      <x:c r="K225" s="91"/>
      <x:c r="L225" s="127"/>
      <x:c r="M225" s="111"/>
      <x:c r="N225" s="90"/>
      <x:c r="O225" s="90"/>
      <x:c r="P225" s="90"/>
      <x:c r="Q225" s="90"/>
      <x:c r="R225" s="90"/>
      <x:c r="S225" s="90"/>
      <x:c r="T225" s="90"/>
      <x:c r="U225" s="90"/>
    </x:row>
    <x:row r="226" ht="19.5" hidden="0" customHeight="1">
      <x:c r="A226" s="90"/>
      <x:c r="B226" s="90"/>
      <x:c r="C226" s="90"/>
      <x:c r="D226" s="90"/>
      <x:c r="E226" s="90"/>
      <x:c r="F226" s="90"/>
      <x:c r="G226" s="90"/>
      <x:c r="H226" s="126"/>
      <x:c r="I226" s="90"/>
      <x:c r="J226" s="91"/>
      <x:c r="K226" s="91"/>
      <x:c r="L226" s="127"/>
      <x:c r="M226" s="111"/>
      <x:c r="N226" s="90"/>
      <x:c r="O226" s="90"/>
      <x:c r="P226" s="90"/>
      <x:c r="Q226" s="90"/>
      <x:c r="R226" s="90"/>
      <x:c r="S226" s="90"/>
      <x:c r="T226" s="90"/>
      <x:c r="U226" s="90"/>
    </x:row>
    <x:row r="227" ht="19.5" hidden="0" customHeight="1">
      <x:c r="A227" s="90"/>
      <x:c r="B227" s="90"/>
      <x:c r="C227" s="90"/>
      <x:c r="D227" s="90"/>
      <x:c r="E227" s="90"/>
      <x:c r="F227" s="90"/>
      <x:c r="G227" s="90"/>
      <x:c r="H227" s="126"/>
      <x:c r="I227" s="90"/>
      <x:c r="J227" s="91"/>
      <x:c r="K227" s="91"/>
      <x:c r="L227" s="127"/>
      <x:c r="M227" s="111"/>
      <x:c r="N227" s="90"/>
      <x:c r="O227" s="90"/>
      <x:c r="P227" s="90"/>
      <x:c r="Q227" s="90"/>
      <x:c r="R227" s="90"/>
      <x:c r="S227" s="90"/>
      <x:c r="T227" s="90"/>
      <x:c r="U227" s="90"/>
    </x:row>
    <x:row r="228" ht="19.5" hidden="0" customHeight="1">
      <x:c r="A228" s="90"/>
      <x:c r="B228" s="90"/>
      <x:c r="C228" s="90"/>
      <x:c r="D228" s="90"/>
      <x:c r="E228" s="90"/>
      <x:c r="F228" s="90"/>
      <x:c r="G228" s="90"/>
      <x:c r="H228" s="126"/>
      <x:c r="I228" s="90"/>
      <x:c r="J228" s="91"/>
      <x:c r="K228" s="91"/>
      <x:c r="L228" s="127"/>
      <x:c r="M228" s="111"/>
      <x:c r="N228" s="90"/>
      <x:c r="O228" s="90"/>
      <x:c r="P228" s="90"/>
      <x:c r="Q228" s="90"/>
      <x:c r="R228" s="90"/>
      <x:c r="S228" s="90"/>
      <x:c r="T228" s="90"/>
      <x:c r="U228" s="90"/>
    </x:row>
    <x:row r="229" ht="19.5" hidden="0" customHeight="1">
      <x:c r="A229" s="90"/>
      <x:c r="B229" s="90"/>
      <x:c r="C229" s="90"/>
      <x:c r="D229" s="90"/>
      <x:c r="E229" s="90"/>
      <x:c r="F229" s="90"/>
      <x:c r="G229" s="90"/>
      <x:c r="H229" s="126"/>
      <x:c r="I229" s="90"/>
      <x:c r="J229" s="91"/>
      <x:c r="K229" s="91"/>
      <x:c r="L229" s="127"/>
      <x:c r="M229" s="111"/>
      <x:c r="N229" s="90"/>
      <x:c r="O229" s="90"/>
      <x:c r="P229" s="90"/>
      <x:c r="Q229" s="90"/>
      <x:c r="R229" s="90"/>
      <x:c r="S229" s="90"/>
      <x:c r="T229" s="90"/>
      <x:c r="U229" s="90"/>
    </x:row>
    <x:row r="230" ht="19.5" hidden="0" customHeight="1">
      <x:c r="A230" s="90"/>
      <x:c r="B230" s="90"/>
      <x:c r="C230" s="90"/>
      <x:c r="D230" s="90"/>
      <x:c r="E230" s="90"/>
      <x:c r="F230" s="90"/>
      <x:c r="G230" s="90"/>
      <x:c r="H230" s="126"/>
      <x:c r="I230" s="90"/>
      <x:c r="J230" s="91"/>
      <x:c r="K230" s="91"/>
      <x:c r="L230" s="127"/>
      <x:c r="M230" s="111"/>
      <x:c r="N230" s="90"/>
      <x:c r="O230" s="90"/>
      <x:c r="P230" s="90"/>
      <x:c r="Q230" s="90"/>
      <x:c r="R230" s="90"/>
      <x:c r="S230" s="90"/>
      <x:c r="T230" s="90"/>
      <x:c r="U230" s="90"/>
    </x:row>
    <x:row r="231" ht="19.5" hidden="0" customHeight="1">
      <x:c r="A231" s="90"/>
      <x:c r="B231" s="90"/>
      <x:c r="C231" s="90"/>
      <x:c r="D231" s="90"/>
      <x:c r="E231" s="90"/>
      <x:c r="F231" s="90"/>
      <x:c r="G231" s="90"/>
      <x:c r="H231" s="126"/>
      <x:c r="I231" s="90"/>
      <x:c r="J231" s="91"/>
      <x:c r="K231" s="91"/>
      <x:c r="L231" s="127"/>
      <x:c r="M231" s="111"/>
      <x:c r="N231" s="90"/>
      <x:c r="O231" s="90"/>
      <x:c r="P231" s="90"/>
      <x:c r="Q231" s="90"/>
      <x:c r="R231" s="90"/>
      <x:c r="S231" s="90"/>
      <x:c r="T231" s="90"/>
      <x:c r="U231" s="90"/>
    </x:row>
    <x:row r="232" ht="19.5" hidden="0" customHeight="1">
      <x:c r="A232" s="90"/>
      <x:c r="B232" s="90"/>
      <x:c r="C232" s="90"/>
      <x:c r="D232" s="90"/>
      <x:c r="E232" s="90"/>
      <x:c r="F232" s="90"/>
      <x:c r="G232" s="90"/>
      <x:c r="H232" s="126"/>
      <x:c r="I232" s="90"/>
      <x:c r="J232" s="91"/>
      <x:c r="K232" s="91"/>
      <x:c r="L232" s="127"/>
      <x:c r="M232" s="111"/>
      <x:c r="N232" s="90"/>
      <x:c r="O232" s="90"/>
      <x:c r="P232" s="90"/>
      <x:c r="Q232" s="90"/>
      <x:c r="R232" s="90"/>
      <x:c r="S232" s="90"/>
      <x:c r="T232" s="90"/>
      <x:c r="U232" s="90"/>
    </x:row>
    <x:row r="233" ht="19.5" hidden="0" customHeight="1">
      <x:c r="A233" s="90"/>
      <x:c r="B233" s="90"/>
      <x:c r="C233" s="90"/>
      <x:c r="D233" s="90"/>
      <x:c r="E233" s="90"/>
      <x:c r="F233" s="90"/>
      <x:c r="G233" s="90"/>
      <x:c r="H233" s="126"/>
      <x:c r="I233" s="90"/>
      <x:c r="J233" s="91"/>
      <x:c r="K233" s="91"/>
      <x:c r="L233" s="127"/>
      <x:c r="M233" s="111"/>
      <x:c r="N233" s="90"/>
      <x:c r="O233" s="90"/>
      <x:c r="P233" s="90"/>
      <x:c r="Q233" s="90"/>
      <x:c r="R233" s="90"/>
      <x:c r="S233" s="90"/>
      <x:c r="T233" s="90"/>
      <x:c r="U233" s="90"/>
    </x:row>
    <x:row r="234" ht="19.5" hidden="0" customHeight="1">
      <x:c r="A234" s="90"/>
      <x:c r="B234" s="90"/>
      <x:c r="C234" s="90"/>
      <x:c r="D234" s="90"/>
      <x:c r="E234" s="90"/>
      <x:c r="F234" s="90"/>
      <x:c r="G234" s="90"/>
      <x:c r="H234" s="126"/>
      <x:c r="I234" s="90"/>
      <x:c r="J234" s="91"/>
      <x:c r="K234" s="91"/>
      <x:c r="L234" s="127"/>
      <x:c r="M234" s="111"/>
      <x:c r="N234" s="90"/>
      <x:c r="O234" s="90"/>
      <x:c r="P234" s="90"/>
      <x:c r="Q234" s="90"/>
      <x:c r="R234" s="90"/>
      <x:c r="S234" s="90"/>
      <x:c r="T234" s="90"/>
      <x:c r="U234" s="90"/>
    </x:row>
    <x:row r="235" ht="19.5" hidden="0" customHeight="1">
      <x:c r="A235" s="90"/>
      <x:c r="B235" s="90"/>
      <x:c r="C235" s="90"/>
      <x:c r="D235" s="90"/>
      <x:c r="E235" s="90"/>
      <x:c r="F235" s="90"/>
      <x:c r="G235" s="90"/>
      <x:c r="H235" s="126"/>
      <x:c r="I235" s="90"/>
      <x:c r="J235" s="91"/>
      <x:c r="K235" s="91"/>
      <x:c r="L235" s="127"/>
      <x:c r="M235" s="111"/>
      <x:c r="N235" s="90"/>
      <x:c r="O235" s="90"/>
      <x:c r="P235" s="90"/>
      <x:c r="Q235" s="90"/>
      <x:c r="R235" s="90"/>
      <x:c r="S235" s="90"/>
      <x:c r="T235" s="90"/>
      <x:c r="U235" s="90"/>
    </x:row>
    <x:row r="236" ht="19.5" hidden="0" customHeight="1">
      <x:c r="A236" s="90"/>
      <x:c r="B236" s="90"/>
      <x:c r="C236" s="90"/>
      <x:c r="D236" s="90"/>
      <x:c r="E236" s="90"/>
      <x:c r="F236" s="90"/>
      <x:c r="G236" s="90"/>
      <x:c r="H236" s="126"/>
      <x:c r="I236" s="90"/>
      <x:c r="J236" s="91"/>
      <x:c r="K236" s="91"/>
      <x:c r="L236" s="127"/>
      <x:c r="M236" s="111"/>
      <x:c r="N236" s="90"/>
      <x:c r="O236" s="90"/>
      <x:c r="P236" s="90"/>
      <x:c r="Q236" s="90"/>
      <x:c r="R236" s="90"/>
      <x:c r="S236" s="90"/>
      <x:c r="T236" s="90"/>
      <x:c r="U236" s="90"/>
    </x:row>
    <x:row r="237" ht="19.5" hidden="0" customHeight="1">
      <x:c r="A237" s="90"/>
      <x:c r="B237" s="90"/>
      <x:c r="C237" s="90"/>
      <x:c r="D237" s="90"/>
      <x:c r="E237" s="90"/>
      <x:c r="F237" s="90"/>
      <x:c r="G237" s="90"/>
      <x:c r="H237" s="126"/>
      <x:c r="I237" s="90"/>
      <x:c r="J237" s="91"/>
      <x:c r="K237" s="91"/>
      <x:c r="L237" s="127"/>
      <x:c r="M237" s="111"/>
      <x:c r="N237" s="90"/>
      <x:c r="O237" s="90"/>
      <x:c r="P237" s="90"/>
      <x:c r="Q237" s="90"/>
      <x:c r="R237" s="90"/>
      <x:c r="S237" s="90"/>
      <x:c r="T237" s="90"/>
      <x:c r="U237" s="90"/>
    </x:row>
    <x:row r="238" ht="19.5" hidden="0" customHeight="1">
      <x:c r="A238" s="90"/>
      <x:c r="B238" s="90"/>
      <x:c r="C238" s="90"/>
      <x:c r="D238" s="90"/>
      <x:c r="E238" s="90"/>
      <x:c r="F238" s="90"/>
      <x:c r="G238" s="90"/>
      <x:c r="H238" s="126"/>
      <x:c r="I238" s="90"/>
      <x:c r="J238" s="91"/>
      <x:c r="K238" s="91"/>
      <x:c r="L238" s="127"/>
      <x:c r="M238" s="111"/>
      <x:c r="N238" s="90"/>
      <x:c r="O238" s="90"/>
      <x:c r="P238" s="90"/>
      <x:c r="Q238" s="90"/>
      <x:c r="R238" s="90"/>
      <x:c r="S238" s="90"/>
      <x:c r="T238" s="90"/>
      <x:c r="U238" s="90"/>
    </x:row>
    <x:row r="239" ht="19.5" hidden="0" customHeight="1">
      <x:c r="A239" s="90"/>
      <x:c r="B239" s="90"/>
      <x:c r="C239" s="90"/>
      <x:c r="D239" s="90"/>
      <x:c r="E239" s="90"/>
      <x:c r="F239" s="90"/>
      <x:c r="G239" s="90"/>
      <x:c r="H239" s="126"/>
      <x:c r="I239" s="90"/>
      <x:c r="J239" s="91"/>
      <x:c r="K239" s="91"/>
      <x:c r="L239" s="127"/>
      <x:c r="M239" s="111"/>
      <x:c r="N239" s="90"/>
      <x:c r="O239" s="90"/>
      <x:c r="P239" s="90"/>
      <x:c r="Q239" s="90"/>
      <x:c r="R239" s="90"/>
      <x:c r="S239" s="90"/>
      <x:c r="T239" s="90"/>
      <x:c r="U239" s="90"/>
    </x:row>
    <x:row r="240" ht="19.5" hidden="0" customHeight="1">
      <x:c r="A240" s="90"/>
      <x:c r="B240" s="90"/>
      <x:c r="C240" s="90"/>
      <x:c r="D240" s="90"/>
      <x:c r="E240" s="90"/>
      <x:c r="F240" s="90"/>
      <x:c r="G240" s="90"/>
      <x:c r="H240" s="126"/>
      <x:c r="I240" s="90"/>
      <x:c r="J240" s="91"/>
      <x:c r="K240" s="91"/>
      <x:c r="L240" s="127"/>
      <x:c r="M240" s="111"/>
      <x:c r="N240" s="90"/>
      <x:c r="O240" s="90"/>
      <x:c r="P240" s="90"/>
      <x:c r="Q240" s="90"/>
      <x:c r="R240" s="90"/>
      <x:c r="S240" s="90"/>
      <x:c r="T240" s="90"/>
      <x:c r="U240" s="90"/>
    </x:row>
    <x:row r="241" ht="19.5" hidden="0" customHeight="1">
      <x:c r="A241" s="90"/>
      <x:c r="B241" s="90"/>
      <x:c r="C241" s="90"/>
      <x:c r="D241" s="90"/>
      <x:c r="E241" s="90"/>
      <x:c r="F241" s="90"/>
      <x:c r="G241" s="90"/>
      <x:c r="H241" s="126"/>
      <x:c r="I241" s="90"/>
      <x:c r="J241" s="91"/>
      <x:c r="K241" s="91"/>
      <x:c r="L241" s="127"/>
      <x:c r="M241" s="111"/>
      <x:c r="N241" s="90"/>
      <x:c r="O241" s="90"/>
      <x:c r="P241" s="90"/>
      <x:c r="Q241" s="90"/>
      <x:c r="R241" s="90"/>
      <x:c r="S241" s="90"/>
      <x:c r="T241" s="90"/>
      <x:c r="U241" s="90"/>
    </x:row>
    <x:row r="242" ht="19.5" hidden="0" customHeight="1">
      <x:c r="A242" s="90"/>
      <x:c r="B242" s="90"/>
      <x:c r="C242" s="90"/>
      <x:c r="D242" s="90"/>
      <x:c r="E242" s="90"/>
      <x:c r="F242" s="90"/>
      <x:c r="G242" s="90"/>
      <x:c r="H242" s="126"/>
      <x:c r="I242" s="90"/>
      <x:c r="J242" s="91"/>
      <x:c r="K242" s="91"/>
      <x:c r="L242" s="127"/>
      <x:c r="M242" s="111"/>
      <x:c r="N242" s="90"/>
      <x:c r="O242" s="90"/>
      <x:c r="P242" s="90"/>
      <x:c r="Q242" s="90"/>
      <x:c r="R242" s="90"/>
      <x:c r="S242" s="90"/>
      <x:c r="T242" s="90"/>
      <x:c r="U242" s="90"/>
    </x:row>
    <x:row r="243" ht="19.5" hidden="0" customHeight="1">
      <x:c r="A243" s="90"/>
      <x:c r="B243" s="90"/>
      <x:c r="C243" s="90"/>
      <x:c r="D243" s="90"/>
      <x:c r="E243" s="90"/>
      <x:c r="F243" s="90"/>
      <x:c r="G243" s="90"/>
      <x:c r="H243" s="126"/>
      <x:c r="I243" s="90"/>
      <x:c r="J243" s="91"/>
      <x:c r="K243" s="91"/>
      <x:c r="L243" s="127"/>
      <x:c r="M243" s="111"/>
      <x:c r="N243" s="90"/>
      <x:c r="O243" s="90"/>
      <x:c r="P243" s="90"/>
      <x:c r="Q243" s="90"/>
      <x:c r="R243" s="90"/>
      <x:c r="S243" s="90"/>
      <x:c r="T243" s="90"/>
      <x:c r="U243" s="90"/>
    </x:row>
    <x:row r="244" ht="19.5" hidden="0" customHeight="1">
      <x:c r="A244" s="90"/>
      <x:c r="B244" s="90"/>
      <x:c r="C244" s="90"/>
      <x:c r="D244" s="90"/>
      <x:c r="E244" s="90"/>
      <x:c r="F244" s="90"/>
      <x:c r="G244" s="90"/>
      <x:c r="H244" s="126"/>
      <x:c r="I244" s="90"/>
      <x:c r="J244" s="91"/>
      <x:c r="K244" s="91"/>
      <x:c r="L244" s="127"/>
      <x:c r="M244" s="111"/>
      <x:c r="N244" s="90"/>
      <x:c r="O244" s="90"/>
      <x:c r="P244" s="90"/>
      <x:c r="Q244" s="90"/>
      <x:c r="R244" s="90"/>
      <x:c r="S244" s="90"/>
      <x:c r="T244" s="90"/>
      <x:c r="U244" s="90"/>
    </x:row>
    <x:row r="245" ht="19.5" hidden="0" customHeight="1">
      <x:c r="A245" s="90"/>
      <x:c r="B245" s="90"/>
      <x:c r="C245" s="90"/>
      <x:c r="D245" s="90"/>
      <x:c r="E245" s="90"/>
      <x:c r="F245" s="90"/>
      <x:c r="G245" s="90"/>
      <x:c r="H245" s="126"/>
      <x:c r="I245" s="90"/>
      <x:c r="J245" s="91"/>
      <x:c r="K245" s="91"/>
      <x:c r="L245" s="127"/>
      <x:c r="M245" s="111"/>
      <x:c r="N245" s="90"/>
      <x:c r="O245" s="90"/>
      <x:c r="P245" s="90"/>
      <x:c r="Q245" s="90"/>
      <x:c r="R245" s="90"/>
      <x:c r="S245" s="90"/>
      <x:c r="T245" s="90"/>
      <x:c r="U245" s="90"/>
    </x:row>
    <x:row r="246" ht="19.5" hidden="0" customHeight="1">
      <x:c r="A246" s="90"/>
      <x:c r="B246" s="90"/>
      <x:c r="C246" s="90"/>
      <x:c r="D246" s="90"/>
      <x:c r="E246" s="90"/>
      <x:c r="F246" s="90"/>
      <x:c r="G246" s="90"/>
      <x:c r="H246" s="126"/>
      <x:c r="I246" s="90"/>
      <x:c r="J246" s="91"/>
      <x:c r="K246" s="91"/>
      <x:c r="L246" s="127"/>
      <x:c r="M246" s="111"/>
      <x:c r="N246" s="90"/>
      <x:c r="O246" s="90"/>
      <x:c r="P246" s="90"/>
      <x:c r="Q246" s="90"/>
      <x:c r="R246" s="90"/>
      <x:c r="S246" s="90"/>
      <x:c r="T246" s="90"/>
      <x:c r="U246" s="90"/>
    </x:row>
    <x:row r="247" ht="19.5" hidden="0" customHeight="1">
      <x:c r="A247" s="90"/>
      <x:c r="B247" s="90"/>
      <x:c r="C247" s="90"/>
      <x:c r="D247" s="90"/>
      <x:c r="E247" s="90"/>
      <x:c r="F247" s="90"/>
      <x:c r="G247" s="90"/>
      <x:c r="H247" s="126"/>
      <x:c r="I247" s="90"/>
      <x:c r="J247" s="91"/>
      <x:c r="K247" s="91"/>
      <x:c r="L247" s="127"/>
      <x:c r="M247" s="111"/>
      <x:c r="N247" s="90"/>
      <x:c r="O247" s="90"/>
      <x:c r="P247" s="90"/>
      <x:c r="Q247" s="90"/>
      <x:c r="R247" s="90"/>
      <x:c r="S247" s="90"/>
      <x:c r="T247" s="90"/>
      <x:c r="U247" s="90"/>
    </x:row>
    <x:row r="248" ht="19.5" hidden="0" customHeight="1">
      <x:c r="A248" s="90"/>
      <x:c r="B248" s="90"/>
      <x:c r="C248" s="90"/>
      <x:c r="D248" s="90"/>
      <x:c r="E248" s="90"/>
      <x:c r="F248" s="90"/>
      <x:c r="G248" s="90"/>
      <x:c r="H248" s="126"/>
      <x:c r="I248" s="90"/>
      <x:c r="J248" s="91"/>
      <x:c r="K248" s="91"/>
      <x:c r="L248" s="127"/>
      <x:c r="M248" s="111"/>
      <x:c r="N248" s="90"/>
      <x:c r="O248" s="90"/>
      <x:c r="P248" s="90"/>
      <x:c r="Q248" s="90"/>
      <x:c r="R248" s="90"/>
      <x:c r="S248" s="90"/>
      <x:c r="T248" s="90"/>
      <x:c r="U248" s="90"/>
    </x:row>
    <x:row r="249" ht="19.5" hidden="0" customHeight="1">
      <x:c r="A249" s="90"/>
      <x:c r="B249" s="90"/>
      <x:c r="C249" s="90"/>
      <x:c r="D249" s="90"/>
      <x:c r="E249" s="90"/>
      <x:c r="F249" s="90"/>
      <x:c r="G249" s="90"/>
      <x:c r="H249" s="126"/>
      <x:c r="I249" s="90"/>
      <x:c r="J249" s="91"/>
      <x:c r="K249" s="91"/>
      <x:c r="L249" s="127"/>
      <x:c r="M249" s="111"/>
      <x:c r="N249" s="90"/>
      <x:c r="O249" s="90"/>
      <x:c r="P249" s="90"/>
      <x:c r="Q249" s="90"/>
      <x:c r="R249" s="90"/>
      <x:c r="S249" s="90"/>
      <x:c r="T249" s="90"/>
      <x:c r="U249" s="90"/>
    </x:row>
    <x:row r="250" ht="19.5" hidden="0" customHeight="1">
      <x:c r="A250" s="90"/>
      <x:c r="B250" s="90"/>
      <x:c r="C250" s="90"/>
      <x:c r="D250" s="90"/>
      <x:c r="E250" s="90"/>
      <x:c r="F250" s="90"/>
      <x:c r="G250" s="90"/>
      <x:c r="H250" s="126"/>
      <x:c r="I250" s="90"/>
      <x:c r="J250" s="91"/>
      <x:c r="K250" s="91"/>
      <x:c r="L250" s="127"/>
      <x:c r="M250" s="111"/>
      <x:c r="N250" s="90"/>
      <x:c r="O250" s="90"/>
      <x:c r="P250" s="90"/>
      <x:c r="Q250" s="90"/>
      <x:c r="R250" s="90"/>
      <x:c r="S250" s="90"/>
      <x:c r="T250" s="90"/>
      <x:c r="U250" s="90"/>
    </x:row>
    <x:row r="251" ht="19.5" hidden="0" customHeight="1">
      <x:c r="A251" s="90"/>
      <x:c r="B251" s="90"/>
      <x:c r="C251" s="90"/>
      <x:c r="D251" s="90"/>
      <x:c r="E251" s="90"/>
      <x:c r="F251" s="90"/>
      <x:c r="G251" s="90"/>
      <x:c r="H251" s="126"/>
      <x:c r="I251" s="90"/>
      <x:c r="J251" s="91"/>
      <x:c r="K251" s="91"/>
      <x:c r="L251" s="127"/>
      <x:c r="M251" s="111"/>
      <x:c r="N251" s="90"/>
      <x:c r="O251" s="90"/>
      <x:c r="P251" s="90"/>
      <x:c r="Q251" s="90"/>
      <x:c r="R251" s="90"/>
      <x:c r="S251" s="90"/>
      <x:c r="T251" s="90"/>
      <x:c r="U251" s="90"/>
    </x:row>
    <x:row r="252" ht="19.5" hidden="0" customHeight="1">
      <x:c r="A252" s="90"/>
      <x:c r="B252" s="90"/>
      <x:c r="C252" s="90"/>
      <x:c r="D252" s="90"/>
      <x:c r="E252" s="90"/>
      <x:c r="F252" s="90"/>
      <x:c r="G252" s="90"/>
      <x:c r="H252" s="126"/>
      <x:c r="I252" s="90"/>
      <x:c r="J252" s="91"/>
      <x:c r="K252" s="91"/>
      <x:c r="L252" s="127"/>
      <x:c r="M252" s="111"/>
      <x:c r="N252" s="90"/>
      <x:c r="O252" s="90"/>
      <x:c r="P252" s="90"/>
      <x:c r="Q252" s="90"/>
      <x:c r="R252" s="90"/>
      <x:c r="S252" s="90"/>
      <x:c r="T252" s="90"/>
      <x:c r="U252" s="90"/>
    </x:row>
    <x:row r="253" ht="19.5" hidden="0" customHeight="1">
      <x:c r="A253" s="90"/>
      <x:c r="B253" s="90"/>
      <x:c r="C253" s="90"/>
      <x:c r="D253" s="90"/>
      <x:c r="E253" s="90"/>
      <x:c r="F253" s="90"/>
      <x:c r="G253" s="90"/>
      <x:c r="H253" s="126"/>
      <x:c r="I253" s="90"/>
      <x:c r="J253" s="91"/>
      <x:c r="K253" s="91"/>
      <x:c r="L253" s="127"/>
      <x:c r="M253" s="111"/>
      <x:c r="N253" s="90"/>
      <x:c r="O253" s="90"/>
      <x:c r="P253" s="90"/>
      <x:c r="Q253" s="90"/>
      <x:c r="R253" s="90"/>
      <x:c r="S253" s="90"/>
      <x:c r="T253" s="90"/>
      <x:c r="U253" s="90"/>
    </x:row>
    <x:row r="254" ht="19.5" hidden="0" customHeight="1">
      <x:c r="A254" s="90"/>
      <x:c r="B254" s="90"/>
      <x:c r="C254" s="90"/>
      <x:c r="D254" s="90"/>
      <x:c r="E254" s="90"/>
      <x:c r="F254" s="90"/>
      <x:c r="G254" s="90"/>
      <x:c r="H254" s="126"/>
      <x:c r="I254" s="90"/>
      <x:c r="J254" s="91"/>
      <x:c r="K254" s="91"/>
      <x:c r="L254" s="127"/>
      <x:c r="M254" s="111"/>
      <x:c r="N254" s="90"/>
      <x:c r="O254" s="90"/>
      <x:c r="P254" s="90"/>
      <x:c r="Q254" s="90"/>
      <x:c r="R254" s="90"/>
      <x:c r="S254" s="90"/>
      <x:c r="T254" s="90"/>
      <x:c r="U254" s="90"/>
    </x:row>
    <x:row r="255" ht="19.5" hidden="0" customHeight="1">
      <x:c r="A255" s="90"/>
      <x:c r="B255" s="90"/>
      <x:c r="C255" s="90"/>
      <x:c r="D255" s="90"/>
      <x:c r="E255" s="90"/>
      <x:c r="F255" s="90"/>
      <x:c r="G255" s="90"/>
      <x:c r="H255" s="126"/>
      <x:c r="I255" s="90"/>
      <x:c r="J255" s="91"/>
      <x:c r="K255" s="91"/>
      <x:c r="L255" s="127"/>
      <x:c r="M255" s="111"/>
      <x:c r="N255" s="90"/>
      <x:c r="O255" s="90"/>
      <x:c r="P255" s="90"/>
      <x:c r="Q255" s="90"/>
      <x:c r="R255" s="90"/>
      <x:c r="S255" s="90"/>
      <x:c r="T255" s="90"/>
      <x:c r="U255" s="90"/>
    </x:row>
    <x:row r="256" ht="19.5" hidden="0" customHeight="1">
      <x:c r="A256" s="90"/>
      <x:c r="B256" s="90"/>
      <x:c r="C256" s="90"/>
      <x:c r="D256" s="90"/>
      <x:c r="E256" s="90"/>
      <x:c r="F256" s="90"/>
      <x:c r="G256" s="90"/>
      <x:c r="H256" s="126"/>
      <x:c r="I256" s="90"/>
      <x:c r="J256" s="91"/>
      <x:c r="K256" s="91"/>
      <x:c r="L256" s="127"/>
      <x:c r="M256" s="111"/>
      <x:c r="N256" s="90"/>
      <x:c r="O256" s="90"/>
      <x:c r="P256" s="90"/>
      <x:c r="Q256" s="90"/>
      <x:c r="R256" s="90"/>
      <x:c r="S256" s="90"/>
      <x:c r="T256" s="90"/>
      <x:c r="U256" s="90"/>
    </x:row>
    <x:row r="257" ht="19.5" hidden="0" customHeight="1">
      <x:c r="A257" s="90"/>
      <x:c r="B257" s="90"/>
      <x:c r="C257" s="90"/>
      <x:c r="D257" s="90"/>
      <x:c r="E257" s="90"/>
      <x:c r="F257" s="90"/>
      <x:c r="G257" s="90"/>
      <x:c r="H257" s="126"/>
      <x:c r="I257" s="90"/>
      <x:c r="J257" s="91"/>
      <x:c r="K257" s="91"/>
      <x:c r="L257" s="127"/>
      <x:c r="M257" s="111"/>
      <x:c r="N257" s="90"/>
      <x:c r="O257" s="90"/>
      <x:c r="P257" s="90"/>
      <x:c r="Q257" s="90"/>
      <x:c r="R257" s="90"/>
      <x:c r="S257" s="90"/>
      <x:c r="T257" s="90"/>
      <x:c r="U257" s="90"/>
    </x:row>
    <x:row r="258" ht="19.5" hidden="0" customHeight="1">
      <x:c r="A258" s="90"/>
      <x:c r="B258" s="90"/>
      <x:c r="C258" s="90"/>
      <x:c r="D258" s="90"/>
      <x:c r="E258" s="90"/>
      <x:c r="F258" s="90"/>
      <x:c r="G258" s="90"/>
      <x:c r="H258" s="126"/>
      <x:c r="I258" s="90"/>
      <x:c r="J258" s="91"/>
      <x:c r="K258" s="91"/>
      <x:c r="L258" s="127"/>
      <x:c r="M258" s="111"/>
      <x:c r="N258" s="90"/>
      <x:c r="O258" s="90"/>
      <x:c r="P258" s="90"/>
      <x:c r="Q258" s="90"/>
      <x:c r="R258" s="90"/>
      <x:c r="S258" s="90"/>
      <x:c r="T258" s="90"/>
      <x:c r="U258" s="90"/>
    </x:row>
    <x:row r="259" ht="19.5" hidden="0" customHeight="1">
      <x:c r="A259" s="90"/>
      <x:c r="B259" s="90"/>
      <x:c r="C259" s="90"/>
      <x:c r="D259" s="90"/>
      <x:c r="E259" s="90"/>
      <x:c r="F259" s="90"/>
      <x:c r="G259" s="90"/>
      <x:c r="H259" s="126"/>
      <x:c r="I259" s="90"/>
      <x:c r="J259" s="91"/>
      <x:c r="K259" s="91"/>
      <x:c r="L259" s="127"/>
      <x:c r="M259" s="111"/>
      <x:c r="N259" s="90"/>
      <x:c r="O259" s="90"/>
      <x:c r="P259" s="90"/>
      <x:c r="Q259" s="90"/>
      <x:c r="R259" s="90"/>
      <x:c r="S259" s="90"/>
      <x:c r="T259" s="90"/>
      <x:c r="U259" s="90"/>
    </x:row>
    <x:row r="260" ht="19.5" hidden="0" customHeight="1">
      <x:c r="A260" s="90"/>
      <x:c r="B260" s="90"/>
      <x:c r="C260" s="90"/>
      <x:c r="D260" s="90"/>
      <x:c r="E260" s="90"/>
      <x:c r="F260" s="90"/>
      <x:c r="G260" s="90"/>
      <x:c r="H260" s="126"/>
      <x:c r="I260" s="90"/>
      <x:c r="J260" s="91"/>
      <x:c r="K260" s="91"/>
      <x:c r="L260" s="127"/>
      <x:c r="M260" s="111"/>
      <x:c r="N260" s="90"/>
      <x:c r="O260" s="90"/>
      <x:c r="P260" s="90"/>
      <x:c r="Q260" s="90"/>
      <x:c r="R260" s="90"/>
      <x:c r="S260" s="90"/>
      <x:c r="T260" s="90"/>
      <x:c r="U260" s="90"/>
    </x:row>
    <x:row r="261" ht="19.5" hidden="0" customHeight="1">
      <x:c r="A261" s="90"/>
      <x:c r="B261" s="90"/>
      <x:c r="C261" s="90"/>
      <x:c r="D261" s="90"/>
      <x:c r="E261" s="90"/>
      <x:c r="F261" s="90"/>
      <x:c r="G261" s="90"/>
      <x:c r="H261" s="126"/>
      <x:c r="I261" s="90"/>
      <x:c r="J261" s="91"/>
      <x:c r="K261" s="91"/>
      <x:c r="L261" s="127"/>
      <x:c r="M261" s="111"/>
      <x:c r="N261" s="90"/>
      <x:c r="O261" s="90"/>
      <x:c r="P261" s="90"/>
      <x:c r="Q261" s="90"/>
      <x:c r="R261" s="90"/>
      <x:c r="S261" s="90"/>
      <x:c r="T261" s="90"/>
      <x:c r="U261" s="90"/>
    </x:row>
    <x:row r="262" ht="19.5" hidden="0" customHeight="1">
      <x:c r="A262" s="90"/>
      <x:c r="B262" s="90"/>
      <x:c r="C262" s="90"/>
      <x:c r="D262" s="90"/>
      <x:c r="E262" s="90"/>
      <x:c r="F262" s="90"/>
      <x:c r="G262" s="90"/>
      <x:c r="H262" s="126"/>
      <x:c r="I262" s="90"/>
      <x:c r="J262" s="91"/>
      <x:c r="K262" s="91"/>
      <x:c r="L262" s="127"/>
      <x:c r="M262" s="111"/>
      <x:c r="N262" s="90"/>
      <x:c r="O262" s="90"/>
      <x:c r="P262" s="90"/>
      <x:c r="Q262" s="90"/>
      <x:c r="R262" s="90"/>
      <x:c r="S262" s="90"/>
      <x:c r="T262" s="90"/>
      <x:c r="U262" s="90"/>
    </x:row>
    <x:row r="263" ht="19.5" hidden="0" customHeight="1">
      <x:c r="A263" s="90"/>
      <x:c r="B263" s="90"/>
      <x:c r="C263" s="90"/>
      <x:c r="D263" s="90"/>
      <x:c r="E263" s="90"/>
      <x:c r="F263" s="90"/>
      <x:c r="G263" s="90"/>
      <x:c r="H263" s="126"/>
      <x:c r="I263" s="90"/>
      <x:c r="J263" s="91"/>
      <x:c r="K263" s="91"/>
      <x:c r="L263" s="127"/>
      <x:c r="M263" s="111"/>
      <x:c r="N263" s="90"/>
      <x:c r="O263" s="90"/>
      <x:c r="P263" s="90"/>
      <x:c r="Q263" s="90"/>
      <x:c r="R263" s="90"/>
      <x:c r="S263" s="90"/>
      <x:c r="T263" s="90"/>
      <x:c r="U263" s="90"/>
    </x:row>
    <x:row r="264" ht="19.5" hidden="0" customHeight="1">
      <x:c r="A264" s="90"/>
      <x:c r="B264" s="90"/>
      <x:c r="C264" s="90"/>
      <x:c r="D264" s="90"/>
      <x:c r="E264" s="90"/>
      <x:c r="F264" s="90"/>
      <x:c r="G264" s="90"/>
      <x:c r="H264" s="126"/>
      <x:c r="I264" s="90"/>
      <x:c r="J264" s="91"/>
      <x:c r="K264" s="91"/>
      <x:c r="L264" s="127"/>
      <x:c r="M264" s="111"/>
      <x:c r="N264" s="90"/>
      <x:c r="O264" s="90"/>
      <x:c r="P264" s="90"/>
      <x:c r="Q264" s="90"/>
      <x:c r="R264" s="90"/>
      <x:c r="S264" s="90"/>
      <x:c r="T264" s="90"/>
      <x:c r="U264" s="90"/>
    </x:row>
    <x:row r="265" ht="19.5" hidden="0" customHeight="1">
      <x:c r="A265" s="90"/>
      <x:c r="B265" s="90"/>
      <x:c r="C265" s="90"/>
      <x:c r="D265" s="90"/>
      <x:c r="E265" s="90"/>
      <x:c r="F265" s="90"/>
      <x:c r="G265" s="90"/>
      <x:c r="H265" s="126"/>
      <x:c r="I265" s="90"/>
      <x:c r="J265" s="91"/>
      <x:c r="K265" s="91"/>
      <x:c r="L265" s="127"/>
      <x:c r="M265" s="111"/>
      <x:c r="N265" s="90"/>
      <x:c r="O265" s="90"/>
      <x:c r="P265" s="90"/>
      <x:c r="Q265" s="90"/>
      <x:c r="R265" s="90"/>
      <x:c r="S265" s="90"/>
      <x:c r="T265" s="90"/>
      <x:c r="U265" s="90"/>
    </x:row>
    <x:row r="266" ht="19.5" hidden="0" customHeight="1">
      <x:c r="A266" s="90"/>
      <x:c r="B266" s="90"/>
      <x:c r="C266" s="90"/>
      <x:c r="D266" s="90"/>
      <x:c r="E266" s="90"/>
      <x:c r="F266" s="90"/>
      <x:c r="G266" s="90"/>
      <x:c r="H266" s="126"/>
      <x:c r="I266" s="90"/>
      <x:c r="J266" s="91"/>
      <x:c r="K266" s="91"/>
      <x:c r="L266" s="127"/>
      <x:c r="M266" s="111"/>
      <x:c r="N266" s="90"/>
      <x:c r="O266" s="90"/>
      <x:c r="P266" s="90"/>
      <x:c r="Q266" s="90"/>
      <x:c r="R266" s="90"/>
      <x:c r="S266" s="90"/>
      <x:c r="T266" s="90"/>
      <x:c r="U266" s="90"/>
    </x:row>
    <x:row r="267" ht="19.5" hidden="0" customHeight="1">
      <x:c r="A267" s="90"/>
      <x:c r="B267" s="90"/>
      <x:c r="C267" s="90"/>
      <x:c r="D267" s="90"/>
      <x:c r="E267" s="90"/>
      <x:c r="F267" s="90"/>
      <x:c r="G267" s="90"/>
      <x:c r="H267" s="126"/>
      <x:c r="I267" s="90"/>
      <x:c r="J267" s="91"/>
      <x:c r="K267" s="91"/>
      <x:c r="L267" s="127"/>
      <x:c r="M267" s="111"/>
      <x:c r="N267" s="90"/>
      <x:c r="O267" s="90"/>
      <x:c r="P267" s="90"/>
      <x:c r="Q267" s="90"/>
      <x:c r="R267" s="90"/>
      <x:c r="S267" s="90"/>
      <x:c r="T267" s="90"/>
      <x:c r="U267" s="90"/>
    </x:row>
    <x:row r="268" ht="19.5" hidden="0" customHeight="1">
      <x:c r="A268" s="90"/>
      <x:c r="B268" s="90"/>
      <x:c r="C268" s="90"/>
      <x:c r="D268" s="90"/>
      <x:c r="E268" s="90"/>
      <x:c r="F268" s="90"/>
      <x:c r="G268" s="90"/>
      <x:c r="H268" s="126"/>
      <x:c r="I268" s="90"/>
      <x:c r="J268" s="91"/>
      <x:c r="K268" s="91"/>
      <x:c r="L268" s="127"/>
      <x:c r="M268" s="111"/>
      <x:c r="N268" s="90"/>
      <x:c r="O268" s="90"/>
      <x:c r="P268" s="90"/>
      <x:c r="Q268" s="90"/>
      <x:c r="R268" s="90"/>
      <x:c r="S268" s="90"/>
      <x:c r="T268" s="90"/>
      <x:c r="U268" s="90"/>
    </x:row>
    <x:row r="269" ht="19.5" hidden="0" customHeight="1">
      <x:c r="A269" s="90"/>
      <x:c r="B269" s="90"/>
      <x:c r="C269" s="90"/>
      <x:c r="D269" s="90"/>
      <x:c r="E269" s="90"/>
      <x:c r="F269" s="90"/>
      <x:c r="G269" s="90"/>
      <x:c r="H269" s="126"/>
      <x:c r="I269" s="90"/>
      <x:c r="J269" s="91"/>
      <x:c r="K269" s="91"/>
      <x:c r="L269" s="127"/>
      <x:c r="M269" s="111"/>
      <x:c r="N269" s="90"/>
      <x:c r="O269" s="90"/>
      <x:c r="P269" s="90"/>
      <x:c r="Q269" s="90"/>
      <x:c r="R269" s="90"/>
      <x:c r="S269" s="90"/>
      <x:c r="T269" s="90"/>
      <x:c r="U269" s="90"/>
    </x:row>
    <x:row r="270" ht="19.5" hidden="0" customHeight="1">
      <x:c r="A270" s="90"/>
      <x:c r="B270" s="90"/>
      <x:c r="C270" s="90"/>
      <x:c r="D270" s="90"/>
      <x:c r="E270" s="90"/>
      <x:c r="F270" s="90"/>
      <x:c r="G270" s="90"/>
      <x:c r="H270" s="126"/>
      <x:c r="I270" s="90"/>
      <x:c r="J270" s="91"/>
      <x:c r="K270" s="91"/>
      <x:c r="L270" s="127"/>
      <x:c r="M270" s="111"/>
      <x:c r="N270" s="90"/>
      <x:c r="O270" s="90"/>
      <x:c r="P270" s="90"/>
      <x:c r="Q270" s="90"/>
      <x:c r="R270" s="90"/>
      <x:c r="S270" s="90"/>
      <x:c r="T270" s="90"/>
      <x:c r="U270" s="90"/>
    </x:row>
    <x:row r="271" ht="19.5" hidden="0" customHeight="1">
      <x:c r="A271" s="90"/>
      <x:c r="B271" s="90"/>
      <x:c r="C271" s="90"/>
      <x:c r="D271" s="90"/>
      <x:c r="E271" s="90"/>
      <x:c r="F271" s="90"/>
      <x:c r="G271" s="90"/>
      <x:c r="H271" s="126"/>
      <x:c r="I271" s="90"/>
      <x:c r="J271" s="91"/>
      <x:c r="K271" s="91"/>
      <x:c r="L271" s="127"/>
      <x:c r="M271" s="111"/>
      <x:c r="N271" s="90"/>
      <x:c r="O271" s="90"/>
      <x:c r="P271" s="90"/>
      <x:c r="Q271" s="90"/>
      <x:c r="R271" s="90"/>
      <x:c r="S271" s="90"/>
      <x:c r="T271" s="90"/>
      <x:c r="U271" s="90"/>
    </x:row>
    <x:row r="272" ht="19.5" hidden="0" customHeight="1">
      <x:c r="A272" s="90"/>
      <x:c r="B272" s="90"/>
      <x:c r="C272" s="90"/>
      <x:c r="D272" s="90"/>
      <x:c r="E272" s="90"/>
      <x:c r="F272" s="90"/>
      <x:c r="G272" s="90"/>
      <x:c r="H272" s="126"/>
      <x:c r="I272" s="90"/>
      <x:c r="J272" s="91"/>
      <x:c r="K272" s="91"/>
      <x:c r="L272" s="127"/>
      <x:c r="M272" s="111"/>
      <x:c r="N272" s="90"/>
      <x:c r="O272" s="90"/>
      <x:c r="P272" s="90"/>
      <x:c r="Q272" s="90"/>
      <x:c r="R272" s="90"/>
      <x:c r="S272" s="90"/>
      <x:c r="T272" s="90"/>
      <x:c r="U272" s="90"/>
    </x:row>
    <x:row r="273" ht="19.5" hidden="0" customHeight="1">
      <x:c r="A273" s="90"/>
      <x:c r="B273" s="90"/>
      <x:c r="C273" s="90"/>
      <x:c r="D273" s="90"/>
      <x:c r="E273" s="90"/>
      <x:c r="F273" s="90"/>
      <x:c r="G273" s="90"/>
      <x:c r="H273" s="126"/>
      <x:c r="I273" s="90"/>
      <x:c r="J273" s="91"/>
      <x:c r="K273" s="91"/>
      <x:c r="L273" s="127"/>
      <x:c r="M273" s="111"/>
      <x:c r="N273" s="90"/>
      <x:c r="O273" s="90"/>
      <x:c r="P273" s="90"/>
      <x:c r="Q273" s="90"/>
      <x:c r="R273" s="90"/>
      <x:c r="S273" s="90"/>
      <x:c r="T273" s="90"/>
      <x:c r="U273" s="90"/>
    </x:row>
    <x:row r="274" ht="19.5" hidden="0" customHeight="1">
      <x:c r="A274" s="90"/>
      <x:c r="B274" s="90"/>
      <x:c r="C274" s="90"/>
      <x:c r="D274" s="90"/>
      <x:c r="E274" s="90"/>
      <x:c r="F274" s="90"/>
      <x:c r="G274" s="90"/>
      <x:c r="H274" s="126"/>
      <x:c r="I274" s="90"/>
      <x:c r="J274" s="91"/>
      <x:c r="K274" s="91"/>
      <x:c r="L274" s="127"/>
      <x:c r="M274" s="111"/>
      <x:c r="N274" s="90"/>
      <x:c r="O274" s="90"/>
      <x:c r="P274" s="90"/>
      <x:c r="Q274" s="90"/>
      <x:c r="R274" s="90"/>
      <x:c r="S274" s="90"/>
      <x:c r="T274" s="90"/>
      <x:c r="U274" s="90"/>
    </x:row>
    <x:row r="275" ht="19.5" hidden="0" customHeight="1">
      <x:c r="A275" s="90"/>
      <x:c r="B275" s="90"/>
      <x:c r="C275" s="90"/>
      <x:c r="D275" s="90"/>
      <x:c r="E275" s="90"/>
      <x:c r="F275" s="90"/>
      <x:c r="G275" s="90"/>
      <x:c r="H275" s="126"/>
      <x:c r="I275" s="90"/>
      <x:c r="J275" s="91"/>
      <x:c r="K275" s="91"/>
      <x:c r="L275" s="127"/>
      <x:c r="M275" s="111"/>
      <x:c r="N275" s="90"/>
      <x:c r="O275" s="90"/>
      <x:c r="P275" s="90"/>
      <x:c r="Q275" s="90"/>
      <x:c r="R275" s="90"/>
      <x:c r="S275" s="90"/>
      <x:c r="T275" s="90"/>
      <x:c r="U275" s="90"/>
    </x:row>
    <x:row r="276" ht="19.5" hidden="0" customHeight="1">
      <x:c r="A276" s="90"/>
      <x:c r="B276" s="90"/>
      <x:c r="C276" s="90"/>
      <x:c r="D276" s="90"/>
      <x:c r="E276" s="90"/>
      <x:c r="F276" s="90"/>
      <x:c r="G276" s="90"/>
      <x:c r="H276" s="126"/>
      <x:c r="I276" s="90"/>
      <x:c r="J276" s="91"/>
      <x:c r="K276" s="91"/>
      <x:c r="L276" s="127"/>
      <x:c r="M276" s="111"/>
      <x:c r="N276" s="90"/>
      <x:c r="O276" s="90"/>
      <x:c r="P276" s="90"/>
      <x:c r="Q276" s="90"/>
      <x:c r="R276" s="90"/>
      <x:c r="S276" s="90"/>
      <x:c r="T276" s="90"/>
      <x:c r="U276" s="90"/>
    </x:row>
    <x:row r="277" ht="19.5" hidden="0" customHeight="1">
      <x:c r="A277" s="90"/>
      <x:c r="B277" s="90"/>
      <x:c r="C277" s="90"/>
      <x:c r="D277" s="90"/>
      <x:c r="E277" s="90"/>
      <x:c r="F277" s="90"/>
      <x:c r="G277" s="90"/>
      <x:c r="H277" s="126"/>
      <x:c r="I277" s="90"/>
      <x:c r="J277" s="91"/>
      <x:c r="K277" s="91"/>
      <x:c r="L277" s="127"/>
      <x:c r="M277" s="111"/>
      <x:c r="N277" s="90"/>
      <x:c r="O277" s="90"/>
      <x:c r="P277" s="90"/>
      <x:c r="Q277" s="90"/>
      <x:c r="R277" s="90"/>
      <x:c r="S277" s="90"/>
      <x:c r="T277" s="90"/>
      <x:c r="U277" s="90"/>
    </x:row>
    <x:row r="278" ht="19.5" hidden="0" customHeight="1">
      <x:c r="A278" s="90"/>
      <x:c r="B278" s="90"/>
      <x:c r="C278" s="90"/>
      <x:c r="D278" s="90"/>
      <x:c r="E278" s="90"/>
      <x:c r="F278" s="90"/>
      <x:c r="G278" s="90"/>
      <x:c r="H278" s="126"/>
      <x:c r="I278" s="90"/>
      <x:c r="J278" s="91"/>
      <x:c r="K278" s="91"/>
      <x:c r="L278" s="127"/>
      <x:c r="M278" s="111"/>
      <x:c r="N278" s="90"/>
      <x:c r="O278" s="90"/>
      <x:c r="P278" s="90"/>
      <x:c r="Q278" s="90"/>
      <x:c r="R278" s="90"/>
      <x:c r="S278" s="90"/>
      <x:c r="T278" s="90"/>
      <x:c r="U278" s="90"/>
    </x:row>
    <x:row r="279" ht="19.5" hidden="0" customHeight="1">
      <x:c r="A279" s="90"/>
      <x:c r="B279" s="90"/>
      <x:c r="C279" s="90"/>
      <x:c r="D279" s="90"/>
      <x:c r="E279" s="90"/>
      <x:c r="F279" s="90"/>
      <x:c r="G279" s="90"/>
      <x:c r="H279" s="126"/>
      <x:c r="I279" s="90"/>
      <x:c r="J279" s="91"/>
      <x:c r="K279" s="91"/>
      <x:c r="L279" s="127"/>
      <x:c r="M279" s="111"/>
      <x:c r="N279" s="90"/>
      <x:c r="O279" s="90"/>
      <x:c r="P279" s="90"/>
      <x:c r="Q279" s="90"/>
      <x:c r="R279" s="90"/>
      <x:c r="S279" s="90"/>
      <x:c r="T279" s="90"/>
      <x:c r="U279" s="90"/>
    </x:row>
    <x:row r="280" ht="19.5" hidden="0" customHeight="1">
      <x:c r="A280" s="90"/>
      <x:c r="B280" s="90"/>
      <x:c r="C280" s="90"/>
      <x:c r="D280" s="90"/>
      <x:c r="E280" s="90"/>
      <x:c r="F280" s="90"/>
      <x:c r="G280" s="90"/>
      <x:c r="H280" s="126"/>
      <x:c r="I280" s="90"/>
      <x:c r="J280" s="91"/>
      <x:c r="K280" s="91"/>
      <x:c r="L280" s="127"/>
      <x:c r="M280" s="111"/>
      <x:c r="N280" s="90"/>
      <x:c r="O280" s="90"/>
      <x:c r="P280" s="90"/>
      <x:c r="Q280" s="90"/>
      <x:c r="R280" s="90"/>
      <x:c r="S280" s="90"/>
      <x:c r="T280" s="90"/>
      <x:c r="U280" s="90"/>
    </x:row>
    <x:row r="281" ht="19.5" hidden="0" customHeight="1">
      <x:c r="A281" s="90"/>
      <x:c r="B281" s="90"/>
      <x:c r="C281" s="90"/>
      <x:c r="D281" s="90"/>
      <x:c r="E281" s="90"/>
      <x:c r="F281" s="90"/>
      <x:c r="G281" s="90"/>
      <x:c r="H281" s="126"/>
      <x:c r="I281" s="90"/>
      <x:c r="J281" s="91"/>
      <x:c r="K281" s="91"/>
      <x:c r="L281" s="127"/>
      <x:c r="M281" s="111"/>
      <x:c r="N281" s="90"/>
      <x:c r="O281" s="90"/>
      <x:c r="P281" s="90"/>
      <x:c r="Q281" s="90"/>
      <x:c r="R281" s="90"/>
      <x:c r="S281" s="90"/>
      <x:c r="T281" s="90"/>
      <x:c r="U281" s="90"/>
    </x:row>
    <x:row r="282" ht="19.5" hidden="0" customHeight="1">
      <x:c r="A282" s="90"/>
      <x:c r="B282" s="90"/>
      <x:c r="C282" s="90"/>
      <x:c r="D282" s="90"/>
      <x:c r="E282" s="90"/>
      <x:c r="F282" s="90"/>
      <x:c r="G282" s="90"/>
      <x:c r="H282" s="126"/>
      <x:c r="I282" s="90"/>
      <x:c r="J282" s="91"/>
      <x:c r="K282" s="91"/>
      <x:c r="L282" s="127"/>
      <x:c r="M282" s="111"/>
      <x:c r="N282" s="90"/>
      <x:c r="O282" s="90"/>
      <x:c r="P282" s="90"/>
      <x:c r="Q282" s="90"/>
      <x:c r="R282" s="90"/>
      <x:c r="S282" s="90"/>
      <x:c r="T282" s="90"/>
      <x:c r="U282" s="90"/>
    </x:row>
    <x:row r="283" ht="19.5" hidden="0" customHeight="1">
      <x:c r="A283" s="90"/>
      <x:c r="B283" s="90"/>
      <x:c r="C283" s="90"/>
      <x:c r="D283" s="90"/>
      <x:c r="E283" s="90"/>
      <x:c r="F283" s="90"/>
      <x:c r="G283" s="90"/>
      <x:c r="H283" s="126"/>
      <x:c r="I283" s="90"/>
      <x:c r="J283" s="91"/>
      <x:c r="K283" s="91"/>
      <x:c r="L283" s="127"/>
      <x:c r="M283" s="111"/>
      <x:c r="N283" s="90"/>
      <x:c r="O283" s="90"/>
      <x:c r="P283" s="90"/>
      <x:c r="Q283" s="90"/>
      <x:c r="R283" s="90"/>
      <x:c r="S283" s="90"/>
      <x:c r="T283" s="90"/>
      <x:c r="U283" s="90"/>
    </x:row>
    <x:row r="284" ht="19.5" hidden="0" customHeight="1">
      <x:c r="A284" s="90"/>
      <x:c r="B284" s="90"/>
      <x:c r="C284" s="90"/>
      <x:c r="D284" s="90"/>
      <x:c r="E284" s="90"/>
      <x:c r="F284" s="90"/>
      <x:c r="G284" s="90"/>
      <x:c r="H284" s="126"/>
      <x:c r="I284" s="90"/>
      <x:c r="J284" s="91"/>
      <x:c r="K284" s="91"/>
      <x:c r="L284" s="127"/>
      <x:c r="M284" s="111"/>
      <x:c r="N284" s="90"/>
      <x:c r="O284" s="90"/>
      <x:c r="P284" s="90"/>
      <x:c r="Q284" s="90"/>
      <x:c r="R284" s="90"/>
      <x:c r="S284" s="90"/>
      <x:c r="T284" s="90"/>
      <x:c r="U284" s="90"/>
    </x:row>
    <x:row r="285" ht="19.5" hidden="0" customHeight="1">
      <x:c r="A285" s="90"/>
      <x:c r="B285" s="90"/>
      <x:c r="C285" s="90"/>
      <x:c r="D285" s="90"/>
      <x:c r="E285" s="90"/>
      <x:c r="F285" s="90"/>
      <x:c r="G285" s="90"/>
      <x:c r="H285" s="126"/>
      <x:c r="I285" s="90"/>
      <x:c r="J285" s="91"/>
      <x:c r="K285" s="91"/>
      <x:c r="L285" s="127"/>
      <x:c r="M285" s="111"/>
      <x:c r="N285" s="90"/>
      <x:c r="O285" s="90"/>
      <x:c r="P285" s="90"/>
      <x:c r="Q285" s="90"/>
      <x:c r="R285" s="90"/>
      <x:c r="S285" s="90"/>
      <x:c r="T285" s="90"/>
      <x:c r="U285" s="90"/>
    </x:row>
    <x:row r="286" ht="19.5" hidden="0" customHeight="1">
      <x:c r="A286" s="90"/>
      <x:c r="B286" s="90"/>
      <x:c r="C286" s="90"/>
      <x:c r="D286" s="90"/>
      <x:c r="E286" s="90"/>
      <x:c r="F286" s="90"/>
      <x:c r="G286" s="90"/>
      <x:c r="H286" s="126"/>
      <x:c r="I286" s="90"/>
      <x:c r="J286" s="91"/>
      <x:c r="K286" s="91"/>
      <x:c r="L286" s="127"/>
      <x:c r="M286" s="111"/>
      <x:c r="N286" s="90"/>
      <x:c r="O286" s="90"/>
      <x:c r="P286" s="90"/>
      <x:c r="Q286" s="90"/>
      <x:c r="R286" s="90"/>
      <x:c r="S286" s="90"/>
      <x:c r="T286" s="90"/>
      <x:c r="U286" s="90"/>
    </x:row>
    <x:row r="287" ht="19.5" hidden="0" customHeight="1">
      <x:c r="A287" s="90"/>
      <x:c r="B287" s="90"/>
      <x:c r="C287" s="90"/>
      <x:c r="D287" s="90"/>
      <x:c r="E287" s="90"/>
      <x:c r="F287" s="90"/>
      <x:c r="G287" s="90"/>
      <x:c r="H287" s="126"/>
      <x:c r="I287" s="90"/>
      <x:c r="J287" s="91"/>
      <x:c r="K287" s="91"/>
      <x:c r="L287" s="127"/>
      <x:c r="M287" s="111"/>
      <x:c r="N287" s="90"/>
      <x:c r="O287" s="90"/>
      <x:c r="P287" s="90"/>
      <x:c r="Q287" s="90"/>
      <x:c r="R287" s="90"/>
      <x:c r="S287" s="90"/>
      <x:c r="T287" s="90"/>
      <x:c r="U287" s="90"/>
    </x:row>
    <x:row r="288" ht="19.5" hidden="0" customHeight="1">
      <x:c r="A288" s="90"/>
      <x:c r="B288" s="90"/>
      <x:c r="C288" s="90"/>
      <x:c r="D288" s="90"/>
      <x:c r="E288" s="90"/>
      <x:c r="F288" s="90"/>
      <x:c r="G288" s="90"/>
      <x:c r="H288" s="126"/>
      <x:c r="I288" s="90"/>
      <x:c r="J288" s="91"/>
      <x:c r="K288" s="91"/>
      <x:c r="L288" s="127"/>
      <x:c r="M288" s="111"/>
      <x:c r="N288" s="90"/>
      <x:c r="O288" s="90"/>
      <x:c r="P288" s="90"/>
      <x:c r="Q288" s="90"/>
      <x:c r="R288" s="90"/>
      <x:c r="S288" s="90"/>
      <x:c r="T288" s="90"/>
      <x:c r="U288" s="90"/>
    </x:row>
    <x:row r="289" ht="19.5" hidden="0" customHeight="1">
      <x:c r="A289" s="90"/>
      <x:c r="B289" s="90"/>
      <x:c r="C289" s="90"/>
      <x:c r="D289" s="90"/>
      <x:c r="E289" s="90"/>
      <x:c r="F289" s="90"/>
      <x:c r="G289" s="90"/>
      <x:c r="H289" s="126"/>
      <x:c r="I289" s="90"/>
      <x:c r="J289" s="91"/>
      <x:c r="K289" s="91"/>
      <x:c r="L289" s="127"/>
      <x:c r="M289" s="111"/>
      <x:c r="N289" s="90"/>
      <x:c r="O289" s="90"/>
      <x:c r="P289" s="90"/>
      <x:c r="Q289" s="90"/>
      <x:c r="R289" s="90"/>
      <x:c r="S289" s="90"/>
      <x:c r="T289" s="90"/>
      <x:c r="U289" s="90"/>
    </x:row>
    <x:row r="290" ht="19.5" hidden="0" customHeight="1">
      <x:c r="A290" s="90"/>
      <x:c r="B290" s="90"/>
      <x:c r="C290" s="90"/>
      <x:c r="D290" s="90"/>
      <x:c r="E290" s="90"/>
      <x:c r="F290" s="90"/>
      <x:c r="G290" s="90"/>
      <x:c r="H290" s="126"/>
      <x:c r="I290" s="90"/>
      <x:c r="J290" s="91"/>
      <x:c r="K290" s="91"/>
      <x:c r="L290" s="127"/>
      <x:c r="M290" s="111"/>
      <x:c r="N290" s="90"/>
      <x:c r="O290" s="90"/>
      <x:c r="P290" s="90"/>
      <x:c r="Q290" s="90"/>
      <x:c r="R290" s="90"/>
      <x:c r="S290" s="90"/>
      <x:c r="T290" s="90"/>
      <x:c r="U290" s="90"/>
    </x:row>
    <x:row r="291" ht="19.5" hidden="0" customHeight="1">
      <x:c r="A291" s="90"/>
      <x:c r="B291" s="90"/>
      <x:c r="C291" s="90"/>
      <x:c r="D291" s="90"/>
      <x:c r="E291" s="90"/>
      <x:c r="F291" s="90"/>
      <x:c r="G291" s="90"/>
      <x:c r="H291" s="126"/>
      <x:c r="I291" s="90"/>
      <x:c r="J291" s="91"/>
      <x:c r="K291" s="91"/>
      <x:c r="L291" s="127"/>
      <x:c r="M291" s="111"/>
      <x:c r="N291" s="90"/>
      <x:c r="O291" s="90"/>
      <x:c r="P291" s="90"/>
      <x:c r="Q291" s="90"/>
      <x:c r="R291" s="90"/>
      <x:c r="S291" s="90"/>
      <x:c r="T291" s="90"/>
      <x:c r="U291" s="90"/>
    </x:row>
    <x:row r="292" ht="19.5" hidden="0" customHeight="1">
      <x:c r="A292" s="90"/>
      <x:c r="B292" s="90"/>
      <x:c r="C292" s="90"/>
      <x:c r="D292" s="90"/>
      <x:c r="E292" s="90"/>
      <x:c r="F292" s="90"/>
      <x:c r="G292" s="90"/>
      <x:c r="H292" s="126"/>
      <x:c r="I292" s="90"/>
      <x:c r="J292" s="91"/>
      <x:c r="K292" s="91"/>
      <x:c r="L292" s="127"/>
      <x:c r="M292" s="111"/>
      <x:c r="N292" s="90"/>
      <x:c r="O292" s="90"/>
      <x:c r="P292" s="90"/>
      <x:c r="Q292" s="90"/>
      <x:c r="R292" s="90"/>
      <x:c r="S292" s="90"/>
      <x:c r="T292" s="90"/>
      <x:c r="U292" s="90"/>
    </x:row>
    <x:row r="293" ht="19.5" hidden="0" customHeight="1">
      <x:c r="A293" s="90"/>
      <x:c r="B293" s="90"/>
      <x:c r="C293" s="90"/>
      <x:c r="D293" s="90"/>
      <x:c r="E293" s="90"/>
      <x:c r="F293" s="90"/>
      <x:c r="G293" s="90"/>
      <x:c r="H293" s="126"/>
      <x:c r="I293" s="90"/>
      <x:c r="J293" s="91"/>
      <x:c r="K293" s="91"/>
      <x:c r="L293" s="127"/>
      <x:c r="M293" s="111"/>
      <x:c r="N293" s="90"/>
      <x:c r="O293" s="90"/>
      <x:c r="P293" s="90"/>
      <x:c r="Q293" s="90"/>
      <x:c r="R293" s="90"/>
      <x:c r="S293" s="90"/>
      <x:c r="T293" s="90"/>
      <x:c r="U293" s="90"/>
    </x:row>
    <x:row r="294" ht="19.5" hidden="0" customHeight="1">
      <x:c r="A294" s="90"/>
      <x:c r="B294" s="90"/>
      <x:c r="C294" s="90"/>
      <x:c r="D294" s="90"/>
      <x:c r="E294" s="90"/>
      <x:c r="F294" s="90"/>
      <x:c r="G294" s="90"/>
      <x:c r="H294" s="126"/>
      <x:c r="I294" s="90"/>
      <x:c r="J294" s="91"/>
      <x:c r="K294" s="91"/>
      <x:c r="L294" s="127"/>
      <x:c r="M294" s="111"/>
      <x:c r="N294" s="90"/>
      <x:c r="O294" s="90"/>
      <x:c r="P294" s="90"/>
      <x:c r="Q294" s="90"/>
      <x:c r="R294" s="90"/>
      <x:c r="S294" s="90"/>
      <x:c r="T294" s="90"/>
      <x:c r="U294" s="90"/>
    </x:row>
    <x:row r="295" ht="19.5" hidden="0" customHeight="1">
      <x:c r="A295" s="90"/>
      <x:c r="B295" s="90"/>
      <x:c r="C295" s="90"/>
      <x:c r="D295" s="90"/>
      <x:c r="E295" s="90"/>
      <x:c r="F295" s="90"/>
      <x:c r="G295" s="90"/>
      <x:c r="H295" s="126"/>
      <x:c r="I295" s="90"/>
      <x:c r="J295" s="91"/>
      <x:c r="K295" s="91"/>
      <x:c r="L295" s="127"/>
      <x:c r="M295" s="111"/>
      <x:c r="N295" s="90"/>
      <x:c r="O295" s="90"/>
      <x:c r="P295" s="90"/>
      <x:c r="Q295" s="90"/>
      <x:c r="R295" s="90"/>
      <x:c r="S295" s="90"/>
      <x:c r="T295" s="90"/>
      <x:c r="U295" s="90"/>
    </x:row>
    <x:row r="296" ht="19.5" hidden="0" customHeight="1">
      <x:c r="A296" s="90"/>
      <x:c r="B296" s="90"/>
      <x:c r="C296" s="90"/>
      <x:c r="D296" s="90"/>
      <x:c r="E296" s="90"/>
      <x:c r="F296" s="90"/>
      <x:c r="G296" s="90"/>
      <x:c r="H296" s="126"/>
      <x:c r="I296" s="90"/>
      <x:c r="J296" s="91"/>
      <x:c r="K296" s="91"/>
      <x:c r="L296" s="127"/>
      <x:c r="M296" s="111"/>
      <x:c r="N296" s="90"/>
      <x:c r="O296" s="90"/>
      <x:c r="P296" s="90"/>
      <x:c r="Q296" s="90"/>
      <x:c r="R296" s="90"/>
      <x:c r="S296" s="90"/>
      <x:c r="T296" s="90"/>
      <x:c r="U296" s="90"/>
    </x:row>
    <x:row r="297" ht="19.5" hidden="0" customHeight="1">
      <x:c r="A297" s="90"/>
      <x:c r="B297" s="90"/>
      <x:c r="C297" s="90"/>
      <x:c r="D297" s="90"/>
      <x:c r="E297" s="90"/>
      <x:c r="F297" s="90"/>
      <x:c r="G297" s="90"/>
      <x:c r="H297" s="126"/>
      <x:c r="I297" s="90"/>
      <x:c r="J297" s="91"/>
      <x:c r="K297" s="91"/>
      <x:c r="L297" s="127"/>
      <x:c r="M297" s="111"/>
      <x:c r="N297" s="90"/>
      <x:c r="O297" s="90"/>
      <x:c r="P297" s="90"/>
      <x:c r="Q297" s="90"/>
      <x:c r="R297" s="90"/>
      <x:c r="S297" s="90"/>
      <x:c r="T297" s="90"/>
      <x:c r="U297" s="90"/>
    </x:row>
    <x:row r="298" ht="19.5" hidden="0" customHeight="1">
      <x:c r="A298" s="90"/>
      <x:c r="B298" s="90"/>
      <x:c r="C298" s="90"/>
      <x:c r="D298" s="90"/>
      <x:c r="E298" s="90"/>
      <x:c r="F298" s="90"/>
      <x:c r="G298" s="90"/>
      <x:c r="H298" s="126"/>
      <x:c r="I298" s="90"/>
      <x:c r="J298" s="91"/>
      <x:c r="K298" s="91"/>
      <x:c r="L298" s="127"/>
      <x:c r="M298" s="111"/>
      <x:c r="N298" s="90"/>
      <x:c r="O298" s="90"/>
      <x:c r="P298" s="90"/>
      <x:c r="Q298" s="90"/>
      <x:c r="R298" s="90"/>
      <x:c r="S298" s="90"/>
      <x:c r="T298" s="90"/>
      <x:c r="U298" s="90"/>
    </x:row>
    <x:row r="299" ht="19.5" hidden="0" customHeight="1">
      <x:c r="A299" s="90"/>
      <x:c r="B299" s="90"/>
      <x:c r="C299" s="90"/>
      <x:c r="D299" s="90"/>
      <x:c r="E299" s="90"/>
      <x:c r="F299" s="90"/>
      <x:c r="G299" s="90"/>
      <x:c r="H299" s="126"/>
      <x:c r="I299" s="90"/>
      <x:c r="J299" s="91"/>
      <x:c r="K299" s="91"/>
      <x:c r="L299" s="127"/>
      <x:c r="M299" s="111"/>
      <x:c r="N299" s="90"/>
      <x:c r="O299" s="90"/>
      <x:c r="P299" s="90"/>
      <x:c r="Q299" s="90"/>
      <x:c r="R299" s="90"/>
      <x:c r="S299" s="90"/>
      <x:c r="T299" s="90"/>
      <x:c r="U299" s="90"/>
    </x:row>
    <x:row r="300" ht="19.5" hidden="0" customHeight="1">
      <x:c r="A300" s="90"/>
      <x:c r="B300" s="90"/>
      <x:c r="C300" s="90"/>
      <x:c r="D300" s="90"/>
      <x:c r="E300" s="90"/>
      <x:c r="F300" s="90"/>
      <x:c r="G300" s="90"/>
      <x:c r="H300" s="126"/>
      <x:c r="I300" s="90"/>
      <x:c r="J300" s="91"/>
      <x:c r="K300" s="91"/>
      <x:c r="L300" s="127"/>
      <x:c r="M300" s="111"/>
      <x:c r="N300" s="90"/>
      <x:c r="O300" s="90"/>
      <x:c r="P300" s="90"/>
      <x:c r="Q300" s="90"/>
      <x:c r="R300" s="90"/>
      <x:c r="S300" s="90"/>
      <x:c r="T300" s="90"/>
      <x:c r="U300" s="90"/>
    </x:row>
    <x:row r="301" ht="19.5" hidden="0" customHeight="1">
      <x:c r="A301" s="90"/>
      <x:c r="B301" s="90"/>
      <x:c r="C301" s="90"/>
      <x:c r="D301" s="90"/>
      <x:c r="E301" s="90"/>
      <x:c r="F301" s="90"/>
      <x:c r="G301" s="90"/>
      <x:c r="H301" s="126"/>
      <x:c r="I301" s="90"/>
      <x:c r="J301" s="91"/>
      <x:c r="K301" s="91"/>
      <x:c r="L301" s="127"/>
      <x:c r="M301" s="111"/>
      <x:c r="N301" s="90"/>
      <x:c r="O301" s="90"/>
      <x:c r="P301" s="90"/>
      <x:c r="Q301" s="90"/>
      <x:c r="R301" s="90"/>
      <x:c r="S301" s="90"/>
      <x:c r="T301" s="90"/>
      <x:c r="U301" s="90"/>
    </x:row>
    <x:row r="302" ht="19.5" hidden="0" customHeight="1">
      <x:c r="A302" s="90"/>
      <x:c r="B302" s="90"/>
      <x:c r="C302" s="90"/>
      <x:c r="D302" s="90"/>
      <x:c r="E302" s="90"/>
      <x:c r="F302" s="90"/>
      <x:c r="G302" s="90"/>
      <x:c r="H302" s="126"/>
      <x:c r="I302" s="90"/>
      <x:c r="J302" s="91"/>
      <x:c r="K302" s="91"/>
      <x:c r="L302" s="127"/>
      <x:c r="M302" s="111"/>
      <x:c r="N302" s="90"/>
      <x:c r="O302" s="90"/>
      <x:c r="P302" s="90"/>
      <x:c r="Q302" s="90"/>
      <x:c r="R302" s="90"/>
      <x:c r="S302" s="90"/>
      <x:c r="T302" s="90"/>
      <x:c r="U302" s="90"/>
    </x:row>
    <x:row r="303" ht="19.5" hidden="0" customHeight="1">
      <x:c r="A303" s="90"/>
      <x:c r="B303" s="90"/>
      <x:c r="C303" s="90"/>
      <x:c r="D303" s="90"/>
      <x:c r="E303" s="90"/>
      <x:c r="F303" s="90"/>
      <x:c r="G303" s="90"/>
      <x:c r="H303" s="126"/>
      <x:c r="I303" s="90"/>
      <x:c r="J303" s="91"/>
      <x:c r="K303" s="91"/>
      <x:c r="L303" s="127"/>
      <x:c r="M303" s="111"/>
      <x:c r="N303" s="90"/>
      <x:c r="O303" s="90"/>
      <x:c r="P303" s="90"/>
      <x:c r="Q303" s="90"/>
      <x:c r="R303" s="90"/>
      <x:c r="S303" s="90"/>
      <x:c r="T303" s="90"/>
      <x:c r="U303" s="90"/>
    </x:row>
    <x:row r="304" ht="19.5" hidden="0" customHeight="1">
      <x:c r="A304" s="90"/>
      <x:c r="B304" s="90"/>
      <x:c r="C304" s="90"/>
      <x:c r="D304" s="90"/>
      <x:c r="E304" s="90"/>
      <x:c r="F304" s="90"/>
      <x:c r="G304" s="90"/>
      <x:c r="H304" s="126"/>
      <x:c r="I304" s="90"/>
      <x:c r="J304" s="91"/>
      <x:c r="K304" s="91"/>
      <x:c r="L304" s="127"/>
      <x:c r="M304" s="111"/>
      <x:c r="N304" s="90"/>
      <x:c r="O304" s="90"/>
      <x:c r="P304" s="90"/>
      <x:c r="Q304" s="90"/>
      <x:c r="R304" s="90"/>
      <x:c r="S304" s="90"/>
      <x:c r="T304" s="90"/>
      <x:c r="U304" s="90"/>
    </x:row>
    <x:row r="305" ht="19.5" hidden="0" customHeight="1">
      <x:c r="A305" s="90"/>
      <x:c r="B305" s="90"/>
      <x:c r="C305" s="90"/>
      <x:c r="D305" s="90"/>
      <x:c r="E305" s="90"/>
      <x:c r="F305" s="90"/>
      <x:c r="G305" s="90"/>
      <x:c r="H305" s="126"/>
      <x:c r="I305" s="90"/>
      <x:c r="J305" s="91"/>
      <x:c r="K305" s="91"/>
      <x:c r="L305" s="127"/>
      <x:c r="M305" s="111"/>
      <x:c r="N305" s="90"/>
      <x:c r="O305" s="90"/>
      <x:c r="P305" s="90"/>
      <x:c r="Q305" s="90"/>
      <x:c r="R305" s="90"/>
      <x:c r="S305" s="90"/>
      <x:c r="T305" s="90"/>
      <x:c r="U305" s="90"/>
    </x:row>
    <x:row r="306" ht="19.5" hidden="0" customHeight="1">
      <x:c r="A306" s="90"/>
      <x:c r="B306" s="90"/>
      <x:c r="C306" s="90"/>
      <x:c r="D306" s="90"/>
      <x:c r="E306" s="90"/>
      <x:c r="F306" s="90"/>
      <x:c r="G306" s="90"/>
      <x:c r="H306" s="126"/>
      <x:c r="I306" s="90"/>
      <x:c r="J306" s="91"/>
      <x:c r="K306" s="91"/>
      <x:c r="L306" s="127"/>
      <x:c r="M306" s="111"/>
      <x:c r="N306" s="90"/>
      <x:c r="O306" s="90"/>
      <x:c r="P306" s="90"/>
      <x:c r="Q306" s="90"/>
      <x:c r="R306" s="90"/>
      <x:c r="S306" s="90"/>
      <x:c r="T306" s="90"/>
      <x:c r="U306" s="90"/>
    </x:row>
    <x:row r="307" ht="19.5" hidden="0" customHeight="1">
      <x:c r="A307" s="90"/>
      <x:c r="B307" s="90"/>
      <x:c r="C307" s="90"/>
      <x:c r="D307" s="90"/>
      <x:c r="E307" s="90"/>
      <x:c r="F307" s="90"/>
      <x:c r="G307" s="90"/>
      <x:c r="H307" s="126"/>
      <x:c r="I307" s="90"/>
      <x:c r="J307" s="91"/>
      <x:c r="K307" s="91"/>
      <x:c r="L307" s="127"/>
      <x:c r="M307" s="111"/>
      <x:c r="N307" s="90"/>
      <x:c r="O307" s="90"/>
      <x:c r="P307" s="90"/>
      <x:c r="Q307" s="90"/>
      <x:c r="R307" s="90"/>
      <x:c r="S307" s="90"/>
      <x:c r="T307" s="90"/>
      <x:c r="U307" s="90"/>
    </x:row>
    <x:row r="308" ht="19.5" hidden="0" customHeight="1">
      <x:c r="A308" s="90"/>
      <x:c r="B308" s="90"/>
      <x:c r="C308" s="90"/>
      <x:c r="D308" s="90"/>
      <x:c r="E308" s="90"/>
      <x:c r="F308" s="90"/>
      <x:c r="G308" s="90"/>
      <x:c r="H308" s="126"/>
      <x:c r="I308" s="90"/>
      <x:c r="J308" s="91"/>
      <x:c r="K308" s="91"/>
      <x:c r="L308" s="127"/>
      <x:c r="M308" s="111"/>
      <x:c r="N308" s="90"/>
      <x:c r="O308" s="90"/>
      <x:c r="P308" s="90"/>
      <x:c r="Q308" s="90"/>
      <x:c r="R308" s="90"/>
      <x:c r="S308" s="90"/>
      <x:c r="T308" s="90"/>
      <x:c r="U308" s="90"/>
    </x:row>
    <x:row r="309" ht="19.5" hidden="0" customHeight="1">
      <x:c r="A309" s="90"/>
      <x:c r="B309" s="90"/>
      <x:c r="C309" s="90"/>
      <x:c r="D309" s="90"/>
      <x:c r="E309" s="90"/>
      <x:c r="F309" s="90"/>
      <x:c r="G309" s="90"/>
      <x:c r="H309" s="126"/>
      <x:c r="I309" s="90"/>
      <x:c r="J309" s="91"/>
      <x:c r="K309" s="91"/>
      <x:c r="L309" s="127"/>
      <x:c r="M309" s="111"/>
      <x:c r="N309" s="90"/>
      <x:c r="O309" s="90"/>
      <x:c r="P309" s="90"/>
      <x:c r="Q309" s="90"/>
      <x:c r="R309" s="90"/>
      <x:c r="S309" s="90"/>
      <x:c r="T309" s="90"/>
      <x:c r="U309" s="90"/>
    </x:row>
    <x:row r="310" ht="19.5" hidden="0" customHeight="1">
      <x:c r="A310" s="90"/>
      <x:c r="B310" s="90"/>
      <x:c r="C310" s="90"/>
      <x:c r="D310" s="90"/>
      <x:c r="E310" s="90"/>
      <x:c r="F310" s="90"/>
      <x:c r="G310" s="90"/>
      <x:c r="H310" s="126"/>
      <x:c r="I310" s="90"/>
      <x:c r="J310" s="91"/>
      <x:c r="K310" s="91"/>
      <x:c r="L310" s="127"/>
      <x:c r="M310" s="111"/>
      <x:c r="N310" s="90"/>
      <x:c r="O310" s="90"/>
      <x:c r="P310" s="90"/>
      <x:c r="Q310" s="90"/>
      <x:c r="R310" s="90"/>
      <x:c r="S310" s="90"/>
      <x:c r="T310" s="90"/>
      <x:c r="U310" s="90"/>
    </x:row>
    <x:row r="311" ht="19.5" hidden="0" customHeight="1">
      <x:c r="A311" s="90"/>
      <x:c r="B311" s="90"/>
      <x:c r="C311" s="90"/>
      <x:c r="D311" s="90"/>
      <x:c r="E311" s="90"/>
      <x:c r="F311" s="90"/>
      <x:c r="G311" s="90"/>
      <x:c r="H311" s="126"/>
      <x:c r="I311" s="90"/>
      <x:c r="J311" s="91"/>
      <x:c r="K311" s="91"/>
      <x:c r="L311" s="127"/>
      <x:c r="M311" s="111"/>
      <x:c r="N311" s="90"/>
      <x:c r="O311" s="90"/>
      <x:c r="P311" s="90"/>
      <x:c r="Q311" s="90"/>
      <x:c r="R311" s="90"/>
      <x:c r="S311" s="90"/>
      <x:c r="T311" s="90"/>
      <x:c r="U311" s="90"/>
    </x:row>
    <x:row r="312" ht="19.5" hidden="0" customHeight="1">
      <x:c r="A312" s="90"/>
      <x:c r="B312" s="90"/>
      <x:c r="C312" s="90"/>
      <x:c r="D312" s="90"/>
      <x:c r="E312" s="90"/>
      <x:c r="F312" s="90"/>
      <x:c r="G312" s="90"/>
      <x:c r="H312" s="126"/>
      <x:c r="I312" s="90"/>
      <x:c r="J312" s="91"/>
      <x:c r="K312" s="91"/>
      <x:c r="L312" s="127"/>
      <x:c r="M312" s="111"/>
      <x:c r="N312" s="90"/>
      <x:c r="O312" s="90"/>
      <x:c r="P312" s="90"/>
      <x:c r="Q312" s="90"/>
      <x:c r="R312" s="90"/>
      <x:c r="S312" s="90"/>
      <x:c r="T312" s="90"/>
      <x:c r="U312" s="90"/>
    </x:row>
    <x:row r="313" ht="19.5" hidden="0" customHeight="1">
      <x:c r="A313" s="90"/>
      <x:c r="B313" s="90"/>
      <x:c r="C313" s="90"/>
      <x:c r="D313" s="90"/>
      <x:c r="E313" s="90"/>
      <x:c r="F313" s="90"/>
      <x:c r="G313" s="90"/>
      <x:c r="H313" s="126"/>
      <x:c r="I313" s="90"/>
      <x:c r="J313" s="91"/>
      <x:c r="K313" s="91"/>
      <x:c r="L313" s="127"/>
      <x:c r="M313" s="111"/>
      <x:c r="N313" s="90"/>
      <x:c r="O313" s="90"/>
      <x:c r="P313" s="90"/>
      <x:c r="Q313" s="90"/>
      <x:c r="R313" s="90"/>
      <x:c r="S313" s="90"/>
      <x:c r="T313" s="90"/>
      <x:c r="U313" s="90"/>
    </x:row>
    <x:row r="314" ht="19.5" hidden="0" customHeight="1">
      <x:c r="A314" s="90"/>
      <x:c r="B314" s="90"/>
      <x:c r="C314" s="90"/>
      <x:c r="D314" s="90"/>
      <x:c r="E314" s="90"/>
      <x:c r="F314" s="90"/>
      <x:c r="G314" s="90"/>
      <x:c r="H314" s="126"/>
      <x:c r="I314" s="90"/>
      <x:c r="J314" s="91"/>
      <x:c r="K314" s="91"/>
      <x:c r="L314" s="127"/>
      <x:c r="M314" s="111"/>
      <x:c r="N314" s="90"/>
      <x:c r="O314" s="90"/>
      <x:c r="P314" s="90"/>
      <x:c r="Q314" s="90"/>
      <x:c r="R314" s="90"/>
      <x:c r="S314" s="90"/>
      <x:c r="T314" s="90"/>
      <x:c r="U314" s="90"/>
    </x:row>
    <x:row r="315" ht="19.5" hidden="0" customHeight="1">
      <x:c r="A315" s="90"/>
      <x:c r="B315" s="90"/>
      <x:c r="C315" s="90"/>
      <x:c r="D315" s="90"/>
      <x:c r="E315" s="90"/>
      <x:c r="F315" s="90"/>
      <x:c r="G315" s="90"/>
      <x:c r="H315" s="126"/>
      <x:c r="I315" s="90"/>
      <x:c r="J315" s="91"/>
      <x:c r="K315" s="91"/>
      <x:c r="L315" s="127"/>
      <x:c r="M315" s="111"/>
      <x:c r="N315" s="90"/>
      <x:c r="O315" s="90"/>
      <x:c r="P315" s="90"/>
      <x:c r="Q315" s="90"/>
      <x:c r="R315" s="90"/>
      <x:c r="S315" s="90"/>
      <x:c r="T315" s="90"/>
      <x:c r="U315" s="90"/>
    </x:row>
    <x:row r="316" ht="19.5" hidden="0" customHeight="1">
      <x:c r="A316" s="90"/>
      <x:c r="B316" s="90"/>
      <x:c r="C316" s="90"/>
      <x:c r="D316" s="90"/>
      <x:c r="E316" s="90"/>
      <x:c r="F316" s="90"/>
      <x:c r="G316" s="90"/>
      <x:c r="H316" s="126"/>
      <x:c r="I316" s="90"/>
      <x:c r="J316" s="91"/>
      <x:c r="K316" s="91"/>
      <x:c r="L316" s="127"/>
      <x:c r="M316" s="111"/>
      <x:c r="N316" s="90"/>
      <x:c r="O316" s="90"/>
      <x:c r="P316" s="90"/>
      <x:c r="Q316" s="90"/>
      <x:c r="R316" s="90"/>
      <x:c r="S316" s="90"/>
      <x:c r="T316" s="90"/>
      <x:c r="U316" s="90"/>
    </x:row>
    <x:row r="317" ht="19.5" hidden="0" customHeight="1">
      <x:c r="A317" s="90"/>
      <x:c r="B317" s="90"/>
      <x:c r="C317" s="90"/>
      <x:c r="D317" s="90"/>
      <x:c r="E317" s="90"/>
      <x:c r="F317" s="90"/>
      <x:c r="G317" s="90"/>
      <x:c r="H317" s="126"/>
      <x:c r="I317" s="90"/>
      <x:c r="J317" s="91"/>
      <x:c r="K317" s="91"/>
      <x:c r="L317" s="127"/>
      <x:c r="M317" s="111"/>
      <x:c r="N317" s="90"/>
      <x:c r="O317" s="90"/>
      <x:c r="P317" s="90"/>
      <x:c r="Q317" s="90"/>
      <x:c r="R317" s="90"/>
      <x:c r="S317" s="90"/>
      <x:c r="T317" s="90"/>
      <x:c r="U317" s="90"/>
    </x:row>
    <x:row r="318" ht="19.5" hidden="0" customHeight="1">
      <x:c r="A318" s="90"/>
      <x:c r="B318" s="90"/>
      <x:c r="C318" s="90"/>
      <x:c r="D318" s="90"/>
      <x:c r="E318" s="90"/>
      <x:c r="F318" s="90"/>
      <x:c r="G318" s="90"/>
      <x:c r="H318" s="126"/>
      <x:c r="I318" s="90"/>
      <x:c r="J318" s="91"/>
      <x:c r="K318" s="91"/>
      <x:c r="L318" s="127"/>
      <x:c r="M318" s="111"/>
      <x:c r="N318" s="90"/>
      <x:c r="O318" s="90"/>
      <x:c r="P318" s="90"/>
      <x:c r="Q318" s="90"/>
      <x:c r="R318" s="90"/>
      <x:c r="S318" s="90"/>
      <x:c r="T318" s="90"/>
      <x:c r="U318" s="90"/>
    </x:row>
    <x:row r="319" ht="19.5" hidden="0" customHeight="1">
      <x:c r="A319" s="90"/>
      <x:c r="B319" s="90"/>
      <x:c r="C319" s="90"/>
      <x:c r="D319" s="90"/>
      <x:c r="E319" s="90"/>
      <x:c r="F319" s="90"/>
      <x:c r="G319" s="90"/>
      <x:c r="H319" s="126"/>
      <x:c r="I319" s="90"/>
      <x:c r="J319" s="91"/>
      <x:c r="K319" s="91"/>
      <x:c r="L319" s="127"/>
      <x:c r="M319" s="111"/>
      <x:c r="N319" s="90"/>
      <x:c r="O319" s="90"/>
      <x:c r="P319" s="90"/>
      <x:c r="Q319" s="90"/>
      <x:c r="R319" s="90"/>
      <x:c r="S319" s="90"/>
      <x:c r="T319" s="90"/>
      <x:c r="U319" s="90"/>
    </x:row>
    <x:row r="320" ht="19.5" hidden="0" customHeight="1">
      <x:c r="A320" s="90"/>
      <x:c r="B320" s="90"/>
      <x:c r="C320" s="90"/>
      <x:c r="D320" s="90"/>
      <x:c r="E320" s="90"/>
      <x:c r="F320" s="90"/>
      <x:c r="G320" s="90"/>
      <x:c r="H320" s="126"/>
      <x:c r="I320" s="90"/>
      <x:c r="J320" s="91"/>
      <x:c r="K320" s="91"/>
      <x:c r="L320" s="127"/>
      <x:c r="M320" s="111"/>
      <x:c r="N320" s="90"/>
      <x:c r="O320" s="90"/>
      <x:c r="P320" s="90"/>
      <x:c r="Q320" s="90"/>
      <x:c r="R320" s="90"/>
      <x:c r="S320" s="90"/>
      <x:c r="T320" s="90"/>
      <x:c r="U320" s="90"/>
    </x:row>
    <x:row r="321" ht="19.5" hidden="0" customHeight="1">
      <x:c r="A321" s="90"/>
      <x:c r="B321" s="90"/>
      <x:c r="C321" s="90"/>
      <x:c r="D321" s="90"/>
      <x:c r="E321" s="90"/>
      <x:c r="F321" s="90"/>
      <x:c r="G321" s="90"/>
      <x:c r="H321" s="126"/>
      <x:c r="I321" s="90"/>
      <x:c r="J321" s="91"/>
      <x:c r="K321" s="91"/>
      <x:c r="L321" s="127"/>
      <x:c r="M321" s="111"/>
      <x:c r="N321" s="90"/>
      <x:c r="O321" s="90"/>
      <x:c r="P321" s="90"/>
      <x:c r="Q321" s="90"/>
      <x:c r="R321" s="90"/>
      <x:c r="S321" s="90"/>
      <x:c r="T321" s="90"/>
      <x:c r="U321" s="90"/>
    </x:row>
    <x:row r="322" ht="19.5" hidden="0" customHeight="1">
      <x:c r="A322" s="90"/>
      <x:c r="B322" s="90"/>
      <x:c r="C322" s="90"/>
      <x:c r="D322" s="90"/>
      <x:c r="E322" s="90"/>
      <x:c r="F322" s="90"/>
      <x:c r="G322" s="90"/>
      <x:c r="H322" s="126"/>
      <x:c r="I322" s="90"/>
      <x:c r="J322" s="91"/>
      <x:c r="K322" s="91"/>
      <x:c r="L322" s="127"/>
      <x:c r="M322" s="111"/>
      <x:c r="N322" s="90"/>
      <x:c r="O322" s="90"/>
      <x:c r="P322" s="90"/>
      <x:c r="Q322" s="90"/>
      <x:c r="R322" s="90"/>
      <x:c r="S322" s="90"/>
      <x:c r="T322" s="90"/>
      <x:c r="U322" s="90"/>
    </x:row>
    <x:row r="323" ht="19.5" hidden="0" customHeight="1">
      <x:c r="A323" s="90"/>
      <x:c r="B323" s="90"/>
      <x:c r="C323" s="90"/>
      <x:c r="D323" s="90"/>
      <x:c r="E323" s="90"/>
      <x:c r="F323" s="90"/>
      <x:c r="G323" s="90"/>
      <x:c r="H323" s="126"/>
      <x:c r="I323" s="90"/>
      <x:c r="J323" s="91"/>
      <x:c r="K323" s="91"/>
      <x:c r="L323" s="127"/>
      <x:c r="M323" s="111"/>
      <x:c r="N323" s="90"/>
      <x:c r="O323" s="90"/>
      <x:c r="P323" s="90"/>
      <x:c r="Q323" s="90"/>
      <x:c r="R323" s="90"/>
      <x:c r="S323" s="90"/>
      <x:c r="T323" s="90"/>
      <x:c r="U323" s="90"/>
    </x:row>
    <x:row r="324" ht="19.5" hidden="0" customHeight="1">
      <x:c r="A324" s="90"/>
      <x:c r="B324" s="90"/>
      <x:c r="C324" s="90"/>
      <x:c r="D324" s="90"/>
      <x:c r="E324" s="90"/>
      <x:c r="F324" s="90"/>
      <x:c r="G324" s="90"/>
      <x:c r="H324" s="126"/>
      <x:c r="I324" s="90"/>
      <x:c r="J324" s="91"/>
      <x:c r="K324" s="91"/>
      <x:c r="L324" s="127"/>
      <x:c r="M324" s="111"/>
      <x:c r="N324" s="90"/>
      <x:c r="O324" s="90"/>
      <x:c r="P324" s="90"/>
      <x:c r="Q324" s="90"/>
      <x:c r="R324" s="90"/>
      <x:c r="S324" s="90"/>
      <x:c r="T324" s="90"/>
      <x:c r="U324" s="90"/>
    </x:row>
    <x:row r="325" ht="19.5" hidden="0" customHeight="1">
      <x:c r="A325" s="90"/>
      <x:c r="B325" s="90"/>
      <x:c r="C325" s="90"/>
      <x:c r="D325" s="90"/>
      <x:c r="E325" s="90"/>
      <x:c r="F325" s="90"/>
      <x:c r="G325" s="90"/>
      <x:c r="H325" s="126"/>
      <x:c r="I325" s="90"/>
      <x:c r="J325" s="91"/>
      <x:c r="K325" s="91"/>
      <x:c r="L325" s="127"/>
      <x:c r="M325" s="111"/>
      <x:c r="N325" s="90"/>
      <x:c r="O325" s="90"/>
      <x:c r="P325" s="90"/>
      <x:c r="Q325" s="90"/>
      <x:c r="R325" s="90"/>
      <x:c r="S325" s="90"/>
      <x:c r="T325" s="90"/>
      <x:c r="U325" s="90"/>
    </x:row>
    <x:row r="326" ht="19.5" hidden="0" customHeight="1">
      <x:c r="A326" s="90"/>
      <x:c r="B326" s="90"/>
      <x:c r="C326" s="90"/>
      <x:c r="D326" s="90"/>
      <x:c r="E326" s="90"/>
      <x:c r="F326" s="90"/>
      <x:c r="G326" s="90"/>
      <x:c r="H326" s="126"/>
      <x:c r="I326" s="90"/>
      <x:c r="J326" s="91"/>
      <x:c r="K326" s="91"/>
      <x:c r="L326" s="127"/>
      <x:c r="M326" s="111"/>
      <x:c r="N326" s="90"/>
      <x:c r="O326" s="90"/>
      <x:c r="P326" s="90"/>
      <x:c r="Q326" s="90"/>
      <x:c r="R326" s="90"/>
      <x:c r="S326" s="90"/>
      <x:c r="T326" s="90"/>
      <x:c r="U326" s="90"/>
    </x:row>
    <x:row r="327" ht="19.5" hidden="0" customHeight="1">
      <x:c r="A327" s="90"/>
      <x:c r="B327" s="90"/>
      <x:c r="C327" s="90"/>
      <x:c r="D327" s="90"/>
      <x:c r="E327" s="90"/>
      <x:c r="F327" s="90"/>
      <x:c r="G327" s="90"/>
      <x:c r="H327" s="126"/>
      <x:c r="I327" s="90"/>
      <x:c r="J327" s="91"/>
      <x:c r="K327" s="91"/>
      <x:c r="L327" s="127"/>
      <x:c r="M327" s="111"/>
      <x:c r="N327" s="90"/>
      <x:c r="O327" s="90"/>
      <x:c r="P327" s="90"/>
      <x:c r="Q327" s="90"/>
      <x:c r="R327" s="90"/>
      <x:c r="S327" s="90"/>
      <x:c r="T327" s="90"/>
      <x:c r="U327" s="90"/>
    </x:row>
    <x:row r="328" ht="19.5" hidden="0" customHeight="1">
      <x:c r="A328" s="90"/>
      <x:c r="B328" s="90"/>
      <x:c r="C328" s="90"/>
      <x:c r="D328" s="90"/>
      <x:c r="E328" s="90"/>
      <x:c r="F328" s="90"/>
      <x:c r="G328" s="90"/>
      <x:c r="H328" s="126"/>
      <x:c r="I328" s="90"/>
      <x:c r="J328" s="91"/>
      <x:c r="K328" s="91"/>
      <x:c r="L328" s="127"/>
      <x:c r="M328" s="111"/>
      <x:c r="N328" s="90"/>
      <x:c r="O328" s="90"/>
      <x:c r="P328" s="90"/>
      <x:c r="Q328" s="90"/>
      <x:c r="R328" s="90"/>
      <x:c r="S328" s="90"/>
      <x:c r="T328" s="90"/>
      <x:c r="U328" s="90"/>
    </x:row>
    <x:row r="329" ht="19.5" hidden="0" customHeight="1">
      <x:c r="A329" s="90"/>
      <x:c r="B329" s="90"/>
      <x:c r="C329" s="90"/>
      <x:c r="D329" s="90"/>
      <x:c r="E329" s="90"/>
      <x:c r="F329" s="90"/>
      <x:c r="G329" s="90"/>
      <x:c r="H329" s="126"/>
      <x:c r="I329" s="90"/>
      <x:c r="J329" s="91"/>
      <x:c r="K329" s="91"/>
      <x:c r="L329" s="127"/>
      <x:c r="M329" s="111"/>
      <x:c r="N329" s="90"/>
      <x:c r="O329" s="90"/>
      <x:c r="P329" s="90"/>
      <x:c r="Q329" s="90"/>
      <x:c r="R329" s="90"/>
      <x:c r="S329" s="90"/>
      <x:c r="T329" s="90"/>
      <x:c r="U329" s="90"/>
    </x:row>
    <x:row r="330" ht="19.5" hidden="0" customHeight="1">
      <x:c r="A330" s="90"/>
      <x:c r="B330" s="90"/>
      <x:c r="C330" s="90"/>
      <x:c r="D330" s="90"/>
      <x:c r="E330" s="90"/>
      <x:c r="F330" s="90"/>
      <x:c r="G330" s="90"/>
      <x:c r="H330" s="126"/>
      <x:c r="I330" s="90"/>
      <x:c r="J330" s="91"/>
      <x:c r="K330" s="91"/>
      <x:c r="L330" s="127"/>
      <x:c r="M330" s="111"/>
      <x:c r="N330" s="90"/>
      <x:c r="O330" s="90"/>
      <x:c r="P330" s="90"/>
      <x:c r="Q330" s="90"/>
      <x:c r="R330" s="90"/>
      <x:c r="S330" s="90"/>
      <x:c r="T330" s="90"/>
      <x:c r="U330" s="90"/>
    </x:row>
    <x:row r="331" ht="19.5" hidden="0" customHeight="1">
      <x:c r="A331" s="90"/>
      <x:c r="B331" s="90"/>
      <x:c r="C331" s="90"/>
      <x:c r="D331" s="90"/>
      <x:c r="E331" s="90"/>
      <x:c r="F331" s="90"/>
      <x:c r="G331" s="90"/>
      <x:c r="H331" s="126"/>
      <x:c r="I331" s="90"/>
      <x:c r="J331" s="91"/>
      <x:c r="K331" s="91"/>
      <x:c r="L331" s="127"/>
      <x:c r="M331" s="111"/>
      <x:c r="N331" s="90"/>
      <x:c r="O331" s="90"/>
      <x:c r="P331" s="90"/>
      <x:c r="Q331" s="90"/>
      <x:c r="R331" s="90"/>
      <x:c r="S331" s="90"/>
      <x:c r="T331" s="90"/>
      <x:c r="U331" s="90"/>
    </x:row>
    <x:row r="332" ht="19.5" hidden="0" customHeight="1">
      <x:c r="A332" s="90"/>
      <x:c r="B332" s="90"/>
      <x:c r="C332" s="90"/>
      <x:c r="D332" s="90"/>
      <x:c r="E332" s="90"/>
      <x:c r="F332" s="90"/>
      <x:c r="G332" s="90"/>
      <x:c r="H332" s="126"/>
      <x:c r="I332" s="90"/>
      <x:c r="J332" s="91"/>
      <x:c r="K332" s="91"/>
      <x:c r="L332" s="127"/>
      <x:c r="M332" s="111"/>
      <x:c r="N332" s="90"/>
      <x:c r="O332" s="90"/>
      <x:c r="P332" s="90"/>
      <x:c r="Q332" s="90"/>
      <x:c r="R332" s="90"/>
      <x:c r="S332" s="90"/>
      <x:c r="T332" s="90"/>
      <x:c r="U332" s="90"/>
    </x:row>
    <x:row r="333" ht="19.5" hidden="0" customHeight="1">
      <x:c r="A333" s="90"/>
      <x:c r="B333" s="90"/>
      <x:c r="C333" s="90"/>
      <x:c r="D333" s="90"/>
      <x:c r="E333" s="90"/>
      <x:c r="F333" s="90"/>
      <x:c r="G333" s="90"/>
      <x:c r="H333" s="126"/>
      <x:c r="I333" s="90"/>
      <x:c r="J333" s="91"/>
      <x:c r="K333" s="91"/>
      <x:c r="L333" s="127"/>
      <x:c r="M333" s="111"/>
      <x:c r="N333" s="90"/>
      <x:c r="O333" s="90"/>
      <x:c r="P333" s="90"/>
      <x:c r="Q333" s="90"/>
      <x:c r="R333" s="90"/>
      <x:c r="S333" s="90"/>
      <x:c r="T333" s="90"/>
      <x:c r="U333" s="90"/>
    </x:row>
    <x:row r="334" ht="19.5" hidden="0" customHeight="1">
      <x:c r="A334" s="90"/>
      <x:c r="B334" s="90"/>
      <x:c r="C334" s="90"/>
      <x:c r="D334" s="90"/>
      <x:c r="E334" s="90"/>
      <x:c r="F334" s="90"/>
      <x:c r="G334" s="90"/>
      <x:c r="H334" s="126"/>
      <x:c r="I334" s="90"/>
      <x:c r="J334" s="91"/>
      <x:c r="K334" s="91"/>
      <x:c r="L334" s="127"/>
      <x:c r="M334" s="111"/>
      <x:c r="N334" s="90"/>
      <x:c r="O334" s="90"/>
      <x:c r="P334" s="90"/>
      <x:c r="Q334" s="90"/>
      <x:c r="R334" s="90"/>
      <x:c r="S334" s="90"/>
      <x:c r="T334" s="90"/>
      <x:c r="U334" s="90"/>
    </x:row>
    <x:row r="335" ht="19.5" hidden="0" customHeight="1">
      <x:c r="A335" s="90"/>
      <x:c r="B335" s="90"/>
      <x:c r="C335" s="90"/>
      <x:c r="D335" s="90"/>
      <x:c r="E335" s="90"/>
      <x:c r="F335" s="90"/>
      <x:c r="G335" s="90"/>
      <x:c r="H335" s="126"/>
      <x:c r="I335" s="90"/>
      <x:c r="J335" s="91"/>
      <x:c r="K335" s="91"/>
      <x:c r="L335" s="127"/>
      <x:c r="M335" s="111"/>
      <x:c r="N335" s="90"/>
      <x:c r="O335" s="90"/>
      <x:c r="P335" s="90"/>
      <x:c r="Q335" s="90"/>
      <x:c r="R335" s="90"/>
      <x:c r="S335" s="90"/>
      <x:c r="T335" s="90"/>
      <x:c r="U335" s="90"/>
    </x:row>
    <x:row r="336" ht="19.5" hidden="0" customHeight="1">
      <x:c r="A336" s="90"/>
      <x:c r="B336" s="90"/>
      <x:c r="C336" s="90"/>
      <x:c r="D336" s="90"/>
      <x:c r="E336" s="90"/>
      <x:c r="F336" s="90"/>
      <x:c r="G336" s="90"/>
      <x:c r="H336" s="126"/>
      <x:c r="I336" s="90"/>
      <x:c r="J336" s="91"/>
      <x:c r="K336" s="91"/>
      <x:c r="L336" s="127"/>
      <x:c r="M336" s="111"/>
      <x:c r="N336" s="90"/>
      <x:c r="O336" s="90"/>
      <x:c r="P336" s="90"/>
      <x:c r="Q336" s="90"/>
      <x:c r="R336" s="90"/>
      <x:c r="S336" s="90"/>
      <x:c r="T336" s="90"/>
      <x:c r="U336" s="90"/>
    </x:row>
    <x:row r="337" ht="19.5" hidden="0" customHeight="1">
      <x:c r="A337" s="90"/>
      <x:c r="B337" s="90"/>
      <x:c r="C337" s="90"/>
      <x:c r="D337" s="90"/>
      <x:c r="E337" s="90"/>
      <x:c r="F337" s="90"/>
      <x:c r="G337" s="90"/>
      <x:c r="H337" s="126"/>
      <x:c r="I337" s="90"/>
      <x:c r="J337" s="91"/>
      <x:c r="K337" s="91"/>
      <x:c r="L337" s="127"/>
      <x:c r="M337" s="111"/>
      <x:c r="N337" s="90"/>
      <x:c r="O337" s="90"/>
      <x:c r="P337" s="90"/>
      <x:c r="Q337" s="90"/>
      <x:c r="R337" s="90"/>
      <x:c r="S337" s="90"/>
      <x:c r="T337" s="90"/>
      <x:c r="U337" s="90"/>
    </x:row>
    <x:row r="338" ht="19.5" hidden="0" customHeight="1">
      <x:c r="A338" s="90"/>
      <x:c r="B338" s="90"/>
      <x:c r="C338" s="90"/>
      <x:c r="D338" s="90"/>
      <x:c r="E338" s="90"/>
      <x:c r="F338" s="90"/>
      <x:c r="G338" s="90"/>
      <x:c r="H338" s="126"/>
      <x:c r="I338" s="90"/>
      <x:c r="J338" s="91"/>
      <x:c r="K338" s="91"/>
      <x:c r="L338" s="127"/>
      <x:c r="M338" s="111"/>
      <x:c r="N338" s="90"/>
      <x:c r="O338" s="90"/>
      <x:c r="P338" s="90"/>
      <x:c r="Q338" s="90"/>
      <x:c r="R338" s="90"/>
      <x:c r="S338" s="90"/>
      <x:c r="T338" s="90"/>
      <x:c r="U338" s="90"/>
    </x:row>
    <x:row r="339" ht="19.5" hidden="0" customHeight="1">
      <x:c r="A339" s="90"/>
      <x:c r="B339" s="90"/>
      <x:c r="C339" s="90"/>
      <x:c r="D339" s="90"/>
      <x:c r="E339" s="90"/>
      <x:c r="F339" s="90"/>
      <x:c r="G339" s="90"/>
      <x:c r="H339" s="126"/>
      <x:c r="I339" s="90"/>
      <x:c r="J339" s="91"/>
      <x:c r="K339" s="91"/>
      <x:c r="L339" s="127"/>
      <x:c r="M339" s="111"/>
      <x:c r="N339" s="90"/>
      <x:c r="O339" s="90"/>
      <x:c r="P339" s="90"/>
      <x:c r="Q339" s="90"/>
      <x:c r="R339" s="90"/>
      <x:c r="S339" s="90"/>
      <x:c r="T339" s="90"/>
      <x:c r="U339" s="90"/>
    </x:row>
    <x:row r="340" ht="19.5" hidden="0" customHeight="1">
      <x:c r="A340" s="90"/>
      <x:c r="B340" s="90"/>
      <x:c r="C340" s="90"/>
      <x:c r="D340" s="90"/>
      <x:c r="E340" s="90"/>
      <x:c r="F340" s="90"/>
      <x:c r="G340" s="90"/>
      <x:c r="H340" s="126"/>
      <x:c r="I340" s="90"/>
      <x:c r="J340" s="91"/>
      <x:c r="K340" s="91"/>
      <x:c r="L340" s="127"/>
      <x:c r="M340" s="111"/>
      <x:c r="N340" s="90"/>
      <x:c r="O340" s="90"/>
      <x:c r="P340" s="90"/>
      <x:c r="Q340" s="90"/>
      <x:c r="R340" s="90"/>
      <x:c r="S340" s="90"/>
      <x:c r="T340" s="90"/>
      <x:c r="U340" s="90"/>
    </x:row>
    <x:row r="341" ht="19.5" hidden="0" customHeight="1">
      <x:c r="A341" s="90"/>
      <x:c r="B341" s="90"/>
      <x:c r="C341" s="90"/>
      <x:c r="D341" s="90"/>
      <x:c r="E341" s="90"/>
      <x:c r="F341" s="90"/>
      <x:c r="G341" s="90"/>
      <x:c r="H341" s="126"/>
      <x:c r="I341" s="90"/>
      <x:c r="J341" s="91"/>
      <x:c r="K341" s="91"/>
      <x:c r="L341" s="127"/>
      <x:c r="M341" s="111"/>
      <x:c r="N341" s="90"/>
      <x:c r="O341" s="90"/>
      <x:c r="P341" s="90"/>
      <x:c r="Q341" s="90"/>
      <x:c r="R341" s="90"/>
      <x:c r="S341" s="90"/>
      <x:c r="T341" s="90"/>
      <x:c r="U341" s="90"/>
    </x:row>
    <x:row r="342" ht="19.5" hidden="0" customHeight="1">
      <x:c r="A342" s="90"/>
      <x:c r="B342" s="90"/>
      <x:c r="C342" s="90"/>
      <x:c r="D342" s="90"/>
      <x:c r="E342" s="90"/>
      <x:c r="F342" s="90"/>
      <x:c r="G342" s="90"/>
      <x:c r="H342" s="126"/>
      <x:c r="I342" s="90"/>
      <x:c r="J342" s="91"/>
      <x:c r="K342" s="91"/>
      <x:c r="L342" s="127"/>
      <x:c r="M342" s="111"/>
      <x:c r="N342" s="90"/>
      <x:c r="O342" s="90"/>
      <x:c r="P342" s="90"/>
      <x:c r="Q342" s="90"/>
      <x:c r="R342" s="90"/>
      <x:c r="S342" s="90"/>
      <x:c r="T342" s="90"/>
      <x:c r="U342" s="90"/>
    </x:row>
    <x:row r="343" ht="19.5" hidden="0" customHeight="1">
      <x:c r="A343" s="90"/>
      <x:c r="B343" s="90"/>
      <x:c r="C343" s="90"/>
      <x:c r="D343" s="90"/>
      <x:c r="E343" s="90"/>
      <x:c r="F343" s="90"/>
      <x:c r="G343" s="90"/>
      <x:c r="H343" s="126"/>
      <x:c r="I343" s="90"/>
      <x:c r="J343" s="91"/>
      <x:c r="K343" s="91"/>
      <x:c r="L343" s="127"/>
      <x:c r="M343" s="111"/>
      <x:c r="N343" s="90"/>
      <x:c r="O343" s="90"/>
      <x:c r="P343" s="90"/>
      <x:c r="Q343" s="90"/>
      <x:c r="R343" s="90"/>
      <x:c r="S343" s="90"/>
      <x:c r="T343" s="90"/>
      <x:c r="U343" s="90"/>
    </x:row>
    <x:row r="344" ht="19.5" hidden="0" customHeight="1">
      <x:c r="A344" s="90"/>
      <x:c r="B344" s="90"/>
      <x:c r="C344" s="90"/>
      <x:c r="D344" s="90"/>
      <x:c r="E344" s="90"/>
      <x:c r="F344" s="90"/>
      <x:c r="G344" s="90"/>
      <x:c r="H344" s="126"/>
      <x:c r="I344" s="90"/>
      <x:c r="J344" s="91"/>
      <x:c r="K344" s="91"/>
      <x:c r="L344" s="127"/>
      <x:c r="M344" s="111"/>
      <x:c r="N344" s="90"/>
      <x:c r="O344" s="90"/>
      <x:c r="P344" s="90"/>
      <x:c r="Q344" s="90"/>
      <x:c r="R344" s="90"/>
      <x:c r="S344" s="90"/>
      <x:c r="T344" s="90"/>
      <x:c r="U344" s="90"/>
    </x:row>
    <x:row r="345" ht="19.5" hidden="0" customHeight="1">
      <x:c r="A345" s="90"/>
      <x:c r="B345" s="90"/>
      <x:c r="C345" s="90"/>
      <x:c r="D345" s="90"/>
      <x:c r="E345" s="90"/>
      <x:c r="F345" s="90"/>
      <x:c r="G345" s="90"/>
      <x:c r="H345" s="126"/>
      <x:c r="I345" s="90"/>
      <x:c r="J345" s="91"/>
      <x:c r="K345" s="91"/>
      <x:c r="L345" s="127"/>
      <x:c r="M345" s="111"/>
      <x:c r="N345" s="90"/>
      <x:c r="O345" s="90"/>
      <x:c r="P345" s="90"/>
      <x:c r="Q345" s="90"/>
      <x:c r="R345" s="90"/>
      <x:c r="S345" s="90"/>
      <x:c r="T345" s="90"/>
      <x:c r="U345" s="90"/>
    </x:row>
    <x:row r="346" ht="19.5" hidden="0" customHeight="1">
      <x:c r="A346" s="90"/>
      <x:c r="B346" s="90"/>
      <x:c r="C346" s="90"/>
      <x:c r="D346" s="90"/>
      <x:c r="E346" s="90"/>
      <x:c r="F346" s="90"/>
      <x:c r="G346" s="90"/>
      <x:c r="H346" s="126"/>
      <x:c r="I346" s="90"/>
      <x:c r="J346" s="91"/>
      <x:c r="K346" s="91"/>
      <x:c r="L346" s="127"/>
      <x:c r="M346" s="111"/>
      <x:c r="N346" s="90"/>
      <x:c r="O346" s="90"/>
      <x:c r="P346" s="90"/>
      <x:c r="Q346" s="90"/>
      <x:c r="R346" s="90"/>
      <x:c r="S346" s="90"/>
      <x:c r="T346" s="90"/>
      <x:c r="U346" s="90"/>
    </x:row>
    <x:row r="347" ht="19.5" hidden="0" customHeight="1">
      <x:c r="A347" s="90"/>
      <x:c r="B347" s="90"/>
      <x:c r="C347" s="90"/>
      <x:c r="D347" s="90"/>
      <x:c r="E347" s="90"/>
      <x:c r="F347" s="90"/>
      <x:c r="G347" s="90"/>
      <x:c r="H347" s="126"/>
      <x:c r="I347" s="90"/>
      <x:c r="J347" s="91"/>
      <x:c r="K347" s="91"/>
      <x:c r="L347" s="127"/>
      <x:c r="M347" s="111"/>
      <x:c r="N347" s="90"/>
      <x:c r="O347" s="90"/>
      <x:c r="P347" s="90"/>
      <x:c r="Q347" s="90"/>
      <x:c r="R347" s="90"/>
      <x:c r="S347" s="90"/>
      <x:c r="T347" s="90"/>
      <x:c r="U347" s="90"/>
    </x:row>
    <x:row r="348" ht="19.5" hidden="0" customHeight="1">
      <x:c r="A348" s="90"/>
      <x:c r="B348" s="90"/>
      <x:c r="C348" s="90"/>
      <x:c r="D348" s="90"/>
      <x:c r="E348" s="90"/>
      <x:c r="F348" s="90"/>
      <x:c r="G348" s="90"/>
      <x:c r="H348" s="126"/>
      <x:c r="I348" s="90"/>
      <x:c r="J348" s="91"/>
      <x:c r="K348" s="91"/>
      <x:c r="L348" s="127"/>
      <x:c r="M348" s="111"/>
      <x:c r="N348" s="90"/>
      <x:c r="O348" s="90"/>
      <x:c r="P348" s="90"/>
      <x:c r="Q348" s="90"/>
      <x:c r="R348" s="90"/>
      <x:c r="S348" s="90"/>
      <x:c r="T348" s="90"/>
      <x:c r="U348" s="90"/>
    </x:row>
    <x:row r="349" ht="19.5" hidden="0" customHeight="1">
      <x:c r="A349" s="90"/>
      <x:c r="B349" s="90"/>
      <x:c r="C349" s="90"/>
      <x:c r="D349" s="90"/>
      <x:c r="E349" s="90"/>
      <x:c r="F349" s="90"/>
      <x:c r="G349" s="90"/>
      <x:c r="H349" s="126"/>
      <x:c r="I349" s="90"/>
      <x:c r="J349" s="91"/>
      <x:c r="K349" s="91"/>
      <x:c r="L349" s="127"/>
      <x:c r="M349" s="111"/>
      <x:c r="N349" s="90"/>
      <x:c r="O349" s="90"/>
      <x:c r="P349" s="90"/>
      <x:c r="Q349" s="90"/>
      <x:c r="R349" s="90"/>
      <x:c r="S349" s="90"/>
      <x:c r="T349" s="90"/>
      <x:c r="U349" s="90"/>
    </x:row>
    <x:row r="350" ht="19.5" hidden="0" customHeight="1">
      <x:c r="A350" s="90"/>
      <x:c r="B350" s="90"/>
      <x:c r="C350" s="90"/>
      <x:c r="D350" s="90"/>
      <x:c r="E350" s="90"/>
      <x:c r="F350" s="90"/>
      <x:c r="G350" s="90"/>
      <x:c r="H350" s="126"/>
      <x:c r="I350" s="90"/>
      <x:c r="J350" s="91"/>
      <x:c r="K350" s="91"/>
      <x:c r="L350" s="127"/>
      <x:c r="M350" s="111"/>
      <x:c r="N350" s="90"/>
      <x:c r="O350" s="90"/>
      <x:c r="P350" s="90"/>
      <x:c r="Q350" s="90"/>
      <x:c r="R350" s="90"/>
      <x:c r="S350" s="90"/>
      <x:c r="T350" s="90"/>
      <x:c r="U350" s="90"/>
    </x:row>
    <x:row r="351" ht="19.5" hidden="0" customHeight="1">
      <x:c r="A351" s="90"/>
      <x:c r="B351" s="90"/>
      <x:c r="C351" s="90"/>
      <x:c r="D351" s="90"/>
      <x:c r="E351" s="90"/>
      <x:c r="F351" s="90"/>
      <x:c r="G351" s="90"/>
      <x:c r="H351" s="126"/>
      <x:c r="I351" s="90"/>
      <x:c r="J351" s="91"/>
      <x:c r="K351" s="91"/>
      <x:c r="L351" s="127"/>
      <x:c r="M351" s="111"/>
      <x:c r="N351" s="90"/>
      <x:c r="O351" s="90"/>
      <x:c r="P351" s="90"/>
      <x:c r="Q351" s="90"/>
      <x:c r="R351" s="90"/>
      <x:c r="S351" s="90"/>
      <x:c r="T351" s="90"/>
      <x:c r="U351" s="90"/>
    </x:row>
    <x:row r="352" ht="19.5" hidden="0" customHeight="1">
      <x:c r="A352" s="90"/>
      <x:c r="B352" s="90"/>
      <x:c r="C352" s="90"/>
      <x:c r="D352" s="90"/>
      <x:c r="E352" s="90"/>
      <x:c r="F352" s="90"/>
      <x:c r="G352" s="90"/>
      <x:c r="H352" s="126"/>
      <x:c r="I352" s="90"/>
      <x:c r="J352" s="91"/>
      <x:c r="K352" s="91"/>
      <x:c r="L352" s="127"/>
      <x:c r="M352" s="111"/>
      <x:c r="N352" s="90"/>
      <x:c r="O352" s="90"/>
      <x:c r="P352" s="90"/>
      <x:c r="Q352" s="90"/>
      <x:c r="R352" s="90"/>
      <x:c r="S352" s="90"/>
      <x:c r="T352" s="90"/>
      <x:c r="U352" s="90"/>
    </x:row>
    <x:row r="353" ht="19.5" hidden="0" customHeight="1">
      <x:c r="A353" s="90"/>
      <x:c r="B353" s="90"/>
      <x:c r="C353" s="90"/>
      <x:c r="D353" s="90"/>
      <x:c r="E353" s="90"/>
      <x:c r="F353" s="90"/>
      <x:c r="G353" s="90"/>
      <x:c r="H353" s="126"/>
      <x:c r="I353" s="90"/>
      <x:c r="J353" s="91"/>
      <x:c r="K353" s="91"/>
      <x:c r="L353" s="127"/>
      <x:c r="M353" s="111"/>
      <x:c r="N353" s="90"/>
      <x:c r="O353" s="90"/>
      <x:c r="P353" s="90"/>
      <x:c r="Q353" s="90"/>
      <x:c r="R353" s="90"/>
      <x:c r="S353" s="90"/>
      <x:c r="T353" s="90"/>
      <x:c r="U353" s="90"/>
    </x:row>
    <x:row r="354" ht="19.5" hidden="0" customHeight="1">
      <x:c r="A354" s="90"/>
      <x:c r="B354" s="90"/>
      <x:c r="C354" s="90"/>
      <x:c r="D354" s="90"/>
      <x:c r="E354" s="90"/>
      <x:c r="F354" s="90"/>
      <x:c r="G354" s="90"/>
      <x:c r="H354" s="126"/>
      <x:c r="I354" s="90"/>
      <x:c r="J354" s="91"/>
      <x:c r="K354" s="91"/>
      <x:c r="L354" s="127"/>
      <x:c r="M354" s="111"/>
      <x:c r="N354" s="90"/>
      <x:c r="O354" s="90"/>
      <x:c r="P354" s="90"/>
      <x:c r="Q354" s="90"/>
      <x:c r="R354" s="90"/>
      <x:c r="S354" s="90"/>
      <x:c r="T354" s="90"/>
      <x:c r="U354" s="90"/>
    </x:row>
    <x:row r="355" ht="19.5" hidden="0" customHeight="1">
      <x:c r="A355" s="90"/>
      <x:c r="B355" s="90"/>
      <x:c r="C355" s="90"/>
      <x:c r="D355" s="90"/>
      <x:c r="E355" s="90"/>
      <x:c r="F355" s="90"/>
      <x:c r="G355" s="90"/>
      <x:c r="H355" s="126"/>
      <x:c r="I355" s="90"/>
      <x:c r="J355" s="91"/>
      <x:c r="K355" s="91"/>
      <x:c r="L355" s="127"/>
      <x:c r="M355" s="111"/>
      <x:c r="N355" s="90"/>
      <x:c r="O355" s="90"/>
      <x:c r="P355" s="90"/>
      <x:c r="Q355" s="90"/>
      <x:c r="R355" s="90"/>
      <x:c r="S355" s="90"/>
      <x:c r="T355" s="90"/>
      <x:c r="U355" s="90"/>
    </x:row>
    <x:row r="356" ht="19.5" hidden="0" customHeight="1">
      <x:c r="A356" s="90"/>
      <x:c r="B356" s="90"/>
      <x:c r="C356" s="90"/>
      <x:c r="D356" s="90"/>
      <x:c r="E356" s="90"/>
      <x:c r="F356" s="90"/>
      <x:c r="G356" s="90"/>
      <x:c r="H356" s="126"/>
      <x:c r="I356" s="90"/>
      <x:c r="J356" s="91"/>
      <x:c r="K356" s="91"/>
      <x:c r="L356" s="127"/>
      <x:c r="M356" s="111"/>
      <x:c r="N356" s="90"/>
      <x:c r="O356" s="90"/>
      <x:c r="P356" s="90"/>
      <x:c r="Q356" s="90"/>
      <x:c r="R356" s="90"/>
      <x:c r="S356" s="90"/>
      <x:c r="T356" s="90"/>
      <x:c r="U356" s="90"/>
    </x:row>
    <x:row r="357" ht="19.5" hidden="0" customHeight="1">
      <x:c r="A357" s="90"/>
      <x:c r="B357" s="90"/>
      <x:c r="C357" s="90"/>
      <x:c r="D357" s="90"/>
      <x:c r="E357" s="90"/>
      <x:c r="F357" s="90"/>
      <x:c r="G357" s="90"/>
      <x:c r="H357" s="126"/>
      <x:c r="I357" s="90"/>
      <x:c r="J357" s="91"/>
      <x:c r="K357" s="91"/>
      <x:c r="L357" s="127"/>
      <x:c r="M357" s="111"/>
      <x:c r="N357" s="90"/>
      <x:c r="O357" s="90"/>
      <x:c r="P357" s="90"/>
      <x:c r="Q357" s="90"/>
      <x:c r="R357" s="90"/>
      <x:c r="S357" s="90"/>
      <x:c r="T357" s="90"/>
      <x:c r="U357" s="90"/>
    </x:row>
    <x:row r="358" ht="19.5" hidden="0" customHeight="1">
      <x:c r="A358" s="90"/>
      <x:c r="B358" s="90"/>
      <x:c r="C358" s="90"/>
      <x:c r="D358" s="90"/>
      <x:c r="E358" s="90"/>
      <x:c r="F358" s="90"/>
      <x:c r="G358" s="90"/>
      <x:c r="H358" s="126"/>
      <x:c r="I358" s="90"/>
      <x:c r="J358" s="91"/>
      <x:c r="K358" s="91"/>
      <x:c r="L358" s="127"/>
      <x:c r="M358" s="111"/>
      <x:c r="N358" s="90"/>
      <x:c r="O358" s="90"/>
      <x:c r="P358" s="90"/>
      <x:c r="Q358" s="90"/>
      <x:c r="R358" s="90"/>
      <x:c r="S358" s="90"/>
      <x:c r="T358" s="90"/>
      <x:c r="U358" s="90"/>
    </x:row>
    <x:row r="359" ht="19.5" hidden="0" customHeight="1">
      <x:c r="A359" s="90"/>
      <x:c r="B359" s="90"/>
      <x:c r="C359" s="90"/>
      <x:c r="D359" s="90"/>
      <x:c r="E359" s="90"/>
      <x:c r="F359" s="90"/>
      <x:c r="G359" s="90"/>
      <x:c r="H359" s="126"/>
      <x:c r="I359" s="90"/>
      <x:c r="J359" s="91"/>
      <x:c r="K359" s="91"/>
      <x:c r="L359" s="127"/>
      <x:c r="M359" s="111"/>
      <x:c r="N359" s="90"/>
      <x:c r="O359" s="90"/>
      <x:c r="P359" s="90"/>
      <x:c r="Q359" s="90"/>
      <x:c r="R359" s="90"/>
      <x:c r="S359" s="90"/>
      <x:c r="T359" s="90"/>
      <x:c r="U359" s="90"/>
    </x:row>
    <x:row r="360" ht="19.5" hidden="0" customHeight="1">
      <x:c r="A360" s="90"/>
      <x:c r="B360" s="90"/>
      <x:c r="C360" s="90"/>
      <x:c r="D360" s="90"/>
      <x:c r="E360" s="90"/>
      <x:c r="F360" s="90"/>
      <x:c r="G360" s="90"/>
      <x:c r="H360" s="126"/>
      <x:c r="I360" s="90"/>
      <x:c r="J360" s="91"/>
      <x:c r="K360" s="91"/>
      <x:c r="L360" s="127"/>
      <x:c r="M360" s="111"/>
      <x:c r="N360" s="90"/>
      <x:c r="O360" s="90"/>
      <x:c r="P360" s="90"/>
      <x:c r="Q360" s="90"/>
      <x:c r="R360" s="90"/>
      <x:c r="S360" s="90"/>
      <x:c r="T360" s="90"/>
      <x:c r="U360" s="90"/>
    </x:row>
    <x:row r="361" ht="19.5" hidden="0" customHeight="1">
      <x:c r="A361" s="90"/>
      <x:c r="B361" s="90"/>
      <x:c r="C361" s="90"/>
      <x:c r="D361" s="90"/>
      <x:c r="E361" s="90"/>
      <x:c r="F361" s="90"/>
      <x:c r="G361" s="90"/>
      <x:c r="H361" s="126"/>
      <x:c r="I361" s="90"/>
      <x:c r="J361" s="91"/>
      <x:c r="K361" s="91"/>
      <x:c r="L361" s="127"/>
      <x:c r="M361" s="111"/>
      <x:c r="N361" s="90"/>
      <x:c r="O361" s="90"/>
      <x:c r="P361" s="90"/>
      <x:c r="Q361" s="90"/>
      <x:c r="R361" s="90"/>
      <x:c r="S361" s="90"/>
      <x:c r="T361" s="90"/>
      <x:c r="U361" s="90"/>
    </x:row>
    <x:row r="362" ht="19.5" hidden="0" customHeight="1">
      <x:c r="A362" s="90"/>
      <x:c r="B362" s="90"/>
      <x:c r="C362" s="90"/>
      <x:c r="D362" s="90"/>
      <x:c r="E362" s="90"/>
      <x:c r="F362" s="90"/>
      <x:c r="G362" s="90"/>
      <x:c r="H362" s="126"/>
      <x:c r="I362" s="90"/>
      <x:c r="J362" s="91"/>
      <x:c r="K362" s="91"/>
      <x:c r="L362" s="127"/>
      <x:c r="M362" s="111"/>
      <x:c r="N362" s="90"/>
      <x:c r="O362" s="90"/>
      <x:c r="P362" s="90"/>
      <x:c r="Q362" s="90"/>
      <x:c r="R362" s="90"/>
      <x:c r="S362" s="90"/>
      <x:c r="T362" s="90"/>
      <x:c r="U362" s="90"/>
    </x:row>
    <x:row r="363" ht="19.5" hidden="0" customHeight="1">
      <x:c r="A363" s="90"/>
      <x:c r="B363" s="90"/>
      <x:c r="C363" s="90"/>
      <x:c r="D363" s="90"/>
      <x:c r="E363" s="90"/>
      <x:c r="F363" s="90"/>
      <x:c r="G363" s="90"/>
      <x:c r="H363" s="126"/>
      <x:c r="I363" s="90"/>
      <x:c r="J363" s="91"/>
      <x:c r="K363" s="91"/>
      <x:c r="L363" s="127"/>
      <x:c r="M363" s="111"/>
      <x:c r="N363" s="90"/>
      <x:c r="O363" s="90"/>
      <x:c r="P363" s="90"/>
      <x:c r="Q363" s="90"/>
      <x:c r="R363" s="90"/>
      <x:c r="S363" s="90"/>
      <x:c r="T363" s="90"/>
      <x:c r="U363" s="90"/>
    </x:row>
    <x:row r="364" ht="19.5" hidden="0" customHeight="1">
      <x:c r="A364" s="90"/>
      <x:c r="B364" s="90"/>
      <x:c r="C364" s="90"/>
      <x:c r="D364" s="90"/>
      <x:c r="E364" s="90"/>
      <x:c r="F364" s="90"/>
      <x:c r="G364" s="90"/>
      <x:c r="H364" s="126"/>
      <x:c r="I364" s="90"/>
      <x:c r="J364" s="91"/>
      <x:c r="K364" s="91"/>
      <x:c r="L364" s="127"/>
      <x:c r="M364" s="111"/>
      <x:c r="N364" s="90"/>
      <x:c r="O364" s="90"/>
      <x:c r="P364" s="90"/>
      <x:c r="Q364" s="90"/>
      <x:c r="R364" s="90"/>
      <x:c r="S364" s="90"/>
      <x:c r="T364" s="90"/>
      <x:c r="U364" s="90"/>
    </x:row>
    <x:row r="365" ht="19.5" hidden="0" customHeight="1">
      <x:c r="A365" s="90"/>
      <x:c r="B365" s="90"/>
      <x:c r="C365" s="90"/>
      <x:c r="D365" s="90"/>
      <x:c r="E365" s="90"/>
      <x:c r="F365" s="90"/>
      <x:c r="G365" s="90"/>
      <x:c r="H365" s="126"/>
      <x:c r="I365" s="90"/>
      <x:c r="J365" s="91"/>
      <x:c r="K365" s="91"/>
      <x:c r="L365" s="127"/>
      <x:c r="M365" s="111"/>
      <x:c r="N365" s="90"/>
      <x:c r="O365" s="90"/>
      <x:c r="P365" s="90"/>
      <x:c r="Q365" s="90"/>
      <x:c r="R365" s="90"/>
      <x:c r="S365" s="90"/>
      <x:c r="T365" s="90"/>
      <x:c r="U365" s="90"/>
    </x:row>
    <x:row r="366" ht="19.5" hidden="0" customHeight="1">
      <x:c r="A366" s="90"/>
      <x:c r="B366" s="90"/>
      <x:c r="C366" s="90"/>
      <x:c r="D366" s="90"/>
      <x:c r="E366" s="90"/>
      <x:c r="F366" s="90"/>
      <x:c r="G366" s="90"/>
      <x:c r="H366" s="126"/>
      <x:c r="I366" s="90"/>
      <x:c r="J366" s="91"/>
      <x:c r="K366" s="91"/>
      <x:c r="L366" s="127"/>
      <x:c r="M366" s="111"/>
      <x:c r="N366" s="90"/>
      <x:c r="O366" s="90"/>
      <x:c r="P366" s="90"/>
      <x:c r="Q366" s="90"/>
      <x:c r="R366" s="90"/>
      <x:c r="S366" s="90"/>
      <x:c r="T366" s="90"/>
      <x:c r="U366" s="90"/>
    </x:row>
    <x:row r="367" ht="19.5" hidden="0" customHeight="1">
      <x:c r="A367" s="90"/>
      <x:c r="B367" s="90"/>
      <x:c r="C367" s="90"/>
      <x:c r="D367" s="90"/>
      <x:c r="E367" s="90"/>
      <x:c r="F367" s="90"/>
      <x:c r="G367" s="90"/>
      <x:c r="H367" s="126"/>
      <x:c r="I367" s="90"/>
      <x:c r="J367" s="91"/>
      <x:c r="K367" s="91"/>
      <x:c r="L367" s="127"/>
      <x:c r="M367" s="111"/>
      <x:c r="N367" s="90"/>
      <x:c r="O367" s="90"/>
      <x:c r="P367" s="90"/>
      <x:c r="Q367" s="90"/>
      <x:c r="R367" s="90"/>
      <x:c r="S367" s="90"/>
      <x:c r="T367" s="90"/>
      <x:c r="U367" s="90"/>
    </x:row>
    <x:row r="368" ht="19.5" hidden="0" customHeight="1">
      <x:c r="A368" s="90"/>
      <x:c r="B368" s="90"/>
      <x:c r="C368" s="90"/>
      <x:c r="D368" s="90"/>
      <x:c r="E368" s="90"/>
      <x:c r="F368" s="90"/>
      <x:c r="G368" s="90"/>
      <x:c r="H368" s="126"/>
      <x:c r="I368" s="90"/>
      <x:c r="J368" s="91"/>
      <x:c r="K368" s="91"/>
      <x:c r="L368" s="127"/>
      <x:c r="M368" s="111"/>
      <x:c r="N368" s="90"/>
      <x:c r="O368" s="90"/>
      <x:c r="P368" s="90"/>
      <x:c r="Q368" s="90"/>
      <x:c r="R368" s="90"/>
      <x:c r="S368" s="90"/>
      <x:c r="T368" s="90"/>
      <x:c r="U368" s="90"/>
    </x:row>
    <x:row r="369" ht="19.5" hidden="0" customHeight="1">
      <x:c r="A369" s="90"/>
      <x:c r="B369" s="90"/>
      <x:c r="C369" s="90"/>
      <x:c r="D369" s="90"/>
      <x:c r="E369" s="90"/>
      <x:c r="F369" s="90"/>
      <x:c r="G369" s="90"/>
      <x:c r="H369" s="126"/>
      <x:c r="I369" s="90"/>
      <x:c r="J369" s="91"/>
      <x:c r="K369" s="91"/>
      <x:c r="L369" s="127"/>
      <x:c r="M369" s="111"/>
      <x:c r="N369" s="90"/>
      <x:c r="O369" s="90"/>
      <x:c r="P369" s="90"/>
      <x:c r="Q369" s="90"/>
      <x:c r="R369" s="90"/>
      <x:c r="S369" s="90"/>
      <x:c r="T369" s="90"/>
      <x:c r="U369" s="90"/>
    </x:row>
    <x:row r="370" ht="19.5" hidden="0" customHeight="1">
      <x:c r="A370" s="90"/>
      <x:c r="B370" s="90"/>
      <x:c r="C370" s="90"/>
      <x:c r="D370" s="90"/>
      <x:c r="E370" s="90"/>
      <x:c r="F370" s="90"/>
      <x:c r="G370" s="90"/>
      <x:c r="H370" s="126"/>
      <x:c r="I370" s="90"/>
      <x:c r="J370" s="91"/>
      <x:c r="K370" s="91"/>
      <x:c r="L370" s="127"/>
      <x:c r="M370" s="111"/>
      <x:c r="N370" s="90"/>
      <x:c r="O370" s="90"/>
      <x:c r="P370" s="90"/>
      <x:c r="Q370" s="90"/>
      <x:c r="R370" s="90"/>
      <x:c r="S370" s="90"/>
      <x:c r="T370" s="90"/>
      <x:c r="U370" s="90"/>
    </x:row>
    <x:row r="371" ht="19.5" hidden="0" customHeight="1">
      <x:c r="A371" s="90"/>
      <x:c r="B371" s="90"/>
      <x:c r="C371" s="90"/>
      <x:c r="D371" s="90"/>
      <x:c r="E371" s="90"/>
      <x:c r="F371" s="90"/>
      <x:c r="G371" s="90"/>
      <x:c r="H371" s="126"/>
      <x:c r="I371" s="90"/>
      <x:c r="J371" s="91"/>
      <x:c r="K371" s="91"/>
      <x:c r="L371" s="127"/>
      <x:c r="M371" s="111"/>
      <x:c r="N371" s="90"/>
      <x:c r="O371" s="90"/>
      <x:c r="P371" s="90"/>
      <x:c r="Q371" s="90"/>
      <x:c r="R371" s="90"/>
      <x:c r="S371" s="90"/>
      <x:c r="T371" s="90"/>
      <x:c r="U371" s="90"/>
    </x:row>
    <x:row r="372" ht="19.5" hidden="0" customHeight="1">
      <x:c r="A372" s="90"/>
      <x:c r="B372" s="90"/>
      <x:c r="C372" s="90"/>
      <x:c r="D372" s="90"/>
      <x:c r="E372" s="90"/>
      <x:c r="F372" s="90"/>
      <x:c r="G372" s="90"/>
      <x:c r="H372" s="126"/>
      <x:c r="I372" s="90"/>
      <x:c r="J372" s="91"/>
      <x:c r="K372" s="91"/>
      <x:c r="L372" s="127"/>
      <x:c r="M372" s="111"/>
      <x:c r="N372" s="90"/>
      <x:c r="O372" s="90"/>
      <x:c r="P372" s="90"/>
      <x:c r="Q372" s="90"/>
      <x:c r="R372" s="90"/>
      <x:c r="S372" s="90"/>
      <x:c r="T372" s="90"/>
      <x:c r="U372" s="90"/>
    </x:row>
    <x:row r="373" ht="19.5" hidden="0" customHeight="1">
      <x:c r="A373" s="90"/>
      <x:c r="B373" s="90"/>
      <x:c r="C373" s="90"/>
      <x:c r="D373" s="90"/>
      <x:c r="E373" s="90"/>
      <x:c r="F373" s="90"/>
      <x:c r="G373" s="90"/>
      <x:c r="H373" s="126"/>
      <x:c r="I373" s="90"/>
      <x:c r="J373" s="91"/>
      <x:c r="K373" s="91"/>
      <x:c r="L373" s="127"/>
      <x:c r="M373" s="111"/>
      <x:c r="N373" s="90"/>
      <x:c r="O373" s="90"/>
      <x:c r="P373" s="90"/>
      <x:c r="Q373" s="90"/>
      <x:c r="R373" s="90"/>
      <x:c r="S373" s="90"/>
      <x:c r="T373" s="90"/>
      <x:c r="U373" s="90"/>
    </x:row>
    <x:row r="374" ht="19.5" hidden="0" customHeight="1">
      <x:c r="A374" s="90"/>
      <x:c r="B374" s="90"/>
      <x:c r="C374" s="90"/>
      <x:c r="D374" s="90"/>
      <x:c r="E374" s="90"/>
      <x:c r="F374" s="90"/>
      <x:c r="G374" s="90"/>
      <x:c r="H374" s="126"/>
      <x:c r="I374" s="90"/>
      <x:c r="J374" s="91"/>
      <x:c r="K374" s="91"/>
      <x:c r="L374" s="127"/>
      <x:c r="M374" s="111"/>
      <x:c r="N374" s="90"/>
      <x:c r="O374" s="90"/>
      <x:c r="P374" s="90"/>
      <x:c r="Q374" s="90"/>
      <x:c r="R374" s="90"/>
      <x:c r="S374" s="90"/>
      <x:c r="T374" s="90"/>
      <x:c r="U374" s="90"/>
    </x:row>
    <x:row r="375" ht="19.5" hidden="0" customHeight="1">
      <x:c r="A375" s="90"/>
      <x:c r="B375" s="90"/>
      <x:c r="C375" s="90"/>
      <x:c r="D375" s="90"/>
      <x:c r="E375" s="90"/>
      <x:c r="F375" s="90"/>
      <x:c r="G375" s="90"/>
      <x:c r="H375" s="126"/>
      <x:c r="I375" s="90"/>
      <x:c r="J375" s="91"/>
      <x:c r="K375" s="91"/>
      <x:c r="L375" s="127"/>
      <x:c r="M375" s="111"/>
      <x:c r="N375" s="90"/>
      <x:c r="O375" s="90"/>
      <x:c r="P375" s="90"/>
      <x:c r="Q375" s="90"/>
      <x:c r="R375" s="90"/>
      <x:c r="S375" s="90"/>
      <x:c r="T375" s="90"/>
      <x:c r="U375" s="90"/>
    </x:row>
    <x:row r="376" ht="19.5" hidden="0" customHeight="1">
      <x:c r="A376" s="90"/>
      <x:c r="B376" s="90"/>
      <x:c r="C376" s="90"/>
      <x:c r="D376" s="90"/>
      <x:c r="E376" s="90"/>
      <x:c r="F376" s="90"/>
      <x:c r="G376" s="90"/>
      <x:c r="H376" s="126"/>
      <x:c r="I376" s="90"/>
      <x:c r="J376" s="91"/>
      <x:c r="K376" s="91"/>
      <x:c r="L376" s="127"/>
      <x:c r="M376" s="111"/>
      <x:c r="N376" s="90"/>
      <x:c r="O376" s="90"/>
      <x:c r="P376" s="90"/>
      <x:c r="Q376" s="90"/>
      <x:c r="R376" s="90"/>
      <x:c r="S376" s="90"/>
      <x:c r="T376" s="90"/>
      <x:c r="U376" s="90"/>
    </x:row>
    <x:row r="377" ht="19.5" hidden="0" customHeight="1">
      <x:c r="A377" s="90"/>
      <x:c r="B377" s="90"/>
      <x:c r="C377" s="90"/>
      <x:c r="D377" s="90"/>
      <x:c r="E377" s="90"/>
      <x:c r="F377" s="90"/>
      <x:c r="G377" s="90"/>
      <x:c r="H377" s="126"/>
      <x:c r="I377" s="90"/>
      <x:c r="J377" s="91"/>
      <x:c r="K377" s="91"/>
      <x:c r="L377" s="127"/>
      <x:c r="M377" s="111"/>
      <x:c r="N377" s="90"/>
      <x:c r="O377" s="90"/>
      <x:c r="P377" s="90"/>
      <x:c r="Q377" s="90"/>
      <x:c r="R377" s="90"/>
      <x:c r="S377" s="90"/>
      <x:c r="T377" s="90"/>
      <x:c r="U377" s="90"/>
    </x:row>
    <x:row r="378" ht="19.5" hidden="0" customHeight="1">
      <x:c r="A378" s="90"/>
      <x:c r="B378" s="90"/>
      <x:c r="C378" s="90"/>
      <x:c r="D378" s="90"/>
      <x:c r="E378" s="90"/>
      <x:c r="F378" s="90"/>
      <x:c r="G378" s="90"/>
      <x:c r="H378" s="126"/>
      <x:c r="I378" s="90"/>
      <x:c r="J378" s="91"/>
      <x:c r="K378" s="91"/>
      <x:c r="L378" s="127"/>
      <x:c r="M378" s="111"/>
      <x:c r="N378" s="90"/>
      <x:c r="O378" s="90"/>
      <x:c r="P378" s="90"/>
      <x:c r="Q378" s="90"/>
      <x:c r="R378" s="90"/>
      <x:c r="S378" s="90"/>
      <x:c r="T378" s="90"/>
      <x:c r="U378" s="90"/>
    </x:row>
    <x:row r="379" ht="19.5" hidden="0" customHeight="1">
      <x:c r="A379" s="90"/>
      <x:c r="B379" s="90"/>
      <x:c r="C379" s="90"/>
      <x:c r="D379" s="90"/>
      <x:c r="E379" s="90"/>
      <x:c r="F379" s="90"/>
      <x:c r="G379" s="90"/>
      <x:c r="H379" s="126"/>
      <x:c r="I379" s="90"/>
      <x:c r="J379" s="91"/>
      <x:c r="K379" s="91"/>
      <x:c r="L379" s="127"/>
      <x:c r="M379" s="111"/>
      <x:c r="N379" s="90"/>
      <x:c r="O379" s="90"/>
      <x:c r="P379" s="90"/>
      <x:c r="Q379" s="90"/>
      <x:c r="R379" s="90"/>
      <x:c r="S379" s="90"/>
      <x:c r="T379" s="90"/>
      <x:c r="U379" s="90"/>
    </x:row>
    <x:row r="380" ht="19.5" hidden="0" customHeight="1">
      <x:c r="A380" s="90"/>
      <x:c r="B380" s="90"/>
      <x:c r="C380" s="90"/>
      <x:c r="D380" s="90"/>
      <x:c r="E380" s="90"/>
      <x:c r="F380" s="90"/>
      <x:c r="G380" s="90"/>
      <x:c r="H380" s="126"/>
      <x:c r="I380" s="90"/>
      <x:c r="J380" s="91"/>
      <x:c r="K380" s="91"/>
      <x:c r="L380" s="127"/>
      <x:c r="M380" s="111"/>
      <x:c r="N380" s="90"/>
      <x:c r="O380" s="90"/>
      <x:c r="P380" s="90"/>
      <x:c r="Q380" s="90"/>
      <x:c r="R380" s="90"/>
      <x:c r="S380" s="90"/>
      <x:c r="T380" s="90"/>
      <x:c r="U380" s="90"/>
    </x:row>
    <x:row r="381" ht="19.5" hidden="0" customHeight="1">
      <x:c r="A381" s="90"/>
      <x:c r="B381" s="90"/>
      <x:c r="C381" s="90"/>
      <x:c r="D381" s="90"/>
      <x:c r="E381" s="90"/>
      <x:c r="F381" s="90"/>
      <x:c r="G381" s="90"/>
      <x:c r="H381" s="126"/>
      <x:c r="I381" s="90"/>
      <x:c r="J381" s="91"/>
      <x:c r="K381" s="91"/>
      <x:c r="L381" s="127"/>
      <x:c r="M381" s="111"/>
      <x:c r="N381" s="90"/>
      <x:c r="O381" s="90"/>
      <x:c r="P381" s="90"/>
      <x:c r="Q381" s="90"/>
      <x:c r="R381" s="90"/>
      <x:c r="S381" s="90"/>
      <x:c r="T381" s="90"/>
      <x:c r="U381" s="90"/>
    </x:row>
    <x:row r="382" ht="19.5" hidden="0" customHeight="1">
      <x:c r="A382" s="90"/>
      <x:c r="B382" s="90"/>
      <x:c r="C382" s="90"/>
      <x:c r="D382" s="90"/>
      <x:c r="E382" s="90"/>
      <x:c r="F382" s="90"/>
      <x:c r="G382" s="90"/>
      <x:c r="H382" s="126"/>
      <x:c r="I382" s="90"/>
      <x:c r="J382" s="91"/>
      <x:c r="K382" s="91"/>
      <x:c r="L382" s="127"/>
      <x:c r="M382" s="111"/>
      <x:c r="N382" s="90"/>
      <x:c r="O382" s="90"/>
      <x:c r="P382" s="90"/>
      <x:c r="Q382" s="90"/>
      <x:c r="R382" s="90"/>
      <x:c r="S382" s="90"/>
      <x:c r="T382" s="90"/>
      <x:c r="U382" s="90"/>
    </x:row>
    <x:row r="383" ht="19.5" hidden="0" customHeight="1">
      <x:c r="A383" s="90"/>
      <x:c r="B383" s="90"/>
      <x:c r="C383" s="90"/>
      <x:c r="D383" s="90"/>
      <x:c r="E383" s="90"/>
      <x:c r="F383" s="90"/>
      <x:c r="G383" s="90"/>
      <x:c r="H383" s="126"/>
      <x:c r="I383" s="90"/>
      <x:c r="J383" s="91"/>
      <x:c r="K383" s="91"/>
      <x:c r="L383" s="127"/>
      <x:c r="M383" s="111"/>
      <x:c r="N383" s="90"/>
      <x:c r="O383" s="90"/>
      <x:c r="P383" s="90"/>
      <x:c r="Q383" s="90"/>
      <x:c r="R383" s="90"/>
      <x:c r="S383" s="90"/>
      <x:c r="T383" s="90"/>
      <x:c r="U383" s="90"/>
    </x:row>
    <x:row r="384" ht="19.5" hidden="0" customHeight="1">
      <x:c r="A384" s="90"/>
      <x:c r="B384" s="90"/>
      <x:c r="C384" s="90"/>
      <x:c r="D384" s="90"/>
      <x:c r="E384" s="90"/>
      <x:c r="F384" s="90"/>
      <x:c r="G384" s="90"/>
      <x:c r="H384" s="126"/>
      <x:c r="I384" s="90"/>
      <x:c r="J384" s="91"/>
      <x:c r="K384" s="91"/>
      <x:c r="L384" s="127"/>
      <x:c r="M384" s="111"/>
      <x:c r="N384" s="90"/>
      <x:c r="O384" s="90"/>
      <x:c r="P384" s="90"/>
      <x:c r="Q384" s="90"/>
      <x:c r="R384" s="90"/>
      <x:c r="S384" s="90"/>
      <x:c r="T384" s="90"/>
      <x:c r="U384" s="90"/>
    </x:row>
    <x:row r="385" ht="19.5" hidden="0" customHeight="1">
      <x:c r="A385" s="90"/>
      <x:c r="B385" s="90"/>
      <x:c r="C385" s="90"/>
      <x:c r="D385" s="90"/>
      <x:c r="E385" s="90"/>
      <x:c r="F385" s="90"/>
      <x:c r="G385" s="90"/>
      <x:c r="H385" s="126"/>
      <x:c r="I385" s="90"/>
      <x:c r="J385" s="91"/>
      <x:c r="K385" s="91"/>
      <x:c r="L385" s="127"/>
      <x:c r="M385" s="111"/>
      <x:c r="N385" s="90"/>
      <x:c r="O385" s="90"/>
      <x:c r="P385" s="90"/>
      <x:c r="Q385" s="90"/>
      <x:c r="R385" s="90"/>
      <x:c r="S385" s="90"/>
      <x:c r="T385" s="90"/>
      <x:c r="U385" s="90"/>
    </x:row>
    <x:row r="386" ht="19.5" hidden="0" customHeight="1">
      <x:c r="A386" s="90"/>
      <x:c r="B386" s="90"/>
      <x:c r="C386" s="90"/>
      <x:c r="D386" s="90"/>
      <x:c r="E386" s="90"/>
      <x:c r="F386" s="90"/>
      <x:c r="G386" s="90"/>
      <x:c r="H386" s="126"/>
      <x:c r="I386" s="90"/>
      <x:c r="J386" s="91"/>
      <x:c r="K386" s="91"/>
      <x:c r="L386" s="127"/>
      <x:c r="M386" s="111"/>
      <x:c r="N386" s="90"/>
      <x:c r="O386" s="90"/>
      <x:c r="P386" s="90"/>
      <x:c r="Q386" s="90"/>
      <x:c r="R386" s="90"/>
      <x:c r="S386" s="90"/>
      <x:c r="T386" s="90"/>
      <x:c r="U386" s="90"/>
    </x:row>
    <x:row r="387" ht="19.5" hidden="0" customHeight="1">
      <x:c r="A387" s="90"/>
      <x:c r="B387" s="90"/>
      <x:c r="C387" s="90"/>
      <x:c r="D387" s="90"/>
      <x:c r="E387" s="90"/>
      <x:c r="F387" s="90"/>
      <x:c r="G387" s="90"/>
      <x:c r="H387" s="126"/>
      <x:c r="I387" s="90"/>
      <x:c r="J387" s="91"/>
      <x:c r="K387" s="91"/>
      <x:c r="L387" s="127"/>
      <x:c r="M387" s="111"/>
      <x:c r="N387" s="90"/>
      <x:c r="O387" s="90"/>
      <x:c r="P387" s="90"/>
      <x:c r="Q387" s="90"/>
      <x:c r="R387" s="90"/>
      <x:c r="S387" s="90"/>
      <x:c r="T387" s="90"/>
      <x:c r="U387" s="90"/>
    </x:row>
    <x:row r="388" ht="19.5" hidden="0" customHeight="1">
      <x:c r="A388" s="90"/>
      <x:c r="B388" s="90"/>
      <x:c r="C388" s="90"/>
      <x:c r="D388" s="90"/>
      <x:c r="E388" s="90"/>
      <x:c r="F388" s="90"/>
      <x:c r="G388" s="90"/>
      <x:c r="H388" s="126"/>
      <x:c r="I388" s="90"/>
      <x:c r="J388" s="91"/>
      <x:c r="K388" s="91"/>
      <x:c r="L388" s="127"/>
      <x:c r="M388" s="111"/>
      <x:c r="N388" s="90"/>
      <x:c r="O388" s="90"/>
      <x:c r="P388" s="90"/>
      <x:c r="Q388" s="90"/>
      <x:c r="R388" s="90"/>
      <x:c r="S388" s="90"/>
      <x:c r="T388" s="90"/>
      <x:c r="U388" s="90"/>
    </x:row>
    <x:row r="389" ht="19.5" hidden="0" customHeight="1">
      <x:c r="A389" s="90"/>
      <x:c r="B389" s="90"/>
      <x:c r="C389" s="90"/>
      <x:c r="D389" s="90"/>
      <x:c r="E389" s="90"/>
      <x:c r="F389" s="90"/>
      <x:c r="G389" s="90"/>
      <x:c r="H389" s="126"/>
      <x:c r="I389" s="90"/>
      <x:c r="J389" s="91"/>
      <x:c r="K389" s="91"/>
      <x:c r="L389" s="127"/>
      <x:c r="M389" s="111"/>
      <x:c r="N389" s="90"/>
      <x:c r="O389" s="90"/>
      <x:c r="P389" s="90"/>
      <x:c r="Q389" s="90"/>
      <x:c r="R389" s="90"/>
      <x:c r="S389" s="90"/>
      <x:c r="T389" s="90"/>
      <x:c r="U389" s="90"/>
    </x:row>
    <x:row r="390" ht="19.5" hidden="0" customHeight="1">
      <x:c r="A390" s="90"/>
      <x:c r="B390" s="90"/>
      <x:c r="C390" s="90"/>
      <x:c r="D390" s="90"/>
      <x:c r="E390" s="90"/>
      <x:c r="F390" s="90"/>
      <x:c r="G390" s="90"/>
      <x:c r="H390" s="126"/>
      <x:c r="I390" s="90"/>
      <x:c r="J390" s="91"/>
      <x:c r="K390" s="91"/>
      <x:c r="L390" s="127"/>
      <x:c r="M390" s="111"/>
      <x:c r="N390" s="90"/>
      <x:c r="O390" s="90"/>
      <x:c r="P390" s="90"/>
      <x:c r="Q390" s="90"/>
      <x:c r="R390" s="90"/>
      <x:c r="S390" s="90"/>
      <x:c r="T390" s="90"/>
      <x:c r="U390" s="90"/>
    </x:row>
    <x:row r="391" ht="19.5" hidden="0" customHeight="1">
      <x:c r="A391" s="90"/>
      <x:c r="B391" s="90"/>
      <x:c r="C391" s="90"/>
      <x:c r="D391" s="90"/>
      <x:c r="E391" s="90"/>
      <x:c r="F391" s="90"/>
      <x:c r="G391" s="90"/>
      <x:c r="H391" s="126"/>
      <x:c r="I391" s="90"/>
      <x:c r="J391" s="91"/>
      <x:c r="K391" s="91"/>
      <x:c r="L391" s="127"/>
      <x:c r="M391" s="111"/>
      <x:c r="N391" s="90"/>
      <x:c r="O391" s="90"/>
      <x:c r="P391" s="90"/>
      <x:c r="Q391" s="90"/>
      <x:c r="R391" s="90"/>
      <x:c r="S391" s="90"/>
      <x:c r="T391" s="90"/>
      <x:c r="U391" s="90"/>
    </x:row>
    <x:row r="392" ht="19.5" hidden="0" customHeight="1">
      <x:c r="A392" s="90"/>
      <x:c r="B392" s="90"/>
      <x:c r="C392" s="90"/>
      <x:c r="D392" s="90"/>
      <x:c r="E392" s="90"/>
      <x:c r="F392" s="90"/>
      <x:c r="G392" s="90"/>
      <x:c r="H392" s="126"/>
      <x:c r="I392" s="90"/>
      <x:c r="J392" s="91"/>
      <x:c r="K392" s="91"/>
      <x:c r="L392" s="127"/>
      <x:c r="M392" s="111"/>
      <x:c r="N392" s="90"/>
      <x:c r="O392" s="90"/>
      <x:c r="P392" s="90"/>
      <x:c r="Q392" s="90"/>
      <x:c r="R392" s="90"/>
      <x:c r="S392" s="90"/>
      <x:c r="T392" s="90"/>
      <x:c r="U392" s="90"/>
    </x:row>
    <x:row r="393" ht="19.5" hidden="0" customHeight="1">
      <x:c r="A393" s="90"/>
      <x:c r="B393" s="90"/>
      <x:c r="C393" s="90"/>
      <x:c r="D393" s="90"/>
      <x:c r="E393" s="90"/>
      <x:c r="F393" s="90"/>
      <x:c r="G393" s="90"/>
      <x:c r="H393" s="126"/>
      <x:c r="I393" s="90"/>
      <x:c r="J393" s="91"/>
      <x:c r="K393" s="91"/>
      <x:c r="L393" s="127"/>
      <x:c r="M393" s="111"/>
      <x:c r="N393" s="90"/>
      <x:c r="O393" s="90"/>
      <x:c r="P393" s="90"/>
      <x:c r="Q393" s="90"/>
      <x:c r="R393" s="90"/>
      <x:c r="S393" s="90"/>
      <x:c r="T393" s="90"/>
      <x:c r="U393" s="90"/>
    </x:row>
    <x:row r="394" ht="19.5" hidden="0" customHeight="1">
      <x:c r="A394" s="90"/>
      <x:c r="B394" s="90"/>
      <x:c r="C394" s="90"/>
      <x:c r="D394" s="90"/>
      <x:c r="E394" s="90"/>
      <x:c r="F394" s="90"/>
      <x:c r="G394" s="90"/>
      <x:c r="H394" s="126"/>
      <x:c r="I394" s="90"/>
      <x:c r="J394" s="91"/>
      <x:c r="K394" s="91"/>
      <x:c r="L394" s="127"/>
      <x:c r="M394" s="111"/>
      <x:c r="N394" s="90"/>
      <x:c r="O394" s="90"/>
      <x:c r="P394" s="90"/>
      <x:c r="Q394" s="90"/>
      <x:c r="R394" s="90"/>
      <x:c r="S394" s="90"/>
      <x:c r="T394" s="90"/>
      <x:c r="U394" s="90"/>
    </x:row>
    <x:row r="395" ht="19.5" hidden="0" customHeight="1">
      <x:c r="A395" s="90"/>
      <x:c r="B395" s="90"/>
      <x:c r="C395" s="90"/>
      <x:c r="D395" s="90"/>
      <x:c r="E395" s="90"/>
      <x:c r="F395" s="90"/>
      <x:c r="G395" s="90"/>
      <x:c r="H395" s="126"/>
      <x:c r="I395" s="90"/>
      <x:c r="J395" s="91"/>
      <x:c r="K395" s="91"/>
      <x:c r="L395" s="127"/>
      <x:c r="M395" s="111"/>
      <x:c r="N395" s="90"/>
      <x:c r="O395" s="90"/>
      <x:c r="P395" s="90"/>
      <x:c r="Q395" s="90"/>
      <x:c r="R395" s="90"/>
      <x:c r="S395" s="90"/>
      <x:c r="T395" s="90"/>
      <x:c r="U395" s="90"/>
    </x:row>
    <x:row r="396" ht="19.5" hidden="0" customHeight="1">
      <x:c r="A396" s="90"/>
      <x:c r="B396" s="90"/>
      <x:c r="C396" s="90"/>
      <x:c r="D396" s="90"/>
      <x:c r="E396" s="90"/>
      <x:c r="F396" s="90"/>
      <x:c r="G396" s="90"/>
      <x:c r="H396" s="126"/>
      <x:c r="I396" s="90"/>
      <x:c r="J396" s="91"/>
      <x:c r="K396" s="91"/>
      <x:c r="L396" s="127"/>
      <x:c r="M396" s="111"/>
      <x:c r="N396" s="90"/>
      <x:c r="O396" s="90"/>
      <x:c r="P396" s="90"/>
      <x:c r="Q396" s="90"/>
      <x:c r="R396" s="90"/>
      <x:c r="S396" s="90"/>
      <x:c r="T396" s="90"/>
      <x:c r="U396" s="90"/>
    </x:row>
    <x:row r="397" ht="19.5" hidden="0" customHeight="1">
      <x:c r="A397" s="90"/>
      <x:c r="B397" s="90"/>
      <x:c r="C397" s="90"/>
      <x:c r="D397" s="90"/>
      <x:c r="E397" s="90"/>
      <x:c r="F397" s="90"/>
      <x:c r="G397" s="90"/>
      <x:c r="H397" s="126"/>
      <x:c r="I397" s="90"/>
      <x:c r="J397" s="91"/>
      <x:c r="K397" s="91"/>
      <x:c r="L397" s="127"/>
      <x:c r="M397" s="111"/>
      <x:c r="N397" s="90"/>
      <x:c r="O397" s="90"/>
      <x:c r="P397" s="90"/>
      <x:c r="Q397" s="90"/>
      <x:c r="R397" s="90"/>
      <x:c r="S397" s="90"/>
      <x:c r="T397" s="90"/>
      <x:c r="U397" s="90"/>
    </x:row>
    <x:row r="398" ht="19.5" hidden="0" customHeight="1">
      <x:c r="A398" s="90"/>
      <x:c r="B398" s="90"/>
      <x:c r="C398" s="90"/>
      <x:c r="D398" s="90"/>
      <x:c r="E398" s="90"/>
      <x:c r="F398" s="90"/>
      <x:c r="G398" s="90"/>
      <x:c r="H398" s="126"/>
      <x:c r="I398" s="90"/>
      <x:c r="J398" s="91"/>
      <x:c r="K398" s="91"/>
      <x:c r="L398" s="127"/>
      <x:c r="M398" s="111"/>
      <x:c r="N398" s="90"/>
      <x:c r="O398" s="90"/>
      <x:c r="P398" s="90"/>
      <x:c r="Q398" s="90"/>
      <x:c r="R398" s="90"/>
      <x:c r="S398" s="90"/>
      <x:c r="T398" s="90"/>
      <x:c r="U398" s="90"/>
    </x:row>
    <x:row r="399" ht="19.5" hidden="0" customHeight="1">
      <x:c r="A399" s="90"/>
      <x:c r="B399" s="90"/>
      <x:c r="C399" s="90"/>
      <x:c r="D399" s="90"/>
      <x:c r="E399" s="90"/>
      <x:c r="F399" s="90"/>
      <x:c r="G399" s="90"/>
      <x:c r="H399" s="126"/>
      <x:c r="I399" s="90"/>
      <x:c r="J399" s="91"/>
      <x:c r="K399" s="91"/>
      <x:c r="L399" s="127"/>
      <x:c r="M399" s="111"/>
      <x:c r="N399" s="90"/>
      <x:c r="O399" s="90"/>
      <x:c r="P399" s="90"/>
      <x:c r="Q399" s="90"/>
      <x:c r="R399" s="90"/>
      <x:c r="S399" s="90"/>
      <x:c r="T399" s="90"/>
      <x:c r="U399" s="90"/>
    </x:row>
    <x:row r="400" ht="19.5" hidden="0" customHeight="1">
      <x:c r="A400" s="90"/>
      <x:c r="B400" s="90"/>
      <x:c r="C400" s="90"/>
      <x:c r="D400" s="90"/>
      <x:c r="E400" s="90"/>
      <x:c r="F400" s="90"/>
      <x:c r="G400" s="90"/>
      <x:c r="H400" s="126"/>
      <x:c r="I400" s="90"/>
      <x:c r="J400" s="91"/>
      <x:c r="K400" s="91"/>
      <x:c r="L400" s="127"/>
      <x:c r="M400" s="111"/>
      <x:c r="N400" s="90"/>
      <x:c r="O400" s="90"/>
      <x:c r="P400" s="90"/>
      <x:c r="Q400" s="90"/>
      <x:c r="R400" s="90"/>
      <x:c r="S400" s="90"/>
      <x:c r="T400" s="90"/>
      <x:c r="U400" s="90"/>
    </x:row>
    <x:row r="401" ht="19.5" hidden="0" customHeight="1">
      <x:c r="A401" s="90"/>
      <x:c r="B401" s="90"/>
      <x:c r="C401" s="90"/>
      <x:c r="D401" s="90"/>
      <x:c r="E401" s="90"/>
      <x:c r="F401" s="90"/>
      <x:c r="G401" s="90"/>
      <x:c r="H401" s="126"/>
      <x:c r="I401" s="90"/>
      <x:c r="J401" s="91"/>
      <x:c r="K401" s="91"/>
      <x:c r="L401" s="127"/>
      <x:c r="M401" s="111"/>
      <x:c r="N401" s="90"/>
      <x:c r="O401" s="90"/>
      <x:c r="P401" s="90"/>
      <x:c r="Q401" s="90"/>
      <x:c r="R401" s="90"/>
      <x:c r="S401" s="90"/>
      <x:c r="T401" s="90"/>
      <x:c r="U401" s="90"/>
    </x:row>
    <x:row r="402" ht="19.5" hidden="0" customHeight="1">
      <x:c r="A402" s="90"/>
      <x:c r="B402" s="90"/>
      <x:c r="C402" s="90"/>
      <x:c r="D402" s="90"/>
      <x:c r="E402" s="90"/>
      <x:c r="F402" s="90"/>
      <x:c r="G402" s="90"/>
      <x:c r="H402" s="126"/>
      <x:c r="I402" s="90"/>
      <x:c r="J402" s="91"/>
      <x:c r="K402" s="91"/>
      <x:c r="L402" s="127"/>
      <x:c r="M402" s="111"/>
      <x:c r="N402" s="90"/>
      <x:c r="O402" s="90"/>
      <x:c r="P402" s="90"/>
      <x:c r="Q402" s="90"/>
      <x:c r="R402" s="90"/>
      <x:c r="S402" s="90"/>
      <x:c r="T402" s="90"/>
      <x:c r="U402" s="90"/>
    </x:row>
    <x:row r="403" ht="19.5" hidden="0" customHeight="1">
      <x:c r="A403" s="90"/>
      <x:c r="B403" s="90"/>
      <x:c r="C403" s="90"/>
      <x:c r="D403" s="90"/>
      <x:c r="E403" s="90"/>
      <x:c r="F403" s="90"/>
      <x:c r="G403" s="90"/>
      <x:c r="H403" s="126"/>
      <x:c r="I403" s="90"/>
      <x:c r="J403" s="91"/>
      <x:c r="K403" s="91"/>
      <x:c r="L403" s="127"/>
      <x:c r="M403" s="111"/>
      <x:c r="N403" s="90"/>
      <x:c r="O403" s="90"/>
      <x:c r="P403" s="90"/>
      <x:c r="Q403" s="90"/>
      <x:c r="R403" s="90"/>
      <x:c r="S403" s="90"/>
      <x:c r="T403" s="90"/>
      <x:c r="U403" s="90"/>
    </x:row>
    <x:row r="404" ht="19.5" hidden="0" customHeight="1">
      <x:c r="A404" s="90"/>
      <x:c r="B404" s="90"/>
      <x:c r="C404" s="90"/>
      <x:c r="D404" s="90"/>
      <x:c r="E404" s="90"/>
      <x:c r="F404" s="90"/>
      <x:c r="G404" s="90"/>
      <x:c r="H404" s="126"/>
      <x:c r="I404" s="90"/>
      <x:c r="J404" s="91"/>
      <x:c r="K404" s="91"/>
      <x:c r="L404" s="127"/>
      <x:c r="M404" s="111"/>
      <x:c r="N404" s="90"/>
      <x:c r="O404" s="90"/>
      <x:c r="P404" s="90"/>
      <x:c r="Q404" s="90"/>
      <x:c r="R404" s="90"/>
      <x:c r="S404" s="90"/>
      <x:c r="T404" s="90"/>
      <x:c r="U404" s="90"/>
    </x:row>
    <x:row r="405" ht="19.5" hidden="0" customHeight="1">
      <x:c r="A405" s="90"/>
      <x:c r="B405" s="90"/>
      <x:c r="C405" s="90"/>
      <x:c r="D405" s="90"/>
      <x:c r="E405" s="90"/>
      <x:c r="F405" s="90"/>
      <x:c r="G405" s="90"/>
      <x:c r="H405" s="126"/>
      <x:c r="I405" s="90"/>
      <x:c r="J405" s="91"/>
      <x:c r="K405" s="91"/>
      <x:c r="L405" s="127"/>
      <x:c r="M405" s="111"/>
      <x:c r="N405" s="90"/>
      <x:c r="O405" s="90"/>
      <x:c r="P405" s="90"/>
      <x:c r="Q405" s="90"/>
      <x:c r="R405" s="90"/>
      <x:c r="S405" s="90"/>
      <x:c r="T405" s="90"/>
      <x:c r="U405" s="90"/>
    </x:row>
    <x:row r="406" ht="19.5" hidden="0" customHeight="1">
      <x:c r="A406" s="90"/>
      <x:c r="B406" s="90"/>
      <x:c r="C406" s="90"/>
      <x:c r="D406" s="90"/>
      <x:c r="E406" s="90"/>
      <x:c r="F406" s="90"/>
      <x:c r="G406" s="90"/>
      <x:c r="H406" s="126"/>
      <x:c r="I406" s="90"/>
      <x:c r="J406" s="91"/>
      <x:c r="K406" s="91"/>
      <x:c r="L406" s="127"/>
      <x:c r="M406" s="111"/>
      <x:c r="N406" s="90"/>
      <x:c r="O406" s="90"/>
      <x:c r="P406" s="90"/>
      <x:c r="Q406" s="90"/>
      <x:c r="R406" s="90"/>
      <x:c r="S406" s="90"/>
      <x:c r="T406" s="90"/>
      <x:c r="U406" s="90"/>
    </x:row>
    <x:row r="407" ht="19.5" hidden="0" customHeight="1">
      <x:c r="A407" s="90"/>
      <x:c r="B407" s="90"/>
      <x:c r="C407" s="90"/>
      <x:c r="D407" s="90"/>
      <x:c r="E407" s="90"/>
      <x:c r="F407" s="90"/>
      <x:c r="G407" s="90"/>
      <x:c r="H407" s="126"/>
      <x:c r="I407" s="90"/>
      <x:c r="J407" s="91"/>
      <x:c r="K407" s="91"/>
      <x:c r="L407" s="127"/>
      <x:c r="M407" s="111"/>
      <x:c r="N407" s="90"/>
      <x:c r="O407" s="90"/>
      <x:c r="P407" s="90"/>
      <x:c r="Q407" s="90"/>
      <x:c r="R407" s="90"/>
      <x:c r="S407" s="90"/>
      <x:c r="T407" s="90"/>
      <x:c r="U407" s="90"/>
    </x:row>
    <x:row r="408" ht="19.5" hidden="0" customHeight="1">
      <x:c r="A408" s="90"/>
      <x:c r="B408" s="90"/>
      <x:c r="C408" s="90"/>
      <x:c r="D408" s="90"/>
      <x:c r="E408" s="90"/>
      <x:c r="F408" s="90"/>
      <x:c r="G408" s="90"/>
      <x:c r="H408" s="126"/>
      <x:c r="I408" s="90"/>
      <x:c r="J408" s="91"/>
      <x:c r="K408" s="91"/>
      <x:c r="L408" s="127"/>
      <x:c r="M408" s="111"/>
      <x:c r="N408" s="90"/>
      <x:c r="O408" s="90"/>
      <x:c r="P408" s="90"/>
      <x:c r="Q408" s="90"/>
      <x:c r="R408" s="90"/>
      <x:c r="S408" s="90"/>
      <x:c r="T408" s="90"/>
      <x:c r="U408" s="90"/>
    </x:row>
    <x:row r="409" ht="19.5" hidden="0" customHeight="1">
      <x:c r="A409" s="90"/>
      <x:c r="B409" s="90"/>
      <x:c r="C409" s="90"/>
      <x:c r="D409" s="90"/>
      <x:c r="E409" s="90"/>
      <x:c r="F409" s="90"/>
      <x:c r="G409" s="90"/>
      <x:c r="H409" s="126"/>
      <x:c r="I409" s="90"/>
      <x:c r="J409" s="91"/>
      <x:c r="K409" s="91"/>
      <x:c r="L409" s="127"/>
      <x:c r="M409" s="111"/>
      <x:c r="N409" s="90"/>
      <x:c r="O409" s="90"/>
      <x:c r="P409" s="90"/>
      <x:c r="Q409" s="90"/>
      <x:c r="R409" s="90"/>
      <x:c r="S409" s="90"/>
      <x:c r="T409" s="90"/>
      <x:c r="U409" s="90"/>
    </x:row>
    <x:row r="410" ht="19.5" hidden="0" customHeight="1">
      <x:c r="A410" s="90"/>
      <x:c r="B410" s="90"/>
      <x:c r="C410" s="90"/>
      <x:c r="D410" s="90"/>
      <x:c r="E410" s="90"/>
      <x:c r="F410" s="90"/>
      <x:c r="G410" s="90"/>
      <x:c r="H410" s="126"/>
      <x:c r="I410" s="90"/>
      <x:c r="J410" s="91"/>
      <x:c r="K410" s="91"/>
      <x:c r="L410" s="127"/>
      <x:c r="M410" s="111"/>
      <x:c r="N410" s="90"/>
      <x:c r="O410" s="90"/>
      <x:c r="P410" s="90"/>
      <x:c r="Q410" s="90"/>
      <x:c r="R410" s="90"/>
      <x:c r="S410" s="90"/>
      <x:c r="T410" s="90"/>
      <x:c r="U410" s="90"/>
    </x:row>
    <x:row r="411" ht="19.5" hidden="0" customHeight="1">
      <x:c r="A411" s="90"/>
      <x:c r="B411" s="90"/>
      <x:c r="C411" s="90"/>
      <x:c r="D411" s="90"/>
      <x:c r="E411" s="90"/>
      <x:c r="F411" s="90"/>
      <x:c r="G411" s="90"/>
      <x:c r="H411" s="126"/>
      <x:c r="I411" s="90"/>
      <x:c r="J411" s="91"/>
      <x:c r="K411" s="91"/>
      <x:c r="L411" s="127"/>
      <x:c r="M411" s="111"/>
      <x:c r="N411" s="90"/>
      <x:c r="O411" s="90"/>
      <x:c r="P411" s="90"/>
      <x:c r="Q411" s="90"/>
      <x:c r="R411" s="90"/>
      <x:c r="S411" s="90"/>
      <x:c r="T411" s="90"/>
      <x:c r="U411" s="90"/>
    </x:row>
    <x:row r="412" ht="19.5" hidden="0" customHeight="1">
      <x:c r="A412" s="90"/>
      <x:c r="B412" s="90"/>
      <x:c r="C412" s="90"/>
      <x:c r="D412" s="90"/>
      <x:c r="E412" s="90"/>
      <x:c r="F412" s="90"/>
      <x:c r="G412" s="90"/>
      <x:c r="H412" s="126"/>
      <x:c r="I412" s="90"/>
      <x:c r="J412" s="91"/>
      <x:c r="K412" s="91"/>
      <x:c r="L412" s="127"/>
      <x:c r="M412" s="111"/>
      <x:c r="N412" s="90"/>
      <x:c r="O412" s="90"/>
      <x:c r="P412" s="90"/>
      <x:c r="Q412" s="90"/>
      <x:c r="R412" s="90"/>
      <x:c r="S412" s="90"/>
      <x:c r="T412" s="90"/>
      <x:c r="U412" s="90"/>
    </x:row>
    <x:row r="413" ht="19.5" hidden="0" customHeight="1">
      <x:c r="A413" s="90"/>
      <x:c r="B413" s="90"/>
      <x:c r="C413" s="90"/>
      <x:c r="D413" s="90"/>
      <x:c r="E413" s="90"/>
      <x:c r="F413" s="90"/>
      <x:c r="G413" s="90"/>
      <x:c r="H413" s="126"/>
      <x:c r="I413" s="90"/>
      <x:c r="J413" s="91"/>
      <x:c r="K413" s="91"/>
      <x:c r="L413" s="127"/>
      <x:c r="M413" s="111"/>
      <x:c r="N413" s="90"/>
      <x:c r="O413" s="90"/>
      <x:c r="P413" s="90"/>
      <x:c r="Q413" s="90"/>
      <x:c r="R413" s="90"/>
      <x:c r="S413" s="90"/>
      <x:c r="T413" s="90"/>
      <x:c r="U413" s="90"/>
    </x:row>
    <x:row r="414" ht="19.5" hidden="0" customHeight="1">
      <x:c r="A414" s="90"/>
      <x:c r="B414" s="90"/>
      <x:c r="C414" s="90"/>
      <x:c r="D414" s="90"/>
      <x:c r="E414" s="90"/>
      <x:c r="F414" s="90"/>
      <x:c r="G414" s="90"/>
      <x:c r="H414" s="126"/>
      <x:c r="I414" s="90"/>
      <x:c r="J414" s="91"/>
      <x:c r="K414" s="91"/>
      <x:c r="L414" s="127"/>
      <x:c r="M414" s="111"/>
      <x:c r="N414" s="90"/>
      <x:c r="O414" s="90"/>
      <x:c r="P414" s="90"/>
      <x:c r="Q414" s="90"/>
      <x:c r="R414" s="90"/>
      <x:c r="S414" s="90"/>
      <x:c r="T414" s="90"/>
      <x:c r="U414" s="90"/>
    </x:row>
    <x:row r="415" ht="19.5" hidden="0" customHeight="1">
      <x:c r="A415" s="90"/>
      <x:c r="B415" s="90"/>
      <x:c r="C415" s="90"/>
      <x:c r="D415" s="90"/>
      <x:c r="E415" s="90"/>
      <x:c r="F415" s="90"/>
      <x:c r="G415" s="90"/>
      <x:c r="H415" s="126"/>
      <x:c r="I415" s="90"/>
      <x:c r="J415" s="91"/>
      <x:c r="K415" s="91"/>
      <x:c r="L415" s="127"/>
      <x:c r="M415" s="111"/>
      <x:c r="N415" s="90"/>
      <x:c r="O415" s="90"/>
      <x:c r="P415" s="90"/>
      <x:c r="Q415" s="90"/>
      <x:c r="R415" s="90"/>
      <x:c r="S415" s="90"/>
      <x:c r="T415" s="90"/>
      <x:c r="U415" s="90"/>
    </x:row>
    <x:row r="416" ht="19.5" hidden="0" customHeight="1">
      <x:c r="A416" s="90"/>
      <x:c r="B416" s="90"/>
      <x:c r="C416" s="90"/>
      <x:c r="D416" s="90"/>
      <x:c r="E416" s="90"/>
      <x:c r="F416" s="90"/>
      <x:c r="G416" s="90"/>
      <x:c r="H416" s="126"/>
      <x:c r="I416" s="90"/>
      <x:c r="J416" s="91"/>
      <x:c r="K416" s="91"/>
      <x:c r="L416" s="127"/>
      <x:c r="M416" s="111"/>
      <x:c r="N416" s="90"/>
      <x:c r="O416" s="90"/>
      <x:c r="P416" s="90"/>
      <x:c r="Q416" s="90"/>
      <x:c r="R416" s="90"/>
      <x:c r="S416" s="90"/>
      <x:c r="T416" s="90"/>
      <x:c r="U416" s="90"/>
    </x:row>
    <x:row r="417" ht="19.5" hidden="0" customHeight="1">
      <x:c r="A417" s="90"/>
      <x:c r="B417" s="90"/>
      <x:c r="C417" s="90"/>
      <x:c r="D417" s="90"/>
      <x:c r="E417" s="90"/>
      <x:c r="F417" s="90"/>
      <x:c r="G417" s="90"/>
      <x:c r="H417" s="126"/>
      <x:c r="I417" s="90"/>
      <x:c r="J417" s="91"/>
      <x:c r="K417" s="91"/>
      <x:c r="L417" s="127"/>
      <x:c r="M417" s="111"/>
      <x:c r="N417" s="90"/>
      <x:c r="O417" s="90"/>
      <x:c r="P417" s="90"/>
      <x:c r="Q417" s="90"/>
      <x:c r="R417" s="90"/>
      <x:c r="S417" s="90"/>
      <x:c r="T417" s="90"/>
      <x:c r="U417" s="90"/>
    </x:row>
    <x:row r="418" ht="19.5" hidden="0" customHeight="1">
      <x:c r="A418" s="90"/>
      <x:c r="B418" s="90"/>
      <x:c r="C418" s="90"/>
      <x:c r="D418" s="90"/>
      <x:c r="E418" s="90"/>
      <x:c r="F418" s="90"/>
      <x:c r="G418" s="90"/>
      <x:c r="H418" s="126"/>
      <x:c r="I418" s="90"/>
      <x:c r="J418" s="91"/>
      <x:c r="K418" s="91"/>
      <x:c r="L418" s="127"/>
      <x:c r="M418" s="111"/>
      <x:c r="N418" s="90"/>
      <x:c r="O418" s="90"/>
      <x:c r="P418" s="90"/>
      <x:c r="Q418" s="90"/>
      <x:c r="R418" s="90"/>
      <x:c r="S418" s="90"/>
      <x:c r="T418" s="90"/>
      <x:c r="U418" s="90"/>
    </x:row>
    <x:row r="419" ht="19.5" hidden="0" customHeight="1">
      <x:c r="A419" s="90"/>
      <x:c r="B419" s="90"/>
      <x:c r="C419" s="90"/>
      <x:c r="D419" s="90"/>
      <x:c r="E419" s="90"/>
      <x:c r="F419" s="90"/>
      <x:c r="G419" s="90"/>
      <x:c r="H419" s="126"/>
      <x:c r="I419" s="90"/>
      <x:c r="J419" s="91"/>
      <x:c r="K419" s="91"/>
      <x:c r="L419" s="127"/>
      <x:c r="M419" s="111"/>
      <x:c r="N419" s="90"/>
      <x:c r="O419" s="90"/>
      <x:c r="P419" s="90"/>
      <x:c r="Q419" s="90"/>
      <x:c r="R419" s="90"/>
      <x:c r="S419" s="90"/>
      <x:c r="T419" s="90"/>
      <x:c r="U419" s="90"/>
    </x:row>
    <x:row r="420" ht="19.5" hidden="0" customHeight="1">
      <x:c r="A420" s="90"/>
      <x:c r="B420" s="90"/>
      <x:c r="C420" s="90"/>
      <x:c r="D420" s="90"/>
      <x:c r="E420" s="90"/>
      <x:c r="F420" s="90"/>
      <x:c r="G420" s="90"/>
      <x:c r="H420" s="126"/>
      <x:c r="I420" s="90"/>
      <x:c r="J420" s="91"/>
      <x:c r="K420" s="91"/>
      <x:c r="L420" s="127"/>
      <x:c r="M420" s="111"/>
      <x:c r="N420" s="90"/>
      <x:c r="O420" s="90"/>
      <x:c r="P420" s="90"/>
      <x:c r="Q420" s="90"/>
      <x:c r="R420" s="90"/>
      <x:c r="S420" s="90"/>
      <x:c r="T420" s="90"/>
      <x:c r="U420" s="90"/>
    </x:row>
    <x:row r="421" ht="19.5" hidden="0" customHeight="1">
      <x:c r="A421" s="90"/>
      <x:c r="B421" s="90"/>
      <x:c r="C421" s="90"/>
      <x:c r="D421" s="90"/>
      <x:c r="E421" s="90"/>
      <x:c r="F421" s="90"/>
      <x:c r="G421" s="90"/>
      <x:c r="H421" s="126"/>
      <x:c r="I421" s="90"/>
      <x:c r="J421" s="91"/>
      <x:c r="K421" s="91"/>
      <x:c r="L421" s="127"/>
      <x:c r="M421" s="111"/>
      <x:c r="N421" s="90"/>
      <x:c r="O421" s="90"/>
      <x:c r="P421" s="90"/>
      <x:c r="Q421" s="90"/>
      <x:c r="R421" s="90"/>
      <x:c r="S421" s="90"/>
      <x:c r="T421" s="90"/>
      <x:c r="U421" s="90"/>
    </x:row>
    <x:row r="422" ht="19.5" hidden="0" customHeight="1">
      <x:c r="A422" s="90"/>
      <x:c r="B422" s="90"/>
      <x:c r="C422" s="90"/>
      <x:c r="D422" s="90"/>
      <x:c r="E422" s="90"/>
      <x:c r="F422" s="90"/>
      <x:c r="G422" s="90"/>
      <x:c r="H422" s="126"/>
      <x:c r="I422" s="90"/>
      <x:c r="J422" s="91"/>
      <x:c r="K422" s="91"/>
      <x:c r="L422" s="127"/>
      <x:c r="M422" s="111"/>
      <x:c r="N422" s="90"/>
      <x:c r="O422" s="90"/>
      <x:c r="P422" s="90"/>
      <x:c r="Q422" s="90"/>
      <x:c r="R422" s="90"/>
      <x:c r="S422" s="90"/>
      <x:c r="T422" s="90"/>
      <x:c r="U422" s="90"/>
    </x:row>
    <x:row r="423" ht="19.5" hidden="0" customHeight="1">
      <x:c r="A423" s="90"/>
      <x:c r="B423" s="90"/>
      <x:c r="C423" s="90"/>
      <x:c r="D423" s="90"/>
      <x:c r="E423" s="90"/>
      <x:c r="F423" s="90"/>
      <x:c r="G423" s="90"/>
      <x:c r="H423" s="126"/>
      <x:c r="I423" s="90"/>
      <x:c r="J423" s="91"/>
      <x:c r="K423" s="91"/>
      <x:c r="L423" s="127"/>
      <x:c r="M423" s="111"/>
      <x:c r="N423" s="90"/>
      <x:c r="O423" s="90"/>
      <x:c r="P423" s="90"/>
      <x:c r="Q423" s="90"/>
      <x:c r="R423" s="90"/>
      <x:c r="S423" s="90"/>
      <x:c r="T423" s="90"/>
      <x:c r="U423" s="90"/>
    </x:row>
    <x:row r="424" ht="19.5" hidden="0" customHeight="1">
      <x:c r="A424" s="90"/>
      <x:c r="B424" s="90"/>
      <x:c r="C424" s="90"/>
      <x:c r="D424" s="90"/>
      <x:c r="E424" s="90"/>
      <x:c r="F424" s="90"/>
      <x:c r="G424" s="90"/>
      <x:c r="H424" s="126"/>
      <x:c r="I424" s="90"/>
      <x:c r="J424" s="91"/>
      <x:c r="K424" s="91"/>
      <x:c r="L424" s="127"/>
      <x:c r="M424" s="111"/>
      <x:c r="N424" s="90"/>
      <x:c r="O424" s="90"/>
      <x:c r="P424" s="90"/>
      <x:c r="Q424" s="90"/>
      <x:c r="R424" s="90"/>
      <x:c r="S424" s="90"/>
      <x:c r="T424" s="90"/>
      <x:c r="U424" s="90"/>
    </x:row>
    <x:row r="425" ht="19.5" hidden="0" customHeight="1">
      <x:c r="A425" s="90"/>
      <x:c r="B425" s="90"/>
      <x:c r="C425" s="90"/>
      <x:c r="D425" s="90"/>
      <x:c r="E425" s="90"/>
      <x:c r="F425" s="90"/>
      <x:c r="G425" s="90"/>
      <x:c r="H425" s="126"/>
      <x:c r="I425" s="90"/>
      <x:c r="J425" s="91"/>
      <x:c r="K425" s="91"/>
      <x:c r="L425" s="127"/>
      <x:c r="M425" s="111"/>
      <x:c r="N425" s="90"/>
      <x:c r="O425" s="90"/>
      <x:c r="P425" s="90"/>
      <x:c r="Q425" s="90"/>
      <x:c r="R425" s="90"/>
      <x:c r="S425" s="90"/>
      <x:c r="T425" s="90"/>
      <x:c r="U425" s="90"/>
    </x:row>
    <x:row r="426" ht="19.5" hidden="0" customHeight="1">
      <x:c r="A426" s="90"/>
      <x:c r="B426" s="90"/>
      <x:c r="C426" s="90"/>
      <x:c r="D426" s="90"/>
      <x:c r="E426" s="90"/>
      <x:c r="F426" s="90"/>
      <x:c r="G426" s="90"/>
      <x:c r="H426" s="126"/>
      <x:c r="I426" s="90"/>
      <x:c r="J426" s="91"/>
      <x:c r="K426" s="91"/>
      <x:c r="L426" s="127"/>
      <x:c r="M426" s="111"/>
      <x:c r="N426" s="90"/>
      <x:c r="O426" s="90"/>
      <x:c r="P426" s="90"/>
      <x:c r="Q426" s="90"/>
      <x:c r="R426" s="90"/>
      <x:c r="S426" s="90"/>
      <x:c r="T426" s="90"/>
      <x:c r="U426" s="90"/>
    </x:row>
    <x:row r="427" ht="19.5" hidden="0" customHeight="1">
      <x:c r="A427" s="90"/>
      <x:c r="B427" s="90"/>
      <x:c r="C427" s="90"/>
      <x:c r="D427" s="90"/>
      <x:c r="E427" s="90"/>
      <x:c r="F427" s="90"/>
      <x:c r="G427" s="90"/>
      <x:c r="H427" s="126"/>
      <x:c r="I427" s="90"/>
      <x:c r="J427" s="91"/>
      <x:c r="K427" s="91"/>
      <x:c r="L427" s="127"/>
      <x:c r="M427" s="111"/>
      <x:c r="N427" s="90"/>
      <x:c r="O427" s="90"/>
      <x:c r="P427" s="90"/>
      <x:c r="Q427" s="90"/>
      <x:c r="R427" s="90"/>
      <x:c r="S427" s="90"/>
      <x:c r="T427" s="90"/>
      <x:c r="U427" s="90"/>
    </x:row>
    <x:row r="428" ht="19.5" hidden="0" customHeight="1">
      <x:c r="A428" s="90"/>
      <x:c r="B428" s="90"/>
      <x:c r="C428" s="90"/>
      <x:c r="D428" s="90"/>
      <x:c r="E428" s="90"/>
      <x:c r="F428" s="90"/>
      <x:c r="G428" s="90"/>
      <x:c r="H428" s="126"/>
      <x:c r="I428" s="90"/>
      <x:c r="J428" s="91"/>
      <x:c r="K428" s="91"/>
      <x:c r="L428" s="127"/>
      <x:c r="M428" s="111"/>
      <x:c r="N428" s="90"/>
      <x:c r="O428" s="90"/>
      <x:c r="P428" s="90"/>
      <x:c r="Q428" s="90"/>
      <x:c r="R428" s="90"/>
      <x:c r="S428" s="90"/>
      <x:c r="T428" s="90"/>
      <x:c r="U428" s="90"/>
    </x:row>
    <x:row r="429" ht="19.5" hidden="0" customHeight="1">
      <x:c r="A429" s="90"/>
      <x:c r="B429" s="90"/>
      <x:c r="C429" s="90"/>
      <x:c r="D429" s="90"/>
      <x:c r="E429" s="90"/>
      <x:c r="F429" s="90"/>
      <x:c r="G429" s="90"/>
      <x:c r="H429" s="126"/>
      <x:c r="I429" s="90"/>
      <x:c r="J429" s="91"/>
      <x:c r="K429" s="91"/>
      <x:c r="L429" s="127"/>
      <x:c r="M429" s="111"/>
      <x:c r="N429" s="90"/>
      <x:c r="O429" s="90"/>
      <x:c r="P429" s="90"/>
      <x:c r="Q429" s="90"/>
      <x:c r="R429" s="90"/>
      <x:c r="S429" s="90"/>
      <x:c r="T429" s="90"/>
      <x:c r="U429" s="90"/>
    </x:row>
    <x:row r="430" ht="19.5" hidden="0" customHeight="1">
      <x:c r="A430" s="90"/>
      <x:c r="B430" s="90"/>
      <x:c r="C430" s="90"/>
      <x:c r="D430" s="90"/>
      <x:c r="E430" s="90"/>
      <x:c r="F430" s="90"/>
      <x:c r="G430" s="90"/>
      <x:c r="H430" s="126"/>
      <x:c r="I430" s="90"/>
      <x:c r="J430" s="91"/>
      <x:c r="K430" s="91"/>
      <x:c r="L430" s="127"/>
      <x:c r="M430" s="111"/>
      <x:c r="N430" s="90"/>
      <x:c r="O430" s="90"/>
      <x:c r="P430" s="90"/>
      <x:c r="Q430" s="90"/>
      <x:c r="R430" s="90"/>
      <x:c r="S430" s="90"/>
      <x:c r="T430" s="90"/>
      <x:c r="U430" s="90"/>
    </x:row>
    <x:row r="431" ht="19.5" hidden="0" customHeight="1">
      <x:c r="A431" s="90"/>
      <x:c r="B431" s="90"/>
      <x:c r="C431" s="90"/>
      <x:c r="D431" s="90"/>
      <x:c r="E431" s="90"/>
      <x:c r="F431" s="90"/>
      <x:c r="G431" s="90"/>
      <x:c r="H431" s="126"/>
      <x:c r="I431" s="90"/>
      <x:c r="J431" s="91"/>
      <x:c r="K431" s="91"/>
      <x:c r="L431" s="127"/>
      <x:c r="M431" s="111"/>
      <x:c r="N431" s="90"/>
      <x:c r="O431" s="90"/>
      <x:c r="P431" s="90"/>
      <x:c r="Q431" s="90"/>
      <x:c r="R431" s="90"/>
      <x:c r="S431" s="90"/>
      <x:c r="T431" s="90"/>
      <x:c r="U431" s="90"/>
    </x:row>
    <x:row r="432" ht="19.5" hidden="0" customHeight="1">
      <x:c r="A432" s="90"/>
      <x:c r="B432" s="90"/>
      <x:c r="C432" s="90"/>
      <x:c r="D432" s="90"/>
      <x:c r="E432" s="90"/>
      <x:c r="F432" s="90"/>
      <x:c r="G432" s="90"/>
      <x:c r="H432" s="126"/>
      <x:c r="I432" s="90"/>
      <x:c r="J432" s="91"/>
      <x:c r="K432" s="91"/>
      <x:c r="L432" s="127"/>
      <x:c r="M432" s="111"/>
      <x:c r="N432" s="90"/>
      <x:c r="O432" s="90"/>
      <x:c r="P432" s="90"/>
      <x:c r="Q432" s="90"/>
      <x:c r="R432" s="90"/>
      <x:c r="S432" s="90"/>
      <x:c r="T432" s="90"/>
      <x:c r="U432" s="90"/>
    </x:row>
    <x:row r="433" ht="19.5" hidden="0" customHeight="1">
      <x:c r="A433" s="90"/>
      <x:c r="B433" s="90"/>
      <x:c r="C433" s="90"/>
      <x:c r="D433" s="90"/>
      <x:c r="E433" s="90"/>
      <x:c r="F433" s="90"/>
      <x:c r="G433" s="90"/>
      <x:c r="H433" s="126"/>
      <x:c r="I433" s="90"/>
      <x:c r="J433" s="91"/>
      <x:c r="K433" s="91"/>
      <x:c r="L433" s="127"/>
      <x:c r="M433" s="111"/>
      <x:c r="N433" s="90"/>
      <x:c r="O433" s="90"/>
      <x:c r="P433" s="90"/>
      <x:c r="Q433" s="90"/>
      <x:c r="R433" s="90"/>
      <x:c r="S433" s="90"/>
      <x:c r="T433" s="90"/>
      <x:c r="U433" s="90"/>
    </x:row>
    <x:row r="434" ht="19.5" hidden="0" customHeight="1">
      <x:c r="A434" s="90"/>
      <x:c r="B434" s="90"/>
      <x:c r="C434" s="90"/>
      <x:c r="D434" s="90"/>
      <x:c r="E434" s="90"/>
      <x:c r="F434" s="90"/>
      <x:c r="G434" s="90"/>
      <x:c r="H434" s="126"/>
      <x:c r="I434" s="90"/>
      <x:c r="J434" s="91"/>
      <x:c r="K434" s="91"/>
      <x:c r="L434" s="127"/>
      <x:c r="M434" s="111"/>
      <x:c r="N434" s="90"/>
      <x:c r="O434" s="90"/>
      <x:c r="P434" s="90"/>
      <x:c r="Q434" s="90"/>
      <x:c r="R434" s="90"/>
      <x:c r="S434" s="90"/>
      <x:c r="T434" s="90"/>
      <x:c r="U434" s="90"/>
    </x:row>
    <x:row r="435" ht="19.5" hidden="0" customHeight="1">
      <x:c r="A435" s="90"/>
      <x:c r="B435" s="90"/>
      <x:c r="C435" s="90"/>
      <x:c r="D435" s="90"/>
      <x:c r="E435" s="90"/>
      <x:c r="F435" s="90"/>
      <x:c r="G435" s="90"/>
      <x:c r="H435" s="126"/>
      <x:c r="I435" s="90"/>
      <x:c r="J435" s="91"/>
      <x:c r="K435" s="91"/>
      <x:c r="L435" s="127"/>
      <x:c r="M435" s="111"/>
      <x:c r="N435" s="90"/>
      <x:c r="O435" s="90"/>
      <x:c r="P435" s="90"/>
      <x:c r="Q435" s="90"/>
      <x:c r="R435" s="90"/>
      <x:c r="S435" s="90"/>
      <x:c r="T435" s="90"/>
      <x:c r="U435" s="90"/>
    </x:row>
    <x:row r="436" ht="19.5" hidden="0" customHeight="1">
      <x:c r="A436" s="90"/>
      <x:c r="B436" s="90"/>
      <x:c r="C436" s="90"/>
      <x:c r="D436" s="90"/>
      <x:c r="E436" s="90"/>
      <x:c r="F436" s="90"/>
      <x:c r="G436" s="90"/>
      <x:c r="H436" s="126"/>
      <x:c r="I436" s="90"/>
      <x:c r="J436" s="91"/>
      <x:c r="K436" s="91"/>
      <x:c r="L436" s="127"/>
      <x:c r="M436" s="111"/>
      <x:c r="N436" s="90"/>
      <x:c r="O436" s="90"/>
      <x:c r="P436" s="90"/>
      <x:c r="Q436" s="90"/>
      <x:c r="R436" s="90"/>
      <x:c r="S436" s="90"/>
      <x:c r="T436" s="90"/>
      <x:c r="U436" s="90"/>
    </x:row>
    <x:row r="437" ht="19.5" hidden="0" customHeight="1">
      <x:c r="A437" s="90"/>
      <x:c r="B437" s="90"/>
      <x:c r="C437" s="90"/>
      <x:c r="D437" s="90"/>
      <x:c r="E437" s="90"/>
      <x:c r="F437" s="90"/>
      <x:c r="G437" s="90"/>
      <x:c r="H437" s="126"/>
      <x:c r="I437" s="90"/>
      <x:c r="J437" s="91"/>
      <x:c r="K437" s="91"/>
      <x:c r="L437" s="127"/>
      <x:c r="M437" s="111"/>
      <x:c r="N437" s="90"/>
      <x:c r="O437" s="90"/>
      <x:c r="P437" s="90"/>
      <x:c r="Q437" s="90"/>
      <x:c r="R437" s="90"/>
      <x:c r="S437" s="90"/>
      <x:c r="T437" s="90"/>
      <x:c r="U437" s="90"/>
    </x:row>
    <x:row r="438" ht="19.5" hidden="0" customHeight="1">
      <x:c r="A438" s="90"/>
      <x:c r="B438" s="90"/>
      <x:c r="C438" s="90"/>
      <x:c r="D438" s="90"/>
      <x:c r="E438" s="90"/>
      <x:c r="F438" s="90"/>
      <x:c r="G438" s="90"/>
      <x:c r="H438" s="126"/>
      <x:c r="I438" s="90"/>
      <x:c r="J438" s="91"/>
      <x:c r="K438" s="91"/>
      <x:c r="L438" s="127"/>
      <x:c r="M438" s="111"/>
      <x:c r="N438" s="90"/>
      <x:c r="O438" s="90"/>
      <x:c r="P438" s="90"/>
      <x:c r="Q438" s="90"/>
      <x:c r="R438" s="90"/>
      <x:c r="S438" s="90"/>
      <x:c r="T438" s="90"/>
      <x:c r="U438" s="90"/>
    </x:row>
    <x:row r="439" ht="19.5" hidden="0" customHeight="1">
      <x:c r="A439" s="90"/>
      <x:c r="B439" s="90"/>
      <x:c r="C439" s="90"/>
      <x:c r="D439" s="90"/>
      <x:c r="E439" s="90"/>
      <x:c r="F439" s="90"/>
      <x:c r="G439" s="90"/>
      <x:c r="H439" s="126"/>
      <x:c r="I439" s="90"/>
      <x:c r="J439" s="91"/>
      <x:c r="K439" s="91"/>
      <x:c r="L439" s="127"/>
      <x:c r="M439" s="111"/>
      <x:c r="N439" s="90"/>
      <x:c r="O439" s="90"/>
      <x:c r="P439" s="90"/>
      <x:c r="Q439" s="90"/>
      <x:c r="R439" s="90"/>
      <x:c r="S439" s="90"/>
      <x:c r="T439" s="90"/>
      <x:c r="U439" s="90"/>
    </x:row>
    <x:row r="440" ht="19.5" hidden="0" customHeight="1">
      <x:c r="A440" s="90"/>
      <x:c r="B440" s="90"/>
      <x:c r="C440" s="90"/>
      <x:c r="D440" s="90"/>
      <x:c r="E440" s="90"/>
      <x:c r="F440" s="90"/>
      <x:c r="G440" s="90"/>
      <x:c r="H440" s="126"/>
      <x:c r="I440" s="90"/>
      <x:c r="J440" s="91"/>
      <x:c r="K440" s="91"/>
      <x:c r="L440" s="127"/>
      <x:c r="M440" s="111"/>
      <x:c r="N440" s="90"/>
      <x:c r="O440" s="90"/>
      <x:c r="P440" s="90"/>
      <x:c r="Q440" s="90"/>
      <x:c r="R440" s="90"/>
      <x:c r="S440" s="90"/>
      <x:c r="T440" s="90"/>
      <x:c r="U440" s="90"/>
    </x:row>
    <x:row r="441" ht="19.5" hidden="0" customHeight="1">
      <x:c r="A441" s="90"/>
      <x:c r="B441" s="90"/>
      <x:c r="C441" s="90"/>
      <x:c r="D441" s="90"/>
      <x:c r="E441" s="90"/>
      <x:c r="F441" s="90"/>
      <x:c r="G441" s="90"/>
      <x:c r="H441" s="126"/>
      <x:c r="I441" s="90"/>
      <x:c r="J441" s="91"/>
      <x:c r="K441" s="91"/>
      <x:c r="L441" s="127"/>
      <x:c r="M441" s="111"/>
      <x:c r="N441" s="90"/>
      <x:c r="O441" s="90"/>
      <x:c r="P441" s="90"/>
      <x:c r="Q441" s="90"/>
      <x:c r="R441" s="90"/>
      <x:c r="S441" s="90"/>
      <x:c r="T441" s="90"/>
      <x:c r="U441" s="90"/>
    </x:row>
    <x:row r="442" ht="19.5" hidden="0" customHeight="1">
      <x:c r="A442" s="90"/>
      <x:c r="B442" s="90"/>
      <x:c r="C442" s="90"/>
      <x:c r="D442" s="90"/>
      <x:c r="E442" s="90"/>
      <x:c r="F442" s="90"/>
      <x:c r="G442" s="90"/>
      <x:c r="H442" s="126"/>
      <x:c r="I442" s="90"/>
      <x:c r="J442" s="91"/>
      <x:c r="K442" s="91"/>
      <x:c r="L442" s="127"/>
      <x:c r="M442" s="111"/>
      <x:c r="N442" s="90"/>
      <x:c r="O442" s="90"/>
      <x:c r="P442" s="90"/>
      <x:c r="Q442" s="90"/>
      <x:c r="R442" s="90"/>
      <x:c r="S442" s="90"/>
      <x:c r="T442" s="90"/>
      <x:c r="U442" s="90"/>
    </x:row>
    <x:row r="443" ht="19.5" hidden="0" customHeight="1">
      <x:c r="A443" s="90"/>
      <x:c r="B443" s="90"/>
      <x:c r="C443" s="90"/>
      <x:c r="D443" s="90"/>
      <x:c r="E443" s="90"/>
      <x:c r="F443" s="90"/>
      <x:c r="G443" s="90"/>
      <x:c r="H443" s="126"/>
      <x:c r="I443" s="90"/>
      <x:c r="J443" s="91"/>
      <x:c r="K443" s="91"/>
      <x:c r="L443" s="127"/>
      <x:c r="M443" s="111"/>
      <x:c r="N443" s="90"/>
      <x:c r="O443" s="90"/>
      <x:c r="P443" s="90"/>
      <x:c r="Q443" s="90"/>
      <x:c r="R443" s="90"/>
      <x:c r="S443" s="90"/>
      <x:c r="T443" s="90"/>
      <x:c r="U443" s="90"/>
    </x:row>
    <x:row r="444" ht="19.5" hidden="0" customHeight="1">
      <x:c r="A444" s="90"/>
      <x:c r="B444" s="90"/>
      <x:c r="C444" s="90"/>
      <x:c r="D444" s="90"/>
      <x:c r="E444" s="90"/>
      <x:c r="F444" s="90"/>
      <x:c r="G444" s="90"/>
      <x:c r="H444" s="126"/>
      <x:c r="I444" s="90"/>
      <x:c r="J444" s="91"/>
      <x:c r="K444" s="91"/>
      <x:c r="L444" s="127"/>
      <x:c r="M444" s="111"/>
      <x:c r="N444" s="90"/>
      <x:c r="O444" s="90"/>
      <x:c r="P444" s="90"/>
      <x:c r="Q444" s="90"/>
      <x:c r="R444" s="90"/>
      <x:c r="S444" s="90"/>
      <x:c r="T444" s="90"/>
      <x:c r="U444" s="90"/>
    </x:row>
    <x:row r="445" ht="19.5" hidden="0" customHeight="1">
      <x:c r="A445" s="90"/>
      <x:c r="B445" s="90"/>
      <x:c r="C445" s="90"/>
      <x:c r="D445" s="90"/>
      <x:c r="E445" s="90"/>
      <x:c r="F445" s="90"/>
      <x:c r="G445" s="90"/>
      <x:c r="H445" s="126"/>
      <x:c r="I445" s="90"/>
      <x:c r="J445" s="91"/>
      <x:c r="K445" s="91"/>
      <x:c r="L445" s="127"/>
      <x:c r="M445" s="111"/>
      <x:c r="N445" s="90"/>
      <x:c r="O445" s="90"/>
      <x:c r="P445" s="90"/>
      <x:c r="Q445" s="90"/>
      <x:c r="R445" s="90"/>
      <x:c r="S445" s="90"/>
      <x:c r="T445" s="90"/>
      <x:c r="U445" s="90"/>
    </x:row>
    <x:row r="446" ht="19.5" hidden="0" customHeight="1">
      <x:c r="A446" s="90"/>
      <x:c r="B446" s="90"/>
      <x:c r="C446" s="90"/>
      <x:c r="D446" s="90"/>
      <x:c r="E446" s="90"/>
      <x:c r="F446" s="90"/>
      <x:c r="G446" s="90"/>
      <x:c r="H446" s="126"/>
      <x:c r="I446" s="90"/>
      <x:c r="J446" s="91"/>
      <x:c r="K446" s="91"/>
      <x:c r="L446" s="127"/>
      <x:c r="M446" s="111"/>
      <x:c r="N446" s="90"/>
      <x:c r="O446" s="90"/>
      <x:c r="P446" s="90"/>
      <x:c r="Q446" s="90"/>
      <x:c r="R446" s="90"/>
      <x:c r="S446" s="90"/>
      <x:c r="T446" s="90"/>
      <x:c r="U446" s="90"/>
    </x:row>
    <x:row r="447" ht="19.5" hidden="0" customHeight="1">
      <x:c r="A447" s="90"/>
      <x:c r="B447" s="90"/>
      <x:c r="C447" s="90"/>
      <x:c r="D447" s="90"/>
      <x:c r="E447" s="90"/>
      <x:c r="F447" s="90"/>
      <x:c r="G447" s="90"/>
      <x:c r="H447" s="126"/>
      <x:c r="I447" s="90"/>
      <x:c r="J447" s="91"/>
      <x:c r="K447" s="91"/>
      <x:c r="L447" s="127"/>
      <x:c r="M447" s="111"/>
      <x:c r="N447" s="90"/>
      <x:c r="O447" s="90"/>
      <x:c r="P447" s="90"/>
      <x:c r="Q447" s="90"/>
      <x:c r="R447" s="90"/>
      <x:c r="S447" s="90"/>
      <x:c r="T447" s="90"/>
      <x:c r="U447" s="90"/>
    </x:row>
    <x:row r="448" ht="19.5" hidden="0" customHeight="1">
      <x:c r="A448" s="90"/>
      <x:c r="B448" s="90"/>
      <x:c r="C448" s="90"/>
      <x:c r="D448" s="90"/>
      <x:c r="E448" s="90"/>
      <x:c r="F448" s="90"/>
      <x:c r="G448" s="90"/>
      <x:c r="H448" s="126"/>
      <x:c r="I448" s="90"/>
      <x:c r="J448" s="91"/>
      <x:c r="K448" s="91"/>
      <x:c r="L448" s="127"/>
      <x:c r="M448" s="111"/>
      <x:c r="N448" s="90"/>
      <x:c r="O448" s="90"/>
      <x:c r="P448" s="90"/>
      <x:c r="Q448" s="90"/>
      <x:c r="R448" s="90"/>
      <x:c r="S448" s="90"/>
      <x:c r="T448" s="90"/>
      <x:c r="U448" s="90"/>
    </x:row>
    <x:row r="449" ht="19.5" hidden="0" customHeight="1">
      <x:c r="A449" s="90"/>
      <x:c r="B449" s="90"/>
      <x:c r="C449" s="90"/>
      <x:c r="D449" s="90"/>
      <x:c r="E449" s="90"/>
      <x:c r="F449" s="90"/>
      <x:c r="G449" s="90"/>
      <x:c r="H449" s="126"/>
      <x:c r="I449" s="90"/>
      <x:c r="J449" s="91"/>
      <x:c r="K449" s="91"/>
      <x:c r="L449" s="127"/>
      <x:c r="M449" s="111"/>
      <x:c r="N449" s="90"/>
      <x:c r="O449" s="90"/>
      <x:c r="P449" s="90"/>
      <x:c r="Q449" s="90"/>
      <x:c r="R449" s="90"/>
      <x:c r="S449" s="90"/>
      <x:c r="T449" s="90"/>
      <x:c r="U449" s="90"/>
    </x:row>
    <x:row r="450" ht="19.5" hidden="0" customHeight="1">
      <x:c r="A450" s="90"/>
      <x:c r="B450" s="90"/>
      <x:c r="C450" s="90"/>
      <x:c r="D450" s="90"/>
      <x:c r="E450" s="90"/>
      <x:c r="F450" s="90"/>
      <x:c r="G450" s="90"/>
      <x:c r="H450" s="126"/>
      <x:c r="I450" s="90"/>
      <x:c r="J450" s="91"/>
      <x:c r="K450" s="91"/>
      <x:c r="L450" s="127"/>
      <x:c r="M450" s="111"/>
      <x:c r="N450" s="90"/>
      <x:c r="O450" s="90"/>
      <x:c r="P450" s="90"/>
      <x:c r="Q450" s="90"/>
      <x:c r="R450" s="90"/>
      <x:c r="S450" s="90"/>
      <x:c r="T450" s="90"/>
      <x:c r="U450" s="90"/>
    </x:row>
    <x:row r="451" ht="19.5" hidden="0" customHeight="1">
      <x:c r="A451" s="90"/>
      <x:c r="B451" s="90"/>
      <x:c r="C451" s="90"/>
      <x:c r="D451" s="90"/>
      <x:c r="E451" s="90"/>
      <x:c r="F451" s="90"/>
      <x:c r="G451" s="90"/>
      <x:c r="H451" s="126"/>
      <x:c r="I451" s="90"/>
      <x:c r="J451" s="91"/>
      <x:c r="K451" s="91"/>
      <x:c r="L451" s="127"/>
      <x:c r="M451" s="111"/>
      <x:c r="N451" s="90"/>
      <x:c r="O451" s="90"/>
      <x:c r="P451" s="90"/>
      <x:c r="Q451" s="90"/>
      <x:c r="R451" s="90"/>
      <x:c r="S451" s="90"/>
      <x:c r="T451" s="90"/>
      <x:c r="U451" s="90"/>
    </x:row>
    <x:row r="452" ht="19.5" hidden="0" customHeight="1">
      <x:c r="A452" s="90"/>
      <x:c r="B452" s="90"/>
      <x:c r="C452" s="90"/>
      <x:c r="D452" s="90"/>
      <x:c r="E452" s="90"/>
      <x:c r="F452" s="90"/>
      <x:c r="G452" s="90"/>
      <x:c r="H452" s="126"/>
      <x:c r="I452" s="90"/>
      <x:c r="J452" s="91"/>
      <x:c r="K452" s="91"/>
      <x:c r="L452" s="127"/>
      <x:c r="M452" s="111"/>
      <x:c r="N452" s="90"/>
      <x:c r="O452" s="90"/>
      <x:c r="P452" s="90"/>
      <x:c r="Q452" s="90"/>
      <x:c r="R452" s="90"/>
      <x:c r="S452" s="90"/>
      <x:c r="T452" s="90"/>
      <x:c r="U452" s="90"/>
    </x:row>
    <x:row r="453" ht="19.5" hidden="0" customHeight="1">
      <x:c r="A453" s="90"/>
      <x:c r="B453" s="90"/>
      <x:c r="C453" s="90"/>
      <x:c r="D453" s="90"/>
      <x:c r="E453" s="90"/>
      <x:c r="F453" s="90"/>
      <x:c r="G453" s="90"/>
      <x:c r="H453" s="126"/>
      <x:c r="I453" s="90"/>
      <x:c r="J453" s="91"/>
      <x:c r="K453" s="91"/>
      <x:c r="L453" s="127"/>
      <x:c r="M453" s="111"/>
      <x:c r="N453" s="90"/>
      <x:c r="O453" s="90"/>
      <x:c r="P453" s="90"/>
      <x:c r="Q453" s="90"/>
      <x:c r="R453" s="90"/>
      <x:c r="S453" s="90"/>
      <x:c r="T453" s="90"/>
      <x:c r="U453" s="90"/>
    </x:row>
    <x:row r="454" ht="19.5" hidden="0" customHeight="1">
      <x:c r="A454" s="90"/>
      <x:c r="B454" s="90"/>
      <x:c r="C454" s="90"/>
      <x:c r="D454" s="90"/>
      <x:c r="E454" s="90"/>
      <x:c r="F454" s="90"/>
      <x:c r="G454" s="90"/>
      <x:c r="H454" s="126"/>
      <x:c r="I454" s="90"/>
      <x:c r="J454" s="91"/>
      <x:c r="K454" s="91"/>
      <x:c r="L454" s="127"/>
      <x:c r="M454" s="111"/>
      <x:c r="N454" s="90"/>
      <x:c r="O454" s="90"/>
      <x:c r="P454" s="90"/>
      <x:c r="Q454" s="90"/>
      <x:c r="R454" s="90"/>
      <x:c r="S454" s="90"/>
      <x:c r="T454" s="90"/>
      <x:c r="U454" s="90"/>
    </x:row>
    <x:row r="455" ht="19.5" hidden="0" customHeight="1">
      <x:c r="A455" s="90"/>
      <x:c r="B455" s="90"/>
      <x:c r="C455" s="90"/>
      <x:c r="D455" s="90"/>
      <x:c r="E455" s="90"/>
      <x:c r="F455" s="90"/>
      <x:c r="G455" s="90"/>
      <x:c r="H455" s="126"/>
      <x:c r="I455" s="90"/>
      <x:c r="J455" s="91"/>
      <x:c r="K455" s="91"/>
      <x:c r="L455" s="127"/>
      <x:c r="M455" s="111"/>
      <x:c r="N455" s="90"/>
      <x:c r="O455" s="90"/>
      <x:c r="P455" s="90"/>
      <x:c r="Q455" s="90"/>
      <x:c r="R455" s="90"/>
      <x:c r="S455" s="90"/>
      <x:c r="T455" s="90"/>
      <x:c r="U455" s="90"/>
    </x:row>
    <x:row r="456" ht="19.5" hidden="0" customHeight="1">
      <x:c r="A456" s="90"/>
      <x:c r="B456" s="90"/>
      <x:c r="C456" s="90"/>
      <x:c r="D456" s="90"/>
      <x:c r="E456" s="90"/>
      <x:c r="F456" s="90"/>
      <x:c r="G456" s="90"/>
      <x:c r="H456" s="126"/>
      <x:c r="I456" s="90"/>
      <x:c r="J456" s="91"/>
      <x:c r="K456" s="91"/>
      <x:c r="L456" s="127"/>
      <x:c r="M456" s="111"/>
      <x:c r="N456" s="90"/>
      <x:c r="O456" s="90"/>
      <x:c r="P456" s="90"/>
      <x:c r="Q456" s="90"/>
      <x:c r="R456" s="90"/>
      <x:c r="S456" s="90"/>
      <x:c r="T456" s="90"/>
      <x:c r="U456" s="90"/>
    </x:row>
    <x:row r="457" ht="19.5" hidden="0" customHeight="1">
      <x:c r="A457" s="90"/>
      <x:c r="B457" s="90"/>
      <x:c r="C457" s="90"/>
      <x:c r="D457" s="90"/>
      <x:c r="E457" s="90"/>
      <x:c r="F457" s="90"/>
      <x:c r="G457" s="90"/>
      <x:c r="H457" s="126"/>
      <x:c r="I457" s="90"/>
      <x:c r="J457" s="91"/>
      <x:c r="K457" s="91"/>
      <x:c r="L457" s="127"/>
      <x:c r="M457" s="111"/>
      <x:c r="N457" s="90"/>
      <x:c r="O457" s="90"/>
      <x:c r="P457" s="90"/>
      <x:c r="Q457" s="90"/>
      <x:c r="R457" s="90"/>
      <x:c r="S457" s="90"/>
      <x:c r="T457" s="90"/>
      <x:c r="U457" s="90"/>
    </x:row>
    <x:row r="458" ht="19.5" hidden="0" customHeight="1">
      <x:c r="A458" s="90"/>
      <x:c r="B458" s="90"/>
      <x:c r="C458" s="90"/>
      <x:c r="D458" s="90"/>
      <x:c r="E458" s="90"/>
      <x:c r="F458" s="90"/>
      <x:c r="G458" s="90"/>
      <x:c r="H458" s="126"/>
      <x:c r="I458" s="90"/>
      <x:c r="J458" s="91"/>
      <x:c r="K458" s="91"/>
      <x:c r="L458" s="127"/>
      <x:c r="M458" s="111"/>
      <x:c r="N458" s="90"/>
      <x:c r="O458" s="90"/>
      <x:c r="P458" s="90"/>
      <x:c r="Q458" s="90"/>
      <x:c r="R458" s="90"/>
      <x:c r="S458" s="90"/>
      <x:c r="T458" s="90"/>
      <x:c r="U458" s="90"/>
    </x:row>
    <x:row r="459" ht="19.5" hidden="0" customHeight="1">
      <x:c r="A459" s="90"/>
      <x:c r="B459" s="90"/>
      <x:c r="C459" s="90"/>
      <x:c r="D459" s="90"/>
      <x:c r="E459" s="90"/>
      <x:c r="F459" s="90"/>
      <x:c r="G459" s="90"/>
      <x:c r="H459" s="126"/>
      <x:c r="I459" s="90"/>
      <x:c r="J459" s="91"/>
      <x:c r="K459" s="91"/>
      <x:c r="L459" s="127"/>
      <x:c r="M459" s="111"/>
      <x:c r="N459" s="90"/>
      <x:c r="O459" s="90"/>
      <x:c r="P459" s="90"/>
      <x:c r="Q459" s="90"/>
      <x:c r="R459" s="90"/>
      <x:c r="S459" s="90"/>
      <x:c r="T459" s="90"/>
      <x:c r="U459" s="90"/>
    </x:row>
    <x:row r="460" ht="19.5" hidden="0" customHeight="1">
      <x:c r="A460" s="90"/>
      <x:c r="B460" s="90"/>
      <x:c r="C460" s="90"/>
      <x:c r="D460" s="90"/>
      <x:c r="E460" s="90"/>
      <x:c r="F460" s="90"/>
      <x:c r="G460" s="90"/>
      <x:c r="H460" s="126"/>
      <x:c r="I460" s="90"/>
      <x:c r="J460" s="91"/>
      <x:c r="K460" s="91"/>
      <x:c r="L460" s="127"/>
      <x:c r="M460" s="111"/>
      <x:c r="N460" s="90"/>
      <x:c r="O460" s="90"/>
      <x:c r="P460" s="90"/>
      <x:c r="Q460" s="90"/>
      <x:c r="R460" s="90"/>
      <x:c r="S460" s="90"/>
      <x:c r="T460" s="90"/>
      <x:c r="U460" s="90"/>
    </x:row>
    <x:row r="461" ht="19.5" hidden="0" customHeight="1">
      <x:c r="A461" s="90"/>
      <x:c r="B461" s="90"/>
      <x:c r="C461" s="90"/>
      <x:c r="D461" s="90"/>
      <x:c r="E461" s="90"/>
      <x:c r="F461" s="90"/>
      <x:c r="G461" s="90"/>
      <x:c r="H461" s="126"/>
      <x:c r="I461" s="90"/>
      <x:c r="J461" s="91"/>
      <x:c r="K461" s="91"/>
      <x:c r="L461" s="127"/>
      <x:c r="M461" s="111"/>
      <x:c r="N461" s="90"/>
      <x:c r="O461" s="90"/>
      <x:c r="P461" s="90"/>
      <x:c r="Q461" s="90"/>
      <x:c r="R461" s="90"/>
      <x:c r="S461" s="90"/>
      <x:c r="T461" s="90"/>
      <x:c r="U461" s="90"/>
    </x:row>
    <x:row r="462" ht="19.5" hidden="0" customHeight="1">
      <x:c r="A462" s="90"/>
      <x:c r="B462" s="90"/>
      <x:c r="C462" s="90"/>
      <x:c r="D462" s="90"/>
      <x:c r="E462" s="90"/>
      <x:c r="F462" s="90"/>
      <x:c r="G462" s="90"/>
      <x:c r="H462" s="126"/>
      <x:c r="I462" s="90"/>
      <x:c r="J462" s="91"/>
      <x:c r="K462" s="91"/>
      <x:c r="L462" s="127"/>
      <x:c r="M462" s="111"/>
      <x:c r="N462" s="90"/>
      <x:c r="O462" s="90"/>
      <x:c r="P462" s="90"/>
      <x:c r="Q462" s="90"/>
      <x:c r="R462" s="90"/>
      <x:c r="S462" s="90"/>
      <x:c r="T462" s="90"/>
      <x:c r="U462" s="90"/>
    </x:row>
    <x:row r="463" ht="19.5" hidden="0" customHeight="1">
      <x:c r="A463" s="90"/>
      <x:c r="B463" s="90"/>
      <x:c r="C463" s="90"/>
      <x:c r="D463" s="90"/>
      <x:c r="E463" s="90"/>
      <x:c r="F463" s="90"/>
      <x:c r="G463" s="90"/>
      <x:c r="H463" s="126"/>
      <x:c r="I463" s="90"/>
      <x:c r="J463" s="91"/>
      <x:c r="K463" s="91"/>
      <x:c r="L463" s="127"/>
      <x:c r="M463" s="111"/>
      <x:c r="N463" s="90"/>
      <x:c r="O463" s="90"/>
      <x:c r="P463" s="90"/>
      <x:c r="Q463" s="90"/>
      <x:c r="R463" s="90"/>
      <x:c r="S463" s="90"/>
      <x:c r="T463" s="90"/>
      <x:c r="U463" s="90"/>
    </x:row>
    <x:row r="464" ht="19.5" hidden="0" customHeight="1">
      <x:c r="A464" s="90"/>
      <x:c r="B464" s="90"/>
      <x:c r="C464" s="90"/>
      <x:c r="D464" s="90"/>
      <x:c r="E464" s="90"/>
      <x:c r="F464" s="90"/>
      <x:c r="G464" s="90"/>
      <x:c r="H464" s="126"/>
      <x:c r="I464" s="90"/>
      <x:c r="J464" s="91"/>
      <x:c r="K464" s="91"/>
      <x:c r="L464" s="127"/>
      <x:c r="M464" s="111"/>
      <x:c r="N464" s="90"/>
      <x:c r="O464" s="90"/>
      <x:c r="P464" s="90"/>
      <x:c r="Q464" s="90"/>
      <x:c r="R464" s="90"/>
      <x:c r="S464" s="90"/>
      <x:c r="T464" s="90"/>
      <x:c r="U464" s="90"/>
    </x:row>
    <x:row r="465" ht="19.5" hidden="0" customHeight="1">
      <x:c r="A465" s="90"/>
      <x:c r="B465" s="90"/>
      <x:c r="C465" s="90"/>
      <x:c r="D465" s="90"/>
      <x:c r="E465" s="90"/>
      <x:c r="F465" s="90"/>
      <x:c r="G465" s="90"/>
      <x:c r="H465" s="126"/>
      <x:c r="I465" s="90"/>
      <x:c r="J465" s="91"/>
      <x:c r="K465" s="91"/>
      <x:c r="L465" s="127"/>
      <x:c r="M465" s="111"/>
      <x:c r="N465" s="90"/>
      <x:c r="O465" s="90"/>
      <x:c r="P465" s="90"/>
      <x:c r="Q465" s="90"/>
      <x:c r="R465" s="90"/>
      <x:c r="S465" s="90"/>
      <x:c r="T465" s="90"/>
      <x:c r="U465" s="90"/>
    </x:row>
    <x:row r="466" ht="19.5" hidden="0" customHeight="1">
      <x:c r="A466" s="90"/>
      <x:c r="B466" s="90"/>
      <x:c r="C466" s="90"/>
      <x:c r="D466" s="90"/>
      <x:c r="E466" s="90"/>
      <x:c r="F466" s="90"/>
      <x:c r="G466" s="90"/>
      <x:c r="H466" s="126"/>
      <x:c r="I466" s="90"/>
      <x:c r="J466" s="91"/>
      <x:c r="K466" s="91"/>
      <x:c r="L466" s="127"/>
      <x:c r="M466" s="111"/>
      <x:c r="N466" s="90"/>
      <x:c r="O466" s="90"/>
      <x:c r="P466" s="90"/>
      <x:c r="Q466" s="90"/>
      <x:c r="R466" s="90"/>
      <x:c r="S466" s="90"/>
      <x:c r="T466" s="90"/>
      <x:c r="U466" s="90"/>
    </x:row>
    <x:row r="467" ht="19.5" hidden="0" customHeight="1">
      <x:c r="A467" s="90"/>
      <x:c r="B467" s="90"/>
      <x:c r="C467" s="90"/>
      <x:c r="D467" s="90"/>
      <x:c r="E467" s="90"/>
      <x:c r="F467" s="90"/>
      <x:c r="G467" s="90"/>
      <x:c r="H467" s="126"/>
      <x:c r="I467" s="90"/>
      <x:c r="J467" s="91"/>
      <x:c r="K467" s="91"/>
      <x:c r="L467" s="127"/>
      <x:c r="M467" s="111"/>
      <x:c r="N467" s="90"/>
      <x:c r="O467" s="90"/>
      <x:c r="P467" s="90"/>
      <x:c r="Q467" s="90"/>
      <x:c r="R467" s="90"/>
      <x:c r="S467" s="90"/>
      <x:c r="T467" s="90"/>
      <x:c r="U467" s="90"/>
    </x:row>
    <x:row r="468" ht="19.5" hidden="0" customHeight="1">
      <x:c r="A468" s="90"/>
      <x:c r="B468" s="90"/>
      <x:c r="C468" s="90"/>
      <x:c r="D468" s="90"/>
      <x:c r="E468" s="90"/>
      <x:c r="F468" s="90"/>
      <x:c r="G468" s="90"/>
      <x:c r="H468" s="126"/>
      <x:c r="I468" s="90"/>
      <x:c r="J468" s="91"/>
      <x:c r="K468" s="91"/>
      <x:c r="L468" s="127"/>
      <x:c r="M468" s="111"/>
      <x:c r="N468" s="90"/>
      <x:c r="O468" s="90"/>
      <x:c r="P468" s="90"/>
      <x:c r="Q468" s="90"/>
      <x:c r="R468" s="90"/>
      <x:c r="S468" s="90"/>
      <x:c r="T468" s="90"/>
      <x:c r="U468" s="90"/>
    </x:row>
    <x:row r="469" ht="19.5" hidden="0" customHeight="1">
      <x:c r="A469" s="90"/>
      <x:c r="B469" s="90"/>
      <x:c r="C469" s="90"/>
      <x:c r="D469" s="90"/>
      <x:c r="E469" s="90"/>
      <x:c r="F469" s="90"/>
      <x:c r="G469" s="90"/>
      <x:c r="H469" s="126"/>
      <x:c r="I469" s="90"/>
      <x:c r="J469" s="91"/>
      <x:c r="K469" s="91"/>
      <x:c r="L469" s="127"/>
      <x:c r="M469" s="111"/>
      <x:c r="N469" s="90"/>
      <x:c r="O469" s="90"/>
      <x:c r="P469" s="90"/>
      <x:c r="Q469" s="90"/>
      <x:c r="R469" s="90"/>
      <x:c r="S469" s="90"/>
      <x:c r="T469" s="90"/>
      <x:c r="U469" s="90"/>
    </x:row>
    <x:row r="470" ht="19.5" hidden="0" customHeight="1">
      <x:c r="A470" s="90"/>
      <x:c r="B470" s="90"/>
      <x:c r="C470" s="90"/>
      <x:c r="D470" s="90"/>
      <x:c r="E470" s="90"/>
      <x:c r="F470" s="90"/>
      <x:c r="G470" s="90"/>
      <x:c r="H470" s="126"/>
      <x:c r="I470" s="90"/>
      <x:c r="J470" s="91"/>
      <x:c r="K470" s="91"/>
      <x:c r="L470" s="127"/>
      <x:c r="M470" s="111"/>
      <x:c r="N470" s="90"/>
      <x:c r="O470" s="90"/>
      <x:c r="P470" s="90"/>
      <x:c r="Q470" s="90"/>
      <x:c r="R470" s="90"/>
      <x:c r="S470" s="90"/>
      <x:c r="T470" s="90"/>
      <x:c r="U470" s="90"/>
    </x:row>
    <x:row r="471" ht="19.5" hidden="0" customHeight="1">
      <x:c r="A471" s="90"/>
      <x:c r="B471" s="90"/>
      <x:c r="C471" s="90"/>
      <x:c r="D471" s="90"/>
      <x:c r="E471" s="90"/>
      <x:c r="F471" s="90"/>
      <x:c r="G471" s="90"/>
      <x:c r="H471" s="126"/>
      <x:c r="I471" s="90"/>
      <x:c r="J471" s="91"/>
      <x:c r="K471" s="91"/>
      <x:c r="L471" s="127"/>
      <x:c r="M471" s="111"/>
      <x:c r="N471" s="90"/>
      <x:c r="O471" s="90"/>
      <x:c r="P471" s="90"/>
      <x:c r="Q471" s="90"/>
      <x:c r="R471" s="90"/>
      <x:c r="S471" s="90"/>
      <x:c r="T471" s="90"/>
      <x:c r="U471" s="90"/>
    </x:row>
    <x:row r="472" ht="19.5" hidden="0" customHeight="1">
      <x:c r="A472" s="90"/>
      <x:c r="B472" s="90"/>
      <x:c r="C472" s="90"/>
      <x:c r="D472" s="90"/>
      <x:c r="E472" s="90"/>
      <x:c r="F472" s="90"/>
      <x:c r="G472" s="90"/>
      <x:c r="H472" s="126"/>
      <x:c r="I472" s="90"/>
      <x:c r="J472" s="91"/>
      <x:c r="K472" s="91"/>
      <x:c r="L472" s="127"/>
      <x:c r="M472" s="111"/>
      <x:c r="N472" s="90"/>
      <x:c r="O472" s="90"/>
      <x:c r="P472" s="90"/>
      <x:c r="Q472" s="90"/>
      <x:c r="R472" s="90"/>
      <x:c r="S472" s="90"/>
      <x:c r="T472" s="90"/>
      <x:c r="U472" s="90"/>
    </x:row>
    <x:row r="473" ht="19.5" hidden="0" customHeight="1">
      <x:c r="A473" s="90"/>
      <x:c r="B473" s="90"/>
      <x:c r="C473" s="90"/>
      <x:c r="D473" s="90"/>
      <x:c r="E473" s="90"/>
      <x:c r="F473" s="90"/>
      <x:c r="G473" s="90"/>
      <x:c r="H473" s="126"/>
      <x:c r="I473" s="90"/>
      <x:c r="J473" s="91"/>
      <x:c r="K473" s="91"/>
      <x:c r="L473" s="127"/>
      <x:c r="M473" s="111"/>
      <x:c r="N473" s="90"/>
      <x:c r="O473" s="90"/>
      <x:c r="P473" s="90"/>
      <x:c r="Q473" s="90"/>
      <x:c r="R473" s="90"/>
      <x:c r="S473" s="90"/>
      <x:c r="T473" s="90"/>
      <x:c r="U473" s="90"/>
    </x:row>
    <x:row r="474" ht="19.5" hidden="0" customHeight="1">
      <x:c r="A474" s="90"/>
      <x:c r="B474" s="90"/>
      <x:c r="C474" s="90"/>
      <x:c r="D474" s="90"/>
      <x:c r="E474" s="90"/>
      <x:c r="F474" s="90"/>
      <x:c r="G474" s="90"/>
      <x:c r="H474" s="126"/>
      <x:c r="I474" s="90"/>
      <x:c r="J474" s="91"/>
      <x:c r="K474" s="91"/>
      <x:c r="L474" s="127"/>
      <x:c r="M474" s="111"/>
      <x:c r="N474" s="90"/>
      <x:c r="O474" s="90"/>
      <x:c r="P474" s="90"/>
      <x:c r="Q474" s="90"/>
      <x:c r="R474" s="90"/>
      <x:c r="S474" s="90"/>
      <x:c r="T474" s="90"/>
      <x:c r="U474" s="90"/>
    </x:row>
    <x:row r="475" ht="19.5" hidden="0" customHeight="1">
      <x:c r="A475" s="90"/>
      <x:c r="B475" s="90"/>
      <x:c r="C475" s="90"/>
      <x:c r="D475" s="90"/>
      <x:c r="E475" s="90"/>
      <x:c r="F475" s="90"/>
      <x:c r="G475" s="90"/>
      <x:c r="H475" s="126"/>
      <x:c r="I475" s="90"/>
      <x:c r="J475" s="91"/>
      <x:c r="K475" s="91"/>
      <x:c r="L475" s="127"/>
      <x:c r="M475" s="111"/>
      <x:c r="N475" s="90"/>
      <x:c r="O475" s="90"/>
      <x:c r="P475" s="90"/>
      <x:c r="Q475" s="90"/>
      <x:c r="R475" s="90"/>
      <x:c r="S475" s="90"/>
      <x:c r="T475" s="90"/>
      <x:c r="U475" s="90"/>
    </x:row>
    <x:row r="476" ht="19.5" hidden="0" customHeight="1">
      <x:c r="A476" s="90"/>
      <x:c r="B476" s="90"/>
      <x:c r="C476" s="90"/>
      <x:c r="D476" s="90"/>
      <x:c r="E476" s="90"/>
      <x:c r="F476" s="90"/>
      <x:c r="G476" s="90"/>
      <x:c r="H476" s="126"/>
      <x:c r="I476" s="90"/>
      <x:c r="J476" s="91"/>
      <x:c r="K476" s="91"/>
      <x:c r="L476" s="127"/>
      <x:c r="M476" s="111"/>
      <x:c r="N476" s="90"/>
      <x:c r="O476" s="90"/>
      <x:c r="P476" s="90"/>
      <x:c r="Q476" s="90"/>
      <x:c r="R476" s="90"/>
      <x:c r="S476" s="90"/>
      <x:c r="T476" s="90"/>
      <x:c r="U476" s="90"/>
    </x:row>
    <x:row r="477" ht="19.5" hidden="0" customHeight="1">
      <x:c r="A477" s="90"/>
      <x:c r="B477" s="90"/>
      <x:c r="C477" s="90"/>
      <x:c r="D477" s="90"/>
      <x:c r="E477" s="90"/>
      <x:c r="F477" s="90"/>
      <x:c r="G477" s="90"/>
      <x:c r="H477" s="126"/>
      <x:c r="I477" s="90"/>
      <x:c r="J477" s="91"/>
      <x:c r="K477" s="91"/>
      <x:c r="L477" s="127"/>
      <x:c r="M477" s="111"/>
      <x:c r="N477" s="90"/>
      <x:c r="O477" s="90"/>
      <x:c r="P477" s="90"/>
      <x:c r="Q477" s="90"/>
      <x:c r="R477" s="90"/>
      <x:c r="S477" s="90"/>
      <x:c r="T477" s="90"/>
      <x:c r="U477" s="90"/>
    </x:row>
    <x:row r="478" ht="19.5" hidden="0" customHeight="1">
      <x:c r="A478" s="90"/>
      <x:c r="B478" s="90"/>
      <x:c r="C478" s="90"/>
      <x:c r="D478" s="90"/>
      <x:c r="E478" s="90"/>
      <x:c r="F478" s="90"/>
      <x:c r="G478" s="90"/>
      <x:c r="H478" s="126"/>
      <x:c r="I478" s="90"/>
      <x:c r="J478" s="91"/>
      <x:c r="K478" s="91"/>
      <x:c r="L478" s="127"/>
      <x:c r="M478" s="111"/>
      <x:c r="N478" s="90"/>
      <x:c r="O478" s="90"/>
      <x:c r="P478" s="90"/>
      <x:c r="Q478" s="90"/>
      <x:c r="R478" s="90"/>
      <x:c r="S478" s="90"/>
      <x:c r="T478" s="90"/>
      <x:c r="U478" s="90"/>
    </x:row>
    <x:row r="479" ht="19.5" hidden="0" customHeight="1">
      <x:c r="A479" s="90"/>
      <x:c r="B479" s="90"/>
      <x:c r="C479" s="90"/>
      <x:c r="D479" s="90"/>
      <x:c r="E479" s="90"/>
      <x:c r="F479" s="90"/>
      <x:c r="G479" s="90"/>
      <x:c r="H479" s="126"/>
      <x:c r="I479" s="90"/>
      <x:c r="J479" s="91"/>
      <x:c r="K479" s="91"/>
      <x:c r="L479" s="127"/>
      <x:c r="M479" s="111"/>
      <x:c r="N479" s="90"/>
      <x:c r="O479" s="90"/>
      <x:c r="P479" s="90"/>
      <x:c r="Q479" s="90"/>
      <x:c r="R479" s="90"/>
      <x:c r="S479" s="90"/>
      <x:c r="T479" s="90"/>
      <x:c r="U479" s="90"/>
    </x:row>
    <x:row r="480" ht="19.5" hidden="0" customHeight="1">
      <x:c r="A480" s="90"/>
      <x:c r="B480" s="90"/>
      <x:c r="C480" s="90"/>
      <x:c r="D480" s="90"/>
      <x:c r="E480" s="90"/>
      <x:c r="F480" s="90"/>
      <x:c r="G480" s="90"/>
      <x:c r="H480" s="126"/>
      <x:c r="I480" s="90"/>
      <x:c r="J480" s="91"/>
      <x:c r="K480" s="91"/>
      <x:c r="L480" s="127"/>
      <x:c r="M480" s="111"/>
      <x:c r="N480" s="90"/>
      <x:c r="O480" s="90"/>
      <x:c r="P480" s="90"/>
      <x:c r="Q480" s="90"/>
      <x:c r="R480" s="90"/>
      <x:c r="S480" s="90"/>
      <x:c r="T480" s="90"/>
      <x:c r="U480" s="90"/>
    </x:row>
    <x:row r="481" ht="19.5" hidden="0" customHeight="1">
      <x:c r="A481" s="90"/>
      <x:c r="B481" s="90"/>
      <x:c r="C481" s="90"/>
      <x:c r="D481" s="90"/>
      <x:c r="E481" s="90"/>
      <x:c r="F481" s="90"/>
      <x:c r="G481" s="90"/>
      <x:c r="H481" s="126"/>
      <x:c r="I481" s="90"/>
      <x:c r="J481" s="91"/>
      <x:c r="K481" s="91"/>
      <x:c r="L481" s="127"/>
      <x:c r="M481" s="111"/>
      <x:c r="N481" s="90"/>
      <x:c r="O481" s="90"/>
      <x:c r="P481" s="90"/>
      <x:c r="Q481" s="90"/>
      <x:c r="R481" s="90"/>
      <x:c r="S481" s="90"/>
      <x:c r="T481" s="90"/>
      <x:c r="U481" s="90"/>
    </x:row>
    <x:row r="482" ht="19.5" hidden="0" customHeight="1">
      <x:c r="A482" s="90"/>
      <x:c r="B482" s="90"/>
      <x:c r="C482" s="90"/>
      <x:c r="D482" s="90"/>
      <x:c r="E482" s="90"/>
      <x:c r="F482" s="90"/>
      <x:c r="G482" s="90"/>
      <x:c r="H482" s="126"/>
      <x:c r="I482" s="90"/>
      <x:c r="J482" s="91"/>
      <x:c r="K482" s="91"/>
      <x:c r="L482" s="127"/>
      <x:c r="M482" s="111"/>
      <x:c r="N482" s="90"/>
      <x:c r="O482" s="90"/>
      <x:c r="P482" s="90"/>
      <x:c r="Q482" s="90"/>
      <x:c r="R482" s="90"/>
      <x:c r="S482" s="90"/>
      <x:c r="T482" s="90"/>
      <x:c r="U482" s="90"/>
    </x:row>
    <x:row r="483" ht="19.5" hidden="0" customHeight="1">
      <x:c r="A483" s="90"/>
      <x:c r="B483" s="90"/>
      <x:c r="C483" s="90"/>
      <x:c r="D483" s="90"/>
      <x:c r="E483" s="90"/>
      <x:c r="F483" s="90"/>
      <x:c r="G483" s="90"/>
      <x:c r="H483" s="126"/>
      <x:c r="I483" s="90"/>
      <x:c r="J483" s="91"/>
      <x:c r="K483" s="91"/>
      <x:c r="L483" s="127"/>
      <x:c r="M483" s="111"/>
      <x:c r="N483" s="90"/>
      <x:c r="O483" s="90"/>
      <x:c r="P483" s="90"/>
      <x:c r="Q483" s="90"/>
      <x:c r="R483" s="90"/>
      <x:c r="S483" s="90"/>
      <x:c r="T483" s="90"/>
      <x:c r="U483" s="90"/>
    </x:row>
    <x:row r="484" ht="19.5" hidden="0" customHeight="1">
      <x:c r="A484" s="90"/>
      <x:c r="B484" s="90"/>
      <x:c r="C484" s="90"/>
      <x:c r="D484" s="90"/>
      <x:c r="E484" s="90"/>
      <x:c r="F484" s="90"/>
      <x:c r="G484" s="90"/>
      <x:c r="H484" s="126"/>
      <x:c r="I484" s="90"/>
      <x:c r="J484" s="91"/>
      <x:c r="K484" s="91"/>
      <x:c r="L484" s="127"/>
      <x:c r="M484" s="111"/>
      <x:c r="N484" s="90"/>
      <x:c r="O484" s="90"/>
      <x:c r="P484" s="90"/>
      <x:c r="Q484" s="90"/>
      <x:c r="R484" s="90"/>
      <x:c r="S484" s="90"/>
      <x:c r="T484" s="90"/>
      <x:c r="U484" s="90"/>
    </x:row>
    <x:row r="485" ht="19.5" hidden="0" customHeight="1">
      <x:c r="A485" s="90"/>
      <x:c r="B485" s="90"/>
      <x:c r="C485" s="90"/>
      <x:c r="D485" s="90"/>
      <x:c r="E485" s="90"/>
      <x:c r="F485" s="90"/>
      <x:c r="G485" s="90"/>
      <x:c r="H485" s="126"/>
      <x:c r="I485" s="90"/>
      <x:c r="J485" s="91"/>
      <x:c r="K485" s="91"/>
      <x:c r="L485" s="127"/>
      <x:c r="M485" s="111"/>
      <x:c r="N485" s="90"/>
      <x:c r="O485" s="90"/>
      <x:c r="P485" s="90"/>
      <x:c r="Q485" s="90"/>
      <x:c r="R485" s="90"/>
      <x:c r="S485" s="90"/>
      <x:c r="T485" s="90"/>
      <x:c r="U485" s="90"/>
    </x:row>
    <x:row r="486" ht="19.5" hidden="0" customHeight="1">
      <x:c r="A486" s="90"/>
      <x:c r="B486" s="90"/>
      <x:c r="C486" s="90"/>
      <x:c r="D486" s="90"/>
      <x:c r="E486" s="90"/>
      <x:c r="F486" s="90"/>
      <x:c r="G486" s="90"/>
      <x:c r="H486" s="126"/>
      <x:c r="I486" s="90"/>
      <x:c r="J486" s="91"/>
      <x:c r="K486" s="91"/>
      <x:c r="L486" s="127"/>
      <x:c r="M486" s="111"/>
      <x:c r="N486" s="90"/>
      <x:c r="O486" s="90"/>
      <x:c r="P486" s="90"/>
      <x:c r="Q486" s="90"/>
      <x:c r="R486" s="90"/>
      <x:c r="S486" s="90"/>
      <x:c r="T486" s="90"/>
      <x:c r="U486" s="90"/>
    </x:row>
    <x:row r="487" ht="19.5" hidden="0" customHeight="1">
      <x:c r="A487" s="90"/>
      <x:c r="B487" s="90"/>
      <x:c r="C487" s="90"/>
      <x:c r="D487" s="90"/>
      <x:c r="E487" s="90"/>
      <x:c r="F487" s="90"/>
      <x:c r="G487" s="90"/>
      <x:c r="H487" s="126"/>
      <x:c r="I487" s="90"/>
      <x:c r="J487" s="91"/>
      <x:c r="K487" s="91"/>
      <x:c r="L487" s="127"/>
      <x:c r="M487" s="111"/>
      <x:c r="N487" s="90"/>
      <x:c r="O487" s="90"/>
      <x:c r="P487" s="90"/>
      <x:c r="Q487" s="90"/>
      <x:c r="R487" s="90"/>
      <x:c r="S487" s="90"/>
      <x:c r="T487" s="90"/>
      <x:c r="U487" s="90"/>
    </x:row>
    <x:row r="488" ht="19.5" hidden="0" customHeight="1">
      <x:c r="A488" s="90"/>
      <x:c r="B488" s="90"/>
      <x:c r="C488" s="90"/>
      <x:c r="D488" s="90"/>
      <x:c r="E488" s="90"/>
      <x:c r="F488" s="90"/>
      <x:c r="G488" s="90"/>
      <x:c r="H488" s="126"/>
      <x:c r="I488" s="90"/>
      <x:c r="J488" s="91"/>
      <x:c r="K488" s="91"/>
      <x:c r="L488" s="127"/>
      <x:c r="M488" s="111"/>
      <x:c r="N488" s="90"/>
      <x:c r="O488" s="90"/>
      <x:c r="P488" s="90"/>
      <x:c r="Q488" s="90"/>
      <x:c r="R488" s="90"/>
      <x:c r="S488" s="90"/>
      <x:c r="T488" s="90"/>
      <x:c r="U488" s="90"/>
    </x:row>
    <x:row r="489" ht="19.5" hidden="0" customHeight="1">
      <x:c r="A489" s="90"/>
      <x:c r="B489" s="90"/>
      <x:c r="C489" s="90"/>
      <x:c r="D489" s="90"/>
      <x:c r="E489" s="90"/>
      <x:c r="F489" s="90"/>
      <x:c r="G489" s="90"/>
      <x:c r="H489" s="126"/>
      <x:c r="I489" s="90"/>
      <x:c r="J489" s="91"/>
      <x:c r="K489" s="91"/>
      <x:c r="L489" s="127"/>
      <x:c r="M489" s="111"/>
      <x:c r="N489" s="90"/>
      <x:c r="O489" s="90"/>
      <x:c r="P489" s="90"/>
      <x:c r="Q489" s="90"/>
      <x:c r="R489" s="90"/>
      <x:c r="S489" s="90"/>
      <x:c r="T489" s="90"/>
      <x:c r="U489" s="90"/>
    </x:row>
    <x:row r="490" ht="19.5" hidden="0" customHeight="1">
      <x:c r="A490" s="90"/>
      <x:c r="B490" s="90"/>
      <x:c r="C490" s="90"/>
      <x:c r="D490" s="90"/>
      <x:c r="E490" s="90"/>
      <x:c r="F490" s="90"/>
      <x:c r="G490" s="90"/>
      <x:c r="H490" s="126"/>
      <x:c r="I490" s="90"/>
      <x:c r="J490" s="91"/>
      <x:c r="K490" s="91"/>
      <x:c r="L490" s="127"/>
      <x:c r="M490" s="111"/>
      <x:c r="N490" s="90"/>
      <x:c r="O490" s="90"/>
      <x:c r="P490" s="90"/>
      <x:c r="Q490" s="90"/>
      <x:c r="R490" s="90"/>
      <x:c r="S490" s="90"/>
      <x:c r="T490" s="90"/>
      <x:c r="U490" s="90"/>
    </x:row>
    <x:row r="491" ht="19.5" hidden="0" customHeight="1">
      <x:c r="A491" s="90"/>
      <x:c r="B491" s="90"/>
      <x:c r="C491" s="90"/>
      <x:c r="D491" s="90"/>
      <x:c r="E491" s="90"/>
      <x:c r="F491" s="90"/>
      <x:c r="G491" s="90"/>
      <x:c r="H491" s="126"/>
      <x:c r="I491" s="90"/>
      <x:c r="J491" s="91"/>
      <x:c r="K491" s="91"/>
      <x:c r="L491" s="127"/>
      <x:c r="M491" s="111"/>
      <x:c r="N491" s="90"/>
      <x:c r="O491" s="90"/>
      <x:c r="P491" s="90"/>
      <x:c r="Q491" s="90"/>
      <x:c r="R491" s="90"/>
      <x:c r="S491" s="90"/>
      <x:c r="T491" s="90"/>
      <x:c r="U491" s="90"/>
    </x:row>
    <x:row r="492" ht="19.5" hidden="0" customHeight="1">
      <x:c r="A492" s="90"/>
      <x:c r="B492" s="90"/>
      <x:c r="C492" s="90"/>
      <x:c r="D492" s="90"/>
      <x:c r="E492" s="90"/>
      <x:c r="F492" s="90"/>
      <x:c r="G492" s="90"/>
      <x:c r="H492" s="126"/>
      <x:c r="I492" s="90"/>
      <x:c r="J492" s="91"/>
      <x:c r="K492" s="91"/>
      <x:c r="L492" s="127"/>
      <x:c r="M492" s="111"/>
      <x:c r="N492" s="90"/>
      <x:c r="O492" s="90"/>
      <x:c r="P492" s="90"/>
      <x:c r="Q492" s="90"/>
      <x:c r="R492" s="90"/>
      <x:c r="S492" s="90"/>
      <x:c r="T492" s="90"/>
      <x:c r="U492" s="90"/>
    </x:row>
    <x:row r="493" ht="19.5" hidden="0" customHeight="1">
      <x:c r="A493" s="90"/>
      <x:c r="B493" s="90"/>
      <x:c r="C493" s="90"/>
      <x:c r="D493" s="90"/>
      <x:c r="E493" s="90"/>
      <x:c r="F493" s="90"/>
      <x:c r="G493" s="90"/>
      <x:c r="H493" s="126"/>
      <x:c r="I493" s="90"/>
      <x:c r="J493" s="91"/>
      <x:c r="K493" s="91"/>
      <x:c r="L493" s="127"/>
      <x:c r="M493" s="111"/>
      <x:c r="N493" s="90"/>
      <x:c r="O493" s="90"/>
      <x:c r="P493" s="90"/>
      <x:c r="Q493" s="90"/>
      <x:c r="R493" s="90"/>
      <x:c r="S493" s="90"/>
      <x:c r="T493" s="90"/>
      <x:c r="U493" s="90"/>
    </x:row>
    <x:row r="494" ht="19.5" hidden="0" customHeight="1">
      <x:c r="A494" s="90"/>
      <x:c r="B494" s="90"/>
      <x:c r="C494" s="90"/>
      <x:c r="D494" s="90"/>
      <x:c r="E494" s="90"/>
      <x:c r="F494" s="90"/>
      <x:c r="G494" s="90"/>
      <x:c r="H494" s="126"/>
      <x:c r="I494" s="90"/>
      <x:c r="J494" s="91"/>
      <x:c r="K494" s="91"/>
      <x:c r="L494" s="127"/>
      <x:c r="M494" s="111"/>
      <x:c r="N494" s="90"/>
      <x:c r="O494" s="90"/>
      <x:c r="P494" s="90"/>
      <x:c r="Q494" s="90"/>
      <x:c r="R494" s="90"/>
      <x:c r="S494" s="90"/>
      <x:c r="T494" s="90"/>
      <x:c r="U494" s="90"/>
    </x:row>
    <x:row r="495" ht="19.5" hidden="0" customHeight="1">
      <x:c r="A495" s="90"/>
      <x:c r="B495" s="90"/>
      <x:c r="C495" s="90"/>
      <x:c r="D495" s="90"/>
      <x:c r="E495" s="90"/>
      <x:c r="F495" s="90"/>
      <x:c r="G495" s="90"/>
      <x:c r="H495" s="126"/>
      <x:c r="I495" s="90"/>
      <x:c r="J495" s="91"/>
      <x:c r="K495" s="91"/>
      <x:c r="L495" s="127"/>
      <x:c r="M495" s="111"/>
      <x:c r="N495" s="90"/>
      <x:c r="O495" s="90"/>
      <x:c r="P495" s="90"/>
      <x:c r="Q495" s="90"/>
      <x:c r="R495" s="90"/>
      <x:c r="S495" s="90"/>
      <x:c r="T495" s="90"/>
      <x:c r="U495" s="90"/>
    </x:row>
    <x:row r="496" ht="19.5" hidden="0" customHeight="1">
      <x:c r="A496" s="90"/>
      <x:c r="B496" s="90"/>
      <x:c r="C496" s="90"/>
      <x:c r="D496" s="90"/>
      <x:c r="E496" s="90"/>
      <x:c r="F496" s="90"/>
      <x:c r="G496" s="90"/>
      <x:c r="H496" s="126"/>
      <x:c r="I496" s="90"/>
      <x:c r="J496" s="91"/>
      <x:c r="K496" s="91"/>
      <x:c r="L496" s="127"/>
      <x:c r="M496" s="111"/>
      <x:c r="N496" s="90"/>
      <x:c r="O496" s="90"/>
      <x:c r="P496" s="90"/>
      <x:c r="Q496" s="90"/>
      <x:c r="R496" s="90"/>
      <x:c r="S496" s="90"/>
      <x:c r="T496" s="90"/>
      <x:c r="U496" s="90"/>
    </x:row>
    <x:row r="497" ht="19.5" hidden="0" customHeight="1">
      <x:c r="A497" s="90"/>
      <x:c r="B497" s="90"/>
      <x:c r="C497" s="90"/>
      <x:c r="D497" s="90"/>
      <x:c r="E497" s="90"/>
      <x:c r="F497" s="90"/>
      <x:c r="G497" s="90"/>
      <x:c r="H497" s="126"/>
      <x:c r="I497" s="90"/>
      <x:c r="J497" s="91"/>
      <x:c r="K497" s="91"/>
      <x:c r="L497" s="127"/>
      <x:c r="M497" s="111"/>
      <x:c r="N497" s="90"/>
      <x:c r="O497" s="90"/>
      <x:c r="P497" s="90"/>
      <x:c r="Q497" s="90"/>
      <x:c r="R497" s="90"/>
      <x:c r="S497" s="90"/>
      <x:c r="T497" s="90"/>
      <x:c r="U497" s="90"/>
    </x:row>
    <x:row r="498" ht="19.5" hidden="0" customHeight="1">
      <x:c r="A498" s="90"/>
      <x:c r="B498" s="90"/>
      <x:c r="C498" s="90"/>
      <x:c r="D498" s="90"/>
      <x:c r="E498" s="90"/>
      <x:c r="F498" s="90"/>
      <x:c r="G498" s="90"/>
      <x:c r="H498" s="126"/>
      <x:c r="I498" s="90"/>
      <x:c r="J498" s="91"/>
      <x:c r="K498" s="91"/>
      <x:c r="L498" s="127"/>
      <x:c r="M498" s="111"/>
      <x:c r="N498" s="90"/>
      <x:c r="O498" s="90"/>
      <x:c r="P498" s="90"/>
      <x:c r="Q498" s="90"/>
      <x:c r="R498" s="90"/>
      <x:c r="S498" s="90"/>
      <x:c r="T498" s="90"/>
      <x:c r="U498" s="90"/>
    </x:row>
    <x:row r="499" ht="19.5" hidden="0" customHeight="1">
      <x:c r="A499" s="90"/>
      <x:c r="B499" s="90"/>
      <x:c r="C499" s="90"/>
      <x:c r="D499" s="90"/>
      <x:c r="E499" s="90"/>
      <x:c r="F499" s="90"/>
      <x:c r="G499" s="90"/>
      <x:c r="H499" s="126"/>
      <x:c r="I499" s="90"/>
      <x:c r="J499" s="91"/>
      <x:c r="K499" s="91"/>
      <x:c r="L499" s="127"/>
      <x:c r="M499" s="111"/>
      <x:c r="N499" s="90"/>
      <x:c r="O499" s="90"/>
      <x:c r="P499" s="90"/>
      <x:c r="Q499" s="90"/>
      <x:c r="R499" s="90"/>
      <x:c r="S499" s="90"/>
      <x:c r="T499" s="90"/>
      <x:c r="U499" s="90"/>
    </x:row>
    <x:row r="500" ht="19.5" hidden="0" customHeight="1">
      <x:c r="A500" s="90"/>
      <x:c r="B500" s="90"/>
      <x:c r="C500" s="90"/>
      <x:c r="D500" s="90"/>
      <x:c r="E500" s="90"/>
      <x:c r="F500" s="90"/>
      <x:c r="G500" s="90"/>
      <x:c r="H500" s="126"/>
      <x:c r="I500" s="90"/>
      <x:c r="J500" s="91"/>
      <x:c r="K500" s="91"/>
      <x:c r="L500" s="127"/>
      <x:c r="M500" s="111"/>
      <x:c r="N500" s="90"/>
      <x:c r="O500" s="90"/>
      <x:c r="P500" s="90"/>
      <x:c r="Q500" s="90"/>
      <x:c r="R500" s="90"/>
      <x:c r="S500" s="90"/>
      <x:c r="T500" s="90"/>
      <x:c r="U500" s="90"/>
    </x:row>
    <x:row r="501" ht="19.5" hidden="0" customHeight="1">
      <x:c r="A501" s="90"/>
      <x:c r="B501" s="90"/>
      <x:c r="C501" s="90"/>
      <x:c r="D501" s="90"/>
      <x:c r="E501" s="90"/>
      <x:c r="F501" s="90"/>
      <x:c r="G501" s="90"/>
      <x:c r="H501" s="126"/>
      <x:c r="I501" s="90"/>
      <x:c r="J501" s="91"/>
      <x:c r="K501" s="91"/>
      <x:c r="L501" s="127"/>
      <x:c r="M501" s="111"/>
      <x:c r="N501" s="90"/>
      <x:c r="O501" s="90"/>
      <x:c r="P501" s="90"/>
      <x:c r="Q501" s="90"/>
      <x:c r="R501" s="90"/>
      <x:c r="S501" s="90"/>
      <x:c r="T501" s="90"/>
      <x:c r="U501" s="90"/>
    </x:row>
    <x:row r="502" ht="19.5" hidden="0" customHeight="1">
      <x:c r="A502" s="90"/>
      <x:c r="B502" s="90"/>
      <x:c r="C502" s="90"/>
      <x:c r="D502" s="90"/>
      <x:c r="E502" s="90"/>
      <x:c r="F502" s="90"/>
      <x:c r="G502" s="90"/>
      <x:c r="H502" s="126"/>
      <x:c r="I502" s="90"/>
      <x:c r="J502" s="91"/>
      <x:c r="K502" s="91"/>
      <x:c r="L502" s="127"/>
      <x:c r="M502" s="111"/>
      <x:c r="N502" s="90"/>
      <x:c r="O502" s="90"/>
      <x:c r="P502" s="90"/>
      <x:c r="Q502" s="90"/>
      <x:c r="R502" s="90"/>
      <x:c r="S502" s="90"/>
      <x:c r="T502" s="90"/>
      <x:c r="U502" s="90"/>
    </x:row>
    <x:row r="503" ht="19.5" hidden="0" customHeight="1">
      <x:c r="A503" s="90"/>
      <x:c r="B503" s="90"/>
      <x:c r="C503" s="90"/>
      <x:c r="D503" s="90"/>
      <x:c r="E503" s="90"/>
      <x:c r="F503" s="90"/>
      <x:c r="G503" s="90"/>
      <x:c r="H503" s="126"/>
      <x:c r="I503" s="90"/>
      <x:c r="J503" s="91"/>
      <x:c r="K503" s="91"/>
      <x:c r="L503" s="127"/>
      <x:c r="M503" s="111"/>
      <x:c r="N503" s="90"/>
      <x:c r="O503" s="90"/>
      <x:c r="P503" s="90"/>
      <x:c r="Q503" s="90"/>
      <x:c r="R503" s="90"/>
      <x:c r="S503" s="90"/>
      <x:c r="T503" s="90"/>
      <x:c r="U503" s="90"/>
    </x:row>
    <x:row r="504" ht="19.5" hidden="0" customHeight="1">
      <x:c r="A504" s="90"/>
      <x:c r="B504" s="90"/>
      <x:c r="C504" s="90"/>
      <x:c r="D504" s="90"/>
      <x:c r="E504" s="90"/>
      <x:c r="F504" s="90"/>
      <x:c r="G504" s="90"/>
      <x:c r="H504" s="126"/>
      <x:c r="I504" s="90"/>
      <x:c r="J504" s="91"/>
      <x:c r="K504" s="91"/>
      <x:c r="L504" s="127"/>
      <x:c r="M504" s="111"/>
      <x:c r="N504" s="90"/>
      <x:c r="O504" s="90"/>
      <x:c r="P504" s="90"/>
      <x:c r="Q504" s="90"/>
      <x:c r="R504" s="90"/>
      <x:c r="S504" s="90"/>
      <x:c r="T504" s="90"/>
      <x:c r="U504" s="90"/>
    </x:row>
    <x:row r="505" ht="19.5" hidden="0" customHeight="1">
      <x:c r="A505" s="90"/>
      <x:c r="B505" s="90"/>
      <x:c r="C505" s="90"/>
      <x:c r="D505" s="90"/>
      <x:c r="E505" s="90"/>
      <x:c r="F505" s="90"/>
      <x:c r="G505" s="90"/>
      <x:c r="H505" s="126"/>
      <x:c r="I505" s="90"/>
      <x:c r="J505" s="91"/>
      <x:c r="K505" s="91"/>
      <x:c r="L505" s="127"/>
      <x:c r="M505" s="111"/>
      <x:c r="N505" s="90"/>
      <x:c r="O505" s="90"/>
      <x:c r="P505" s="90"/>
      <x:c r="Q505" s="90"/>
      <x:c r="R505" s="90"/>
      <x:c r="S505" s="90"/>
      <x:c r="T505" s="90"/>
      <x:c r="U505" s="90"/>
    </x:row>
    <x:row r="506" ht="19.5" hidden="0" customHeight="1">
      <x:c r="A506" s="123"/>
      <x:c r="B506" s="123"/>
      <x:c r="C506" s="123"/>
      <x:c r="D506" s="123"/>
      <x:c r="E506" s="123"/>
      <x:c r="F506" s="123"/>
      <x:c r="G506" s="123"/>
      <x:c r="H506" s="128"/>
      <x:c r="I506" s="123"/>
      <x:c r="J506" s="129"/>
      <x:c r="K506" s="129"/>
      <x:c r="L506" s="130"/>
      <x:c r="M506" s="125"/>
      <x:c r="N506" s="123"/>
      <x:c r="O506" s="123"/>
      <x:c r="P506" s="123"/>
      <x:c r="Q506" s="123"/>
      <x:c r="R506" s="123"/>
      <x:c r="S506" s="123"/>
      <x:c r="T506" s="123"/>
      <x:c r="U506" s="123"/>
    </x:row>
  </x:sheetData>
  <x:dataValidations count="3">
    <x:dataValidation type="list" errorStyle="stop" operator="between" allowBlank="0" showDropDown="0" showInputMessage="0" showErrorMessage="0" sqref="E7:E506">
      <x:formula1>"Housing model,Service,Staffing,Partnership,Outcome,Mission obligation,Other"</x:formula1>
      <x:formula2>0</x:formula2>
    </x:dataValidation>
    <x:dataValidation type="list" errorStyle="stop" operator="between" allowBlank="0" showDropDown="0" showInputMessage="0" showErrorMessage="0" sqref="P7:P506">
      <x:formula1>"Provided,Partial,Not provided,Not Assessed"</x:formula1>
      <x:formula2>0</x:formula2>
    </x:dataValidation>
    <x:dataValidation type="list" errorStyle="stop" operator="between" allowBlank="0" showDropDown="0" showInputMessage="0" showErrorMessage="0" sqref="S7:S506">
      <x:formula1>"Not reviewed,Under review,Verified,Exception accepted"</x:formula1>
      <x:formula2>0</x:formula2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2" width="16" style="1" hidden="0" customWidth="1"/>
    <x:col min="3" max="3" width="30" style="1" hidden="0" customWidth="1"/>
    <x:col min="4" max="4" width="24" style="1" hidden="0" customWidth="1"/>
    <x:col min="5" max="5" width="42" style="1" hidden="0" customWidth="1"/>
    <x:col min="6" max="6" width="46" style="1" hidden="0" customWidth="1"/>
    <x:col min="7" max="8" width="16" style="1" hidden="0" customWidth="1"/>
    <x:col min="9" max="9" width="3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1641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Approved methodology definitions. Execution notes in column N identify live Excel outputs and platform-only outputs. Do not type results into missing formula blocks.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1642</x:v>
      </x:c>
      <x:c r="B6" s="27" t="s">
        <x:v>1643</x:v>
      </x:c>
      <x:c r="C6" s="27" t="s">
        <x:v>1644</x:v>
      </x:c>
      <x:c r="D6" s="27" t="s">
        <x:v>1645</x:v>
      </x:c>
      <x:c r="E6" s="27" t="s">
        <x:v>1646</x:v>
      </x:c>
      <x:c r="F6" s="27" t="s">
        <x:v>1647</x:v>
      </x:c>
      <x:c r="G6" s="27" t="s">
        <x:v>1648</x:v>
      </x:c>
      <x:c r="H6" s="28" t="s">
        <x:v>1649</x:v>
      </x:c>
      <x:c r="I6" s="27" t="s">
        <x:v>1650</x:v>
      </x:c>
      <x:c r="J6" s="27" t="s">
        <x:v>1521</x:v>
      </x:c>
      <x:c r="K6" s="28" t="s">
        <x:v>1522</x:v>
      </x:c>
      <x:c r="L6" s="27" t="s">
        <x:v>1523</x:v>
      </x:c>
      <x:c r="M6" s="27" t="s">
        <x:v>1060</x:v>
      </x:c>
      <x:c r="N6" s="28" t="s">
        <x:v>448</x:v>
      </x:c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7.5" hidden="0" customHeight="1">
      <x:c r="A7" s="29" t="s">
        <x:v>1651</x:v>
      </x:c>
      <x:c r="B7" s="29" t="s">
        <x:v>776</x:v>
      </x:c>
      <x:c r="C7" s="29" t="s">
        <x:v>1149</x:v>
      </x:c>
      <x:c r="D7" s="29" t="s">
        <x:v>1148</x:v>
      </x:c>
      <x:c r="E7" s="29" t="s">
        <x:v>1652</x:v>
      </x:c>
      <x:c r="F7" s="29" t="s">
        <x:v>1653</x:v>
      </x:c>
      <x:c r="G7" s="29" t="s">
        <x:v>1569</x:v>
      </x:c>
      <x:c r="H7" s="29" t="s">
        <x:v>1654</x:v>
      </x:c>
      <x:c r="I7" s="29" t="s">
        <x:v>1655</x:v>
      </x:c>
      <x:c r="J7" s="31" t="n">
        <x:v>46285</x:v>
      </x:c>
      <x:c r="K7" s="31"/>
      <x:c r="L7" s="29" t="s">
        <x:v>1656</x:v>
      </x:c>
      <x:c r="M7" s="32" t="s">
        <x:v>1657</x:v>
      </x:c>
      <x:c r="N7" s="29" t="str">
        <x:v>Excel V4.2: REVENUE at portfolio/year scope.</x:v>
      </x:c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7.5" hidden="0" customHeight="1">
      <x:c r="A8" s="29" t="s">
        <x:v>1658</x:v>
      </x:c>
      <x:c r="B8" s="29" t="s">
        <x:v>776</x:v>
      </x:c>
      <x:c r="C8" s="29" t="s">
        <x:v>1659</x:v>
      </x:c>
      <x:c r="D8" s="29" t="s">
        <x:v>1152</x:v>
      </x:c>
      <x:c r="E8" s="29" t="s">
        <x:v>1660</x:v>
      </x:c>
      <x:c r="F8" s="29" t="s">
        <x:v>1661</x:v>
      </x:c>
      <x:c r="G8" s="29" t="s">
        <x:v>1569</x:v>
      </x:c>
      <x:c r="H8" s="29" t="s">
        <x:v>1654</x:v>
      </x:c>
      <x:c r="I8" s="29" t="s">
        <x:v>1662</x:v>
      </x:c>
      <x:c r="J8" s="31" t="n">
        <x:v>46285</x:v>
      </x:c>
      <x:c r="K8" s="31"/>
      <x:c r="L8" s="29" t="s">
        <x:v>1656</x:v>
      </x:c>
      <x:c r="M8" s="32" t="s">
        <x:v>1657</x:v>
      </x:c>
      <x:c r="N8" s="29" t="str">
        <x:v>Excel V4.2: OPEX at portfolio/year scope.</x:v>
      </x:c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7.5" hidden="0" customHeight="1">
      <x:c r="A9" s="29" t="s">
        <x:v>1663</x:v>
      </x:c>
      <x:c r="B9" s="29" t="s">
        <x:v>776</x:v>
      </x:c>
      <x:c r="C9" s="29" t="s">
        <x:v>1664</x:v>
      </x:c>
      <x:c r="D9" s="29" t="s">
        <x:v>1155</x:v>
      </x:c>
      <x:c r="E9" s="29" t="s">
        <x:v>1665</x:v>
      </x:c>
      <x:c r="F9" s="29" t="s">
        <x:v>1666</x:v>
      </x:c>
      <x:c r="G9" s="29" t="s">
        <x:v>1569</x:v>
      </x:c>
      <x:c r="H9" s="29" t="s">
        <x:v>1654</x:v>
      </x:c>
      <x:c r="I9" s="29" t="s">
        <x:v>1667</x:v>
      </x:c>
      <x:c r="J9" s="31" t="n">
        <x:v>46285</x:v>
      </x:c>
      <x:c r="K9" s="31"/>
      <x:c r="L9" s="29" t="s">
        <x:v>1656</x:v>
      </x:c>
      <x:c r="M9" s="32" t="s">
        <x:v>1657</x:v>
      </x:c>
      <x:c r="N9" s="29" t="str">
        <x:v>Excel V4.2: NOI at portfolio/year scope. Building-level results are platform-only.</x:v>
      </x:c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7.5" hidden="0" customHeight="1">
      <x:c r="A10" s="29" t="s">
        <x:v>1668</x:v>
      </x:c>
      <x:c r="B10" s="29" t="s">
        <x:v>776</x:v>
      </x:c>
      <x:c r="C10" s="29" t="s">
        <x:v>1669</x:v>
      </x:c>
      <x:c r="D10" s="29" t="s">
        <x:v>1158</x:v>
      </x:c>
      <x:c r="E10" s="29" t="s">
        <x:v>1670</x:v>
      </x:c>
      <x:c r="F10" s="29" t="s">
        <x:v>1671</x:v>
      </x:c>
      <x:c r="G10" s="29" t="s">
        <x:v>1569</x:v>
      </x:c>
      <x:c r="H10" s="29" t="s">
        <x:v>1654</x:v>
      </x:c>
      <x:c r="I10" s="29" t="s">
        <x:v>1672</x:v>
      </x:c>
      <x:c r="J10" s="31" t="n">
        <x:v>46285</x:v>
      </x:c>
      <x:c r="K10" s="31"/>
      <x:c r="L10" s="29" t="s">
        <x:v>1656</x:v>
      </x:c>
      <x:c r="M10" s="32" t="s">
        <x:v>1657</x:v>
      </x:c>
      <x:c r="N10" s="29" t="str">
        <x:v>Excel V4.2: DEBT_SERVICE at portfolio/year scope.</x:v>
      </x:c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7.5" hidden="0" customHeight="1">
      <x:c r="A11" s="29" t="s">
        <x:v>1673</x:v>
      </x:c>
      <x:c r="B11" s="29" t="s">
        <x:v>776</x:v>
      </x:c>
      <x:c r="C11" s="29" t="s">
        <x:v>1674</x:v>
      </x:c>
      <x:c r="D11" s="29" t="s">
        <x:v>1165</x:v>
      </x:c>
      <x:c r="E11" s="29" t="s">
        <x:v>1675</x:v>
      </x:c>
      <x:c r="F11" s="29" t="s">
        <x:v>1676</x:v>
      </x:c>
      <x:c r="G11" s="29" t="s">
        <x:v>1569</x:v>
      </x:c>
      <x:c r="H11" s="29" t="s">
        <x:v>1654</x:v>
      </x:c>
      <x:c r="I11" s="29" t="s">
        <x:v>1677</x:v>
      </x:c>
      <x:c r="J11" s="31" t="n">
        <x:v>46285</x:v>
      </x:c>
      <x:c r="K11" s="31"/>
      <x:c r="L11" s="29" t="s">
        <x:v>1656</x:v>
      </x:c>
      <x:c r="M11" s="32" t="s">
        <x:v>1657</x:v>
      </x:c>
      <x:c r="N11" s="29" t="str">
        <x:v>Excel V4.2: CASH_AFTER_DEBT at portfolio/year scope.</x:v>
      </x:c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7.5" hidden="0" customHeight="1">
      <x:c r="A12" s="29" t="s">
        <x:v>1678</x:v>
      </x:c>
      <x:c r="B12" s="29" t="s">
        <x:v>776</x:v>
      </x:c>
      <x:c r="C12" s="29" t="s">
        <x:v>1679</x:v>
      </x:c>
      <x:c r="D12" s="29" t="s">
        <x:v>1680</x:v>
      </x:c>
      <x:c r="E12" s="29" t="s">
        <x:v>1681</x:v>
      </x:c>
      <x:c r="F12" s="29" t="s">
        <x:v>1682</x:v>
      </x:c>
      <x:c r="G12" s="29" t="s">
        <x:v>1569</x:v>
      </x:c>
      <x:c r="H12" s="29" t="s">
        <x:v>1654</x:v>
      </x:c>
      <x:c r="I12" s="29" t="s">
        <x:v>1683</x:v>
      </x:c>
      <x:c r="J12" s="31" t="n">
        <x:v>46285</x:v>
      </x:c>
      <x:c r="K12" s="31"/>
      <x:c r="L12" s="29" t="s">
        <x:v>1656</x:v>
      </x:c>
      <x:c r="M12" s="32" t="s">
        <x:v>1657</x:v>
      </x:c>
      <x:c r="N12" s="29" t="str">
        <x:v>Excel V4.2: CASH_AFTER_RESERVE at portfolio/year scope.</x:v>
      </x:c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37.5" hidden="0" customHeight="1">
      <x:c r="A13" s="29" t="s">
        <x:v>1684</x:v>
      </x:c>
      <x:c r="B13" s="29" t="s">
        <x:v>776</x:v>
      </x:c>
      <x:c r="C13" s="29" t="s">
        <x:v>1685</x:v>
      </x:c>
      <x:c r="D13" s="29" t="s">
        <x:v>628</x:v>
      </x:c>
      <x:c r="E13" s="29" t="s">
        <x:v>1675</x:v>
      </x:c>
      <x:c r="F13" s="29" t="s">
        <x:v>1686</x:v>
      </x:c>
      <x:c r="G13" s="29" t="s">
        <x:v>1687</x:v>
      </x:c>
      <x:c r="H13" s="29" t="s">
        <x:v>1688</x:v>
      </x:c>
      <x:c r="I13" s="29" t="s">
        <x:v>1689</x:v>
      </x:c>
      <x:c r="J13" s="31" t="n">
        <x:v>46285</x:v>
      </x:c>
      <x:c r="K13" s="31"/>
      <x:c r="L13" s="29" t="s">
        <x:v>1656</x:v>
      </x:c>
      <x:c r="M13" s="32" t="s">
        <x:v>1657</x:v>
      </x:c>
      <x:c r="N13" s="29" t="str">
        <x:v>Excel V4.2: DSCR at portfolio/year scope. Building-level results are platform-only.</x:v>
      </x:c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37.5" hidden="0" customHeight="1">
      <x:c r="A14" s="29" t="s">
        <x:v>1690</x:v>
      </x:c>
      <x:c r="B14" s="29" t="s">
        <x:v>776</x:v>
      </x:c>
      <x:c r="C14" s="29" t="s">
        <x:v>1691</x:v>
      </x:c>
      <x:c r="D14" s="29" t="s">
        <x:v>1692</x:v>
      </x:c>
      <x:c r="E14" s="29" t="s">
        <x:v>1693</x:v>
      </x:c>
      <x:c r="F14" s="29" t="s">
        <x:v>1694</x:v>
      </x:c>
      <x:c r="G14" s="29" t="s">
        <x:v>1695</x:v>
      </x:c>
      <x:c r="H14" s="29" t="s">
        <x:v>1696</x:v>
      </x:c>
      <x:c r="I14" s="29" t="s">
        <x:v>1697</x:v>
      </x:c>
      <x:c r="J14" s="31" t="n">
        <x:v>46285</x:v>
      </x:c>
      <x:c r="K14" s="31"/>
      <x:c r="L14" s="29" t="s">
        <x:v>1656</x:v>
      </x:c>
      <x:c r="M14" s="32" t="s">
        <x:v>1657</x:v>
      </x:c>
      <x:c r="N14" s="29" t="str">
        <x:v>Platform-only in V4.2; no live Excel result block.</x:v>
      </x:c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37.5" hidden="0" customHeight="1">
      <x:c r="A15" s="29" t="s">
        <x:v>1698</x:v>
      </x:c>
      <x:c r="B15" s="29" t="s">
        <x:v>776</x:v>
      </x:c>
      <x:c r="C15" s="29" t="s">
        <x:v>1699</x:v>
      </x:c>
      <x:c r="D15" s="29" t="s">
        <x:v>1700</x:v>
      </x:c>
      <x:c r="E15" s="29" t="s">
        <x:v>1701</x:v>
      </x:c>
      <x:c r="F15" s="29" t="s">
        <x:v>1702</x:v>
      </x:c>
      <x:c r="G15" s="29" t="s">
        <x:v>1695</x:v>
      </x:c>
      <x:c r="H15" s="29" t="s">
        <x:v>1696</x:v>
      </x:c>
      <x:c r="I15" s="29" t="s">
        <x:v>1697</x:v>
      </x:c>
      <x:c r="J15" s="31" t="n">
        <x:v>46285</x:v>
      </x:c>
      <x:c r="K15" s="31"/>
      <x:c r="L15" s="29" t="s">
        <x:v>1656</x:v>
      </x:c>
      <x:c r="M15" s="32" t="s">
        <x:v>1657</x:v>
      </x:c>
      <x:c r="N15" s="29" t="str">
        <x:v>Platform-only in V4.2; no live Excel result block.</x:v>
      </x:c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37.5" hidden="0" customHeight="1">
      <x:c r="A16" s="29" t="s">
        <x:v>1703</x:v>
      </x:c>
      <x:c r="B16" s="29" t="s">
        <x:v>776</x:v>
      </x:c>
      <x:c r="C16" s="29" t="s">
        <x:v>1704</x:v>
      </x:c>
      <x:c r="D16" s="29" t="s">
        <x:v>1705</x:v>
      </x:c>
      <x:c r="E16" s="29" t="s">
        <x:v>1706</x:v>
      </x:c>
      <x:c r="F16" s="29" t="s">
        <x:v>1707</x:v>
      </x:c>
      <x:c r="G16" s="29" t="s">
        <x:v>1569</x:v>
      </x:c>
      <x:c r="H16" s="29" t="s">
        <x:v>1654</x:v>
      </x:c>
      <x:c r="I16" s="29" t="s">
        <x:v>1708</x:v>
      </x:c>
      <x:c r="J16" s="31" t="n">
        <x:v>46285</x:v>
      </x:c>
      <x:c r="K16" s="31"/>
      <x:c r="L16" s="29" t="s">
        <x:v>1656</x:v>
      </x:c>
      <x:c r="M16" s="32" t="s">
        <x:v>1657</x:v>
      </x:c>
      <x:c r="N16" s="29" t="str">
        <x:v>Excel V4.2: REQUIRED_NOI at portfolio/year scope.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37.5" hidden="0" customHeight="1">
      <x:c r="A17" s="29" t="s">
        <x:v>1709</x:v>
      </x:c>
      <x:c r="B17" s="29" t="s">
        <x:v>776</x:v>
      </x:c>
      <x:c r="C17" s="29" t="s">
        <x:v>1710</x:v>
      </x:c>
      <x:c r="D17" s="29" t="s">
        <x:v>1711</x:v>
      </x:c>
      <x:c r="E17" s="29" t="s">
        <x:v>1712</x:v>
      </x:c>
      <x:c r="F17" s="29" t="s">
        <x:v>1713</x:v>
      </x:c>
      <x:c r="G17" s="29" t="s">
        <x:v>1569</x:v>
      </x:c>
      <x:c r="H17" s="29" t="s">
        <x:v>1654</x:v>
      </x:c>
      <x:c r="I17" s="29" t="s">
        <x:v>1714</x:v>
      </x:c>
      <x:c r="J17" s="31" t="n">
        <x:v>46285</x:v>
      </x:c>
      <x:c r="K17" s="31"/>
      <x:c r="L17" s="29" t="s">
        <x:v>1656</x:v>
      </x:c>
      <x:c r="M17" s="32" t="s">
        <x:v>1657</x:v>
      </x:c>
      <x:c r="N17" s="29" t="str">
        <x:v>Excel V4.2: COVERAGE_GAP at portfolio/year scope.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36" t="s">
        <x:v>1715</x:v>
      </x:c>
      <x:c r="B18" s="36" t="s">
        <x:v>776</x:v>
      </x:c>
      <x:c r="C18" s="36" t="s">
        <x:v>1716</x:v>
      </x:c>
      <x:c r="D18" s="30" t="s">
        <x:v>1717</x:v>
      </x:c>
      <x:c r="E18" s="36" t="s">
        <x:v>1718</x:v>
      </x:c>
      <x:c r="F18" s="30" t="s">
        <x:v>1719</x:v>
      </x:c>
      <x:c r="G18" s="36" t="s">
        <x:v>1569</x:v>
      </x:c>
      <x:c r="H18" s="36" t="s">
        <x:v>1654</x:v>
      </x:c>
      <x:c r="I18" s="30" t="s">
        <x:v>1720</x:v>
      </x:c>
      <x:c r="J18" s="37" t="n">
        <x:v>46298</x:v>
      </x:c>
      <x:c r="K18" s="37"/>
      <x:c r="L18" s="36" t="s">
        <x:v>1656</x:v>
      </x:c>
      <x:c r="M18" s="38" t="s">
        <x:v>588</x:v>
      </x:c>
      <x:c r="N18" s="30" t="str">
        <x:v>Excel V4.2: REV_RENT_EXISTING; REV_RENT_NEW; REV_SUBSIDY; REV_OTHER at portfolio/year scope.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19.5" hidden="0" customHeight="1">
      <x:c r="A19" s="36" t="s">
        <x:v>1721</x:v>
      </x:c>
      <x:c r="B19" s="36" t="s">
        <x:v>776</x:v>
      </x:c>
      <x:c r="C19" s="36" t="s">
        <x:v>1722</x:v>
      </x:c>
      <x:c r="D19" s="36" t="s">
        <x:v>1723</x:v>
      </x:c>
      <x:c r="E19" s="36" t="s">
        <x:v>1724</x:v>
      </x:c>
      <x:c r="F19" s="36" t="s">
        <x:v>1725</x:v>
      </x:c>
      <x:c r="G19" s="36" t="s">
        <x:v>1695</x:v>
      </x:c>
      <x:c r="H19" s="36" t="s">
        <x:v>1696</x:v>
      </x:c>
      <x:c r="I19" s="30" t="s">
        <x:v>1726</x:v>
      </x:c>
      <x:c r="J19" s="37" t="n">
        <x:v>46298</x:v>
      </x:c>
      <x:c r="K19" s="37"/>
      <x:c r="L19" s="36" t="s">
        <x:v>1656</x:v>
      </x:c>
      <x:c r="M19" s="38" t="s">
        <x:v>588</x:v>
      </x:c>
      <x:c r="N19" s="30" t="str">
        <x:v>Excel V4.2: SUBSIDY_SHARE at portfolio/year scope.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19.5" hidden="0" customHeight="1">
      <x:c r="A20" s="36" t="s">
        <x:v>1727</x:v>
      </x:c>
      <x:c r="B20" s="36" t="s">
        <x:v>776</x:v>
      </x:c>
      <x:c r="C20" s="36" t="s">
        <x:v>1728</x:v>
      </x:c>
      <x:c r="D20" s="36" t="s">
        <x:v>1729</x:v>
      </x:c>
      <x:c r="E20" s="36" t="s">
        <x:v>1730</x:v>
      </x:c>
      <x:c r="F20" s="36" t="s">
        <x:v>1731</x:v>
      </x:c>
      <x:c r="G20" s="36" t="s">
        <x:v>1695</x:v>
      </x:c>
      <x:c r="H20" s="36" t="s">
        <x:v>1696</x:v>
      </x:c>
      <x:c r="I20" s="36" t="s">
        <x:v>1732</x:v>
      </x:c>
      <x:c r="J20" s="37" t="n">
        <x:v>46298</x:v>
      </x:c>
      <x:c r="K20" s="37"/>
      <x:c r="L20" s="36" t="s">
        <x:v>1656</x:v>
      </x:c>
      <x:c r="M20" s="38" t="s">
        <x:v>588</x:v>
      </x:c>
      <x:c r="N20" s="30" t="str">
        <x:v>Platform-only in V4.2; no live Excel result block.</x:v>
      </x:c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9.5" hidden="0" customHeight="1">
      <x:c r="A21" s="36" t="s">
        <x:v>1733</x:v>
      </x:c>
      <x:c r="B21" s="36" t="s">
        <x:v>776</x:v>
      </x:c>
      <x:c r="C21" s="36" t="s">
        <x:v>1189</x:v>
      </x:c>
      <x:c r="D21" s="36" t="s">
        <x:v>1188</x:v>
      </x:c>
      <x:c r="E21" s="30" t="s">
        <x:v>1734</x:v>
      </x:c>
      <x:c r="F21" s="30" t="s">
        <x:v>1735</x:v>
      </x:c>
      <x:c r="G21" s="36" t="s">
        <x:v>1569</x:v>
      </x:c>
      <x:c r="H21" s="36" t="s">
        <x:v>1654</x:v>
      </x:c>
      <x:c r="I21" s="36" t="s">
        <x:v>1736</x:v>
      </x:c>
      <x:c r="J21" s="37" t="n">
        <x:v>46298</x:v>
      </x:c>
      <x:c r="K21" s="37"/>
      <x:c r="L21" s="36" t="s">
        <x:v>1656</x:v>
      </x:c>
      <x:c r="M21" s="38" t="s">
        <x:v>588</x:v>
      </x:c>
      <x:c r="N21" s="30" t="str">
        <x:v>Excel V4.2: PLACEHOLDER_SUBSIDY at portfolio/year scope.</x:v>
      </x:c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9.5" hidden="0" customHeight="1">
      <x:c r="A22" s="39" t="s">
        <x:v>1737</x:v>
      </x:c>
      <x:c r="B22" s="39" t="s">
        <x:v>776</x:v>
      </x:c>
      <x:c r="C22" s="131" t="s">
        <x:v>1738</x:v>
      </x:c>
      <x:c r="D22" s="39" t="s">
        <x:v>1739</x:v>
      </x:c>
      <x:c r="E22" s="39" t="s">
        <x:v>1740</x:v>
      </x:c>
      <x:c r="F22" s="39" t="s">
        <x:v>1741</x:v>
      </x:c>
      <x:c r="G22" s="39" t="s">
        <x:v>1569</x:v>
      </x:c>
      <x:c r="H22" s="39" t="s">
        <x:v>1654</x:v>
      </x:c>
      <x:c r="I22" s="39" t="s">
        <x:v>1742</x:v>
      </x:c>
      <x:c r="J22" s="40" t="n">
        <x:v>46298</x:v>
      </x:c>
      <x:c r="K22" s="40"/>
      <x:c r="L22" s="39" t="s">
        <x:v>1656</x:v>
      </x:c>
      <x:c r="M22" s="41" t="s">
        <x:v>588</x:v>
      </x:c>
      <x:c r="N22" s="131" t="str">
        <x:v>Excel V4.2: NOI_EX_PLACEHOLDER at portfolio/year scope.</x:v>
      </x:c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23.25" hidden="0" customHeight="1">
      <x:c r="A23" s="33" t="s">
        <x:v>1743</x:v>
      </x:c>
      <x:c r="B23" s="33" t="s">
        <x:v>776</x:v>
      </x:c>
      <x:c r="C23" s="33" t="s">
        <x:v>1744</x:v>
      </x:c>
      <x:c r="D23" s="33" t="s">
        <x:v>1745</x:v>
      </x:c>
      <x:c r="E23" s="33" t="s">
        <x:v>1746</x:v>
      </x:c>
      <x:c r="F23" s="33" t="s">
        <x:v>1747</x:v>
      </x:c>
      <x:c r="G23" s="33" t="s">
        <x:v>1687</x:v>
      </x:c>
      <x:c r="H23" s="33" t="s">
        <x:v>1688</x:v>
      </x:c>
      <x:c r="I23" s="30" t="s">
        <x:v>1748</x:v>
      </x:c>
      <x:c r="J23" s="42" t="n">
        <x:v>46298</x:v>
      </x:c>
      <x:c r="K23" s="42"/>
      <x:c r="L23" s="33" t="s">
        <x:v>1656</x:v>
      </x:c>
      <x:c r="M23" s="43" t="s">
        <x:v>588</x:v>
      </x:c>
      <x:c r="N23" s="30" t="str">
        <x:v>Excel V4.2: DSCR_EX_PLACEHOLDER at portfolio/year scope.</x:v>
      </x:c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23.25" hidden="0" customHeight="1">
      <x:c r="A24" s="33" t="s">
        <x:v>1749</x:v>
      </x:c>
      <x:c r="B24" s="33" t="s">
        <x:v>776</x:v>
      </x:c>
      <x:c r="C24" s="30" t="s">
        <x:v>1750</x:v>
      </x:c>
      <x:c r="D24" s="33" t="s">
        <x:v>1751</x:v>
      </x:c>
      <x:c r="E24" s="33" t="s">
        <x:v>1746</x:v>
      </x:c>
      <x:c r="F24" s="33" t="s">
        <x:v>1752</x:v>
      </x:c>
      <x:c r="G24" s="33" t="s">
        <x:v>1569</x:v>
      </x:c>
      <x:c r="H24" s="33" t="s">
        <x:v>1654</x:v>
      </x:c>
      <x:c r="I24" s="33" t="s">
        <x:v>1732</x:v>
      </x:c>
      <x:c r="J24" s="42" t="n">
        <x:v>46298</x:v>
      </x:c>
      <x:c r="K24" s="42"/>
      <x:c r="L24" s="33" t="s">
        <x:v>1656</x:v>
      </x:c>
      <x:c r="M24" s="43" t="s">
        <x:v>588</x:v>
      </x:c>
      <x:c r="N24" s="30" t="str">
        <x:v>Excel V4.2: CASH_EX_PLACEHOLDER at portfolio/year scope.</x:v>
      </x:c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23.25" hidden="0" customHeight="1">
      <x:c r="A25" s="33" t="s">
        <x:v>1753</x:v>
      </x:c>
      <x:c r="B25" s="33" t="s">
        <x:v>776</x:v>
      </x:c>
      <x:c r="C25" s="33" t="s">
        <x:v>1754</x:v>
      </x:c>
      <x:c r="D25" s="33" t="s">
        <x:v>1755</x:v>
      </x:c>
      <x:c r="E25" s="33" t="s">
        <x:v>1756</x:v>
      </x:c>
      <x:c r="F25" s="33" t="s">
        <x:v>1757</x:v>
      </x:c>
      <x:c r="G25" s="33" t="s">
        <x:v>1569</x:v>
      </x:c>
      <x:c r="H25" s="33" t="s">
        <x:v>1654</x:v>
      </x:c>
      <x:c r="I25" s="33" t="s">
        <x:v>1758</x:v>
      </x:c>
      <x:c r="J25" s="42" t="n">
        <x:v>46298</x:v>
      </x:c>
      <x:c r="K25" s="42"/>
      <x:c r="L25" s="33" t="s">
        <x:v>1656</x:v>
      </x:c>
      <x:c r="M25" s="43" t="s">
        <x:v>588</x:v>
      </x:c>
      <x:c r="N25" s="30" t="str">
        <x:v>Excel V4.2: RESERVE_CLOSING at portfolio/year scope. Platform-only: RESERVE_OPENING.</x:v>
      </x:c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23.25" hidden="0" customHeight="1">
      <x:c r="A26" s="33" t="s">
        <x:v>1759</x:v>
      </x:c>
      <x:c r="B26" s="33" t="s">
        <x:v>776</x:v>
      </x:c>
      <x:c r="C26" s="33" t="s">
        <x:v>1541</x:v>
      </x:c>
      <x:c r="D26" s="33" t="s">
        <x:v>1192</x:v>
      </x:c>
      <x:c r="E26" s="33" t="s">
        <x:v>589</x:v>
      </x:c>
      <x:c r="F26" s="33" t="s">
        <x:v>1760</x:v>
      </x:c>
      <x:c r="G26" s="33" t="s">
        <x:v>1761</x:v>
      </x:c>
      <x:c r="H26" s="33" t="s">
        <x:v>1654</x:v>
      </x:c>
      <x:c r="I26" s="30" t="s">
        <x:v>1762</x:v>
      </x:c>
      <x:c r="J26" s="42" t="n">
        <x:v>46298</x:v>
      </x:c>
      <x:c r="K26" s="42"/>
      <x:c r="L26" s="33" t="s">
        <x:v>1656</x:v>
      </x:c>
      <x:c r="M26" s="43" t="s">
        <x:v>588</x:v>
      </x:c>
      <x:c r="N26" s="30" t="str">
        <x:v>Excel V4.2: HOMES_TOTAL at portfolio/year scope.</x:v>
      </x:c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45.75" hidden="0" customHeight="1">
      <x:c r="A27" s="33" t="s">
        <x:v>1763</x:v>
      </x:c>
      <x:c r="B27" s="33" t="s">
        <x:v>776</x:v>
      </x:c>
      <x:c r="C27" s="33" t="s">
        <x:v>1764</x:v>
      </x:c>
      <x:c r="D27" s="30" t="s">
        <x:v>1765</x:v>
      </x:c>
      <x:c r="E27" s="30" t="s">
        <x:v>1766</x:v>
      </x:c>
      <x:c r="F27" s="33" t="s">
        <x:v>1767</x:v>
      </x:c>
      <x:c r="G27" s="33" t="s">
        <x:v>1768</x:v>
      </x:c>
      <x:c r="H27" s="33" t="s">
        <x:v>1654</x:v>
      </x:c>
      <x:c r="I27" s="33" t="s">
        <x:v>1769</x:v>
      </x:c>
      <x:c r="J27" s="42" t="n">
        <x:v>46298</x:v>
      </x:c>
      <x:c r="K27" s="42"/>
      <x:c r="L27" s="33" t="s">
        <x:v>1656</x:v>
      </x:c>
      <x:c r="M27" s="43" t="s">
        <x:v>588</x:v>
      </x:c>
      <x:c r="N27" s="30" t="str">
        <x:v>Platform-only in V4.2; no live Excel result block.</x:v>
      </x:c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45.75" hidden="0" customHeight="1">
      <x:c r="A28" s="33" t="s">
        <x:v>1770</x:v>
      </x:c>
      <x:c r="B28" s="33" t="s">
        <x:v>776</x:v>
      </x:c>
      <x:c r="C28" s="33" t="s">
        <x:v>1771</x:v>
      </x:c>
      <x:c r="D28" s="30" t="s">
        <x:v>1772</x:v>
      </x:c>
      <x:c r="E28" s="30" t="s">
        <x:v>1773</x:v>
      </x:c>
      <x:c r="F28" s="30" t="s">
        <x:v>1774</x:v>
      </x:c>
      <x:c r="G28" s="33" t="s">
        <x:v>1761</x:v>
      </x:c>
      <x:c r="H28" s="33" t="s">
        <x:v>1654</x:v>
      </x:c>
      <x:c r="I28" s="33" t="s">
        <x:v>1775</x:v>
      </x:c>
      <x:c r="J28" s="42" t="n">
        <x:v>46298</x:v>
      </x:c>
      <x:c r="K28" s="42"/>
      <x:c r="L28" s="33" t="s">
        <x:v>1656</x:v>
      </x:c>
      <x:c r="M28" s="43" t="s">
        <x:v>588</x:v>
      </x:c>
      <x:c r="N28" s="30" t="str">
        <x:v>Platform-only in V4.2; no live Excel result block.</x:v>
      </x:c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23.25" hidden="0" customHeight="1">
      <x:c r="A29" s="33" t="s">
        <x:v>1776</x:v>
      </x:c>
      <x:c r="B29" s="33" t="s">
        <x:v>776</x:v>
      </x:c>
      <x:c r="C29" s="33" t="s">
        <x:v>1777</x:v>
      </x:c>
      <x:c r="D29" s="33" t="s">
        <x:v>1778</x:v>
      </x:c>
      <x:c r="E29" s="33" t="s">
        <x:v>1779</x:v>
      </x:c>
      <x:c r="F29" s="30" t="s">
        <x:v>1780</x:v>
      </x:c>
      <x:c r="G29" s="33" t="s">
        <x:v>1781</x:v>
      </x:c>
      <x:c r="H29" s="33" t="s">
        <x:v>1654</x:v>
      </x:c>
      <x:c r="I29" s="33" t="s">
        <x:v>1782</x:v>
      </x:c>
      <x:c r="J29" s="42" t="n">
        <x:v>46298</x:v>
      </x:c>
      <x:c r="K29" s="42"/>
      <x:c r="L29" s="33" t="s">
        <x:v>1656</x:v>
      </x:c>
      <x:c r="M29" s="43" t="s">
        <x:v>588</x:v>
      </x:c>
      <x:c r="N29" s="30" t="str">
        <x:v>Platform-only in V4.2; no live Excel result block.</x:v>
      </x:c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34.5" hidden="0" customHeight="1">
      <x:c r="A30" s="33" t="s">
        <x:v>1783</x:v>
      </x:c>
      <x:c r="B30" s="33" t="s">
        <x:v>776</x:v>
      </x:c>
      <x:c r="C30" s="33" t="s">
        <x:v>1784</x:v>
      </x:c>
      <x:c r="D30" s="33" t="s">
        <x:v>1785</x:v>
      </x:c>
      <x:c r="E30" s="30" t="s">
        <x:v>1786</x:v>
      </x:c>
      <x:c r="F30" s="33" t="s">
        <x:v>1787</x:v>
      </x:c>
      <x:c r="G30" s="33" t="s">
        <x:v>1569</x:v>
      </x:c>
      <x:c r="H30" s="33" t="s">
        <x:v>1654</x:v>
      </x:c>
      <x:c r="I30" s="30" t="s">
        <x:v>1788</x:v>
      </x:c>
      <x:c r="J30" s="42" t="n">
        <x:v>46298</x:v>
      </x:c>
      <x:c r="K30" s="42"/>
      <x:c r="L30" s="33" t="s">
        <x:v>1656</x:v>
      </x:c>
      <x:c r="M30" s="43" t="s">
        <x:v>588</x:v>
      </x:c>
      <x:c r="N30" s="30" t="str">
        <x:v>Platform-only in V4.2; no live Excel result block.</x:v>
      </x:c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45.75" hidden="0" customHeight="1">
      <x:c r="A31" s="33" t="s">
        <x:v>1789</x:v>
      </x:c>
      <x:c r="B31" s="33" t="s">
        <x:v>776</x:v>
      </x:c>
      <x:c r="C31" s="33" t="s">
        <x:v>1790</x:v>
      </x:c>
      <x:c r="D31" s="33" t="s">
        <x:v>1791</x:v>
      </x:c>
      <x:c r="E31" s="30" t="s">
        <x:v>1792</x:v>
      </x:c>
      <x:c r="F31" s="30" t="s">
        <x:v>1793</x:v>
      </x:c>
      <x:c r="G31" s="33" t="s">
        <x:v>1569</x:v>
      </x:c>
      <x:c r="H31" s="33" t="s">
        <x:v>1654</x:v>
      </x:c>
      <x:c r="I31" s="30" t="s">
        <x:v>1794</x:v>
      </x:c>
      <x:c r="J31" s="42" t="n">
        <x:v>46298</x:v>
      </x:c>
      <x:c r="K31" s="42"/>
      <x:c r="L31" s="33" t="s">
        <x:v>1656</x:v>
      </x:c>
      <x:c r="M31" s="43" t="s">
        <x:v>588</x:v>
      </x:c>
      <x:c r="N31" s="30" t="str">
        <x:v>Platform-only in V4.2; no live Excel result block.</x:v>
      </x:c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34.5" hidden="0" customHeight="1">
      <x:c r="A32" s="33" t="s">
        <x:v>1795</x:v>
      </x:c>
      <x:c r="B32" s="33" t="str">
        <x:v>1.1</x:v>
      </x:c>
      <x:c r="C32" s="30" t="str">
        <x:v>Repair set-aside amount and share of existing rent</x:v>
      </x:c>
      <x:c r="D32" s="30" t="str">
        <x:v>REPAIR_SETASIDE; REPAIR_SHARE_RENT</x:v>
      </x:c>
      <x:c r="E32" s="30" t="str">
        <x:v>RESERVE_CONTRIBUTION; REV_RENT_EXISTING</x:v>
      </x:c>
      <x:c r="F32" s="30" t="str">
        <x:v>Set-aside amount; set-aside / existing rent</x:v>
      </x:c>
      <x:c r="G32" s="33" t="s">
        <x:v>1796</x:v>
      </x:c>
      <x:c r="H32" s="33" t="s">
        <x:v>1654</x:v>
      </x:c>
      <x:c r="I32" s="33" t="s">
        <x:v>1797</x:v>
      </x:c>
      <x:c r="J32" s="42" t="n">
        <x:v>46298</x:v>
      </x:c>
      <x:c r="K32" s="42"/>
      <x:c r="L32" s="33" t="s">
        <x:v>1656</x:v>
      </x:c>
      <x:c r="M32" s="43" t="s">
        <x:v>588</x:v>
      </x:c>
      <x:c r="N32" s="30" t="str">
        <x:v>REPAIR_PER_HOME is excluded from the MVP until existing-home counts and scope are defined. Remaining measures are platform-only. RESERVE_CONTRIBUTION remains a live Excel input.</x:v>
      </x:c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57" hidden="0" customHeight="1">
      <x:c r="A33" s="33" t="s">
        <x:v>1798</x:v>
      </x:c>
      <x:c r="B33" s="33" t="s">
        <x:v>776</x:v>
      </x:c>
      <x:c r="C33" s="33" t="s">
        <x:v>1799</x:v>
      </x:c>
      <x:c r="D33" s="30" t="s">
        <x:v>1800</x:v>
      </x:c>
      <x:c r="E33" s="30" t="s">
        <x:v>1801</x:v>
      </x:c>
      <x:c r="F33" s="30" t="s">
        <x:v>1802</x:v>
      </x:c>
      <x:c r="G33" s="33" t="s">
        <x:v>1761</x:v>
      </x:c>
      <x:c r="H33" s="33" t="s">
        <x:v>1654</x:v>
      </x:c>
      <x:c r="I33" s="33" t="s">
        <x:v>1803</x:v>
      </x:c>
      <x:c r="J33" s="42" t="n">
        <x:v>46298</x:v>
      </x:c>
      <x:c r="K33" s="42"/>
      <x:c r="L33" s="33" t="s">
        <x:v>1656</x:v>
      </x:c>
      <x:c r="M33" s="43" t="s">
        <x:v>588</x:v>
      </x:c>
      <x:c r="N33" s="30" t="str">
        <x:v>Register property count is live in 62_PAGE_VIEW. Registry building summaries and building DSCR are platform-only.</x:v>
      </x:c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45.75" hidden="0" customHeight="1">
      <x:c r="A34" s="33" t="s">
        <x:v>1804</x:v>
      </x:c>
      <x:c r="B34" s="33" t="s">
        <x:v>776</x:v>
      </x:c>
      <x:c r="C34" s="30" t="s">
        <x:v>1805</x:v>
      </x:c>
      <x:c r="D34" s="30" t="s">
        <x:v>1806</x:v>
      </x:c>
      <x:c r="E34" s="30" t="s">
        <x:v>1807</x:v>
      </x:c>
      <x:c r="F34" s="30" t="s">
        <x:v>1808</x:v>
      </x:c>
      <x:c r="G34" s="33" t="s">
        <x:v>1569</x:v>
      </x:c>
      <x:c r="H34" s="33" t="s">
        <x:v>1654</x:v>
      </x:c>
      <x:c r="I34" s="30" t="s">
        <x:v>1809</x:v>
      </x:c>
      <x:c r="J34" s="42" t="n">
        <x:v>46298</x:v>
      </x:c>
      <x:c r="K34" s="42"/>
      <x:c r="L34" s="33" t="s">
        <x:v>1656</x:v>
      </x:c>
      <x:c r="M34" s="43" t="s">
        <x:v>588</x:v>
      </x:c>
      <x:c r="N34" s="30" t="str">
        <x:v>Platform-only in V4.2; no live Excel result block.</x:v>
      </x:c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34.5" hidden="0" customHeight="1">
      <x:c r="A35" s="33" t="s">
        <x:v>1810</x:v>
      </x:c>
      <x:c r="B35" s="33" t="s">
        <x:v>776</x:v>
      </x:c>
      <x:c r="C35" s="30" t="s">
        <x:v>1811</x:v>
      </x:c>
      <x:c r="D35" s="33" t="s">
        <x:v>1812</x:v>
      </x:c>
      <x:c r="E35" s="30" t="s">
        <x:v>1813</x:v>
      </x:c>
      <x:c r="F35" s="30" t="s">
        <x:v>1814</x:v>
      </x:c>
      <x:c r="G35" s="33" t="s">
        <x:v>1569</x:v>
      </x:c>
      <x:c r="H35" s="33" t="s">
        <x:v>1654</x:v>
      </x:c>
      <x:c r="I35" s="30" t="s">
        <x:v>1815</x:v>
      </x:c>
      <x:c r="J35" s="42" t="n">
        <x:v>46298</x:v>
      </x:c>
      <x:c r="K35" s="42"/>
      <x:c r="L35" s="33" t="s">
        <x:v>1656</x:v>
      </x:c>
      <x:c r="M35" s="43" t="s">
        <x:v>588</x:v>
      </x:c>
      <x:c r="N35" s="30" t="str">
        <x:v>Platform-only in V4.2; no live Excel result block.</x:v>
      </x:c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68.25" hidden="0" customHeight="1">
      <x:c r="A36" s="33" t="s">
        <x:v>1816</x:v>
      </x:c>
      <x:c r="B36" s="33" t="s">
        <x:v>776</x:v>
      </x:c>
      <x:c r="C36" s="30" t="s">
        <x:v>1817</x:v>
      </x:c>
      <x:c r="D36" s="30" t="s">
        <x:v>1818</x:v>
      </x:c>
      <x:c r="E36" s="30" t="s">
        <x:v>1819</x:v>
      </x:c>
      <x:c r="F36" s="33" t="s">
        <x:v>1820</x:v>
      </x:c>
      <x:c r="G36" s="33" t="s">
        <x:v>1821</x:v>
      </x:c>
      <x:c r="H36" s="33" t="s">
        <x:v>1654</x:v>
      </x:c>
      <x:c r="I36" s="33" t="s">
        <x:v>1822</x:v>
      </x:c>
      <x:c r="J36" s="42" t="n">
        <x:v>46298</x:v>
      </x:c>
      <x:c r="K36" s="42"/>
      <x:c r="L36" s="33" t="s">
        <x:v>1656</x:v>
      </x:c>
      <x:c r="M36" s="43" t="s">
        <x:v>588</x:v>
      </x:c>
      <x:c r="N36" s="30" t="str">
        <x:v>Platform-only in V4.2; no live Excel result block.</x:v>
      </x:c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90.75" hidden="0" customHeight="1">
      <x:c r="A37" s="33" t="s">
        <x:v>1823</x:v>
      </x:c>
      <x:c r="B37" s="33" t="s">
        <x:v>776</x:v>
      </x:c>
      <x:c r="C37" s="33" t="s">
        <x:v>1824</x:v>
      </x:c>
      <x:c r="D37" s="30" t="s">
        <x:v>1825</x:v>
      </x:c>
      <x:c r="E37" s="30" t="s">
        <x:v>1826</x:v>
      </x:c>
      <x:c r="F37" s="30" t="s">
        <x:v>1827</x:v>
      </x:c>
      <x:c r="G37" s="33" t="s">
        <x:v>1828</x:v>
      </x:c>
      <x:c r="H37" s="33" t="s">
        <x:v>1829</x:v>
      </x:c>
      <x:c r="I37" s="30" t="s">
        <x:v>1830</x:v>
      </x:c>
      <x:c r="J37" s="42" t="n">
        <x:v>46298</x:v>
      </x:c>
      <x:c r="K37" s="42"/>
      <x:c r="L37" s="33" t="s">
        <x:v>1656</x:v>
      </x:c>
      <x:c r="M37" s="43" t="s">
        <x:v>588</x:v>
      </x:c>
      <x:c r="N37" s="30" t="str">
        <x:v>Platform-only in V4.2; no live Excel result block.</x:v>
      </x:c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23.25" hidden="0" customHeight="1">
      <x:c r="A38" s="33" t="s">
        <x:v>1831</x:v>
      </x:c>
      <x:c r="B38" s="33" t="s">
        <x:v>776</x:v>
      </x:c>
      <x:c r="C38" s="33" t="s">
        <x:v>1832</x:v>
      </x:c>
      <x:c r="D38" s="33" t="s">
        <x:v>1833</x:v>
      </x:c>
      <x:c r="E38" s="30" t="s">
        <x:v>1834</x:v>
      </x:c>
      <x:c r="F38" s="33" t="s">
        <x:v>1835</x:v>
      </x:c>
      <x:c r="G38" s="33" t="s">
        <x:v>1695</x:v>
      </x:c>
      <x:c r="H38" s="33" t="s">
        <x:v>1696</x:v>
      </x:c>
      <x:c r="I38" s="33" t="s">
        <x:v>1769</x:v>
      </x:c>
      <x:c r="J38" s="42" t="n">
        <x:v>46298</x:v>
      </x:c>
      <x:c r="K38" s="42"/>
      <x:c r="L38" s="33" t="s">
        <x:v>1656</x:v>
      </x:c>
      <x:c r="M38" s="43" t="s">
        <x:v>588</x:v>
      </x:c>
      <x:c r="N38" s="30" t="str">
        <x:v>Platform-only in V4.2; no live Excel result block.</x:v>
      </x:c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96" hidden="0" customHeight="1">
      <x:c r="A39" s="33" t="str">
        <x:v>CALC-MATURITY-BALANCE</x:v>
      </x:c>
      <x:c r="B39" s="33" t="str">
        <x:v>1.0</x:v>
      </x:c>
      <x:c r="C39" s="33" t="str">
        <x:v>Outstanding principal due at maturity</x:v>
      </x:c>
      <x:c r="D39" s="33" t="str">
        <x:v>DEBT_MATURING</x:v>
      </x:c>
      <x:c r="E39" s="30" t="str">
        <x:v>33_DEBT Debt_ID and Maturity_Date; confirmed balance projected to maturity; fiscal-year dates</x:v>
      </x:c>
      <x:c r="F39" s="33" t="str">
        <x:v>Group each distinct Debt_ID by fiscal year containing Maturity_Date; sum principal outstanding immediately before balloon repayment. Prefer confirmed maturity-date schedule balance; do not substitute current balance silently.</x:v>
      </x:c>
      <x:c r="G39" s="33" t="str">
        <x:v>Currency</x:v>
      </x:c>
      <x:c r="H39" s="33" t="n">
        <x:v>0</x:v>
      </x:c>
      <x:c r="I39" s="33" t="str">
        <x:v>Missing where maturity date, fiscal-year mapping or maturity balance is missing</x:v>
      </x:c>
      <x:c r="J39" s="42" t="d">
        <x:v>2026-10-04T00:00:00.000Z</x:v>
      </x:c>
      <x:c r="K39" s="42"/>
      <x:c r="L39" s="33" t="str">
        <x:v>IREI</x:v>
      </x:c>
      <x:c r="M39" s="43" t="str">
        <x:v>Draft</x:v>
      </x:c>
      <x:c r="N39" s="30" t="str">
        <x:v>Platform-only. Current outstanding principal may be an explicitly labelled proxy, not a confirmed maturity amount. Renewal year in 02 remains analyst-confirmed.</x:v>
      </x:c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1">
    <x:dataValidation type="list" errorStyle="stop" allowBlank="0" showDropDown="0" showInputMessage="0" showErrorMessage="0" sqref="M7:M506">
      <x:formula1>"Draft,Pilot Test,Active,Retired"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4" width="18" style="1" hidden="0" customWidth="1"/>
    <x:col min="5" max="7" width="16" style="1" hidden="0" customWidth="1"/>
    <x:col min="8" max="8" width="24" style="1" hidden="0" customWidth="1"/>
    <x:col min="9" max="9" width="20" style="1" hidden="0" customWidth="1"/>
    <x:col min="10" max="10" width="14" style="1" hidden="0" customWidth="1"/>
    <x:col min="11" max="12" width="20" style="1" hidden="0" customWidth="1"/>
    <x:col min="13" max="13" width="16" style="1" hidden="0" customWidth="1"/>
    <x:col min="14" max="14" width="42" style="1" hidden="0" customWidth="1"/>
    <x:col min="15" max="16" width="18" style="1" hidden="0" customWidth="1"/>
    <x:col min="17" max="17" width="42" style="1" hidden="0" customWidth="1"/>
    <x:col min="18" max="18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1836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1837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1839</x:v>
      </x:c>
      <x:c r="B6" s="27" t="s">
        <x:v>1057</x:v>
      </x:c>
      <x:c r="C6" s="27" t="s">
        <x:v>1058</x:v>
      </x:c>
      <x:c r="D6" s="28" t="s">
        <x:v>539</x:v>
      </x:c>
      <x:c r="E6" s="27" t="s">
        <x:v>1543</x:v>
      </x:c>
      <x:c r="F6" s="27" t="s">
        <x:v>1544</x:v>
      </x:c>
      <x:c r="G6" s="27" t="s">
        <x:v>1546</x:v>
      </x:c>
      <x:c r="H6" s="27" t="s">
        <x:v>1550</x:v>
      </x:c>
      <x:c r="I6" s="28" t="s">
        <x:v>1840</x:v>
      </x:c>
      <x:c r="J6" s="27" t="s">
        <x:v>1648</x:v>
      </x:c>
      <x:c r="K6" s="27" t="s">
        <x:v>1841</x:v>
      </x:c>
      <x:c r="L6" s="27" t="s">
        <x:v>1642</x:v>
      </x:c>
      <x:c r="M6" s="27" t="s">
        <x:v>1643</x:v>
      </x:c>
      <x:c r="N6" s="27" t="s">
        <x:v>1842</x:v>
      </x:c>
      <x:c r="O6" s="27" t="s">
        <x:v>1843</x:v>
      </x:c>
      <x:c r="P6" s="27" t="s">
        <x:v>1493</x:v>
      </x:c>
      <x:c r="Q6" s="28" t="s">
        <x:v>448</x:v>
      </x:c>
      <x:c r="R6" s="27" t="s">
        <x:v>1844</x:v>
      </x:c>
      <x:c r="S6" s="3" t="str">
        <x:v>Fiscal_Year *</x:v>
      </x:c>
      <x:c r="T6" s="3"/>
      <x:c r="U6" s="3"/>
      <x:c r="V6" s="3"/>
      <x:c r="W6" s="3"/>
      <x:c r="X6" s="3"/>
      <x:c r="Y6" s="3"/>
      <x:c r="Z6" s="3"/>
    </x:row>
    <x:row r="7" ht="19.5" hidden="0" customHeight="1">
      <x:c r="A7" s="264" t="str">
        <x:f>IF($S7="","","MR-"&amp;$B7&amp;"-"&amp;$S7&amp;"-"&amp;$H7)</x:f>
        <x:v>MR-ASM-NGOB-V42-TEST-2024-2025-REVENUE</x:v>
      </x:c>
      <x:c r="B7" s="264" t="str">
        <x:f>IF('01_ASSESSMENT'!$A$7="","",'01_ASSESSMENT'!$A$7)</x:f>
        <x:v>ASM-NGOB-V42-TEST</x:v>
      </x:c>
      <x:c r="C7" s="264" t="str">
        <x:f>IF('01_ASSESSMENT'!$B$7="","",'01_ASSESSMENT'!$B$7)</x:f>
        <x:v>ORG-NGOB</x:v>
      </x:c>
      <x:c r="D7" s="264" t="str">
        <x:f>IF('02_DISPLAY_CONFIG'!$B$15="","",'02_DISPLAY_CONFIG'!$B$15)</x:f>
        <x:v>PORTFOLIO-NGOB</x:v>
      </x:c>
      <x:c r="E7" s="265" t="str">
        <x:f>""</x:f>
      </x:c>
      <x:c r="F7" s="265" t="str">
        <x:f>""</x:f>
      </x:c>
      <x:c r="G7" s="264" t="str">
        <x:f>IF('02_DISPLAY_CONFIG'!$B$34="","",'02_DISPLAY_CONFIG'!$B$34)</x:f>
        <x:v>Actual</x:v>
      </x:c>
      <x:c r="H7" s="264" t="str">
        <x:f>"REVENUE"</x:f>
        <x:v>REVENUE</x:v>
      </x:c>
      <x:c r="I7" s="276" t="n">
        <x:f>IF(OR($B7="",$S7=""),"",IF(COUNTIFS('32_FINANCIAL'!$B$7:$B$506,$B7,'32_FINANCIAL'!$G$7:$G$506,$S7,'32_FINANCIAL'!$I$7:$I$506,"REVENUE",'32_FINANCIAL'!$D$7:$D$506,$D7,'32_FINANCIAL'!$V$7:$V$506,"&lt;&gt;Excluded")=0,"",SUMIFS('32_FINANCIAL'!$J$7:$J$506,'32_FINANCIAL'!$B$7:$B$506,$B7,'32_FINANCIAL'!$G$7:$G$506,$S7,'32_FINANCIAL'!$I$7:$I$506,"REVENUE",'32_FINANCIAL'!$D$7:$D$506,$D7,'32_FINANCIAL'!$V$7:$V$506,"&lt;&gt;Excluded")))</x:f>
        <x:v>9333926.19</x:v>
      </x:c>
      <x:c r="J7" s="264" t="str">
        <x:f>"Currency"</x:f>
        <x:v>Currency</x:v>
      </x:c>
      <x:c r="K7" s="264" t="str">
        <x:f>IF(NOT(ISNUMBER($I7)),"Missing","Available")</x:f>
        <x:v>Available</x:v>
      </x:c>
      <x:c r="L7" s="264" t="str">
        <x:f>"CALC-REVENUE"</x:f>
        <x:v>CALC-REVENUE</x:v>
      </x:c>
      <x:c r="M7" s="264" t="str">
        <x:f>"1.0"</x:f>
        <x:v>1.0</x:v>
      </x:c>
      <x:c r="N7" s="264" t="str">
        <x:f>""</x:f>
      </x:c>
      <x:c r="O7" s="265" t="str">
        <x:f>""</x:f>
      </x:c>
      <x:c r="P7" s="264" t="str">
        <x:f>IF('01_ASSESSMENT'!$C$7="","",'01_ASSESSMENT'!$C$7)</x:f>
        <x:v>V4.2-NGOB-CORRECTED-TEST</x:v>
      </x:c>
      <x:c r="Q7" s="264" t="str">
        <x:f>"Formula-driven blank template"</x:f>
        <x:v>Formula-driven blank template</x:v>
      </x:c>
      <x:c r="R7" s="264" t="str">
        <x:f>IF($K7="Missing","No data available",IF($H7="PLACEHOLDER_SUBSIDY","Placeholder",IF($G7="Actual","Confirmed","Projected")))</x:f>
        <x:v>Confirmed</x:v>
      </x:c>
      <x:c r="S7" s="264" t="str">
        <x:f>IF('02_DISPLAY_CONFIG'!$B$23="","",'02_DISPLAY_CONFIG'!$B$23)</x:f>
        <x:v>2024-2025</x:v>
      </x:c>
      <x:c r="T7" s="136"/>
      <x:c r="U7" s="136"/>
      <x:c r="V7" s="136"/>
      <x:c r="W7" s="136"/>
      <x:c r="X7" s="136"/>
      <x:c r="Y7" s="136"/>
      <x:c r="Z7" s="136"/>
    </x:row>
    <x:row r="8" ht="19.5" hidden="0" customHeight="1">
      <x:c r="A8" s="264" t="str">
        <x:f>IF($S8="","","MR-"&amp;$B8&amp;"-"&amp;$S8&amp;"-"&amp;$H8)</x:f>
        <x:v>MR-ASM-NGOB-V42-TEST-2024-2025-OPEX</x:v>
      </x:c>
      <x:c r="B8" s="264" t="str">
        <x:f>IF('01_ASSESSMENT'!$A$7="","",'01_ASSESSMENT'!$A$7)</x:f>
        <x:v>ASM-NGOB-V42-TEST</x:v>
      </x:c>
      <x:c r="C8" s="264" t="str">
        <x:f>IF('01_ASSESSMENT'!$B$7="","",'01_ASSESSMENT'!$B$7)</x:f>
        <x:v>ORG-NGOB</x:v>
      </x:c>
      <x:c r="D8" s="264" t="str">
        <x:f>IF('02_DISPLAY_CONFIG'!$B$15="","",'02_DISPLAY_CONFIG'!$B$15)</x:f>
        <x:v>PORTFOLIO-NGOB</x:v>
      </x:c>
      <x:c r="E8" s="265" t="str">
        <x:f>""</x:f>
      </x:c>
      <x:c r="F8" s="265" t="str">
        <x:f>""</x:f>
      </x:c>
      <x:c r="G8" s="264" t="str">
        <x:f>IF('02_DISPLAY_CONFIG'!$B$34="","",'02_DISPLAY_CONFIG'!$B$34)</x:f>
        <x:v>Actual</x:v>
      </x:c>
      <x:c r="H8" s="264" t="str">
        <x:f>"OPEX"</x:f>
        <x:v>OPEX</x:v>
      </x:c>
      <x:c r="I8" s="276" t="n">
        <x:f>IF(OR($B8="",$S8=""),"",IF(COUNTIFS('32_FINANCIAL'!$B$7:$B$506,$B8,'32_FINANCIAL'!$G$7:$G$506,$S8,'32_FINANCIAL'!$I$7:$I$506,"OPEX",'32_FINANCIAL'!$D$7:$D$506,$D8,'32_FINANCIAL'!$V$7:$V$506,"&lt;&gt;Excluded")=0,"",SUMIFS('32_FINANCIAL'!$J$7:$J$506,'32_FINANCIAL'!$B$7:$B$506,$B8,'32_FINANCIAL'!$G$7:$G$506,$S8,'32_FINANCIAL'!$I$7:$I$506,"OPEX",'32_FINANCIAL'!$D$7:$D$506,$D8,'32_FINANCIAL'!$V$7:$V$506,"&lt;&gt;Excluded")))</x:f>
        <x:v>6324432.13</x:v>
      </x:c>
      <x:c r="J8" s="264" t="str">
        <x:f>"Currency"</x:f>
        <x:v>Currency</x:v>
      </x:c>
      <x:c r="K8" s="264" t="str">
        <x:f>IF(NOT(ISNUMBER($I8)),"Missing","Available")</x:f>
        <x:v>Available</x:v>
      </x:c>
      <x:c r="L8" s="264" t="str">
        <x:f>"CALC-OPEX"</x:f>
        <x:v>CALC-OPEX</x:v>
      </x:c>
      <x:c r="M8" s="264" t="str">
        <x:f>"1.0"</x:f>
        <x:v>1.0</x:v>
      </x:c>
      <x:c r="N8" s="264" t="str">
        <x:f>""</x:f>
      </x:c>
      <x:c r="O8" s="265" t="str">
        <x:f>""</x:f>
      </x:c>
      <x:c r="P8" s="264" t="str">
        <x:f>IF('01_ASSESSMENT'!$C$7="","",'01_ASSESSMENT'!$C$7)</x:f>
        <x:v>V4.2-NGOB-CORRECTED-TEST</x:v>
      </x:c>
      <x:c r="Q8" s="264" t="str">
        <x:f>"Formula-driven blank template"</x:f>
        <x:v>Formula-driven blank template</x:v>
      </x:c>
      <x:c r="R8" s="264" t="str">
        <x:f>IF($K8="Missing","No data available",IF($H8="PLACEHOLDER_SUBSIDY","Placeholder",IF($G8="Actual","Confirmed","Projected")))</x:f>
        <x:v>Confirmed</x:v>
      </x:c>
      <x:c r="S8" s="264" t="str">
        <x:f>IF('02_DISPLAY_CONFIG'!$B$23="","",'02_DISPLAY_CONFIG'!$B$23)</x:f>
        <x:v>2024-2025</x:v>
      </x:c>
      <x:c r="T8" s="136"/>
      <x:c r="U8" s="136"/>
      <x:c r="V8" s="136"/>
      <x:c r="W8" s="136"/>
      <x:c r="X8" s="136"/>
      <x:c r="Y8" s="136"/>
      <x:c r="Z8" s="136"/>
    </x:row>
    <x:row r="9" ht="19.5" hidden="0" customHeight="1">
      <x:c r="A9" s="264" t="str">
        <x:f>IF($S9="","","MR-"&amp;$B9&amp;"-"&amp;$S9&amp;"-"&amp;$H9)</x:f>
        <x:v>MR-ASM-NGOB-V42-TEST-2024-2025-NOI</x:v>
      </x:c>
      <x:c r="B9" s="264" t="str">
        <x:f>IF('01_ASSESSMENT'!$A$7="","",'01_ASSESSMENT'!$A$7)</x:f>
        <x:v>ASM-NGOB-V42-TEST</x:v>
      </x:c>
      <x:c r="C9" s="264" t="str">
        <x:f>IF('01_ASSESSMENT'!$B$7="","",'01_ASSESSMENT'!$B$7)</x:f>
        <x:v>ORG-NGOB</x:v>
      </x:c>
      <x:c r="D9" s="264" t="str">
        <x:f>IF('02_DISPLAY_CONFIG'!$B$15="","",'02_DISPLAY_CONFIG'!$B$15)</x:f>
        <x:v>PORTFOLIO-NGOB</x:v>
      </x:c>
      <x:c r="E9" s="265" t="str">
        <x:f>""</x:f>
      </x:c>
      <x:c r="F9" s="265" t="str">
        <x:f>""</x:f>
      </x:c>
      <x:c r="G9" s="264" t="str">
        <x:f>IF('02_DISPLAY_CONFIG'!$B$34="","",'02_DISPLAY_CONFIG'!$B$34)</x:f>
        <x:v>Actual</x:v>
      </x:c>
      <x:c r="H9" s="264" t="str">
        <x:f>"NOI"</x:f>
        <x:v>NOI</x:v>
      </x:c>
      <x:c r="I9" s="276" t="n">
        <x:f>IF(OR(NOT(ISNUMBER(I7)),NOT(ISNUMBER(I8))),"",I7-I8)</x:f>
        <x:v>3009494.0599999996</x:v>
      </x:c>
      <x:c r="J9" s="264" t="str">
        <x:f>"Currency"</x:f>
        <x:v>Currency</x:v>
      </x:c>
      <x:c r="K9" s="264" t="str">
        <x:f>IF(NOT(ISNUMBER($I9)),"Missing","Available")</x:f>
        <x:v>Available</x:v>
      </x:c>
      <x:c r="L9" s="264" t="str">
        <x:f>"CALC-NOI"</x:f>
        <x:v>CALC-NOI</x:v>
      </x:c>
      <x:c r="M9" s="264" t="str">
        <x:f>"1.0"</x:f>
        <x:v>1.0</x:v>
      </x:c>
      <x:c r="N9" s="264" t="str">
        <x:f>""</x:f>
      </x:c>
      <x:c r="O9" s="265" t="str">
        <x:f>""</x:f>
      </x:c>
      <x:c r="P9" s="264" t="str">
        <x:f>IF('01_ASSESSMENT'!$C$7="","",'01_ASSESSMENT'!$C$7)</x:f>
        <x:v>V4.2-NGOB-CORRECTED-TEST</x:v>
      </x:c>
      <x:c r="Q9" s="264" t="str">
        <x:f>"Formula-driven blank template"</x:f>
        <x:v>Formula-driven blank template</x:v>
      </x:c>
      <x:c r="R9" s="264" t="str">
        <x:f>IF($K9="Missing","No data available",IF($H9="PLACEHOLDER_SUBSIDY","Placeholder",IF($G9="Actual","Confirmed","Projected")))</x:f>
        <x:v>Confirmed</x:v>
      </x:c>
      <x:c r="S9" s="264" t="str">
        <x:f>IF('02_DISPLAY_CONFIG'!$B$23="","",'02_DISPLAY_CONFIG'!$B$23)</x:f>
        <x:v>2024-2025</x:v>
      </x:c>
      <x:c r="T9" s="136"/>
      <x:c r="U9" s="136"/>
      <x:c r="V9" s="136"/>
      <x:c r="W9" s="136"/>
      <x:c r="X9" s="136"/>
      <x:c r="Y9" s="136"/>
      <x:c r="Z9" s="136"/>
    </x:row>
    <x:row r="10" ht="19.5" hidden="0" customHeight="1">
      <x:c r="A10" s="264" t="str">
        <x:f>IF($S10="","","MR-"&amp;$B10&amp;"-"&amp;$S10&amp;"-"&amp;$H10)</x:f>
        <x:v>MR-ASM-NGOB-V42-TEST-2024-2025-DEBT_SERVICE</x:v>
      </x:c>
      <x:c r="B10" s="264" t="str">
        <x:f>IF('01_ASSESSMENT'!$A$7="","",'01_ASSESSMENT'!$A$7)</x:f>
        <x:v>ASM-NGOB-V42-TEST</x:v>
      </x:c>
      <x:c r="C10" s="264" t="str">
        <x:f>IF('01_ASSESSMENT'!$B$7="","",'01_ASSESSMENT'!$B$7)</x:f>
        <x:v>ORG-NGOB</x:v>
      </x:c>
      <x:c r="D10" s="264" t="str">
        <x:f>IF('02_DISPLAY_CONFIG'!$B$15="","",'02_DISPLAY_CONFIG'!$B$15)</x:f>
        <x:v>PORTFOLIO-NGOB</x:v>
      </x:c>
      <x:c r="E10" s="265" t="str">
        <x:f>""</x:f>
      </x:c>
      <x:c r="F10" s="265" t="str">
        <x:f>""</x:f>
      </x:c>
      <x:c r="G10" s="264" t="str">
        <x:f>IF('02_DISPLAY_CONFIG'!$B$34="","",'02_DISPLAY_CONFIG'!$B$34)</x:f>
        <x:v>Actual</x:v>
      </x:c>
      <x:c r="H10" s="264" t="str">
        <x:f>"DEBT_SERVICE"</x:f>
        <x:v>DEBT_SERVICE</x:v>
      </x:c>
      <x:c r="I10" s="276" t="str">
        <x:f>IF(OR($B10="",$S10="",$D10=""),"",IF(COUNTIFS('33_DEBT_SCHEDULE'!$B$7:$B$506,$B10,'33_DEBT_SCHEDULE'!$G$7:$G$506,$S10,'33_DEBT_SCHEDULE'!$D$7:$D$506,$D10)=0,"",SUMIFS('33_DEBT_SCHEDULE'!$L$7:$L$506,'33_DEBT_SCHEDULE'!$B$7:$B$506,$B10,'33_DEBT_SCHEDULE'!$G$7:$G$506,$S10,'33_DEBT_SCHEDULE'!$D$7:$D$506,$D10)))</x:f>
      </x:c>
      <x:c r="J10" s="264" t="str">
        <x:f>"Currency"</x:f>
        <x:v>Currency</x:v>
      </x:c>
      <x:c r="K10" s="264" t="str">
        <x:f>IF(NOT(ISNUMBER($I10)),"Missing","Available")</x:f>
        <x:v>Missing</x:v>
      </x:c>
      <x:c r="L10" s="264" t="str">
        <x:f>"CALC-DEBT-SVC"</x:f>
        <x:v>CALC-DEBT-SVC</x:v>
      </x:c>
      <x:c r="M10" s="264" t="str">
        <x:f>"1.0"</x:f>
        <x:v>1.0</x:v>
      </x:c>
      <x:c r="N10" s="264" t="str">
        <x:f>""</x:f>
      </x:c>
      <x:c r="O10" s="265" t="str">
        <x:f>""</x:f>
      </x:c>
      <x:c r="P10" s="264" t="str">
        <x:f>IF('01_ASSESSMENT'!$C$7="","",'01_ASSESSMENT'!$C$7)</x:f>
        <x:v>V4.2-NGOB-CORRECTED-TEST</x:v>
      </x:c>
      <x:c r="Q10" s="264" t="str">
        <x:f>"Formula-driven blank template"</x:f>
        <x:v>Formula-driven blank template</x:v>
      </x:c>
      <x:c r="R10" s="264" t="str">
        <x:f>IF($K10="Missing","No data available",IF($H10="PLACEHOLDER_SUBSIDY","Placeholder",IF($G10="Actual","Confirmed","Projected")))</x:f>
        <x:v>No data available</x:v>
      </x:c>
      <x:c r="S10" s="264" t="str">
        <x:f>IF('02_DISPLAY_CONFIG'!$B$23="","",'02_DISPLAY_CONFIG'!$B$23)</x:f>
        <x:v>2024-2025</x:v>
      </x:c>
      <x:c r="T10" s="136"/>
      <x:c r="U10" s="136"/>
      <x:c r="V10" s="136"/>
      <x:c r="W10" s="136"/>
      <x:c r="X10" s="136"/>
      <x:c r="Y10" s="136"/>
      <x:c r="Z10" s="136"/>
    </x:row>
    <x:row r="11" ht="19.5" hidden="0" customHeight="1">
      <x:c r="A11" s="264" t="str">
        <x:f>IF($S11="","","MR-"&amp;$B11&amp;"-"&amp;$S11&amp;"-"&amp;$H11)</x:f>
        <x:v>MR-ASM-NGOB-V42-TEST-2024-2025-CASH_AFTER_DEBT</x:v>
      </x:c>
      <x:c r="B11" s="264" t="str">
        <x:f>IF('01_ASSESSMENT'!$A$7="","",'01_ASSESSMENT'!$A$7)</x:f>
        <x:v>ASM-NGOB-V42-TEST</x:v>
      </x:c>
      <x:c r="C11" s="264" t="str">
        <x:f>IF('01_ASSESSMENT'!$B$7="","",'01_ASSESSMENT'!$B$7)</x:f>
        <x:v>ORG-NGOB</x:v>
      </x:c>
      <x:c r="D11" s="264" t="str">
        <x:f>IF('02_DISPLAY_CONFIG'!$B$15="","",'02_DISPLAY_CONFIG'!$B$15)</x:f>
        <x:v>PORTFOLIO-NGOB</x:v>
      </x:c>
      <x:c r="E11" s="265" t="str">
        <x:f>""</x:f>
      </x:c>
      <x:c r="F11" s="265" t="str">
        <x:f>""</x:f>
      </x:c>
      <x:c r="G11" s="264" t="str">
        <x:f>IF('02_DISPLAY_CONFIG'!$B$34="","",'02_DISPLAY_CONFIG'!$B$34)</x:f>
        <x:v>Actual</x:v>
      </x:c>
      <x:c r="H11" s="264" t="str">
        <x:f>"CASH_AFTER_DEBT"</x:f>
        <x:v>CASH_AFTER_DEBT</x:v>
      </x:c>
      <x:c r="I11" s="276" t="str">
        <x:f>IF(OR(NOT(ISNUMBER(I9)),NOT(ISNUMBER(I10))),"",I9-I10)</x:f>
      </x:c>
      <x:c r="J11" s="264" t="str">
        <x:f>"Currency"</x:f>
        <x:v>Currency</x:v>
      </x:c>
      <x:c r="K11" s="264" t="str">
        <x:f>IF(NOT(ISNUMBER($I11)),"Missing","Available")</x:f>
        <x:v>Missing</x:v>
      </x:c>
      <x:c r="L11" s="264" t="str">
        <x:f>"CALC-CASH-AFTER-DEBT"</x:f>
        <x:v>CALC-CASH-AFTER-DEBT</x:v>
      </x:c>
      <x:c r="M11" s="264" t="str">
        <x:f>"1.0"</x:f>
        <x:v>1.0</x:v>
      </x:c>
      <x:c r="N11" s="264" t="str">
        <x:f>""</x:f>
      </x:c>
      <x:c r="O11" s="265" t="str">
        <x:f>""</x:f>
      </x:c>
      <x:c r="P11" s="264" t="str">
        <x:f>IF('01_ASSESSMENT'!$C$7="","",'01_ASSESSMENT'!$C$7)</x:f>
        <x:v>V4.2-NGOB-CORRECTED-TEST</x:v>
      </x:c>
      <x:c r="Q11" s="264" t="str">
        <x:f>"Formula-driven blank template"</x:f>
        <x:v>Formula-driven blank template</x:v>
      </x:c>
      <x:c r="R11" s="264" t="str">
        <x:f>IF($K11="Missing","No data available",IF($H11="PLACEHOLDER_SUBSIDY","Placeholder",IF($G11="Actual","Confirmed","Projected")))</x:f>
        <x:v>No data available</x:v>
      </x:c>
      <x:c r="S11" s="264" t="str">
        <x:f>IF('02_DISPLAY_CONFIG'!$B$23="","",'02_DISPLAY_CONFIG'!$B$23)</x:f>
        <x:v>2024-2025</x:v>
      </x:c>
      <x:c r="T11" s="136"/>
      <x:c r="U11" s="136"/>
      <x:c r="V11" s="136"/>
      <x:c r="W11" s="136"/>
      <x:c r="X11" s="136"/>
      <x:c r="Y11" s="136"/>
      <x:c r="Z11" s="136"/>
    </x:row>
    <x:row r="12" ht="19.5" hidden="0" customHeight="1">
      <x:c r="A12" s="264" t="str">
        <x:f>IF($S12="","","MR-"&amp;$B12&amp;"-"&amp;$S12&amp;"-"&amp;$H12)</x:f>
        <x:v>MR-ASM-NGOB-V42-TEST-2024-2025-DSCR</x:v>
      </x:c>
      <x:c r="B12" s="264" t="str">
        <x:f>IF('01_ASSESSMENT'!$A$7="","",'01_ASSESSMENT'!$A$7)</x:f>
        <x:v>ASM-NGOB-V42-TEST</x:v>
      </x:c>
      <x:c r="C12" s="264" t="str">
        <x:f>IF('01_ASSESSMENT'!$B$7="","",'01_ASSESSMENT'!$B$7)</x:f>
        <x:v>ORG-NGOB</x:v>
      </x:c>
      <x:c r="D12" s="264" t="str">
        <x:f>IF('02_DISPLAY_CONFIG'!$B$15="","",'02_DISPLAY_CONFIG'!$B$15)</x:f>
        <x:v>PORTFOLIO-NGOB</x:v>
      </x:c>
      <x:c r="E12" s="265" t="str">
        <x:f>""</x:f>
      </x:c>
      <x:c r="F12" s="265" t="str">
        <x:f>""</x:f>
      </x:c>
      <x:c r="G12" s="264" t="str">
        <x:f>IF('02_DISPLAY_CONFIG'!$B$34="","",'02_DISPLAY_CONFIG'!$B$34)</x:f>
        <x:v>Actual</x:v>
      </x:c>
      <x:c r="H12" s="264" t="str">
        <x:f>"DSCR"</x:f>
        <x:v>DSCR</x:v>
      </x:c>
      <x:c r="I12" s="276" t="str">
        <x:f>IF(OR(NOT(ISNUMBER(I9)),NOT(ISNUMBER(I10)),I10&lt;=0),"",I9/I10)</x:f>
      </x:c>
      <x:c r="J12" s="264" t="str">
        <x:f>"x"</x:f>
        <x:v>x</x:v>
      </x:c>
      <x:c r="K12" s="264" t="str">
        <x:f>IF(NOT(ISNUMBER($I12)),"Missing","Available")</x:f>
        <x:v>Missing</x:v>
      </x:c>
      <x:c r="L12" s="264" t="str">
        <x:f>"CALC-DSCR"</x:f>
        <x:v>CALC-DSCR</x:v>
      </x:c>
      <x:c r="M12" s="264" t="str">
        <x:f>"1.0"</x:f>
        <x:v>1.0</x:v>
      </x:c>
      <x:c r="N12" s="264" t="str">
        <x:f>""</x:f>
      </x:c>
      <x:c r="O12" s="265" t="str">
        <x:f>""</x:f>
      </x:c>
      <x:c r="P12" s="264" t="str">
        <x:f>IF('01_ASSESSMENT'!$C$7="","",'01_ASSESSMENT'!$C$7)</x:f>
        <x:v>V4.2-NGOB-CORRECTED-TEST</x:v>
      </x:c>
      <x:c r="Q12" s="264" t="str">
        <x:f>"Formula-driven blank template"</x:f>
        <x:v>Formula-driven blank template</x:v>
      </x:c>
      <x:c r="R12" s="264" t="str">
        <x:f>IF($K12="Missing","No data available",IF($H12="PLACEHOLDER_SUBSIDY","Placeholder",IF($G12="Actual","Confirmed","Projected")))</x:f>
        <x:v>No data available</x:v>
      </x:c>
      <x:c r="S12" s="264" t="str">
        <x:f>IF('02_DISPLAY_CONFIG'!$B$23="","",'02_DISPLAY_CONFIG'!$B$23)</x:f>
        <x:v>2024-2025</x:v>
      </x:c>
      <x:c r="T12" s="136"/>
      <x:c r="U12" s="136"/>
      <x:c r="V12" s="136"/>
      <x:c r="W12" s="136"/>
      <x:c r="X12" s="136"/>
      <x:c r="Y12" s="136"/>
      <x:c r="Z12" s="136"/>
    </x:row>
    <x:row r="13" ht="19.5" hidden="0" customHeight="1">
      <x:c r="A13" s="264" t="str">
        <x:f>IF($S13="","","MR-"&amp;$B13&amp;"-"&amp;$S13&amp;"-"&amp;$H13)</x:f>
        <x:v>MR-ASM-NGOB-V42-TEST-2024-2025-REQUIRED_NOI</x:v>
      </x:c>
      <x:c r="B13" s="264" t="str">
        <x:f>IF('01_ASSESSMENT'!$A$7="","",'01_ASSESSMENT'!$A$7)</x:f>
        <x:v>ASM-NGOB-V42-TEST</x:v>
      </x:c>
      <x:c r="C13" s="264" t="str">
        <x:f>IF('01_ASSESSMENT'!$B$7="","",'01_ASSESSMENT'!$B$7)</x:f>
        <x:v>ORG-NGOB</x:v>
      </x:c>
      <x:c r="D13" s="264" t="str">
        <x:f>IF('02_DISPLAY_CONFIG'!$B$15="","",'02_DISPLAY_CONFIG'!$B$15)</x:f>
        <x:v>PORTFOLIO-NGOB</x:v>
      </x:c>
      <x:c r="E13" s="265" t="str">
        <x:f>""</x:f>
      </x:c>
      <x:c r="F13" s="265" t="str">
        <x:f>""</x:f>
      </x:c>
      <x:c r="G13" s="264" t="str">
        <x:f>IF('02_DISPLAY_CONFIG'!$B$34="","",'02_DISPLAY_CONFIG'!$B$34)</x:f>
        <x:v>Actual</x:v>
      </x:c>
      <x:c r="H13" s="264" t="str">
        <x:f>"REQUIRED_NOI"</x:f>
        <x:v>REQUIRED_NOI</x:v>
      </x:c>
      <x:c r="I13" s="276" t="str">
        <x:f>IF(OR(NOT(ISNUMBER(I10)),'02_DISPLAY_CONFIG'!$B$16=""),"",I10*'02_DISPLAY_CONFIG'!$B$16)</x:f>
      </x:c>
      <x:c r="J13" s="264" t="str">
        <x:f>"Currency"</x:f>
        <x:v>Currency</x:v>
      </x:c>
      <x:c r="K13" s="264" t="str">
        <x:f>IF(NOT(ISNUMBER($I13)),"Missing","Available")</x:f>
        <x:v>Missing</x:v>
      </x:c>
      <x:c r="L13" s="264" t="str">
        <x:f>"CALC-REQ-NOI"</x:f>
        <x:v>CALC-REQ-NOI</x:v>
      </x:c>
      <x:c r="M13" s="264" t="str">
        <x:f>"1.0"</x:f>
        <x:v>1.0</x:v>
      </x:c>
      <x:c r="N13" s="264" t="str">
        <x:f>""</x:f>
      </x:c>
      <x:c r="O13" s="265" t="str">
        <x:f>""</x:f>
      </x:c>
      <x:c r="P13" s="264" t="str">
        <x:f>IF('01_ASSESSMENT'!$C$7="","",'01_ASSESSMENT'!$C$7)</x:f>
        <x:v>V4.2-NGOB-CORRECTED-TEST</x:v>
      </x:c>
      <x:c r="Q13" s="264" t="str">
        <x:f>"Formula-driven blank template"</x:f>
        <x:v>Formula-driven blank template</x:v>
      </x:c>
      <x:c r="R13" s="264" t="str">
        <x:f>IF($K13="Missing","No data available",IF($H13="PLACEHOLDER_SUBSIDY","Placeholder",IF($G13="Actual","Confirmed","Projected")))</x:f>
        <x:v>No data available</x:v>
      </x:c>
      <x:c r="S13" s="264" t="str">
        <x:f>IF('02_DISPLAY_CONFIG'!$B$23="","",'02_DISPLAY_CONFIG'!$B$23)</x:f>
        <x:v>2024-2025</x:v>
      </x:c>
      <x:c r="T13" s="136"/>
      <x:c r="U13" s="136"/>
      <x:c r="V13" s="136"/>
      <x:c r="W13" s="136"/>
      <x:c r="X13" s="136"/>
      <x:c r="Y13" s="136"/>
      <x:c r="Z13" s="136"/>
    </x:row>
    <x:row r="14" ht="19.5" hidden="0" customHeight="1">
      <x:c r="A14" s="264" t="str">
        <x:f>IF($S14="","","MR-"&amp;$B14&amp;"-"&amp;$S14&amp;"-"&amp;$H14)</x:f>
        <x:v>MR-ASM-NGOB-V42-TEST-2024-2025-COVERAGE_GAP</x:v>
      </x:c>
      <x:c r="B14" s="264" t="str">
        <x:f>IF('01_ASSESSMENT'!$A$7="","",'01_ASSESSMENT'!$A$7)</x:f>
        <x:v>ASM-NGOB-V42-TEST</x:v>
      </x:c>
      <x:c r="C14" s="264" t="str">
        <x:f>IF('01_ASSESSMENT'!$B$7="","",'01_ASSESSMENT'!$B$7)</x:f>
        <x:v>ORG-NGOB</x:v>
      </x:c>
      <x:c r="D14" s="264" t="str">
        <x:f>IF('02_DISPLAY_CONFIG'!$B$15="","",'02_DISPLAY_CONFIG'!$B$15)</x:f>
        <x:v>PORTFOLIO-NGOB</x:v>
      </x:c>
      <x:c r="E14" s="265" t="str">
        <x:f>""</x:f>
      </x:c>
      <x:c r="F14" s="265" t="str">
        <x:f>""</x:f>
      </x:c>
      <x:c r="G14" s="264" t="str">
        <x:f>IF('02_DISPLAY_CONFIG'!$B$34="","",'02_DISPLAY_CONFIG'!$B$34)</x:f>
        <x:v>Actual</x:v>
      </x:c>
      <x:c r="H14" s="264" t="str">
        <x:f>"COVERAGE_GAP"</x:f>
        <x:v>COVERAGE_GAP</x:v>
      </x:c>
      <x:c r="I14" s="276" t="str">
        <x:f>IF(OR(NOT(ISNUMBER(I13)),NOT(ISNUMBER(I9))),"",I13-I9)</x:f>
      </x:c>
      <x:c r="J14" s="264" t="str">
        <x:f>"Currency"</x:f>
        <x:v>Currency</x:v>
      </x:c>
      <x:c r="K14" s="264" t="str">
        <x:f>IF(NOT(ISNUMBER($I14)),"Missing","Available")</x:f>
        <x:v>Missing</x:v>
      </x:c>
      <x:c r="L14" s="264" t="str">
        <x:f>"CALC-COVERAGE-GAP"</x:f>
        <x:v>CALC-COVERAGE-GAP</x:v>
      </x:c>
      <x:c r="M14" s="264" t="str">
        <x:f>"1.0"</x:f>
        <x:v>1.0</x:v>
      </x:c>
      <x:c r="N14" s="264" t="str">
        <x:f>""</x:f>
      </x:c>
      <x:c r="O14" s="265" t="str">
        <x:f>""</x:f>
      </x:c>
      <x:c r="P14" s="264" t="str">
        <x:f>IF('01_ASSESSMENT'!$C$7="","",'01_ASSESSMENT'!$C$7)</x:f>
        <x:v>V4.2-NGOB-CORRECTED-TEST</x:v>
      </x:c>
      <x:c r="Q14" s="264" t="str">
        <x:f>"Formula-driven blank template"</x:f>
        <x:v>Formula-driven blank template</x:v>
      </x:c>
      <x:c r="R14" s="264" t="str">
        <x:f>IF($K14="Missing","No data available",IF($H14="PLACEHOLDER_SUBSIDY","Placeholder",IF($G14="Actual","Confirmed","Projected")))</x:f>
        <x:v>No data available</x:v>
      </x:c>
      <x:c r="S14" s="264" t="str">
        <x:f>IF('02_DISPLAY_CONFIG'!$B$23="","",'02_DISPLAY_CONFIG'!$B$23)</x:f>
        <x:v>2024-2025</x:v>
      </x:c>
      <x:c r="T14" s="136"/>
      <x:c r="U14" s="136"/>
      <x:c r="V14" s="136"/>
      <x:c r="W14" s="136"/>
      <x:c r="X14" s="136"/>
      <x:c r="Y14" s="136"/>
      <x:c r="Z14" s="136"/>
    </x:row>
    <x:row r="15" ht="19.5" hidden="0" customHeight="1">
      <x:c r="A15" s="264" t="str">
        <x:f>IF($S15="","","MR-"&amp;$B15&amp;"-"&amp;$S15&amp;"-"&amp;$H15)</x:f>
        <x:v>MR-ASM-NGOB-V42-TEST-2024-2025-RESERVE_CONTRIBUTION</x:v>
      </x:c>
      <x:c r="B15" s="264" t="str">
        <x:f>IF('01_ASSESSMENT'!$A$7="","",'01_ASSESSMENT'!$A$7)</x:f>
        <x:v>ASM-NGOB-V42-TEST</x:v>
      </x:c>
      <x:c r="C15" s="264" t="str">
        <x:f>IF('01_ASSESSMENT'!$B$7="","",'01_ASSESSMENT'!$B$7)</x:f>
        <x:v>ORG-NGOB</x:v>
      </x:c>
      <x:c r="D15" s="264" t="str">
        <x:f>IF('02_DISPLAY_CONFIG'!$B$15="","",'02_DISPLAY_CONFIG'!$B$15)</x:f>
        <x:v>PORTFOLIO-NGOB</x:v>
      </x:c>
      <x:c r="E15" s="265" t="str">
        <x:f>""</x:f>
      </x:c>
      <x:c r="F15" s="265" t="str">
        <x:f>""</x:f>
      </x:c>
      <x:c r="G15" s="264" t="str">
        <x:f>IF('02_DISPLAY_CONFIG'!$B$34="","",'02_DISPLAY_CONFIG'!$B$34)</x:f>
        <x:v>Actual</x:v>
      </x:c>
      <x:c r="H15" s="264" t="str">
        <x:f>"RESERVE_CONTRIBUTION"</x:f>
        <x:v>RESERVE_CONTRIBUTION</x:v>
      </x:c>
      <x:c r="I15" s="276" t="str">
        <x:f>IF(OR($B15="",$S15=""),"",IF(COUNTIFS('32_FINANCIAL'!$B$7:$B$506,$B15,'32_FINANCIAL'!$G$7:$G$506,$S15,'32_FINANCIAL'!$I$7:$I$506,"RESERVE_CONTRIBUTION",'32_FINANCIAL'!$D$7:$D$506,$D15,'32_FINANCIAL'!$V$7:$V$506,"&lt;&gt;Excluded")=0,"",SUMIFS('32_FINANCIAL'!$J$7:$J$506,'32_FINANCIAL'!$B$7:$B$506,$B15,'32_FINANCIAL'!$G$7:$G$506,$S15,'32_FINANCIAL'!$I$7:$I$506,"RESERVE_CONTRIBUTION",'32_FINANCIAL'!$D$7:$D$506,$D15,'32_FINANCIAL'!$V$7:$V$506,"&lt;&gt;Excluded")))</x:f>
      </x:c>
      <x:c r="J15" s="264" t="str">
        <x:f>"Currency"</x:f>
        <x:v>Currency</x:v>
      </x:c>
      <x:c r="K15" s="264" t="str">
        <x:f>IF(NOT(ISNUMBER($I15)),"Missing","Available")</x:f>
        <x:v>Missing</x:v>
      </x:c>
      <x:c r="L15" s="264" t="str">
        <x:f>"CALC-REPAIR"</x:f>
        <x:v>CALC-REPAIR</x:v>
      </x:c>
      <x:c r="M15" s="264" t="str">
        <x:f>"1.0"</x:f>
        <x:v>1.0</x:v>
      </x:c>
      <x:c r="N15" s="264" t="str">
        <x:f>""</x:f>
      </x:c>
      <x:c r="O15" s="265" t="str">
        <x:f>""</x:f>
      </x:c>
      <x:c r="P15" s="264" t="str">
        <x:f>IF('01_ASSESSMENT'!$C$7="","",'01_ASSESSMENT'!$C$7)</x:f>
        <x:v>V4.2-NGOB-CORRECTED-TEST</x:v>
      </x:c>
      <x:c r="Q15" s="264" t="str">
        <x:f>"Formula-driven blank template"</x:f>
        <x:v>Formula-driven blank template</x:v>
      </x:c>
      <x:c r="R15" s="264" t="str">
        <x:f>IF($K15="Missing","No data available",IF($H15="PLACEHOLDER_SUBSIDY","Placeholder",IF($G15="Actual","Confirmed","Projected")))</x:f>
        <x:v>No data available</x:v>
      </x:c>
      <x:c r="S15" s="264" t="str">
        <x:f>IF('02_DISPLAY_CONFIG'!$B$23="","",'02_DISPLAY_CONFIG'!$B$23)</x:f>
        <x:v>2024-2025</x:v>
      </x:c>
      <x:c r="T15" s="136"/>
      <x:c r="U15" s="136"/>
      <x:c r="V15" s="136"/>
      <x:c r="W15" s="136"/>
      <x:c r="X15" s="136"/>
      <x:c r="Y15" s="136"/>
      <x:c r="Z15" s="136"/>
    </x:row>
    <x:row r="16" ht="19.5" hidden="0" customHeight="1">
      <x:c r="A16" s="264" t="str">
        <x:f>IF($S16="","","MR-"&amp;$B16&amp;"-"&amp;$S16&amp;"-"&amp;$H16)</x:f>
        <x:v>MR-ASM-NGOB-V42-TEST-2024-2025-CASH_AFTER_RESERVE</x:v>
      </x:c>
      <x:c r="B16" s="264" t="str">
        <x:f>IF('01_ASSESSMENT'!$A$7="","",'01_ASSESSMENT'!$A$7)</x:f>
        <x:v>ASM-NGOB-V42-TEST</x:v>
      </x:c>
      <x:c r="C16" s="264" t="str">
        <x:f>IF('01_ASSESSMENT'!$B$7="","",'01_ASSESSMENT'!$B$7)</x:f>
        <x:v>ORG-NGOB</x:v>
      </x:c>
      <x:c r="D16" s="264" t="str">
        <x:f>IF('02_DISPLAY_CONFIG'!$B$15="","",'02_DISPLAY_CONFIG'!$B$15)</x:f>
        <x:v>PORTFOLIO-NGOB</x:v>
      </x:c>
      <x:c r="E16" s="265" t="str">
        <x:f>""</x:f>
      </x:c>
      <x:c r="F16" s="265" t="str">
        <x:f>""</x:f>
      </x:c>
      <x:c r="G16" s="264" t="str">
        <x:f>IF('02_DISPLAY_CONFIG'!$B$34="","",'02_DISPLAY_CONFIG'!$B$34)</x:f>
        <x:v>Actual</x:v>
      </x:c>
      <x:c r="H16" s="264" t="str">
        <x:f>"CASH_AFTER_RESERVE"</x:f>
        <x:v>CASH_AFTER_RESERVE</x:v>
      </x:c>
      <x:c r="I16" s="276" t="str">
        <x:f>IF(OR(NOT(ISNUMBER(I9)),NOT(ISNUMBER(I10)),NOT(ISNUMBER(I15))),"",I9-I10-I15)</x:f>
      </x:c>
      <x:c r="J16" s="264" t="str">
        <x:f>"Currency"</x:f>
        <x:v>Currency</x:v>
      </x:c>
      <x:c r="K16" s="264" t="str">
        <x:f>IF(NOT(ISNUMBER($I16)),"Missing","Available")</x:f>
        <x:v>Missing</x:v>
      </x:c>
      <x:c r="L16" s="264" t="str">
        <x:f>"CALC-CASH-AFTER-RES"</x:f>
        <x:v>CALC-CASH-AFTER-RES</x:v>
      </x:c>
      <x:c r="M16" s="264" t="str">
        <x:f>"1.0"</x:f>
        <x:v>1.0</x:v>
      </x:c>
      <x:c r="N16" s="264" t="str">
        <x:f>""</x:f>
      </x:c>
      <x:c r="O16" s="265" t="str">
        <x:f>""</x:f>
      </x:c>
      <x:c r="P16" s="264" t="str">
        <x:f>IF('01_ASSESSMENT'!$C$7="","",'01_ASSESSMENT'!$C$7)</x:f>
        <x:v>V4.2-NGOB-CORRECTED-TEST</x:v>
      </x:c>
      <x:c r="Q16" s="264" t="str">
        <x:f>"Formula-driven blank template"</x:f>
        <x:v>Formula-driven blank template</x:v>
      </x:c>
      <x:c r="R16" s="264" t="str">
        <x:f>IF($K16="Missing","No data available",IF($H16="PLACEHOLDER_SUBSIDY","Placeholder",IF($G16="Actual","Confirmed","Projected")))</x:f>
        <x:v>No data available</x:v>
      </x:c>
      <x:c r="S16" s="264" t="str">
        <x:f>IF('02_DISPLAY_CONFIG'!$B$23="","",'02_DISPLAY_CONFIG'!$B$23)</x:f>
        <x:v>2024-2025</x:v>
      </x:c>
      <x:c r="T16" s="136"/>
      <x:c r="U16" s="136"/>
      <x:c r="V16" s="136"/>
      <x:c r="W16" s="136"/>
      <x:c r="X16" s="136"/>
      <x:c r="Y16" s="136"/>
      <x:c r="Z16" s="136"/>
    </x:row>
    <x:row r="17" ht="19.5" hidden="0" customHeight="1">
      <x:c r="A17" s="264" t="str">
        <x:f>IF($S17="","","MR-"&amp;$B17&amp;"-"&amp;$S17&amp;"-"&amp;$H17)</x:f>
        <x:v>MR-ASM-NGOB-V42-TEST-2024-2025-REV_RENT_EXISTING</x:v>
      </x:c>
      <x:c r="B17" s="264" t="str">
        <x:f>IF('01_ASSESSMENT'!$A$7="","",'01_ASSESSMENT'!$A$7)</x:f>
        <x:v>ASM-NGOB-V42-TEST</x:v>
      </x:c>
      <x:c r="C17" s="264" t="str">
        <x:f>IF('01_ASSESSMENT'!$B$7="","",'01_ASSESSMENT'!$B$7)</x:f>
        <x:v>ORG-NGOB</x:v>
      </x:c>
      <x:c r="D17" s="264" t="str">
        <x:f>IF('02_DISPLAY_CONFIG'!$B$15="","",'02_DISPLAY_CONFIG'!$B$15)</x:f>
        <x:v>PORTFOLIO-NGOB</x:v>
      </x:c>
      <x:c r="E17" s="265" t="str">
        <x:f>""</x:f>
      </x:c>
      <x:c r="F17" s="265" t="str">
        <x:f>""</x:f>
      </x:c>
      <x:c r="G17" s="264" t="str">
        <x:f>IF('02_DISPLAY_CONFIG'!$B$34="","",'02_DISPLAY_CONFIG'!$B$34)</x:f>
        <x:v>Actual</x:v>
      </x:c>
      <x:c r="H17" s="264" t="str">
        <x:f>"REV_RENT_EXISTING"</x:f>
        <x:v>REV_RENT_EXISTING</x:v>
      </x:c>
      <x:c r="I17" s="276" t="n">
        <x:f>IF(OR($B17="",$S17=""),"",IF(COUNTIFS('32_FINANCIAL'!$B$7:$B$506,$B17,'32_FINANCIAL'!$G$7:$G$506,$S17,'32_FINANCIAL'!$I$7:$I$506,"REV_RENT_EXISTING",'32_FINANCIAL'!$D$7:$D$506,$D17,'32_FINANCIAL'!$V$7:$V$506,"&lt;&gt;Excluded")=0,"",SUMIFS('32_FINANCIAL'!$J$7:$J$506,'32_FINANCIAL'!$B$7:$B$506,$B17,'32_FINANCIAL'!$G$7:$G$506,$S17,'32_FINANCIAL'!$I$7:$I$506,"REV_RENT_EXISTING",'32_FINANCIAL'!$D$7:$D$506,$D17,'32_FINANCIAL'!$V$7:$V$506,"&lt;&gt;Excluded")))</x:f>
        <x:v>5436927</x:v>
      </x:c>
      <x:c r="J17" s="264" t="str">
        <x:f>"Currency"</x:f>
        <x:v>Currency</x:v>
      </x:c>
      <x:c r="K17" s="264" t="str">
        <x:f>IF(NOT(ISNUMBER($I17)),"Missing","Available")</x:f>
        <x:v>Available</x:v>
      </x:c>
      <x:c r="L17" s="264" t="str">
        <x:f>"CALC-REV-COMPONENT"</x:f>
        <x:v>CALC-REV-COMPONENT</x:v>
      </x:c>
      <x:c r="M17" s="264" t="str">
        <x:f>"1.0"</x:f>
        <x:v>1.0</x:v>
      </x:c>
      <x:c r="N17" s="264" t="str">
        <x:f>""</x:f>
      </x:c>
      <x:c r="O17" s="265" t="str">
        <x:f>""</x:f>
      </x:c>
      <x:c r="P17" s="264" t="str">
        <x:f>IF('01_ASSESSMENT'!$C$7="","",'01_ASSESSMENT'!$C$7)</x:f>
        <x:v>V4.2-NGOB-CORRECTED-TEST</x:v>
      </x:c>
      <x:c r="Q17" s="264" t="str">
        <x:f>"Formula-driven blank template"</x:f>
        <x:v>Formula-driven blank template</x:v>
      </x:c>
      <x:c r="R17" s="264" t="str">
        <x:f>IF($K17="Missing","No data available",IF($H17="PLACEHOLDER_SUBSIDY","Placeholder",IF($G17="Actual","Confirmed","Projected")))</x:f>
        <x:v>Confirmed</x:v>
      </x:c>
      <x:c r="S17" s="264" t="str">
        <x:f>IF('02_DISPLAY_CONFIG'!$B$23="","",'02_DISPLAY_CONFIG'!$B$23)</x:f>
        <x:v>2024-2025</x:v>
      </x:c>
      <x:c r="T17" s="136"/>
      <x:c r="U17" s="136"/>
      <x:c r="V17" s="136"/>
      <x:c r="W17" s="136"/>
      <x:c r="X17" s="136"/>
      <x:c r="Y17" s="136"/>
      <x:c r="Z17" s="136"/>
    </x:row>
    <x:row r="18" ht="19.5" hidden="0" customHeight="1">
      <x:c r="A18" s="264" t="str">
        <x:f>IF($S18="","","MR-"&amp;$B18&amp;"-"&amp;$S18&amp;"-"&amp;$H18)</x:f>
        <x:v>MR-ASM-NGOB-V42-TEST-2024-2025-REV_RENT_NEW</x:v>
      </x:c>
      <x:c r="B18" s="264" t="str">
        <x:f>IF('01_ASSESSMENT'!$A$7="","",'01_ASSESSMENT'!$A$7)</x:f>
        <x:v>ASM-NGOB-V42-TEST</x:v>
      </x:c>
      <x:c r="C18" s="264" t="str">
        <x:f>IF('01_ASSESSMENT'!$B$7="","",'01_ASSESSMENT'!$B$7)</x:f>
        <x:v>ORG-NGOB</x:v>
      </x:c>
      <x:c r="D18" s="264" t="str">
        <x:f>IF('02_DISPLAY_CONFIG'!$B$15="","",'02_DISPLAY_CONFIG'!$B$15)</x:f>
        <x:v>PORTFOLIO-NGOB</x:v>
      </x:c>
      <x:c r="E18" s="265" t="str">
        <x:f>""</x:f>
      </x:c>
      <x:c r="F18" s="265" t="str">
        <x:f>""</x:f>
      </x:c>
      <x:c r="G18" s="264" t="str">
        <x:f>IF('02_DISPLAY_CONFIG'!$B$34="","",'02_DISPLAY_CONFIG'!$B$34)</x:f>
        <x:v>Actual</x:v>
      </x:c>
      <x:c r="H18" s="264" t="str">
        <x:f>"REV_RENT_NEW"</x:f>
        <x:v>REV_RENT_NEW</x:v>
      </x:c>
      <x:c r="I18" s="276" t="n">
        <x:f>IF(OR($B18="",$S18=""),"",IF(COUNTIFS('32_FINANCIAL'!$B$7:$B$506,$B18,'32_FINANCIAL'!$G$7:$G$506,$S18,'32_FINANCIAL'!$I$7:$I$506,"REV_RENT_NEW",'32_FINANCIAL'!$D$7:$D$506,$D18,'32_FINANCIAL'!$V$7:$V$506,"&lt;&gt;Excluded")=0,"",SUMIFS('32_FINANCIAL'!$J$7:$J$506,'32_FINANCIAL'!$B$7:$B$506,$B18,'32_FINANCIAL'!$G$7:$G$506,$S18,'32_FINANCIAL'!$I$7:$I$506,"REV_RENT_NEW",'32_FINANCIAL'!$D$7:$D$506,$D18,'32_FINANCIAL'!$V$7:$V$506,"&lt;&gt;Excluded")))</x:f>
        <x:v>0</x:v>
      </x:c>
      <x:c r="J18" s="264" t="str">
        <x:f>"Currency"</x:f>
        <x:v>Currency</x:v>
      </x:c>
      <x:c r="K18" s="264" t="str">
        <x:f>IF(NOT(ISNUMBER($I18)),"Missing","Available")</x:f>
        <x:v>Available</x:v>
      </x:c>
      <x:c r="L18" s="264" t="str">
        <x:f>"CALC-REV-COMPONENT"</x:f>
        <x:v>CALC-REV-COMPONENT</x:v>
      </x:c>
      <x:c r="M18" s="264" t="str">
        <x:f>"1.0"</x:f>
        <x:v>1.0</x:v>
      </x:c>
      <x:c r="N18" s="264" t="str">
        <x:f>""</x:f>
      </x:c>
      <x:c r="O18" s="265" t="str">
        <x:f>""</x:f>
      </x:c>
      <x:c r="P18" s="264" t="str">
        <x:f>IF('01_ASSESSMENT'!$C$7="","",'01_ASSESSMENT'!$C$7)</x:f>
        <x:v>V4.2-NGOB-CORRECTED-TEST</x:v>
      </x:c>
      <x:c r="Q18" s="264" t="str">
        <x:f>"Formula-driven blank template"</x:f>
        <x:v>Formula-driven blank template</x:v>
      </x:c>
      <x:c r="R18" s="264" t="str">
        <x:f>IF($K18="Missing","No data available",IF($H18="PLACEHOLDER_SUBSIDY","Placeholder",IF($G18="Actual","Confirmed","Projected")))</x:f>
        <x:v>Confirmed</x:v>
      </x:c>
      <x:c r="S18" s="264" t="str">
        <x:f>IF('02_DISPLAY_CONFIG'!$B$23="","",'02_DISPLAY_CONFIG'!$B$23)</x:f>
        <x:v>2024-2025</x:v>
      </x:c>
      <x:c r="T18" s="136"/>
      <x:c r="U18" s="136"/>
      <x:c r="V18" s="136"/>
      <x:c r="W18" s="136"/>
      <x:c r="X18" s="136"/>
      <x:c r="Y18" s="136"/>
      <x:c r="Z18" s="136"/>
    </x:row>
    <x:row r="19" ht="19.5" hidden="0" customHeight="1">
      <x:c r="A19" s="264" t="str">
        <x:f>IF($S19="","","MR-"&amp;$B19&amp;"-"&amp;$S19&amp;"-"&amp;$H19)</x:f>
        <x:v>MR-ASM-NGOB-V42-TEST-2024-2025-REV_SUBSIDY</x:v>
      </x:c>
      <x:c r="B19" s="264" t="str">
        <x:f>IF('01_ASSESSMENT'!$A$7="","",'01_ASSESSMENT'!$A$7)</x:f>
        <x:v>ASM-NGOB-V42-TEST</x:v>
      </x:c>
      <x:c r="C19" s="264" t="str">
        <x:f>IF('01_ASSESSMENT'!$B$7="","",'01_ASSESSMENT'!$B$7)</x:f>
        <x:v>ORG-NGOB</x:v>
      </x:c>
      <x:c r="D19" s="264" t="str">
        <x:f>IF('02_DISPLAY_CONFIG'!$B$15="","",'02_DISPLAY_CONFIG'!$B$15)</x:f>
        <x:v>PORTFOLIO-NGOB</x:v>
      </x:c>
      <x:c r="E19" s="265" t="str">
        <x:f>""</x:f>
      </x:c>
      <x:c r="F19" s="265" t="str">
        <x:f>""</x:f>
      </x:c>
      <x:c r="G19" s="264" t="str">
        <x:f>IF('02_DISPLAY_CONFIG'!$B$34="","",'02_DISPLAY_CONFIG'!$B$34)</x:f>
        <x:v>Actual</x:v>
      </x:c>
      <x:c r="H19" s="264" t="str">
        <x:f>"REV_SUBSIDY"</x:f>
        <x:v>REV_SUBSIDY</x:v>
      </x:c>
      <x:c r="I19" s="276" t="n">
        <x:f>IF(OR($B19="",$S19=""),"",IF(COUNTIFS('32_FINANCIAL'!$B$7:$B$506,$B19,'32_FINANCIAL'!$G$7:$G$506,$S19,'32_FINANCIAL'!$I$7:$I$506,"REV_SUBSIDY",'32_FINANCIAL'!$D$7:$D$506,$D19,'32_FINANCIAL'!$V$7:$V$506,"&lt;&gt;Excluded")=0,"",SUMIFS('32_FINANCIAL'!$J$7:$J$506,'32_FINANCIAL'!$B$7:$B$506,$B19,'32_FINANCIAL'!$G$7:$G$506,$S19,'32_FINANCIAL'!$I$7:$I$506,"REV_SUBSIDY",'32_FINANCIAL'!$D$7:$D$506,$D19,'32_FINANCIAL'!$V$7:$V$506,"&lt;&gt;Excluded")))</x:f>
        <x:v>1674030</x:v>
      </x:c>
      <x:c r="J19" s="264" t="str">
        <x:f>"Currency"</x:f>
        <x:v>Currency</x:v>
      </x:c>
      <x:c r="K19" s="264" t="str">
        <x:f>IF(NOT(ISNUMBER($I19)),"Missing","Available")</x:f>
        <x:v>Available</x:v>
      </x:c>
      <x:c r="L19" s="264" t="str">
        <x:f>"CALC-REV-COMPONENT"</x:f>
        <x:v>CALC-REV-COMPONENT</x:v>
      </x:c>
      <x:c r="M19" s="264" t="str">
        <x:f>"1.0"</x:f>
        <x:v>1.0</x:v>
      </x:c>
      <x:c r="N19" s="264" t="str">
        <x:f>""</x:f>
      </x:c>
      <x:c r="O19" s="265" t="str">
        <x:f>""</x:f>
      </x:c>
      <x:c r="P19" s="264" t="str">
        <x:f>IF('01_ASSESSMENT'!$C$7="","",'01_ASSESSMENT'!$C$7)</x:f>
        <x:v>V4.2-NGOB-CORRECTED-TEST</x:v>
      </x:c>
      <x:c r="Q19" s="264" t="str">
        <x:f>"Formula-driven blank template"</x:f>
        <x:v>Formula-driven blank template</x:v>
      </x:c>
      <x:c r="R19" s="264" t="str">
        <x:f>IF($K19="Missing","No data available",IF($H19="PLACEHOLDER_SUBSIDY","Placeholder",IF($G19="Actual","Confirmed","Projected")))</x:f>
        <x:v>Confirmed</x:v>
      </x:c>
      <x:c r="S19" s="264" t="str">
        <x:f>IF('02_DISPLAY_CONFIG'!$B$23="","",'02_DISPLAY_CONFIG'!$B$23)</x:f>
        <x:v>2024-2025</x:v>
      </x:c>
      <x:c r="T19" s="136"/>
      <x:c r="U19" s="136"/>
      <x:c r="V19" s="136"/>
      <x:c r="W19" s="136"/>
      <x:c r="X19" s="136"/>
      <x:c r="Y19" s="136"/>
      <x:c r="Z19" s="136"/>
    </x:row>
    <x:row r="20" ht="19.5" hidden="0" customHeight="1">
      <x:c r="A20" s="264" t="str">
        <x:f>IF($S20="","","MR-"&amp;$B20&amp;"-"&amp;$S20&amp;"-"&amp;$H20)</x:f>
        <x:v>MR-ASM-NGOB-V42-TEST-2024-2025-REV_OTHER</x:v>
      </x:c>
      <x:c r="B20" s="264" t="str">
        <x:f>IF('01_ASSESSMENT'!$A$7="","",'01_ASSESSMENT'!$A$7)</x:f>
        <x:v>ASM-NGOB-V42-TEST</x:v>
      </x:c>
      <x:c r="C20" s="264" t="str">
        <x:f>IF('01_ASSESSMENT'!$B$7="","",'01_ASSESSMENT'!$B$7)</x:f>
        <x:v>ORG-NGOB</x:v>
      </x:c>
      <x:c r="D20" s="264" t="str">
        <x:f>IF('02_DISPLAY_CONFIG'!$B$15="","",'02_DISPLAY_CONFIG'!$B$15)</x:f>
        <x:v>PORTFOLIO-NGOB</x:v>
      </x:c>
      <x:c r="E20" s="265" t="str">
        <x:f>""</x:f>
      </x:c>
      <x:c r="F20" s="265" t="str">
        <x:f>""</x:f>
      </x:c>
      <x:c r="G20" s="264" t="str">
        <x:f>IF('02_DISPLAY_CONFIG'!$B$34="","",'02_DISPLAY_CONFIG'!$B$34)</x:f>
        <x:v>Actual</x:v>
      </x:c>
      <x:c r="H20" s="264" t="str">
        <x:f>"REV_OTHER"</x:f>
        <x:v>REV_OTHER</x:v>
      </x:c>
      <x:c r="I20" s="276" t="n">
        <x:f>IF(OR($B20="",$S20=""),"",IF(COUNTIFS('32_FINANCIAL'!$B$7:$B$506,$B20,'32_FINANCIAL'!$G$7:$G$506,$S20,'32_FINANCIAL'!$I$7:$I$506,"REV_OTHER",'32_FINANCIAL'!$D$7:$D$506,$D20,'32_FINANCIAL'!$V$7:$V$506,"&lt;&gt;Excluded")=0,"",SUMIFS('32_FINANCIAL'!$J$7:$J$506,'32_FINANCIAL'!$B$7:$B$506,$B20,'32_FINANCIAL'!$G$7:$G$506,$S20,'32_FINANCIAL'!$I$7:$I$506,"REV_OTHER",'32_FINANCIAL'!$D$7:$D$506,$D20,'32_FINANCIAL'!$V$7:$V$506,"&lt;&gt;Excluded")))</x:f>
        <x:v>2222969.1899999995</x:v>
      </x:c>
      <x:c r="J20" s="264" t="str">
        <x:f>"Currency"</x:f>
        <x:v>Currency</x:v>
      </x:c>
      <x:c r="K20" s="264" t="str">
        <x:f>IF(NOT(ISNUMBER($I20)),"Missing","Available")</x:f>
        <x:v>Available</x:v>
      </x:c>
      <x:c r="L20" s="264" t="str">
        <x:f>"CALC-REV-COMPONENT"</x:f>
        <x:v>CALC-REV-COMPONENT</x:v>
      </x:c>
      <x:c r="M20" s="264" t="str">
        <x:f>"1.0"</x:f>
        <x:v>1.0</x:v>
      </x:c>
      <x:c r="N20" s="264" t="str">
        <x:f>""</x:f>
      </x:c>
      <x:c r="O20" s="265" t="str">
        <x:f>""</x:f>
      </x:c>
      <x:c r="P20" s="264" t="str">
        <x:f>IF('01_ASSESSMENT'!$C$7="","",'01_ASSESSMENT'!$C$7)</x:f>
        <x:v>V4.2-NGOB-CORRECTED-TEST</x:v>
      </x:c>
      <x:c r="Q20" s="264" t="str">
        <x:f>"Formula-driven blank template"</x:f>
        <x:v>Formula-driven blank template</x:v>
      </x:c>
      <x:c r="R20" s="264" t="str">
        <x:f>IF($K20="Missing","No data available",IF($H20="PLACEHOLDER_SUBSIDY","Placeholder",IF($G20="Actual","Confirmed","Projected")))</x:f>
        <x:v>Confirmed</x:v>
      </x:c>
      <x:c r="S20" s="264" t="str">
        <x:f>IF('02_DISPLAY_CONFIG'!$B$23="","",'02_DISPLAY_CONFIG'!$B$23)</x:f>
        <x:v>2024-2025</x:v>
      </x:c>
      <x:c r="T20" s="136"/>
      <x:c r="U20" s="136"/>
      <x:c r="V20" s="136"/>
      <x:c r="W20" s="136"/>
      <x:c r="X20" s="136"/>
      <x:c r="Y20" s="136"/>
      <x:c r="Z20" s="136"/>
    </x:row>
    <x:row r="21" ht="19.5" hidden="0" customHeight="1">
      <x:c r="A21" s="264" t="str">
        <x:f>IF($S21="","","MR-"&amp;$B21&amp;"-"&amp;$S21&amp;"-"&amp;$H21)</x:f>
        <x:v>MR-ASM-NGOB-V42-TEST-2024-2025-PLACEHOLDER_SUBSIDY</x:v>
      </x:c>
      <x:c r="B21" s="264" t="str">
        <x:f>IF('01_ASSESSMENT'!$A$7="","",'01_ASSESSMENT'!$A$7)</x:f>
        <x:v>ASM-NGOB-V42-TEST</x:v>
      </x:c>
      <x:c r="C21" s="264" t="str">
        <x:f>IF('01_ASSESSMENT'!$B$7="","",'01_ASSESSMENT'!$B$7)</x:f>
        <x:v>ORG-NGOB</x:v>
      </x:c>
      <x:c r="D21" s="264" t="str">
        <x:f>IF('02_DISPLAY_CONFIG'!$B$15="","",'02_DISPLAY_CONFIG'!$B$15)</x:f>
        <x:v>PORTFOLIO-NGOB</x:v>
      </x:c>
      <x:c r="E21" s="265" t="str">
        <x:f>""</x:f>
      </x:c>
      <x:c r="F21" s="265" t="str">
        <x:f>""</x:f>
      </x:c>
      <x:c r="G21" s="264" t="str">
        <x:f>IF('02_DISPLAY_CONFIG'!$B$34="","",'02_DISPLAY_CONFIG'!$B$34)</x:f>
        <x:v>Actual</x:v>
      </x:c>
      <x:c r="H21" s="264" t="str">
        <x:f>"PLACEHOLDER_SUBSIDY"</x:f>
        <x:v>PLACEHOLDER_SUBSIDY</x:v>
      </x:c>
      <x:c r="I21" s="276" t="n">
        <x:f>IF(OR($B21="",$S21=""),"",IF(COUNTIFS('32_FINANCIAL'!$B$7:$B$506,$B21,'32_FINANCIAL'!$G$7:$G$506,$S21,'32_FINANCIAL'!$I$7:$I$506,"REV_SUBSIDY",'32_FINANCIAL'!$S$7:$S$506,"Placeholder")=0,0,SUMIFS('32_FINANCIAL'!$J$7:$J$506,'32_FINANCIAL'!$B$7:$B$506,$B21,'32_FINANCIAL'!$G$7:$G$506,$S21,'32_FINANCIAL'!$I$7:$I$506,"REV_SUBSIDY",'32_FINANCIAL'!$S$7:$S$506,"Placeholder")))</x:f>
        <x:v>0</x:v>
      </x:c>
      <x:c r="J21" s="264" t="str">
        <x:f>"Currency"</x:f>
        <x:v>Currency</x:v>
      </x:c>
      <x:c r="K21" s="264" t="str">
        <x:f>IF(NOT(ISNUMBER($I21)),"Missing","Available")</x:f>
        <x:v>Available</x:v>
      </x:c>
      <x:c r="L21" s="264" t="str">
        <x:f>"CALC-PLACEHOLDER-SUBSIDY"</x:f>
        <x:v>CALC-PLACEHOLDER-SUBSIDY</x:v>
      </x:c>
      <x:c r="M21" s="264" t="str">
        <x:f>"1.0"</x:f>
        <x:v>1.0</x:v>
      </x:c>
      <x:c r="N21" s="264" t="str">
        <x:f>""</x:f>
      </x:c>
      <x:c r="O21" s="265" t="str">
        <x:f>""</x:f>
      </x:c>
      <x:c r="P21" s="264" t="str">
        <x:f>IF('01_ASSESSMENT'!$C$7="","",'01_ASSESSMENT'!$C$7)</x:f>
        <x:v>V4.2-NGOB-CORRECTED-TEST</x:v>
      </x:c>
      <x:c r="Q21" s="264" t="str">
        <x:f>"Formula-driven blank template"</x:f>
        <x:v>Formula-driven blank template</x:v>
      </x:c>
      <x:c r="R21" s="264" t="str">
        <x:f>IF($K21="Missing","No data available",IF($H21="PLACEHOLDER_SUBSIDY","Placeholder",IF($G21="Actual","Confirmed","Projected")))</x:f>
        <x:v>Placeholder</x:v>
      </x:c>
      <x:c r="S21" s="264" t="str">
        <x:f>IF('02_DISPLAY_CONFIG'!$B$23="","",'02_DISPLAY_CONFIG'!$B$23)</x:f>
        <x:v>2024-2025</x:v>
      </x:c>
      <x:c r="T21" s="136"/>
      <x:c r="U21" s="136"/>
      <x:c r="V21" s="136"/>
      <x:c r="W21" s="136"/>
      <x:c r="X21" s="136"/>
      <x:c r="Y21" s="136"/>
      <x:c r="Z21" s="136"/>
    </x:row>
    <x:row r="22" ht="19.5" hidden="0" customHeight="1">
      <x:c r="A22" s="270" t="str">
        <x:f>IF($S22="","","MR-"&amp;$B22&amp;"-"&amp;$S22&amp;"-"&amp;$H22)</x:f>
        <x:v>MR-ASM-NGOB-V42-TEST-2024-2025-NOI_EX_PLACEHOLDER</x:v>
      </x:c>
      <x:c r="B22" s="270" t="str">
        <x:f>IF('01_ASSESSMENT'!$A$7="","",'01_ASSESSMENT'!$A$7)</x:f>
        <x:v>ASM-NGOB-V42-TEST</x:v>
      </x:c>
      <x:c r="C22" s="270" t="str">
        <x:f>IF('01_ASSESSMENT'!$B$7="","",'01_ASSESSMENT'!$B$7)</x:f>
        <x:v>ORG-NGOB</x:v>
      </x:c>
      <x:c r="D22" s="270" t="str">
        <x:f>IF('02_DISPLAY_CONFIG'!$B$15="","",'02_DISPLAY_CONFIG'!$B$15)</x:f>
        <x:v>PORTFOLIO-NGOB</x:v>
      </x:c>
      <x:c r="E22" s="271" t="str">
        <x:f>""</x:f>
      </x:c>
      <x:c r="F22" s="271" t="str">
        <x:f>""</x:f>
      </x:c>
      <x:c r="G22" s="270" t="str">
        <x:f>IF('02_DISPLAY_CONFIG'!$B$34="","",'02_DISPLAY_CONFIG'!$B$34)</x:f>
        <x:v>Actual</x:v>
      </x:c>
      <x:c r="H22" s="270" t="str">
        <x:f>"NOI_EX_PLACEHOLDER"</x:f>
        <x:v>NOI_EX_PLACEHOLDER</x:v>
      </x:c>
      <x:c r="I22" s="277" t="n">
        <x:f>IF(NOT(ISNUMBER(I9)),"",I9-I21)</x:f>
        <x:v>3009494.0599999996</x:v>
      </x:c>
      <x:c r="J22" s="270" t="str">
        <x:f>"Currency"</x:f>
        <x:v>Currency</x:v>
      </x:c>
      <x:c r="K22" s="270" t="str">
        <x:f>IF(NOT(ISNUMBER($I22)),"Missing","Available")</x:f>
        <x:v>Available</x:v>
      </x:c>
      <x:c r="L22" s="270" t="str">
        <x:f>"CALC-NOI-EX-PLACEHOLDER"</x:f>
        <x:v>CALC-NOI-EX-PLACEHOLDER</x:v>
      </x:c>
      <x:c r="M22" s="270" t="str">
        <x:f>"1.0"</x:f>
        <x:v>1.0</x:v>
      </x:c>
      <x:c r="N22" s="270" t="str">
        <x:f>""</x:f>
      </x:c>
      <x:c r="O22" s="271" t="str">
        <x:f>""</x:f>
      </x:c>
      <x:c r="P22" s="270" t="str">
        <x:f>IF('01_ASSESSMENT'!$C$7="","",'01_ASSESSMENT'!$C$7)</x:f>
        <x:v>V4.2-NGOB-CORRECTED-TEST</x:v>
      </x:c>
      <x:c r="Q22" s="270" t="str">
        <x:f>"Formula-driven blank template"</x:f>
        <x:v>Formula-driven blank template</x:v>
      </x:c>
      <x:c r="R22" s="264" t="str">
        <x:f>IF($K22="Missing","No data available",IF($H22="PLACEHOLDER_SUBSIDY","Placeholder",IF($G22="Actual","Confirmed","Projected")))</x:f>
        <x:v>Confirmed</x:v>
      </x:c>
      <x:c r="S22" s="264" t="str">
        <x:f>IF('02_DISPLAY_CONFIG'!$B$23="","",'02_DISPLAY_CONFIG'!$B$23)</x:f>
        <x:v>2024-2025</x:v>
      </x:c>
      <x:c r="T22" s="136"/>
      <x:c r="U22" s="136"/>
      <x:c r="V22" s="136"/>
      <x:c r="W22" s="136"/>
      <x:c r="X22" s="136"/>
      <x:c r="Y22" s="136"/>
      <x:c r="Z22" s="136"/>
    </x:row>
    <x:row r="23" ht="19.5" hidden="0" customHeight="1">
      <x:c r="A23" s="264" t="str">
        <x:f>IF($S23="","","MR-"&amp;$B23&amp;"-"&amp;$S23&amp;"-"&amp;$H23)</x:f>
        <x:v>MR-ASM-NGOB-V42-TEST-2024-2025-DSCR_EX_PLACEHOLDER</x:v>
      </x:c>
      <x:c r="B23" s="264" t="str">
        <x:f>IF('01_ASSESSMENT'!$A$7="","",'01_ASSESSMENT'!$A$7)</x:f>
        <x:v>ASM-NGOB-V42-TEST</x:v>
      </x:c>
      <x:c r="C23" s="264" t="str">
        <x:f>IF('01_ASSESSMENT'!$B$7="","",'01_ASSESSMENT'!$B$7)</x:f>
        <x:v>ORG-NGOB</x:v>
      </x:c>
      <x:c r="D23" s="264" t="str">
        <x:f>IF('02_DISPLAY_CONFIG'!$B$15="","",'02_DISPLAY_CONFIG'!$B$15)</x:f>
        <x:v>PORTFOLIO-NGOB</x:v>
      </x:c>
      <x:c r="E23" s="265" t="str">
        <x:f>""</x:f>
      </x:c>
      <x:c r="F23" s="265" t="str">
        <x:f>""</x:f>
      </x:c>
      <x:c r="G23" s="264" t="str">
        <x:f>IF('02_DISPLAY_CONFIG'!$B$34="","",'02_DISPLAY_CONFIG'!$B$34)</x:f>
        <x:v>Actual</x:v>
      </x:c>
      <x:c r="H23" s="264" t="str">
        <x:f>"DSCR_EX_PLACEHOLDER"</x:f>
        <x:v>DSCR_EX_PLACEHOLDER</x:v>
      </x:c>
      <x:c r="I23" s="276" t="str">
        <x:f>IF(OR(NOT(ISNUMBER(I22)),NOT(ISNUMBER(I10)),I10&lt;=0),"",I22/I10)</x:f>
      </x:c>
      <x:c r="J23" s="264" t="str">
        <x:f>"x"</x:f>
        <x:v>x</x:v>
      </x:c>
      <x:c r="K23" s="264" t="str">
        <x:f>IF(NOT(ISNUMBER($I23)),"Missing","Available")</x:f>
        <x:v>Missing</x:v>
      </x:c>
      <x:c r="L23" s="264" t="str">
        <x:f>"CALC-DSCR-EX-PLACEHOLDER"</x:f>
        <x:v>CALC-DSCR-EX-PLACEHOLDER</x:v>
      </x:c>
      <x:c r="M23" s="264" t="str">
        <x:f>"1.0"</x:f>
        <x:v>1.0</x:v>
      </x:c>
      <x:c r="N23" s="264" t="str">
        <x:f>""</x:f>
      </x:c>
      <x:c r="O23" s="265" t="str">
        <x:f>""</x:f>
      </x:c>
      <x:c r="P23" s="264" t="str">
        <x:f>IF('01_ASSESSMENT'!$C$7="","",'01_ASSESSMENT'!$C$7)</x:f>
        <x:v>V4.2-NGOB-CORRECTED-TEST</x:v>
      </x:c>
      <x:c r="Q23" s="264" t="str">
        <x:f>"Formula-driven blank template"</x:f>
        <x:v>Formula-driven blank template</x:v>
      </x:c>
      <x:c r="R23" s="264" t="str">
        <x:f>IF($K23="Missing","No data available",IF($H23="PLACEHOLDER_SUBSIDY","Placeholder",IF($G23="Actual","Confirmed","Projected")))</x:f>
        <x:v>No data available</x:v>
      </x:c>
      <x:c r="S23" s="264" t="str">
        <x:f>IF('02_DISPLAY_CONFIG'!$B$23="","",'02_DISPLAY_CONFIG'!$B$23)</x:f>
        <x:v>2024-2025</x:v>
      </x:c>
      <x:c r="T23" s="136"/>
      <x:c r="U23" s="136"/>
      <x:c r="V23" s="136"/>
      <x:c r="W23" s="136"/>
      <x:c r="X23" s="136"/>
      <x:c r="Y23" s="136"/>
      <x:c r="Z23" s="136"/>
    </x:row>
    <x:row r="24" ht="19.5" hidden="0" customHeight="1">
      <x:c r="A24" s="264" t="str">
        <x:f>IF($S24="","","MR-"&amp;$B24&amp;"-"&amp;$S24&amp;"-"&amp;$H24)</x:f>
        <x:v>MR-ASM-NGOB-V42-TEST-2024-2025-CASH_EX_PLACEHOLDER</x:v>
      </x:c>
      <x:c r="B24" s="264" t="str">
        <x:f>IF('01_ASSESSMENT'!$A$7="","",'01_ASSESSMENT'!$A$7)</x:f>
        <x:v>ASM-NGOB-V42-TEST</x:v>
      </x:c>
      <x:c r="C24" s="264" t="str">
        <x:f>IF('01_ASSESSMENT'!$B$7="","",'01_ASSESSMENT'!$B$7)</x:f>
        <x:v>ORG-NGOB</x:v>
      </x:c>
      <x:c r="D24" s="264" t="str">
        <x:f>IF('02_DISPLAY_CONFIG'!$B$15="","",'02_DISPLAY_CONFIG'!$B$15)</x:f>
        <x:v>PORTFOLIO-NGOB</x:v>
      </x:c>
      <x:c r="E24" s="265" t="str">
        <x:f>""</x:f>
      </x:c>
      <x:c r="F24" s="265" t="str">
        <x:f>""</x:f>
      </x:c>
      <x:c r="G24" s="264" t="str">
        <x:f>IF('02_DISPLAY_CONFIG'!$B$34="","",'02_DISPLAY_CONFIG'!$B$34)</x:f>
        <x:v>Actual</x:v>
      </x:c>
      <x:c r="H24" s="264" t="str">
        <x:f>"CASH_EX_PLACEHOLDER"</x:f>
        <x:v>CASH_EX_PLACEHOLDER</x:v>
      </x:c>
      <x:c r="I24" s="276" t="str">
        <x:f>IF(OR(NOT(ISNUMBER(I22)),NOT(ISNUMBER(I10))),"",I22-I10)</x:f>
      </x:c>
      <x:c r="J24" s="264" t="str">
        <x:f>"Currency"</x:f>
        <x:v>Currency</x:v>
      </x:c>
      <x:c r="K24" s="264" t="str">
        <x:f>IF(NOT(ISNUMBER($I24)),"Missing","Available")</x:f>
        <x:v>Missing</x:v>
      </x:c>
      <x:c r="L24" s="264" t="str">
        <x:f>"CALC-CASH-EX-PLACEHOLDER"</x:f>
        <x:v>CALC-CASH-EX-PLACEHOLDER</x:v>
      </x:c>
      <x:c r="M24" s="264" t="str">
        <x:f>"1.0"</x:f>
        <x:v>1.0</x:v>
      </x:c>
      <x:c r="N24" s="264" t="str">
        <x:f>""</x:f>
      </x:c>
      <x:c r="O24" s="265" t="str">
        <x:f>""</x:f>
      </x:c>
      <x:c r="P24" s="264" t="str">
        <x:f>IF('01_ASSESSMENT'!$C$7="","",'01_ASSESSMENT'!$C$7)</x:f>
        <x:v>V4.2-NGOB-CORRECTED-TEST</x:v>
      </x:c>
      <x:c r="Q24" s="264" t="str">
        <x:f>"Formula-driven blank template"</x:f>
        <x:v>Formula-driven blank template</x:v>
      </x:c>
      <x:c r="R24" s="264" t="str">
        <x:f>IF($K24="Missing","No data available",IF($H24="PLACEHOLDER_SUBSIDY","Placeholder",IF($G24="Actual","Confirmed","Projected")))</x:f>
        <x:v>No data available</x:v>
      </x:c>
      <x:c r="S24" s="264" t="str">
        <x:f>IF('02_DISPLAY_CONFIG'!$B$23="","",'02_DISPLAY_CONFIG'!$B$23)</x:f>
        <x:v>2024-2025</x:v>
      </x:c>
      <x:c r="T24" s="136"/>
      <x:c r="U24" s="136"/>
      <x:c r="V24" s="136"/>
      <x:c r="W24" s="136"/>
      <x:c r="X24" s="136"/>
      <x:c r="Y24" s="136"/>
      <x:c r="Z24" s="136"/>
    </x:row>
    <x:row r="25" ht="19.5" hidden="0" customHeight="1">
      <x:c r="A25" s="264" t="str">
        <x:f>IF($S25="","","MR-"&amp;$B25&amp;"-"&amp;$S25&amp;"-"&amp;$H25)</x:f>
        <x:v>MR-ASM-NGOB-V42-TEST-2024-2025-RESERVE_CLOSING</x:v>
      </x:c>
      <x:c r="B25" s="264" t="str">
        <x:f>IF('01_ASSESSMENT'!$A$7="","",'01_ASSESSMENT'!$A$7)</x:f>
        <x:v>ASM-NGOB-V42-TEST</x:v>
      </x:c>
      <x:c r="C25" s="264" t="str">
        <x:f>IF('01_ASSESSMENT'!$B$7="","",'01_ASSESSMENT'!$B$7)</x:f>
        <x:v>ORG-NGOB</x:v>
      </x:c>
      <x:c r="D25" s="264" t="str">
        <x:f>IF('02_DISPLAY_CONFIG'!$B$15="","",'02_DISPLAY_CONFIG'!$B$15)</x:f>
        <x:v>PORTFOLIO-NGOB</x:v>
      </x:c>
      <x:c r="E25" s="265" t="str">
        <x:f>""</x:f>
      </x:c>
      <x:c r="F25" s="265" t="str">
        <x:f>""</x:f>
      </x:c>
      <x:c r="G25" s="264" t="str">
        <x:f>IF('02_DISPLAY_CONFIG'!$B$34="","",'02_DISPLAY_CONFIG'!$B$34)</x:f>
        <x:v>Actual</x:v>
      </x:c>
      <x:c r="H25" s="264" t="str">
        <x:f>"RESERVE_CLOSING"</x:f>
        <x:v>RESERVE_CLOSING</x:v>
      </x:c>
      <x:c r="I25" s="276" t="n">
        <x:f>IF(OR($B25="",$S25=""),"",IF(COUNTIFS('34_CASH_RESERVES'!$B$7:$B$506,$B25,'34_CASH_RESERVES'!$Q$7:$Q$506,$S25)=0,"",SUMIFS('34_CASH_RESERVES'!$G$7:$G$506,'34_CASH_RESERVES'!$B$7:$B$506,$B25,'34_CASH_RESERVES'!$Q$7:$Q$506,$S25)))</x:f>
        <x:v>5009494.06</x:v>
      </x:c>
      <x:c r="J25" s="264" t="str">
        <x:f>"Currency"</x:f>
        <x:v>Currency</x:v>
      </x:c>
      <x:c r="K25" s="264" t="str">
        <x:f>IF(NOT(ISNUMBER($I25)),"Missing","Available")</x:f>
        <x:v>Available</x:v>
      </x:c>
      <x:c r="L25" s="264" t="str">
        <x:f>"CALC-RESERVE"</x:f>
        <x:v>CALC-RESERVE</x:v>
      </x:c>
      <x:c r="M25" s="264" t="str">
        <x:f>"1.0"</x:f>
        <x:v>1.0</x:v>
      </x:c>
      <x:c r="N25" s="264" t="str">
        <x:f>""</x:f>
      </x:c>
      <x:c r="O25" s="265" t="str">
        <x:f>""</x:f>
      </x:c>
      <x:c r="P25" s="264" t="str">
        <x:f>IF('01_ASSESSMENT'!$C$7="","",'01_ASSESSMENT'!$C$7)</x:f>
        <x:v>V4.2-NGOB-CORRECTED-TEST</x:v>
      </x:c>
      <x:c r="Q25" s="264" t="str">
        <x:f>"Formula-driven blank template"</x:f>
        <x:v>Formula-driven blank template</x:v>
      </x:c>
      <x:c r="R25" s="264" t="str">
        <x:f>IF($K25="Missing","No data available",IF($H25="PLACEHOLDER_SUBSIDY","Placeholder",IF($G25="Actual","Confirmed","Projected")))</x:f>
        <x:v>Confirmed</x:v>
      </x:c>
      <x:c r="S25" s="264" t="str">
        <x:f>IF('02_DISPLAY_CONFIG'!$B$23="","",'02_DISPLAY_CONFIG'!$B$23)</x:f>
        <x:v>2024-2025</x:v>
      </x:c>
      <x:c r="T25" s="136"/>
      <x:c r="U25" s="136"/>
      <x:c r="V25" s="136"/>
      <x:c r="W25" s="136"/>
      <x:c r="X25" s="136"/>
      <x:c r="Y25" s="136"/>
      <x:c r="Z25" s="136"/>
    </x:row>
    <x:row r="26" ht="19.5" hidden="0" customHeight="1">
      <x:c r="A26" s="264" t="str">
        <x:f>IF($S26="","","MR-"&amp;$B26&amp;"-"&amp;$S26&amp;"-"&amp;$H26)</x:f>
        <x:v>MR-ASM-NGOB-V42-TEST-2024-2025-HOMES_TOTAL</x:v>
      </x:c>
      <x:c r="B26" s="264" t="str">
        <x:f>IF('01_ASSESSMENT'!$A$7="","",'01_ASSESSMENT'!$A$7)</x:f>
        <x:v>ASM-NGOB-V42-TEST</x:v>
      </x:c>
      <x:c r="C26" s="264" t="str">
        <x:f>IF('01_ASSESSMENT'!$B$7="","",'01_ASSESSMENT'!$B$7)</x:f>
        <x:v>ORG-NGOB</x:v>
      </x:c>
      <x:c r="D26" s="264" t="str">
        <x:f>IF('02_DISPLAY_CONFIG'!$B$15="","",'02_DISPLAY_CONFIG'!$B$15)</x:f>
        <x:v>PORTFOLIO-NGOB</x:v>
      </x:c>
      <x:c r="E26" s="265" t="str">
        <x:f>""</x:f>
      </x:c>
      <x:c r="F26" s="265" t="str">
        <x:f>""</x:f>
      </x:c>
      <x:c r="G26" s="264" t="str">
        <x:f>IF('02_DISPLAY_CONFIG'!$B$34="","",'02_DISPLAY_CONFIG'!$B$34)</x:f>
        <x:v>Actual</x:v>
      </x:c>
      <x:c r="H26" s="264" t="str">
        <x:f>"HOMES_TOTAL"</x:f>
        <x:v>HOMES_TOTAL</x:v>
      </x:c>
      <x:c r="I26" s="276" t="n">
        <x:f>IF(OR($B26="",$S26=""),"",IF(COUNTIFS('31_PORTFOLIO_UNITS'!$B$7:$B$506,$B26,'31_PORTFOLIO_UNITS'!$G$7:$G$506,$S26)=0,"",SUMIFS('31_PORTFOLIO_UNITS'!$I$7:$I$506,'31_PORTFOLIO_UNITS'!$B$7:$B$506,$B26,'31_PORTFOLIO_UNITS'!$G$7:$G$506,$S26)))</x:f>
        <x:v>470</x:v>
      </x:c>
      <x:c r="J26" s="264" t="str">
        <x:f>"Count"</x:f>
        <x:v>Count</x:v>
      </x:c>
      <x:c r="K26" s="264" t="str">
        <x:f>IF(NOT(ISNUMBER($I26)),"Missing","Available")</x:f>
        <x:v>Available</x:v>
      </x:c>
      <x:c r="L26" s="264" t="str">
        <x:f>"CALC-HOMES"</x:f>
        <x:v>CALC-HOMES</x:v>
      </x:c>
      <x:c r="M26" s="264" t="str">
        <x:f>"1.0"</x:f>
        <x:v>1.0</x:v>
      </x:c>
      <x:c r="N26" s="264" t="str">
        <x:f>""</x:f>
      </x:c>
      <x:c r="O26" s="265" t="str">
        <x:f>""</x:f>
      </x:c>
      <x:c r="P26" s="264" t="str">
        <x:f>IF('01_ASSESSMENT'!$C$7="","",'01_ASSESSMENT'!$C$7)</x:f>
        <x:v>V4.2-NGOB-CORRECTED-TEST</x:v>
      </x:c>
      <x:c r="Q26" s="264" t="str">
        <x:f>"Formula-driven blank template"</x:f>
        <x:v>Formula-driven blank template</x:v>
      </x:c>
      <x:c r="R26" s="264" t="str">
        <x:f>IF($K26="Missing","No data available",IF($H26="PLACEHOLDER_SUBSIDY","Placeholder",IF($G26="Actual","Confirmed","Projected")))</x:f>
        <x:v>Confirmed</x:v>
      </x:c>
      <x:c r="S26" s="264" t="str">
        <x:f>IF('02_DISPLAY_CONFIG'!$B$23="","",'02_DISPLAY_CONFIG'!$B$23)</x:f>
        <x:v>2024-2025</x:v>
      </x:c>
      <x:c r="T26" s="136"/>
      <x:c r="U26" s="136"/>
      <x:c r="V26" s="136"/>
      <x:c r="W26" s="136"/>
      <x:c r="X26" s="136"/>
      <x:c r="Y26" s="136"/>
      <x:c r="Z26" s="136"/>
    </x:row>
    <x:row r="27" ht="19.5" hidden="0" customHeight="1">
      <x:c r="A27" s="264" t="str">
        <x:f>IF($S27="","","MR-"&amp;$B27&amp;"-"&amp;$S27&amp;"-"&amp;$H27)</x:f>
        <x:v>MR-ASM-NGOB-V42-TEST-2024-2025-OPEX_HEAD_OFFICE_STAFF</x:v>
      </x:c>
      <x:c r="B27" s="264" t="str">
        <x:f>IF('01_ASSESSMENT'!$A$7="","",'01_ASSESSMENT'!$A$7)</x:f>
        <x:v>ASM-NGOB-V42-TEST</x:v>
      </x:c>
      <x:c r="C27" s="264" t="str">
        <x:f>IF('01_ASSESSMENT'!$B$7="","",'01_ASSESSMENT'!$B$7)</x:f>
        <x:v>ORG-NGOB</x:v>
      </x:c>
      <x:c r="D27" s="264" t="str">
        <x:f>IF('02_DISPLAY_CONFIG'!$B$15="","",'02_DISPLAY_CONFIG'!$B$15)</x:f>
        <x:v>PORTFOLIO-NGOB</x:v>
      </x:c>
      <x:c r="E27" s="265" t="str">
        <x:f>""</x:f>
      </x:c>
      <x:c r="F27" s="265" t="str">
        <x:f>""</x:f>
      </x:c>
      <x:c r="G27" s="264" t="str">
        <x:f>IF('02_DISPLAY_CONFIG'!$B$34="","",'02_DISPLAY_CONFIG'!$B$34)</x:f>
        <x:v>Actual</x:v>
      </x:c>
      <x:c r="H27" s="264" t="str">
        <x:f>"OPEX_HEAD_OFFICE_STAFF"</x:f>
        <x:v>OPEX_HEAD_OFFICE_STAFF</x:v>
      </x:c>
      <x:c r="I27" s="276" t="n">
        <x:f>IF(OR($B27="",$S27=""),"",IF(COUNTIFS('32_FINANCIAL'!$B$7:$B$506,$B27,'32_FINANCIAL'!$G$7:$G$506,$S27,'32_FINANCIAL'!$I$7:$I$506,"OPEX_HEAD_OFFICE_STAFF",'32_FINANCIAL'!$D$7:$D$506,$D27,'32_FINANCIAL'!$V$7:$V$506,"&lt;&gt;Excluded")=0,"",SUMIFS('32_FINANCIAL'!$J$7:$J$506,'32_FINANCIAL'!$B$7:$B$506,$B27,'32_FINANCIAL'!$G$7:$G$506,$S27,'32_FINANCIAL'!$I$7:$I$506,"OPEX_HEAD_OFFICE_STAFF",'32_FINANCIAL'!$D$7:$D$506,$D27,'32_FINANCIAL'!$V$7:$V$506,"&lt;&gt;Excluded")))</x:f>
        <x:v>722485</x:v>
      </x:c>
      <x:c r="J27" s="264" t="str">
        <x:f>"Currency"</x:f>
        <x:v>Currency</x:v>
      </x:c>
      <x:c r="K27" s="264" t="str">
        <x:f>IF(NOT(ISNUMBER($I27)),"Missing","Available")</x:f>
        <x:v>Available</x:v>
      </x:c>
      <x:c r="L27" s="264" t="str">
        <x:f>"CALC-HEAD-OFFICE-GROWTH"</x:f>
        <x:v>CALC-HEAD-OFFICE-GROWTH</x:v>
      </x:c>
      <x:c r="M27" s="264" t="str">
        <x:f>"1.0"</x:f>
        <x:v>1.0</x:v>
      </x:c>
      <x:c r="N27" s="264" t="str">
        <x:f>""</x:f>
      </x:c>
      <x:c r="O27" s="265" t="str">
        <x:f>""</x:f>
      </x:c>
      <x:c r="P27" s="264" t="str">
        <x:f>IF('01_ASSESSMENT'!$C$7="","",'01_ASSESSMENT'!$C$7)</x:f>
        <x:v>V4.2-NGOB-CORRECTED-TEST</x:v>
      </x:c>
      <x:c r="Q27" s="264" t="str">
        <x:f>"Formula-driven blank template"</x:f>
        <x:v>Formula-driven blank template</x:v>
      </x:c>
      <x:c r="R27" s="264" t="str">
        <x:f>IF($K27="Missing","No data available",IF($H27="PLACEHOLDER_SUBSIDY","Placeholder",IF($G27="Actual","Confirmed","Projected")))</x:f>
        <x:v>Confirmed</x:v>
      </x:c>
      <x:c r="S27" s="264" t="str">
        <x:f>IF('02_DISPLAY_CONFIG'!$B$23="","",'02_DISPLAY_CONFIG'!$B$23)</x:f>
        <x:v>2024-2025</x:v>
      </x:c>
      <x:c r="T27" s="136"/>
      <x:c r="U27" s="136"/>
      <x:c r="V27" s="136"/>
      <x:c r="W27" s="136"/>
      <x:c r="X27" s="136"/>
      <x:c r="Y27" s="136"/>
      <x:c r="Z27" s="136"/>
    </x:row>
    <x:row r="28" ht="19.5" hidden="0" customHeight="1">
      <x:c r="A28" s="264" t="str">
        <x:f>IF($S28="","","MR-"&amp;$B28&amp;"-"&amp;$S28&amp;"-"&amp;$H28)</x:f>
        <x:v>MR-ASM-NGOB-V42-TEST-2024-2025-SUBSIDY_SHARE</x:v>
      </x:c>
      <x:c r="B28" s="264" t="str">
        <x:f>IF('01_ASSESSMENT'!$A$7="","",'01_ASSESSMENT'!$A$7)</x:f>
        <x:v>ASM-NGOB-V42-TEST</x:v>
      </x:c>
      <x:c r="C28" s="264" t="str">
        <x:f>IF('01_ASSESSMENT'!$B$7="","",'01_ASSESSMENT'!$B$7)</x:f>
        <x:v>ORG-NGOB</x:v>
      </x:c>
      <x:c r="D28" s="264" t="str">
        <x:f>IF('02_DISPLAY_CONFIG'!$B$15="","",'02_DISPLAY_CONFIG'!$B$15)</x:f>
        <x:v>PORTFOLIO-NGOB</x:v>
      </x:c>
      <x:c r="E28" s="265" t="str">
        <x:f>""</x:f>
      </x:c>
      <x:c r="F28" s="265" t="str">
        <x:f>""</x:f>
      </x:c>
      <x:c r="G28" s="264" t="str">
        <x:f>IF('02_DISPLAY_CONFIG'!$B$34="","",'02_DISPLAY_CONFIG'!$B$34)</x:f>
        <x:v>Actual</x:v>
      </x:c>
      <x:c r="H28" s="264" t="str">
        <x:f>"SUBSIDY_SHARE"</x:f>
        <x:v>SUBSIDY_SHARE</x:v>
      </x:c>
      <x:c r="I28" s="276" t="n">
        <x:f>IF(OR(NOT(ISNUMBER(I19)),NOT(ISNUMBER(I7)),I7=0),"",I19/I7)</x:f>
        <x:v>0.1793489648325578</x:v>
      </x:c>
      <x:c r="J28" s="264" t="str">
        <x:f>"Percent"</x:f>
        <x:v>Percent</x:v>
      </x:c>
      <x:c r="K28" s="264" t="str">
        <x:f>IF(NOT(ISNUMBER($I28)),"Missing","Available")</x:f>
        <x:v>Available</x:v>
      </x:c>
      <x:c r="L28" s="264" t="str">
        <x:f>"CALC-SUBSIDY-SHARE"</x:f>
        <x:v>CALC-SUBSIDY-SHARE</x:v>
      </x:c>
      <x:c r="M28" s="264" t="str">
        <x:f>"1.0"</x:f>
        <x:v>1.0</x:v>
      </x:c>
      <x:c r="N28" s="264" t="str">
        <x:f>""</x:f>
      </x:c>
      <x:c r="O28" s="265" t="str">
        <x:f>""</x:f>
      </x:c>
      <x:c r="P28" s="264" t="str">
        <x:f>IF('01_ASSESSMENT'!$C$7="","",'01_ASSESSMENT'!$C$7)</x:f>
        <x:v>V4.2-NGOB-CORRECTED-TEST</x:v>
      </x:c>
      <x:c r="Q28" s="264" t="str">
        <x:f>"Formula-driven blank template"</x:f>
        <x:v>Formula-driven blank template</x:v>
      </x:c>
      <x:c r="R28" s="264" t="str">
        <x:f>IF($K28="Missing","No data available",IF($H28="PLACEHOLDER_SUBSIDY","Placeholder",IF($G28="Actual","Confirmed","Projected")))</x:f>
        <x:v>Confirmed</x:v>
      </x:c>
      <x:c r="S28" s="264" t="str">
        <x:f>IF('02_DISPLAY_CONFIG'!$B$23="","",'02_DISPLAY_CONFIG'!$B$23)</x:f>
        <x:v>2024-2025</x:v>
      </x:c>
      <x:c r="T28" s="136"/>
      <x:c r="U28" s="136"/>
      <x:c r="V28" s="136"/>
      <x:c r="W28" s="136"/>
      <x:c r="X28" s="136"/>
      <x:c r="Y28" s="136"/>
      <x:c r="Z28" s="136"/>
    </x:row>
    <x:row r="29" ht="19.5" hidden="0" customHeight="1">
      <x:c r="A29" s="264"/>
      <x:c r="B29" s="264"/>
      <x:c r="C29" s="264"/>
      <x:c r="D29" s="264"/>
      <x:c r="E29" s="265"/>
      <x:c r="F29" s="265"/>
      <x:c r="G29" s="264"/>
      <x:c r="H29" s="264"/>
      <x:c r="I29" s="276"/>
      <x:c r="J29" s="264"/>
      <x:c r="K29" s="264"/>
      <x:c r="L29" s="264"/>
      <x:c r="M29" s="264"/>
      <x:c r="N29" s="264"/>
      <x:c r="O29" s="265"/>
      <x:c r="P29" s="264"/>
      <x:c r="Q29" s="264"/>
      <x:c r="R29" s="264"/>
      <x:c r="S29" s="264"/>
      <x:c r="T29" s="136"/>
      <x:c r="U29" s="136"/>
      <x:c r="V29" s="136"/>
      <x:c r="W29" s="136"/>
      <x:c r="X29" s="136"/>
      <x:c r="Y29" s="136"/>
      <x:c r="Z29" s="136"/>
    </x:row>
    <x:row r="30" ht="19.5" hidden="0" customHeight="1">
      <x:c r="A30" s="264" t="str">
        <x:f>IF($S30="","","MR-"&amp;$B30&amp;"-"&amp;$S30&amp;"-"&amp;$H30)</x:f>
        <x:v>MR-ASM-NGOB-V42-TEST-2025-2026-REVENUE</x:v>
      </x:c>
      <x:c r="B30" s="264" t="str">
        <x:f>IF('01_ASSESSMENT'!$A$7="","",'01_ASSESSMENT'!$A$7)</x:f>
        <x:v>ASM-NGOB-V42-TEST</x:v>
      </x:c>
      <x:c r="C30" s="264" t="str">
        <x:f>IF('01_ASSESSMENT'!$B$7="","",'01_ASSESSMENT'!$B$7)</x:f>
        <x:v>ORG-NGOB</x:v>
      </x:c>
      <x:c r="D30" s="264" t="str">
        <x:f>IF('02_DISPLAY_CONFIG'!$B$15="","",'02_DISPLAY_CONFIG'!$B$15)</x:f>
        <x:v>PORTFOLIO-NGOB</x:v>
      </x:c>
      <x:c r="E30" s="265" t="str">
        <x:f>""</x:f>
      </x:c>
      <x:c r="F30" s="265" t="str">
        <x:f>""</x:f>
      </x:c>
      <x:c r="G30" s="264" t="str">
        <x:f>IF('02_DISPLAY_CONFIG'!$B$35="","",'02_DISPLAY_CONFIG'!$B$35)</x:f>
        <x:v>Budget</x:v>
      </x:c>
      <x:c r="H30" s="264" t="str">
        <x:f>"REVENUE"</x:f>
        <x:v>REVENUE</x:v>
      </x:c>
      <x:c r="I30" s="276" t="n">
        <x:f>IF(OR($B30="",$S30=""),"",IF(COUNTIFS('32_FINANCIAL'!$B$7:$B$506,$B30,'32_FINANCIAL'!$G$7:$G$506,$S30,'32_FINANCIAL'!$I$7:$I$506,"REVENUE",'32_FINANCIAL'!$D$7:$D$506,$D30,'32_FINANCIAL'!$V$7:$V$506,"&lt;&gt;Excluded")=0,"",SUMIFS('32_FINANCIAL'!$J$7:$J$506,'32_FINANCIAL'!$B$7:$B$506,$B30,'32_FINANCIAL'!$G$7:$G$506,$S30,'32_FINANCIAL'!$I$7:$I$506,"REVENUE",'32_FINANCIAL'!$D$7:$D$506,$D30,'32_FINANCIAL'!$V$7:$V$506,"&lt;&gt;Excluded")))</x:f>
        <x:v>9352051.4994</x:v>
      </x:c>
      <x:c r="J30" s="264" t="str">
        <x:f>"Currency"</x:f>
        <x:v>Currency</x:v>
      </x:c>
      <x:c r="K30" s="264" t="str">
        <x:f>IF(NOT(ISNUMBER($I30)),"Missing","Available")</x:f>
        <x:v>Available</x:v>
      </x:c>
      <x:c r="L30" s="264" t="str">
        <x:f>"CALC-REVENUE"</x:f>
        <x:v>CALC-REVENUE</x:v>
      </x:c>
      <x:c r="M30" s="264" t="str">
        <x:f>"1.0"</x:f>
        <x:v>1.0</x:v>
      </x:c>
      <x:c r="N30" s="264" t="str">
        <x:f>""</x:f>
      </x:c>
      <x:c r="O30" s="265" t="str">
        <x:f>""</x:f>
      </x:c>
      <x:c r="P30" s="264" t="str">
        <x:f>IF('01_ASSESSMENT'!$C$7="","",'01_ASSESSMENT'!$C$7)</x:f>
        <x:v>V4.2-NGOB-CORRECTED-TEST</x:v>
      </x:c>
      <x:c r="Q30" s="264" t="str">
        <x:f>"Formula-driven blank template"</x:f>
        <x:v>Formula-driven blank template</x:v>
      </x:c>
      <x:c r="R30" s="264" t="str">
        <x:f>IF($K30="Missing","No data available",IF($H30="PLACEHOLDER_SUBSIDY","Placeholder",IF($G30="Actual","Confirmed","Projected")))</x:f>
        <x:v>Projected</x:v>
      </x:c>
      <x:c r="S30" s="264" t="str">
        <x:f>IF('02_DISPLAY_CONFIG'!$B$24="","",'02_DISPLAY_CONFIG'!$B$24)</x:f>
        <x:v>2025-2026</x:v>
      </x:c>
      <x:c r="T30" s="136"/>
      <x:c r="U30" s="136"/>
      <x:c r="V30" s="136"/>
      <x:c r="W30" s="136"/>
      <x:c r="X30" s="136"/>
      <x:c r="Y30" s="136"/>
      <x:c r="Z30" s="136"/>
    </x:row>
    <x:row r="31" ht="19.5" hidden="0" customHeight="1">
      <x:c r="A31" s="264" t="str">
        <x:f>IF($S31="","","MR-"&amp;$B31&amp;"-"&amp;$S31&amp;"-"&amp;$H31)</x:f>
        <x:v>MR-ASM-NGOB-V42-TEST-2025-2026-OPEX</x:v>
      </x:c>
      <x:c r="B31" s="264" t="str">
        <x:f>IF('01_ASSESSMENT'!$A$7="","",'01_ASSESSMENT'!$A$7)</x:f>
        <x:v>ASM-NGOB-V42-TEST</x:v>
      </x:c>
      <x:c r="C31" s="264" t="str">
        <x:f>IF('01_ASSESSMENT'!$B$7="","",'01_ASSESSMENT'!$B$7)</x:f>
        <x:v>ORG-NGOB</x:v>
      </x:c>
      <x:c r="D31" s="264" t="str">
        <x:f>IF('02_DISPLAY_CONFIG'!$B$15="","",'02_DISPLAY_CONFIG'!$B$15)</x:f>
        <x:v>PORTFOLIO-NGOB</x:v>
      </x:c>
      <x:c r="E31" s="265" t="str">
        <x:f>""</x:f>
      </x:c>
      <x:c r="F31" s="265" t="str">
        <x:f>""</x:f>
      </x:c>
      <x:c r="G31" s="264" t="str">
        <x:f>IF('02_DISPLAY_CONFIG'!$B$35="","",'02_DISPLAY_CONFIG'!$B$35)</x:f>
        <x:v>Budget</x:v>
      </x:c>
      <x:c r="H31" s="264" t="str">
        <x:f>"OPEX"</x:f>
        <x:v>OPEX</x:v>
      </x:c>
      <x:c r="I31" s="276" t="n">
        <x:f>IF(OR($B31="",$S31=""),"",IF(COUNTIFS('32_FINANCIAL'!$B$7:$B$506,$B31,'32_FINANCIAL'!$G$7:$G$506,$S31,'32_FINANCIAL'!$I$7:$I$506,"OPEX",'32_FINANCIAL'!$D$7:$D$506,$D31,'32_FINANCIAL'!$V$7:$V$506,"&lt;&gt;Excluded")=0,"",SUMIFS('32_FINANCIAL'!$J$7:$J$506,'32_FINANCIAL'!$B$7:$B$506,$B31,'32_FINANCIAL'!$G$7:$G$506,$S31,'32_FINANCIAL'!$I$7:$I$506,"OPEX",'32_FINANCIAL'!$D$7:$D$506,$D31,'32_FINANCIAL'!$V$7:$V$506,"&lt;&gt;Excluded")))</x:f>
        <x:v>7271155.3266788</x:v>
      </x:c>
      <x:c r="J31" s="264" t="str">
        <x:f>"Currency"</x:f>
        <x:v>Currency</x:v>
      </x:c>
      <x:c r="K31" s="264" t="str">
        <x:f>IF(NOT(ISNUMBER($I31)),"Missing","Available")</x:f>
        <x:v>Available</x:v>
      </x:c>
      <x:c r="L31" s="264" t="str">
        <x:f>"CALC-OPEX"</x:f>
        <x:v>CALC-OPEX</x:v>
      </x:c>
      <x:c r="M31" s="264" t="str">
        <x:f>"1.0"</x:f>
        <x:v>1.0</x:v>
      </x:c>
      <x:c r="N31" s="264" t="str">
        <x:f>""</x:f>
      </x:c>
      <x:c r="O31" s="265" t="str">
        <x:f>""</x:f>
      </x:c>
      <x:c r="P31" s="264" t="str">
        <x:f>IF('01_ASSESSMENT'!$C$7="","",'01_ASSESSMENT'!$C$7)</x:f>
        <x:v>V4.2-NGOB-CORRECTED-TEST</x:v>
      </x:c>
      <x:c r="Q31" s="264" t="str">
        <x:f>"Formula-driven blank template"</x:f>
        <x:v>Formula-driven blank template</x:v>
      </x:c>
      <x:c r="R31" s="264" t="str">
        <x:f>IF($K31="Missing","No data available",IF($H31="PLACEHOLDER_SUBSIDY","Placeholder",IF($G31="Actual","Confirmed","Projected")))</x:f>
        <x:v>Projected</x:v>
      </x:c>
      <x:c r="S31" s="264" t="str">
        <x:f>IF('02_DISPLAY_CONFIG'!$B$24="","",'02_DISPLAY_CONFIG'!$B$24)</x:f>
        <x:v>2025-2026</x:v>
      </x:c>
      <x:c r="T31" s="136"/>
      <x:c r="U31" s="136"/>
      <x:c r="V31" s="136"/>
      <x:c r="W31" s="136"/>
      <x:c r="X31" s="136"/>
      <x:c r="Y31" s="136"/>
      <x:c r="Z31" s="136"/>
    </x:row>
    <x:row r="32" ht="19.5" hidden="0" customHeight="1">
      <x:c r="A32" s="264" t="str">
        <x:f>IF($S32="","","MR-"&amp;$B32&amp;"-"&amp;$S32&amp;"-"&amp;$H32)</x:f>
        <x:v>MR-ASM-NGOB-V42-TEST-2025-2026-NOI</x:v>
      </x:c>
      <x:c r="B32" s="264" t="str">
        <x:f>IF('01_ASSESSMENT'!$A$7="","",'01_ASSESSMENT'!$A$7)</x:f>
        <x:v>ASM-NGOB-V42-TEST</x:v>
      </x:c>
      <x:c r="C32" s="264" t="str">
        <x:f>IF('01_ASSESSMENT'!$B$7="","",'01_ASSESSMENT'!$B$7)</x:f>
        <x:v>ORG-NGOB</x:v>
      </x:c>
      <x:c r="D32" s="264" t="str">
        <x:f>IF('02_DISPLAY_CONFIG'!$B$15="","",'02_DISPLAY_CONFIG'!$B$15)</x:f>
        <x:v>PORTFOLIO-NGOB</x:v>
      </x:c>
      <x:c r="E32" s="265" t="str">
        <x:f>""</x:f>
      </x:c>
      <x:c r="F32" s="265" t="str">
        <x:f>""</x:f>
      </x:c>
      <x:c r="G32" s="264" t="str">
        <x:f>IF('02_DISPLAY_CONFIG'!$B$35="","",'02_DISPLAY_CONFIG'!$B$35)</x:f>
        <x:v>Budget</x:v>
      </x:c>
      <x:c r="H32" s="264" t="str">
        <x:f>"NOI"</x:f>
        <x:v>NOI</x:v>
      </x:c>
      <x:c r="I32" s="276" t="n">
        <x:f>IF(OR(NOT(ISNUMBER(I30)),NOT(ISNUMBER(I31))),"",I30-I31)</x:f>
        <x:v>2080896.1727211988</x:v>
      </x:c>
      <x:c r="J32" s="264" t="str">
        <x:f>"Currency"</x:f>
        <x:v>Currency</x:v>
      </x:c>
      <x:c r="K32" s="264" t="str">
        <x:f>IF(NOT(ISNUMBER($I32)),"Missing","Available")</x:f>
        <x:v>Available</x:v>
      </x:c>
      <x:c r="L32" s="264" t="str">
        <x:f>"CALC-NOI"</x:f>
        <x:v>CALC-NOI</x:v>
      </x:c>
      <x:c r="M32" s="264" t="str">
        <x:f>"1.0"</x:f>
        <x:v>1.0</x:v>
      </x:c>
      <x:c r="N32" s="264" t="str">
        <x:f>""</x:f>
      </x:c>
      <x:c r="O32" s="265" t="str">
        <x:f>""</x:f>
      </x:c>
      <x:c r="P32" s="264" t="str">
        <x:f>IF('01_ASSESSMENT'!$C$7="","",'01_ASSESSMENT'!$C$7)</x:f>
        <x:v>V4.2-NGOB-CORRECTED-TEST</x:v>
      </x:c>
      <x:c r="Q32" s="264" t="str">
        <x:f>"Formula-driven blank template"</x:f>
        <x:v>Formula-driven blank template</x:v>
      </x:c>
      <x:c r="R32" s="264" t="str">
        <x:f>IF($K32="Missing","No data available",IF($H32="PLACEHOLDER_SUBSIDY","Placeholder",IF($G32="Actual","Confirmed","Projected")))</x:f>
        <x:v>Projected</x:v>
      </x:c>
      <x:c r="S32" s="264" t="str">
        <x:f>IF('02_DISPLAY_CONFIG'!$B$24="","",'02_DISPLAY_CONFIG'!$B$24)</x:f>
        <x:v>2025-2026</x:v>
      </x:c>
      <x:c r="T32" s="136"/>
      <x:c r="U32" s="136"/>
      <x:c r="V32" s="136"/>
      <x:c r="W32" s="136"/>
      <x:c r="X32" s="136"/>
      <x:c r="Y32" s="136"/>
      <x:c r="Z32" s="136"/>
    </x:row>
    <x:row r="33" ht="19.5" hidden="0" customHeight="1">
      <x:c r="A33" s="264" t="str">
        <x:f>IF($S33="","","MR-"&amp;$B33&amp;"-"&amp;$S33&amp;"-"&amp;$H33)</x:f>
        <x:v>MR-ASM-NGOB-V42-TEST-2025-2026-DEBT_SERVICE</x:v>
      </x:c>
      <x:c r="B33" s="264" t="str">
        <x:f>IF('01_ASSESSMENT'!$A$7="","",'01_ASSESSMENT'!$A$7)</x:f>
        <x:v>ASM-NGOB-V42-TEST</x:v>
      </x:c>
      <x:c r="C33" s="264" t="str">
        <x:f>IF('01_ASSESSMENT'!$B$7="","",'01_ASSESSMENT'!$B$7)</x:f>
        <x:v>ORG-NGOB</x:v>
      </x:c>
      <x:c r="D33" s="264" t="str">
        <x:f>IF('02_DISPLAY_CONFIG'!$B$15="","",'02_DISPLAY_CONFIG'!$B$15)</x:f>
        <x:v>PORTFOLIO-NGOB</x:v>
      </x:c>
      <x:c r="E33" s="265" t="str">
        <x:f>""</x:f>
      </x:c>
      <x:c r="F33" s="265" t="str">
        <x:f>""</x:f>
      </x:c>
      <x:c r="G33" s="264" t="str">
        <x:f>IF('02_DISPLAY_CONFIG'!$B$35="","",'02_DISPLAY_CONFIG'!$B$35)</x:f>
        <x:v>Budget</x:v>
      </x:c>
      <x:c r="H33" s="264" t="str">
        <x:f>"DEBT_SERVICE"</x:f>
        <x:v>DEBT_SERVICE</x:v>
      </x:c>
      <x:c r="I33" s="276" t="n">
        <x:f>IF(OR($B33="",$S33="",$D33=""),"",IF(COUNTIFS('33_DEBT_SCHEDULE'!$B$7:$B$506,$B33,'33_DEBT_SCHEDULE'!$G$7:$G$506,$S33,'33_DEBT_SCHEDULE'!$D$7:$D$506,$D33)=0,"",SUMIFS('33_DEBT_SCHEDULE'!$L$7:$L$506,'33_DEBT_SCHEDULE'!$B$7:$B$506,$B33,'33_DEBT_SCHEDULE'!$G$7:$G$506,$S33,'33_DEBT_SCHEDULE'!$D$7:$D$506,$D33)))</x:f>
        <x:v>2659916</x:v>
      </x:c>
      <x:c r="J33" s="264" t="str">
        <x:f>"Currency"</x:f>
        <x:v>Currency</x:v>
      </x:c>
      <x:c r="K33" s="264" t="str">
        <x:f>IF(NOT(ISNUMBER($I33)),"Missing","Available")</x:f>
        <x:v>Available</x:v>
      </x:c>
      <x:c r="L33" s="264" t="str">
        <x:f>"CALC-DEBT-SVC"</x:f>
        <x:v>CALC-DEBT-SVC</x:v>
      </x:c>
      <x:c r="M33" s="264" t="str">
        <x:f>"1.0"</x:f>
        <x:v>1.0</x:v>
      </x:c>
      <x:c r="N33" s="264" t="str">
        <x:f>""</x:f>
      </x:c>
      <x:c r="O33" s="265" t="str">
        <x:f>""</x:f>
      </x:c>
      <x:c r="P33" s="264" t="str">
        <x:f>IF('01_ASSESSMENT'!$C$7="","",'01_ASSESSMENT'!$C$7)</x:f>
        <x:v>V4.2-NGOB-CORRECTED-TEST</x:v>
      </x:c>
      <x:c r="Q33" s="264" t="str">
        <x:f>"Formula-driven blank template"</x:f>
        <x:v>Formula-driven blank template</x:v>
      </x:c>
      <x:c r="R33" s="264" t="str">
        <x:f>IF($K33="Missing","No data available",IF($H33="PLACEHOLDER_SUBSIDY","Placeholder",IF($G33="Actual","Confirmed","Projected")))</x:f>
        <x:v>Projected</x:v>
      </x:c>
      <x:c r="S33" s="264" t="str">
        <x:f>IF('02_DISPLAY_CONFIG'!$B$24="","",'02_DISPLAY_CONFIG'!$B$24)</x:f>
        <x:v>2025-2026</x:v>
      </x:c>
      <x:c r="T33" s="136"/>
      <x:c r="U33" s="136"/>
      <x:c r="V33" s="136"/>
      <x:c r="W33" s="136"/>
      <x:c r="X33" s="136"/>
      <x:c r="Y33" s="136"/>
      <x:c r="Z33" s="136"/>
    </x:row>
    <x:row r="34" ht="19.5" hidden="0" customHeight="1">
      <x:c r="A34" s="264" t="str">
        <x:f>IF($S34="","","MR-"&amp;$B34&amp;"-"&amp;$S34&amp;"-"&amp;$H34)</x:f>
        <x:v>MR-ASM-NGOB-V42-TEST-2025-2026-CASH_AFTER_DEBT</x:v>
      </x:c>
      <x:c r="B34" s="264" t="str">
        <x:f>IF('01_ASSESSMENT'!$A$7="","",'01_ASSESSMENT'!$A$7)</x:f>
        <x:v>ASM-NGOB-V42-TEST</x:v>
      </x:c>
      <x:c r="C34" s="264" t="str">
        <x:f>IF('01_ASSESSMENT'!$B$7="","",'01_ASSESSMENT'!$B$7)</x:f>
        <x:v>ORG-NGOB</x:v>
      </x:c>
      <x:c r="D34" s="264" t="str">
        <x:f>IF('02_DISPLAY_CONFIG'!$B$15="","",'02_DISPLAY_CONFIG'!$B$15)</x:f>
        <x:v>PORTFOLIO-NGOB</x:v>
      </x:c>
      <x:c r="E34" s="265" t="str">
        <x:f>""</x:f>
      </x:c>
      <x:c r="F34" s="265" t="str">
        <x:f>""</x:f>
      </x:c>
      <x:c r="G34" s="264" t="str">
        <x:f>IF('02_DISPLAY_CONFIG'!$B$35="","",'02_DISPLAY_CONFIG'!$B$35)</x:f>
        <x:v>Budget</x:v>
      </x:c>
      <x:c r="H34" s="264" t="str">
        <x:f>"CASH_AFTER_DEBT"</x:f>
        <x:v>CASH_AFTER_DEBT</x:v>
      </x:c>
      <x:c r="I34" s="276" t="n">
        <x:f>IF(OR(NOT(ISNUMBER(I32)),NOT(ISNUMBER(I33))),"",I32-I33)</x:f>
        <x:v>-579019.8272788012</x:v>
      </x:c>
      <x:c r="J34" s="264" t="str">
        <x:f>"Currency"</x:f>
        <x:v>Currency</x:v>
      </x:c>
      <x:c r="K34" s="264" t="str">
        <x:f>IF(NOT(ISNUMBER($I34)),"Missing","Available")</x:f>
        <x:v>Available</x:v>
      </x:c>
      <x:c r="L34" s="264" t="str">
        <x:f>"CALC-CASH-AFTER-DEBT"</x:f>
        <x:v>CALC-CASH-AFTER-DEBT</x:v>
      </x:c>
      <x:c r="M34" s="264" t="str">
        <x:f>"1.0"</x:f>
        <x:v>1.0</x:v>
      </x:c>
      <x:c r="N34" s="264" t="str">
        <x:f>""</x:f>
      </x:c>
      <x:c r="O34" s="265" t="str">
        <x:f>""</x:f>
      </x:c>
      <x:c r="P34" s="264" t="str">
        <x:f>IF('01_ASSESSMENT'!$C$7="","",'01_ASSESSMENT'!$C$7)</x:f>
        <x:v>V4.2-NGOB-CORRECTED-TEST</x:v>
      </x:c>
      <x:c r="Q34" s="264" t="str">
        <x:f>"Formula-driven blank template"</x:f>
        <x:v>Formula-driven blank template</x:v>
      </x:c>
      <x:c r="R34" s="264" t="str">
        <x:f>IF($K34="Missing","No data available",IF($H34="PLACEHOLDER_SUBSIDY","Placeholder",IF($G34="Actual","Confirmed","Projected")))</x:f>
        <x:v>Projected</x:v>
      </x:c>
      <x:c r="S34" s="264" t="str">
        <x:f>IF('02_DISPLAY_CONFIG'!$B$24="","",'02_DISPLAY_CONFIG'!$B$24)</x:f>
        <x:v>2025-2026</x:v>
      </x:c>
      <x:c r="T34" s="136"/>
      <x:c r="U34" s="136"/>
      <x:c r="V34" s="136"/>
      <x:c r="W34" s="136"/>
      <x:c r="X34" s="136"/>
      <x:c r="Y34" s="136"/>
      <x:c r="Z34" s="136"/>
    </x:row>
    <x:row r="35" ht="19.5" hidden="0" customHeight="1">
      <x:c r="A35" s="264" t="str">
        <x:f>IF($S35="","","MR-"&amp;$B35&amp;"-"&amp;$S35&amp;"-"&amp;$H35)</x:f>
        <x:v>MR-ASM-NGOB-V42-TEST-2025-2026-DSCR</x:v>
      </x:c>
      <x:c r="B35" s="264" t="str">
        <x:f>IF('01_ASSESSMENT'!$A$7="","",'01_ASSESSMENT'!$A$7)</x:f>
        <x:v>ASM-NGOB-V42-TEST</x:v>
      </x:c>
      <x:c r="C35" s="264" t="str">
        <x:f>IF('01_ASSESSMENT'!$B$7="","",'01_ASSESSMENT'!$B$7)</x:f>
        <x:v>ORG-NGOB</x:v>
      </x:c>
      <x:c r="D35" s="264" t="str">
        <x:f>IF('02_DISPLAY_CONFIG'!$B$15="","",'02_DISPLAY_CONFIG'!$B$15)</x:f>
        <x:v>PORTFOLIO-NGOB</x:v>
      </x:c>
      <x:c r="E35" s="265" t="str">
        <x:f>""</x:f>
      </x:c>
      <x:c r="F35" s="265" t="str">
        <x:f>""</x:f>
      </x:c>
      <x:c r="G35" s="264" t="str">
        <x:f>IF('02_DISPLAY_CONFIG'!$B$35="","",'02_DISPLAY_CONFIG'!$B$35)</x:f>
        <x:v>Budget</x:v>
      </x:c>
      <x:c r="H35" s="264" t="str">
        <x:f>"DSCR"</x:f>
        <x:v>DSCR</x:v>
      </x:c>
      <x:c r="I35" s="276" t="n">
        <x:f>IF(OR(NOT(ISNUMBER(I32)),NOT(ISNUMBER(I33)),I33&lt;=0),"",I32/I33)</x:f>
        <x:v>0.7823164989876368</x:v>
      </x:c>
      <x:c r="J35" s="264" t="str">
        <x:f>"x"</x:f>
        <x:v>x</x:v>
      </x:c>
      <x:c r="K35" s="264" t="str">
        <x:f>IF(NOT(ISNUMBER($I35)),"Missing","Available")</x:f>
        <x:v>Available</x:v>
      </x:c>
      <x:c r="L35" s="264" t="str">
        <x:f>"CALC-DSCR"</x:f>
        <x:v>CALC-DSCR</x:v>
      </x:c>
      <x:c r="M35" s="264" t="str">
        <x:f>"1.0"</x:f>
        <x:v>1.0</x:v>
      </x:c>
      <x:c r="N35" s="264" t="str">
        <x:f>""</x:f>
      </x:c>
      <x:c r="O35" s="265" t="str">
        <x:f>""</x:f>
      </x:c>
      <x:c r="P35" s="264" t="str">
        <x:f>IF('01_ASSESSMENT'!$C$7="","",'01_ASSESSMENT'!$C$7)</x:f>
        <x:v>V4.2-NGOB-CORRECTED-TEST</x:v>
      </x:c>
      <x:c r="Q35" s="264" t="str">
        <x:f>"Formula-driven blank template"</x:f>
        <x:v>Formula-driven blank template</x:v>
      </x:c>
      <x:c r="R35" s="264" t="str">
        <x:f>IF($K35="Missing","No data available",IF($H35="PLACEHOLDER_SUBSIDY","Placeholder",IF($G35="Actual","Confirmed","Projected")))</x:f>
        <x:v>Projected</x:v>
      </x:c>
      <x:c r="S35" s="264" t="str">
        <x:f>IF('02_DISPLAY_CONFIG'!$B$24="","",'02_DISPLAY_CONFIG'!$B$24)</x:f>
        <x:v>2025-2026</x:v>
      </x:c>
      <x:c r="T35" s="136"/>
      <x:c r="U35" s="136"/>
      <x:c r="V35" s="136"/>
      <x:c r="W35" s="136"/>
      <x:c r="X35" s="136"/>
      <x:c r="Y35" s="136"/>
      <x:c r="Z35" s="136"/>
    </x:row>
    <x:row r="36" ht="19.5" hidden="0" customHeight="1">
      <x:c r="A36" s="264" t="str">
        <x:f>IF($S36="","","MR-"&amp;$B36&amp;"-"&amp;$S36&amp;"-"&amp;$H36)</x:f>
        <x:v>MR-ASM-NGOB-V42-TEST-2025-2026-REQUIRED_NOI</x:v>
      </x:c>
      <x:c r="B36" s="264" t="str">
        <x:f>IF('01_ASSESSMENT'!$A$7="","",'01_ASSESSMENT'!$A$7)</x:f>
        <x:v>ASM-NGOB-V42-TEST</x:v>
      </x:c>
      <x:c r="C36" s="264" t="str">
        <x:f>IF('01_ASSESSMENT'!$B$7="","",'01_ASSESSMENT'!$B$7)</x:f>
        <x:v>ORG-NGOB</x:v>
      </x:c>
      <x:c r="D36" s="264" t="str">
        <x:f>IF('02_DISPLAY_CONFIG'!$B$15="","",'02_DISPLAY_CONFIG'!$B$15)</x:f>
        <x:v>PORTFOLIO-NGOB</x:v>
      </x:c>
      <x:c r="E36" s="265" t="str">
        <x:f>""</x:f>
      </x:c>
      <x:c r="F36" s="265" t="str">
        <x:f>""</x:f>
      </x:c>
      <x:c r="G36" s="264" t="str">
        <x:f>IF('02_DISPLAY_CONFIG'!$B$35="","",'02_DISPLAY_CONFIG'!$B$35)</x:f>
        <x:v>Budget</x:v>
      </x:c>
      <x:c r="H36" s="264" t="str">
        <x:f>"REQUIRED_NOI"</x:f>
        <x:v>REQUIRED_NOI</x:v>
      </x:c>
      <x:c r="I36" s="276" t="n">
        <x:f>IF(OR(NOT(ISNUMBER(I33)),'02_DISPLAY_CONFIG'!$B$16=""),"",I33*'02_DISPLAY_CONFIG'!$B$16)</x:f>
        <x:v>3191899.1999999997</x:v>
      </x:c>
      <x:c r="J36" s="264" t="str">
        <x:f>"Currency"</x:f>
        <x:v>Currency</x:v>
      </x:c>
      <x:c r="K36" s="264" t="str">
        <x:f>IF(NOT(ISNUMBER($I36)),"Missing","Available")</x:f>
        <x:v>Available</x:v>
      </x:c>
      <x:c r="L36" s="264" t="str">
        <x:f>"CALC-REQ-NOI"</x:f>
        <x:v>CALC-REQ-NOI</x:v>
      </x:c>
      <x:c r="M36" s="264" t="str">
        <x:f>"1.0"</x:f>
        <x:v>1.0</x:v>
      </x:c>
      <x:c r="N36" s="264" t="str">
        <x:f>""</x:f>
      </x:c>
      <x:c r="O36" s="265" t="str">
        <x:f>""</x:f>
      </x:c>
      <x:c r="P36" s="264" t="str">
        <x:f>IF('01_ASSESSMENT'!$C$7="","",'01_ASSESSMENT'!$C$7)</x:f>
        <x:v>V4.2-NGOB-CORRECTED-TEST</x:v>
      </x:c>
      <x:c r="Q36" s="264" t="str">
        <x:f>"Formula-driven blank template"</x:f>
        <x:v>Formula-driven blank template</x:v>
      </x:c>
      <x:c r="R36" s="264" t="str">
        <x:f>IF($K36="Missing","No data available",IF($H36="PLACEHOLDER_SUBSIDY","Placeholder",IF($G36="Actual","Confirmed","Projected")))</x:f>
        <x:v>Projected</x:v>
      </x:c>
      <x:c r="S36" s="264" t="str">
        <x:f>IF('02_DISPLAY_CONFIG'!$B$24="","",'02_DISPLAY_CONFIG'!$B$24)</x:f>
        <x:v>2025-2026</x:v>
      </x:c>
      <x:c r="T36" s="136"/>
      <x:c r="U36" s="136"/>
      <x:c r="V36" s="136"/>
      <x:c r="W36" s="136"/>
      <x:c r="X36" s="136"/>
      <x:c r="Y36" s="136"/>
      <x:c r="Z36" s="136"/>
    </x:row>
    <x:row r="37" ht="19.5" hidden="0" customHeight="1">
      <x:c r="A37" s="264" t="str">
        <x:f>IF($S37="","","MR-"&amp;$B37&amp;"-"&amp;$S37&amp;"-"&amp;$H37)</x:f>
        <x:v>MR-ASM-NGOB-V42-TEST-2025-2026-COVERAGE_GAP</x:v>
      </x:c>
      <x:c r="B37" s="264" t="str">
        <x:f>IF('01_ASSESSMENT'!$A$7="","",'01_ASSESSMENT'!$A$7)</x:f>
        <x:v>ASM-NGOB-V42-TEST</x:v>
      </x:c>
      <x:c r="C37" s="264" t="str">
        <x:f>IF('01_ASSESSMENT'!$B$7="","",'01_ASSESSMENT'!$B$7)</x:f>
        <x:v>ORG-NGOB</x:v>
      </x:c>
      <x:c r="D37" s="264" t="str">
        <x:f>IF('02_DISPLAY_CONFIG'!$B$15="","",'02_DISPLAY_CONFIG'!$B$15)</x:f>
        <x:v>PORTFOLIO-NGOB</x:v>
      </x:c>
      <x:c r="E37" s="265" t="str">
        <x:f>""</x:f>
      </x:c>
      <x:c r="F37" s="265" t="str">
        <x:f>""</x:f>
      </x:c>
      <x:c r="G37" s="264" t="str">
        <x:f>IF('02_DISPLAY_CONFIG'!$B$35="","",'02_DISPLAY_CONFIG'!$B$35)</x:f>
        <x:v>Budget</x:v>
      </x:c>
      <x:c r="H37" s="264" t="str">
        <x:f>"COVERAGE_GAP"</x:f>
        <x:v>COVERAGE_GAP</x:v>
      </x:c>
      <x:c r="I37" s="276" t="n">
        <x:f>IF(OR(NOT(ISNUMBER(I36)),NOT(ISNUMBER(I32))),"",I36-I32)</x:f>
        <x:v>1111003.027278801</x:v>
      </x:c>
      <x:c r="J37" s="264" t="str">
        <x:f>"Currency"</x:f>
        <x:v>Currency</x:v>
      </x:c>
      <x:c r="K37" s="264" t="str">
        <x:f>IF(NOT(ISNUMBER($I37)),"Missing","Available")</x:f>
        <x:v>Available</x:v>
      </x:c>
      <x:c r="L37" s="264" t="str">
        <x:f>"CALC-COVERAGE-GAP"</x:f>
        <x:v>CALC-COVERAGE-GAP</x:v>
      </x:c>
      <x:c r="M37" s="264" t="str">
        <x:f>"1.0"</x:f>
        <x:v>1.0</x:v>
      </x:c>
      <x:c r="N37" s="264" t="str">
        <x:f>""</x:f>
      </x:c>
      <x:c r="O37" s="265" t="str">
        <x:f>""</x:f>
      </x:c>
      <x:c r="P37" s="264" t="str">
        <x:f>IF('01_ASSESSMENT'!$C$7="","",'01_ASSESSMENT'!$C$7)</x:f>
        <x:v>V4.2-NGOB-CORRECTED-TEST</x:v>
      </x:c>
      <x:c r="Q37" s="264" t="str">
        <x:f>"Formula-driven blank template"</x:f>
        <x:v>Formula-driven blank template</x:v>
      </x:c>
      <x:c r="R37" s="264" t="str">
        <x:f>IF($K37="Missing","No data available",IF($H37="PLACEHOLDER_SUBSIDY","Placeholder",IF($G37="Actual","Confirmed","Projected")))</x:f>
        <x:v>Projected</x:v>
      </x:c>
      <x:c r="S37" s="264" t="str">
        <x:f>IF('02_DISPLAY_CONFIG'!$B$24="","",'02_DISPLAY_CONFIG'!$B$24)</x:f>
        <x:v>2025-2026</x:v>
      </x:c>
      <x:c r="T37" s="136"/>
      <x:c r="U37" s="136"/>
      <x:c r="V37" s="136"/>
      <x:c r="W37" s="136"/>
      <x:c r="X37" s="136"/>
      <x:c r="Y37" s="136"/>
      <x:c r="Z37" s="136"/>
    </x:row>
    <x:row r="38" ht="19.5" hidden="0" customHeight="1">
      <x:c r="A38" s="264" t="str">
        <x:f>IF($S38="","","MR-"&amp;$B38&amp;"-"&amp;$S38&amp;"-"&amp;$H38)</x:f>
        <x:v>MR-ASM-NGOB-V42-TEST-2025-2026-RESERVE_CONTRIBUTION</x:v>
      </x:c>
      <x:c r="B38" s="264" t="str">
        <x:f>IF('01_ASSESSMENT'!$A$7="","",'01_ASSESSMENT'!$A$7)</x:f>
        <x:v>ASM-NGOB-V42-TEST</x:v>
      </x:c>
      <x:c r="C38" s="264" t="str">
        <x:f>IF('01_ASSESSMENT'!$B$7="","",'01_ASSESSMENT'!$B$7)</x:f>
        <x:v>ORG-NGOB</x:v>
      </x:c>
      <x:c r="D38" s="264" t="str">
        <x:f>IF('02_DISPLAY_CONFIG'!$B$15="","",'02_DISPLAY_CONFIG'!$B$15)</x:f>
        <x:v>PORTFOLIO-NGOB</x:v>
      </x:c>
      <x:c r="E38" s="265" t="str">
        <x:f>""</x:f>
      </x:c>
      <x:c r="F38" s="265" t="str">
        <x:f>""</x:f>
      </x:c>
      <x:c r="G38" s="264" t="str">
        <x:f>IF('02_DISPLAY_CONFIG'!$B$35="","",'02_DISPLAY_CONFIG'!$B$35)</x:f>
        <x:v>Budget</x:v>
      </x:c>
      <x:c r="H38" s="264" t="str">
        <x:f>"RESERVE_CONTRIBUTION"</x:f>
        <x:v>RESERVE_CONTRIBUTION</x:v>
      </x:c>
      <x:c r="I38" s="276" t="n">
        <x:f>IF(OR($B38="",$S38=""),"",IF(COUNTIFS('32_FINANCIAL'!$B$7:$B$506,$B38,'32_FINANCIAL'!$G$7:$G$506,$S38,'32_FINANCIAL'!$I$7:$I$506,"RESERVE_CONTRIBUTION",'32_FINANCIAL'!$D$7:$D$506,$D38,'32_FINANCIAL'!$V$7:$V$506,"&lt;&gt;Excluded")=0,"",SUMIFS('32_FINANCIAL'!$J$7:$J$506,'32_FINANCIAL'!$B$7:$B$506,$B38,'32_FINANCIAL'!$G$7:$G$506,$S38,'32_FINANCIAL'!$I$7:$I$506,"RESERVE_CONTRIBUTION",'32_FINANCIAL'!$D$7:$D$506,$D38,'32_FINANCIAL'!$V$7:$V$506,"&lt;&gt;Excluded")))</x:f>
        <x:v>221551.86000000002</x:v>
      </x:c>
      <x:c r="J38" s="264" t="str">
        <x:f>"Currency"</x:f>
        <x:v>Currency</x:v>
      </x:c>
      <x:c r="K38" s="264" t="str">
        <x:f>IF(NOT(ISNUMBER($I38)),"Missing","Available")</x:f>
        <x:v>Available</x:v>
      </x:c>
      <x:c r="L38" s="264" t="str">
        <x:f>"CALC-REPAIR"</x:f>
        <x:v>CALC-REPAIR</x:v>
      </x:c>
      <x:c r="M38" s="264" t="str">
        <x:f>"1.0"</x:f>
        <x:v>1.0</x:v>
      </x:c>
      <x:c r="N38" s="264" t="str">
        <x:f>""</x:f>
      </x:c>
      <x:c r="O38" s="265" t="str">
        <x:f>""</x:f>
      </x:c>
      <x:c r="P38" s="264" t="str">
        <x:f>IF('01_ASSESSMENT'!$C$7="","",'01_ASSESSMENT'!$C$7)</x:f>
        <x:v>V4.2-NGOB-CORRECTED-TEST</x:v>
      </x:c>
      <x:c r="Q38" s="264" t="str">
        <x:f>"Formula-driven blank template"</x:f>
        <x:v>Formula-driven blank template</x:v>
      </x:c>
      <x:c r="R38" s="264" t="str">
        <x:f>IF($K38="Missing","No data available",IF($H38="PLACEHOLDER_SUBSIDY","Placeholder",IF($G38="Actual","Confirmed","Projected")))</x:f>
        <x:v>Projected</x:v>
      </x:c>
      <x:c r="S38" s="264" t="str">
        <x:f>IF('02_DISPLAY_CONFIG'!$B$24="","",'02_DISPLAY_CONFIG'!$B$24)</x:f>
        <x:v>2025-2026</x:v>
      </x:c>
      <x:c r="T38" s="136"/>
      <x:c r="U38" s="136"/>
      <x:c r="V38" s="136"/>
      <x:c r="W38" s="136"/>
      <x:c r="X38" s="136"/>
      <x:c r="Y38" s="136"/>
      <x:c r="Z38" s="136"/>
    </x:row>
    <x:row r="39" ht="19.5" hidden="0" customHeight="1">
      <x:c r="A39" s="264" t="str">
        <x:f>IF($S39="","","MR-"&amp;$B39&amp;"-"&amp;$S39&amp;"-"&amp;$H39)</x:f>
        <x:v>MR-ASM-NGOB-V42-TEST-2025-2026-CASH_AFTER_RESERVE</x:v>
      </x:c>
      <x:c r="B39" s="264" t="str">
        <x:f>IF('01_ASSESSMENT'!$A$7="","",'01_ASSESSMENT'!$A$7)</x:f>
        <x:v>ASM-NGOB-V42-TEST</x:v>
      </x:c>
      <x:c r="C39" s="264" t="str">
        <x:f>IF('01_ASSESSMENT'!$B$7="","",'01_ASSESSMENT'!$B$7)</x:f>
        <x:v>ORG-NGOB</x:v>
      </x:c>
      <x:c r="D39" s="264" t="str">
        <x:f>IF('02_DISPLAY_CONFIG'!$B$15="","",'02_DISPLAY_CONFIG'!$B$15)</x:f>
        <x:v>PORTFOLIO-NGOB</x:v>
      </x:c>
      <x:c r="E39" s="265" t="str">
        <x:f>""</x:f>
      </x:c>
      <x:c r="F39" s="265" t="str">
        <x:f>""</x:f>
      </x:c>
      <x:c r="G39" s="264" t="str">
        <x:f>IF('02_DISPLAY_CONFIG'!$B$35="","",'02_DISPLAY_CONFIG'!$B$35)</x:f>
        <x:v>Budget</x:v>
      </x:c>
      <x:c r="H39" s="264" t="str">
        <x:f>"CASH_AFTER_RESERVE"</x:f>
        <x:v>CASH_AFTER_RESERVE</x:v>
      </x:c>
      <x:c r="I39" s="276" t="n">
        <x:f>IF(OR(NOT(ISNUMBER(I32)),NOT(ISNUMBER(I33)),NOT(ISNUMBER(I38))),"",I32-I33-I38)</x:f>
        <x:v>-800571.6872788012</x:v>
      </x:c>
      <x:c r="J39" s="264" t="str">
        <x:f>"Currency"</x:f>
        <x:v>Currency</x:v>
      </x:c>
      <x:c r="K39" s="264" t="str">
        <x:f>IF(NOT(ISNUMBER($I39)),"Missing","Available")</x:f>
        <x:v>Available</x:v>
      </x:c>
      <x:c r="L39" s="264" t="str">
        <x:f>"CALC-CASH-AFTER-RES"</x:f>
        <x:v>CALC-CASH-AFTER-RES</x:v>
      </x:c>
      <x:c r="M39" s="264" t="str">
        <x:f>"1.0"</x:f>
        <x:v>1.0</x:v>
      </x:c>
      <x:c r="N39" s="264" t="str">
        <x:f>""</x:f>
      </x:c>
      <x:c r="O39" s="265" t="str">
        <x:f>""</x:f>
      </x:c>
      <x:c r="P39" s="264" t="str">
        <x:f>IF('01_ASSESSMENT'!$C$7="","",'01_ASSESSMENT'!$C$7)</x:f>
        <x:v>V4.2-NGOB-CORRECTED-TEST</x:v>
      </x:c>
      <x:c r="Q39" s="264" t="str">
        <x:f>"Formula-driven blank template"</x:f>
        <x:v>Formula-driven blank template</x:v>
      </x:c>
      <x:c r="R39" s="264" t="str">
        <x:f>IF($K39="Missing","No data available",IF($H39="PLACEHOLDER_SUBSIDY","Placeholder",IF($G39="Actual","Confirmed","Projected")))</x:f>
        <x:v>Projected</x:v>
      </x:c>
      <x:c r="S39" s="264" t="str">
        <x:f>IF('02_DISPLAY_CONFIG'!$B$24="","",'02_DISPLAY_CONFIG'!$B$24)</x:f>
        <x:v>2025-2026</x:v>
      </x:c>
      <x:c r="T39" s="136"/>
      <x:c r="U39" s="136"/>
      <x:c r="V39" s="136"/>
      <x:c r="W39" s="136"/>
      <x:c r="X39" s="136"/>
      <x:c r="Y39" s="136"/>
      <x:c r="Z39" s="136"/>
    </x:row>
    <x:row r="40" ht="19.5" hidden="0" customHeight="1">
      <x:c r="A40" s="264" t="str">
        <x:f>IF($S40="","","MR-"&amp;$B40&amp;"-"&amp;$S40&amp;"-"&amp;$H40)</x:f>
        <x:v>MR-ASM-NGOB-V42-TEST-2025-2026-REV_RENT_EXISTING</x:v>
      </x:c>
      <x:c r="B40" s="264" t="str">
        <x:f>IF('01_ASSESSMENT'!$A$7="","",'01_ASSESSMENT'!$A$7)</x:f>
        <x:v>ASM-NGOB-V42-TEST</x:v>
      </x:c>
      <x:c r="C40" s="264" t="str">
        <x:f>IF('01_ASSESSMENT'!$B$7="","",'01_ASSESSMENT'!$B$7)</x:f>
        <x:v>ORG-NGOB</x:v>
      </x:c>
      <x:c r="D40" s="264" t="str">
        <x:f>IF('02_DISPLAY_CONFIG'!$B$15="","",'02_DISPLAY_CONFIG'!$B$15)</x:f>
        <x:v>PORTFOLIO-NGOB</x:v>
      </x:c>
      <x:c r="E40" s="265" t="str">
        <x:f>""</x:f>
      </x:c>
      <x:c r="F40" s="265" t="str">
        <x:f>""</x:f>
      </x:c>
      <x:c r="G40" s="264" t="str">
        <x:f>IF('02_DISPLAY_CONFIG'!$B$35="","",'02_DISPLAY_CONFIG'!$B$35)</x:f>
        <x:v>Budget</x:v>
      </x:c>
      <x:c r="H40" s="264" t="str">
        <x:f>"REV_RENT_EXISTING"</x:f>
        <x:v>REV_RENT_EXISTING</x:v>
      </x:c>
      <x:c r="I40" s="276" t="n">
        <x:f>IF(OR($B40="",$S40=""),"",IF(COUNTIFS('32_FINANCIAL'!$B$7:$B$506,$B40,'32_FINANCIAL'!$G$7:$G$506,$S40,'32_FINANCIAL'!$I$7:$I$506,"REV_RENT_EXISTING",'32_FINANCIAL'!$D$7:$D$506,$D40,'32_FINANCIAL'!$V$7:$V$506,"&lt;&gt;Excluded")=0,"",SUMIFS('32_FINANCIAL'!$J$7:$J$506,'32_FINANCIAL'!$B$7:$B$506,$B40,'32_FINANCIAL'!$G$7:$G$506,$S40,'32_FINANCIAL'!$I$7:$I$506,"REV_RENT_EXISTING",'32_FINANCIAL'!$D$7:$D$506,$D40,'32_FINANCIAL'!$V$7:$V$506,"&lt;&gt;Excluded")))</x:f>
        <x:v>5538796.5</x:v>
      </x:c>
      <x:c r="J40" s="264" t="str">
        <x:f>"Currency"</x:f>
        <x:v>Currency</x:v>
      </x:c>
      <x:c r="K40" s="264" t="str">
        <x:f>IF(NOT(ISNUMBER($I40)),"Missing","Available")</x:f>
        <x:v>Available</x:v>
      </x:c>
      <x:c r="L40" s="264" t="str">
        <x:f>"CALC-REV-COMPONENT"</x:f>
        <x:v>CALC-REV-COMPONENT</x:v>
      </x:c>
      <x:c r="M40" s="264" t="str">
        <x:f>"1.0"</x:f>
        <x:v>1.0</x:v>
      </x:c>
      <x:c r="N40" s="264" t="str">
        <x:f>""</x:f>
      </x:c>
      <x:c r="O40" s="265" t="str">
        <x:f>""</x:f>
      </x:c>
      <x:c r="P40" s="264" t="str">
        <x:f>IF('01_ASSESSMENT'!$C$7="","",'01_ASSESSMENT'!$C$7)</x:f>
        <x:v>V4.2-NGOB-CORRECTED-TEST</x:v>
      </x:c>
      <x:c r="Q40" s="264" t="str">
        <x:f>"Formula-driven blank template"</x:f>
        <x:v>Formula-driven blank template</x:v>
      </x:c>
      <x:c r="R40" s="264" t="str">
        <x:f>IF($K40="Missing","No data available",IF($H40="PLACEHOLDER_SUBSIDY","Placeholder",IF($G40="Actual","Confirmed","Projected")))</x:f>
        <x:v>Projected</x:v>
      </x:c>
      <x:c r="S40" s="264" t="str">
        <x:f>IF('02_DISPLAY_CONFIG'!$B$24="","",'02_DISPLAY_CONFIG'!$B$24)</x:f>
        <x:v>2025-2026</x:v>
      </x:c>
      <x:c r="T40" s="136"/>
      <x:c r="U40" s="136"/>
      <x:c r="V40" s="136"/>
      <x:c r="W40" s="136"/>
      <x:c r="X40" s="136"/>
      <x:c r="Y40" s="136"/>
      <x:c r="Z40" s="136"/>
    </x:row>
    <x:row r="41" ht="19.5" hidden="0" customHeight="1">
      <x:c r="A41" s="264" t="str">
        <x:f>IF($S41="","","MR-"&amp;$B41&amp;"-"&amp;$S41&amp;"-"&amp;$H41)</x:f>
        <x:v>MR-ASM-NGOB-V42-TEST-2025-2026-REV_RENT_NEW</x:v>
      </x:c>
      <x:c r="B41" s="264" t="str">
        <x:f>IF('01_ASSESSMENT'!$A$7="","",'01_ASSESSMENT'!$A$7)</x:f>
        <x:v>ASM-NGOB-V42-TEST</x:v>
      </x:c>
      <x:c r="C41" s="264" t="str">
        <x:f>IF('01_ASSESSMENT'!$B$7="","",'01_ASSESSMENT'!$B$7)</x:f>
        <x:v>ORG-NGOB</x:v>
      </x:c>
      <x:c r="D41" s="264" t="str">
        <x:f>IF('02_DISPLAY_CONFIG'!$B$15="","",'02_DISPLAY_CONFIG'!$B$15)</x:f>
        <x:v>PORTFOLIO-NGOB</x:v>
      </x:c>
      <x:c r="E41" s="265" t="str">
        <x:f>""</x:f>
      </x:c>
      <x:c r="F41" s="265" t="str">
        <x:f>""</x:f>
      </x:c>
      <x:c r="G41" s="264" t="str">
        <x:f>IF('02_DISPLAY_CONFIG'!$B$35="","",'02_DISPLAY_CONFIG'!$B$35)</x:f>
        <x:v>Budget</x:v>
      </x:c>
      <x:c r="H41" s="264" t="str">
        <x:f>"REV_RENT_NEW"</x:f>
        <x:v>REV_RENT_NEW</x:v>
      </x:c>
      <x:c r="I41" s="276" t="n">
        <x:f>IF(OR($B41="",$S41=""),"",IF(COUNTIFS('32_FINANCIAL'!$B$7:$B$506,$B41,'32_FINANCIAL'!$G$7:$G$506,$S41,'32_FINANCIAL'!$I$7:$I$506,"REV_RENT_NEW",'32_FINANCIAL'!$D$7:$D$506,$D41,'32_FINANCIAL'!$V$7:$V$506,"&lt;&gt;Excluded")=0,"",SUMIFS('32_FINANCIAL'!$J$7:$J$506,'32_FINANCIAL'!$B$7:$B$506,$B41,'32_FINANCIAL'!$G$7:$G$506,$S41,'32_FINANCIAL'!$I$7:$I$506,"REV_RENT_NEW",'32_FINANCIAL'!$D$7:$D$506,$D41,'32_FINANCIAL'!$V$7:$V$506,"&lt;&gt;Excluded")))</x:f>
        <x:v>0</x:v>
      </x:c>
      <x:c r="J41" s="264" t="str">
        <x:f>"Currency"</x:f>
        <x:v>Currency</x:v>
      </x:c>
      <x:c r="K41" s="264" t="str">
        <x:f>IF(NOT(ISNUMBER($I41)),"Missing","Available")</x:f>
        <x:v>Available</x:v>
      </x:c>
      <x:c r="L41" s="264" t="str">
        <x:f>"CALC-REV-COMPONENT"</x:f>
        <x:v>CALC-REV-COMPONENT</x:v>
      </x:c>
      <x:c r="M41" s="264" t="str">
        <x:f>"1.0"</x:f>
        <x:v>1.0</x:v>
      </x:c>
      <x:c r="N41" s="264" t="str">
        <x:f>""</x:f>
      </x:c>
      <x:c r="O41" s="265" t="str">
        <x:f>""</x:f>
      </x:c>
      <x:c r="P41" s="264" t="str">
        <x:f>IF('01_ASSESSMENT'!$C$7="","",'01_ASSESSMENT'!$C$7)</x:f>
        <x:v>V4.2-NGOB-CORRECTED-TEST</x:v>
      </x:c>
      <x:c r="Q41" s="264" t="str">
        <x:f>"Formula-driven blank template"</x:f>
        <x:v>Formula-driven blank template</x:v>
      </x:c>
      <x:c r="R41" s="264" t="str">
        <x:f>IF($K41="Missing","No data available",IF($H41="PLACEHOLDER_SUBSIDY","Placeholder",IF($G41="Actual","Confirmed","Projected")))</x:f>
        <x:v>Projected</x:v>
      </x:c>
      <x:c r="S41" s="264" t="str">
        <x:f>IF('02_DISPLAY_CONFIG'!$B$24="","",'02_DISPLAY_CONFIG'!$B$24)</x:f>
        <x:v>2025-2026</x:v>
      </x:c>
      <x:c r="T41" s="136"/>
      <x:c r="U41" s="136"/>
      <x:c r="V41" s="136"/>
      <x:c r="W41" s="136"/>
      <x:c r="X41" s="136"/>
      <x:c r="Y41" s="136"/>
      <x:c r="Z41" s="136"/>
    </x:row>
    <x:row r="42" ht="19.5" hidden="0" customHeight="1">
      <x:c r="A42" s="264" t="str">
        <x:f>IF($S42="","","MR-"&amp;$B42&amp;"-"&amp;$S42&amp;"-"&amp;$H42)</x:f>
        <x:v>MR-ASM-NGOB-V42-TEST-2025-2026-REV_SUBSIDY</x:v>
      </x:c>
      <x:c r="B42" s="264" t="str">
        <x:f>IF('01_ASSESSMENT'!$A$7="","",'01_ASSESSMENT'!$A$7)</x:f>
        <x:v>ASM-NGOB-V42-TEST</x:v>
      </x:c>
      <x:c r="C42" s="264" t="str">
        <x:f>IF('01_ASSESSMENT'!$B$7="","",'01_ASSESSMENT'!$B$7)</x:f>
        <x:v>ORG-NGOB</x:v>
      </x:c>
      <x:c r="D42" s="264" t="str">
        <x:f>IF('02_DISPLAY_CONFIG'!$B$15="","",'02_DISPLAY_CONFIG'!$B$15)</x:f>
        <x:v>PORTFOLIO-NGOB</x:v>
      </x:c>
      <x:c r="E42" s="265" t="str">
        <x:f>""</x:f>
      </x:c>
      <x:c r="F42" s="265" t="str">
        <x:f>""</x:f>
      </x:c>
      <x:c r="G42" s="264" t="str">
        <x:f>IF('02_DISPLAY_CONFIG'!$B$35="","",'02_DISPLAY_CONFIG'!$B$35)</x:f>
        <x:v>Budget</x:v>
      </x:c>
      <x:c r="H42" s="264" t="str">
        <x:f>"REV_SUBSIDY"</x:f>
        <x:v>REV_SUBSIDY</x:v>
      </x:c>
      <x:c r="I42" s="276" t="n">
        <x:f>IF(OR($B42="",$S42=""),"",IF(COUNTIFS('32_FINANCIAL'!$B$7:$B$506,$B42,'32_FINANCIAL'!$G$7:$G$506,$S42,'32_FINANCIAL'!$I$7:$I$506,"REV_SUBSIDY",'32_FINANCIAL'!$D$7:$D$506,$D42,'32_FINANCIAL'!$V$7:$V$506,"&lt;&gt;Excluded")=0,"",SUMIFS('32_FINANCIAL'!$J$7:$J$506,'32_FINANCIAL'!$B$7:$B$506,$B42,'32_FINANCIAL'!$G$7:$G$506,$S42,'32_FINANCIAL'!$I$7:$I$506,"REV_SUBSIDY",'32_FINANCIAL'!$D$7:$D$506,$D42,'32_FINANCIAL'!$V$7:$V$506,"&lt;&gt;Excluded")))</x:f>
        <x:v>1273361.88</x:v>
      </x:c>
      <x:c r="J42" s="264" t="str">
        <x:f>"Currency"</x:f>
        <x:v>Currency</x:v>
      </x:c>
      <x:c r="K42" s="264" t="str">
        <x:f>IF(NOT(ISNUMBER($I42)),"Missing","Available")</x:f>
        <x:v>Available</x:v>
      </x:c>
      <x:c r="L42" s="264" t="str">
        <x:f>"CALC-REV-COMPONENT"</x:f>
        <x:v>CALC-REV-COMPONENT</x:v>
      </x:c>
      <x:c r="M42" s="264" t="str">
        <x:f>"1.0"</x:f>
        <x:v>1.0</x:v>
      </x:c>
      <x:c r="N42" s="264" t="str">
        <x:f>""</x:f>
      </x:c>
      <x:c r="O42" s="265" t="str">
        <x:f>""</x:f>
      </x:c>
      <x:c r="P42" s="264" t="str">
        <x:f>IF('01_ASSESSMENT'!$C$7="","",'01_ASSESSMENT'!$C$7)</x:f>
        <x:v>V4.2-NGOB-CORRECTED-TEST</x:v>
      </x:c>
      <x:c r="Q42" s="264" t="str">
        <x:f>"Formula-driven blank template"</x:f>
        <x:v>Formula-driven blank template</x:v>
      </x:c>
      <x:c r="R42" s="264" t="str">
        <x:f>IF($K42="Missing","No data available",IF($H42="PLACEHOLDER_SUBSIDY","Placeholder",IF($G42="Actual","Confirmed","Projected")))</x:f>
        <x:v>Projected</x:v>
      </x:c>
      <x:c r="S42" s="264" t="str">
        <x:f>IF('02_DISPLAY_CONFIG'!$B$24="","",'02_DISPLAY_CONFIG'!$B$24)</x:f>
        <x:v>2025-2026</x:v>
      </x:c>
      <x:c r="T42" s="136"/>
      <x:c r="U42" s="136"/>
      <x:c r="V42" s="136"/>
      <x:c r="W42" s="136"/>
      <x:c r="X42" s="136"/>
      <x:c r="Y42" s="136"/>
      <x:c r="Z42" s="136"/>
    </x:row>
    <x:row r="43" ht="19.5" hidden="0" customHeight="1">
      <x:c r="A43" s="264" t="str">
        <x:f>IF($S43="","","MR-"&amp;$B43&amp;"-"&amp;$S43&amp;"-"&amp;$H43)</x:f>
        <x:v>MR-ASM-NGOB-V42-TEST-2025-2026-REV_OTHER</x:v>
      </x:c>
      <x:c r="B43" s="264" t="str">
        <x:f>IF('01_ASSESSMENT'!$A$7="","",'01_ASSESSMENT'!$A$7)</x:f>
        <x:v>ASM-NGOB-V42-TEST</x:v>
      </x:c>
      <x:c r="C43" s="264" t="str">
        <x:f>IF('01_ASSESSMENT'!$B$7="","",'01_ASSESSMENT'!$B$7)</x:f>
        <x:v>ORG-NGOB</x:v>
      </x:c>
      <x:c r="D43" s="264" t="str">
        <x:f>IF('02_DISPLAY_CONFIG'!$B$15="","",'02_DISPLAY_CONFIG'!$B$15)</x:f>
        <x:v>PORTFOLIO-NGOB</x:v>
      </x:c>
      <x:c r="E43" s="265" t="str">
        <x:f>""</x:f>
      </x:c>
      <x:c r="F43" s="265" t="str">
        <x:f>""</x:f>
      </x:c>
      <x:c r="G43" s="264" t="str">
        <x:f>IF('02_DISPLAY_CONFIG'!$B$35="","",'02_DISPLAY_CONFIG'!$B$35)</x:f>
        <x:v>Budget</x:v>
      </x:c>
      <x:c r="H43" s="264" t="str">
        <x:f>"REV_OTHER"</x:f>
        <x:v>REV_OTHER</x:v>
      </x:c>
      <x:c r="I43" s="276" t="n">
        <x:f>IF(OR($B43="",$S43=""),"",IF(COUNTIFS('32_FINANCIAL'!$B$7:$B$506,$B43,'32_FINANCIAL'!$G$7:$G$506,$S43,'32_FINANCIAL'!$I$7:$I$506,"REV_OTHER",'32_FINANCIAL'!$D$7:$D$506,$D43,'32_FINANCIAL'!$V$7:$V$506,"&lt;&gt;Excluded")=0,"",SUMIFS('32_FINANCIAL'!$J$7:$J$506,'32_FINANCIAL'!$B$7:$B$506,$B43,'32_FINANCIAL'!$G$7:$G$506,$S43,'32_FINANCIAL'!$I$7:$I$506,"REV_OTHER",'32_FINANCIAL'!$D$7:$D$506,$D43,'32_FINANCIAL'!$V$7:$V$506,"&lt;&gt;Excluded")))</x:f>
        <x:v>2539893.1193999997</x:v>
      </x:c>
      <x:c r="J43" s="264" t="str">
        <x:f>"Currency"</x:f>
        <x:v>Currency</x:v>
      </x:c>
      <x:c r="K43" s="264" t="str">
        <x:f>IF(NOT(ISNUMBER($I43)),"Missing","Available")</x:f>
        <x:v>Available</x:v>
      </x:c>
      <x:c r="L43" s="264" t="str">
        <x:f>"CALC-REV-COMPONENT"</x:f>
        <x:v>CALC-REV-COMPONENT</x:v>
      </x:c>
      <x:c r="M43" s="264" t="str">
        <x:f>"1.0"</x:f>
        <x:v>1.0</x:v>
      </x:c>
      <x:c r="N43" s="264" t="str">
        <x:f>""</x:f>
      </x:c>
      <x:c r="O43" s="265" t="str">
        <x:f>""</x:f>
      </x:c>
      <x:c r="P43" s="264" t="str">
        <x:f>IF('01_ASSESSMENT'!$C$7="","",'01_ASSESSMENT'!$C$7)</x:f>
        <x:v>V4.2-NGOB-CORRECTED-TEST</x:v>
      </x:c>
      <x:c r="Q43" s="264" t="str">
        <x:f>"Formula-driven blank template"</x:f>
        <x:v>Formula-driven blank template</x:v>
      </x:c>
      <x:c r="R43" s="264" t="str">
        <x:f>IF($K43="Missing","No data available",IF($H43="PLACEHOLDER_SUBSIDY","Placeholder",IF($G43="Actual","Confirmed","Projected")))</x:f>
        <x:v>Projected</x:v>
      </x:c>
      <x:c r="S43" s="264" t="str">
        <x:f>IF('02_DISPLAY_CONFIG'!$B$24="","",'02_DISPLAY_CONFIG'!$B$24)</x:f>
        <x:v>2025-2026</x:v>
      </x:c>
      <x:c r="T43" s="136"/>
      <x:c r="U43" s="136"/>
      <x:c r="V43" s="136"/>
      <x:c r="W43" s="136"/>
      <x:c r="X43" s="136"/>
      <x:c r="Y43" s="136"/>
      <x:c r="Z43" s="136"/>
    </x:row>
    <x:row r="44" ht="19.5" hidden="0" customHeight="1">
      <x:c r="A44" s="264" t="str">
        <x:f>IF($S44="","","MR-"&amp;$B44&amp;"-"&amp;$S44&amp;"-"&amp;$H44)</x:f>
        <x:v>MR-ASM-NGOB-V42-TEST-2025-2026-PLACEHOLDER_SUBSIDY</x:v>
      </x:c>
      <x:c r="B44" s="264" t="str">
        <x:f>IF('01_ASSESSMENT'!$A$7="","",'01_ASSESSMENT'!$A$7)</x:f>
        <x:v>ASM-NGOB-V42-TEST</x:v>
      </x:c>
      <x:c r="C44" s="264" t="str">
        <x:f>IF('01_ASSESSMENT'!$B$7="","",'01_ASSESSMENT'!$B$7)</x:f>
        <x:v>ORG-NGOB</x:v>
      </x:c>
      <x:c r="D44" s="264" t="str">
        <x:f>IF('02_DISPLAY_CONFIG'!$B$15="","",'02_DISPLAY_CONFIG'!$B$15)</x:f>
        <x:v>PORTFOLIO-NGOB</x:v>
      </x:c>
      <x:c r="E44" s="265" t="str">
        <x:f>""</x:f>
      </x:c>
      <x:c r="F44" s="265" t="str">
        <x:f>""</x:f>
      </x:c>
      <x:c r="G44" s="264" t="str">
        <x:f>IF('02_DISPLAY_CONFIG'!$B$35="","",'02_DISPLAY_CONFIG'!$B$35)</x:f>
        <x:v>Budget</x:v>
      </x:c>
      <x:c r="H44" s="264" t="str">
        <x:f>"PLACEHOLDER_SUBSIDY"</x:f>
        <x:v>PLACEHOLDER_SUBSIDY</x:v>
      </x:c>
      <x:c r="I44" s="276" t="n">
        <x:f>IF(OR($B44="",$S44=""),"",IF(COUNTIFS('32_FINANCIAL'!$B$7:$B$506,$B44,'32_FINANCIAL'!$G$7:$G$506,$S44,'32_FINANCIAL'!$I$7:$I$506,"REV_SUBSIDY",'32_FINANCIAL'!$S$7:$S$506,"Placeholder")=0,0,SUMIFS('32_FINANCIAL'!$J$7:$J$506,'32_FINANCIAL'!$B$7:$B$506,$B44,'32_FINANCIAL'!$G$7:$G$506,$S44,'32_FINANCIAL'!$I$7:$I$506,"REV_SUBSIDY",'32_FINANCIAL'!$S$7:$S$506,"Placeholder")))</x:f>
        <x:v>0</x:v>
      </x:c>
      <x:c r="J44" s="264" t="str">
        <x:f>"Currency"</x:f>
        <x:v>Currency</x:v>
      </x:c>
      <x:c r="K44" s="264" t="str">
        <x:f>IF(NOT(ISNUMBER($I44)),"Missing","Available")</x:f>
        <x:v>Available</x:v>
      </x:c>
      <x:c r="L44" s="264" t="str">
        <x:f>"CALC-PLACEHOLDER-SUBSIDY"</x:f>
        <x:v>CALC-PLACEHOLDER-SUBSIDY</x:v>
      </x:c>
      <x:c r="M44" s="264" t="str">
        <x:f>"1.0"</x:f>
        <x:v>1.0</x:v>
      </x:c>
      <x:c r="N44" s="264" t="str">
        <x:f>""</x:f>
      </x:c>
      <x:c r="O44" s="265" t="str">
        <x:f>""</x:f>
      </x:c>
      <x:c r="P44" s="264" t="str">
        <x:f>IF('01_ASSESSMENT'!$C$7="","",'01_ASSESSMENT'!$C$7)</x:f>
        <x:v>V4.2-NGOB-CORRECTED-TEST</x:v>
      </x:c>
      <x:c r="Q44" s="264" t="str">
        <x:f>"Formula-driven blank template"</x:f>
        <x:v>Formula-driven blank template</x:v>
      </x:c>
      <x:c r="R44" s="264" t="str">
        <x:f>IF($K44="Missing","No data available",IF($H44="PLACEHOLDER_SUBSIDY","Placeholder",IF($G44="Actual","Confirmed","Projected")))</x:f>
        <x:v>Placeholder</x:v>
      </x:c>
      <x:c r="S44" s="264" t="str">
        <x:f>IF('02_DISPLAY_CONFIG'!$B$24="","",'02_DISPLAY_CONFIG'!$B$24)</x:f>
        <x:v>2025-2026</x:v>
      </x:c>
      <x:c r="T44" s="136"/>
      <x:c r="U44" s="136"/>
      <x:c r="V44" s="136"/>
      <x:c r="W44" s="136"/>
      <x:c r="X44" s="136"/>
      <x:c r="Y44" s="136"/>
      <x:c r="Z44" s="136"/>
    </x:row>
    <x:row r="45" ht="19.5" hidden="0" customHeight="1">
      <x:c r="A45" s="264" t="str">
        <x:f>IF($S45="","","MR-"&amp;$B45&amp;"-"&amp;$S45&amp;"-"&amp;$H45)</x:f>
        <x:v>MR-ASM-NGOB-V42-TEST-2025-2026-NOI_EX_PLACEHOLDER</x:v>
      </x:c>
      <x:c r="B45" s="264" t="str">
        <x:f>IF('01_ASSESSMENT'!$A$7="","",'01_ASSESSMENT'!$A$7)</x:f>
        <x:v>ASM-NGOB-V42-TEST</x:v>
      </x:c>
      <x:c r="C45" s="264" t="str">
        <x:f>IF('01_ASSESSMENT'!$B$7="","",'01_ASSESSMENT'!$B$7)</x:f>
        <x:v>ORG-NGOB</x:v>
      </x:c>
      <x:c r="D45" s="264" t="str">
        <x:f>IF('02_DISPLAY_CONFIG'!$B$15="","",'02_DISPLAY_CONFIG'!$B$15)</x:f>
        <x:v>PORTFOLIO-NGOB</x:v>
      </x:c>
      <x:c r="E45" s="265" t="str">
        <x:f>""</x:f>
      </x:c>
      <x:c r="F45" s="265" t="str">
        <x:f>""</x:f>
      </x:c>
      <x:c r="G45" s="264" t="str">
        <x:f>IF('02_DISPLAY_CONFIG'!$B$35="","",'02_DISPLAY_CONFIG'!$B$35)</x:f>
        <x:v>Budget</x:v>
      </x:c>
      <x:c r="H45" s="264" t="str">
        <x:f>"NOI_EX_PLACEHOLDER"</x:f>
        <x:v>NOI_EX_PLACEHOLDER</x:v>
      </x:c>
      <x:c r="I45" s="276" t="n">
        <x:f>IF(NOT(ISNUMBER(I32)),"",I32-I44)</x:f>
        <x:v>2080896.1727211988</x:v>
      </x:c>
      <x:c r="J45" s="264" t="str">
        <x:f>"Currency"</x:f>
        <x:v>Currency</x:v>
      </x:c>
      <x:c r="K45" s="264" t="str">
        <x:f>IF(NOT(ISNUMBER($I45)),"Missing","Available")</x:f>
        <x:v>Available</x:v>
      </x:c>
      <x:c r="L45" s="264" t="str">
        <x:f>"CALC-NOI-EX-PLACEHOLDER"</x:f>
        <x:v>CALC-NOI-EX-PLACEHOLDER</x:v>
      </x:c>
      <x:c r="M45" s="264" t="str">
        <x:f>"1.0"</x:f>
        <x:v>1.0</x:v>
      </x:c>
      <x:c r="N45" s="264" t="str">
        <x:f>""</x:f>
      </x:c>
      <x:c r="O45" s="265" t="str">
        <x:f>""</x:f>
      </x:c>
      <x:c r="P45" s="264" t="str">
        <x:f>IF('01_ASSESSMENT'!$C$7="","",'01_ASSESSMENT'!$C$7)</x:f>
        <x:v>V4.2-NGOB-CORRECTED-TEST</x:v>
      </x:c>
      <x:c r="Q45" s="264" t="str">
        <x:f>"Formula-driven blank template"</x:f>
        <x:v>Formula-driven blank template</x:v>
      </x:c>
      <x:c r="R45" s="264" t="str">
        <x:f>IF($K45="Missing","No data available",IF($H45="PLACEHOLDER_SUBSIDY","Placeholder",IF($G45="Actual","Confirmed","Projected")))</x:f>
        <x:v>Projected</x:v>
      </x:c>
      <x:c r="S45" s="264" t="str">
        <x:f>IF('02_DISPLAY_CONFIG'!$B$24="","",'02_DISPLAY_CONFIG'!$B$24)</x:f>
        <x:v>2025-2026</x:v>
      </x:c>
      <x:c r="T45" s="136"/>
      <x:c r="U45" s="136"/>
      <x:c r="V45" s="136"/>
      <x:c r="W45" s="136"/>
      <x:c r="X45" s="136"/>
      <x:c r="Y45" s="136"/>
      <x:c r="Z45" s="136"/>
    </x:row>
    <x:row r="46" ht="19.5" hidden="0" customHeight="1">
      <x:c r="A46" s="264" t="str">
        <x:f>IF($S46="","","MR-"&amp;$B46&amp;"-"&amp;$S46&amp;"-"&amp;$H46)</x:f>
        <x:v>MR-ASM-NGOB-V42-TEST-2025-2026-DSCR_EX_PLACEHOLDER</x:v>
      </x:c>
      <x:c r="B46" s="264" t="str">
        <x:f>IF('01_ASSESSMENT'!$A$7="","",'01_ASSESSMENT'!$A$7)</x:f>
        <x:v>ASM-NGOB-V42-TEST</x:v>
      </x:c>
      <x:c r="C46" s="264" t="str">
        <x:f>IF('01_ASSESSMENT'!$B$7="","",'01_ASSESSMENT'!$B$7)</x:f>
        <x:v>ORG-NGOB</x:v>
      </x:c>
      <x:c r="D46" s="264" t="str">
        <x:f>IF('02_DISPLAY_CONFIG'!$B$15="","",'02_DISPLAY_CONFIG'!$B$15)</x:f>
        <x:v>PORTFOLIO-NGOB</x:v>
      </x:c>
      <x:c r="E46" s="265" t="str">
        <x:f>""</x:f>
      </x:c>
      <x:c r="F46" s="265" t="str">
        <x:f>""</x:f>
      </x:c>
      <x:c r="G46" s="264" t="str">
        <x:f>IF('02_DISPLAY_CONFIG'!$B$35="","",'02_DISPLAY_CONFIG'!$B$35)</x:f>
        <x:v>Budget</x:v>
      </x:c>
      <x:c r="H46" s="264" t="str">
        <x:f>"DSCR_EX_PLACEHOLDER"</x:f>
        <x:v>DSCR_EX_PLACEHOLDER</x:v>
      </x:c>
      <x:c r="I46" s="276" t="n">
        <x:f>IF(OR(NOT(ISNUMBER(I45)),NOT(ISNUMBER(I33)),I33&lt;=0),"",I45/I33)</x:f>
        <x:v>0.7823164989876368</x:v>
      </x:c>
      <x:c r="J46" s="264" t="str">
        <x:f>"x"</x:f>
        <x:v>x</x:v>
      </x:c>
      <x:c r="K46" s="264" t="str">
        <x:f>IF(NOT(ISNUMBER($I46)),"Missing","Available")</x:f>
        <x:v>Available</x:v>
      </x:c>
      <x:c r="L46" s="264" t="str">
        <x:f>"CALC-DSCR-EX-PLACEHOLDER"</x:f>
        <x:v>CALC-DSCR-EX-PLACEHOLDER</x:v>
      </x:c>
      <x:c r="M46" s="264" t="str">
        <x:f>"1.0"</x:f>
        <x:v>1.0</x:v>
      </x:c>
      <x:c r="N46" s="264" t="str">
        <x:f>""</x:f>
      </x:c>
      <x:c r="O46" s="265" t="str">
        <x:f>""</x:f>
      </x:c>
      <x:c r="P46" s="264" t="str">
        <x:f>IF('01_ASSESSMENT'!$C$7="","",'01_ASSESSMENT'!$C$7)</x:f>
        <x:v>V4.2-NGOB-CORRECTED-TEST</x:v>
      </x:c>
      <x:c r="Q46" s="264" t="str">
        <x:f>"Formula-driven blank template"</x:f>
        <x:v>Formula-driven blank template</x:v>
      </x:c>
      <x:c r="R46" s="264" t="str">
        <x:f>IF($K46="Missing","No data available",IF($H46="PLACEHOLDER_SUBSIDY","Placeholder",IF($G46="Actual","Confirmed","Projected")))</x:f>
        <x:v>Projected</x:v>
      </x:c>
      <x:c r="S46" s="264" t="str">
        <x:f>IF('02_DISPLAY_CONFIG'!$B$24="","",'02_DISPLAY_CONFIG'!$B$24)</x:f>
        <x:v>2025-2026</x:v>
      </x:c>
      <x:c r="T46" s="136"/>
      <x:c r="U46" s="136"/>
      <x:c r="V46" s="136"/>
      <x:c r="W46" s="136"/>
      <x:c r="X46" s="136"/>
      <x:c r="Y46" s="136"/>
      <x:c r="Z46" s="136"/>
    </x:row>
    <x:row r="47" ht="19.5" hidden="0" customHeight="1">
      <x:c r="A47" s="264" t="str">
        <x:f>IF($S47="","","MR-"&amp;$B47&amp;"-"&amp;$S47&amp;"-"&amp;$H47)</x:f>
        <x:v>MR-ASM-NGOB-V42-TEST-2025-2026-CASH_EX_PLACEHOLDER</x:v>
      </x:c>
      <x:c r="B47" s="264" t="str">
        <x:f>IF('01_ASSESSMENT'!$A$7="","",'01_ASSESSMENT'!$A$7)</x:f>
        <x:v>ASM-NGOB-V42-TEST</x:v>
      </x:c>
      <x:c r="C47" s="264" t="str">
        <x:f>IF('01_ASSESSMENT'!$B$7="","",'01_ASSESSMENT'!$B$7)</x:f>
        <x:v>ORG-NGOB</x:v>
      </x:c>
      <x:c r="D47" s="264" t="str">
        <x:f>IF('02_DISPLAY_CONFIG'!$B$15="","",'02_DISPLAY_CONFIG'!$B$15)</x:f>
        <x:v>PORTFOLIO-NGOB</x:v>
      </x:c>
      <x:c r="E47" s="265" t="str">
        <x:f>""</x:f>
      </x:c>
      <x:c r="F47" s="265" t="str">
        <x:f>""</x:f>
      </x:c>
      <x:c r="G47" s="264" t="str">
        <x:f>IF('02_DISPLAY_CONFIG'!$B$35="","",'02_DISPLAY_CONFIG'!$B$35)</x:f>
        <x:v>Budget</x:v>
      </x:c>
      <x:c r="H47" s="264" t="str">
        <x:f>"CASH_EX_PLACEHOLDER"</x:f>
        <x:v>CASH_EX_PLACEHOLDER</x:v>
      </x:c>
      <x:c r="I47" s="276" t="n">
        <x:f>IF(OR(NOT(ISNUMBER(I45)),NOT(ISNUMBER(I33))),"",I45-I33)</x:f>
        <x:v>-579019.8272788012</x:v>
      </x:c>
      <x:c r="J47" s="264" t="str">
        <x:f>"Currency"</x:f>
        <x:v>Currency</x:v>
      </x:c>
      <x:c r="K47" s="264" t="str">
        <x:f>IF(NOT(ISNUMBER($I47)),"Missing","Available")</x:f>
        <x:v>Available</x:v>
      </x:c>
      <x:c r="L47" s="264" t="str">
        <x:f>"CALC-CASH-EX-PLACEHOLDER"</x:f>
        <x:v>CALC-CASH-EX-PLACEHOLDER</x:v>
      </x:c>
      <x:c r="M47" s="264" t="str">
        <x:f>"1.0"</x:f>
        <x:v>1.0</x:v>
      </x:c>
      <x:c r="N47" s="264" t="str">
        <x:f>""</x:f>
      </x:c>
      <x:c r="O47" s="265" t="str">
        <x:f>""</x:f>
      </x:c>
      <x:c r="P47" s="264" t="str">
        <x:f>IF('01_ASSESSMENT'!$C$7="","",'01_ASSESSMENT'!$C$7)</x:f>
        <x:v>V4.2-NGOB-CORRECTED-TEST</x:v>
      </x:c>
      <x:c r="Q47" s="264" t="str">
        <x:f>"Formula-driven blank template"</x:f>
        <x:v>Formula-driven blank template</x:v>
      </x:c>
      <x:c r="R47" s="264" t="str">
        <x:f>IF($K47="Missing","No data available",IF($H47="PLACEHOLDER_SUBSIDY","Placeholder",IF($G47="Actual","Confirmed","Projected")))</x:f>
        <x:v>Projected</x:v>
      </x:c>
      <x:c r="S47" s="264" t="str">
        <x:f>IF('02_DISPLAY_CONFIG'!$B$24="","",'02_DISPLAY_CONFIG'!$B$24)</x:f>
        <x:v>2025-2026</x:v>
      </x:c>
      <x:c r="T47" s="136"/>
      <x:c r="U47" s="136"/>
      <x:c r="V47" s="136"/>
      <x:c r="W47" s="136"/>
      <x:c r="X47" s="136"/>
      <x:c r="Y47" s="136"/>
      <x:c r="Z47" s="136"/>
    </x:row>
    <x:row r="48" ht="19.5" hidden="0" customHeight="1">
      <x:c r="A48" s="264" t="str">
        <x:f>IF($S48="","","MR-"&amp;$B48&amp;"-"&amp;$S48&amp;"-"&amp;$H48)</x:f>
        <x:v>MR-ASM-NGOB-V42-TEST-2025-2026-RESERVE_CLOSING</x:v>
      </x:c>
      <x:c r="B48" s="264" t="str">
        <x:f>IF('01_ASSESSMENT'!$A$7="","",'01_ASSESSMENT'!$A$7)</x:f>
        <x:v>ASM-NGOB-V42-TEST</x:v>
      </x:c>
      <x:c r="C48" s="264" t="str">
        <x:f>IF('01_ASSESSMENT'!$B$7="","",'01_ASSESSMENT'!$B$7)</x:f>
        <x:v>ORG-NGOB</x:v>
      </x:c>
      <x:c r="D48" s="264" t="str">
        <x:f>IF('02_DISPLAY_CONFIG'!$B$15="","",'02_DISPLAY_CONFIG'!$B$15)</x:f>
        <x:v>PORTFOLIO-NGOB</x:v>
      </x:c>
      <x:c r="E48" s="265" t="str">
        <x:f>""</x:f>
      </x:c>
      <x:c r="F48" s="265" t="str">
        <x:f>""</x:f>
      </x:c>
      <x:c r="G48" s="264" t="str">
        <x:f>IF('02_DISPLAY_CONFIG'!$B$35="","",'02_DISPLAY_CONFIG'!$B$35)</x:f>
        <x:v>Budget</x:v>
      </x:c>
      <x:c r="H48" s="264" t="str">
        <x:f>"RESERVE_CLOSING"</x:f>
        <x:v>RESERVE_CLOSING</x:v>
      </x:c>
      <x:c r="I48" s="276" t="n">
        <x:f>IF(OR($B48="",$S48=""),"",IF(COUNTIFS('34_CASH_RESERVES'!$B$7:$B$506,$B48,'34_CASH_RESERVES'!$Q$7:$Q$506,$S48)=0,"",SUMIFS('34_CASH_RESERVES'!$G$7:$G$506,'34_CASH_RESERVES'!$B$7:$B$506,$B48,'34_CASH_RESERVES'!$Q$7:$Q$506,$S48)))</x:f>
        <x:v>820980.1727211978</x:v>
      </x:c>
      <x:c r="J48" s="264" t="str">
        <x:f>"Currency"</x:f>
        <x:v>Currency</x:v>
      </x:c>
      <x:c r="K48" s="264" t="str">
        <x:f>IF(NOT(ISNUMBER($I48)),"Missing","Available")</x:f>
        <x:v>Available</x:v>
      </x:c>
      <x:c r="L48" s="264" t="str">
        <x:f>"CALC-RESERVE"</x:f>
        <x:v>CALC-RESERVE</x:v>
      </x:c>
      <x:c r="M48" s="264" t="str">
        <x:f>"1.0"</x:f>
        <x:v>1.0</x:v>
      </x:c>
      <x:c r="N48" s="264" t="str">
        <x:f>""</x:f>
      </x:c>
      <x:c r="O48" s="265" t="str">
        <x:f>""</x:f>
      </x:c>
      <x:c r="P48" s="264" t="str">
        <x:f>IF('01_ASSESSMENT'!$C$7="","",'01_ASSESSMENT'!$C$7)</x:f>
        <x:v>V4.2-NGOB-CORRECTED-TEST</x:v>
      </x:c>
      <x:c r="Q48" s="264" t="str">
        <x:f>"Formula-driven blank template"</x:f>
        <x:v>Formula-driven blank template</x:v>
      </x:c>
      <x:c r="R48" s="264" t="str">
        <x:f>IF($K48="Missing","No data available",IF($H48="PLACEHOLDER_SUBSIDY","Placeholder",IF($G48="Actual","Confirmed","Projected")))</x:f>
        <x:v>Projected</x:v>
      </x:c>
      <x:c r="S48" s="264" t="str">
        <x:f>IF('02_DISPLAY_CONFIG'!$B$24="","",'02_DISPLAY_CONFIG'!$B$24)</x:f>
        <x:v>2025-2026</x:v>
      </x:c>
      <x:c r="T48" s="136"/>
      <x:c r="U48" s="136"/>
      <x:c r="V48" s="136"/>
      <x:c r="W48" s="136"/>
      <x:c r="X48" s="136"/>
      <x:c r="Y48" s="136"/>
      <x:c r="Z48" s="136"/>
    </x:row>
    <x:row r="49" ht="19.5" hidden="0" customHeight="1">
      <x:c r="A49" s="264" t="str">
        <x:f>IF($S49="","","MR-"&amp;$B49&amp;"-"&amp;$S49&amp;"-"&amp;$H49)</x:f>
        <x:v>MR-ASM-NGOB-V42-TEST-2025-2026-HOMES_TOTAL</x:v>
      </x:c>
      <x:c r="B49" s="264" t="str">
        <x:f>IF('01_ASSESSMENT'!$A$7="","",'01_ASSESSMENT'!$A$7)</x:f>
        <x:v>ASM-NGOB-V42-TEST</x:v>
      </x:c>
      <x:c r="C49" s="264" t="str">
        <x:f>IF('01_ASSESSMENT'!$B$7="","",'01_ASSESSMENT'!$B$7)</x:f>
        <x:v>ORG-NGOB</x:v>
      </x:c>
      <x:c r="D49" s="264" t="str">
        <x:f>IF('02_DISPLAY_CONFIG'!$B$15="","",'02_DISPLAY_CONFIG'!$B$15)</x:f>
        <x:v>PORTFOLIO-NGOB</x:v>
      </x:c>
      <x:c r="E49" s="265" t="str">
        <x:f>""</x:f>
      </x:c>
      <x:c r="F49" s="265" t="str">
        <x:f>""</x:f>
      </x:c>
      <x:c r="G49" s="264" t="str">
        <x:f>IF('02_DISPLAY_CONFIG'!$B$35="","",'02_DISPLAY_CONFIG'!$B$35)</x:f>
        <x:v>Budget</x:v>
      </x:c>
      <x:c r="H49" s="264" t="str">
        <x:f>"HOMES_TOTAL"</x:f>
        <x:v>HOMES_TOTAL</x:v>
      </x:c>
      <x:c r="I49" s="276" t="n">
        <x:f>IF(OR($B49="",$S49=""),"",IF(COUNTIFS('31_PORTFOLIO_UNITS'!$B$7:$B$506,$B49,'31_PORTFOLIO_UNITS'!$G$7:$G$506,$S49)=0,"",SUMIFS('31_PORTFOLIO_UNITS'!$I$7:$I$506,'31_PORTFOLIO_UNITS'!$B$7:$B$506,$B49,'31_PORTFOLIO_UNITS'!$G$7:$G$506,$S49)))</x:f>
        <x:v>470</x:v>
      </x:c>
      <x:c r="J49" s="264" t="str">
        <x:f>"Count"</x:f>
        <x:v>Count</x:v>
      </x:c>
      <x:c r="K49" s="264" t="str">
        <x:f>IF(NOT(ISNUMBER($I49)),"Missing","Available")</x:f>
        <x:v>Available</x:v>
      </x:c>
      <x:c r="L49" s="264" t="str">
        <x:f>"CALC-HOMES"</x:f>
        <x:v>CALC-HOMES</x:v>
      </x:c>
      <x:c r="M49" s="264" t="str">
        <x:f>"1.0"</x:f>
        <x:v>1.0</x:v>
      </x:c>
      <x:c r="N49" s="264" t="str">
        <x:f>""</x:f>
      </x:c>
      <x:c r="O49" s="265" t="str">
        <x:f>""</x:f>
      </x:c>
      <x:c r="P49" s="264" t="str">
        <x:f>IF('01_ASSESSMENT'!$C$7="","",'01_ASSESSMENT'!$C$7)</x:f>
        <x:v>V4.2-NGOB-CORRECTED-TEST</x:v>
      </x:c>
      <x:c r="Q49" s="264" t="str">
        <x:f>"Formula-driven blank template"</x:f>
        <x:v>Formula-driven blank template</x:v>
      </x:c>
      <x:c r="R49" s="264" t="str">
        <x:f>IF($K49="Missing","No data available",IF($H49="PLACEHOLDER_SUBSIDY","Placeholder",IF($G49="Actual","Confirmed","Projected")))</x:f>
        <x:v>Projected</x:v>
      </x:c>
      <x:c r="S49" s="264" t="str">
        <x:f>IF('02_DISPLAY_CONFIG'!$B$24="","",'02_DISPLAY_CONFIG'!$B$24)</x:f>
        <x:v>2025-2026</x:v>
      </x:c>
      <x:c r="T49" s="136"/>
      <x:c r="U49" s="136"/>
      <x:c r="V49" s="136"/>
      <x:c r="W49" s="136"/>
      <x:c r="X49" s="136"/>
      <x:c r="Y49" s="136"/>
      <x:c r="Z49" s="136"/>
    </x:row>
    <x:row r="50" ht="19.5" hidden="0" customHeight="1">
      <x:c r="A50" s="264" t="str">
        <x:f>IF($S50="","","MR-"&amp;$B50&amp;"-"&amp;$S50&amp;"-"&amp;$H50)</x:f>
        <x:v>MR-ASM-NGOB-V42-TEST-2025-2026-OPEX_HEAD_OFFICE_STAFF</x:v>
      </x:c>
      <x:c r="B50" s="264" t="str">
        <x:f>IF('01_ASSESSMENT'!$A$7="","",'01_ASSESSMENT'!$A$7)</x:f>
        <x:v>ASM-NGOB-V42-TEST</x:v>
      </x:c>
      <x:c r="C50" s="264" t="str">
        <x:f>IF('01_ASSESSMENT'!$B$7="","",'01_ASSESSMENT'!$B$7)</x:f>
        <x:v>ORG-NGOB</x:v>
      </x:c>
      <x:c r="D50" s="264" t="str">
        <x:f>IF('02_DISPLAY_CONFIG'!$B$15="","",'02_DISPLAY_CONFIG'!$B$15)</x:f>
        <x:v>PORTFOLIO-NGOB</x:v>
      </x:c>
      <x:c r="E50" s="265" t="str">
        <x:f>""</x:f>
      </x:c>
      <x:c r="F50" s="265" t="str">
        <x:f>""</x:f>
      </x:c>
      <x:c r="G50" s="264" t="str">
        <x:f>IF('02_DISPLAY_CONFIG'!$B$35="","",'02_DISPLAY_CONFIG'!$B$35)</x:f>
        <x:v>Budget</x:v>
      </x:c>
      <x:c r="H50" s="264" t="str">
        <x:f>"OPEX_HEAD_OFFICE_STAFF"</x:f>
        <x:v>OPEX_HEAD_OFFICE_STAFF</x:v>
      </x:c>
      <x:c r="I50" s="276" t="n">
        <x:f>IF(OR($B50="",$S50=""),"",IF(COUNTIFS('32_FINANCIAL'!$B$7:$B$506,$B50,'32_FINANCIAL'!$G$7:$G$506,$S50,'32_FINANCIAL'!$I$7:$I$506,"OPEX_HEAD_OFFICE_STAFF",'32_FINANCIAL'!$D$7:$D$506,$D50,'32_FINANCIAL'!$V$7:$V$506,"&lt;&gt;Excluded")=0,"",SUMIFS('32_FINANCIAL'!$J$7:$J$506,'32_FINANCIAL'!$B$7:$B$506,$B50,'32_FINANCIAL'!$G$7:$G$506,$S50,'32_FINANCIAL'!$I$7:$I$506,"OPEX_HEAD_OFFICE_STAFF",'32_FINANCIAL'!$D$7:$D$506,$D50,'32_FINANCIAL'!$V$7:$V$506,"&lt;&gt;Excluded")))</x:f>
        <x:v>779207.467984</x:v>
      </x:c>
      <x:c r="J50" s="264" t="str">
        <x:f>"Currency"</x:f>
        <x:v>Currency</x:v>
      </x:c>
      <x:c r="K50" s="264" t="str">
        <x:f>IF(NOT(ISNUMBER($I50)),"Missing","Available")</x:f>
        <x:v>Available</x:v>
      </x:c>
      <x:c r="L50" s="264" t="str">
        <x:f>"CALC-HEAD-OFFICE-GROWTH"</x:f>
        <x:v>CALC-HEAD-OFFICE-GROWTH</x:v>
      </x:c>
      <x:c r="M50" s="264" t="str">
        <x:f>"1.0"</x:f>
        <x:v>1.0</x:v>
      </x:c>
      <x:c r="N50" s="264" t="str">
        <x:f>""</x:f>
      </x:c>
      <x:c r="O50" s="265" t="str">
        <x:f>""</x:f>
      </x:c>
      <x:c r="P50" s="264" t="str">
        <x:f>IF('01_ASSESSMENT'!$C$7="","",'01_ASSESSMENT'!$C$7)</x:f>
        <x:v>V4.2-NGOB-CORRECTED-TEST</x:v>
      </x:c>
      <x:c r="Q50" s="264" t="str">
        <x:f>"Formula-driven blank template"</x:f>
        <x:v>Formula-driven blank template</x:v>
      </x:c>
      <x:c r="R50" s="264" t="str">
        <x:f>IF($K50="Missing","No data available",IF($H50="PLACEHOLDER_SUBSIDY","Placeholder",IF($G50="Actual","Confirmed","Projected")))</x:f>
        <x:v>Projected</x:v>
      </x:c>
      <x:c r="S50" s="264" t="str">
        <x:f>IF('02_DISPLAY_CONFIG'!$B$24="","",'02_DISPLAY_CONFIG'!$B$24)</x:f>
        <x:v>2025-2026</x:v>
      </x:c>
      <x:c r="T50" s="136"/>
      <x:c r="U50" s="136"/>
      <x:c r="V50" s="136"/>
      <x:c r="W50" s="136"/>
      <x:c r="X50" s="136"/>
      <x:c r="Y50" s="136"/>
      <x:c r="Z50" s="136"/>
    </x:row>
    <x:row r="51" ht="19.5" hidden="0" customHeight="1">
      <x:c r="A51" s="264" t="str">
        <x:f>IF($S51="","","MR-"&amp;$B51&amp;"-"&amp;$S51&amp;"-"&amp;$H51)</x:f>
        <x:v>MR-ASM-NGOB-V42-TEST-2025-2026-SUBSIDY_SHARE</x:v>
      </x:c>
      <x:c r="B51" s="264" t="str">
        <x:f>IF('01_ASSESSMENT'!$A$7="","",'01_ASSESSMENT'!$A$7)</x:f>
        <x:v>ASM-NGOB-V42-TEST</x:v>
      </x:c>
      <x:c r="C51" s="264" t="str">
        <x:f>IF('01_ASSESSMENT'!$B$7="","",'01_ASSESSMENT'!$B$7)</x:f>
        <x:v>ORG-NGOB</x:v>
      </x:c>
      <x:c r="D51" s="264" t="str">
        <x:f>IF('02_DISPLAY_CONFIG'!$B$15="","",'02_DISPLAY_CONFIG'!$B$15)</x:f>
        <x:v>PORTFOLIO-NGOB</x:v>
      </x:c>
      <x:c r="E51" s="265" t="str">
        <x:f>""</x:f>
      </x:c>
      <x:c r="F51" s="265" t="str">
        <x:f>""</x:f>
      </x:c>
      <x:c r="G51" s="264" t="str">
        <x:f>IF('02_DISPLAY_CONFIG'!$B$35="","",'02_DISPLAY_CONFIG'!$B$35)</x:f>
        <x:v>Budget</x:v>
      </x:c>
      <x:c r="H51" s="264" t="str">
        <x:f>"SUBSIDY_SHARE"</x:f>
        <x:v>SUBSIDY_SHARE</x:v>
      </x:c>
      <x:c r="I51" s="276" t="n">
        <x:f>IF(OR(NOT(ISNUMBER(I42)),NOT(ISNUMBER(I30)),I30=0),"",I42/I30)</x:f>
        <x:v>0.13615856158209727</x:v>
      </x:c>
      <x:c r="J51" s="264" t="str">
        <x:f>"Percent"</x:f>
        <x:v>Percent</x:v>
      </x:c>
      <x:c r="K51" s="264" t="str">
        <x:f>IF(NOT(ISNUMBER($I51)),"Missing","Available")</x:f>
        <x:v>Available</x:v>
      </x:c>
      <x:c r="L51" s="264" t="str">
        <x:f>"CALC-SUBSIDY-SHARE"</x:f>
        <x:v>CALC-SUBSIDY-SHARE</x:v>
      </x:c>
      <x:c r="M51" s="264" t="str">
        <x:f>"1.0"</x:f>
        <x:v>1.0</x:v>
      </x:c>
      <x:c r="N51" s="264" t="str">
        <x:f>""</x:f>
      </x:c>
      <x:c r="O51" s="265" t="str">
        <x:f>""</x:f>
      </x:c>
      <x:c r="P51" s="264" t="str">
        <x:f>IF('01_ASSESSMENT'!$C$7="","",'01_ASSESSMENT'!$C$7)</x:f>
        <x:v>V4.2-NGOB-CORRECTED-TEST</x:v>
      </x:c>
      <x:c r="Q51" s="264" t="str">
        <x:f>"Formula-driven blank template"</x:f>
        <x:v>Formula-driven blank template</x:v>
      </x:c>
      <x:c r="R51" s="264" t="str">
        <x:f>IF($K51="Missing","No data available",IF($H51="PLACEHOLDER_SUBSIDY","Placeholder",IF($G51="Actual","Confirmed","Projected")))</x:f>
        <x:v>Projected</x:v>
      </x:c>
      <x:c r="S51" s="264" t="str">
        <x:f>IF('02_DISPLAY_CONFIG'!$B$24="","",'02_DISPLAY_CONFIG'!$B$24)</x:f>
        <x:v>2025-2026</x:v>
      </x:c>
      <x:c r="T51" s="136"/>
      <x:c r="U51" s="136"/>
      <x:c r="V51" s="136"/>
      <x:c r="W51" s="136"/>
      <x:c r="X51" s="136"/>
      <x:c r="Y51" s="136"/>
      <x:c r="Z51" s="136"/>
    </x:row>
    <x:row r="52" ht="19.5" hidden="0" customHeight="1">
      <x:c r="A52" s="264"/>
      <x:c r="B52" s="264"/>
      <x:c r="C52" s="264"/>
      <x:c r="D52" s="264"/>
      <x:c r="E52" s="265"/>
      <x:c r="F52" s="265"/>
      <x:c r="G52" s="264"/>
      <x:c r="H52" s="264"/>
      <x:c r="I52" s="276"/>
      <x:c r="J52" s="264"/>
      <x:c r="K52" s="264"/>
      <x:c r="L52" s="264"/>
      <x:c r="M52" s="264"/>
      <x:c r="N52" s="264"/>
      <x:c r="O52" s="265"/>
      <x:c r="P52" s="264"/>
      <x:c r="Q52" s="264"/>
      <x:c r="R52" s="264"/>
      <x:c r="S52" s="264"/>
      <x:c r="T52" s="136"/>
      <x:c r="U52" s="136"/>
      <x:c r="V52" s="136"/>
      <x:c r="W52" s="136"/>
      <x:c r="X52" s="136"/>
      <x:c r="Y52" s="136"/>
      <x:c r="Z52" s="136"/>
    </x:row>
    <x:row r="53" ht="19.5" hidden="0" customHeight="1">
      <x:c r="A53" s="264" t="str">
        <x:f>IF($S53="","","MR-"&amp;$B53&amp;"-"&amp;$S53&amp;"-"&amp;$H53)</x:f>
        <x:v>MR-ASM-NGOB-V42-TEST-2026-2027-REVENUE</x:v>
      </x:c>
      <x:c r="B53" s="264" t="str">
        <x:f>IF('01_ASSESSMENT'!$A$7="","",'01_ASSESSMENT'!$A$7)</x:f>
        <x:v>ASM-NGOB-V42-TEST</x:v>
      </x:c>
      <x:c r="C53" s="264" t="str">
        <x:f>IF('01_ASSESSMENT'!$B$7="","",'01_ASSESSMENT'!$B$7)</x:f>
        <x:v>ORG-NGOB</x:v>
      </x:c>
      <x:c r="D53" s="264" t="str">
        <x:f>IF('02_DISPLAY_CONFIG'!$B$15="","",'02_DISPLAY_CONFIG'!$B$15)</x:f>
        <x:v>PORTFOLIO-NGOB</x:v>
      </x:c>
      <x:c r="E53" s="265" t="str">
        <x:f>""</x:f>
      </x:c>
      <x:c r="F53" s="265" t="str">
        <x:f>""</x:f>
      </x:c>
      <x:c r="G53" s="264" t="str">
        <x:f>IF('02_DISPLAY_CONFIG'!$B$36="","",'02_DISPLAY_CONFIG'!$B$36)</x:f>
        <x:v>Projection</x:v>
      </x:c>
      <x:c r="H53" s="264" t="str">
        <x:f>"REVENUE"</x:f>
        <x:v>REVENUE</x:v>
      </x:c>
      <x:c r="I53" s="276" t="n">
        <x:f>IF(OR($B53="",$S53=""),"",IF(COUNTIFS('32_FINANCIAL'!$B$7:$B$506,$B53,'32_FINANCIAL'!$G$7:$G$506,$S53,'32_FINANCIAL'!$I$7:$I$506,"REVENUE",'32_FINANCIAL'!$D$7:$D$506,$D53,'32_FINANCIAL'!$V$7:$V$506,"&lt;&gt;Excluded")=0,"",SUMIFS('32_FINANCIAL'!$J$7:$J$506,'32_FINANCIAL'!$B$7:$B$506,$B53,'32_FINANCIAL'!$G$7:$G$506,$S53,'32_FINANCIAL'!$I$7:$I$506,"REVENUE",'32_FINANCIAL'!$D$7:$D$506,$D53,'32_FINANCIAL'!$V$7:$V$506,"&lt;&gt;Excluded")))</x:f>
        <x:v>12696486.415908122</x:v>
      </x:c>
      <x:c r="J53" s="264" t="str">
        <x:f>"Currency"</x:f>
        <x:v>Currency</x:v>
      </x:c>
      <x:c r="K53" s="264" t="str">
        <x:f>IF(NOT(ISNUMBER($I53)),"Missing","Available")</x:f>
        <x:v>Available</x:v>
      </x:c>
      <x:c r="L53" s="264" t="str">
        <x:f>"CALC-REVENUE"</x:f>
        <x:v>CALC-REVENUE</x:v>
      </x:c>
      <x:c r="M53" s="264" t="str">
        <x:f>"1.0"</x:f>
        <x:v>1.0</x:v>
      </x:c>
      <x:c r="N53" s="264" t="str">
        <x:f>""</x:f>
      </x:c>
      <x:c r="O53" s="265" t="str">
        <x:f>""</x:f>
      </x:c>
      <x:c r="P53" s="264" t="str">
        <x:f>IF('01_ASSESSMENT'!$C$7="","",'01_ASSESSMENT'!$C$7)</x:f>
        <x:v>V4.2-NGOB-CORRECTED-TEST</x:v>
      </x:c>
      <x:c r="Q53" s="264" t="str">
        <x:f>"Formula-driven blank template"</x:f>
        <x:v>Formula-driven blank template</x:v>
      </x:c>
      <x:c r="R53" s="264" t="str">
        <x:f>IF($K53="Missing","No data available",IF($H53="PLACEHOLDER_SUBSIDY","Placeholder",IF($G53="Actual","Confirmed","Projected")))</x:f>
        <x:v>Projected</x:v>
      </x:c>
      <x:c r="S53" s="264" t="str">
        <x:f>IF('02_DISPLAY_CONFIG'!$B$25="","",'02_DISPLAY_CONFIG'!$B$25)</x:f>
        <x:v>2026-2027</x:v>
      </x:c>
      <x:c r="T53" s="136"/>
      <x:c r="U53" s="136"/>
      <x:c r="V53" s="136"/>
      <x:c r="W53" s="136"/>
      <x:c r="X53" s="136"/>
      <x:c r="Y53" s="136"/>
      <x:c r="Z53" s="136"/>
    </x:row>
    <x:row r="54" ht="19.5" hidden="0" customHeight="1">
      <x:c r="A54" s="264" t="str">
        <x:f>IF($S54="","","MR-"&amp;$B54&amp;"-"&amp;$S54&amp;"-"&amp;$H54)</x:f>
        <x:v>MR-ASM-NGOB-V42-TEST-2026-2027-OPEX</x:v>
      </x:c>
      <x:c r="B54" s="264" t="str">
        <x:f>IF('01_ASSESSMENT'!$A$7="","",'01_ASSESSMENT'!$A$7)</x:f>
        <x:v>ASM-NGOB-V42-TEST</x:v>
      </x:c>
      <x:c r="C54" s="264" t="str">
        <x:f>IF('01_ASSESSMENT'!$B$7="","",'01_ASSESSMENT'!$B$7)</x:f>
        <x:v>ORG-NGOB</x:v>
      </x:c>
      <x:c r="D54" s="264" t="str">
        <x:f>IF('02_DISPLAY_CONFIG'!$B$15="","",'02_DISPLAY_CONFIG'!$B$15)</x:f>
        <x:v>PORTFOLIO-NGOB</x:v>
      </x:c>
      <x:c r="E54" s="265" t="str">
        <x:f>""</x:f>
      </x:c>
      <x:c r="F54" s="265" t="str">
        <x:f>""</x:f>
      </x:c>
      <x:c r="G54" s="264" t="str">
        <x:f>IF('02_DISPLAY_CONFIG'!$B$36="","",'02_DISPLAY_CONFIG'!$B$36)</x:f>
        <x:v>Projection</x:v>
      </x:c>
      <x:c r="H54" s="264" t="str">
        <x:f>"OPEX"</x:f>
        <x:v>OPEX</x:v>
      </x:c>
      <x:c r="I54" s="276" t="n">
        <x:f>IF(OR($B54="",$S54=""),"",IF(COUNTIFS('32_FINANCIAL'!$B$7:$B$506,$B54,'32_FINANCIAL'!$G$7:$G$506,$S54,'32_FINANCIAL'!$I$7:$I$506,"OPEX",'32_FINANCIAL'!$D$7:$D$506,$D54,'32_FINANCIAL'!$V$7:$V$506,"&lt;&gt;Excluded")=0,"",SUMIFS('32_FINANCIAL'!$J$7:$J$506,'32_FINANCIAL'!$B$7:$B$506,$B54,'32_FINANCIAL'!$G$7:$G$506,$S54,'32_FINANCIAL'!$I$7:$I$506,"OPEX",'32_FINANCIAL'!$D$7:$D$506,$D54,'32_FINANCIAL'!$V$7:$V$506,"&lt;&gt;Excluded")))</x:f>
        <x:v>8614110.832749803</x:v>
      </x:c>
      <x:c r="J54" s="264" t="str">
        <x:f>"Currency"</x:f>
        <x:v>Currency</x:v>
      </x:c>
      <x:c r="K54" s="264" t="str">
        <x:f>IF(NOT(ISNUMBER($I54)),"Missing","Available")</x:f>
        <x:v>Available</x:v>
      </x:c>
      <x:c r="L54" s="264" t="str">
        <x:f>"CALC-OPEX"</x:f>
        <x:v>CALC-OPEX</x:v>
      </x:c>
      <x:c r="M54" s="264" t="str">
        <x:f>"1.0"</x:f>
        <x:v>1.0</x:v>
      </x:c>
      <x:c r="N54" s="264" t="str">
        <x:f>""</x:f>
      </x:c>
      <x:c r="O54" s="265" t="str">
        <x:f>""</x:f>
      </x:c>
      <x:c r="P54" s="264" t="str">
        <x:f>IF('01_ASSESSMENT'!$C$7="","",'01_ASSESSMENT'!$C$7)</x:f>
        <x:v>V4.2-NGOB-CORRECTED-TEST</x:v>
      </x:c>
      <x:c r="Q54" s="264" t="str">
        <x:f>"Formula-driven blank template"</x:f>
        <x:v>Formula-driven blank template</x:v>
      </x:c>
      <x:c r="R54" s="264" t="str">
        <x:f>IF($K54="Missing","No data available",IF($H54="PLACEHOLDER_SUBSIDY","Placeholder",IF($G54="Actual","Confirmed","Projected")))</x:f>
        <x:v>Projected</x:v>
      </x:c>
      <x:c r="S54" s="264" t="str">
        <x:f>IF('02_DISPLAY_CONFIG'!$B$25="","",'02_DISPLAY_CONFIG'!$B$25)</x:f>
        <x:v>2026-2027</x:v>
      </x:c>
      <x:c r="T54" s="136"/>
      <x:c r="U54" s="136"/>
      <x:c r="V54" s="136"/>
      <x:c r="W54" s="136"/>
      <x:c r="X54" s="136"/>
      <x:c r="Y54" s="136"/>
      <x:c r="Z54" s="136"/>
    </x:row>
    <x:row r="55" ht="19.5" hidden="0" customHeight="1">
      <x:c r="A55" s="264" t="str">
        <x:f>IF($S55="","","MR-"&amp;$B55&amp;"-"&amp;$S55&amp;"-"&amp;$H55)</x:f>
        <x:v>MR-ASM-NGOB-V42-TEST-2026-2027-NOI</x:v>
      </x:c>
      <x:c r="B55" s="264" t="str">
        <x:f>IF('01_ASSESSMENT'!$A$7="","",'01_ASSESSMENT'!$A$7)</x:f>
        <x:v>ASM-NGOB-V42-TEST</x:v>
      </x:c>
      <x:c r="C55" s="264" t="str">
        <x:f>IF('01_ASSESSMENT'!$B$7="","",'01_ASSESSMENT'!$B$7)</x:f>
        <x:v>ORG-NGOB</x:v>
      </x:c>
      <x:c r="D55" s="264" t="str">
        <x:f>IF('02_DISPLAY_CONFIG'!$B$15="","",'02_DISPLAY_CONFIG'!$B$15)</x:f>
        <x:v>PORTFOLIO-NGOB</x:v>
      </x:c>
      <x:c r="E55" s="265" t="str">
        <x:f>""</x:f>
      </x:c>
      <x:c r="F55" s="265" t="str">
        <x:f>""</x:f>
      </x:c>
      <x:c r="G55" s="264" t="str">
        <x:f>IF('02_DISPLAY_CONFIG'!$B$36="","",'02_DISPLAY_CONFIG'!$B$36)</x:f>
        <x:v>Projection</x:v>
      </x:c>
      <x:c r="H55" s="264" t="str">
        <x:f>"NOI"</x:f>
        <x:v>NOI</x:v>
      </x:c>
      <x:c r="I55" s="276" t="n">
        <x:f>IF(OR(NOT(ISNUMBER(I53)),NOT(ISNUMBER(I54))),"",I53-I54)</x:f>
        <x:v>4082375.58315832</x:v>
      </x:c>
      <x:c r="J55" s="264" t="str">
        <x:f>"Currency"</x:f>
        <x:v>Currency</x:v>
      </x:c>
      <x:c r="K55" s="264" t="str">
        <x:f>IF(NOT(ISNUMBER($I55)),"Missing","Available")</x:f>
        <x:v>Available</x:v>
      </x:c>
      <x:c r="L55" s="264" t="str">
        <x:f>"CALC-NOI"</x:f>
        <x:v>CALC-NOI</x:v>
      </x:c>
      <x:c r="M55" s="264" t="str">
        <x:f>"1.0"</x:f>
        <x:v>1.0</x:v>
      </x:c>
      <x:c r="N55" s="264" t="str">
        <x:f>""</x:f>
      </x:c>
      <x:c r="O55" s="265" t="str">
        <x:f>""</x:f>
      </x:c>
      <x:c r="P55" s="264" t="str">
        <x:f>IF('01_ASSESSMENT'!$C$7="","",'01_ASSESSMENT'!$C$7)</x:f>
        <x:v>V4.2-NGOB-CORRECTED-TEST</x:v>
      </x:c>
      <x:c r="Q55" s="264" t="str">
        <x:f>"Formula-driven blank template"</x:f>
        <x:v>Formula-driven blank template</x:v>
      </x:c>
      <x:c r="R55" s="264" t="str">
        <x:f>IF($K55="Missing","No data available",IF($H55="PLACEHOLDER_SUBSIDY","Placeholder",IF($G55="Actual","Confirmed","Projected")))</x:f>
        <x:v>Projected</x:v>
      </x:c>
      <x:c r="S55" s="264" t="str">
        <x:f>IF('02_DISPLAY_CONFIG'!$B$25="","",'02_DISPLAY_CONFIG'!$B$25)</x:f>
        <x:v>2026-2027</x:v>
      </x:c>
      <x:c r="T55" s="136"/>
      <x:c r="U55" s="136"/>
      <x:c r="V55" s="136"/>
      <x:c r="W55" s="136"/>
      <x:c r="X55" s="136"/>
      <x:c r="Y55" s="136"/>
      <x:c r="Z55" s="136"/>
    </x:row>
    <x:row r="56" ht="19.5" hidden="0" customHeight="1">
      <x:c r="A56" s="264" t="str">
        <x:f>IF($S56="","","MR-"&amp;$B56&amp;"-"&amp;$S56&amp;"-"&amp;$H56)</x:f>
        <x:v>MR-ASM-NGOB-V42-TEST-2026-2027-DEBT_SERVICE</x:v>
      </x:c>
      <x:c r="B56" s="264" t="str">
        <x:f>IF('01_ASSESSMENT'!$A$7="","",'01_ASSESSMENT'!$A$7)</x:f>
        <x:v>ASM-NGOB-V42-TEST</x:v>
      </x:c>
      <x:c r="C56" s="264" t="str">
        <x:f>IF('01_ASSESSMENT'!$B$7="","",'01_ASSESSMENT'!$B$7)</x:f>
        <x:v>ORG-NGOB</x:v>
      </x:c>
      <x:c r="D56" s="264" t="str">
        <x:f>IF('02_DISPLAY_CONFIG'!$B$15="","",'02_DISPLAY_CONFIG'!$B$15)</x:f>
        <x:v>PORTFOLIO-NGOB</x:v>
      </x:c>
      <x:c r="E56" s="265" t="str">
        <x:f>""</x:f>
      </x:c>
      <x:c r="F56" s="265" t="str">
        <x:f>""</x:f>
      </x:c>
      <x:c r="G56" s="264" t="str">
        <x:f>IF('02_DISPLAY_CONFIG'!$B$36="","",'02_DISPLAY_CONFIG'!$B$36)</x:f>
        <x:v>Projection</x:v>
      </x:c>
      <x:c r="H56" s="264" t="str">
        <x:f>"DEBT_SERVICE"</x:f>
        <x:v>DEBT_SERVICE</x:v>
      </x:c>
      <x:c r="I56" s="276" t="n">
        <x:f>IF(OR($B56="",$S56="",$D56=""),"",IF(COUNTIFS('33_DEBT_SCHEDULE'!$B$7:$B$506,$B56,'33_DEBT_SCHEDULE'!$G$7:$G$506,$S56,'33_DEBT_SCHEDULE'!$D$7:$D$506,$D56)=0,"",SUMIFS('33_DEBT_SCHEDULE'!$L$7:$L$506,'33_DEBT_SCHEDULE'!$B$7:$B$506,$B56,'33_DEBT_SCHEDULE'!$G$7:$G$506,$S56,'33_DEBT_SCHEDULE'!$D$7:$D$506,$D56)))</x:f>
        <x:v>2591047</x:v>
      </x:c>
      <x:c r="J56" s="264" t="str">
        <x:f>"Currency"</x:f>
        <x:v>Currency</x:v>
      </x:c>
      <x:c r="K56" s="264" t="str">
        <x:f>IF(NOT(ISNUMBER($I56)),"Missing","Available")</x:f>
        <x:v>Available</x:v>
      </x:c>
      <x:c r="L56" s="264" t="str">
        <x:f>"CALC-DEBT-SVC"</x:f>
        <x:v>CALC-DEBT-SVC</x:v>
      </x:c>
      <x:c r="M56" s="264" t="str">
        <x:f>"1.0"</x:f>
        <x:v>1.0</x:v>
      </x:c>
      <x:c r="N56" s="264" t="str">
        <x:f>""</x:f>
      </x:c>
      <x:c r="O56" s="265" t="str">
        <x:f>""</x:f>
      </x:c>
      <x:c r="P56" s="264" t="str">
        <x:f>IF('01_ASSESSMENT'!$C$7="","",'01_ASSESSMENT'!$C$7)</x:f>
        <x:v>V4.2-NGOB-CORRECTED-TEST</x:v>
      </x:c>
      <x:c r="Q56" s="264" t="str">
        <x:f>"Formula-driven blank template"</x:f>
        <x:v>Formula-driven blank template</x:v>
      </x:c>
      <x:c r="R56" s="264" t="str">
        <x:f>IF($K56="Missing","No data available",IF($H56="PLACEHOLDER_SUBSIDY","Placeholder",IF($G56="Actual","Confirmed","Projected")))</x:f>
        <x:v>Projected</x:v>
      </x:c>
      <x:c r="S56" s="264" t="str">
        <x:f>IF('02_DISPLAY_CONFIG'!$B$25="","",'02_DISPLAY_CONFIG'!$B$25)</x:f>
        <x:v>2026-2027</x:v>
      </x:c>
      <x:c r="T56" s="136"/>
      <x:c r="U56" s="136"/>
      <x:c r="V56" s="136"/>
      <x:c r="W56" s="136"/>
      <x:c r="X56" s="136"/>
      <x:c r="Y56" s="136"/>
      <x:c r="Z56" s="136"/>
    </x:row>
    <x:row r="57" ht="19.5" hidden="0" customHeight="1">
      <x:c r="A57" s="264" t="str">
        <x:f>IF($S57="","","MR-"&amp;$B57&amp;"-"&amp;$S57&amp;"-"&amp;$H57)</x:f>
        <x:v>MR-ASM-NGOB-V42-TEST-2026-2027-CASH_AFTER_DEBT</x:v>
      </x:c>
      <x:c r="B57" s="264" t="str">
        <x:f>IF('01_ASSESSMENT'!$A$7="","",'01_ASSESSMENT'!$A$7)</x:f>
        <x:v>ASM-NGOB-V42-TEST</x:v>
      </x:c>
      <x:c r="C57" s="264" t="str">
        <x:f>IF('01_ASSESSMENT'!$B$7="","",'01_ASSESSMENT'!$B$7)</x:f>
        <x:v>ORG-NGOB</x:v>
      </x:c>
      <x:c r="D57" s="264" t="str">
        <x:f>IF('02_DISPLAY_CONFIG'!$B$15="","",'02_DISPLAY_CONFIG'!$B$15)</x:f>
        <x:v>PORTFOLIO-NGOB</x:v>
      </x:c>
      <x:c r="E57" s="265" t="str">
        <x:f>""</x:f>
      </x:c>
      <x:c r="F57" s="265" t="str">
        <x:f>""</x:f>
      </x:c>
      <x:c r="G57" s="264" t="str">
        <x:f>IF('02_DISPLAY_CONFIG'!$B$36="","",'02_DISPLAY_CONFIG'!$B$36)</x:f>
        <x:v>Projection</x:v>
      </x:c>
      <x:c r="H57" s="264" t="str">
        <x:f>"CASH_AFTER_DEBT"</x:f>
        <x:v>CASH_AFTER_DEBT</x:v>
      </x:c>
      <x:c r="I57" s="276" t="n">
        <x:f>IF(OR(NOT(ISNUMBER(I55)),NOT(ISNUMBER(I56))),"",I55-I56)</x:f>
        <x:v>1491328.5831583198</x:v>
      </x:c>
      <x:c r="J57" s="264" t="str">
        <x:f>"Currency"</x:f>
        <x:v>Currency</x:v>
      </x:c>
      <x:c r="K57" s="264" t="str">
        <x:f>IF(NOT(ISNUMBER($I57)),"Missing","Available")</x:f>
        <x:v>Available</x:v>
      </x:c>
      <x:c r="L57" s="264" t="str">
        <x:f>"CALC-CASH-AFTER-DEBT"</x:f>
        <x:v>CALC-CASH-AFTER-DEBT</x:v>
      </x:c>
      <x:c r="M57" s="264" t="str">
        <x:f>"1.0"</x:f>
        <x:v>1.0</x:v>
      </x:c>
      <x:c r="N57" s="264" t="str">
        <x:f>""</x:f>
      </x:c>
      <x:c r="O57" s="265" t="str">
        <x:f>""</x:f>
      </x:c>
      <x:c r="P57" s="264" t="str">
        <x:f>IF('01_ASSESSMENT'!$C$7="","",'01_ASSESSMENT'!$C$7)</x:f>
        <x:v>V4.2-NGOB-CORRECTED-TEST</x:v>
      </x:c>
      <x:c r="Q57" s="264" t="str">
        <x:f>"Formula-driven blank template"</x:f>
        <x:v>Formula-driven blank template</x:v>
      </x:c>
      <x:c r="R57" s="264" t="str">
        <x:f>IF($K57="Missing","No data available",IF($H57="PLACEHOLDER_SUBSIDY","Placeholder",IF($G57="Actual","Confirmed","Projected")))</x:f>
        <x:v>Projected</x:v>
      </x:c>
      <x:c r="S57" s="264" t="str">
        <x:f>IF('02_DISPLAY_CONFIG'!$B$25="","",'02_DISPLAY_CONFIG'!$B$25)</x:f>
        <x:v>2026-2027</x:v>
      </x:c>
      <x:c r="T57" s="136"/>
      <x:c r="U57" s="136"/>
      <x:c r="V57" s="136"/>
      <x:c r="W57" s="136"/>
      <x:c r="X57" s="136"/>
      <x:c r="Y57" s="136"/>
      <x:c r="Z57" s="136"/>
    </x:row>
    <x:row r="58" ht="19.5" hidden="0" customHeight="1">
      <x:c r="A58" s="264" t="str">
        <x:f>IF($S58="","","MR-"&amp;$B58&amp;"-"&amp;$S58&amp;"-"&amp;$H58)</x:f>
        <x:v>MR-ASM-NGOB-V42-TEST-2026-2027-DSCR</x:v>
      </x:c>
      <x:c r="B58" s="264" t="str">
        <x:f>IF('01_ASSESSMENT'!$A$7="","",'01_ASSESSMENT'!$A$7)</x:f>
        <x:v>ASM-NGOB-V42-TEST</x:v>
      </x:c>
      <x:c r="C58" s="264" t="str">
        <x:f>IF('01_ASSESSMENT'!$B$7="","",'01_ASSESSMENT'!$B$7)</x:f>
        <x:v>ORG-NGOB</x:v>
      </x:c>
      <x:c r="D58" s="264" t="str">
        <x:f>IF('02_DISPLAY_CONFIG'!$B$15="","",'02_DISPLAY_CONFIG'!$B$15)</x:f>
        <x:v>PORTFOLIO-NGOB</x:v>
      </x:c>
      <x:c r="E58" s="265" t="str">
        <x:f>""</x:f>
      </x:c>
      <x:c r="F58" s="265" t="str">
        <x:f>""</x:f>
      </x:c>
      <x:c r="G58" s="264" t="str">
        <x:f>IF('02_DISPLAY_CONFIG'!$B$36="","",'02_DISPLAY_CONFIG'!$B$36)</x:f>
        <x:v>Projection</x:v>
      </x:c>
      <x:c r="H58" s="264" t="str">
        <x:f>"DSCR"</x:f>
        <x:v>DSCR</x:v>
      </x:c>
      <x:c r="I58" s="276" t="n">
        <x:f>IF(OR(NOT(ISNUMBER(I55)),NOT(ISNUMBER(I56)),I56&lt;=0),"",I55/I56)</x:f>
        <x:v>1.5755698693070097</x:v>
      </x:c>
      <x:c r="J58" s="264" t="str">
        <x:f>"x"</x:f>
        <x:v>x</x:v>
      </x:c>
      <x:c r="K58" s="264" t="str">
        <x:f>IF(NOT(ISNUMBER($I58)),"Missing","Available")</x:f>
        <x:v>Available</x:v>
      </x:c>
      <x:c r="L58" s="264" t="str">
        <x:f>"CALC-DSCR"</x:f>
        <x:v>CALC-DSCR</x:v>
      </x:c>
      <x:c r="M58" s="264" t="str">
        <x:f>"1.0"</x:f>
        <x:v>1.0</x:v>
      </x:c>
      <x:c r="N58" s="264" t="str">
        <x:f>""</x:f>
      </x:c>
      <x:c r="O58" s="265" t="str">
        <x:f>""</x:f>
      </x:c>
      <x:c r="P58" s="264" t="str">
        <x:f>IF('01_ASSESSMENT'!$C$7="","",'01_ASSESSMENT'!$C$7)</x:f>
        <x:v>V4.2-NGOB-CORRECTED-TEST</x:v>
      </x:c>
      <x:c r="Q58" s="264" t="str">
        <x:f>"Formula-driven blank template"</x:f>
        <x:v>Formula-driven blank template</x:v>
      </x:c>
      <x:c r="R58" s="264" t="str">
        <x:f>IF($K58="Missing","No data available",IF($H58="PLACEHOLDER_SUBSIDY","Placeholder",IF($G58="Actual","Confirmed","Projected")))</x:f>
        <x:v>Projected</x:v>
      </x:c>
      <x:c r="S58" s="264" t="str">
        <x:f>IF('02_DISPLAY_CONFIG'!$B$25="","",'02_DISPLAY_CONFIG'!$B$25)</x:f>
        <x:v>2026-2027</x:v>
      </x:c>
      <x:c r="T58" s="136"/>
      <x:c r="U58" s="136"/>
      <x:c r="V58" s="136"/>
      <x:c r="W58" s="136"/>
      <x:c r="X58" s="136"/>
      <x:c r="Y58" s="136"/>
      <x:c r="Z58" s="136"/>
    </x:row>
    <x:row r="59" ht="19.5" hidden="0" customHeight="1">
      <x:c r="A59" s="264" t="str">
        <x:f>IF($S59="","","MR-"&amp;$B59&amp;"-"&amp;$S59&amp;"-"&amp;$H59)</x:f>
        <x:v>MR-ASM-NGOB-V42-TEST-2026-2027-REQUIRED_NOI</x:v>
      </x:c>
      <x:c r="B59" s="264" t="str">
        <x:f>IF('01_ASSESSMENT'!$A$7="","",'01_ASSESSMENT'!$A$7)</x:f>
        <x:v>ASM-NGOB-V42-TEST</x:v>
      </x:c>
      <x:c r="C59" s="264" t="str">
        <x:f>IF('01_ASSESSMENT'!$B$7="","",'01_ASSESSMENT'!$B$7)</x:f>
        <x:v>ORG-NGOB</x:v>
      </x:c>
      <x:c r="D59" s="264" t="str">
        <x:f>IF('02_DISPLAY_CONFIG'!$B$15="","",'02_DISPLAY_CONFIG'!$B$15)</x:f>
        <x:v>PORTFOLIO-NGOB</x:v>
      </x:c>
      <x:c r="E59" s="265" t="str">
        <x:f>""</x:f>
      </x:c>
      <x:c r="F59" s="265" t="str">
        <x:f>""</x:f>
      </x:c>
      <x:c r="G59" s="264" t="str">
        <x:f>IF('02_DISPLAY_CONFIG'!$B$36="","",'02_DISPLAY_CONFIG'!$B$36)</x:f>
        <x:v>Projection</x:v>
      </x:c>
      <x:c r="H59" s="264" t="str">
        <x:f>"REQUIRED_NOI"</x:f>
        <x:v>REQUIRED_NOI</x:v>
      </x:c>
      <x:c r="I59" s="276" t="n">
        <x:f>IF(OR(NOT(ISNUMBER(I56)),'02_DISPLAY_CONFIG'!$B$16=""),"",I56*'02_DISPLAY_CONFIG'!$B$16)</x:f>
        <x:v>3109256.4</x:v>
      </x:c>
      <x:c r="J59" s="264" t="str">
        <x:f>"Currency"</x:f>
        <x:v>Currency</x:v>
      </x:c>
      <x:c r="K59" s="264" t="str">
        <x:f>IF(NOT(ISNUMBER($I59)),"Missing","Available")</x:f>
        <x:v>Available</x:v>
      </x:c>
      <x:c r="L59" s="264" t="str">
        <x:f>"CALC-REQ-NOI"</x:f>
        <x:v>CALC-REQ-NOI</x:v>
      </x:c>
      <x:c r="M59" s="264" t="str">
        <x:f>"1.0"</x:f>
        <x:v>1.0</x:v>
      </x:c>
      <x:c r="N59" s="264" t="str">
        <x:f>""</x:f>
      </x:c>
      <x:c r="O59" s="265" t="str">
        <x:f>""</x:f>
      </x:c>
      <x:c r="P59" s="264" t="str">
        <x:f>IF('01_ASSESSMENT'!$C$7="","",'01_ASSESSMENT'!$C$7)</x:f>
        <x:v>V4.2-NGOB-CORRECTED-TEST</x:v>
      </x:c>
      <x:c r="Q59" s="264" t="str">
        <x:f>"Formula-driven blank template"</x:f>
        <x:v>Formula-driven blank template</x:v>
      </x:c>
      <x:c r="R59" s="264" t="str">
        <x:f>IF($K59="Missing","No data available",IF($H59="PLACEHOLDER_SUBSIDY","Placeholder",IF($G59="Actual","Confirmed","Projected")))</x:f>
        <x:v>Projected</x:v>
      </x:c>
      <x:c r="S59" s="264" t="str">
        <x:f>IF('02_DISPLAY_CONFIG'!$B$25="","",'02_DISPLAY_CONFIG'!$B$25)</x:f>
        <x:v>2026-2027</x:v>
      </x:c>
      <x:c r="T59" s="136"/>
      <x:c r="U59" s="136"/>
      <x:c r="V59" s="136"/>
      <x:c r="W59" s="136"/>
      <x:c r="X59" s="136"/>
      <x:c r="Y59" s="136"/>
      <x:c r="Z59" s="136"/>
    </x:row>
    <x:row r="60" ht="19.5" hidden="0" customHeight="1">
      <x:c r="A60" s="264" t="str">
        <x:f>IF($S60="","","MR-"&amp;$B60&amp;"-"&amp;$S60&amp;"-"&amp;$H60)</x:f>
        <x:v>MR-ASM-NGOB-V42-TEST-2026-2027-COVERAGE_GAP</x:v>
      </x:c>
      <x:c r="B60" s="264" t="str">
        <x:f>IF('01_ASSESSMENT'!$A$7="","",'01_ASSESSMENT'!$A$7)</x:f>
        <x:v>ASM-NGOB-V42-TEST</x:v>
      </x:c>
      <x:c r="C60" s="264" t="str">
        <x:f>IF('01_ASSESSMENT'!$B$7="","",'01_ASSESSMENT'!$B$7)</x:f>
        <x:v>ORG-NGOB</x:v>
      </x:c>
      <x:c r="D60" s="264" t="str">
        <x:f>IF('02_DISPLAY_CONFIG'!$B$15="","",'02_DISPLAY_CONFIG'!$B$15)</x:f>
        <x:v>PORTFOLIO-NGOB</x:v>
      </x:c>
      <x:c r="E60" s="265" t="str">
        <x:f>""</x:f>
      </x:c>
      <x:c r="F60" s="265" t="str">
        <x:f>""</x:f>
      </x:c>
      <x:c r="G60" s="264" t="str">
        <x:f>IF('02_DISPLAY_CONFIG'!$B$36="","",'02_DISPLAY_CONFIG'!$B$36)</x:f>
        <x:v>Projection</x:v>
      </x:c>
      <x:c r="H60" s="264" t="str">
        <x:f>"COVERAGE_GAP"</x:f>
        <x:v>COVERAGE_GAP</x:v>
      </x:c>
      <x:c r="I60" s="276" t="n">
        <x:f>IF(OR(NOT(ISNUMBER(I59)),NOT(ISNUMBER(I55))),"",I59-I55)</x:f>
        <x:v>-973119.1831583199</x:v>
      </x:c>
      <x:c r="J60" s="264" t="str">
        <x:f>"Currency"</x:f>
        <x:v>Currency</x:v>
      </x:c>
      <x:c r="K60" s="264" t="str">
        <x:f>IF(NOT(ISNUMBER($I60)),"Missing","Available")</x:f>
        <x:v>Available</x:v>
      </x:c>
      <x:c r="L60" s="264" t="str">
        <x:f>"CALC-COVERAGE-GAP"</x:f>
        <x:v>CALC-COVERAGE-GAP</x:v>
      </x:c>
      <x:c r="M60" s="264" t="str">
        <x:f>"1.0"</x:f>
        <x:v>1.0</x:v>
      </x:c>
      <x:c r="N60" s="264" t="str">
        <x:f>""</x:f>
      </x:c>
      <x:c r="O60" s="265" t="str">
        <x:f>""</x:f>
      </x:c>
      <x:c r="P60" s="264" t="str">
        <x:f>IF('01_ASSESSMENT'!$C$7="","",'01_ASSESSMENT'!$C$7)</x:f>
        <x:v>V4.2-NGOB-CORRECTED-TEST</x:v>
      </x:c>
      <x:c r="Q60" s="264" t="str">
        <x:f>"Formula-driven blank template"</x:f>
        <x:v>Formula-driven blank template</x:v>
      </x:c>
      <x:c r="R60" s="264" t="str">
        <x:f>IF($K60="Missing","No data available",IF($H60="PLACEHOLDER_SUBSIDY","Placeholder",IF($G60="Actual","Confirmed","Projected")))</x:f>
        <x:v>Projected</x:v>
      </x:c>
      <x:c r="S60" s="264" t="str">
        <x:f>IF('02_DISPLAY_CONFIG'!$B$25="","",'02_DISPLAY_CONFIG'!$B$25)</x:f>
        <x:v>2026-2027</x:v>
      </x:c>
      <x:c r="T60" s="136"/>
      <x:c r="U60" s="136"/>
      <x:c r="V60" s="136"/>
      <x:c r="W60" s="136"/>
      <x:c r="X60" s="136"/>
      <x:c r="Y60" s="136"/>
      <x:c r="Z60" s="136"/>
    </x:row>
    <x:row r="61" ht="19.5" hidden="0" customHeight="1">
      <x:c r="A61" s="264" t="str">
        <x:f>IF($S61="","","MR-"&amp;$B61&amp;"-"&amp;$S61&amp;"-"&amp;$H61)</x:f>
        <x:v>MR-ASM-NGOB-V42-TEST-2026-2027-RESERVE_CONTRIBUTION</x:v>
      </x:c>
      <x:c r="B61" s="264" t="str">
        <x:f>IF('01_ASSESSMENT'!$A$7="","",'01_ASSESSMENT'!$A$7)</x:f>
        <x:v>ASM-NGOB-V42-TEST</x:v>
      </x:c>
      <x:c r="C61" s="264" t="str">
        <x:f>IF('01_ASSESSMENT'!$B$7="","",'01_ASSESSMENT'!$B$7)</x:f>
        <x:v>ORG-NGOB</x:v>
      </x:c>
      <x:c r="D61" s="264" t="str">
        <x:f>IF('02_DISPLAY_CONFIG'!$B$15="","",'02_DISPLAY_CONFIG'!$B$15)</x:f>
        <x:v>PORTFOLIO-NGOB</x:v>
      </x:c>
      <x:c r="E61" s="265" t="str">
        <x:f>""</x:f>
      </x:c>
      <x:c r="F61" s="265" t="str">
        <x:f>""</x:f>
      </x:c>
      <x:c r="G61" s="264" t="str">
        <x:f>IF('02_DISPLAY_CONFIG'!$B$36="","",'02_DISPLAY_CONFIG'!$B$36)</x:f>
        <x:v>Projection</x:v>
      </x:c>
      <x:c r="H61" s="264" t="str">
        <x:f>"RESERVE_CONTRIBUTION"</x:f>
        <x:v>RESERVE_CONTRIBUTION</x:v>
      </x:c>
      <x:c r="I61" s="276" t="n">
        <x:f>IF(OR($B61="",$S61=""),"",IF(COUNTIFS('32_FINANCIAL'!$B$7:$B$506,$B61,'32_FINANCIAL'!$G$7:$G$506,$S61,'32_FINANCIAL'!$I$7:$I$506,"RESERVE_CONTRIBUTION",'32_FINANCIAL'!$D$7:$D$506,$D61,'32_FINANCIAL'!$V$7:$V$506,"&lt;&gt;Excluded")=0,"",SUMIFS('32_FINANCIAL'!$J$7:$J$506,'32_FINANCIAL'!$B$7:$B$506,$B61,'32_FINANCIAL'!$G$7:$G$506,$S61,'32_FINANCIAL'!$I$7:$I$506,"RESERVE_CONTRIBUTION",'32_FINANCIAL'!$D$7:$D$506,$D61,'32_FINANCIAL'!$V$7:$V$506,"&lt;&gt;Excluded")))</x:f>
        <x:v>221245.804525</x:v>
      </x:c>
      <x:c r="J61" s="264" t="str">
        <x:f>"Currency"</x:f>
        <x:v>Currency</x:v>
      </x:c>
      <x:c r="K61" s="264" t="str">
        <x:f>IF(NOT(ISNUMBER($I61)),"Missing","Available")</x:f>
        <x:v>Available</x:v>
      </x:c>
      <x:c r="L61" s="264" t="str">
        <x:f>"CALC-REPAIR"</x:f>
        <x:v>CALC-REPAIR</x:v>
      </x:c>
      <x:c r="M61" s="264" t="str">
        <x:f>"1.0"</x:f>
        <x:v>1.0</x:v>
      </x:c>
      <x:c r="N61" s="264" t="str">
        <x:f>""</x:f>
      </x:c>
      <x:c r="O61" s="265" t="str">
        <x:f>""</x:f>
      </x:c>
      <x:c r="P61" s="264" t="str">
        <x:f>IF('01_ASSESSMENT'!$C$7="","",'01_ASSESSMENT'!$C$7)</x:f>
        <x:v>V4.2-NGOB-CORRECTED-TEST</x:v>
      </x:c>
      <x:c r="Q61" s="264" t="str">
        <x:f>"Formula-driven blank template"</x:f>
        <x:v>Formula-driven blank template</x:v>
      </x:c>
      <x:c r="R61" s="264" t="str">
        <x:f>IF($K61="Missing","No data available",IF($H61="PLACEHOLDER_SUBSIDY","Placeholder",IF($G61="Actual","Confirmed","Projected")))</x:f>
        <x:v>Projected</x:v>
      </x:c>
      <x:c r="S61" s="264" t="str">
        <x:f>IF('02_DISPLAY_CONFIG'!$B$25="","",'02_DISPLAY_CONFIG'!$B$25)</x:f>
        <x:v>2026-2027</x:v>
      </x:c>
      <x:c r="T61" s="136"/>
      <x:c r="U61" s="136"/>
      <x:c r="V61" s="136"/>
      <x:c r="W61" s="136"/>
      <x:c r="X61" s="136"/>
      <x:c r="Y61" s="136"/>
      <x:c r="Z61" s="136"/>
    </x:row>
    <x:row r="62" ht="19.5" hidden="0" customHeight="1">
      <x:c r="A62" s="264" t="str">
        <x:f>IF($S62="","","MR-"&amp;$B62&amp;"-"&amp;$S62&amp;"-"&amp;$H62)</x:f>
        <x:v>MR-ASM-NGOB-V42-TEST-2026-2027-CASH_AFTER_RESERVE</x:v>
      </x:c>
      <x:c r="B62" s="264" t="str">
        <x:f>IF('01_ASSESSMENT'!$A$7="","",'01_ASSESSMENT'!$A$7)</x:f>
        <x:v>ASM-NGOB-V42-TEST</x:v>
      </x:c>
      <x:c r="C62" s="264" t="str">
        <x:f>IF('01_ASSESSMENT'!$B$7="","",'01_ASSESSMENT'!$B$7)</x:f>
        <x:v>ORG-NGOB</x:v>
      </x:c>
      <x:c r="D62" s="264" t="str">
        <x:f>IF('02_DISPLAY_CONFIG'!$B$15="","",'02_DISPLAY_CONFIG'!$B$15)</x:f>
        <x:v>PORTFOLIO-NGOB</x:v>
      </x:c>
      <x:c r="E62" s="265" t="str">
        <x:f>""</x:f>
      </x:c>
      <x:c r="F62" s="265" t="str">
        <x:f>""</x:f>
      </x:c>
      <x:c r="G62" s="264" t="str">
        <x:f>IF('02_DISPLAY_CONFIG'!$B$36="","",'02_DISPLAY_CONFIG'!$B$36)</x:f>
        <x:v>Projection</x:v>
      </x:c>
      <x:c r="H62" s="264" t="str">
        <x:f>"CASH_AFTER_RESERVE"</x:f>
        <x:v>CASH_AFTER_RESERVE</x:v>
      </x:c>
      <x:c r="I62" s="276" t="n">
        <x:f>IF(OR(NOT(ISNUMBER(I55)),NOT(ISNUMBER(I56)),NOT(ISNUMBER(I61))),"",I55-I56-I61)</x:f>
        <x:v>1270082.7786333198</x:v>
      </x:c>
      <x:c r="J62" s="264" t="str">
        <x:f>"Currency"</x:f>
        <x:v>Currency</x:v>
      </x:c>
      <x:c r="K62" s="264" t="str">
        <x:f>IF(NOT(ISNUMBER($I62)),"Missing","Available")</x:f>
        <x:v>Available</x:v>
      </x:c>
      <x:c r="L62" s="264" t="str">
        <x:f>"CALC-CASH-AFTER-RES"</x:f>
        <x:v>CALC-CASH-AFTER-RES</x:v>
      </x:c>
      <x:c r="M62" s="264" t="str">
        <x:f>"1.0"</x:f>
        <x:v>1.0</x:v>
      </x:c>
      <x:c r="N62" s="264" t="str">
        <x:f>""</x:f>
      </x:c>
      <x:c r="O62" s="265" t="str">
        <x:f>""</x:f>
      </x:c>
      <x:c r="P62" s="264" t="str">
        <x:f>IF('01_ASSESSMENT'!$C$7="","",'01_ASSESSMENT'!$C$7)</x:f>
        <x:v>V4.2-NGOB-CORRECTED-TEST</x:v>
      </x:c>
      <x:c r="Q62" s="264" t="str">
        <x:f>"Formula-driven blank template"</x:f>
        <x:v>Formula-driven blank template</x:v>
      </x:c>
      <x:c r="R62" s="264" t="str">
        <x:f>IF($K62="Missing","No data available",IF($H62="PLACEHOLDER_SUBSIDY","Placeholder",IF($G62="Actual","Confirmed","Projected")))</x:f>
        <x:v>Projected</x:v>
      </x:c>
      <x:c r="S62" s="264" t="str">
        <x:f>IF('02_DISPLAY_CONFIG'!$B$25="","",'02_DISPLAY_CONFIG'!$B$25)</x:f>
        <x:v>2026-2027</x:v>
      </x:c>
      <x:c r="T62" s="136"/>
      <x:c r="U62" s="136"/>
      <x:c r="V62" s="136"/>
      <x:c r="W62" s="136"/>
      <x:c r="X62" s="136"/>
      <x:c r="Y62" s="136"/>
      <x:c r="Z62" s="136"/>
    </x:row>
    <x:row r="63" ht="19.5" hidden="0" customHeight="1">
      <x:c r="A63" s="264" t="str">
        <x:f>IF($S63="","","MR-"&amp;$B63&amp;"-"&amp;$S63&amp;"-"&amp;$H63)</x:f>
        <x:v>MR-ASM-NGOB-V42-TEST-2026-2027-REV_RENT_EXISTING</x:v>
      </x:c>
      <x:c r="B63" s="264" t="str">
        <x:f>IF('01_ASSESSMENT'!$A$7="","",'01_ASSESSMENT'!$A$7)</x:f>
        <x:v>ASM-NGOB-V42-TEST</x:v>
      </x:c>
      <x:c r="C63" s="264" t="str">
        <x:f>IF('01_ASSESSMENT'!$B$7="","",'01_ASSESSMENT'!$B$7)</x:f>
        <x:v>ORG-NGOB</x:v>
      </x:c>
      <x:c r="D63" s="264" t="str">
        <x:f>IF('02_DISPLAY_CONFIG'!$B$15="","",'02_DISPLAY_CONFIG'!$B$15)</x:f>
        <x:v>PORTFOLIO-NGOB</x:v>
      </x:c>
      <x:c r="E63" s="265" t="str">
        <x:f>""</x:f>
      </x:c>
      <x:c r="F63" s="265" t="str">
        <x:f>""</x:f>
      </x:c>
      <x:c r="G63" s="264" t="str">
        <x:f>IF('02_DISPLAY_CONFIG'!$B$36="","",'02_DISPLAY_CONFIG'!$B$36)</x:f>
        <x:v>Projection</x:v>
      </x:c>
      <x:c r="H63" s="264" t="str">
        <x:f>"REV_RENT_EXISTING"</x:f>
        <x:v>REV_RENT_EXISTING</x:v>
      </x:c>
      <x:c r="I63" s="276" t="n">
        <x:f>IF(OR($B63="",$S63=""),"",IF(COUNTIFS('32_FINANCIAL'!$B$7:$B$506,$B63,'32_FINANCIAL'!$G$7:$G$506,$S63,'32_FINANCIAL'!$I$7:$I$506,"REV_RENT_EXISTING",'32_FINANCIAL'!$D$7:$D$506,$D63,'32_FINANCIAL'!$V$7:$V$506,"&lt;&gt;Excluded")=0,"",SUMIFS('32_FINANCIAL'!$J$7:$J$506,'32_FINANCIAL'!$B$7:$B$506,$B63,'32_FINANCIAL'!$G$7:$G$506,$S63,'32_FINANCIAL'!$I$7:$I$506,"REV_RENT_EXISTING",'32_FINANCIAL'!$D$7:$D$506,$D63,'32_FINANCIAL'!$V$7:$V$506,"&lt;&gt;Excluded")))</x:f>
        <x:v>5531145.113125</x:v>
      </x:c>
      <x:c r="J63" s="264" t="str">
        <x:f>"Currency"</x:f>
        <x:v>Currency</x:v>
      </x:c>
      <x:c r="K63" s="264" t="str">
        <x:f>IF(NOT(ISNUMBER($I63)),"Missing","Available")</x:f>
        <x:v>Available</x:v>
      </x:c>
      <x:c r="L63" s="264" t="str">
        <x:f>"CALC-REV-COMPONENT"</x:f>
        <x:v>CALC-REV-COMPONENT</x:v>
      </x:c>
      <x:c r="M63" s="264" t="str">
        <x:f>"1.0"</x:f>
        <x:v>1.0</x:v>
      </x:c>
      <x:c r="N63" s="264" t="str">
        <x:f>""</x:f>
      </x:c>
      <x:c r="O63" s="265" t="str">
        <x:f>""</x:f>
      </x:c>
      <x:c r="P63" s="264" t="str">
        <x:f>IF('01_ASSESSMENT'!$C$7="","",'01_ASSESSMENT'!$C$7)</x:f>
        <x:v>V4.2-NGOB-CORRECTED-TEST</x:v>
      </x:c>
      <x:c r="Q63" s="264" t="str">
        <x:f>"Formula-driven blank template"</x:f>
        <x:v>Formula-driven blank template</x:v>
      </x:c>
      <x:c r="R63" s="264" t="str">
        <x:f>IF($K63="Missing","No data available",IF($H63="PLACEHOLDER_SUBSIDY","Placeholder",IF($G63="Actual","Confirmed","Projected")))</x:f>
        <x:v>Projected</x:v>
      </x:c>
      <x:c r="S63" s="264" t="str">
        <x:f>IF('02_DISPLAY_CONFIG'!$B$25="","",'02_DISPLAY_CONFIG'!$B$25)</x:f>
        <x:v>2026-2027</x:v>
      </x:c>
      <x:c r="T63" s="136"/>
      <x:c r="U63" s="136"/>
      <x:c r="V63" s="136"/>
      <x:c r="W63" s="136"/>
      <x:c r="X63" s="136"/>
      <x:c r="Y63" s="136"/>
      <x:c r="Z63" s="136"/>
    </x:row>
    <x:row r="64" ht="19.5" hidden="0" customHeight="1">
      <x:c r="A64" s="264" t="str">
        <x:f>IF($S64="","","MR-"&amp;$B64&amp;"-"&amp;$S64&amp;"-"&amp;$H64)</x:f>
        <x:v>MR-ASM-NGOB-V42-TEST-2026-2027-REV_RENT_NEW</x:v>
      </x:c>
      <x:c r="B64" s="264" t="str">
        <x:f>IF('01_ASSESSMENT'!$A$7="","",'01_ASSESSMENT'!$A$7)</x:f>
        <x:v>ASM-NGOB-V42-TEST</x:v>
      </x:c>
      <x:c r="C64" s="264" t="str">
        <x:f>IF('01_ASSESSMENT'!$B$7="","",'01_ASSESSMENT'!$B$7)</x:f>
        <x:v>ORG-NGOB</x:v>
      </x:c>
      <x:c r="D64" s="264" t="str">
        <x:f>IF('02_DISPLAY_CONFIG'!$B$15="","",'02_DISPLAY_CONFIG'!$B$15)</x:f>
        <x:v>PORTFOLIO-NGOB</x:v>
      </x:c>
      <x:c r="E64" s="265" t="str">
        <x:f>""</x:f>
      </x:c>
      <x:c r="F64" s="265" t="str">
        <x:f>""</x:f>
      </x:c>
      <x:c r="G64" s="264" t="str">
        <x:f>IF('02_DISPLAY_CONFIG'!$B$36="","",'02_DISPLAY_CONFIG'!$B$36)</x:f>
        <x:v>Projection</x:v>
      </x:c>
      <x:c r="H64" s="264" t="str">
        <x:f>"REV_RENT_NEW"</x:f>
        <x:v>REV_RENT_NEW</x:v>
      </x:c>
      <x:c r="I64" s="276" t="n">
        <x:f>IF(OR($B64="",$S64=""),"",IF(COUNTIFS('32_FINANCIAL'!$B$7:$B$506,$B64,'32_FINANCIAL'!$G$7:$G$506,$S64,'32_FINANCIAL'!$I$7:$I$506,"REV_RENT_NEW",'32_FINANCIAL'!$D$7:$D$506,$D64,'32_FINANCIAL'!$V$7:$V$506,"&lt;&gt;Excluded")=0,"",SUMIFS('32_FINANCIAL'!$J$7:$J$506,'32_FINANCIAL'!$B$7:$B$506,$B64,'32_FINANCIAL'!$G$7:$G$506,$S64,'32_FINANCIAL'!$I$7:$I$506,"REV_RENT_NEW",'32_FINANCIAL'!$D$7:$D$506,$D64,'32_FINANCIAL'!$V$7:$V$506,"&lt;&gt;Excluded")))</x:f>
        <x:v>4282306</x:v>
      </x:c>
      <x:c r="J64" s="264" t="str">
        <x:f>"Currency"</x:f>
        <x:v>Currency</x:v>
      </x:c>
      <x:c r="K64" s="264" t="str">
        <x:f>IF(NOT(ISNUMBER($I64)),"Missing","Available")</x:f>
        <x:v>Available</x:v>
      </x:c>
      <x:c r="L64" s="264" t="str">
        <x:f>"CALC-REV-COMPONENT"</x:f>
        <x:v>CALC-REV-COMPONENT</x:v>
      </x:c>
      <x:c r="M64" s="264" t="str">
        <x:f>"1.0"</x:f>
        <x:v>1.0</x:v>
      </x:c>
      <x:c r="N64" s="264" t="str">
        <x:f>""</x:f>
      </x:c>
      <x:c r="O64" s="265" t="str">
        <x:f>""</x:f>
      </x:c>
      <x:c r="P64" s="264" t="str">
        <x:f>IF('01_ASSESSMENT'!$C$7="","",'01_ASSESSMENT'!$C$7)</x:f>
        <x:v>V4.2-NGOB-CORRECTED-TEST</x:v>
      </x:c>
      <x:c r="Q64" s="264" t="str">
        <x:f>"Formula-driven blank template"</x:f>
        <x:v>Formula-driven blank template</x:v>
      </x:c>
      <x:c r="R64" s="264" t="str">
        <x:f>IF($K64="Missing","No data available",IF($H64="PLACEHOLDER_SUBSIDY","Placeholder",IF($G64="Actual","Confirmed","Projected")))</x:f>
        <x:v>Projected</x:v>
      </x:c>
      <x:c r="S64" s="264" t="str">
        <x:f>IF('02_DISPLAY_CONFIG'!$B$25="","",'02_DISPLAY_CONFIG'!$B$25)</x:f>
        <x:v>2026-2027</x:v>
      </x:c>
      <x:c r="T64" s="136"/>
      <x:c r="U64" s="136"/>
      <x:c r="V64" s="136"/>
      <x:c r="W64" s="136"/>
      <x:c r="X64" s="136"/>
      <x:c r="Y64" s="136"/>
      <x:c r="Z64" s="136"/>
    </x:row>
    <x:row r="65" ht="19.5" hidden="0" customHeight="1">
      <x:c r="A65" s="264" t="str">
        <x:f>IF($S65="","","MR-"&amp;$B65&amp;"-"&amp;$S65&amp;"-"&amp;$H65)</x:f>
        <x:v>MR-ASM-NGOB-V42-TEST-2026-2027-REV_SUBSIDY</x:v>
      </x:c>
      <x:c r="B65" s="264" t="str">
        <x:f>IF('01_ASSESSMENT'!$A$7="","",'01_ASSESSMENT'!$A$7)</x:f>
        <x:v>ASM-NGOB-V42-TEST</x:v>
      </x:c>
      <x:c r="C65" s="264" t="str">
        <x:f>IF('01_ASSESSMENT'!$B$7="","",'01_ASSESSMENT'!$B$7)</x:f>
        <x:v>ORG-NGOB</x:v>
      </x:c>
      <x:c r="D65" s="264" t="str">
        <x:f>IF('02_DISPLAY_CONFIG'!$B$15="","",'02_DISPLAY_CONFIG'!$B$15)</x:f>
        <x:v>PORTFOLIO-NGOB</x:v>
      </x:c>
      <x:c r="E65" s="265" t="str">
        <x:f>""</x:f>
      </x:c>
      <x:c r="F65" s="265" t="str">
        <x:f>""</x:f>
      </x:c>
      <x:c r="G65" s="264" t="str">
        <x:f>IF('02_DISPLAY_CONFIG'!$B$36="","",'02_DISPLAY_CONFIG'!$B$36)</x:f>
        <x:v>Projection</x:v>
      </x:c>
      <x:c r="H65" s="264" t="str">
        <x:f>"REV_SUBSIDY"</x:f>
        <x:v>REV_SUBSIDY</x:v>
      </x:c>
      <x:c r="I65" s="276" t="n">
        <x:f>IF(OR($B65="",$S65=""),"",IF(COUNTIFS('32_FINANCIAL'!$B$7:$B$506,$B65,'32_FINANCIAL'!$G$7:$G$506,$S65,'32_FINANCIAL'!$I$7:$I$506,"REV_SUBSIDY",'32_FINANCIAL'!$D$7:$D$506,$D65,'32_FINANCIAL'!$V$7:$V$506,"&lt;&gt;Excluded")=0,"",SUMIFS('32_FINANCIAL'!$J$7:$J$506,'32_FINANCIAL'!$B$7:$B$506,$B65,'32_FINANCIAL'!$G$7:$G$506,$S65,'32_FINANCIAL'!$I$7:$I$506,"REV_SUBSIDY",'32_FINANCIAL'!$D$7:$D$506,$D65,'32_FINANCIAL'!$V$7:$V$506,"&lt;&gt;Excluded")))</x:f>
        <x:v>2042778.6176</x:v>
      </x:c>
      <x:c r="J65" s="264" t="str">
        <x:f>"Currency"</x:f>
        <x:v>Currency</x:v>
      </x:c>
      <x:c r="K65" s="264" t="str">
        <x:f>IF(NOT(ISNUMBER($I65)),"Missing","Available")</x:f>
        <x:v>Available</x:v>
      </x:c>
      <x:c r="L65" s="264" t="str">
        <x:f>"CALC-REV-COMPONENT"</x:f>
        <x:v>CALC-REV-COMPONENT</x:v>
      </x:c>
      <x:c r="M65" s="264" t="str">
        <x:f>"1.0"</x:f>
        <x:v>1.0</x:v>
      </x:c>
      <x:c r="N65" s="264" t="str">
        <x:f>""</x:f>
      </x:c>
      <x:c r="O65" s="265" t="str">
        <x:f>""</x:f>
      </x:c>
      <x:c r="P65" s="264" t="str">
        <x:f>IF('01_ASSESSMENT'!$C$7="","",'01_ASSESSMENT'!$C$7)</x:f>
        <x:v>V4.2-NGOB-CORRECTED-TEST</x:v>
      </x:c>
      <x:c r="Q65" s="264" t="str">
        <x:f>"Formula-driven blank template"</x:f>
        <x:v>Formula-driven blank template</x:v>
      </x:c>
      <x:c r="R65" s="264" t="str">
        <x:f>IF($K65="Missing","No data available",IF($H65="PLACEHOLDER_SUBSIDY","Placeholder",IF($G65="Actual","Confirmed","Projected")))</x:f>
        <x:v>Projected</x:v>
      </x:c>
      <x:c r="S65" s="264" t="str">
        <x:f>IF('02_DISPLAY_CONFIG'!$B$25="","",'02_DISPLAY_CONFIG'!$B$25)</x:f>
        <x:v>2026-2027</x:v>
      </x:c>
      <x:c r="T65" s="136"/>
      <x:c r="U65" s="136"/>
      <x:c r="V65" s="136"/>
      <x:c r="W65" s="136"/>
      <x:c r="X65" s="136"/>
      <x:c r="Y65" s="136"/>
      <x:c r="Z65" s="136"/>
    </x:row>
    <x:row r="66" ht="19.5" hidden="0" customHeight="1">
      <x:c r="A66" s="264" t="str">
        <x:f>IF($S66="","","MR-"&amp;$B66&amp;"-"&amp;$S66&amp;"-"&amp;$H66)</x:f>
        <x:v>MR-ASM-NGOB-V42-TEST-2026-2027-REV_OTHER</x:v>
      </x:c>
      <x:c r="B66" s="264" t="str">
        <x:f>IF('01_ASSESSMENT'!$A$7="","",'01_ASSESSMENT'!$A$7)</x:f>
        <x:v>ASM-NGOB-V42-TEST</x:v>
      </x:c>
      <x:c r="C66" s="264" t="str">
        <x:f>IF('01_ASSESSMENT'!$B$7="","",'01_ASSESSMENT'!$B$7)</x:f>
        <x:v>ORG-NGOB</x:v>
      </x:c>
      <x:c r="D66" s="264" t="str">
        <x:f>IF('02_DISPLAY_CONFIG'!$B$15="","",'02_DISPLAY_CONFIG'!$B$15)</x:f>
        <x:v>PORTFOLIO-NGOB</x:v>
      </x:c>
      <x:c r="E66" s="265" t="str">
        <x:f>""</x:f>
      </x:c>
      <x:c r="F66" s="265" t="str">
        <x:f>""</x:f>
      </x:c>
      <x:c r="G66" s="264" t="str">
        <x:f>IF('02_DISPLAY_CONFIG'!$B$36="","",'02_DISPLAY_CONFIG'!$B$36)</x:f>
        <x:v>Projection</x:v>
      </x:c>
      <x:c r="H66" s="264" t="str">
        <x:f>"REV_OTHER"</x:f>
        <x:v>REV_OTHER</x:v>
      </x:c>
      <x:c r="I66" s="276" t="n">
        <x:f>IF(OR($B66="",$S66=""),"",IF(COUNTIFS('32_FINANCIAL'!$B$7:$B$506,$B66,'32_FINANCIAL'!$G$7:$G$506,$S66,'32_FINANCIAL'!$I$7:$I$506,"REV_OTHER",'32_FINANCIAL'!$D$7:$D$506,$D66,'32_FINANCIAL'!$V$7:$V$506,"&lt;&gt;Excluded")=0,"",SUMIFS('32_FINANCIAL'!$J$7:$J$506,'32_FINANCIAL'!$B$7:$B$506,$B66,'32_FINANCIAL'!$G$7:$G$506,$S66,'32_FINANCIAL'!$I$7:$I$506,"REV_OTHER",'32_FINANCIAL'!$D$7:$D$506,$D66,'32_FINANCIAL'!$V$7:$V$506,"&lt;&gt;Excluded")))</x:f>
        <x:v>840256.6851831219</x:v>
      </x:c>
      <x:c r="J66" s="264" t="str">
        <x:f>"Currency"</x:f>
        <x:v>Currency</x:v>
      </x:c>
      <x:c r="K66" s="264" t="str">
        <x:f>IF(NOT(ISNUMBER($I66)),"Missing","Available")</x:f>
        <x:v>Available</x:v>
      </x:c>
      <x:c r="L66" s="264" t="str">
        <x:f>"CALC-REV-COMPONENT"</x:f>
        <x:v>CALC-REV-COMPONENT</x:v>
      </x:c>
      <x:c r="M66" s="264" t="str">
        <x:f>"1.0"</x:f>
        <x:v>1.0</x:v>
      </x:c>
      <x:c r="N66" s="264" t="str">
        <x:f>""</x:f>
      </x:c>
      <x:c r="O66" s="265" t="str">
        <x:f>""</x:f>
      </x:c>
      <x:c r="P66" s="264" t="str">
        <x:f>IF('01_ASSESSMENT'!$C$7="","",'01_ASSESSMENT'!$C$7)</x:f>
        <x:v>V4.2-NGOB-CORRECTED-TEST</x:v>
      </x:c>
      <x:c r="Q66" s="264" t="str">
        <x:f>"Formula-driven blank template"</x:f>
        <x:v>Formula-driven blank template</x:v>
      </x:c>
      <x:c r="R66" s="264" t="str">
        <x:f>IF($K66="Missing","No data available",IF($H66="PLACEHOLDER_SUBSIDY","Placeholder",IF($G66="Actual","Confirmed","Projected")))</x:f>
        <x:v>Projected</x:v>
      </x:c>
      <x:c r="S66" s="264" t="str">
        <x:f>IF('02_DISPLAY_CONFIG'!$B$25="","",'02_DISPLAY_CONFIG'!$B$25)</x:f>
        <x:v>2026-2027</x:v>
      </x:c>
      <x:c r="T66" s="136"/>
      <x:c r="U66" s="136"/>
      <x:c r="V66" s="136"/>
      <x:c r="W66" s="136"/>
      <x:c r="X66" s="136"/>
      <x:c r="Y66" s="136"/>
      <x:c r="Z66" s="136"/>
    </x:row>
    <x:row r="67" ht="19.5" hidden="0" customHeight="1">
      <x:c r="A67" s="264" t="str">
        <x:f>IF($S67="","","MR-"&amp;$B67&amp;"-"&amp;$S67&amp;"-"&amp;$H67)</x:f>
        <x:v>MR-ASM-NGOB-V42-TEST-2026-2027-PLACEHOLDER_SUBSIDY</x:v>
      </x:c>
      <x:c r="B67" s="264" t="str">
        <x:f>IF('01_ASSESSMENT'!$A$7="","",'01_ASSESSMENT'!$A$7)</x:f>
        <x:v>ASM-NGOB-V42-TEST</x:v>
      </x:c>
      <x:c r="C67" s="264" t="str">
        <x:f>IF('01_ASSESSMENT'!$B$7="","",'01_ASSESSMENT'!$B$7)</x:f>
        <x:v>ORG-NGOB</x:v>
      </x:c>
      <x:c r="D67" s="264" t="str">
        <x:f>IF('02_DISPLAY_CONFIG'!$B$15="","",'02_DISPLAY_CONFIG'!$B$15)</x:f>
        <x:v>PORTFOLIO-NGOB</x:v>
      </x:c>
      <x:c r="E67" s="265" t="str">
        <x:f>""</x:f>
      </x:c>
      <x:c r="F67" s="265" t="str">
        <x:f>""</x:f>
      </x:c>
      <x:c r="G67" s="264" t="str">
        <x:f>IF('02_DISPLAY_CONFIG'!$B$36="","",'02_DISPLAY_CONFIG'!$B$36)</x:f>
        <x:v>Projection</x:v>
      </x:c>
      <x:c r="H67" s="264" t="str">
        <x:f>"PLACEHOLDER_SUBSIDY"</x:f>
        <x:v>PLACEHOLDER_SUBSIDY</x:v>
      </x:c>
      <x:c r="I67" s="276" t="n">
        <x:f>IF(OR($B67="",$S67=""),"",IF(COUNTIFS('32_FINANCIAL'!$B$7:$B$506,$B67,'32_FINANCIAL'!$G$7:$G$506,$S67,'32_FINANCIAL'!$I$7:$I$506,"REV_SUBSIDY",'32_FINANCIAL'!$S$7:$S$506,"Placeholder")=0,0,SUMIFS('32_FINANCIAL'!$J$7:$J$506,'32_FINANCIAL'!$B$7:$B$506,$B67,'32_FINANCIAL'!$G$7:$G$506,$S67,'32_FINANCIAL'!$I$7:$I$506,"REV_SUBSIDY",'32_FINANCIAL'!$S$7:$S$506,"Placeholder")))</x:f>
        <x:v>0</x:v>
      </x:c>
      <x:c r="J67" s="264" t="str">
        <x:f>"Currency"</x:f>
        <x:v>Currency</x:v>
      </x:c>
      <x:c r="K67" s="264" t="str">
        <x:f>IF(NOT(ISNUMBER($I67)),"Missing","Available")</x:f>
        <x:v>Available</x:v>
      </x:c>
      <x:c r="L67" s="264" t="str">
        <x:f>"CALC-PLACEHOLDER-SUBSIDY"</x:f>
        <x:v>CALC-PLACEHOLDER-SUBSIDY</x:v>
      </x:c>
      <x:c r="M67" s="264" t="str">
        <x:f>"1.0"</x:f>
        <x:v>1.0</x:v>
      </x:c>
      <x:c r="N67" s="264" t="str">
        <x:f>""</x:f>
      </x:c>
      <x:c r="O67" s="265" t="str">
        <x:f>""</x:f>
      </x:c>
      <x:c r="P67" s="264" t="str">
        <x:f>IF('01_ASSESSMENT'!$C$7="","",'01_ASSESSMENT'!$C$7)</x:f>
        <x:v>V4.2-NGOB-CORRECTED-TEST</x:v>
      </x:c>
      <x:c r="Q67" s="264" t="str">
        <x:f>"Formula-driven blank template"</x:f>
        <x:v>Formula-driven blank template</x:v>
      </x:c>
      <x:c r="R67" s="264" t="str">
        <x:f>IF($K67="Missing","No data available",IF($H67="PLACEHOLDER_SUBSIDY","Placeholder",IF($G67="Actual","Confirmed","Projected")))</x:f>
        <x:v>Placeholder</x:v>
      </x:c>
      <x:c r="S67" s="264" t="str">
        <x:f>IF('02_DISPLAY_CONFIG'!$B$25="","",'02_DISPLAY_CONFIG'!$B$25)</x:f>
        <x:v>2026-2027</x:v>
      </x:c>
      <x:c r="T67" s="136"/>
      <x:c r="U67" s="136"/>
      <x:c r="V67" s="136"/>
      <x:c r="W67" s="136"/>
      <x:c r="X67" s="136"/>
      <x:c r="Y67" s="136"/>
      <x:c r="Z67" s="136"/>
    </x:row>
    <x:row r="68" ht="19.5" hidden="0" customHeight="1">
      <x:c r="A68" s="264" t="str">
        <x:f>IF($S68="","","MR-"&amp;$B68&amp;"-"&amp;$S68&amp;"-"&amp;$H68)</x:f>
        <x:v>MR-ASM-NGOB-V42-TEST-2026-2027-NOI_EX_PLACEHOLDER</x:v>
      </x:c>
      <x:c r="B68" s="264" t="str">
        <x:f>IF('01_ASSESSMENT'!$A$7="","",'01_ASSESSMENT'!$A$7)</x:f>
        <x:v>ASM-NGOB-V42-TEST</x:v>
      </x:c>
      <x:c r="C68" s="264" t="str">
        <x:f>IF('01_ASSESSMENT'!$B$7="","",'01_ASSESSMENT'!$B$7)</x:f>
        <x:v>ORG-NGOB</x:v>
      </x:c>
      <x:c r="D68" s="264" t="str">
        <x:f>IF('02_DISPLAY_CONFIG'!$B$15="","",'02_DISPLAY_CONFIG'!$B$15)</x:f>
        <x:v>PORTFOLIO-NGOB</x:v>
      </x:c>
      <x:c r="E68" s="265" t="str">
        <x:f>""</x:f>
      </x:c>
      <x:c r="F68" s="265" t="str">
        <x:f>""</x:f>
      </x:c>
      <x:c r="G68" s="264" t="str">
        <x:f>IF('02_DISPLAY_CONFIG'!$B$36="","",'02_DISPLAY_CONFIG'!$B$36)</x:f>
        <x:v>Projection</x:v>
      </x:c>
      <x:c r="H68" s="264" t="str">
        <x:f>"NOI_EX_PLACEHOLDER"</x:f>
        <x:v>NOI_EX_PLACEHOLDER</x:v>
      </x:c>
      <x:c r="I68" s="276" t="n">
        <x:f>IF(NOT(ISNUMBER(I55)),"",I55-I67)</x:f>
        <x:v>4082375.58315832</x:v>
      </x:c>
      <x:c r="J68" s="264" t="str">
        <x:f>"Currency"</x:f>
        <x:v>Currency</x:v>
      </x:c>
      <x:c r="K68" s="264" t="str">
        <x:f>IF(NOT(ISNUMBER($I68)),"Missing","Available")</x:f>
        <x:v>Available</x:v>
      </x:c>
      <x:c r="L68" s="264" t="str">
        <x:f>"CALC-NOI-EX-PLACEHOLDER"</x:f>
        <x:v>CALC-NOI-EX-PLACEHOLDER</x:v>
      </x:c>
      <x:c r="M68" s="264" t="str">
        <x:f>"1.0"</x:f>
        <x:v>1.0</x:v>
      </x:c>
      <x:c r="N68" s="264" t="str">
        <x:f>""</x:f>
      </x:c>
      <x:c r="O68" s="265" t="str">
        <x:f>""</x:f>
      </x:c>
      <x:c r="P68" s="264" t="str">
        <x:f>IF('01_ASSESSMENT'!$C$7="","",'01_ASSESSMENT'!$C$7)</x:f>
        <x:v>V4.2-NGOB-CORRECTED-TEST</x:v>
      </x:c>
      <x:c r="Q68" s="264" t="str">
        <x:f>"Formula-driven blank template"</x:f>
        <x:v>Formula-driven blank template</x:v>
      </x:c>
      <x:c r="R68" s="264" t="str">
        <x:f>IF($K68="Missing","No data available",IF($H68="PLACEHOLDER_SUBSIDY","Placeholder",IF($G68="Actual","Confirmed","Projected")))</x:f>
        <x:v>Projected</x:v>
      </x:c>
      <x:c r="S68" s="264" t="str">
        <x:f>IF('02_DISPLAY_CONFIG'!$B$25="","",'02_DISPLAY_CONFIG'!$B$25)</x:f>
        <x:v>2026-2027</x:v>
      </x:c>
      <x:c r="T68" s="136"/>
      <x:c r="U68" s="136"/>
      <x:c r="V68" s="136"/>
      <x:c r="W68" s="136"/>
      <x:c r="X68" s="136"/>
      <x:c r="Y68" s="136"/>
      <x:c r="Z68" s="136"/>
    </x:row>
    <x:row r="69" ht="19.5" hidden="0" customHeight="1">
      <x:c r="A69" s="264" t="str">
        <x:f>IF($S69="","","MR-"&amp;$B69&amp;"-"&amp;$S69&amp;"-"&amp;$H69)</x:f>
        <x:v>MR-ASM-NGOB-V42-TEST-2026-2027-DSCR_EX_PLACEHOLDER</x:v>
      </x:c>
      <x:c r="B69" s="264" t="str">
        <x:f>IF('01_ASSESSMENT'!$A$7="","",'01_ASSESSMENT'!$A$7)</x:f>
        <x:v>ASM-NGOB-V42-TEST</x:v>
      </x:c>
      <x:c r="C69" s="264" t="str">
        <x:f>IF('01_ASSESSMENT'!$B$7="","",'01_ASSESSMENT'!$B$7)</x:f>
        <x:v>ORG-NGOB</x:v>
      </x:c>
      <x:c r="D69" s="264" t="str">
        <x:f>IF('02_DISPLAY_CONFIG'!$B$15="","",'02_DISPLAY_CONFIG'!$B$15)</x:f>
        <x:v>PORTFOLIO-NGOB</x:v>
      </x:c>
      <x:c r="E69" s="265" t="str">
        <x:f>""</x:f>
      </x:c>
      <x:c r="F69" s="265" t="str">
        <x:f>""</x:f>
      </x:c>
      <x:c r="G69" s="264" t="str">
        <x:f>IF('02_DISPLAY_CONFIG'!$B$36="","",'02_DISPLAY_CONFIG'!$B$36)</x:f>
        <x:v>Projection</x:v>
      </x:c>
      <x:c r="H69" s="264" t="str">
        <x:f>"DSCR_EX_PLACEHOLDER"</x:f>
        <x:v>DSCR_EX_PLACEHOLDER</x:v>
      </x:c>
      <x:c r="I69" s="276" t="n">
        <x:f>IF(OR(NOT(ISNUMBER(I68)),NOT(ISNUMBER(I56)),I56&lt;=0),"",I68/I56)</x:f>
        <x:v>1.5755698693070097</x:v>
      </x:c>
      <x:c r="J69" s="264" t="str">
        <x:f>"x"</x:f>
        <x:v>x</x:v>
      </x:c>
      <x:c r="K69" s="264" t="str">
        <x:f>IF(NOT(ISNUMBER($I69)),"Missing","Available")</x:f>
        <x:v>Available</x:v>
      </x:c>
      <x:c r="L69" s="264" t="str">
        <x:f>"CALC-DSCR-EX-PLACEHOLDER"</x:f>
        <x:v>CALC-DSCR-EX-PLACEHOLDER</x:v>
      </x:c>
      <x:c r="M69" s="264" t="str">
        <x:f>"1.0"</x:f>
        <x:v>1.0</x:v>
      </x:c>
      <x:c r="N69" s="264" t="str">
        <x:f>""</x:f>
      </x:c>
      <x:c r="O69" s="265" t="str">
        <x:f>""</x:f>
      </x:c>
      <x:c r="P69" s="264" t="str">
        <x:f>IF('01_ASSESSMENT'!$C$7="","",'01_ASSESSMENT'!$C$7)</x:f>
        <x:v>V4.2-NGOB-CORRECTED-TEST</x:v>
      </x:c>
      <x:c r="Q69" s="264" t="str">
        <x:f>"Formula-driven blank template"</x:f>
        <x:v>Formula-driven blank template</x:v>
      </x:c>
      <x:c r="R69" s="264" t="str">
        <x:f>IF($K69="Missing","No data available",IF($H69="PLACEHOLDER_SUBSIDY","Placeholder",IF($G69="Actual","Confirmed","Projected")))</x:f>
        <x:v>Projected</x:v>
      </x:c>
      <x:c r="S69" s="264" t="str">
        <x:f>IF('02_DISPLAY_CONFIG'!$B$25="","",'02_DISPLAY_CONFIG'!$B$25)</x:f>
        <x:v>2026-2027</x:v>
      </x:c>
      <x:c r="T69" s="136"/>
      <x:c r="U69" s="136"/>
      <x:c r="V69" s="136"/>
      <x:c r="W69" s="136"/>
      <x:c r="X69" s="136"/>
      <x:c r="Y69" s="136"/>
      <x:c r="Z69" s="136"/>
    </x:row>
    <x:row r="70" ht="19.5" hidden="0" customHeight="1">
      <x:c r="A70" s="264" t="str">
        <x:f>IF($S70="","","MR-"&amp;$B70&amp;"-"&amp;$S70&amp;"-"&amp;$H70)</x:f>
        <x:v>MR-ASM-NGOB-V42-TEST-2026-2027-CASH_EX_PLACEHOLDER</x:v>
      </x:c>
      <x:c r="B70" s="264" t="str">
        <x:f>IF('01_ASSESSMENT'!$A$7="","",'01_ASSESSMENT'!$A$7)</x:f>
        <x:v>ASM-NGOB-V42-TEST</x:v>
      </x:c>
      <x:c r="C70" s="264" t="str">
        <x:f>IF('01_ASSESSMENT'!$B$7="","",'01_ASSESSMENT'!$B$7)</x:f>
        <x:v>ORG-NGOB</x:v>
      </x:c>
      <x:c r="D70" s="264" t="str">
        <x:f>IF('02_DISPLAY_CONFIG'!$B$15="","",'02_DISPLAY_CONFIG'!$B$15)</x:f>
        <x:v>PORTFOLIO-NGOB</x:v>
      </x:c>
      <x:c r="E70" s="265" t="str">
        <x:f>""</x:f>
      </x:c>
      <x:c r="F70" s="265" t="str">
        <x:f>""</x:f>
      </x:c>
      <x:c r="G70" s="264" t="str">
        <x:f>IF('02_DISPLAY_CONFIG'!$B$36="","",'02_DISPLAY_CONFIG'!$B$36)</x:f>
        <x:v>Projection</x:v>
      </x:c>
      <x:c r="H70" s="264" t="str">
        <x:f>"CASH_EX_PLACEHOLDER"</x:f>
        <x:v>CASH_EX_PLACEHOLDER</x:v>
      </x:c>
      <x:c r="I70" s="276" t="n">
        <x:f>IF(OR(NOT(ISNUMBER(I68)),NOT(ISNUMBER(I56))),"",I68-I56)</x:f>
        <x:v>1491328.5831583198</x:v>
      </x:c>
      <x:c r="J70" s="264" t="str">
        <x:f>"Currency"</x:f>
        <x:v>Currency</x:v>
      </x:c>
      <x:c r="K70" s="264" t="str">
        <x:f>IF(NOT(ISNUMBER($I70)),"Missing","Available")</x:f>
        <x:v>Available</x:v>
      </x:c>
      <x:c r="L70" s="264" t="str">
        <x:f>"CALC-CASH-EX-PLACEHOLDER"</x:f>
        <x:v>CALC-CASH-EX-PLACEHOLDER</x:v>
      </x:c>
      <x:c r="M70" s="264" t="str">
        <x:f>"1.0"</x:f>
        <x:v>1.0</x:v>
      </x:c>
      <x:c r="N70" s="264" t="str">
        <x:f>""</x:f>
      </x:c>
      <x:c r="O70" s="265" t="str">
        <x:f>""</x:f>
      </x:c>
      <x:c r="P70" s="264" t="str">
        <x:f>IF('01_ASSESSMENT'!$C$7="","",'01_ASSESSMENT'!$C$7)</x:f>
        <x:v>V4.2-NGOB-CORRECTED-TEST</x:v>
      </x:c>
      <x:c r="Q70" s="264" t="str">
        <x:f>"Formula-driven blank template"</x:f>
        <x:v>Formula-driven blank template</x:v>
      </x:c>
      <x:c r="R70" s="264" t="str">
        <x:f>IF($K70="Missing","No data available",IF($H70="PLACEHOLDER_SUBSIDY","Placeholder",IF($G70="Actual","Confirmed","Projected")))</x:f>
        <x:v>Projected</x:v>
      </x:c>
      <x:c r="S70" s="264" t="str">
        <x:f>IF('02_DISPLAY_CONFIG'!$B$25="","",'02_DISPLAY_CONFIG'!$B$25)</x:f>
        <x:v>2026-2027</x:v>
      </x:c>
      <x:c r="T70" s="136"/>
      <x:c r="U70" s="136"/>
      <x:c r="V70" s="136"/>
      <x:c r="W70" s="136"/>
      <x:c r="X70" s="136"/>
      <x:c r="Y70" s="136"/>
      <x:c r="Z70" s="136"/>
    </x:row>
    <x:row r="71" ht="19.5" hidden="0" customHeight="1">
      <x:c r="A71" s="264" t="str">
        <x:f>IF($S71="","","MR-"&amp;$B71&amp;"-"&amp;$S71&amp;"-"&amp;$H71)</x:f>
        <x:v>MR-ASM-NGOB-V42-TEST-2026-2027-RESERVE_CLOSING</x:v>
      </x:c>
      <x:c r="B71" s="264" t="str">
        <x:f>IF('01_ASSESSMENT'!$A$7="","",'01_ASSESSMENT'!$A$7)</x:f>
        <x:v>ASM-NGOB-V42-TEST</x:v>
      </x:c>
      <x:c r="C71" s="264" t="str">
        <x:f>IF('01_ASSESSMENT'!$B$7="","",'01_ASSESSMENT'!$B$7)</x:f>
        <x:v>ORG-NGOB</x:v>
      </x:c>
      <x:c r="D71" s="264" t="str">
        <x:f>IF('02_DISPLAY_CONFIG'!$B$15="","",'02_DISPLAY_CONFIG'!$B$15)</x:f>
        <x:v>PORTFOLIO-NGOB</x:v>
      </x:c>
      <x:c r="E71" s="265" t="str">
        <x:f>""</x:f>
      </x:c>
      <x:c r="F71" s="265" t="str">
        <x:f>""</x:f>
      </x:c>
      <x:c r="G71" s="264" t="str">
        <x:f>IF('02_DISPLAY_CONFIG'!$B$36="","",'02_DISPLAY_CONFIG'!$B$36)</x:f>
        <x:v>Projection</x:v>
      </x:c>
      <x:c r="H71" s="264" t="str">
        <x:f>"RESERVE_CLOSING"</x:f>
        <x:v>RESERVE_CLOSING</x:v>
      </x:c>
      <x:c r="I71" s="276" t="n">
        <x:f>IF(OR($B71="",$S71=""),"",IF(COUNTIFS('34_CASH_RESERVES'!$B$7:$B$506,$B71,'34_CASH_RESERVES'!$Q$7:$Q$506,$S71)=0,"",SUMIFS('34_CASH_RESERVES'!$G$7:$G$506,'34_CASH_RESERVES'!$B$7:$B$506,$B71,'34_CASH_RESERVES'!$Q$7:$Q$506,$S71)))</x:f>
        <x:v>2312308.7558795176</x:v>
      </x:c>
      <x:c r="J71" s="264" t="str">
        <x:f>"Currency"</x:f>
        <x:v>Currency</x:v>
      </x:c>
      <x:c r="K71" s="264" t="str">
        <x:f>IF(NOT(ISNUMBER($I71)),"Missing","Available")</x:f>
        <x:v>Available</x:v>
      </x:c>
      <x:c r="L71" s="264" t="str">
        <x:f>"CALC-RESERVE"</x:f>
        <x:v>CALC-RESERVE</x:v>
      </x:c>
      <x:c r="M71" s="264" t="str">
        <x:f>"1.0"</x:f>
        <x:v>1.0</x:v>
      </x:c>
      <x:c r="N71" s="264" t="str">
        <x:f>""</x:f>
      </x:c>
      <x:c r="O71" s="265" t="str">
        <x:f>""</x:f>
      </x:c>
      <x:c r="P71" s="264" t="str">
        <x:f>IF('01_ASSESSMENT'!$C$7="","",'01_ASSESSMENT'!$C$7)</x:f>
        <x:v>V4.2-NGOB-CORRECTED-TEST</x:v>
      </x:c>
      <x:c r="Q71" s="264" t="str">
        <x:f>"Formula-driven blank template"</x:f>
        <x:v>Formula-driven blank template</x:v>
      </x:c>
      <x:c r="R71" s="264" t="str">
        <x:f>IF($K71="Missing","No data available",IF($H71="PLACEHOLDER_SUBSIDY","Placeholder",IF($G71="Actual","Confirmed","Projected")))</x:f>
        <x:v>Projected</x:v>
      </x:c>
      <x:c r="S71" s="264" t="str">
        <x:f>IF('02_DISPLAY_CONFIG'!$B$25="","",'02_DISPLAY_CONFIG'!$B$25)</x:f>
        <x:v>2026-2027</x:v>
      </x:c>
      <x:c r="T71" s="136"/>
      <x:c r="U71" s="136"/>
      <x:c r="V71" s="136"/>
      <x:c r="W71" s="136"/>
      <x:c r="X71" s="136"/>
      <x:c r="Y71" s="136"/>
      <x:c r="Z71" s="136"/>
    </x:row>
    <x:row r="72" ht="19.5" hidden="0" customHeight="1">
      <x:c r="A72" s="264" t="str">
        <x:f>IF($S72="","","MR-"&amp;$B72&amp;"-"&amp;$S72&amp;"-"&amp;$H72)</x:f>
        <x:v>MR-ASM-NGOB-V42-TEST-2026-2027-HOMES_TOTAL</x:v>
      </x:c>
      <x:c r="B72" s="264" t="str">
        <x:f>IF('01_ASSESSMENT'!$A$7="","",'01_ASSESSMENT'!$A$7)</x:f>
        <x:v>ASM-NGOB-V42-TEST</x:v>
      </x:c>
      <x:c r="C72" s="264" t="str">
        <x:f>IF('01_ASSESSMENT'!$B$7="","",'01_ASSESSMENT'!$B$7)</x:f>
        <x:v>ORG-NGOB</x:v>
      </x:c>
      <x:c r="D72" s="264" t="str">
        <x:f>IF('02_DISPLAY_CONFIG'!$B$15="","",'02_DISPLAY_CONFIG'!$B$15)</x:f>
        <x:v>PORTFOLIO-NGOB</x:v>
      </x:c>
      <x:c r="E72" s="265" t="str">
        <x:f>""</x:f>
      </x:c>
      <x:c r="F72" s="265" t="str">
        <x:f>""</x:f>
      </x:c>
      <x:c r="G72" s="264" t="str">
        <x:f>IF('02_DISPLAY_CONFIG'!$B$36="","",'02_DISPLAY_CONFIG'!$B$36)</x:f>
        <x:v>Projection</x:v>
      </x:c>
      <x:c r="H72" s="264" t="str">
        <x:f>"HOMES_TOTAL"</x:f>
        <x:v>HOMES_TOTAL</x:v>
      </x:c>
      <x:c r="I72" s="276" t="n">
        <x:f>IF(OR($B72="",$S72=""),"",IF(COUNTIFS('31_PORTFOLIO_UNITS'!$B$7:$B$506,$B72,'31_PORTFOLIO_UNITS'!$G$7:$G$506,$S72)=0,"",SUMIFS('31_PORTFOLIO_UNITS'!$I$7:$I$506,'31_PORTFOLIO_UNITS'!$B$7:$B$506,$B72,'31_PORTFOLIO_UNITS'!$G$7:$G$506,$S72)))</x:f>
        <x:v>715</x:v>
      </x:c>
      <x:c r="J72" s="264" t="str">
        <x:f>"Count"</x:f>
        <x:v>Count</x:v>
      </x:c>
      <x:c r="K72" s="264" t="str">
        <x:f>IF(NOT(ISNUMBER($I72)),"Missing","Available")</x:f>
        <x:v>Available</x:v>
      </x:c>
      <x:c r="L72" s="264" t="str">
        <x:f>"CALC-HOMES"</x:f>
        <x:v>CALC-HOMES</x:v>
      </x:c>
      <x:c r="M72" s="264" t="str">
        <x:f>"1.0"</x:f>
        <x:v>1.0</x:v>
      </x:c>
      <x:c r="N72" s="264" t="str">
        <x:f>""</x:f>
      </x:c>
      <x:c r="O72" s="265" t="str">
        <x:f>""</x:f>
      </x:c>
      <x:c r="P72" s="264" t="str">
        <x:f>IF('01_ASSESSMENT'!$C$7="","",'01_ASSESSMENT'!$C$7)</x:f>
        <x:v>V4.2-NGOB-CORRECTED-TEST</x:v>
      </x:c>
      <x:c r="Q72" s="264" t="str">
        <x:f>"Formula-driven blank template"</x:f>
        <x:v>Formula-driven blank template</x:v>
      </x:c>
      <x:c r="R72" s="264" t="str">
        <x:f>IF($K72="Missing","No data available",IF($H72="PLACEHOLDER_SUBSIDY","Placeholder",IF($G72="Actual","Confirmed","Projected")))</x:f>
        <x:v>Projected</x:v>
      </x:c>
      <x:c r="S72" s="264" t="str">
        <x:f>IF('02_DISPLAY_CONFIG'!$B$25="","",'02_DISPLAY_CONFIG'!$B$25)</x:f>
        <x:v>2026-2027</x:v>
      </x:c>
      <x:c r="T72" s="136"/>
      <x:c r="U72" s="136"/>
      <x:c r="V72" s="136"/>
      <x:c r="W72" s="136"/>
      <x:c r="X72" s="136"/>
      <x:c r="Y72" s="136"/>
      <x:c r="Z72" s="136"/>
    </x:row>
    <x:row r="73" ht="19.5" hidden="0" customHeight="1">
      <x:c r="A73" s="264" t="str">
        <x:f>IF($S73="","","MR-"&amp;$B73&amp;"-"&amp;$S73&amp;"-"&amp;$H73)</x:f>
        <x:v>MR-ASM-NGOB-V42-TEST-2026-2027-OPEX_HEAD_OFFICE_STAFF</x:v>
      </x:c>
      <x:c r="B73" s="264" t="str">
        <x:f>IF('01_ASSESSMENT'!$A$7="","",'01_ASSESSMENT'!$A$7)</x:f>
        <x:v>ASM-NGOB-V42-TEST</x:v>
      </x:c>
      <x:c r="C73" s="264" t="str">
        <x:f>IF('01_ASSESSMENT'!$B$7="","",'01_ASSESSMENT'!$B$7)</x:f>
        <x:v>ORG-NGOB</x:v>
      </x:c>
      <x:c r="D73" s="264" t="str">
        <x:f>IF('02_DISPLAY_CONFIG'!$B$15="","",'02_DISPLAY_CONFIG'!$B$15)</x:f>
        <x:v>PORTFOLIO-NGOB</x:v>
      </x:c>
      <x:c r="E73" s="265" t="str">
        <x:f>""</x:f>
      </x:c>
      <x:c r="F73" s="265" t="str">
        <x:f>""</x:f>
      </x:c>
      <x:c r="G73" s="264" t="str">
        <x:f>IF('02_DISPLAY_CONFIG'!$B$36="","",'02_DISPLAY_CONFIG'!$B$36)</x:f>
        <x:v>Projection</x:v>
      </x:c>
      <x:c r="H73" s="264" t="str">
        <x:f>"OPEX_HEAD_OFFICE_STAFF"</x:f>
        <x:v>OPEX_HEAD_OFFICE_STAFF</x:v>
      </x:c>
      <x:c r="I73" s="276" t="n">
        <x:f>IF(OR($B73="",$S73=""),"",IF(COUNTIFS('32_FINANCIAL'!$B$7:$B$506,$B73,'32_FINANCIAL'!$G$7:$G$506,$S73,'32_FINANCIAL'!$I$7:$I$506,"OPEX_HEAD_OFFICE_STAFF",'32_FINANCIAL'!$D$7:$D$506,$D73,'32_FINANCIAL'!$V$7:$V$506,"&lt;&gt;Excluded")=0,"",SUMIFS('32_FINANCIAL'!$J$7:$J$506,'32_FINANCIAL'!$B$7:$B$506,$B73,'32_FINANCIAL'!$G$7:$G$506,$S73,'32_FINANCIAL'!$I$7:$I$506,"OPEX_HEAD_OFFICE_STAFF",'32_FINANCIAL'!$D$7:$D$506,$D73,'32_FINANCIAL'!$V$7:$V$506,"&lt;&gt;Excluded")))</x:f>
        <x:v>842376.9240426</x:v>
      </x:c>
      <x:c r="J73" s="264" t="str">
        <x:f>"Currency"</x:f>
        <x:v>Currency</x:v>
      </x:c>
      <x:c r="K73" s="264" t="str">
        <x:f>IF(NOT(ISNUMBER($I73)),"Missing","Available")</x:f>
        <x:v>Available</x:v>
      </x:c>
      <x:c r="L73" s="264" t="str">
        <x:f>"CALC-HEAD-OFFICE-GROWTH"</x:f>
        <x:v>CALC-HEAD-OFFICE-GROWTH</x:v>
      </x:c>
      <x:c r="M73" s="264" t="str">
        <x:f>"1.0"</x:f>
        <x:v>1.0</x:v>
      </x:c>
      <x:c r="N73" s="264" t="str">
        <x:f>""</x:f>
      </x:c>
      <x:c r="O73" s="265" t="str">
        <x:f>""</x:f>
      </x:c>
      <x:c r="P73" s="264" t="str">
        <x:f>IF('01_ASSESSMENT'!$C$7="","",'01_ASSESSMENT'!$C$7)</x:f>
        <x:v>V4.2-NGOB-CORRECTED-TEST</x:v>
      </x:c>
      <x:c r="Q73" s="264" t="str">
        <x:f>"Formula-driven blank template"</x:f>
        <x:v>Formula-driven blank template</x:v>
      </x:c>
      <x:c r="R73" s="264" t="str">
        <x:f>IF($K73="Missing","No data available",IF($H73="PLACEHOLDER_SUBSIDY","Placeholder",IF($G73="Actual","Confirmed","Projected")))</x:f>
        <x:v>Projected</x:v>
      </x:c>
      <x:c r="S73" s="264" t="str">
        <x:f>IF('02_DISPLAY_CONFIG'!$B$25="","",'02_DISPLAY_CONFIG'!$B$25)</x:f>
        <x:v>2026-2027</x:v>
      </x:c>
      <x:c r="T73" s="136"/>
      <x:c r="U73" s="136"/>
      <x:c r="V73" s="136"/>
      <x:c r="W73" s="136"/>
      <x:c r="X73" s="136"/>
      <x:c r="Y73" s="136"/>
      <x:c r="Z73" s="136"/>
    </x:row>
    <x:row r="74" ht="19.5" hidden="0" customHeight="1">
      <x:c r="A74" s="264" t="str">
        <x:f>IF($S74="","","MR-"&amp;$B74&amp;"-"&amp;$S74&amp;"-"&amp;$H74)</x:f>
        <x:v>MR-ASM-NGOB-V42-TEST-2026-2027-SUBSIDY_SHARE</x:v>
      </x:c>
      <x:c r="B74" s="264" t="str">
        <x:f>IF('01_ASSESSMENT'!$A$7="","",'01_ASSESSMENT'!$A$7)</x:f>
        <x:v>ASM-NGOB-V42-TEST</x:v>
      </x:c>
      <x:c r="C74" s="264" t="str">
        <x:f>IF('01_ASSESSMENT'!$B$7="","",'01_ASSESSMENT'!$B$7)</x:f>
        <x:v>ORG-NGOB</x:v>
      </x:c>
      <x:c r="D74" s="264" t="str">
        <x:f>IF('02_DISPLAY_CONFIG'!$B$15="","",'02_DISPLAY_CONFIG'!$B$15)</x:f>
        <x:v>PORTFOLIO-NGOB</x:v>
      </x:c>
      <x:c r="E74" s="265" t="str">
        <x:f>""</x:f>
      </x:c>
      <x:c r="F74" s="265" t="str">
        <x:f>""</x:f>
      </x:c>
      <x:c r="G74" s="264" t="str">
        <x:f>IF('02_DISPLAY_CONFIG'!$B$36="","",'02_DISPLAY_CONFIG'!$B$36)</x:f>
        <x:v>Projection</x:v>
      </x:c>
      <x:c r="H74" s="264" t="str">
        <x:f>"SUBSIDY_SHARE"</x:f>
        <x:v>SUBSIDY_SHARE</x:v>
      </x:c>
      <x:c r="I74" s="276" t="n">
        <x:f>IF(OR(NOT(ISNUMBER(I65)),NOT(ISNUMBER(I53)),I53=0),"",I65/I53)</x:f>
        <x:v>0.16089322279276344</x:v>
      </x:c>
      <x:c r="J74" s="264" t="str">
        <x:f>"Percent"</x:f>
        <x:v>Percent</x:v>
      </x:c>
      <x:c r="K74" s="264" t="str">
        <x:f>IF(NOT(ISNUMBER($I74)),"Missing","Available")</x:f>
        <x:v>Available</x:v>
      </x:c>
      <x:c r="L74" s="264" t="str">
        <x:f>"CALC-SUBSIDY-SHARE"</x:f>
        <x:v>CALC-SUBSIDY-SHARE</x:v>
      </x:c>
      <x:c r="M74" s="264" t="str">
        <x:f>"1.0"</x:f>
        <x:v>1.0</x:v>
      </x:c>
      <x:c r="N74" s="264" t="str">
        <x:f>""</x:f>
      </x:c>
      <x:c r="O74" s="265" t="str">
        <x:f>""</x:f>
      </x:c>
      <x:c r="P74" s="264" t="str">
        <x:f>IF('01_ASSESSMENT'!$C$7="","",'01_ASSESSMENT'!$C$7)</x:f>
        <x:v>V4.2-NGOB-CORRECTED-TEST</x:v>
      </x:c>
      <x:c r="Q74" s="264" t="str">
        <x:f>"Formula-driven blank template"</x:f>
        <x:v>Formula-driven blank template</x:v>
      </x:c>
      <x:c r="R74" s="264" t="str">
        <x:f>IF($K74="Missing","No data available",IF($H74="PLACEHOLDER_SUBSIDY","Placeholder",IF($G74="Actual","Confirmed","Projected")))</x:f>
        <x:v>Projected</x:v>
      </x:c>
      <x:c r="S74" s="264" t="str">
        <x:f>IF('02_DISPLAY_CONFIG'!$B$25="","",'02_DISPLAY_CONFIG'!$B$25)</x:f>
        <x:v>2026-2027</x:v>
      </x:c>
      <x:c r="T74" s="136"/>
      <x:c r="U74" s="136"/>
      <x:c r="V74" s="136"/>
      <x:c r="W74" s="136"/>
      <x:c r="X74" s="136"/>
      <x:c r="Y74" s="136"/>
      <x:c r="Z74" s="136"/>
    </x:row>
    <x:row r="75" ht="19.5" hidden="0" customHeight="1">
      <x:c r="A75" s="264"/>
      <x:c r="B75" s="264"/>
      <x:c r="C75" s="264"/>
      <x:c r="D75" s="264"/>
      <x:c r="E75" s="265"/>
      <x:c r="F75" s="265"/>
      <x:c r="G75" s="264"/>
      <x:c r="H75" s="264"/>
      <x:c r="I75" s="276"/>
      <x:c r="J75" s="264"/>
      <x:c r="K75" s="264"/>
      <x:c r="L75" s="264"/>
      <x:c r="M75" s="264"/>
      <x:c r="N75" s="264"/>
      <x:c r="O75" s="265"/>
      <x:c r="P75" s="264"/>
      <x:c r="Q75" s="264"/>
      <x:c r="R75" s="264"/>
      <x:c r="S75" s="264"/>
      <x:c r="T75" s="136"/>
      <x:c r="U75" s="136"/>
      <x:c r="V75" s="136"/>
      <x:c r="W75" s="136"/>
      <x:c r="X75" s="136"/>
      <x:c r="Y75" s="136"/>
      <x:c r="Z75" s="136"/>
    </x:row>
    <x:row r="76" ht="19.5" hidden="0" customHeight="1">
      <x:c r="A76" s="264" t="str">
        <x:f>IF($S76="","","MR-"&amp;$B76&amp;"-"&amp;$S76&amp;"-"&amp;$H76)</x:f>
        <x:v>MR-ASM-NGOB-V42-TEST-2027-2028-REVENUE</x:v>
      </x:c>
      <x:c r="B76" s="264" t="str">
        <x:f>IF('01_ASSESSMENT'!$A$7="","",'01_ASSESSMENT'!$A$7)</x:f>
        <x:v>ASM-NGOB-V42-TEST</x:v>
      </x:c>
      <x:c r="C76" s="264" t="str">
        <x:f>IF('01_ASSESSMENT'!$B$7="","",'01_ASSESSMENT'!$B$7)</x:f>
        <x:v>ORG-NGOB</x:v>
      </x:c>
      <x:c r="D76" s="264" t="str">
        <x:f>IF('02_DISPLAY_CONFIG'!$B$15="","",'02_DISPLAY_CONFIG'!$B$15)</x:f>
        <x:v>PORTFOLIO-NGOB</x:v>
      </x:c>
      <x:c r="E76" s="265" t="str">
        <x:f>""</x:f>
      </x:c>
      <x:c r="F76" s="265" t="str">
        <x:f>""</x:f>
      </x:c>
      <x:c r="G76" s="264" t="str">
        <x:f>IF('02_DISPLAY_CONFIG'!$B$37="","",'02_DISPLAY_CONFIG'!$B$37)</x:f>
        <x:v>Projection</x:v>
      </x:c>
      <x:c r="H76" s="264" t="str">
        <x:f>"REVENUE"</x:f>
        <x:v>REVENUE</x:v>
      </x:c>
      <x:c r="I76" s="276" t="n">
        <x:f>IF(OR($B76="",$S76=""),"",IF(COUNTIFS('32_FINANCIAL'!$B$7:$B$506,$B76,'32_FINANCIAL'!$G$7:$G$506,$S76,'32_FINANCIAL'!$I$7:$I$506,"REVENUE",'32_FINANCIAL'!$D$7:$D$506,$D76,'32_FINANCIAL'!$V$7:$V$506,"&lt;&gt;Excluded")=0,"",SUMIFS('32_FINANCIAL'!$J$7:$J$506,'32_FINANCIAL'!$B$7:$B$506,$B76,'32_FINANCIAL'!$G$7:$G$506,$S76,'32_FINANCIAL'!$I$7:$I$506,"REVENUE",'32_FINANCIAL'!$D$7:$D$506,$D76,'32_FINANCIAL'!$V$7:$V$506,"&lt;&gt;Excluded")))</x:f>
        <x:v>20486839.677352883</x:v>
      </x:c>
      <x:c r="J76" s="264" t="str">
        <x:f>"Currency"</x:f>
        <x:v>Currency</x:v>
      </x:c>
      <x:c r="K76" s="264" t="str">
        <x:f>IF(NOT(ISNUMBER($I76)),"Missing","Available")</x:f>
        <x:v>Available</x:v>
      </x:c>
      <x:c r="L76" s="264" t="str">
        <x:f>"CALC-REVENUE"</x:f>
        <x:v>CALC-REVENUE</x:v>
      </x:c>
      <x:c r="M76" s="264" t="str">
        <x:f>"1.0"</x:f>
        <x:v>1.0</x:v>
      </x:c>
      <x:c r="N76" s="264" t="str">
        <x:f>""</x:f>
      </x:c>
      <x:c r="O76" s="265" t="str">
        <x:f>""</x:f>
      </x:c>
      <x:c r="P76" s="264" t="str">
        <x:f>IF('01_ASSESSMENT'!$C$7="","",'01_ASSESSMENT'!$C$7)</x:f>
        <x:v>V4.2-NGOB-CORRECTED-TEST</x:v>
      </x:c>
      <x:c r="Q76" s="264" t="str">
        <x:f>"Formula-driven blank template"</x:f>
        <x:v>Formula-driven blank template</x:v>
      </x:c>
      <x:c r="R76" s="264" t="str">
        <x:f>IF($K76="Missing","No data available",IF($H76="PLACEHOLDER_SUBSIDY","Placeholder",IF($G76="Actual","Confirmed","Projected")))</x:f>
        <x:v>Projected</x:v>
      </x:c>
      <x:c r="S76" s="264" t="str">
        <x:f>IF('02_DISPLAY_CONFIG'!$B$26="","",'02_DISPLAY_CONFIG'!$B$26)</x:f>
        <x:v>2027-2028</x:v>
      </x:c>
      <x:c r="T76" s="136"/>
      <x:c r="U76" s="136"/>
      <x:c r="V76" s="136"/>
      <x:c r="W76" s="136"/>
      <x:c r="X76" s="136"/>
      <x:c r="Y76" s="136"/>
      <x:c r="Z76" s="136"/>
    </x:row>
    <x:row r="77" ht="19.5" hidden="0" customHeight="1">
      <x:c r="A77" s="264" t="str">
        <x:f>IF($S77="","","MR-"&amp;$B77&amp;"-"&amp;$S77&amp;"-"&amp;$H77)</x:f>
        <x:v>MR-ASM-NGOB-V42-TEST-2027-2028-OPEX</x:v>
      </x:c>
      <x:c r="B77" s="264" t="str">
        <x:f>IF('01_ASSESSMENT'!$A$7="","",'01_ASSESSMENT'!$A$7)</x:f>
        <x:v>ASM-NGOB-V42-TEST</x:v>
      </x:c>
      <x:c r="C77" s="264" t="str">
        <x:f>IF('01_ASSESSMENT'!$B$7="","",'01_ASSESSMENT'!$B$7)</x:f>
        <x:v>ORG-NGOB</x:v>
      </x:c>
      <x:c r="D77" s="264" t="str">
        <x:f>IF('02_DISPLAY_CONFIG'!$B$15="","",'02_DISPLAY_CONFIG'!$B$15)</x:f>
        <x:v>PORTFOLIO-NGOB</x:v>
      </x:c>
      <x:c r="E77" s="265" t="str">
        <x:f>""</x:f>
      </x:c>
      <x:c r="F77" s="265" t="str">
        <x:f>""</x:f>
      </x:c>
      <x:c r="G77" s="264" t="str">
        <x:f>IF('02_DISPLAY_CONFIG'!$B$37="","",'02_DISPLAY_CONFIG'!$B$37)</x:f>
        <x:v>Projection</x:v>
      </x:c>
      <x:c r="H77" s="264" t="str">
        <x:f>"OPEX"</x:f>
        <x:v>OPEX</x:v>
      </x:c>
      <x:c r="I77" s="276" t="n">
        <x:f>IF(OR($B77="",$S77=""),"",IF(COUNTIFS('32_FINANCIAL'!$B$7:$B$506,$B77,'32_FINANCIAL'!$G$7:$G$506,$S77,'32_FINANCIAL'!$I$7:$I$506,"OPEX",'32_FINANCIAL'!$D$7:$D$506,$D77,'32_FINANCIAL'!$V$7:$V$506,"&lt;&gt;Excluded")=0,"",SUMIFS('32_FINANCIAL'!$J$7:$J$506,'32_FINANCIAL'!$B$7:$B$506,$B77,'32_FINANCIAL'!$G$7:$G$506,$S77,'32_FINANCIAL'!$I$7:$I$506,"OPEX",'32_FINANCIAL'!$D$7:$D$506,$D77,'32_FINANCIAL'!$V$7:$V$506,"&lt;&gt;Excluded")))</x:f>
        <x:v>11106485.251052467</x:v>
      </x:c>
      <x:c r="J77" s="264" t="str">
        <x:f>"Currency"</x:f>
        <x:v>Currency</x:v>
      </x:c>
      <x:c r="K77" s="264" t="str">
        <x:f>IF(NOT(ISNUMBER($I77)),"Missing","Available")</x:f>
        <x:v>Available</x:v>
      </x:c>
      <x:c r="L77" s="264" t="str">
        <x:f>"CALC-OPEX"</x:f>
        <x:v>CALC-OPEX</x:v>
      </x:c>
      <x:c r="M77" s="264" t="str">
        <x:f>"1.0"</x:f>
        <x:v>1.0</x:v>
      </x:c>
      <x:c r="N77" s="264" t="str">
        <x:f>""</x:f>
      </x:c>
      <x:c r="O77" s="265" t="str">
        <x:f>""</x:f>
      </x:c>
      <x:c r="P77" s="264" t="str">
        <x:f>IF('01_ASSESSMENT'!$C$7="","",'01_ASSESSMENT'!$C$7)</x:f>
        <x:v>V4.2-NGOB-CORRECTED-TEST</x:v>
      </x:c>
      <x:c r="Q77" s="264" t="str">
        <x:f>"Formula-driven blank template"</x:f>
        <x:v>Formula-driven blank template</x:v>
      </x:c>
      <x:c r="R77" s="264" t="str">
        <x:f>IF($K77="Missing","No data available",IF($H77="PLACEHOLDER_SUBSIDY","Placeholder",IF($G77="Actual","Confirmed","Projected")))</x:f>
        <x:v>Projected</x:v>
      </x:c>
      <x:c r="S77" s="264" t="str">
        <x:f>IF('02_DISPLAY_CONFIG'!$B$26="","",'02_DISPLAY_CONFIG'!$B$26)</x:f>
        <x:v>2027-2028</x:v>
      </x:c>
      <x:c r="T77" s="136"/>
      <x:c r="U77" s="136"/>
      <x:c r="V77" s="136"/>
      <x:c r="W77" s="136"/>
      <x:c r="X77" s="136"/>
      <x:c r="Y77" s="136"/>
      <x:c r="Z77" s="136"/>
    </x:row>
    <x:row r="78" ht="19.5" hidden="0" customHeight="1">
      <x:c r="A78" s="264" t="str">
        <x:f>IF($S78="","","MR-"&amp;$B78&amp;"-"&amp;$S78&amp;"-"&amp;$H78)</x:f>
        <x:v>MR-ASM-NGOB-V42-TEST-2027-2028-NOI</x:v>
      </x:c>
      <x:c r="B78" s="264" t="str">
        <x:f>IF('01_ASSESSMENT'!$A$7="","",'01_ASSESSMENT'!$A$7)</x:f>
        <x:v>ASM-NGOB-V42-TEST</x:v>
      </x:c>
      <x:c r="C78" s="264" t="str">
        <x:f>IF('01_ASSESSMENT'!$B$7="","",'01_ASSESSMENT'!$B$7)</x:f>
        <x:v>ORG-NGOB</x:v>
      </x:c>
      <x:c r="D78" s="264" t="str">
        <x:f>IF('02_DISPLAY_CONFIG'!$B$15="","",'02_DISPLAY_CONFIG'!$B$15)</x:f>
        <x:v>PORTFOLIO-NGOB</x:v>
      </x:c>
      <x:c r="E78" s="265" t="str">
        <x:f>""</x:f>
      </x:c>
      <x:c r="F78" s="265" t="str">
        <x:f>""</x:f>
      </x:c>
      <x:c r="G78" s="264" t="str">
        <x:f>IF('02_DISPLAY_CONFIG'!$B$37="","",'02_DISPLAY_CONFIG'!$B$37)</x:f>
        <x:v>Projection</x:v>
      </x:c>
      <x:c r="H78" s="264" t="str">
        <x:f>"NOI"</x:f>
        <x:v>NOI</x:v>
      </x:c>
      <x:c r="I78" s="276" t="n">
        <x:f>IF(OR(NOT(ISNUMBER(I76)),NOT(ISNUMBER(I77))),"",I76-I77)</x:f>
        <x:v>9380354.426300416</x:v>
      </x:c>
      <x:c r="J78" s="264" t="str">
        <x:f>"Currency"</x:f>
        <x:v>Currency</x:v>
      </x:c>
      <x:c r="K78" s="264" t="str">
        <x:f>IF(NOT(ISNUMBER($I78)),"Missing","Available")</x:f>
        <x:v>Available</x:v>
      </x:c>
      <x:c r="L78" s="264" t="str">
        <x:f>"CALC-NOI"</x:f>
        <x:v>CALC-NOI</x:v>
      </x:c>
      <x:c r="M78" s="264" t="str">
        <x:f>"1.0"</x:f>
        <x:v>1.0</x:v>
      </x:c>
      <x:c r="N78" s="264" t="str">
        <x:f>""</x:f>
      </x:c>
      <x:c r="O78" s="265" t="str">
        <x:f>""</x:f>
      </x:c>
      <x:c r="P78" s="264" t="str">
        <x:f>IF('01_ASSESSMENT'!$C$7="","",'01_ASSESSMENT'!$C$7)</x:f>
        <x:v>V4.2-NGOB-CORRECTED-TEST</x:v>
      </x:c>
      <x:c r="Q78" s="264" t="str">
        <x:f>"Formula-driven blank template"</x:f>
        <x:v>Formula-driven blank template</x:v>
      </x:c>
      <x:c r="R78" s="264" t="str">
        <x:f>IF($K78="Missing","No data available",IF($H78="PLACEHOLDER_SUBSIDY","Placeholder",IF($G78="Actual","Confirmed","Projected")))</x:f>
        <x:v>Projected</x:v>
      </x:c>
      <x:c r="S78" s="264" t="str">
        <x:f>IF('02_DISPLAY_CONFIG'!$B$26="","",'02_DISPLAY_CONFIG'!$B$26)</x:f>
        <x:v>2027-2028</x:v>
      </x:c>
      <x:c r="T78" s="136"/>
      <x:c r="U78" s="136"/>
      <x:c r="V78" s="136"/>
      <x:c r="W78" s="136"/>
      <x:c r="X78" s="136"/>
      <x:c r="Y78" s="136"/>
      <x:c r="Z78" s="136"/>
    </x:row>
    <x:row r="79" ht="19.5" hidden="0" customHeight="1">
      <x:c r="A79" s="264" t="str">
        <x:f>IF($S79="","","MR-"&amp;$B79&amp;"-"&amp;$S79&amp;"-"&amp;$H79)</x:f>
        <x:v>MR-ASM-NGOB-V42-TEST-2027-2028-DEBT_SERVICE</x:v>
      </x:c>
      <x:c r="B79" s="264" t="str">
        <x:f>IF('01_ASSESSMENT'!$A$7="","",'01_ASSESSMENT'!$A$7)</x:f>
        <x:v>ASM-NGOB-V42-TEST</x:v>
      </x:c>
      <x:c r="C79" s="264" t="str">
        <x:f>IF('01_ASSESSMENT'!$B$7="","",'01_ASSESSMENT'!$B$7)</x:f>
        <x:v>ORG-NGOB</x:v>
      </x:c>
      <x:c r="D79" s="264" t="str">
        <x:f>IF('02_DISPLAY_CONFIG'!$B$15="","",'02_DISPLAY_CONFIG'!$B$15)</x:f>
        <x:v>PORTFOLIO-NGOB</x:v>
      </x:c>
      <x:c r="E79" s="265" t="str">
        <x:f>""</x:f>
      </x:c>
      <x:c r="F79" s="265" t="str">
        <x:f>""</x:f>
      </x:c>
      <x:c r="G79" s="264" t="str">
        <x:f>IF('02_DISPLAY_CONFIG'!$B$37="","",'02_DISPLAY_CONFIG'!$B$37)</x:f>
        <x:v>Projection</x:v>
      </x:c>
      <x:c r="H79" s="264" t="str">
        <x:f>"DEBT_SERVICE"</x:f>
        <x:v>DEBT_SERVICE</x:v>
      </x:c>
      <x:c r="I79" s="276" t="n">
        <x:f>IF(OR($B79="",$S79="",$D79=""),"",IF(COUNTIFS('33_DEBT_SCHEDULE'!$B$7:$B$506,$B79,'33_DEBT_SCHEDULE'!$G$7:$G$506,$S79,'33_DEBT_SCHEDULE'!$D$7:$D$506,$D79)=0,"",SUMIFS('33_DEBT_SCHEDULE'!$L$7:$L$506,'33_DEBT_SCHEDULE'!$B$7:$B$506,$B79,'33_DEBT_SCHEDULE'!$G$7:$G$506,$S79,'33_DEBT_SCHEDULE'!$D$7:$D$506,$D79)))</x:f>
        <x:v>6054801</x:v>
      </x:c>
      <x:c r="J79" s="264" t="str">
        <x:f>"Currency"</x:f>
        <x:v>Currency</x:v>
      </x:c>
      <x:c r="K79" s="264" t="str">
        <x:f>IF(NOT(ISNUMBER($I79)),"Missing","Available")</x:f>
        <x:v>Available</x:v>
      </x:c>
      <x:c r="L79" s="264" t="str">
        <x:f>"CALC-DEBT-SVC"</x:f>
        <x:v>CALC-DEBT-SVC</x:v>
      </x:c>
      <x:c r="M79" s="264" t="str">
        <x:f>"1.0"</x:f>
        <x:v>1.0</x:v>
      </x:c>
      <x:c r="N79" s="264" t="str">
        <x:f>""</x:f>
      </x:c>
      <x:c r="O79" s="265" t="str">
        <x:f>""</x:f>
      </x:c>
      <x:c r="P79" s="264" t="str">
        <x:f>IF('01_ASSESSMENT'!$C$7="","",'01_ASSESSMENT'!$C$7)</x:f>
        <x:v>V4.2-NGOB-CORRECTED-TEST</x:v>
      </x:c>
      <x:c r="Q79" s="264" t="str">
        <x:f>"Formula-driven blank template"</x:f>
        <x:v>Formula-driven blank template</x:v>
      </x:c>
      <x:c r="R79" s="264" t="str">
        <x:f>IF($K79="Missing","No data available",IF($H79="PLACEHOLDER_SUBSIDY","Placeholder",IF($G79="Actual","Confirmed","Projected")))</x:f>
        <x:v>Projected</x:v>
      </x:c>
      <x:c r="S79" s="264" t="str">
        <x:f>IF('02_DISPLAY_CONFIG'!$B$26="","",'02_DISPLAY_CONFIG'!$B$26)</x:f>
        <x:v>2027-2028</x:v>
      </x:c>
      <x:c r="T79" s="136"/>
      <x:c r="U79" s="136"/>
      <x:c r="V79" s="136"/>
      <x:c r="W79" s="136"/>
      <x:c r="X79" s="136"/>
      <x:c r="Y79" s="136"/>
      <x:c r="Z79" s="136"/>
    </x:row>
    <x:row r="80" ht="19.5" hidden="0" customHeight="1">
      <x:c r="A80" s="264" t="str">
        <x:f>IF($S80="","","MR-"&amp;$B80&amp;"-"&amp;$S80&amp;"-"&amp;$H80)</x:f>
        <x:v>MR-ASM-NGOB-V42-TEST-2027-2028-CASH_AFTER_DEBT</x:v>
      </x:c>
      <x:c r="B80" s="264" t="str">
        <x:f>IF('01_ASSESSMENT'!$A$7="","",'01_ASSESSMENT'!$A$7)</x:f>
        <x:v>ASM-NGOB-V42-TEST</x:v>
      </x:c>
      <x:c r="C80" s="264" t="str">
        <x:f>IF('01_ASSESSMENT'!$B$7="","",'01_ASSESSMENT'!$B$7)</x:f>
        <x:v>ORG-NGOB</x:v>
      </x:c>
      <x:c r="D80" s="264" t="str">
        <x:f>IF('02_DISPLAY_CONFIG'!$B$15="","",'02_DISPLAY_CONFIG'!$B$15)</x:f>
        <x:v>PORTFOLIO-NGOB</x:v>
      </x:c>
      <x:c r="E80" s="265" t="str">
        <x:f>""</x:f>
      </x:c>
      <x:c r="F80" s="265" t="str">
        <x:f>""</x:f>
      </x:c>
      <x:c r="G80" s="264" t="str">
        <x:f>IF('02_DISPLAY_CONFIG'!$B$37="","",'02_DISPLAY_CONFIG'!$B$37)</x:f>
        <x:v>Projection</x:v>
      </x:c>
      <x:c r="H80" s="264" t="str">
        <x:f>"CASH_AFTER_DEBT"</x:f>
        <x:v>CASH_AFTER_DEBT</x:v>
      </x:c>
      <x:c r="I80" s="276" t="n">
        <x:f>IF(OR(NOT(ISNUMBER(I78)),NOT(ISNUMBER(I79))),"",I78-I79)</x:f>
        <x:v>3325553.426300416</x:v>
      </x:c>
      <x:c r="J80" s="264" t="str">
        <x:f>"Currency"</x:f>
        <x:v>Currency</x:v>
      </x:c>
      <x:c r="K80" s="264" t="str">
        <x:f>IF(NOT(ISNUMBER($I80)),"Missing","Available")</x:f>
        <x:v>Available</x:v>
      </x:c>
      <x:c r="L80" s="264" t="str">
        <x:f>"CALC-CASH-AFTER-DEBT"</x:f>
        <x:v>CALC-CASH-AFTER-DEBT</x:v>
      </x:c>
      <x:c r="M80" s="264" t="str">
        <x:f>"1.0"</x:f>
        <x:v>1.0</x:v>
      </x:c>
      <x:c r="N80" s="264" t="str">
        <x:f>""</x:f>
      </x:c>
      <x:c r="O80" s="265" t="str">
        <x:f>""</x:f>
      </x:c>
      <x:c r="P80" s="264" t="str">
        <x:f>IF('01_ASSESSMENT'!$C$7="","",'01_ASSESSMENT'!$C$7)</x:f>
        <x:v>V4.2-NGOB-CORRECTED-TEST</x:v>
      </x:c>
      <x:c r="Q80" s="264" t="str">
        <x:f>"Formula-driven blank template"</x:f>
        <x:v>Formula-driven blank template</x:v>
      </x:c>
      <x:c r="R80" s="264" t="str">
        <x:f>IF($K80="Missing","No data available",IF($H80="PLACEHOLDER_SUBSIDY","Placeholder",IF($G80="Actual","Confirmed","Projected")))</x:f>
        <x:v>Projected</x:v>
      </x:c>
      <x:c r="S80" s="264" t="str">
        <x:f>IF('02_DISPLAY_CONFIG'!$B$26="","",'02_DISPLAY_CONFIG'!$B$26)</x:f>
        <x:v>2027-2028</x:v>
      </x:c>
      <x:c r="T80" s="136"/>
      <x:c r="U80" s="136"/>
      <x:c r="V80" s="136"/>
      <x:c r="W80" s="136"/>
      <x:c r="X80" s="136"/>
      <x:c r="Y80" s="136"/>
      <x:c r="Z80" s="136"/>
    </x:row>
    <x:row r="81" ht="19.5" hidden="0" customHeight="1">
      <x:c r="A81" s="264" t="str">
        <x:f>IF($S81="","","MR-"&amp;$B81&amp;"-"&amp;$S81&amp;"-"&amp;$H81)</x:f>
        <x:v>MR-ASM-NGOB-V42-TEST-2027-2028-DSCR</x:v>
      </x:c>
      <x:c r="B81" s="264" t="str">
        <x:f>IF('01_ASSESSMENT'!$A$7="","",'01_ASSESSMENT'!$A$7)</x:f>
        <x:v>ASM-NGOB-V42-TEST</x:v>
      </x:c>
      <x:c r="C81" s="264" t="str">
        <x:f>IF('01_ASSESSMENT'!$B$7="","",'01_ASSESSMENT'!$B$7)</x:f>
        <x:v>ORG-NGOB</x:v>
      </x:c>
      <x:c r="D81" s="264" t="str">
        <x:f>IF('02_DISPLAY_CONFIG'!$B$15="","",'02_DISPLAY_CONFIG'!$B$15)</x:f>
        <x:v>PORTFOLIO-NGOB</x:v>
      </x:c>
      <x:c r="E81" s="265" t="str">
        <x:f>""</x:f>
      </x:c>
      <x:c r="F81" s="265" t="str">
        <x:f>""</x:f>
      </x:c>
      <x:c r="G81" s="264" t="str">
        <x:f>IF('02_DISPLAY_CONFIG'!$B$37="","",'02_DISPLAY_CONFIG'!$B$37)</x:f>
        <x:v>Projection</x:v>
      </x:c>
      <x:c r="H81" s="264" t="str">
        <x:f>"DSCR"</x:f>
        <x:v>DSCR</x:v>
      </x:c>
      <x:c r="I81" s="276" t="n">
        <x:f>IF(OR(NOT(ISNUMBER(I78)),NOT(ISNUMBER(I79)),I79&lt;=0),"",I78/I79)</x:f>
        <x:v>1.5492423989327504</x:v>
      </x:c>
      <x:c r="J81" s="264" t="str">
        <x:f>"x"</x:f>
        <x:v>x</x:v>
      </x:c>
      <x:c r="K81" s="264" t="str">
        <x:f>IF(NOT(ISNUMBER($I81)),"Missing","Available")</x:f>
        <x:v>Available</x:v>
      </x:c>
      <x:c r="L81" s="264" t="str">
        <x:f>"CALC-DSCR"</x:f>
        <x:v>CALC-DSCR</x:v>
      </x:c>
      <x:c r="M81" s="264" t="str">
        <x:f>"1.0"</x:f>
        <x:v>1.0</x:v>
      </x:c>
      <x:c r="N81" s="264" t="str">
        <x:f>""</x:f>
      </x:c>
      <x:c r="O81" s="265" t="str">
        <x:f>""</x:f>
      </x:c>
      <x:c r="P81" s="264" t="str">
        <x:f>IF('01_ASSESSMENT'!$C$7="","",'01_ASSESSMENT'!$C$7)</x:f>
        <x:v>V4.2-NGOB-CORRECTED-TEST</x:v>
      </x:c>
      <x:c r="Q81" s="264" t="str">
        <x:f>"Formula-driven blank template"</x:f>
        <x:v>Formula-driven blank template</x:v>
      </x:c>
      <x:c r="R81" s="264" t="str">
        <x:f>IF($K81="Missing","No data available",IF($H81="PLACEHOLDER_SUBSIDY","Placeholder",IF($G81="Actual","Confirmed","Projected")))</x:f>
        <x:v>Projected</x:v>
      </x:c>
      <x:c r="S81" s="264" t="str">
        <x:f>IF('02_DISPLAY_CONFIG'!$B$26="","",'02_DISPLAY_CONFIG'!$B$26)</x:f>
        <x:v>2027-2028</x:v>
      </x:c>
      <x:c r="T81" s="136"/>
      <x:c r="U81" s="136"/>
      <x:c r="V81" s="136"/>
      <x:c r="W81" s="136"/>
      <x:c r="X81" s="136"/>
      <x:c r="Y81" s="136"/>
      <x:c r="Z81" s="136"/>
    </x:row>
    <x:row r="82" ht="19.5" hidden="0" customHeight="1">
      <x:c r="A82" s="264" t="str">
        <x:f>IF($S82="","","MR-"&amp;$B82&amp;"-"&amp;$S82&amp;"-"&amp;$H82)</x:f>
        <x:v>MR-ASM-NGOB-V42-TEST-2027-2028-REQUIRED_NOI</x:v>
      </x:c>
      <x:c r="B82" s="264" t="str">
        <x:f>IF('01_ASSESSMENT'!$A$7="","",'01_ASSESSMENT'!$A$7)</x:f>
        <x:v>ASM-NGOB-V42-TEST</x:v>
      </x:c>
      <x:c r="C82" s="264" t="str">
        <x:f>IF('01_ASSESSMENT'!$B$7="","",'01_ASSESSMENT'!$B$7)</x:f>
        <x:v>ORG-NGOB</x:v>
      </x:c>
      <x:c r="D82" s="264" t="str">
        <x:f>IF('02_DISPLAY_CONFIG'!$B$15="","",'02_DISPLAY_CONFIG'!$B$15)</x:f>
        <x:v>PORTFOLIO-NGOB</x:v>
      </x:c>
      <x:c r="E82" s="265" t="str">
        <x:f>""</x:f>
      </x:c>
      <x:c r="F82" s="265" t="str">
        <x:f>""</x:f>
      </x:c>
      <x:c r="G82" s="264" t="str">
        <x:f>IF('02_DISPLAY_CONFIG'!$B$37="","",'02_DISPLAY_CONFIG'!$B$37)</x:f>
        <x:v>Projection</x:v>
      </x:c>
      <x:c r="H82" s="264" t="str">
        <x:f>"REQUIRED_NOI"</x:f>
        <x:v>REQUIRED_NOI</x:v>
      </x:c>
      <x:c r="I82" s="276" t="n">
        <x:f>IF(OR(NOT(ISNUMBER(I79)),'02_DISPLAY_CONFIG'!$B$16=""),"",I79*'02_DISPLAY_CONFIG'!$B$16)</x:f>
        <x:v>7265761.2</x:v>
      </x:c>
      <x:c r="J82" s="264" t="str">
        <x:f>"Currency"</x:f>
        <x:v>Currency</x:v>
      </x:c>
      <x:c r="K82" s="264" t="str">
        <x:f>IF(NOT(ISNUMBER($I82)),"Missing","Available")</x:f>
        <x:v>Available</x:v>
      </x:c>
      <x:c r="L82" s="264" t="str">
        <x:f>"CALC-REQ-NOI"</x:f>
        <x:v>CALC-REQ-NOI</x:v>
      </x:c>
      <x:c r="M82" s="264" t="str">
        <x:f>"1.0"</x:f>
        <x:v>1.0</x:v>
      </x:c>
      <x:c r="N82" s="264" t="str">
        <x:f>""</x:f>
      </x:c>
      <x:c r="O82" s="265" t="str">
        <x:f>""</x:f>
      </x:c>
      <x:c r="P82" s="264" t="str">
        <x:f>IF('01_ASSESSMENT'!$C$7="","",'01_ASSESSMENT'!$C$7)</x:f>
        <x:v>V4.2-NGOB-CORRECTED-TEST</x:v>
      </x:c>
      <x:c r="Q82" s="264" t="str">
        <x:f>"Formula-driven blank template"</x:f>
        <x:v>Formula-driven blank template</x:v>
      </x:c>
      <x:c r="R82" s="264" t="str">
        <x:f>IF($K82="Missing","No data available",IF($H82="PLACEHOLDER_SUBSIDY","Placeholder",IF($G82="Actual","Confirmed","Projected")))</x:f>
        <x:v>Projected</x:v>
      </x:c>
      <x:c r="S82" s="264" t="str">
        <x:f>IF('02_DISPLAY_CONFIG'!$B$26="","",'02_DISPLAY_CONFIG'!$B$26)</x:f>
        <x:v>2027-2028</x:v>
      </x:c>
      <x:c r="T82" s="136"/>
      <x:c r="U82" s="136"/>
      <x:c r="V82" s="136"/>
      <x:c r="W82" s="136"/>
      <x:c r="X82" s="136"/>
      <x:c r="Y82" s="136"/>
      <x:c r="Z82" s="136"/>
    </x:row>
    <x:row r="83" ht="19.5" hidden="0" customHeight="1">
      <x:c r="A83" s="264" t="str">
        <x:f>IF($S83="","","MR-"&amp;$B83&amp;"-"&amp;$S83&amp;"-"&amp;$H83)</x:f>
        <x:v>MR-ASM-NGOB-V42-TEST-2027-2028-COVERAGE_GAP</x:v>
      </x:c>
      <x:c r="B83" s="264" t="str">
        <x:f>IF('01_ASSESSMENT'!$A$7="","",'01_ASSESSMENT'!$A$7)</x:f>
        <x:v>ASM-NGOB-V42-TEST</x:v>
      </x:c>
      <x:c r="C83" s="264" t="str">
        <x:f>IF('01_ASSESSMENT'!$B$7="","",'01_ASSESSMENT'!$B$7)</x:f>
        <x:v>ORG-NGOB</x:v>
      </x:c>
      <x:c r="D83" s="264" t="str">
        <x:f>IF('02_DISPLAY_CONFIG'!$B$15="","",'02_DISPLAY_CONFIG'!$B$15)</x:f>
        <x:v>PORTFOLIO-NGOB</x:v>
      </x:c>
      <x:c r="E83" s="265" t="str">
        <x:f>""</x:f>
      </x:c>
      <x:c r="F83" s="265" t="str">
        <x:f>""</x:f>
      </x:c>
      <x:c r="G83" s="264" t="str">
        <x:f>IF('02_DISPLAY_CONFIG'!$B$37="","",'02_DISPLAY_CONFIG'!$B$37)</x:f>
        <x:v>Projection</x:v>
      </x:c>
      <x:c r="H83" s="264" t="str">
        <x:f>"COVERAGE_GAP"</x:f>
        <x:v>COVERAGE_GAP</x:v>
      </x:c>
      <x:c r="I83" s="276" t="n">
        <x:f>IF(OR(NOT(ISNUMBER(I82)),NOT(ISNUMBER(I78))),"",I82-I78)</x:f>
        <x:v>-2114593.2263004156</x:v>
      </x:c>
      <x:c r="J83" s="264" t="str">
        <x:f>"Currency"</x:f>
        <x:v>Currency</x:v>
      </x:c>
      <x:c r="K83" s="264" t="str">
        <x:f>IF(NOT(ISNUMBER($I83)),"Missing","Available")</x:f>
        <x:v>Available</x:v>
      </x:c>
      <x:c r="L83" s="264" t="str">
        <x:f>"CALC-COVERAGE-GAP"</x:f>
        <x:v>CALC-COVERAGE-GAP</x:v>
      </x:c>
      <x:c r="M83" s="264" t="str">
        <x:f>"1.0"</x:f>
        <x:v>1.0</x:v>
      </x:c>
      <x:c r="N83" s="264" t="str">
        <x:f>""</x:f>
      </x:c>
      <x:c r="O83" s="265" t="str">
        <x:f>""</x:f>
      </x:c>
      <x:c r="P83" s="264" t="str">
        <x:f>IF('01_ASSESSMENT'!$C$7="","",'01_ASSESSMENT'!$C$7)</x:f>
        <x:v>V4.2-NGOB-CORRECTED-TEST</x:v>
      </x:c>
      <x:c r="Q83" s="264" t="str">
        <x:f>"Formula-driven blank template"</x:f>
        <x:v>Formula-driven blank template</x:v>
      </x:c>
      <x:c r="R83" s="264" t="str">
        <x:f>IF($K83="Missing","No data available",IF($H83="PLACEHOLDER_SUBSIDY","Placeholder",IF($G83="Actual","Confirmed","Projected")))</x:f>
        <x:v>Projected</x:v>
      </x:c>
      <x:c r="S83" s="264" t="str">
        <x:f>IF('02_DISPLAY_CONFIG'!$B$26="","",'02_DISPLAY_CONFIG'!$B$26)</x:f>
        <x:v>2027-2028</x:v>
      </x:c>
      <x:c r="T83" s="136"/>
      <x:c r="U83" s="136"/>
      <x:c r="V83" s="136"/>
      <x:c r="W83" s="136"/>
      <x:c r="X83" s="136"/>
      <x:c r="Y83" s="136"/>
      <x:c r="Z83" s="136"/>
    </x:row>
    <x:row r="84" ht="19.5" hidden="0" customHeight="1">
      <x:c r="A84" s="264" t="str">
        <x:f>IF($S84="","","MR-"&amp;$B84&amp;"-"&amp;$S84&amp;"-"&amp;$H84)</x:f>
        <x:v>MR-ASM-NGOB-V42-TEST-2027-2028-RESERVE_CONTRIBUTION</x:v>
      </x:c>
      <x:c r="B84" s="264" t="str">
        <x:f>IF('01_ASSESSMENT'!$A$7="","",'01_ASSESSMENT'!$A$7)</x:f>
        <x:v>ASM-NGOB-V42-TEST</x:v>
      </x:c>
      <x:c r="C84" s="264" t="str">
        <x:f>IF('01_ASSESSMENT'!$B$7="","",'01_ASSESSMENT'!$B$7)</x:f>
        <x:v>ORG-NGOB</x:v>
      </x:c>
      <x:c r="D84" s="264" t="str">
        <x:f>IF('02_DISPLAY_CONFIG'!$B$15="","",'02_DISPLAY_CONFIG'!$B$15)</x:f>
        <x:v>PORTFOLIO-NGOB</x:v>
      </x:c>
      <x:c r="E84" s="265" t="str">
        <x:f>""</x:f>
      </x:c>
      <x:c r="F84" s="265" t="str">
        <x:f>""</x:f>
      </x:c>
      <x:c r="G84" s="264" t="str">
        <x:f>IF('02_DISPLAY_CONFIG'!$B$37="","",'02_DISPLAY_CONFIG'!$B$37)</x:f>
        <x:v>Projection</x:v>
      </x:c>
      <x:c r="H84" s="264" t="str">
        <x:f>"RESERVE_CONTRIBUTION"</x:f>
        <x:v>RESERVE_CONTRIBUTION</x:v>
      </x:c>
      <x:c r="I84" s="276" t="n">
        <x:f>IF(OR($B84="",$S84=""),"",IF(COUNTIFS('32_FINANCIAL'!$B$7:$B$506,$B84,'32_FINANCIAL'!$G$7:$G$506,$S84,'32_FINANCIAL'!$I$7:$I$506,"RESERVE_CONTRIBUTION",'32_FINANCIAL'!$D$7:$D$506,$D84,'32_FINANCIAL'!$V$7:$V$506,"&lt;&gt;Excluded")=0,"",SUMIFS('32_FINANCIAL'!$J$7:$J$506,'32_FINANCIAL'!$B$7:$B$506,$B84,'32_FINANCIAL'!$G$7:$G$506,$S84,'32_FINANCIAL'!$I$7:$I$506,"RESERVE_CONTRIBUTION",'32_FINANCIAL'!$D$7:$D$506,$D84,'32_FINANCIAL'!$V$7:$V$506,"&lt;&gt;Excluded")))</x:f>
        <x:v>226959.749638125</x:v>
      </x:c>
      <x:c r="J84" s="264" t="str">
        <x:f>"Currency"</x:f>
        <x:v>Currency</x:v>
      </x:c>
      <x:c r="K84" s="264" t="str">
        <x:f>IF(NOT(ISNUMBER($I84)),"Missing","Available")</x:f>
        <x:v>Available</x:v>
      </x:c>
      <x:c r="L84" s="264" t="str">
        <x:f>"CALC-REPAIR"</x:f>
        <x:v>CALC-REPAIR</x:v>
      </x:c>
      <x:c r="M84" s="264" t="str">
        <x:f>"1.0"</x:f>
        <x:v>1.0</x:v>
      </x:c>
      <x:c r="N84" s="264" t="str">
        <x:f>""</x:f>
      </x:c>
      <x:c r="O84" s="265" t="str">
        <x:f>""</x:f>
      </x:c>
      <x:c r="P84" s="264" t="str">
        <x:f>IF('01_ASSESSMENT'!$C$7="","",'01_ASSESSMENT'!$C$7)</x:f>
        <x:v>V4.2-NGOB-CORRECTED-TEST</x:v>
      </x:c>
      <x:c r="Q84" s="264" t="str">
        <x:f>"Formula-driven blank template"</x:f>
        <x:v>Formula-driven blank template</x:v>
      </x:c>
      <x:c r="R84" s="264" t="str">
        <x:f>IF($K84="Missing","No data available",IF($H84="PLACEHOLDER_SUBSIDY","Placeholder",IF($G84="Actual","Confirmed","Projected")))</x:f>
        <x:v>Projected</x:v>
      </x:c>
      <x:c r="S84" s="264" t="str">
        <x:f>IF('02_DISPLAY_CONFIG'!$B$26="","",'02_DISPLAY_CONFIG'!$B$26)</x:f>
        <x:v>2027-2028</x:v>
      </x:c>
      <x:c r="T84" s="136"/>
      <x:c r="U84" s="136"/>
      <x:c r="V84" s="136"/>
      <x:c r="W84" s="136"/>
      <x:c r="X84" s="136"/>
      <x:c r="Y84" s="136"/>
      <x:c r="Z84" s="136"/>
    </x:row>
    <x:row r="85" ht="19.5" hidden="0" customHeight="1">
      <x:c r="A85" s="264" t="str">
        <x:f>IF($S85="","","MR-"&amp;$B85&amp;"-"&amp;$S85&amp;"-"&amp;$H85)</x:f>
        <x:v>MR-ASM-NGOB-V42-TEST-2027-2028-CASH_AFTER_RESERVE</x:v>
      </x:c>
      <x:c r="B85" s="264" t="str">
        <x:f>IF('01_ASSESSMENT'!$A$7="","",'01_ASSESSMENT'!$A$7)</x:f>
        <x:v>ASM-NGOB-V42-TEST</x:v>
      </x:c>
      <x:c r="C85" s="264" t="str">
        <x:f>IF('01_ASSESSMENT'!$B$7="","",'01_ASSESSMENT'!$B$7)</x:f>
        <x:v>ORG-NGOB</x:v>
      </x:c>
      <x:c r="D85" s="264" t="str">
        <x:f>IF('02_DISPLAY_CONFIG'!$B$15="","",'02_DISPLAY_CONFIG'!$B$15)</x:f>
        <x:v>PORTFOLIO-NGOB</x:v>
      </x:c>
      <x:c r="E85" s="265" t="str">
        <x:f>""</x:f>
      </x:c>
      <x:c r="F85" s="265" t="str">
        <x:f>""</x:f>
      </x:c>
      <x:c r="G85" s="264" t="str">
        <x:f>IF('02_DISPLAY_CONFIG'!$B$37="","",'02_DISPLAY_CONFIG'!$B$37)</x:f>
        <x:v>Projection</x:v>
      </x:c>
      <x:c r="H85" s="264" t="str">
        <x:f>"CASH_AFTER_RESERVE"</x:f>
        <x:v>CASH_AFTER_RESERVE</x:v>
      </x:c>
      <x:c r="I85" s="276" t="n">
        <x:f>IF(OR(NOT(ISNUMBER(I78)),NOT(ISNUMBER(I79)),NOT(ISNUMBER(I84))),"",I78-I79-I84)</x:f>
        <x:v>3098593.676662291</x:v>
      </x:c>
      <x:c r="J85" s="264" t="str">
        <x:f>"Currency"</x:f>
        <x:v>Currency</x:v>
      </x:c>
      <x:c r="K85" s="264" t="str">
        <x:f>IF(NOT(ISNUMBER($I85)),"Missing","Available")</x:f>
        <x:v>Available</x:v>
      </x:c>
      <x:c r="L85" s="264" t="str">
        <x:f>"CALC-CASH-AFTER-RES"</x:f>
        <x:v>CALC-CASH-AFTER-RES</x:v>
      </x:c>
      <x:c r="M85" s="264" t="str">
        <x:f>"1.0"</x:f>
        <x:v>1.0</x:v>
      </x:c>
      <x:c r="N85" s="264" t="str">
        <x:f>""</x:f>
      </x:c>
      <x:c r="O85" s="265" t="str">
        <x:f>""</x:f>
      </x:c>
      <x:c r="P85" s="264" t="str">
        <x:f>IF('01_ASSESSMENT'!$C$7="","",'01_ASSESSMENT'!$C$7)</x:f>
        <x:v>V4.2-NGOB-CORRECTED-TEST</x:v>
      </x:c>
      <x:c r="Q85" s="264" t="str">
        <x:f>"Formula-driven blank template"</x:f>
        <x:v>Formula-driven blank template</x:v>
      </x:c>
      <x:c r="R85" s="264" t="str">
        <x:f>IF($K85="Missing","No data available",IF($H85="PLACEHOLDER_SUBSIDY","Placeholder",IF($G85="Actual","Confirmed","Projected")))</x:f>
        <x:v>Projected</x:v>
      </x:c>
      <x:c r="S85" s="264" t="str">
        <x:f>IF('02_DISPLAY_CONFIG'!$B$26="","",'02_DISPLAY_CONFIG'!$B$26)</x:f>
        <x:v>2027-2028</x:v>
      </x:c>
      <x:c r="T85" s="136"/>
      <x:c r="U85" s="136"/>
      <x:c r="V85" s="136"/>
      <x:c r="W85" s="136"/>
      <x:c r="X85" s="136"/>
      <x:c r="Y85" s="136"/>
      <x:c r="Z85" s="136"/>
    </x:row>
    <x:row r="86" ht="19.5" hidden="0" customHeight="1">
      <x:c r="A86" s="264" t="str">
        <x:f>IF($S86="","","MR-"&amp;$B86&amp;"-"&amp;$S86&amp;"-"&amp;$H86)</x:f>
        <x:v>MR-ASM-NGOB-V42-TEST-2027-2028-REV_RENT_EXISTING</x:v>
      </x:c>
      <x:c r="B86" s="264" t="str">
        <x:f>IF('01_ASSESSMENT'!$A$7="","",'01_ASSESSMENT'!$A$7)</x:f>
        <x:v>ASM-NGOB-V42-TEST</x:v>
      </x:c>
      <x:c r="C86" s="264" t="str">
        <x:f>IF('01_ASSESSMENT'!$B$7="","",'01_ASSESSMENT'!$B$7)</x:f>
        <x:v>ORG-NGOB</x:v>
      </x:c>
      <x:c r="D86" s="264" t="str">
        <x:f>IF('02_DISPLAY_CONFIG'!$B$15="","",'02_DISPLAY_CONFIG'!$B$15)</x:f>
        <x:v>PORTFOLIO-NGOB</x:v>
      </x:c>
      <x:c r="E86" s="265" t="str">
        <x:f>""</x:f>
      </x:c>
      <x:c r="F86" s="265" t="str">
        <x:f>""</x:f>
      </x:c>
      <x:c r="G86" s="264" t="str">
        <x:f>IF('02_DISPLAY_CONFIG'!$B$37="","",'02_DISPLAY_CONFIG'!$B$37)</x:f>
        <x:v>Projection</x:v>
      </x:c>
      <x:c r="H86" s="264" t="str">
        <x:f>"REV_RENT_EXISTING"</x:f>
        <x:v>REV_RENT_EXISTING</x:v>
      </x:c>
      <x:c r="I86" s="276" t="n">
        <x:f>IF(OR($B86="",$S86=""),"",IF(COUNTIFS('32_FINANCIAL'!$B$7:$B$506,$B86,'32_FINANCIAL'!$G$7:$G$506,$S86,'32_FINANCIAL'!$I$7:$I$506,"REV_RENT_EXISTING",'32_FINANCIAL'!$D$7:$D$506,$D86,'32_FINANCIAL'!$V$7:$V$506,"&lt;&gt;Excluded")=0,"",SUMIFS('32_FINANCIAL'!$J$7:$J$506,'32_FINANCIAL'!$B$7:$B$506,$B86,'32_FINANCIAL'!$G$7:$G$506,$S86,'32_FINANCIAL'!$I$7:$I$506,"REV_RENT_EXISTING",'32_FINANCIAL'!$D$7:$D$506,$D86,'32_FINANCIAL'!$V$7:$V$506,"&lt;&gt;Excluded")))</x:f>
        <x:v>5673993.740953125</x:v>
      </x:c>
      <x:c r="J86" s="264" t="str">
        <x:f>"Currency"</x:f>
        <x:v>Currency</x:v>
      </x:c>
      <x:c r="K86" s="264" t="str">
        <x:f>IF(NOT(ISNUMBER($I86)),"Missing","Available")</x:f>
        <x:v>Available</x:v>
      </x:c>
      <x:c r="L86" s="264" t="str">
        <x:f>"CALC-REV-COMPONENT"</x:f>
        <x:v>CALC-REV-COMPONENT</x:v>
      </x:c>
      <x:c r="M86" s="264" t="str">
        <x:f>"1.0"</x:f>
        <x:v>1.0</x:v>
      </x:c>
      <x:c r="N86" s="264" t="str">
        <x:f>""</x:f>
      </x:c>
      <x:c r="O86" s="265" t="str">
        <x:f>""</x:f>
      </x:c>
      <x:c r="P86" s="264" t="str">
        <x:f>IF('01_ASSESSMENT'!$C$7="","",'01_ASSESSMENT'!$C$7)</x:f>
        <x:v>V4.2-NGOB-CORRECTED-TEST</x:v>
      </x:c>
      <x:c r="Q86" s="264" t="str">
        <x:f>"Formula-driven blank template"</x:f>
        <x:v>Formula-driven blank template</x:v>
      </x:c>
      <x:c r="R86" s="264" t="str">
        <x:f>IF($K86="Missing","No data available",IF($H86="PLACEHOLDER_SUBSIDY","Placeholder",IF($G86="Actual","Confirmed","Projected")))</x:f>
        <x:v>Projected</x:v>
      </x:c>
      <x:c r="S86" s="264" t="str">
        <x:f>IF('02_DISPLAY_CONFIG'!$B$26="","",'02_DISPLAY_CONFIG'!$B$26)</x:f>
        <x:v>2027-2028</x:v>
      </x:c>
      <x:c r="T86" s="136"/>
      <x:c r="U86" s="136"/>
      <x:c r="V86" s="136"/>
      <x:c r="W86" s="136"/>
      <x:c r="X86" s="136"/>
      <x:c r="Y86" s="136"/>
      <x:c r="Z86" s="136"/>
    </x:row>
    <x:row r="87" ht="19.5" hidden="0" customHeight="1">
      <x:c r="A87" s="264" t="str">
        <x:f>IF($S87="","","MR-"&amp;$B87&amp;"-"&amp;$S87&amp;"-"&amp;$H87)</x:f>
        <x:v>MR-ASM-NGOB-V42-TEST-2027-2028-REV_RENT_NEW</x:v>
      </x:c>
      <x:c r="B87" s="264" t="str">
        <x:f>IF('01_ASSESSMENT'!$A$7="","",'01_ASSESSMENT'!$A$7)</x:f>
        <x:v>ASM-NGOB-V42-TEST</x:v>
      </x:c>
      <x:c r="C87" s="264" t="str">
        <x:f>IF('01_ASSESSMENT'!$B$7="","",'01_ASSESSMENT'!$B$7)</x:f>
        <x:v>ORG-NGOB</x:v>
      </x:c>
      <x:c r="D87" s="264" t="str">
        <x:f>IF('02_DISPLAY_CONFIG'!$B$15="","",'02_DISPLAY_CONFIG'!$B$15)</x:f>
        <x:v>PORTFOLIO-NGOB</x:v>
      </x:c>
      <x:c r="E87" s="265" t="str">
        <x:f>""</x:f>
      </x:c>
      <x:c r="F87" s="265" t="str">
        <x:f>""</x:f>
      </x:c>
      <x:c r="G87" s="264" t="str">
        <x:f>IF('02_DISPLAY_CONFIG'!$B$37="","",'02_DISPLAY_CONFIG'!$B$37)</x:f>
        <x:v>Projection</x:v>
      </x:c>
      <x:c r="H87" s="264" t="str">
        <x:f>"REV_RENT_NEW"</x:f>
        <x:v>REV_RENT_NEW</x:v>
      </x:c>
      <x:c r="I87" s="276" t="n">
        <x:f>IF(OR($B87="",$S87=""),"",IF(COUNTIFS('32_FINANCIAL'!$B$7:$B$506,$B87,'32_FINANCIAL'!$G$7:$G$506,$S87,'32_FINANCIAL'!$I$7:$I$506,"REV_RENT_NEW",'32_FINANCIAL'!$D$7:$D$506,$D87,'32_FINANCIAL'!$V$7:$V$506,"&lt;&gt;Excluded")=0,"",SUMIFS('32_FINANCIAL'!$J$7:$J$506,'32_FINANCIAL'!$B$7:$B$506,$B87,'32_FINANCIAL'!$G$7:$G$506,$S87,'32_FINANCIAL'!$I$7:$I$506,"REV_RENT_NEW",'32_FINANCIAL'!$D$7:$D$506,$D87,'32_FINANCIAL'!$V$7:$V$506,"&lt;&gt;Excluded")))</x:f>
        <x:v>9973034.04</x:v>
      </x:c>
      <x:c r="J87" s="264" t="str">
        <x:f>"Currency"</x:f>
        <x:v>Currency</x:v>
      </x:c>
      <x:c r="K87" s="264" t="str">
        <x:f>IF(NOT(ISNUMBER($I87)),"Missing","Available")</x:f>
        <x:v>Available</x:v>
      </x:c>
      <x:c r="L87" s="264" t="str">
        <x:f>"CALC-REV-COMPONENT"</x:f>
        <x:v>CALC-REV-COMPONENT</x:v>
      </x:c>
      <x:c r="M87" s="264" t="str">
        <x:f>"1.0"</x:f>
        <x:v>1.0</x:v>
      </x:c>
      <x:c r="N87" s="264" t="str">
        <x:f>""</x:f>
      </x:c>
      <x:c r="O87" s="265" t="str">
        <x:f>""</x:f>
      </x:c>
      <x:c r="P87" s="264" t="str">
        <x:f>IF('01_ASSESSMENT'!$C$7="","",'01_ASSESSMENT'!$C$7)</x:f>
        <x:v>V4.2-NGOB-CORRECTED-TEST</x:v>
      </x:c>
      <x:c r="Q87" s="264" t="str">
        <x:f>"Formula-driven blank template"</x:f>
        <x:v>Formula-driven blank template</x:v>
      </x:c>
      <x:c r="R87" s="264" t="str">
        <x:f>IF($K87="Missing","No data available",IF($H87="PLACEHOLDER_SUBSIDY","Placeholder",IF($G87="Actual","Confirmed","Projected")))</x:f>
        <x:v>Projected</x:v>
      </x:c>
      <x:c r="S87" s="264" t="str">
        <x:f>IF('02_DISPLAY_CONFIG'!$B$26="","",'02_DISPLAY_CONFIG'!$B$26)</x:f>
        <x:v>2027-2028</x:v>
      </x:c>
      <x:c r="T87" s="136"/>
      <x:c r="U87" s="136"/>
      <x:c r="V87" s="136"/>
      <x:c r="W87" s="136"/>
      <x:c r="X87" s="136"/>
      <x:c r="Y87" s="136"/>
      <x:c r="Z87" s="136"/>
    </x:row>
    <x:row r="88" ht="19.5" hidden="0" customHeight="1">
      <x:c r="A88" s="264" t="str">
        <x:f>IF($S88="","","MR-"&amp;$B88&amp;"-"&amp;$S88&amp;"-"&amp;$H88)</x:f>
        <x:v>MR-ASM-NGOB-V42-TEST-2027-2028-REV_SUBSIDY</x:v>
      </x:c>
      <x:c r="B88" s="264" t="str">
        <x:f>IF('01_ASSESSMENT'!$A$7="","",'01_ASSESSMENT'!$A$7)</x:f>
        <x:v>ASM-NGOB-V42-TEST</x:v>
      </x:c>
      <x:c r="C88" s="264" t="str">
        <x:f>IF('01_ASSESSMENT'!$B$7="","",'01_ASSESSMENT'!$B$7)</x:f>
        <x:v>ORG-NGOB</x:v>
      </x:c>
      <x:c r="D88" s="264" t="str">
        <x:f>IF('02_DISPLAY_CONFIG'!$B$15="","",'02_DISPLAY_CONFIG'!$B$15)</x:f>
        <x:v>PORTFOLIO-NGOB</x:v>
      </x:c>
      <x:c r="E88" s="265" t="str">
        <x:f>""</x:f>
      </x:c>
      <x:c r="F88" s="265" t="str">
        <x:f>""</x:f>
      </x:c>
      <x:c r="G88" s="264" t="str">
        <x:f>IF('02_DISPLAY_CONFIG'!$B$37="","",'02_DISPLAY_CONFIG'!$B$37)</x:f>
        <x:v>Projection</x:v>
      </x:c>
      <x:c r="H88" s="264" t="str">
        <x:f>"REV_SUBSIDY"</x:f>
        <x:v>REV_SUBSIDY</x:v>
      </x:c>
      <x:c r="I88" s="276" t="n">
        <x:f>IF(OR($B88="",$S88=""),"",IF(COUNTIFS('32_FINANCIAL'!$B$7:$B$506,$B88,'32_FINANCIAL'!$G$7:$G$506,$S88,'32_FINANCIAL'!$I$7:$I$506,"REV_SUBSIDY",'32_FINANCIAL'!$D$7:$D$506,$D88,'32_FINANCIAL'!$V$7:$V$506,"&lt;&gt;Excluded")=0,"",SUMIFS('32_FINANCIAL'!$J$7:$J$506,'32_FINANCIAL'!$B$7:$B$506,$B88,'32_FINANCIAL'!$G$7:$G$506,$S88,'32_FINANCIAL'!$I$7:$I$506,"REV_SUBSIDY",'32_FINANCIAL'!$D$7:$D$506,$D88,'32_FINANCIAL'!$V$7:$V$506,"&lt;&gt;Excluded")))</x:f>
        <x:v>3870634.6799520003</x:v>
      </x:c>
      <x:c r="J88" s="264" t="str">
        <x:f>"Currency"</x:f>
        <x:v>Currency</x:v>
      </x:c>
      <x:c r="K88" s="264" t="str">
        <x:f>IF(NOT(ISNUMBER($I88)),"Missing","Available")</x:f>
        <x:v>Available</x:v>
      </x:c>
      <x:c r="L88" s="264" t="str">
        <x:f>"CALC-REV-COMPONENT"</x:f>
        <x:v>CALC-REV-COMPONENT</x:v>
      </x:c>
      <x:c r="M88" s="264" t="str">
        <x:f>"1.0"</x:f>
        <x:v>1.0</x:v>
      </x:c>
      <x:c r="N88" s="264" t="str">
        <x:f>""</x:f>
      </x:c>
      <x:c r="O88" s="265" t="str">
        <x:f>""</x:f>
      </x:c>
      <x:c r="P88" s="264" t="str">
        <x:f>IF('01_ASSESSMENT'!$C$7="","",'01_ASSESSMENT'!$C$7)</x:f>
        <x:v>V4.2-NGOB-CORRECTED-TEST</x:v>
      </x:c>
      <x:c r="Q88" s="264" t="str">
        <x:f>"Formula-driven blank template"</x:f>
        <x:v>Formula-driven blank template</x:v>
      </x:c>
      <x:c r="R88" s="264" t="str">
        <x:f>IF($K88="Missing","No data available",IF($H88="PLACEHOLDER_SUBSIDY","Placeholder",IF($G88="Actual","Confirmed","Projected")))</x:f>
        <x:v>Projected</x:v>
      </x:c>
      <x:c r="S88" s="264" t="str">
        <x:f>IF('02_DISPLAY_CONFIG'!$B$26="","",'02_DISPLAY_CONFIG'!$B$26)</x:f>
        <x:v>2027-2028</x:v>
      </x:c>
      <x:c r="T88" s="136"/>
      <x:c r="U88" s="136"/>
      <x:c r="V88" s="136"/>
      <x:c r="W88" s="136"/>
      <x:c r="X88" s="136"/>
      <x:c r="Y88" s="136"/>
      <x:c r="Z88" s="136"/>
    </x:row>
    <x:row r="89" ht="19.5" hidden="0" customHeight="1">
      <x:c r="A89" s="264" t="str">
        <x:f>IF($S89="","","MR-"&amp;$B89&amp;"-"&amp;$S89&amp;"-"&amp;$H89)</x:f>
        <x:v>MR-ASM-NGOB-V42-TEST-2027-2028-REV_OTHER</x:v>
      </x:c>
      <x:c r="B89" s="264" t="str">
        <x:f>IF('01_ASSESSMENT'!$A$7="","",'01_ASSESSMENT'!$A$7)</x:f>
        <x:v>ASM-NGOB-V42-TEST</x:v>
      </x:c>
      <x:c r="C89" s="264" t="str">
        <x:f>IF('01_ASSESSMENT'!$B$7="","",'01_ASSESSMENT'!$B$7)</x:f>
        <x:v>ORG-NGOB</x:v>
      </x:c>
      <x:c r="D89" s="264" t="str">
        <x:f>IF('02_DISPLAY_CONFIG'!$B$15="","",'02_DISPLAY_CONFIG'!$B$15)</x:f>
        <x:v>PORTFOLIO-NGOB</x:v>
      </x:c>
      <x:c r="E89" s="265" t="str">
        <x:f>""</x:f>
      </x:c>
      <x:c r="F89" s="265" t="str">
        <x:f>""</x:f>
      </x:c>
      <x:c r="G89" s="264" t="str">
        <x:f>IF('02_DISPLAY_CONFIG'!$B$37="","",'02_DISPLAY_CONFIG'!$B$37)</x:f>
        <x:v>Projection</x:v>
      </x:c>
      <x:c r="H89" s="264" t="str">
        <x:f>"REV_OTHER"</x:f>
        <x:v>REV_OTHER</x:v>
      </x:c>
      <x:c r="I89" s="276" t="n">
        <x:f>IF(OR($B89="",$S89=""),"",IF(COUNTIFS('32_FINANCIAL'!$B$7:$B$506,$B89,'32_FINANCIAL'!$G$7:$G$506,$S89,'32_FINANCIAL'!$I$7:$I$506,"REV_OTHER",'32_FINANCIAL'!$D$7:$D$506,$D89,'32_FINANCIAL'!$V$7:$V$506,"&lt;&gt;Excluded")=0,"",SUMIFS('32_FINANCIAL'!$J$7:$J$506,'32_FINANCIAL'!$B$7:$B$506,$B89,'32_FINANCIAL'!$G$7:$G$506,$S89,'32_FINANCIAL'!$I$7:$I$506,"REV_OTHER",'32_FINANCIAL'!$D$7:$D$506,$D89,'32_FINANCIAL'!$V$7:$V$506,"&lt;&gt;Excluded")))</x:f>
        <x:v>969177.21644776</x:v>
      </x:c>
      <x:c r="J89" s="264" t="str">
        <x:f>"Currency"</x:f>
        <x:v>Currency</x:v>
      </x:c>
      <x:c r="K89" s="264" t="str">
        <x:f>IF(NOT(ISNUMBER($I89)),"Missing","Available")</x:f>
        <x:v>Available</x:v>
      </x:c>
      <x:c r="L89" s="264" t="str">
        <x:f>"CALC-REV-COMPONENT"</x:f>
        <x:v>CALC-REV-COMPONENT</x:v>
      </x:c>
      <x:c r="M89" s="264" t="str">
        <x:f>"1.0"</x:f>
        <x:v>1.0</x:v>
      </x:c>
      <x:c r="N89" s="264" t="str">
        <x:f>""</x:f>
      </x:c>
      <x:c r="O89" s="265" t="str">
        <x:f>""</x:f>
      </x:c>
      <x:c r="P89" s="264" t="str">
        <x:f>IF('01_ASSESSMENT'!$C$7="","",'01_ASSESSMENT'!$C$7)</x:f>
        <x:v>V4.2-NGOB-CORRECTED-TEST</x:v>
      </x:c>
      <x:c r="Q89" s="264" t="str">
        <x:f>"Formula-driven blank template"</x:f>
        <x:v>Formula-driven blank template</x:v>
      </x:c>
      <x:c r="R89" s="264" t="str">
        <x:f>IF($K89="Missing","No data available",IF($H89="PLACEHOLDER_SUBSIDY","Placeholder",IF($G89="Actual","Confirmed","Projected")))</x:f>
        <x:v>Projected</x:v>
      </x:c>
      <x:c r="S89" s="264" t="str">
        <x:f>IF('02_DISPLAY_CONFIG'!$B$26="","",'02_DISPLAY_CONFIG'!$B$26)</x:f>
        <x:v>2027-2028</x:v>
      </x:c>
      <x:c r="T89" s="136"/>
      <x:c r="U89" s="136"/>
      <x:c r="V89" s="136"/>
      <x:c r="W89" s="136"/>
      <x:c r="X89" s="136"/>
      <x:c r="Y89" s="136"/>
      <x:c r="Z89" s="136"/>
    </x:row>
    <x:row r="90" ht="19.5" hidden="0" customHeight="1">
      <x:c r="A90" s="264" t="str">
        <x:f>IF($S90="","","MR-"&amp;$B90&amp;"-"&amp;$S90&amp;"-"&amp;$H90)</x:f>
        <x:v>MR-ASM-NGOB-V42-TEST-2027-2028-PLACEHOLDER_SUBSIDY</x:v>
      </x:c>
      <x:c r="B90" s="264" t="str">
        <x:f>IF('01_ASSESSMENT'!$A$7="","",'01_ASSESSMENT'!$A$7)</x:f>
        <x:v>ASM-NGOB-V42-TEST</x:v>
      </x:c>
      <x:c r="C90" s="264" t="str">
        <x:f>IF('01_ASSESSMENT'!$B$7="","",'01_ASSESSMENT'!$B$7)</x:f>
        <x:v>ORG-NGOB</x:v>
      </x:c>
      <x:c r="D90" s="264" t="str">
        <x:f>IF('02_DISPLAY_CONFIG'!$B$15="","",'02_DISPLAY_CONFIG'!$B$15)</x:f>
        <x:v>PORTFOLIO-NGOB</x:v>
      </x:c>
      <x:c r="E90" s="265" t="str">
        <x:f>""</x:f>
      </x:c>
      <x:c r="F90" s="265" t="str">
        <x:f>""</x:f>
      </x:c>
      <x:c r="G90" s="264" t="str">
        <x:f>IF('02_DISPLAY_CONFIG'!$B$37="","",'02_DISPLAY_CONFIG'!$B$37)</x:f>
        <x:v>Projection</x:v>
      </x:c>
      <x:c r="H90" s="264" t="str">
        <x:f>"PLACEHOLDER_SUBSIDY"</x:f>
        <x:v>PLACEHOLDER_SUBSIDY</x:v>
      </x:c>
      <x:c r="I90" s="276" t="n">
        <x:f>IF(OR($B90="",$S90=""),"",IF(COUNTIFS('32_FINANCIAL'!$B$7:$B$506,$B90,'32_FINANCIAL'!$G$7:$G$506,$S90,'32_FINANCIAL'!$I$7:$I$506,"REV_SUBSIDY",'32_FINANCIAL'!$S$7:$S$506,"Placeholder")=0,0,SUMIFS('32_FINANCIAL'!$J$7:$J$506,'32_FINANCIAL'!$B$7:$B$506,$B90,'32_FINANCIAL'!$G$7:$G$506,$S90,'32_FINANCIAL'!$I$7:$I$506,"REV_SUBSIDY",'32_FINANCIAL'!$S$7:$S$506,"Placeholder")))</x:f>
        <x:v>870689</x:v>
      </x:c>
      <x:c r="J90" s="264" t="str">
        <x:f>"Currency"</x:f>
        <x:v>Currency</x:v>
      </x:c>
      <x:c r="K90" s="264" t="str">
        <x:f>IF(NOT(ISNUMBER($I90)),"Missing","Available")</x:f>
        <x:v>Available</x:v>
      </x:c>
      <x:c r="L90" s="264" t="str">
        <x:f>"CALC-PLACEHOLDER-SUBSIDY"</x:f>
        <x:v>CALC-PLACEHOLDER-SUBSIDY</x:v>
      </x:c>
      <x:c r="M90" s="264" t="str">
        <x:f>"1.0"</x:f>
        <x:v>1.0</x:v>
      </x:c>
      <x:c r="N90" s="264" t="str">
        <x:f>""</x:f>
      </x:c>
      <x:c r="O90" s="265" t="str">
        <x:f>""</x:f>
      </x:c>
      <x:c r="P90" s="264" t="str">
        <x:f>IF('01_ASSESSMENT'!$C$7="","",'01_ASSESSMENT'!$C$7)</x:f>
        <x:v>V4.2-NGOB-CORRECTED-TEST</x:v>
      </x:c>
      <x:c r="Q90" s="264" t="str">
        <x:f>"Formula-driven blank template"</x:f>
        <x:v>Formula-driven blank template</x:v>
      </x:c>
      <x:c r="R90" s="264" t="str">
        <x:f>IF($K90="Missing","No data available",IF($H90="PLACEHOLDER_SUBSIDY","Placeholder",IF($G90="Actual","Confirmed","Projected")))</x:f>
        <x:v>Placeholder</x:v>
      </x:c>
      <x:c r="S90" s="264" t="str">
        <x:f>IF('02_DISPLAY_CONFIG'!$B$26="","",'02_DISPLAY_CONFIG'!$B$26)</x:f>
        <x:v>2027-2028</x:v>
      </x:c>
      <x:c r="T90" s="136"/>
      <x:c r="U90" s="136"/>
      <x:c r="V90" s="136"/>
      <x:c r="W90" s="136"/>
      <x:c r="X90" s="136"/>
      <x:c r="Y90" s="136"/>
      <x:c r="Z90" s="136"/>
    </x:row>
    <x:row r="91" ht="19.5" hidden="0" customHeight="1">
      <x:c r="A91" s="264" t="str">
        <x:f>IF($S91="","","MR-"&amp;$B91&amp;"-"&amp;$S91&amp;"-"&amp;$H91)</x:f>
        <x:v>MR-ASM-NGOB-V42-TEST-2027-2028-NOI_EX_PLACEHOLDER</x:v>
      </x:c>
      <x:c r="B91" s="264" t="str">
        <x:f>IF('01_ASSESSMENT'!$A$7="","",'01_ASSESSMENT'!$A$7)</x:f>
        <x:v>ASM-NGOB-V42-TEST</x:v>
      </x:c>
      <x:c r="C91" s="264" t="str">
        <x:f>IF('01_ASSESSMENT'!$B$7="","",'01_ASSESSMENT'!$B$7)</x:f>
        <x:v>ORG-NGOB</x:v>
      </x:c>
      <x:c r="D91" s="264" t="str">
        <x:f>IF('02_DISPLAY_CONFIG'!$B$15="","",'02_DISPLAY_CONFIG'!$B$15)</x:f>
        <x:v>PORTFOLIO-NGOB</x:v>
      </x:c>
      <x:c r="E91" s="265" t="str">
        <x:f>""</x:f>
      </x:c>
      <x:c r="F91" s="265" t="str">
        <x:f>""</x:f>
      </x:c>
      <x:c r="G91" s="264" t="str">
        <x:f>IF('02_DISPLAY_CONFIG'!$B$37="","",'02_DISPLAY_CONFIG'!$B$37)</x:f>
        <x:v>Projection</x:v>
      </x:c>
      <x:c r="H91" s="264" t="str">
        <x:f>"NOI_EX_PLACEHOLDER"</x:f>
        <x:v>NOI_EX_PLACEHOLDER</x:v>
      </x:c>
      <x:c r="I91" s="276" t="n">
        <x:f>IF(NOT(ISNUMBER(I78)),"",I78-I90)</x:f>
        <x:v>8509665.426300416</x:v>
      </x:c>
      <x:c r="J91" s="264" t="str">
        <x:f>"Currency"</x:f>
        <x:v>Currency</x:v>
      </x:c>
      <x:c r="K91" s="264" t="str">
        <x:f>IF(NOT(ISNUMBER($I91)),"Missing","Available")</x:f>
        <x:v>Available</x:v>
      </x:c>
      <x:c r="L91" s="264" t="str">
        <x:f>"CALC-NOI-EX-PLACEHOLDER"</x:f>
        <x:v>CALC-NOI-EX-PLACEHOLDER</x:v>
      </x:c>
      <x:c r="M91" s="264" t="str">
        <x:f>"1.0"</x:f>
        <x:v>1.0</x:v>
      </x:c>
      <x:c r="N91" s="264" t="str">
        <x:f>""</x:f>
      </x:c>
      <x:c r="O91" s="265" t="str">
        <x:f>""</x:f>
      </x:c>
      <x:c r="P91" s="264" t="str">
        <x:f>IF('01_ASSESSMENT'!$C$7="","",'01_ASSESSMENT'!$C$7)</x:f>
        <x:v>V4.2-NGOB-CORRECTED-TEST</x:v>
      </x:c>
      <x:c r="Q91" s="264" t="str">
        <x:f>"Formula-driven blank template"</x:f>
        <x:v>Formula-driven blank template</x:v>
      </x:c>
      <x:c r="R91" s="264" t="str">
        <x:f>IF($K91="Missing","No data available",IF($H91="PLACEHOLDER_SUBSIDY","Placeholder",IF($G91="Actual","Confirmed","Projected")))</x:f>
        <x:v>Projected</x:v>
      </x:c>
      <x:c r="S91" s="264" t="str">
        <x:f>IF('02_DISPLAY_CONFIG'!$B$26="","",'02_DISPLAY_CONFIG'!$B$26)</x:f>
        <x:v>2027-2028</x:v>
      </x:c>
      <x:c r="T91" s="136"/>
      <x:c r="U91" s="136"/>
      <x:c r="V91" s="136"/>
      <x:c r="W91" s="136"/>
      <x:c r="X91" s="136"/>
      <x:c r="Y91" s="136"/>
      <x:c r="Z91" s="136"/>
    </x:row>
    <x:row r="92" ht="19.5" hidden="0" customHeight="1">
      <x:c r="A92" s="264" t="str">
        <x:f>IF($S92="","","MR-"&amp;$B92&amp;"-"&amp;$S92&amp;"-"&amp;$H92)</x:f>
        <x:v>MR-ASM-NGOB-V42-TEST-2027-2028-DSCR_EX_PLACEHOLDER</x:v>
      </x:c>
      <x:c r="B92" s="264" t="str">
        <x:f>IF('01_ASSESSMENT'!$A$7="","",'01_ASSESSMENT'!$A$7)</x:f>
        <x:v>ASM-NGOB-V42-TEST</x:v>
      </x:c>
      <x:c r="C92" s="264" t="str">
        <x:f>IF('01_ASSESSMENT'!$B$7="","",'01_ASSESSMENT'!$B$7)</x:f>
        <x:v>ORG-NGOB</x:v>
      </x:c>
      <x:c r="D92" s="264" t="str">
        <x:f>IF('02_DISPLAY_CONFIG'!$B$15="","",'02_DISPLAY_CONFIG'!$B$15)</x:f>
        <x:v>PORTFOLIO-NGOB</x:v>
      </x:c>
      <x:c r="E92" s="265" t="str">
        <x:f>""</x:f>
      </x:c>
      <x:c r="F92" s="265" t="str">
        <x:f>""</x:f>
      </x:c>
      <x:c r="G92" s="264" t="str">
        <x:f>IF('02_DISPLAY_CONFIG'!$B$37="","",'02_DISPLAY_CONFIG'!$B$37)</x:f>
        <x:v>Projection</x:v>
      </x:c>
      <x:c r="H92" s="264" t="str">
        <x:f>"DSCR_EX_PLACEHOLDER"</x:f>
        <x:v>DSCR_EX_PLACEHOLDER</x:v>
      </x:c>
      <x:c r="I92" s="276" t="n">
        <x:f>IF(OR(NOT(ISNUMBER(I91)),NOT(ISNUMBER(I79)),I79&lt;=0),"",I91/I79)</x:f>
        <x:v>1.4054409758967166</x:v>
      </x:c>
      <x:c r="J92" s="264" t="str">
        <x:f>"x"</x:f>
        <x:v>x</x:v>
      </x:c>
      <x:c r="K92" s="264" t="str">
        <x:f>IF(NOT(ISNUMBER($I92)),"Missing","Available")</x:f>
        <x:v>Available</x:v>
      </x:c>
      <x:c r="L92" s="264" t="str">
        <x:f>"CALC-DSCR-EX-PLACEHOLDER"</x:f>
        <x:v>CALC-DSCR-EX-PLACEHOLDER</x:v>
      </x:c>
      <x:c r="M92" s="264" t="str">
        <x:f>"1.0"</x:f>
        <x:v>1.0</x:v>
      </x:c>
      <x:c r="N92" s="264" t="str">
        <x:f>""</x:f>
      </x:c>
      <x:c r="O92" s="265" t="str">
        <x:f>""</x:f>
      </x:c>
      <x:c r="P92" s="264" t="str">
        <x:f>IF('01_ASSESSMENT'!$C$7="","",'01_ASSESSMENT'!$C$7)</x:f>
        <x:v>V4.2-NGOB-CORRECTED-TEST</x:v>
      </x:c>
      <x:c r="Q92" s="264" t="str">
        <x:f>"Formula-driven blank template"</x:f>
        <x:v>Formula-driven blank template</x:v>
      </x:c>
      <x:c r="R92" s="264" t="str">
        <x:f>IF($K92="Missing","No data available",IF($H92="PLACEHOLDER_SUBSIDY","Placeholder",IF($G92="Actual","Confirmed","Projected")))</x:f>
        <x:v>Projected</x:v>
      </x:c>
      <x:c r="S92" s="264" t="str">
        <x:f>IF('02_DISPLAY_CONFIG'!$B$26="","",'02_DISPLAY_CONFIG'!$B$26)</x:f>
        <x:v>2027-2028</x:v>
      </x:c>
      <x:c r="T92" s="136"/>
      <x:c r="U92" s="136"/>
      <x:c r="V92" s="136"/>
      <x:c r="W92" s="136"/>
      <x:c r="X92" s="136"/>
      <x:c r="Y92" s="136"/>
      <x:c r="Z92" s="136"/>
    </x:row>
    <x:row r="93" ht="19.5" hidden="0" customHeight="1">
      <x:c r="A93" s="264" t="str">
        <x:f>IF($S93="","","MR-"&amp;$B93&amp;"-"&amp;$S93&amp;"-"&amp;$H93)</x:f>
        <x:v>MR-ASM-NGOB-V42-TEST-2027-2028-CASH_EX_PLACEHOLDER</x:v>
      </x:c>
      <x:c r="B93" s="264" t="str">
        <x:f>IF('01_ASSESSMENT'!$A$7="","",'01_ASSESSMENT'!$A$7)</x:f>
        <x:v>ASM-NGOB-V42-TEST</x:v>
      </x:c>
      <x:c r="C93" s="264" t="str">
        <x:f>IF('01_ASSESSMENT'!$B$7="","",'01_ASSESSMENT'!$B$7)</x:f>
        <x:v>ORG-NGOB</x:v>
      </x:c>
      <x:c r="D93" s="264" t="str">
        <x:f>IF('02_DISPLAY_CONFIG'!$B$15="","",'02_DISPLAY_CONFIG'!$B$15)</x:f>
        <x:v>PORTFOLIO-NGOB</x:v>
      </x:c>
      <x:c r="E93" s="265" t="str">
        <x:f>""</x:f>
      </x:c>
      <x:c r="F93" s="265" t="str">
        <x:f>""</x:f>
      </x:c>
      <x:c r="G93" s="264" t="str">
        <x:f>IF('02_DISPLAY_CONFIG'!$B$37="","",'02_DISPLAY_CONFIG'!$B$37)</x:f>
        <x:v>Projection</x:v>
      </x:c>
      <x:c r="H93" s="264" t="str">
        <x:f>"CASH_EX_PLACEHOLDER"</x:f>
        <x:v>CASH_EX_PLACEHOLDER</x:v>
      </x:c>
      <x:c r="I93" s="276" t="n">
        <x:f>IF(OR(NOT(ISNUMBER(I91)),NOT(ISNUMBER(I79))),"",I91-I79)</x:f>
        <x:v>2454864.426300416</x:v>
      </x:c>
      <x:c r="J93" s="264" t="str">
        <x:f>"Currency"</x:f>
        <x:v>Currency</x:v>
      </x:c>
      <x:c r="K93" s="264" t="str">
        <x:f>IF(NOT(ISNUMBER($I93)),"Missing","Available")</x:f>
        <x:v>Available</x:v>
      </x:c>
      <x:c r="L93" s="264" t="str">
        <x:f>"CALC-CASH-EX-PLACEHOLDER"</x:f>
        <x:v>CALC-CASH-EX-PLACEHOLDER</x:v>
      </x:c>
      <x:c r="M93" s="264" t="str">
        <x:f>"1.0"</x:f>
        <x:v>1.0</x:v>
      </x:c>
      <x:c r="N93" s="264" t="str">
        <x:f>""</x:f>
      </x:c>
      <x:c r="O93" s="265" t="str">
        <x:f>""</x:f>
      </x:c>
      <x:c r="P93" s="264" t="str">
        <x:f>IF('01_ASSESSMENT'!$C$7="","",'01_ASSESSMENT'!$C$7)</x:f>
        <x:v>V4.2-NGOB-CORRECTED-TEST</x:v>
      </x:c>
      <x:c r="Q93" s="264" t="str">
        <x:f>"Formula-driven blank template"</x:f>
        <x:v>Formula-driven blank template</x:v>
      </x:c>
      <x:c r="R93" s="264" t="str">
        <x:f>IF($K93="Missing","No data available",IF($H93="PLACEHOLDER_SUBSIDY","Placeholder",IF($G93="Actual","Confirmed","Projected")))</x:f>
        <x:v>Projected</x:v>
      </x:c>
      <x:c r="S93" s="264" t="str">
        <x:f>IF('02_DISPLAY_CONFIG'!$B$26="","",'02_DISPLAY_CONFIG'!$B$26)</x:f>
        <x:v>2027-2028</x:v>
      </x:c>
      <x:c r="T93" s="136"/>
      <x:c r="U93" s="136"/>
      <x:c r="V93" s="136"/>
      <x:c r="W93" s="136"/>
      <x:c r="X93" s="136"/>
      <x:c r="Y93" s="136"/>
      <x:c r="Z93" s="136"/>
    </x:row>
    <x:row r="94" ht="19.5" hidden="0" customHeight="1">
      <x:c r="A94" s="264" t="str">
        <x:f>IF($S94="","","MR-"&amp;$B94&amp;"-"&amp;$S94&amp;"-"&amp;$H94)</x:f>
        <x:v>MR-ASM-NGOB-V42-TEST-2027-2028-RESERVE_CLOSING</x:v>
      </x:c>
      <x:c r="B94" s="264" t="str">
        <x:f>IF('01_ASSESSMENT'!$A$7="","",'01_ASSESSMENT'!$A$7)</x:f>
        <x:v>ASM-NGOB-V42-TEST</x:v>
      </x:c>
      <x:c r="C94" s="264" t="str">
        <x:f>IF('01_ASSESSMENT'!$B$7="","",'01_ASSESSMENT'!$B$7)</x:f>
        <x:v>ORG-NGOB</x:v>
      </x:c>
      <x:c r="D94" s="264" t="str">
        <x:f>IF('02_DISPLAY_CONFIG'!$B$15="","",'02_DISPLAY_CONFIG'!$B$15)</x:f>
        <x:v>PORTFOLIO-NGOB</x:v>
      </x:c>
      <x:c r="E94" s="265" t="str">
        <x:f>""</x:f>
      </x:c>
      <x:c r="F94" s="265" t="str">
        <x:f>""</x:f>
      </x:c>
      <x:c r="G94" s="264" t="str">
        <x:f>IF('02_DISPLAY_CONFIG'!$B$37="","",'02_DISPLAY_CONFIG'!$B$37)</x:f>
        <x:v>Projection</x:v>
      </x:c>
      <x:c r="H94" s="264" t="str">
        <x:f>"RESERVE_CLOSING"</x:f>
        <x:v>RESERVE_CLOSING</x:v>
      </x:c>
      <x:c r="I94" s="276" t="n">
        <x:f>IF(OR($B94="",$S94=""),"",IF(COUNTIFS('34_CASH_RESERVES'!$B$7:$B$506,$B94,'34_CASH_RESERVES'!$Q$7:$Q$506,$S94)=0,"",SUMIFS('34_CASH_RESERVES'!$G$7:$G$506,'34_CASH_RESERVES'!$B$7:$B$506,$B94,'34_CASH_RESERVES'!$Q$7:$Q$506,$S94)))</x:f>
        <x:v>5637862.182179932</x:v>
      </x:c>
      <x:c r="J94" s="264" t="str">
        <x:f>"Currency"</x:f>
        <x:v>Currency</x:v>
      </x:c>
      <x:c r="K94" s="264" t="str">
        <x:f>IF(NOT(ISNUMBER($I94)),"Missing","Available")</x:f>
        <x:v>Available</x:v>
      </x:c>
      <x:c r="L94" s="264" t="str">
        <x:f>"CALC-RESERVE"</x:f>
        <x:v>CALC-RESERVE</x:v>
      </x:c>
      <x:c r="M94" s="264" t="str">
        <x:f>"1.0"</x:f>
        <x:v>1.0</x:v>
      </x:c>
      <x:c r="N94" s="264" t="str">
        <x:f>""</x:f>
      </x:c>
      <x:c r="O94" s="265" t="str">
        <x:f>""</x:f>
      </x:c>
      <x:c r="P94" s="264" t="str">
        <x:f>IF('01_ASSESSMENT'!$C$7="","",'01_ASSESSMENT'!$C$7)</x:f>
        <x:v>V4.2-NGOB-CORRECTED-TEST</x:v>
      </x:c>
      <x:c r="Q94" s="264" t="str">
        <x:f>"Formula-driven blank template"</x:f>
        <x:v>Formula-driven blank template</x:v>
      </x:c>
      <x:c r="R94" s="264" t="str">
        <x:f>IF($K94="Missing","No data available",IF($H94="PLACEHOLDER_SUBSIDY","Placeholder",IF($G94="Actual","Confirmed","Projected")))</x:f>
        <x:v>Projected</x:v>
      </x:c>
      <x:c r="S94" s="264" t="str">
        <x:f>IF('02_DISPLAY_CONFIG'!$B$26="","",'02_DISPLAY_CONFIG'!$B$26)</x:f>
        <x:v>2027-2028</x:v>
      </x:c>
      <x:c r="T94" s="136"/>
      <x:c r="U94" s="136"/>
      <x:c r="V94" s="136"/>
      <x:c r="W94" s="136"/>
      <x:c r="X94" s="136"/>
      <x:c r="Y94" s="136"/>
      <x:c r="Z94" s="136"/>
    </x:row>
    <x:row r="95" ht="19.5" hidden="0" customHeight="1">
      <x:c r="A95" s="264" t="str">
        <x:f>IF($S95="","","MR-"&amp;$B95&amp;"-"&amp;$S95&amp;"-"&amp;$H95)</x:f>
        <x:v>MR-ASM-NGOB-V42-TEST-2027-2028-HOMES_TOTAL</x:v>
      </x:c>
      <x:c r="B95" s="264" t="str">
        <x:f>IF('01_ASSESSMENT'!$A$7="","",'01_ASSESSMENT'!$A$7)</x:f>
        <x:v>ASM-NGOB-V42-TEST</x:v>
      </x:c>
      <x:c r="C95" s="264" t="str">
        <x:f>IF('01_ASSESSMENT'!$B$7="","",'01_ASSESSMENT'!$B$7)</x:f>
        <x:v>ORG-NGOB</x:v>
      </x:c>
      <x:c r="D95" s="264" t="str">
        <x:f>IF('02_DISPLAY_CONFIG'!$B$15="","",'02_DISPLAY_CONFIG'!$B$15)</x:f>
        <x:v>PORTFOLIO-NGOB</x:v>
      </x:c>
      <x:c r="E95" s="265" t="str">
        <x:f>""</x:f>
      </x:c>
      <x:c r="F95" s="265" t="str">
        <x:f>""</x:f>
      </x:c>
      <x:c r="G95" s="264" t="str">
        <x:f>IF('02_DISPLAY_CONFIG'!$B$37="","",'02_DISPLAY_CONFIG'!$B$37)</x:f>
        <x:v>Projection</x:v>
      </x:c>
      <x:c r="H95" s="264" t="str">
        <x:f>"HOMES_TOTAL"</x:f>
        <x:v>HOMES_TOTAL</x:v>
      </x:c>
      <x:c r="I95" s="276" t="n">
        <x:f>IF(OR($B95="",$S95=""),"",IF(COUNTIFS('31_PORTFOLIO_UNITS'!$B$7:$B$506,$B95,'31_PORTFOLIO_UNITS'!$G$7:$G$506,$S95)=0,"",SUMIFS('31_PORTFOLIO_UNITS'!$I$7:$I$506,'31_PORTFOLIO_UNITS'!$B$7:$B$506,$B95,'31_PORTFOLIO_UNITS'!$G$7:$G$506,$S95)))</x:f>
        <x:v>903</x:v>
      </x:c>
      <x:c r="J95" s="264" t="str">
        <x:f>"Count"</x:f>
        <x:v>Count</x:v>
      </x:c>
      <x:c r="K95" s="264" t="str">
        <x:f>IF(NOT(ISNUMBER($I95)),"Missing","Available")</x:f>
        <x:v>Available</x:v>
      </x:c>
      <x:c r="L95" s="264" t="str">
        <x:f>"CALC-HOMES"</x:f>
        <x:v>CALC-HOMES</x:v>
      </x:c>
      <x:c r="M95" s="264" t="str">
        <x:f>"1.0"</x:f>
        <x:v>1.0</x:v>
      </x:c>
      <x:c r="N95" s="264" t="str">
        <x:f>""</x:f>
      </x:c>
      <x:c r="O95" s="265" t="str">
        <x:f>""</x:f>
      </x:c>
      <x:c r="P95" s="264" t="str">
        <x:f>IF('01_ASSESSMENT'!$C$7="","",'01_ASSESSMENT'!$C$7)</x:f>
        <x:v>V4.2-NGOB-CORRECTED-TEST</x:v>
      </x:c>
      <x:c r="Q95" s="264" t="str">
        <x:f>"Formula-driven blank template"</x:f>
        <x:v>Formula-driven blank template</x:v>
      </x:c>
      <x:c r="R95" s="264" t="str">
        <x:f>IF($K95="Missing","No data available",IF($H95="PLACEHOLDER_SUBSIDY","Placeholder",IF($G95="Actual","Confirmed","Projected")))</x:f>
        <x:v>Projected</x:v>
      </x:c>
      <x:c r="S95" s="264" t="str">
        <x:f>IF('02_DISPLAY_CONFIG'!$B$26="","",'02_DISPLAY_CONFIG'!$B$26)</x:f>
        <x:v>2027-2028</x:v>
      </x:c>
      <x:c r="T95" s="136"/>
      <x:c r="U95" s="136"/>
      <x:c r="V95" s="136"/>
      <x:c r="W95" s="136"/>
      <x:c r="X95" s="136"/>
      <x:c r="Y95" s="136"/>
      <x:c r="Z95" s="136"/>
    </x:row>
    <x:row r="96" ht="19.5" hidden="0" customHeight="1">
      <x:c r="A96" s="264" t="str">
        <x:f>IF($S96="","","MR-"&amp;$B96&amp;"-"&amp;$S96&amp;"-"&amp;$H96)</x:f>
        <x:v>MR-ASM-NGOB-V42-TEST-2027-2028-OPEX_HEAD_OFFICE_STAFF</x:v>
      </x:c>
      <x:c r="B96" s="264" t="str">
        <x:f>IF('01_ASSESSMENT'!$A$7="","",'01_ASSESSMENT'!$A$7)</x:f>
        <x:v>ASM-NGOB-V42-TEST</x:v>
      </x:c>
      <x:c r="C96" s="264" t="str">
        <x:f>IF('01_ASSESSMENT'!$B$7="","",'01_ASSESSMENT'!$B$7)</x:f>
        <x:v>ORG-NGOB</x:v>
      </x:c>
      <x:c r="D96" s="264" t="str">
        <x:f>IF('02_DISPLAY_CONFIG'!$B$15="","",'02_DISPLAY_CONFIG'!$B$15)</x:f>
        <x:v>PORTFOLIO-NGOB</x:v>
      </x:c>
      <x:c r="E96" s="265" t="str">
        <x:f>""</x:f>
      </x:c>
      <x:c r="F96" s="265" t="str">
        <x:f>""</x:f>
      </x:c>
      <x:c r="G96" s="264" t="str">
        <x:f>IF('02_DISPLAY_CONFIG'!$B$37="","",'02_DISPLAY_CONFIG'!$B$37)</x:f>
        <x:v>Projection</x:v>
      </x:c>
      <x:c r="H96" s="264" t="str">
        <x:f>"OPEX_HEAD_OFFICE_STAFF"</x:f>
        <x:v>OPEX_HEAD_OFFICE_STAFF</x:v>
      </x:c>
      <x:c r="I96" s="276" t="n">
        <x:f>IF(OR($B96="",$S96=""),"",IF(COUNTIFS('32_FINANCIAL'!$B$7:$B$506,$B96,'32_FINANCIAL'!$G$7:$G$506,$S96,'32_FINANCIAL'!$I$7:$I$506,"OPEX_HEAD_OFFICE_STAFF",'32_FINANCIAL'!$D$7:$D$506,$D96,'32_FINANCIAL'!$V$7:$V$506,"&lt;&gt;Excluded")=0,"",SUMIFS('32_FINANCIAL'!$J$7:$J$506,'32_FINANCIAL'!$B$7:$B$506,$B96,'32_FINANCIAL'!$G$7:$G$506,$S96,'32_FINANCIAL'!$I$7:$I$506,"OPEX_HEAD_OFFICE_STAFF",'32_FINANCIAL'!$D$7:$D$506,$D96,'32_FINANCIAL'!$V$7:$V$506,"&lt;&gt;Excluded")))</x:f>
        <x:v>934224.462523452</x:v>
      </x:c>
      <x:c r="J96" s="264" t="str">
        <x:f>"Currency"</x:f>
        <x:v>Currency</x:v>
      </x:c>
      <x:c r="K96" s="264" t="str">
        <x:f>IF(NOT(ISNUMBER($I96)),"Missing","Available")</x:f>
        <x:v>Available</x:v>
      </x:c>
      <x:c r="L96" s="264" t="str">
        <x:f>"CALC-HEAD-OFFICE-GROWTH"</x:f>
        <x:v>CALC-HEAD-OFFICE-GROWTH</x:v>
      </x:c>
      <x:c r="M96" s="264" t="str">
        <x:f>"1.0"</x:f>
        <x:v>1.0</x:v>
      </x:c>
      <x:c r="N96" s="264" t="str">
        <x:f>""</x:f>
      </x:c>
      <x:c r="O96" s="265" t="str">
        <x:f>""</x:f>
      </x:c>
      <x:c r="P96" s="264" t="str">
        <x:f>IF('01_ASSESSMENT'!$C$7="","",'01_ASSESSMENT'!$C$7)</x:f>
        <x:v>V4.2-NGOB-CORRECTED-TEST</x:v>
      </x:c>
      <x:c r="Q96" s="264" t="str">
        <x:f>"Formula-driven blank template"</x:f>
        <x:v>Formula-driven blank template</x:v>
      </x:c>
      <x:c r="R96" s="264" t="str">
        <x:f>IF($K96="Missing","No data available",IF($H96="PLACEHOLDER_SUBSIDY","Placeholder",IF($G96="Actual","Confirmed","Projected")))</x:f>
        <x:v>Projected</x:v>
      </x:c>
      <x:c r="S96" s="264" t="str">
        <x:f>IF('02_DISPLAY_CONFIG'!$B$26="","",'02_DISPLAY_CONFIG'!$B$26)</x:f>
        <x:v>2027-2028</x:v>
      </x:c>
      <x:c r="T96" s="136"/>
      <x:c r="U96" s="136"/>
      <x:c r="V96" s="136"/>
      <x:c r="W96" s="136"/>
      <x:c r="X96" s="136"/>
      <x:c r="Y96" s="136"/>
      <x:c r="Z96" s="136"/>
    </x:row>
    <x:row r="97" ht="19.5" hidden="0" customHeight="1">
      <x:c r="A97" s="264" t="str">
        <x:f>IF($S97="","","MR-"&amp;$B97&amp;"-"&amp;$S97&amp;"-"&amp;$H97)</x:f>
        <x:v>MR-ASM-NGOB-V42-TEST-2027-2028-SUBSIDY_SHARE</x:v>
      </x:c>
      <x:c r="B97" s="264" t="str">
        <x:f>IF('01_ASSESSMENT'!$A$7="","",'01_ASSESSMENT'!$A$7)</x:f>
        <x:v>ASM-NGOB-V42-TEST</x:v>
      </x:c>
      <x:c r="C97" s="264" t="str">
        <x:f>IF('01_ASSESSMENT'!$B$7="","",'01_ASSESSMENT'!$B$7)</x:f>
        <x:v>ORG-NGOB</x:v>
      </x:c>
      <x:c r="D97" s="264" t="str">
        <x:f>IF('02_DISPLAY_CONFIG'!$B$15="","",'02_DISPLAY_CONFIG'!$B$15)</x:f>
        <x:v>PORTFOLIO-NGOB</x:v>
      </x:c>
      <x:c r="E97" s="265" t="str">
        <x:f>""</x:f>
      </x:c>
      <x:c r="F97" s="265" t="str">
        <x:f>""</x:f>
      </x:c>
      <x:c r="G97" s="264" t="str">
        <x:f>IF('02_DISPLAY_CONFIG'!$B$37="","",'02_DISPLAY_CONFIG'!$B$37)</x:f>
        <x:v>Projection</x:v>
      </x:c>
      <x:c r="H97" s="264" t="str">
        <x:f>"SUBSIDY_SHARE"</x:f>
        <x:v>SUBSIDY_SHARE</x:v>
      </x:c>
      <x:c r="I97" s="276" t="n">
        <x:f>IF(OR(NOT(ISNUMBER(I88)),NOT(ISNUMBER(I76)),I76=0),"",I88/I76)</x:f>
        <x:v>0.18893273637664973</x:v>
      </x:c>
      <x:c r="J97" s="264" t="str">
        <x:f>"Percent"</x:f>
        <x:v>Percent</x:v>
      </x:c>
      <x:c r="K97" s="264" t="str">
        <x:f>IF(NOT(ISNUMBER($I97)),"Missing","Available")</x:f>
        <x:v>Available</x:v>
      </x:c>
      <x:c r="L97" s="264" t="str">
        <x:f>"CALC-SUBSIDY-SHARE"</x:f>
        <x:v>CALC-SUBSIDY-SHARE</x:v>
      </x:c>
      <x:c r="M97" s="264" t="str">
        <x:f>"1.0"</x:f>
        <x:v>1.0</x:v>
      </x:c>
      <x:c r="N97" s="264" t="str">
        <x:f>""</x:f>
      </x:c>
      <x:c r="O97" s="265" t="str">
        <x:f>""</x:f>
      </x:c>
      <x:c r="P97" s="264" t="str">
        <x:f>IF('01_ASSESSMENT'!$C$7="","",'01_ASSESSMENT'!$C$7)</x:f>
        <x:v>V4.2-NGOB-CORRECTED-TEST</x:v>
      </x:c>
      <x:c r="Q97" s="264" t="str">
        <x:f>"Formula-driven blank template"</x:f>
        <x:v>Formula-driven blank template</x:v>
      </x:c>
      <x:c r="R97" s="264" t="str">
        <x:f>IF($K97="Missing","No data available",IF($H97="PLACEHOLDER_SUBSIDY","Placeholder",IF($G97="Actual","Confirmed","Projected")))</x:f>
        <x:v>Projected</x:v>
      </x:c>
      <x:c r="S97" s="264" t="str">
        <x:f>IF('02_DISPLAY_CONFIG'!$B$26="","",'02_DISPLAY_CONFIG'!$B$26)</x:f>
        <x:v>2027-2028</x:v>
      </x:c>
      <x:c r="T97" s="136"/>
      <x:c r="U97" s="136"/>
      <x:c r="V97" s="136"/>
      <x:c r="W97" s="136"/>
      <x:c r="X97" s="136"/>
      <x:c r="Y97" s="136"/>
      <x:c r="Z97" s="136"/>
    </x:row>
    <x:row r="98" ht="19.5" hidden="0" customHeight="1">
      <x:c r="A98" s="264"/>
      <x:c r="B98" s="264"/>
      <x:c r="C98" s="264"/>
      <x:c r="D98" s="264"/>
      <x:c r="E98" s="265"/>
      <x:c r="F98" s="265"/>
      <x:c r="G98" s="264"/>
      <x:c r="H98" s="264"/>
      <x:c r="I98" s="276"/>
      <x:c r="J98" s="264"/>
      <x:c r="K98" s="264"/>
      <x:c r="L98" s="264"/>
      <x:c r="M98" s="264"/>
      <x:c r="N98" s="264"/>
      <x:c r="O98" s="265"/>
      <x:c r="P98" s="264"/>
      <x:c r="Q98" s="264"/>
      <x:c r="R98" s="264"/>
      <x:c r="S98" s="264"/>
      <x:c r="T98" s="136"/>
      <x:c r="U98" s="136"/>
      <x:c r="V98" s="136"/>
      <x:c r="W98" s="136"/>
      <x:c r="X98" s="136"/>
      <x:c r="Y98" s="136"/>
      <x:c r="Z98" s="136"/>
    </x:row>
    <x:row r="99" ht="19.5" hidden="0" customHeight="1">
      <x:c r="A99" s="264" t="str">
        <x:f>IF($S99="","","MR-"&amp;$B99&amp;"-"&amp;$S99&amp;"-"&amp;$H99)</x:f>
        <x:v>MR-ASM-NGOB-V42-TEST-2028-2029-REVENUE</x:v>
      </x:c>
      <x:c r="B99" s="264" t="str">
        <x:f>IF('01_ASSESSMENT'!$A$7="","",'01_ASSESSMENT'!$A$7)</x:f>
        <x:v>ASM-NGOB-V42-TEST</x:v>
      </x:c>
      <x:c r="C99" s="264" t="str">
        <x:f>IF('01_ASSESSMENT'!$B$7="","",'01_ASSESSMENT'!$B$7)</x:f>
        <x:v>ORG-NGOB</x:v>
      </x:c>
      <x:c r="D99" s="264" t="str">
        <x:f>IF('02_DISPLAY_CONFIG'!$B$15="","",'02_DISPLAY_CONFIG'!$B$15)</x:f>
        <x:v>PORTFOLIO-NGOB</x:v>
      </x:c>
      <x:c r="E99" s="265" t="str">
        <x:f>""</x:f>
      </x:c>
      <x:c r="F99" s="265" t="str">
        <x:f>""</x:f>
      </x:c>
      <x:c r="G99" s="264" t="str">
        <x:f>IF('02_DISPLAY_CONFIG'!$B$38="","",'02_DISPLAY_CONFIG'!$B$38)</x:f>
        <x:v>Projection</x:v>
      </x:c>
      <x:c r="H99" s="264" t="str">
        <x:f>"REVENUE"</x:f>
        <x:v>REVENUE</x:v>
      </x:c>
      <x:c r="I99" s="276" t="n">
        <x:f>IF(OR($B99="",$S99=""),"",IF(COUNTIFS('32_FINANCIAL'!$B$7:$B$506,$B99,'32_FINANCIAL'!$G$7:$G$506,$S99,'32_FINANCIAL'!$I$7:$I$506,"REVENUE",'32_FINANCIAL'!$D$7:$D$506,$D99,'32_FINANCIAL'!$V$7:$V$506,"&lt;&gt;Excluded")=0,"",SUMIFS('32_FINANCIAL'!$J$7:$J$506,'32_FINANCIAL'!$B$7:$B$506,$B99,'32_FINANCIAL'!$G$7:$G$506,$S99,'32_FINANCIAL'!$I$7:$I$506,"REVENUE",'32_FINANCIAL'!$D$7:$D$506,$D99,'32_FINANCIAL'!$V$7:$V$506,"&lt;&gt;Excluded")))</x:f>
        <x:v>23804779.906901665</x:v>
      </x:c>
      <x:c r="J99" s="264" t="str">
        <x:f>"Currency"</x:f>
        <x:v>Currency</x:v>
      </x:c>
      <x:c r="K99" s="264" t="str">
        <x:f>IF(NOT(ISNUMBER($I99)),"Missing","Available")</x:f>
        <x:v>Available</x:v>
      </x:c>
      <x:c r="L99" s="264" t="str">
        <x:f>"CALC-REVENUE"</x:f>
        <x:v>CALC-REVENUE</x:v>
      </x:c>
      <x:c r="M99" s="264" t="str">
        <x:f>"1.0"</x:f>
        <x:v>1.0</x:v>
      </x:c>
      <x:c r="N99" s="264" t="str">
        <x:f>""</x:f>
      </x:c>
      <x:c r="O99" s="265" t="str">
        <x:f>""</x:f>
      </x:c>
      <x:c r="P99" s="264" t="str">
        <x:f>IF('01_ASSESSMENT'!$C$7="","",'01_ASSESSMENT'!$C$7)</x:f>
        <x:v>V4.2-NGOB-CORRECTED-TEST</x:v>
      </x:c>
      <x:c r="Q99" s="264" t="str">
        <x:f>"Formula-driven blank template"</x:f>
        <x:v>Formula-driven blank template</x:v>
      </x:c>
      <x:c r="R99" s="264" t="str">
        <x:f>IF($K99="Missing","No data available",IF($H99="PLACEHOLDER_SUBSIDY","Placeholder",IF($G99="Actual","Confirmed","Projected")))</x:f>
        <x:v>Projected</x:v>
      </x:c>
      <x:c r="S99" s="264" t="str">
        <x:f>IF('02_DISPLAY_CONFIG'!$B$27="","",'02_DISPLAY_CONFIG'!$B$27)</x:f>
        <x:v>2028-2029</x:v>
      </x:c>
      <x:c r="T99" s="136"/>
      <x:c r="U99" s="136"/>
      <x:c r="V99" s="136"/>
      <x:c r="W99" s="136"/>
      <x:c r="X99" s="136"/>
      <x:c r="Y99" s="136"/>
      <x:c r="Z99" s="136"/>
    </x:row>
    <x:row r="100" ht="19.5" hidden="0" customHeight="1">
      <x:c r="A100" s="264" t="str">
        <x:f>IF($S100="","","MR-"&amp;$B100&amp;"-"&amp;$S100&amp;"-"&amp;$H100)</x:f>
        <x:v>MR-ASM-NGOB-V42-TEST-2028-2029-OPEX</x:v>
      </x:c>
      <x:c r="B100" s="264" t="str">
        <x:f>IF('01_ASSESSMENT'!$A$7="","",'01_ASSESSMENT'!$A$7)</x:f>
        <x:v>ASM-NGOB-V42-TEST</x:v>
      </x:c>
      <x:c r="C100" s="264" t="str">
        <x:f>IF('01_ASSESSMENT'!$B$7="","",'01_ASSESSMENT'!$B$7)</x:f>
        <x:v>ORG-NGOB</x:v>
      </x:c>
      <x:c r="D100" s="264" t="str">
        <x:f>IF('02_DISPLAY_CONFIG'!$B$15="","",'02_DISPLAY_CONFIG'!$B$15)</x:f>
        <x:v>PORTFOLIO-NGOB</x:v>
      </x:c>
      <x:c r="E100" s="265" t="str">
        <x:f>""</x:f>
      </x:c>
      <x:c r="F100" s="265" t="str">
        <x:f>""</x:f>
      </x:c>
      <x:c r="G100" s="264" t="str">
        <x:f>IF('02_DISPLAY_CONFIG'!$B$38="","",'02_DISPLAY_CONFIG'!$B$38)</x:f>
        <x:v>Projection</x:v>
      </x:c>
      <x:c r="H100" s="264" t="str">
        <x:f>"OPEX"</x:f>
        <x:v>OPEX</x:v>
      </x:c>
      <x:c r="I100" s="276" t="n">
        <x:f>IF(OR($B100="",$S100=""),"",IF(COUNTIFS('32_FINANCIAL'!$B$7:$B$506,$B100,'32_FINANCIAL'!$G$7:$G$506,$S100,'32_FINANCIAL'!$I$7:$I$506,"OPEX",'32_FINANCIAL'!$D$7:$D$506,$D100,'32_FINANCIAL'!$V$7:$V$506,"&lt;&gt;Excluded")=0,"",SUMIFS('32_FINANCIAL'!$J$7:$J$506,'32_FINANCIAL'!$B$7:$B$506,$B100,'32_FINANCIAL'!$G$7:$G$506,$S100,'32_FINANCIAL'!$I$7:$I$506,"OPEX",'32_FINANCIAL'!$D$7:$D$506,$D100,'32_FINANCIAL'!$V$7:$V$506,"&lt;&gt;Excluded")))</x:f>
        <x:v>12133018.764258325</x:v>
      </x:c>
      <x:c r="J100" s="264" t="str">
        <x:f>"Currency"</x:f>
        <x:v>Currency</x:v>
      </x:c>
      <x:c r="K100" s="264" t="str">
        <x:f>IF(NOT(ISNUMBER($I100)),"Missing","Available")</x:f>
        <x:v>Available</x:v>
      </x:c>
      <x:c r="L100" s="264" t="str">
        <x:f>"CALC-OPEX"</x:f>
        <x:v>CALC-OPEX</x:v>
      </x:c>
      <x:c r="M100" s="264" t="str">
        <x:f>"1.0"</x:f>
        <x:v>1.0</x:v>
      </x:c>
      <x:c r="N100" s="264" t="str">
        <x:f>""</x:f>
      </x:c>
      <x:c r="O100" s="265" t="str">
        <x:f>""</x:f>
      </x:c>
      <x:c r="P100" s="264" t="str">
        <x:f>IF('01_ASSESSMENT'!$C$7="","",'01_ASSESSMENT'!$C$7)</x:f>
        <x:v>V4.2-NGOB-CORRECTED-TEST</x:v>
      </x:c>
      <x:c r="Q100" s="264" t="str">
        <x:f>"Formula-driven blank template"</x:f>
        <x:v>Formula-driven blank template</x:v>
      </x:c>
      <x:c r="R100" s="264" t="str">
        <x:f>IF($K100="Missing","No data available",IF($H100="PLACEHOLDER_SUBSIDY","Placeholder",IF($G100="Actual","Confirmed","Projected")))</x:f>
        <x:v>Projected</x:v>
      </x:c>
      <x:c r="S100" s="264" t="str">
        <x:f>IF('02_DISPLAY_CONFIG'!$B$27="","",'02_DISPLAY_CONFIG'!$B$27)</x:f>
        <x:v>2028-2029</x:v>
      </x:c>
      <x:c r="T100" s="136"/>
      <x:c r="U100" s="136"/>
      <x:c r="V100" s="136"/>
      <x:c r="W100" s="136"/>
      <x:c r="X100" s="136"/>
      <x:c r="Y100" s="136"/>
      <x:c r="Z100" s="136"/>
    </x:row>
    <x:row r="101" ht="19.5" hidden="0" customHeight="1">
      <x:c r="A101" s="264" t="str">
        <x:f>IF($S101="","","MR-"&amp;$B101&amp;"-"&amp;$S101&amp;"-"&amp;$H101)</x:f>
        <x:v>MR-ASM-NGOB-V42-TEST-2028-2029-NOI</x:v>
      </x:c>
      <x:c r="B101" s="264" t="str">
        <x:f>IF('01_ASSESSMENT'!$A$7="","",'01_ASSESSMENT'!$A$7)</x:f>
        <x:v>ASM-NGOB-V42-TEST</x:v>
      </x:c>
      <x:c r="C101" s="264" t="str">
        <x:f>IF('01_ASSESSMENT'!$B$7="","",'01_ASSESSMENT'!$B$7)</x:f>
        <x:v>ORG-NGOB</x:v>
      </x:c>
      <x:c r="D101" s="264" t="str">
        <x:f>IF('02_DISPLAY_CONFIG'!$B$15="","",'02_DISPLAY_CONFIG'!$B$15)</x:f>
        <x:v>PORTFOLIO-NGOB</x:v>
      </x:c>
      <x:c r="E101" s="265" t="str">
        <x:f>""</x:f>
      </x:c>
      <x:c r="F101" s="265" t="str">
        <x:f>""</x:f>
      </x:c>
      <x:c r="G101" s="264" t="str">
        <x:f>IF('02_DISPLAY_CONFIG'!$B$38="","",'02_DISPLAY_CONFIG'!$B$38)</x:f>
        <x:v>Projection</x:v>
      </x:c>
      <x:c r="H101" s="264" t="str">
        <x:f>"NOI"</x:f>
        <x:v>NOI</x:v>
      </x:c>
      <x:c r="I101" s="276" t="n">
        <x:f>IF(OR(NOT(ISNUMBER(I99)),NOT(ISNUMBER(I100))),"",I99-I100)</x:f>
        <x:v>11671761.14264334</x:v>
      </x:c>
      <x:c r="J101" s="264" t="str">
        <x:f>"Currency"</x:f>
        <x:v>Currency</x:v>
      </x:c>
      <x:c r="K101" s="264" t="str">
        <x:f>IF(NOT(ISNUMBER($I101)),"Missing","Available")</x:f>
        <x:v>Available</x:v>
      </x:c>
      <x:c r="L101" s="264" t="str">
        <x:f>"CALC-NOI"</x:f>
        <x:v>CALC-NOI</x:v>
      </x:c>
      <x:c r="M101" s="264" t="str">
        <x:f>"1.0"</x:f>
        <x:v>1.0</x:v>
      </x:c>
      <x:c r="N101" s="264" t="str">
        <x:f>""</x:f>
      </x:c>
      <x:c r="O101" s="265" t="str">
        <x:f>""</x:f>
      </x:c>
      <x:c r="P101" s="264" t="str">
        <x:f>IF('01_ASSESSMENT'!$C$7="","",'01_ASSESSMENT'!$C$7)</x:f>
        <x:v>V4.2-NGOB-CORRECTED-TEST</x:v>
      </x:c>
      <x:c r="Q101" s="264" t="str">
        <x:f>"Formula-driven blank template"</x:f>
        <x:v>Formula-driven blank template</x:v>
      </x:c>
      <x:c r="R101" s="264" t="str">
        <x:f>IF($K101="Missing","No data available",IF($H101="PLACEHOLDER_SUBSIDY","Placeholder",IF($G101="Actual","Confirmed","Projected")))</x:f>
        <x:v>Projected</x:v>
      </x:c>
      <x:c r="S101" s="264" t="str">
        <x:f>IF('02_DISPLAY_CONFIG'!$B$27="","",'02_DISPLAY_CONFIG'!$B$27)</x:f>
        <x:v>2028-2029</x:v>
      </x:c>
      <x:c r="T101" s="136"/>
      <x:c r="U101" s="136"/>
      <x:c r="V101" s="136"/>
      <x:c r="W101" s="136"/>
      <x:c r="X101" s="136"/>
      <x:c r="Y101" s="136"/>
      <x:c r="Z101" s="136"/>
    </x:row>
    <x:row r="102" ht="19.5" hidden="0" customHeight="1">
      <x:c r="A102" s="264" t="str">
        <x:f>IF($S102="","","MR-"&amp;$B102&amp;"-"&amp;$S102&amp;"-"&amp;$H102)</x:f>
        <x:v>MR-ASM-NGOB-V42-TEST-2028-2029-DEBT_SERVICE</x:v>
      </x:c>
      <x:c r="B102" s="264" t="str">
        <x:f>IF('01_ASSESSMENT'!$A$7="","",'01_ASSESSMENT'!$A$7)</x:f>
        <x:v>ASM-NGOB-V42-TEST</x:v>
      </x:c>
      <x:c r="C102" s="264" t="str">
        <x:f>IF('01_ASSESSMENT'!$B$7="","",'01_ASSESSMENT'!$B$7)</x:f>
        <x:v>ORG-NGOB</x:v>
      </x:c>
      <x:c r="D102" s="264" t="str">
        <x:f>IF('02_DISPLAY_CONFIG'!$B$15="","",'02_DISPLAY_CONFIG'!$B$15)</x:f>
        <x:v>PORTFOLIO-NGOB</x:v>
      </x:c>
      <x:c r="E102" s="265" t="str">
        <x:f>""</x:f>
      </x:c>
      <x:c r="F102" s="265" t="str">
        <x:f>""</x:f>
      </x:c>
      <x:c r="G102" s="264" t="str">
        <x:f>IF('02_DISPLAY_CONFIG'!$B$38="","",'02_DISPLAY_CONFIG'!$B$38)</x:f>
        <x:v>Projection</x:v>
      </x:c>
      <x:c r="H102" s="264" t="str">
        <x:f>"DEBT_SERVICE"</x:f>
        <x:v>DEBT_SERVICE</x:v>
      </x:c>
      <x:c r="I102" s="276" t="n">
        <x:f>IF(OR($B102="",$S102="",$D102=""),"",IF(COUNTIFS('33_DEBT_SCHEDULE'!$B$7:$B$506,$B102,'33_DEBT_SCHEDULE'!$G$7:$G$506,$S102,'33_DEBT_SCHEDULE'!$D$7:$D$506,$D102)=0,"",SUMIFS('33_DEBT_SCHEDULE'!$L$7:$L$506,'33_DEBT_SCHEDULE'!$B$7:$B$506,$B102,'33_DEBT_SCHEDULE'!$G$7:$G$506,$S102,'33_DEBT_SCHEDULE'!$D$7:$D$506,$D102)))</x:f>
        <x:v>9436608</x:v>
      </x:c>
      <x:c r="J102" s="264" t="str">
        <x:f>"Currency"</x:f>
        <x:v>Currency</x:v>
      </x:c>
      <x:c r="K102" s="264" t="str">
        <x:f>IF(NOT(ISNUMBER($I102)),"Missing","Available")</x:f>
        <x:v>Available</x:v>
      </x:c>
      <x:c r="L102" s="264" t="str">
        <x:f>"CALC-DEBT-SVC"</x:f>
        <x:v>CALC-DEBT-SVC</x:v>
      </x:c>
      <x:c r="M102" s="264" t="str">
        <x:f>"1.0"</x:f>
        <x:v>1.0</x:v>
      </x:c>
      <x:c r="N102" s="264" t="str">
        <x:f>""</x:f>
      </x:c>
      <x:c r="O102" s="265" t="str">
        <x:f>""</x:f>
      </x:c>
      <x:c r="P102" s="264" t="str">
        <x:f>IF('01_ASSESSMENT'!$C$7="","",'01_ASSESSMENT'!$C$7)</x:f>
        <x:v>V4.2-NGOB-CORRECTED-TEST</x:v>
      </x:c>
      <x:c r="Q102" s="264" t="str">
        <x:f>"Formula-driven blank template"</x:f>
        <x:v>Formula-driven blank template</x:v>
      </x:c>
      <x:c r="R102" s="264" t="str">
        <x:f>IF($K102="Missing","No data available",IF($H102="PLACEHOLDER_SUBSIDY","Placeholder",IF($G102="Actual","Confirmed","Projected")))</x:f>
        <x:v>Projected</x:v>
      </x:c>
      <x:c r="S102" s="264" t="str">
        <x:f>IF('02_DISPLAY_CONFIG'!$B$27="","",'02_DISPLAY_CONFIG'!$B$27)</x:f>
        <x:v>2028-2029</x:v>
      </x:c>
      <x:c r="T102" s="136"/>
      <x:c r="U102" s="136"/>
      <x:c r="V102" s="136"/>
      <x:c r="W102" s="136"/>
      <x:c r="X102" s="136"/>
      <x:c r="Y102" s="136"/>
      <x:c r="Z102" s="136"/>
    </x:row>
    <x:row r="103" ht="19.5" hidden="0" customHeight="1">
      <x:c r="A103" s="264" t="str">
        <x:f>IF($S103="","","MR-"&amp;$B103&amp;"-"&amp;$S103&amp;"-"&amp;$H103)</x:f>
        <x:v>MR-ASM-NGOB-V42-TEST-2028-2029-CASH_AFTER_DEBT</x:v>
      </x:c>
      <x:c r="B103" s="264" t="str">
        <x:f>IF('01_ASSESSMENT'!$A$7="","",'01_ASSESSMENT'!$A$7)</x:f>
        <x:v>ASM-NGOB-V42-TEST</x:v>
      </x:c>
      <x:c r="C103" s="264" t="str">
        <x:f>IF('01_ASSESSMENT'!$B$7="","",'01_ASSESSMENT'!$B$7)</x:f>
        <x:v>ORG-NGOB</x:v>
      </x:c>
      <x:c r="D103" s="264" t="str">
        <x:f>IF('02_DISPLAY_CONFIG'!$B$15="","",'02_DISPLAY_CONFIG'!$B$15)</x:f>
        <x:v>PORTFOLIO-NGOB</x:v>
      </x:c>
      <x:c r="E103" s="265" t="str">
        <x:f>""</x:f>
      </x:c>
      <x:c r="F103" s="265" t="str">
        <x:f>""</x:f>
      </x:c>
      <x:c r="G103" s="264" t="str">
        <x:f>IF('02_DISPLAY_CONFIG'!$B$38="","",'02_DISPLAY_CONFIG'!$B$38)</x:f>
        <x:v>Projection</x:v>
      </x:c>
      <x:c r="H103" s="264" t="str">
        <x:f>"CASH_AFTER_DEBT"</x:f>
        <x:v>CASH_AFTER_DEBT</x:v>
      </x:c>
      <x:c r="I103" s="276" t="n">
        <x:f>IF(OR(NOT(ISNUMBER(I101)),NOT(ISNUMBER(I102))),"",I101-I102)</x:f>
        <x:v>2235153.14264334</x:v>
      </x:c>
      <x:c r="J103" s="264" t="str">
        <x:f>"Currency"</x:f>
        <x:v>Currency</x:v>
      </x:c>
      <x:c r="K103" s="264" t="str">
        <x:f>IF(NOT(ISNUMBER($I103)),"Missing","Available")</x:f>
        <x:v>Available</x:v>
      </x:c>
      <x:c r="L103" s="264" t="str">
        <x:f>"CALC-CASH-AFTER-DEBT"</x:f>
        <x:v>CALC-CASH-AFTER-DEBT</x:v>
      </x:c>
      <x:c r="M103" s="264" t="str">
        <x:f>"1.0"</x:f>
        <x:v>1.0</x:v>
      </x:c>
      <x:c r="N103" s="264" t="str">
        <x:f>""</x:f>
      </x:c>
      <x:c r="O103" s="265" t="str">
        <x:f>""</x:f>
      </x:c>
      <x:c r="P103" s="264" t="str">
        <x:f>IF('01_ASSESSMENT'!$C$7="","",'01_ASSESSMENT'!$C$7)</x:f>
        <x:v>V4.2-NGOB-CORRECTED-TEST</x:v>
      </x:c>
      <x:c r="Q103" s="264" t="str">
        <x:f>"Formula-driven blank template"</x:f>
        <x:v>Formula-driven blank template</x:v>
      </x:c>
      <x:c r="R103" s="264" t="str">
        <x:f>IF($K103="Missing","No data available",IF($H103="PLACEHOLDER_SUBSIDY","Placeholder",IF($G103="Actual","Confirmed","Projected")))</x:f>
        <x:v>Projected</x:v>
      </x:c>
      <x:c r="S103" s="264" t="str">
        <x:f>IF('02_DISPLAY_CONFIG'!$B$27="","",'02_DISPLAY_CONFIG'!$B$27)</x:f>
        <x:v>2028-2029</x:v>
      </x:c>
      <x:c r="T103" s="136"/>
      <x:c r="U103" s="136"/>
      <x:c r="V103" s="136"/>
      <x:c r="W103" s="136"/>
      <x:c r="X103" s="136"/>
      <x:c r="Y103" s="136"/>
      <x:c r="Z103" s="136"/>
    </x:row>
    <x:row r="104" ht="19.5" hidden="0" customHeight="1">
      <x:c r="A104" s="264" t="str">
        <x:f>IF($S104="","","MR-"&amp;$B104&amp;"-"&amp;$S104&amp;"-"&amp;$H104)</x:f>
        <x:v>MR-ASM-NGOB-V42-TEST-2028-2029-DSCR</x:v>
      </x:c>
      <x:c r="B104" s="264" t="str">
        <x:f>IF('01_ASSESSMENT'!$A$7="","",'01_ASSESSMENT'!$A$7)</x:f>
        <x:v>ASM-NGOB-V42-TEST</x:v>
      </x:c>
      <x:c r="C104" s="264" t="str">
        <x:f>IF('01_ASSESSMENT'!$B$7="","",'01_ASSESSMENT'!$B$7)</x:f>
        <x:v>ORG-NGOB</x:v>
      </x:c>
      <x:c r="D104" s="264" t="str">
        <x:f>IF('02_DISPLAY_CONFIG'!$B$15="","",'02_DISPLAY_CONFIG'!$B$15)</x:f>
        <x:v>PORTFOLIO-NGOB</x:v>
      </x:c>
      <x:c r="E104" s="265" t="str">
        <x:f>""</x:f>
      </x:c>
      <x:c r="F104" s="265" t="str">
        <x:f>""</x:f>
      </x:c>
      <x:c r="G104" s="264" t="str">
        <x:f>IF('02_DISPLAY_CONFIG'!$B$38="","",'02_DISPLAY_CONFIG'!$B$38)</x:f>
        <x:v>Projection</x:v>
      </x:c>
      <x:c r="H104" s="264" t="str">
        <x:f>"DSCR"</x:f>
        <x:v>DSCR</x:v>
      </x:c>
      <x:c r="I104" s="276" t="n">
        <x:f>IF(OR(NOT(ISNUMBER(I101)),NOT(ISNUMBER(I102)),I102&lt;=0),"",I101/I102)</x:f>
        <x:v>1.2368598062612477</x:v>
      </x:c>
      <x:c r="J104" s="264" t="str">
        <x:f>"x"</x:f>
        <x:v>x</x:v>
      </x:c>
      <x:c r="K104" s="264" t="str">
        <x:f>IF(NOT(ISNUMBER($I104)),"Missing","Available")</x:f>
        <x:v>Available</x:v>
      </x:c>
      <x:c r="L104" s="264" t="str">
        <x:f>"CALC-DSCR"</x:f>
        <x:v>CALC-DSCR</x:v>
      </x:c>
      <x:c r="M104" s="264" t="str">
        <x:f>"1.0"</x:f>
        <x:v>1.0</x:v>
      </x:c>
      <x:c r="N104" s="264" t="str">
        <x:f>""</x:f>
      </x:c>
      <x:c r="O104" s="265" t="str">
        <x:f>""</x:f>
      </x:c>
      <x:c r="P104" s="264" t="str">
        <x:f>IF('01_ASSESSMENT'!$C$7="","",'01_ASSESSMENT'!$C$7)</x:f>
        <x:v>V4.2-NGOB-CORRECTED-TEST</x:v>
      </x:c>
      <x:c r="Q104" s="264" t="str">
        <x:f>"Formula-driven blank template"</x:f>
        <x:v>Formula-driven blank template</x:v>
      </x:c>
      <x:c r="R104" s="264" t="str">
        <x:f>IF($K104="Missing","No data available",IF($H104="PLACEHOLDER_SUBSIDY","Placeholder",IF($G104="Actual","Confirmed","Projected")))</x:f>
        <x:v>Projected</x:v>
      </x:c>
      <x:c r="S104" s="264" t="str">
        <x:f>IF('02_DISPLAY_CONFIG'!$B$27="","",'02_DISPLAY_CONFIG'!$B$27)</x:f>
        <x:v>2028-2029</x:v>
      </x:c>
      <x:c r="T104" s="136"/>
      <x:c r="U104" s="136"/>
      <x:c r="V104" s="136"/>
      <x:c r="W104" s="136"/>
      <x:c r="X104" s="136"/>
      <x:c r="Y104" s="136"/>
      <x:c r="Z104" s="136"/>
    </x:row>
    <x:row r="105" ht="19.5" hidden="0" customHeight="1">
      <x:c r="A105" s="264" t="str">
        <x:f>IF($S105="","","MR-"&amp;$B105&amp;"-"&amp;$S105&amp;"-"&amp;$H105)</x:f>
        <x:v>MR-ASM-NGOB-V42-TEST-2028-2029-REQUIRED_NOI</x:v>
      </x:c>
      <x:c r="B105" s="264" t="str">
        <x:f>IF('01_ASSESSMENT'!$A$7="","",'01_ASSESSMENT'!$A$7)</x:f>
        <x:v>ASM-NGOB-V42-TEST</x:v>
      </x:c>
      <x:c r="C105" s="264" t="str">
        <x:f>IF('01_ASSESSMENT'!$B$7="","",'01_ASSESSMENT'!$B$7)</x:f>
        <x:v>ORG-NGOB</x:v>
      </x:c>
      <x:c r="D105" s="264" t="str">
        <x:f>IF('02_DISPLAY_CONFIG'!$B$15="","",'02_DISPLAY_CONFIG'!$B$15)</x:f>
        <x:v>PORTFOLIO-NGOB</x:v>
      </x:c>
      <x:c r="E105" s="265" t="str">
        <x:f>""</x:f>
      </x:c>
      <x:c r="F105" s="265" t="str">
        <x:f>""</x:f>
      </x:c>
      <x:c r="G105" s="264" t="str">
        <x:f>IF('02_DISPLAY_CONFIG'!$B$38="","",'02_DISPLAY_CONFIG'!$B$38)</x:f>
        <x:v>Projection</x:v>
      </x:c>
      <x:c r="H105" s="264" t="str">
        <x:f>"REQUIRED_NOI"</x:f>
        <x:v>REQUIRED_NOI</x:v>
      </x:c>
      <x:c r="I105" s="276" t="n">
        <x:f>IF(OR(NOT(ISNUMBER(I102)),'02_DISPLAY_CONFIG'!$B$16=""),"",I102*'02_DISPLAY_CONFIG'!$B$16)</x:f>
        <x:v>11323929.6</x:v>
      </x:c>
      <x:c r="J105" s="264" t="str">
        <x:f>"Currency"</x:f>
        <x:v>Currency</x:v>
      </x:c>
      <x:c r="K105" s="264" t="str">
        <x:f>IF(NOT(ISNUMBER($I105)),"Missing","Available")</x:f>
        <x:v>Available</x:v>
      </x:c>
      <x:c r="L105" s="264" t="str">
        <x:f>"CALC-REQ-NOI"</x:f>
        <x:v>CALC-REQ-NOI</x:v>
      </x:c>
      <x:c r="M105" s="264" t="str">
        <x:f>"1.0"</x:f>
        <x:v>1.0</x:v>
      </x:c>
      <x:c r="N105" s="264" t="str">
        <x:f>""</x:f>
      </x:c>
      <x:c r="O105" s="265" t="str">
        <x:f>""</x:f>
      </x:c>
      <x:c r="P105" s="264" t="str">
        <x:f>IF('01_ASSESSMENT'!$C$7="","",'01_ASSESSMENT'!$C$7)</x:f>
        <x:v>V4.2-NGOB-CORRECTED-TEST</x:v>
      </x:c>
      <x:c r="Q105" s="264" t="str">
        <x:f>"Formula-driven blank template"</x:f>
        <x:v>Formula-driven blank template</x:v>
      </x:c>
      <x:c r="R105" s="264" t="str">
        <x:f>IF($K105="Missing","No data available",IF($H105="PLACEHOLDER_SUBSIDY","Placeholder",IF($G105="Actual","Confirmed","Projected")))</x:f>
        <x:v>Projected</x:v>
      </x:c>
      <x:c r="S105" s="264" t="str">
        <x:f>IF('02_DISPLAY_CONFIG'!$B$27="","",'02_DISPLAY_CONFIG'!$B$27)</x:f>
        <x:v>2028-2029</x:v>
      </x:c>
      <x:c r="T105" s="136"/>
      <x:c r="U105" s="136"/>
      <x:c r="V105" s="136"/>
      <x:c r="W105" s="136"/>
      <x:c r="X105" s="136"/>
      <x:c r="Y105" s="136"/>
      <x:c r="Z105" s="136"/>
    </x:row>
    <x:row r="106" ht="19.5" hidden="0" customHeight="1">
      <x:c r="A106" s="264" t="str">
        <x:f>IF($S106="","","MR-"&amp;$B106&amp;"-"&amp;$S106&amp;"-"&amp;$H106)</x:f>
        <x:v>MR-ASM-NGOB-V42-TEST-2028-2029-COVERAGE_GAP</x:v>
      </x:c>
      <x:c r="B106" s="264" t="str">
        <x:f>IF('01_ASSESSMENT'!$A$7="","",'01_ASSESSMENT'!$A$7)</x:f>
        <x:v>ASM-NGOB-V42-TEST</x:v>
      </x:c>
      <x:c r="C106" s="264" t="str">
        <x:f>IF('01_ASSESSMENT'!$B$7="","",'01_ASSESSMENT'!$B$7)</x:f>
        <x:v>ORG-NGOB</x:v>
      </x:c>
      <x:c r="D106" s="264" t="str">
        <x:f>IF('02_DISPLAY_CONFIG'!$B$15="","",'02_DISPLAY_CONFIG'!$B$15)</x:f>
        <x:v>PORTFOLIO-NGOB</x:v>
      </x:c>
      <x:c r="E106" s="265" t="str">
        <x:f>""</x:f>
      </x:c>
      <x:c r="F106" s="265" t="str">
        <x:f>""</x:f>
      </x:c>
      <x:c r="G106" s="264" t="str">
        <x:f>IF('02_DISPLAY_CONFIG'!$B$38="","",'02_DISPLAY_CONFIG'!$B$38)</x:f>
        <x:v>Projection</x:v>
      </x:c>
      <x:c r="H106" s="264" t="str">
        <x:f>"COVERAGE_GAP"</x:f>
        <x:v>COVERAGE_GAP</x:v>
      </x:c>
      <x:c r="I106" s="276" t="n">
        <x:f>IF(OR(NOT(ISNUMBER(I105)),NOT(ISNUMBER(I101))),"",I105-I101)</x:f>
        <x:v>-347831.5426433403</x:v>
      </x:c>
      <x:c r="J106" s="264" t="str">
        <x:f>"Currency"</x:f>
        <x:v>Currency</x:v>
      </x:c>
      <x:c r="K106" s="264" t="str">
        <x:f>IF(NOT(ISNUMBER($I106)),"Missing","Available")</x:f>
        <x:v>Available</x:v>
      </x:c>
      <x:c r="L106" s="264" t="str">
        <x:f>"CALC-COVERAGE-GAP"</x:f>
        <x:v>CALC-COVERAGE-GAP</x:v>
      </x:c>
      <x:c r="M106" s="264" t="str">
        <x:f>"1.0"</x:f>
        <x:v>1.0</x:v>
      </x:c>
      <x:c r="N106" s="264" t="str">
        <x:f>""</x:f>
      </x:c>
      <x:c r="O106" s="265" t="str">
        <x:f>""</x:f>
      </x:c>
      <x:c r="P106" s="264" t="str">
        <x:f>IF('01_ASSESSMENT'!$C$7="","",'01_ASSESSMENT'!$C$7)</x:f>
        <x:v>V4.2-NGOB-CORRECTED-TEST</x:v>
      </x:c>
      <x:c r="Q106" s="264" t="str">
        <x:f>"Formula-driven blank template"</x:f>
        <x:v>Formula-driven blank template</x:v>
      </x:c>
      <x:c r="R106" s="264" t="str">
        <x:f>IF($K106="Missing","No data available",IF($H106="PLACEHOLDER_SUBSIDY","Placeholder",IF($G106="Actual","Confirmed","Projected")))</x:f>
        <x:v>Projected</x:v>
      </x:c>
      <x:c r="S106" s="264" t="str">
        <x:f>IF('02_DISPLAY_CONFIG'!$B$27="","",'02_DISPLAY_CONFIG'!$B$27)</x:f>
        <x:v>2028-2029</x:v>
      </x:c>
      <x:c r="T106" s="136"/>
      <x:c r="U106" s="136"/>
      <x:c r="V106" s="136"/>
      <x:c r="W106" s="136"/>
      <x:c r="X106" s="136"/>
      <x:c r="Y106" s="136"/>
      <x:c r="Z106" s="136"/>
    </x:row>
    <x:row r="107" ht="19.5" hidden="0" customHeight="1">
      <x:c r="A107" s="264" t="str">
        <x:f>IF($S107="","","MR-"&amp;$B107&amp;"-"&amp;$S107&amp;"-"&amp;$H107)</x:f>
        <x:v>MR-ASM-NGOB-V42-TEST-2028-2029-RESERVE_CONTRIBUTION</x:v>
      </x:c>
      <x:c r="B107" s="264" t="str">
        <x:f>IF('01_ASSESSMENT'!$A$7="","",'01_ASSESSMENT'!$A$7)</x:f>
        <x:v>ASM-NGOB-V42-TEST</x:v>
      </x:c>
      <x:c r="C107" s="264" t="str">
        <x:f>IF('01_ASSESSMENT'!$B$7="","",'01_ASSESSMENT'!$B$7)</x:f>
        <x:v>ORG-NGOB</x:v>
      </x:c>
      <x:c r="D107" s="264" t="str">
        <x:f>IF('02_DISPLAY_CONFIG'!$B$15="","",'02_DISPLAY_CONFIG'!$B$15)</x:f>
        <x:v>PORTFOLIO-NGOB</x:v>
      </x:c>
      <x:c r="E107" s="265" t="str">
        <x:f>""</x:f>
      </x:c>
      <x:c r="F107" s="265" t="str">
        <x:f>""</x:f>
      </x:c>
      <x:c r="G107" s="264" t="str">
        <x:f>IF('02_DISPLAY_CONFIG'!$B$38="","",'02_DISPLAY_CONFIG'!$B$38)</x:f>
        <x:v>Projection</x:v>
      </x:c>
      <x:c r="H107" s="264" t="str">
        <x:f>"RESERVE_CONTRIBUTION"</x:f>
        <x:v>RESERVE_CONTRIBUTION</x:v>
      </x:c>
      <x:c r="I107" s="276" t="n">
        <x:f>IF(OR($B107="",$S107=""),"",IF(COUNTIFS('32_FINANCIAL'!$B$7:$B$506,$B107,'32_FINANCIAL'!$G$7:$G$506,$S107,'32_FINANCIAL'!$I$7:$I$506,"RESERVE_CONTRIBUTION",'32_FINANCIAL'!$D$7:$D$506,$D107,'32_FINANCIAL'!$V$7:$V$506,"&lt;&gt;Excluded")=0,"",SUMIFS('32_FINANCIAL'!$J$7:$J$506,'32_FINANCIAL'!$B$7:$B$506,$B107,'32_FINANCIAL'!$G$7:$G$506,$S107,'32_FINANCIAL'!$I$7:$I$506,"RESERVE_CONTRIBUTION",'32_FINANCIAL'!$D$7:$D$506,$D107,'32_FINANCIAL'!$V$7:$V$506,"&lt;&gt;Excluded")))</x:f>
        <x:v>235102.56617907807</x:v>
      </x:c>
      <x:c r="J107" s="264" t="str">
        <x:f>"Currency"</x:f>
        <x:v>Currency</x:v>
      </x:c>
      <x:c r="K107" s="264" t="str">
        <x:f>IF(NOT(ISNUMBER($I107)),"Missing","Available")</x:f>
        <x:v>Available</x:v>
      </x:c>
      <x:c r="L107" s="264" t="str">
        <x:f>"CALC-REPAIR"</x:f>
        <x:v>CALC-REPAIR</x:v>
      </x:c>
      <x:c r="M107" s="264" t="str">
        <x:f>"1.0"</x:f>
        <x:v>1.0</x:v>
      </x:c>
      <x:c r="N107" s="264" t="str">
        <x:f>""</x:f>
      </x:c>
      <x:c r="O107" s="265" t="str">
        <x:f>""</x:f>
      </x:c>
      <x:c r="P107" s="264" t="str">
        <x:f>IF('01_ASSESSMENT'!$C$7="","",'01_ASSESSMENT'!$C$7)</x:f>
        <x:v>V4.2-NGOB-CORRECTED-TEST</x:v>
      </x:c>
      <x:c r="Q107" s="264" t="str">
        <x:f>"Formula-driven blank template"</x:f>
        <x:v>Formula-driven blank template</x:v>
      </x:c>
      <x:c r="R107" s="264" t="str">
        <x:f>IF($K107="Missing","No data available",IF($H107="PLACEHOLDER_SUBSIDY","Placeholder",IF($G107="Actual","Confirmed","Projected")))</x:f>
        <x:v>Projected</x:v>
      </x:c>
      <x:c r="S107" s="264" t="str">
        <x:f>IF('02_DISPLAY_CONFIG'!$B$27="","",'02_DISPLAY_CONFIG'!$B$27)</x:f>
        <x:v>2028-2029</x:v>
      </x:c>
      <x:c r="T107" s="136"/>
      <x:c r="U107" s="136"/>
      <x:c r="V107" s="136"/>
      <x:c r="W107" s="136"/>
      <x:c r="X107" s="136"/>
      <x:c r="Y107" s="136"/>
      <x:c r="Z107" s="136"/>
    </x:row>
    <x:row r="108" ht="19.5" hidden="0" customHeight="1">
      <x:c r="A108" s="264" t="str">
        <x:f>IF($S108="","","MR-"&amp;$B108&amp;"-"&amp;$S108&amp;"-"&amp;$H108)</x:f>
        <x:v>MR-ASM-NGOB-V42-TEST-2028-2029-CASH_AFTER_RESERVE</x:v>
      </x:c>
      <x:c r="B108" s="264" t="str">
        <x:f>IF('01_ASSESSMENT'!$A$7="","",'01_ASSESSMENT'!$A$7)</x:f>
        <x:v>ASM-NGOB-V42-TEST</x:v>
      </x:c>
      <x:c r="C108" s="264" t="str">
        <x:f>IF('01_ASSESSMENT'!$B$7="","",'01_ASSESSMENT'!$B$7)</x:f>
        <x:v>ORG-NGOB</x:v>
      </x:c>
      <x:c r="D108" s="264" t="str">
        <x:f>IF('02_DISPLAY_CONFIG'!$B$15="","",'02_DISPLAY_CONFIG'!$B$15)</x:f>
        <x:v>PORTFOLIO-NGOB</x:v>
      </x:c>
      <x:c r="E108" s="265" t="str">
        <x:f>""</x:f>
      </x:c>
      <x:c r="F108" s="265" t="str">
        <x:f>""</x:f>
      </x:c>
      <x:c r="G108" s="264" t="str">
        <x:f>IF('02_DISPLAY_CONFIG'!$B$38="","",'02_DISPLAY_CONFIG'!$B$38)</x:f>
        <x:v>Projection</x:v>
      </x:c>
      <x:c r="H108" s="264" t="str">
        <x:f>"CASH_AFTER_RESERVE"</x:f>
        <x:v>CASH_AFTER_RESERVE</x:v>
      </x:c>
      <x:c r="I108" s="276" t="n">
        <x:f>IF(OR(NOT(ISNUMBER(I101)),NOT(ISNUMBER(I102)),NOT(ISNUMBER(I107))),"",I101-I102-I107)</x:f>
        <x:v>2000050.5764642619</x:v>
      </x:c>
      <x:c r="J108" s="264" t="str">
        <x:f>"Currency"</x:f>
        <x:v>Currency</x:v>
      </x:c>
      <x:c r="K108" s="264" t="str">
        <x:f>IF(NOT(ISNUMBER($I108)),"Missing","Available")</x:f>
        <x:v>Available</x:v>
      </x:c>
      <x:c r="L108" s="264" t="str">
        <x:f>"CALC-CASH-AFTER-RES"</x:f>
        <x:v>CALC-CASH-AFTER-RES</x:v>
      </x:c>
      <x:c r="M108" s="264" t="str">
        <x:f>"1.0"</x:f>
        <x:v>1.0</x:v>
      </x:c>
      <x:c r="N108" s="264" t="str">
        <x:f>""</x:f>
      </x:c>
      <x:c r="O108" s="265" t="str">
        <x:f>""</x:f>
      </x:c>
      <x:c r="P108" s="264" t="str">
        <x:f>IF('01_ASSESSMENT'!$C$7="","",'01_ASSESSMENT'!$C$7)</x:f>
        <x:v>V4.2-NGOB-CORRECTED-TEST</x:v>
      </x:c>
      <x:c r="Q108" s="264" t="str">
        <x:f>"Formula-driven blank template"</x:f>
        <x:v>Formula-driven blank template</x:v>
      </x:c>
      <x:c r="R108" s="264" t="str">
        <x:f>IF($K108="Missing","No data available",IF($H108="PLACEHOLDER_SUBSIDY","Placeholder",IF($G108="Actual","Confirmed","Projected")))</x:f>
        <x:v>Projected</x:v>
      </x:c>
      <x:c r="S108" s="264" t="str">
        <x:f>IF('02_DISPLAY_CONFIG'!$B$27="","",'02_DISPLAY_CONFIG'!$B$27)</x:f>
        <x:v>2028-2029</x:v>
      </x:c>
      <x:c r="T108" s="136"/>
      <x:c r="U108" s="136"/>
      <x:c r="V108" s="136"/>
      <x:c r="W108" s="136"/>
      <x:c r="X108" s="136"/>
      <x:c r="Y108" s="136"/>
      <x:c r="Z108" s="136"/>
    </x:row>
    <x:row r="109" ht="19.5" hidden="0" customHeight="1">
      <x:c r="A109" s="264" t="str">
        <x:f>IF($S109="","","MR-"&amp;$B109&amp;"-"&amp;$S109&amp;"-"&amp;$H109)</x:f>
        <x:v>MR-ASM-NGOB-V42-TEST-2028-2029-REV_RENT_EXISTING</x:v>
      </x:c>
      <x:c r="B109" s="264" t="str">
        <x:f>IF('01_ASSESSMENT'!$A$7="","",'01_ASSESSMENT'!$A$7)</x:f>
        <x:v>ASM-NGOB-V42-TEST</x:v>
      </x:c>
      <x:c r="C109" s="264" t="str">
        <x:f>IF('01_ASSESSMENT'!$B$7="","",'01_ASSESSMENT'!$B$7)</x:f>
        <x:v>ORG-NGOB</x:v>
      </x:c>
      <x:c r="D109" s="264" t="str">
        <x:f>IF('02_DISPLAY_CONFIG'!$B$15="","",'02_DISPLAY_CONFIG'!$B$15)</x:f>
        <x:v>PORTFOLIO-NGOB</x:v>
      </x:c>
      <x:c r="E109" s="265" t="str">
        <x:f>""</x:f>
      </x:c>
      <x:c r="F109" s="265" t="str">
        <x:f>""</x:f>
      </x:c>
      <x:c r="G109" s="264" t="str">
        <x:f>IF('02_DISPLAY_CONFIG'!$B$38="","",'02_DISPLAY_CONFIG'!$B$38)</x:f>
        <x:v>Projection</x:v>
      </x:c>
      <x:c r="H109" s="264" t="str">
        <x:f>"REV_RENT_EXISTING"</x:f>
        <x:v>REV_RENT_EXISTING</x:v>
      </x:c>
      <x:c r="I109" s="276" t="n">
        <x:f>IF(OR($B109="",$S109=""),"",IF(COUNTIFS('32_FINANCIAL'!$B$7:$B$506,$B109,'32_FINANCIAL'!$G$7:$G$506,$S109,'32_FINANCIAL'!$I$7:$I$506,"REV_RENT_EXISTING",'32_FINANCIAL'!$D$7:$D$506,$D109,'32_FINANCIAL'!$V$7:$V$506,"&lt;&gt;Excluded")=0,"",SUMIFS('32_FINANCIAL'!$J$7:$J$506,'32_FINANCIAL'!$B$7:$B$506,$B109,'32_FINANCIAL'!$G$7:$G$506,$S109,'32_FINANCIAL'!$I$7:$I$506,"REV_RENT_EXISTING",'32_FINANCIAL'!$D$7:$D$506,$D109,'32_FINANCIAL'!$V$7:$V$506,"&lt;&gt;Excluded")))</x:f>
        <x:v>5877564.154476952</x:v>
      </x:c>
      <x:c r="J109" s="264" t="str">
        <x:f>"Currency"</x:f>
        <x:v>Currency</x:v>
      </x:c>
      <x:c r="K109" s="264" t="str">
        <x:f>IF(NOT(ISNUMBER($I109)),"Missing","Available")</x:f>
        <x:v>Available</x:v>
      </x:c>
      <x:c r="L109" s="264" t="str">
        <x:f>"CALC-REV-COMPONENT"</x:f>
        <x:v>CALC-REV-COMPONENT</x:v>
      </x:c>
      <x:c r="M109" s="264" t="str">
        <x:f>"1.0"</x:f>
        <x:v>1.0</x:v>
      </x:c>
      <x:c r="N109" s="264" t="str">
        <x:f>""</x:f>
      </x:c>
      <x:c r="O109" s="265" t="str">
        <x:f>""</x:f>
      </x:c>
      <x:c r="P109" s="264" t="str">
        <x:f>IF('01_ASSESSMENT'!$C$7="","",'01_ASSESSMENT'!$C$7)</x:f>
        <x:v>V4.2-NGOB-CORRECTED-TEST</x:v>
      </x:c>
      <x:c r="Q109" s="264" t="str">
        <x:f>"Formula-driven blank template"</x:f>
        <x:v>Formula-driven blank template</x:v>
      </x:c>
      <x:c r="R109" s="264" t="str">
        <x:f>IF($K109="Missing","No data available",IF($H109="PLACEHOLDER_SUBSIDY","Placeholder",IF($G109="Actual","Confirmed","Projected")))</x:f>
        <x:v>Projected</x:v>
      </x:c>
      <x:c r="S109" s="264" t="str">
        <x:f>IF('02_DISPLAY_CONFIG'!$B$27="","",'02_DISPLAY_CONFIG'!$B$27)</x:f>
        <x:v>2028-2029</x:v>
      </x:c>
      <x:c r="T109" s="136"/>
      <x:c r="U109" s="136"/>
      <x:c r="V109" s="136"/>
      <x:c r="W109" s="136"/>
      <x:c r="X109" s="136"/>
      <x:c r="Y109" s="136"/>
      <x:c r="Z109" s="136"/>
    </x:row>
    <x:row r="110" ht="19.5" hidden="0" customHeight="1">
      <x:c r="A110" s="264" t="str">
        <x:f>IF($S110="","","MR-"&amp;$B110&amp;"-"&amp;$S110&amp;"-"&amp;$H110)</x:f>
        <x:v>MR-ASM-NGOB-V42-TEST-2028-2029-REV_RENT_NEW</x:v>
      </x:c>
      <x:c r="B110" s="264" t="str">
        <x:f>IF('01_ASSESSMENT'!$A$7="","",'01_ASSESSMENT'!$A$7)</x:f>
        <x:v>ASM-NGOB-V42-TEST</x:v>
      </x:c>
      <x:c r="C110" s="264" t="str">
        <x:f>IF('01_ASSESSMENT'!$B$7="","",'01_ASSESSMENT'!$B$7)</x:f>
        <x:v>ORG-NGOB</x:v>
      </x:c>
      <x:c r="D110" s="264" t="str">
        <x:f>IF('02_DISPLAY_CONFIG'!$B$15="","",'02_DISPLAY_CONFIG'!$B$15)</x:f>
        <x:v>PORTFOLIO-NGOB</x:v>
      </x:c>
      <x:c r="E110" s="265" t="str">
        <x:f>""</x:f>
      </x:c>
      <x:c r="F110" s="265" t="str">
        <x:f>""</x:f>
      </x:c>
      <x:c r="G110" s="264" t="str">
        <x:f>IF('02_DISPLAY_CONFIG'!$B$38="","",'02_DISPLAY_CONFIG'!$B$38)</x:f>
        <x:v>Projection</x:v>
      </x:c>
      <x:c r="H110" s="264" t="str">
        <x:f>"REV_RENT_NEW"</x:f>
        <x:v>REV_RENT_NEW</x:v>
      </x:c>
      <x:c r="I110" s="276" t="n">
        <x:f>IF(OR($B110="",$S110=""),"",IF(COUNTIFS('32_FINANCIAL'!$B$7:$B$506,$B110,'32_FINANCIAL'!$G$7:$G$506,$S110,'32_FINANCIAL'!$I$7:$I$506,"REV_RENT_NEW",'32_FINANCIAL'!$D$7:$D$506,$D110,'32_FINANCIAL'!$V$7:$V$506,"&lt;&gt;Excluded")=0,"",SUMIFS('32_FINANCIAL'!$J$7:$J$506,'32_FINANCIAL'!$B$7:$B$506,$B110,'32_FINANCIAL'!$G$7:$G$506,$S110,'32_FINANCIAL'!$I$7:$I$506,"REV_RENT_NEW",'32_FINANCIAL'!$D$7:$D$506,$D110,'32_FINANCIAL'!$V$7:$V$506,"&lt;&gt;Excluded")))</x:f>
        <x:v>11737889.737799998</x:v>
      </x:c>
      <x:c r="J110" s="264" t="str">
        <x:f>"Currency"</x:f>
        <x:v>Currency</x:v>
      </x:c>
      <x:c r="K110" s="264" t="str">
        <x:f>IF(NOT(ISNUMBER($I110)),"Missing","Available")</x:f>
        <x:v>Available</x:v>
      </x:c>
      <x:c r="L110" s="264" t="str">
        <x:f>"CALC-REV-COMPONENT"</x:f>
        <x:v>CALC-REV-COMPONENT</x:v>
      </x:c>
      <x:c r="M110" s="264" t="str">
        <x:f>"1.0"</x:f>
        <x:v>1.0</x:v>
      </x:c>
      <x:c r="N110" s="264" t="str">
        <x:f>""</x:f>
      </x:c>
      <x:c r="O110" s="265" t="str">
        <x:f>""</x:f>
      </x:c>
      <x:c r="P110" s="264" t="str">
        <x:f>IF('01_ASSESSMENT'!$C$7="","",'01_ASSESSMENT'!$C$7)</x:f>
        <x:v>V4.2-NGOB-CORRECTED-TEST</x:v>
      </x:c>
      <x:c r="Q110" s="264" t="str">
        <x:f>"Formula-driven blank template"</x:f>
        <x:v>Formula-driven blank template</x:v>
      </x:c>
      <x:c r="R110" s="264" t="str">
        <x:f>IF($K110="Missing","No data available",IF($H110="PLACEHOLDER_SUBSIDY","Placeholder",IF($G110="Actual","Confirmed","Projected")))</x:f>
        <x:v>Projected</x:v>
      </x:c>
      <x:c r="S110" s="264" t="str">
        <x:f>IF('02_DISPLAY_CONFIG'!$B$27="","",'02_DISPLAY_CONFIG'!$B$27)</x:f>
        <x:v>2028-2029</x:v>
      </x:c>
      <x:c r="T110" s="136"/>
      <x:c r="U110" s="136"/>
      <x:c r="V110" s="136"/>
      <x:c r="W110" s="136"/>
      <x:c r="X110" s="136"/>
      <x:c r="Y110" s="136"/>
      <x:c r="Z110" s="136"/>
    </x:row>
    <x:row r="111" ht="19.5" hidden="0" customHeight="1">
      <x:c r="A111" s="264" t="str">
        <x:f>IF($S111="","","MR-"&amp;$B111&amp;"-"&amp;$S111&amp;"-"&amp;$H111)</x:f>
        <x:v>MR-ASM-NGOB-V42-TEST-2028-2029-REV_SUBSIDY</x:v>
      </x:c>
      <x:c r="B111" s="264" t="str">
        <x:f>IF('01_ASSESSMENT'!$A$7="","",'01_ASSESSMENT'!$A$7)</x:f>
        <x:v>ASM-NGOB-V42-TEST</x:v>
      </x:c>
      <x:c r="C111" s="264" t="str">
        <x:f>IF('01_ASSESSMENT'!$B$7="","",'01_ASSESSMENT'!$B$7)</x:f>
        <x:v>ORG-NGOB</x:v>
      </x:c>
      <x:c r="D111" s="264" t="str">
        <x:f>IF('02_DISPLAY_CONFIG'!$B$15="","",'02_DISPLAY_CONFIG'!$B$15)</x:f>
        <x:v>PORTFOLIO-NGOB</x:v>
      </x:c>
      <x:c r="E111" s="265" t="str">
        <x:f>""</x:f>
      </x:c>
      <x:c r="F111" s="265" t="str">
        <x:f>""</x:f>
      </x:c>
      <x:c r="G111" s="264" t="str">
        <x:f>IF('02_DISPLAY_CONFIG'!$B$38="","",'02_DISPLAY_CONFIG'!$B$38)</x:f>
        <x:v>Projection</x:v>
      </x:c>
      <x:c r="H111" s="264" t="str">
        <x:f>"REV_SUBSIDY"</x:f>
        <x:v>REV_SUBSIDY</x:v>
      </x:c>
      <x:c r="I111" s="276" t="n">
        <x:f>IF(OR($B111="",$S111=""),"",IF(COUNTIFS('32_FINANCIAL'!$B$7:$B$506,$B111,'32_FINANCIAL'!$G$7:$G$506,$S111,'32_FINANCIAL'!$I$7:$I$506,"REV_SUBSIDY",'32_FINANCIAL'!$D$7:$D$506,$D111,'32_FINANCIAL'!$V$7:$V$506,"&lt;&gt;Excluded")=0,"",SUMIFS('32_FINANCIAL'!$J$7:$J$506,'32_FINANCIAL'!$B$7:$B$506,$B111,'32_FINANCIAL'!$G$7:$G$506,$S111,'32_FINANCIAL'!$I$7:$I$506,"REV_SUBSIDY",'32_FINANCIAL'!$D$7:$D$506,$D111,'32_FINANCIAL'!$V$7:$V$506,"&lt;&gt;Excluded")))</x:f>
        <x:v>5267033.403848</x:v>
      </x:c>
      <x:c r="J111" s="264" t="str">
        <x:f>"Currency"</x:f>
        <x:v>Currency</x:v>
      </x:c>
      <x:c r="K111" s="264" t="str">
        <x:f>IF(NOT(ISNUMBER($I111)),"Missing","Available")</x:f>
        <x:v>Available</x:v>
      </x:c>
      <x:c r="L111" s="264" t="str">
        <x:f>"CALC-REV-COMPONENT"</x:f>
        <x:v>CALC-REV-COMPONENT</x:v>
      </x:c>
      <x:c r="M111" s="264" t="str">
        <x:f>"1.0"</x:f>
        <x:v>1.0</x:v>
      </x:c>
      <x:c r="N111" s="264" t="str">
        <x:f>""</x:f>
      </x:c>
      <x:c r="O111" s="265" t="str">
        <x:f>""</x:f>
      </x:c>
      <x:c r="P111" s="264" t="str">
        <x:f>IF('01_ASSESSMENT'!$C$7="","",'01_ASSESSMENT'!$C$7)</x:f>
        <x:v>V4.2-NGOB-CORRECTED-TEST</x:v>
      </x:c>
      <x:c r="Q111" s="264" t="str">
        <x:f>"Formula-driven blank template"</x:f>
        <x:v>Formula-driven blank template</x:v>
      </x:c>
      <x:c r="R111" s="264" t="str">
        <x:f>IF($K111="Missing","No data available",IF($H111="PLACEHOLDER_SUBSIDY","Placeholder",IF($G111="Actual","Confirmed","Projected")))</x:f>
        <x:v>Projected</x:v>
      </x:c>
      <x:c r="S111" s="264" t="str">
        <x:f>IF('02_DISPLAY_CONFIG'!$B$27="","",'02_DISPLAY_CONFIG'!$B$27)</x:f>
        <x:v>2028-2029</x:v>
      </x:c>
      <x:c r="T111" s="136"/>
      <x:c r="U111" s="136"/>
      <x:c r="V111" s="136"/>
      <x:c r="W111" s="136"/>
      <x:c r="X111" s="136"/>
      <x:c r="Y111" s="136"/>
      <x:c r="Z111" s="136"/>
    </x:row>
    <x:row r="112" ht="19.5" hidden="0" customHeight="1">
      <x:c r="A112" s="264" t="str">
        <x:f>IF($S112="","","MR-"&amp;$B112&amp;"-"&amp;$S112&amp;"-"&amp;$H112)</x:f>
        <x:v>MR-ASM-NGOB-V42-TEST-2028-2029-REV_OTHER</x:v>
      </x:c>
      <x:c r="B112" s="264" t="str">
        <x:f>IF('01_ASSESSMENT'!$A$7="","",'01_ASSESSMENT'!$A$7)</x:f>
        <x:v>ASM-NGOB-V42-TEST</x:v>
      </x:c>
      <x:c r="C112" s="264" t="str">
        <x:f>IF('01_ASSESSMENT'!$B$7="","",'01_ASSESSMENT'!$B$7)</x:f>
        <x:v>ORG-NGOB</x:v>
      </x:c>
      <x:c r="D112" s="264" t="str">
        <x:f>IF('02_DISPLAY_CONFIG'!$B$15="","",'02_DISPLAY_CONFIG'!$B$15)</x:f>
        <x:v>PORTFOLIO-NGOB</x:v>
      </x:c>
      <x:c r="E112" s="265" t="str">
        <x:f>""</x:f>
      </x:c>
      <x:c r="F112" s="265" t="str">
        <x:f>""</x:f>
      </x:c>
      <x:c r="G112" s="264" t="str">
        <x:f>IF('02_DISPLAY_CONFIG'!$B$38="","",'02_DISPLAY_CONFIG'!$B$38)</x:f>
        <x:v>Projection</x:v>
      </x:c>
      <x:c r="H112" s="264" t="str">
        <x:f>"REV_OTHER"</x:f>
        <x:v>REV_OTHER</x:v>
      </x:c>
      <x:c r="I112" s="276" t="n">
        <x:f>IF(OR($B112="",$S112=""),"",IF(COUNTIFS('32_FINANCIAL'!$B$7:$B$506,$B112,'32_FINANCIAL'!$G$7:$G$506,$S112,'32_FINANCIAL'!$I$7:$I$506,"REV_OTHER",'32_FINANCIAL'!$D$7:$D$506,$D112,'32_FINANCIAL'!$V$7:$V$506,"&lt;&gt;Excluded")=0,"",SUMIFS('32_FINANCIAL'!$J$7:$J$506,'32_FINANCIAL'!$B$7:$B$506,$B112,'32_FINANCIAL'!$G$7:$G$506,$S112,'32_FINANCIAL'!$I$7:$I$506,"REV_OTHER",'32_FINANCIAL'!$D$7:$D$506,$D112,'32_FINANCIAL'!$V$7:$V$506,"&lt;&gt;Excluded")))</x:f>
        <x:v>922292.6107767152</x:v>
      </x:c>
      <x:c r="J112" s="264" t="str">
        <x:f>"Currency"</x:f>
        <x:v>Currency</x:v>
      </x:c>
      <x:c r="K112" s="264" t="str">
        <x:f>IF(NOT(ISNUMBER($I112)),"Missing","Available")</x:f>
        <x:v>Available</x:v>
      </x:c>
      <x:c r="L112" s="264" t="str">
        <x:f>"CALC-REV-COMPONENT"</x:f>
        <x:v>CALC-REV-COMPONENT</x:v>
      </x:c>
      <x:c r="M112" s="264" t="str">
        <x:f>"1.0"</x:f>
        <x:v>1.0</x:v>
      </x:c>
      <x:c r="N112" s="264" t="str">
        <x:f>""</x:f>
      </x:c>
      <x:c r="O112" s="265" t="str">
        <x:f>""</x:f>
      </x:c>
      <x:c r="P112" s="264" t="str">
        <x:f>IF('01_ASSESSMENT'!$C$7="","",'01_ASSESSMENT'!$C$7)</x:f>
        <x:v>V4.2-NGOB-CORRECTED-TEST</x:v>
      </x:c>
      <x:c r="Q112" s="264" t="str">
        <x:f>"Formula-driven blank template"</x:f>
        <x:v>Formula-driven blank template</x:v>
      </x:c>
      <x:c r="R112" s="264" t="str">
        <x:f>IF($K112="Missing","No data available",IF($H112="PLACEHOLDER_SUBSIDY","Placeholder",IF($G112="Actual","Confirmed","Projected")))</x:f>
        <x:v>Projected</x:v>
      </x:c>
      <x:c r="S112" s="264" t="str">
        <x:f>IF('02_DISPLAY_CONFIG'!$B$27="","",'02_DISPLAY_CONFIG'!$B$27)</x:f>
        <x:v>2028-2029</x:v>
      </x:c>
      <x:c r="T112" s="136"/>
      <x:c r="U112" s="136"/>
      <x:c r="V112" s="136"/>
      <x:c r="W112" s="136"/>
      <x:c r="X112" s="136"/>
      <x:c r="Y112" s="136"/>
      <x:c r="Z112" s="136"/>
    </x:row>
    <x:row r="113" ht="19.5" hidden="0" customHeight="1">
      <x:c r="A113" s="264" t="str">
        <x:f>IF($S113="","","MR-"&amp;$B113&amp;"-"&amp;$S113&amp;"-"&amp;$H113)</x:f>
        <x:v>MR-ASM-NGOB-V42-TEST-2028-2029-PLACEHOLDER_SUBSIDY</x:v>
      </x:c>
      <x:c r="B113" s="264" t="str">
        <x:f>IF('01_ASSESSMENT'!$A$7="","",'01_ASSESSMENT'!$A$7)</x:f>
        <x:v>ASM-NGOB-V42-TEST</x:v>
      </x:c>
      <x:c r="C113" s="264" t="str">
        <x:f>IF('01_ASSESSMENT'!$B$7="","",'01_ASSESSMENT'!$B$7)</x:f>
        <x:v>ORG-NGOB</x:v>
      </x:c>
      <x:c r="D113" s="264" t="str">
        <x:f>IF('02_DISPLAY_CONFIG'!$B$15="","",'02_DISPLAY_CONFIG'!$B$15)</x:f>
        <x:v>PORTFOLIO-NGOB</x:v>
      </x:c>
      <x:c r="E113" s="265" t="str">
        <x:f>""</x:f>
      </x:c>
      <x:c r="F113" s="265" t="str">
        <x:f>""</x:f>
      </x:c>
      <x:c r="G113" s="264" t="str">
        <x:f>IF('02_DISPLAY_CONFIG'!$B$38="","",'02_DISPLAY_CONFIG'!$B$38)</x:f>
        <x:v>Projection</x:v>
      </x:c>
      <x:c r="H113" s="264" t="str">
        <x:f>"PLACEHOLDER_SUBSIDY"</x:f>
        <x:v>PLACEHOLDER_SUBSIDY</x:v>
      </x:c>
      <x:c r="I113" s="276" t="n">
        <x:f>IF(OR($B113="",$S113=""),"",IF(COUNTIFS('32_FINANCIAL'!$B$7:$B$506,$B113,'32_FINANCIAL'!$G$7:$G$506,$S113,'32_FINANCIAL'!$I$7:$I$506,"REV_SUBSIDY",'32_FINANCIAL'!$S$7:$S$506,"Placeholder")=0,0,SUMIFS('32_FINANCIAL'!$J$7:$J$506,'32_FINANCIAL'!$B$7:$B$506,$B113,'32_FINANCIAL'!$G$7:$G$506,$S113,'32_FINANCIAL'!$I$7:$I$506,"REV_SUBSIDY",'32_FINANCIAL'!$S$7:$S$506,"Placeholder")))</x:f>
        <x:v>2057707.5</x:v>
      </x:c>
      <x:c r="J113" s="264" t="str">
        <x:f>"Currency"</x:f>
        <x:v>Currency</x:v>
      </x:c>
      <x:c r="K113" s="264" t="str">
        <x:f>IF(NOT(ISNUMBER($I113)),"Missing","Available")</x:f>
        <x:v>Available</x:v>
      </x:c>
      <x:c r="L113" s="264" t="str">
        <x:f>"CALC-PLACEHOLDER-SUBSIDY"</x:f>
        <x:v>CALC-PLACEHOLDER-SUBSIDY</x:v>
      </x:c>
      <x:c r="M113" s="264" t="str">
        <x:f>"1.0"</x:f>
        <x:v>1.0</x:v>
      </x:c>
      <x:c r="N113" s="264" t="str">
        <x:f>""</x:f>
      </x:c>
      <x:c r="O113" s="265" t="str">
        <x:f>""</x:f>
      </x:c>
      <x:c r="P113" s="264" t="str">
        <x:f>IF('01_ASSESSMENT'!$C$7="","",'01_ASSESSMENT'!$C$7)</x:f>
        <x:v>V4.2-NGOB-CORRECTED-TEST</x:v>
      </x:c>
      <x:c r="Q113" s="264" t="str">
        <x:f>"Formula-driven blank template"</x:f>
        <x:v>Formula-driven blank template</x:v>
      </x:c>
      <x:c r="R113" s="264" t="str">
        <x:f>IF($K113="Missing","No data available",IF($H113="PLACEHOLDER_SUBSIDY","Placeholder",IF($G113="Actual","Confirmed","Projected")))</x:f>
        <x:v>Placeholder</x:v>
      </x:c>
      <x:c r="S113" s="264" t="str">
        <x:f>IF('02_DISPLAY_CONFIG'!$B$27="","",'02_DISPLAY_CONFIG'!$B$27)</x:f>
        <x:v>2028-2029</x:v>
      </x:c>
      <x:c r="T113" s="136"/>
      <x:c r="U113" s="136"/>
      <x:c r="V113" s="136"/>
      <x:c r="W113" s="136"/>
      <x:c r="X113" s="136"/>
      <x:c r="Y113" s="136"/>
      <x:c r="Z113" s="136"/>
    </x:row>
    <x:row r="114" ht="19.5" hidden="0" customHeight="1">
      <x:c r="A114" s="264" t="str">
        <x:f>IF($S114="","","MR-"&amp;$B114&amp;"-"&amp;$S114&amp;"-"&amp;$H114)</x:f>
        <x:v>MR-ASM-NGOB-V42-TEST-2028-2029-NOI_EX_PLACEHOLDER</x:v>
      </x:c>
      <x:c r="B114" s="264" t="str">
        <x:f>IF('01_ASSESSMENT'!$A$7="","",'01_ASSESSMENT'!$A$7)</x:f>
        <x:v>ASM-NGOB-V42-TEST</x:v>
      </x:c>
      <x:c r="C114" s="264" t="str">
        <x:f>IF('01_ASSESSMENT'!$B$7="","",'01_ASSESSMENT'!$B$7)</x:f>
        <x:v>ORG-NGOB</x:v>
      </x:c>
      <x:c r="D114" s="264" t="str">
        <x:f>IF('02_DISPLAY_CONFIG'!$B$15="","",'02_DISPLAY_CONFIG'!$B$15)</x:f>
        <x:v>PORTFOLIO-NGOB</x:v>
      </x:c>
      <x:c r="E114" s="265" t="str">
        <x:f>""</x:f>
      </x:c>
      <x:c r="F114" s="265" t="str">
        <x:f>""</x:f>
      </x:c>
      <x:c r="G114" s="264" t="str">
        <x:f>IF('02_DISPLAY_CONFIG'!$B$38="","",'02_DISPLAY_CONFIG'!$B$38)</x:f>
        <x:v>Projection</x:v>
      </x:c>
      <x:c r="H114" s="264" t="str">
        <x:f>"NOI_EX_PLACEHOLDER"</x:f>
        <x:v>NOI_EX_PLACEHOLDER</x:v>
      </x:c>
      <x:c r="I114" s="276" t="n">
        <x:f>IF(NOT(ISNUMBER(I101)),"",I101-I113)</x:f>
        <x:v>9614053.64264334</x:v>
      </x:c>
      <x:c r="J114" s="264" t="str">
        <x:f>"Currency"</x:f>
        <x:v>Currency</x:v>
      </x:c>
      <x:c r="K114" s="264" t="str">
        <x:f>IF(NOT(ISNUMBER($I114)),"Missing","Available")</x:f>
        <x:v>Available</x:v>
      </x:c>
      <x:c r="L114" s="264" t="str">
        <x:f>"CALC-NOI-EX-PLACEHOLDER"</x:f>
        <x:v>CALC-NOI-EX-PLACEHOLDER</x:v>
      </x:c>
      <x:c r="M114" s="264" t="str">
        <x:f>"1.0"</x:f>
        <x:v>1.0</x:v>
      </x:c>
      <x:c r="N114" s="264" t="str">
        <x:f>""</x:f>
      </x:c>
      <x:c r="O114" s="265" t="str">
        <x:f>""</x:f>
      </x:c>
      <x:c r="P114" s="264" t="str">
        <x:f>IF('01_ASSESSMENT'!$C$7="","",'01_ASSESSMENT'!$C$7)</x:f>
        <x:v>V4.2-NGOB-CORRECTED-TEST</x:v>
      </x:c>
      <x:c r="Q114" s="264" t="str">
        <x:f>"Formula-driven blank template"</x:f>
        <x:v>Formula-driven blank template</x:v>
      </x:c>
      <x:c r="R114" s="264" t="str">
        <x:f>IF($K114="Missing","No data available",IF($H114="PLACEHOLDER_SUBSIDY","Placeholder",IF($G114="Actual","Confirmed","Projected")))</x:f>
        <x:v>Projected</x:v>
      </x:c>
      <x:c r="S114" s="264" t="str">
        <x:f>IF('02_DISPLAY_CONFIG'!$B$27="","",'02_DISPLAY_CONFIG'!$B$27)</x:f>
        <x:v>2028-2029</x:v>
      </x:c>
      <x:c r="T114" s="136"/>
      <x:c r="U114" s="136"/>
      <x:c r="V114" s="136"/>
      <x:c r="W114" s="136"/>
      <x:c r="X114" s="136"/>
      <x:c r="Y114" s="136"/>
      <x:c r="Z114" s="136"/>
    </x:row>
    <x:row r="115" ht="19.5" hidden="0" customHeight="1">
      <x:c r="A115" s="264" t="str">
        <x:f>IF($S115="","","MR-"&amp;$B115&amp;"-"&amp;$S115&amp;"-"&amp;$H115)</x:f>
        <x:v>MR-ASM-NGOB-V42-TEST-2028-2029-DSCR_EX_PLACEHOLDER</x:v>
      </x:c>
      <x:c r="B115" s="264" t="str">
        <x:f>IF('01_ASSESSMENT'!$A$7="","",'01_ASSESSMENT'!$A$7)</x:f>
        <x:v>ASM-NGOB-V42-TEST</x:v>
      </x:c>
      <x:c r="C115" s="264" t="str">
        <x:f>IF('01_ASSESSMENT'!$B$7="","",'01_ASSESSMENT'!$B$7)</x:f>
        <x:v>ORG-NGOB</x:v>
      </x:c>
      <x:c r="D115" s="264" t="str">
        <x:f>IF('02_DISPLAY_CONFIG'!$B$15="","",'02_DISPLAY_CONFIG'!$B$15)</x:f>
        <x:v>PORTFOLIO-NGOB</x:v>
      </x:c>
      <x:c r="E115" s="265" t="str">
        <x:f>""</x:f>
      </x:c>
      <x:c r="F115" s="265" t="str">
        <x:f>""</x:f>
      </x:c>
      <x:c r="G115" s="264" t="str">
        <x:f>IF('02_DISPLAY_CONFIG'!$B$38="","",'02_DISPLAY_CONFIG'!$B$38)</x:f>
        <x:v>Projection</x:v>
      </x:c>
      <x:c r="H115" s="264" t="str">
        <x:f>"DSCR_EX_PLACEHOLDER"</x:f>
        <x:v>DSCR_EX_PLACEHOLDER</x:v>
      </x:c>
      <x:c r="I115" s="276" t="n">
        <x:f>IF(OR(NOT(ISNUMBER(I114)),NOT(ISNUMBER(I102)),I102&lt;=0),"",I114/I102)</x:f>
        <x:v>1.018803964585934</x:v>
      </x:c>
      <x:c r="J115" s="264" t="str">
        <x:f>"x"</x:f>
        <x:v>x</x:v>
      </x:c>
      <x:c r="K115" s="264" t="str">
        <x:f>IF(NOT(ISNUMBER($I115)),"Missing","Available")</x:f>
        <x:v>Available</x:v>
      </x:c>
      <x:c r="L115" s="264" t="str">
        <x:f>"CALC-DSCR-EX-PLACEHOLDER"</x:f>
        <x:v>CALC-DSCR-EX-PLACEHOLDER</x:v>
      </x:c>
      <x:c r="M115" s="264" t="str">
        <x:f>"1.0"</x:f>
        <x:v>1.0</x:v>
      </x:c>
      <x:c r="N115" s="264" t="str">
        <x:f>""</x:f>
      </x:c>
      <x:c r="O115" s="265" t="str">
        <x:f>""</x:f>
      </x:c>
      <x:c r="P115" s="264" t="str">
        <x:f>IF('01_ASSESSMENT'!$C$7="","",'01_ASSESSMENT'!$C$7)</x:f>
        <x:v>V4.2-NGOB-CORRECTED-TEST</x:v>
      </x:c>
      <x:c r="Q115" s="264" t="str">
        <x:f>"Formula-driven blank template"</x:f>
        <x:v>Formula-driven blank template</x:v>
      </x:c>
      <x:c r="R115" s="264" t="str">
        <x:f>IF($K115="Missing","No data available",IF($H115="PLACEHOLDER_SUBSIDY","Placeholder",IF($G115="Actual","Confirmed","Projected")))</x:f>
        <x:v>Projected</x:v>
      </x:c>
      <x:c r="S115" s="264" t="str">
        <x:f>IF('02_DISPLAY_CONFIG'!$B$27="","",'02_DISPLAY_CONFIG'!$B$27)</x:f>
        <x:v>2028-2029</x:v>
      </x:c>
      <x:c r="T115" s="136"/>
      <x:c r="U115" s="136"/>
      <x:c r="V115" s="136"/>
      <x:c r="W115" s="136"/>
      <x:c r="X115" s="136"/>
      <x:c r="Y115" s="136"/>
      <x:c r="Z115" s="136"/>
    </x:row>
    <x:row r="116" ht="19.5" hidden="0" customHeight="1">
      <x:c r="A116" s="264" t="str">
        <x:f>IF($S116="","","MR-"&amp;$B116&amp;"-"&amp;$S116&amp;"-"&amp;$H116)</x:f>
        <x:v>MR-ASM-NGOB-V42-TEST-2028-2029-CASH_EX_PLACEHOLDER</x:v>
      </x:c>
      <x:c r="B116" s="264" t="str">
        <x:f>IF('01_ASSESSMENT'!$A$7="","",'01_ASSESSMENT'!$A$7)</x:f>
        <x:v>ASM-NGOB-V42-TEST</x:v>
      </x:c>
      <x:c r="C116" s="264" t="str">
        <x:f>IF('01_ASSESSMENT'!$B$7="","",'01_ASSESSMENT'!$B$7)</x:f>
        <x:v>ORG-NGOB</x:v>
      </x:c>
      <x:c r="D116" s="264" t="str">
        <x:f>IF('02_DISPLAY_CONFIG'!$B$15="","",'02_DISPLAY_CONFIG'!$B$15)</x:f>
        <x:v>PORTFOLIO-NGOB</x:v>
      </x:c>
      <x:c r="E116" s="265" t="str">
        <x:f>""</x:f>
      </x:c>
      <x:c r="F116" s="265" t="str">
        <x:f>""</x:f>
      </x:c>
      <x:c r="G116" s="264" t="str">
        <x:f>IF('02_DISPLAY_CONFIG'!$B$38="","",'02_DISPLAY_CONFIG'!$B$38)</x:f>
        <x:v>Projection</x:v>
      </x:c>
      <x:c r="H116" s="264" t="str">
        <x:f>"CASH_EX_PLACEHOLDER"</x:f>
        <x:v>CASH_EX_PLACEHOLDER</x:v>
      </x:c>
      <x:c r="I116" s="276" t="n">
        <x:f>IF(OR(NOT(ISNUMBER(I114)),NOT(ISNUMBER(I102))),"",I114-I102)</x:f>
        <x:v>177445.64264333993</x:v>
      </x:c>
      <x:c r="J116" s="264" t="str">
        <x:f>"Currency"</x:f>
        <x:v>Currency</x:v>
      </x:c>
      <x:c r="K116" s="264" t="str">
        <x:f>IF(NOT(ISNUMBER($I116)),"Missing","Available")</x:f>
        <x:v>Available</x:v>
      </x:c>
      <x:c r="L116" s="264" t="str">
        <x:f>"CALC-CASH-EX-PLACEHOLDER"</x:f>
        <x:v>CALC-CASH-EX-PLACEHOLDER</x:v>
      </x:c>
      <x:c r="M116" s="264" t="str">
        <x:f>"1.0"</x:f>
        <x:v>1.0</x:v>
      </x:c>
      <x:c r="N116" s="264" t="str">
        <x:f>""</x:f>
      </x:c>
      <x:c r="O116" s="265" t="str">
        <x:f>""</x:f>
      </x:c>
      <x:c r="P116" s="264" t="str">
        <x:f>IF('01_ASSESSMENT'!$C$7="","",'01_ASSESSMENT'!$C$7)</x:f>
        <x:v>V4.2-NGOB-CORRECTED-TEST</x:v>
      </x:c>
      <x:c r="Q116" s="264" t="str">
        <x:f>"Formula-driven blank template"</x:f>
        <x:v>Formula-driven blank template</x:v>
      </x:c>
      <x:c r="R116" s="264" t="str">
        <x:f>IF($K116="Missing","No data available",IF($H116="PLACEHOLDER_SUBSIDY","Placeholder",IF($G116="Actual","Confirmed","Projected")))</x:f>
        <x:v>Projected</x:v>
      </x:c>
      <x:c r="S116" s="264" t="str">
        <x:f>IF('02_DISPLAY_CONFIG'!$B$27="","",'02_DISPLAY_CONFIG'!$B$27)</x:f>
        <x:v>2028-2029</x:v>
      </x:c>
      <x:c r="T116" s="136"/>
      <x:c r="U116" s="136"/>
      <x:c r="V116" s="136"/>
      <x:c r="W116" s="136"/>
      <x:c r="X116" s="136"/>
      <x:c r="Y116" s="136"/>
      <x:c r="Z116" s="136"/>
    </x:row>
    <x:row r="117" ht="19.5" hidden="0" customHeight="1">
      <x:c r="A117" s="264" t="str">
        <x:f>IF($S117="","","MR-"&amp;$B117&amp;"-"&amp;$S117&amp;"-"&amp;$H117)</x:f>
        <x:v>MR-ASM-NGOB-V42-TEST-2028-2029-RESERVE_CLOSING</x:v>
      </x:c>
      <x:c r="B117" s="264" t="str">
        <x:f>IF('01_ASSESSMENT'!$A$7="","",'01_ASSESSMENT'!$A$7)</x:f>
        <x:v>ASM-NGOB-V42-TEST</x:v>
      </x:c>
      <x:c r="C117" s="264" t="str">
        <x:f>IF('01_ASSESSMENT'!$B$7="","",'01_ASSESSMENT'!$B$7)</x:f>
        <x:v>ORG-NGOB</x:v>
      </x:c>
      <x:c r="D117" s="264" t="str">
        <x:f>IF('02_DISPLAY_CONFIG'!$B$15="","",'02_DISPLAY_CONFIG'!$B$15)</x:f>
        <x:v>PORTFOLIO-NGOB</x:v>
      </x:c>
      <x:c r="E117" s="265" t="str">
        <x:f>""</x:f>
      </x:c>
      <x:c r="F117" s="265" t="str">
        <x:f>""</x:f>
      </x:c>
      <x:c r="G117" s="264" t="str">
        <x:f>IF('02_DISPLAY_CONFIG'!$B$38="","",'02_DISPLAY_CONFIG'!$B$38)</x:f>
        <x:v>Projection</x:v>
      </x:c>
      <x:c r="H117" s="264" t="str">
        <x:f>"RESERVE_CLOSING"</x:f>
        <x:v>RESERVE_CLOSING</x:v>
      </x:c>
      <x:c r="I117" s="276" t="n">
        <x:f>IF(OR($B117="",$S117=""),"",IF(COUNTIFS('34_CASH_RESERVES'!$B$7:$B$506,$B117,'34_CASH_RESERVES'!$Q$7:$Q$506,$S117)=0,"",SUMIFS('34_CASH_RESERVES'!$G$7:$G$506,'34_CASH_RESERVES'!$B$7:$B$506,$B117,'34_CASH_RESERVES'!$Q$7:$Q$506,$S117)))</x:f>
        <x:v>7873015.3248232715</x:v>
      </x:c>
      <x:c r="J117" s="264" t="str">
        <x:f>"Currency"</x:f>
        <x:v>Currency</x:v>
      </x:c>
      <x:c r="K117" s="264" t="str">
        <x:f>IF(NOT(ISNUMBER($I117)),"Missing","Available")</x:f>
        <x:v>Available</x:v>
      </x:c>
      <x:c r="L117" s="264" t="str">
        <x:f>"CALC-RESERVE"</x:f>
        <x:v>CALC-RESERVE</x:v>
      </x:c>
      <x:c r="M117" s="264" t="str">
        <x:f>"1.0"</x:f>
        <x:v>1.0</x:v>
      </x:c>
      <x:c r="N117" s="264" t="str">
        <x:f>""</x:f>
      </x:c>
      <x:c r="O117" s="265" t="str">
        <x:f>""</x:f>
      </x:c>
      <x:c r="P117" s="264" t="str">
        <x:f>IF('01_ASSESSMENT'!$C$7="","",'01_ASSESSMENT'!$C$7)</x:f>
        <x:v>V4.2-NGOB-CORRECTED-TEST</x:v>
      </x:c>
      <x:c r="Q117" s="264" t="str">
        <x:f>"Formula-driven blank template"</x:f>
        <x:v>Formula-driven blank template</x:v>
      </x:c>
      <x:c r="R117" s="264" t="str">
        <x:f>IF($K117="Missing","No data available",IF($H117="PLACEHOLDER_SUBSIDY","Placeholder",IF($G117="Actual","Confirmed","Projected")))</x:f>
        <x:v>Projected</x:v>
      </x:c>
      <x:c r="S117" s="264" t="str">
        <x:f>IF('02_DISPLAY_CONFIG'!$B$27="","",'02_DISPLAY_CONFIG'!$B$27)</x:f>
        <x:v>2028-2029</x:v>
      </x:c>
      <x:c r="T117" s="136"/>
      <x:c r="U117" s="136"/>
      <x:c r="V117" s="136"/>
      <x:c r="W117" s="136"/>
      <x:c r="X117" s="136"/>
      <x:c r="Y117" s="136"/>
      <x:c r="Z117" s="136"/>
    </x:row>
    <x:row r="118" ht="19.5" hidden="0" customHeight="1">
      <x:c r="A118" s="264" t="str">
        <x:f>IF($S118="","","MR-"&amp;$B118&amp;"-"&amp;$S118&amp;"-"&amp;$H118)</x:f>
        <x:v>MR-ASM-NGOB-V42-TEST-2028-2029-HOMES_TOTAL</x:v>
      </x:c>
      <x:c r="B118" s="264" t="str">
        <x:f>IF('01_ASSESSMENT'!$A$7="","",'01_ASSESSMENT'!$A$7)</x:f>
        <x:v>ASM-NGOB-V42-TEST</x:v>
      </x:c>
      <x:c r="C118" s="264" t="str">
        <x:f>IF('01_ASSESSMENT'!$B$7="","",'01_ASSESSMENT'!$B$7)</x:f>
        <x:v>ORG-NGOB</x:v>
      </x:c>
      <x:c r="D118" s="264" t="str">
        <x:f>IF('02_DISPLAY_CONFIG'!$B$15="","",'02_DISPLAY_CONFIG'!$B$15)</x:f>
        <x:v>PORTFOLIO-NGOB</x:v>
      </x:c>
      <x:c r="E118" s="265" t="str">
        <x:f>""</x:f>
      </x:c>
      <x:c r="F118" s="265" t="str">
        <x:f>""</x:f>
      </x:c>
      <x:c r="G118" s="264" t="str">
        <x:f>IF('02_DISPLAY_CONFIG'!$B$38="","",'02_DISPLAY_CONFIG'!$B$38)</x:f>
        <x:v>Projection</x:v>
      </x:c>
      <x:c r="H118" s="264" t="str">
        <x:f>"HOMES_TOTAL"</x:f>
        <x:v>HOMES_TOTAL</x:v>
      </x:c>
      <x:c r="I118" s="276" t="n">
        <x:f>IF(OR($B118="",$S118=""),"",IF(COUNTIFS('31_PORTFOLIO_UNITS'!$B$7:$B$506,$B118,'31_PORTFOLIO_UNITS'!$G$7:$G$506,$S118)=0,"",SUMIFS('31_PORTFOLIO_UNITS'!$I$7:$I$506,'31_PORTFOLIO_UNITS'!$B$7:$B$506,$B118,'31_PORTFOLIO_UNITS'!$G$7:$G$506,$S118)))</x:f>
        <x:v>1011</x:v>
      </x:c>
      <x:c r="J118" s="264" t="str">
        <x:f>"Count"</x:f>
        <x:v>Count</x:v>
      </x:c>
      <x:c r="K118" s="264" t="str">
        <x:f>IF(NOT(ISNUMBER($I118)),"Missing","Available")</x:f>
        <x:v>Available</x:v>
      </x:c>
      <x:c r="L118" s="264" t="str">
        <x:f>"CALC-HOMES"</x:f>
        <x:v>CALC-HOMES</x:v>
      </x:c>
      <x:c r="M118" s="264" t="str">
        <x:f>"1.0"</x:f>
        <x:v>1.0</x:v>
      </x:c>
      <x:c r="N118" s="264" t="str">
        <x:f>""</x:f>
      </x:c>
      <x:c r="O118" s="265" t="str">
        <x:f>""</x:f>
      </x:c>
      <x:c r="P118" s="264" t="str">
        <x:f>IF('01_ASSESSMENT'!$C$7="","",'01_ASSESSMENT'!$C$7)</x:f>
        <x:v>V4.2-NGOB-CORRECTED-TEST</x:v>
      </x:c>
      <x:c r="Q118" s="264" t="str">
        <x:f>"Formula-driven blank template"</x:f>
        <x:v>Formula-driven blank template</x:v>
      </x:c>
      <x:c r="R118" s="264" t="str">
        <x:f>IF($K118="Missing","No data available",IF($H118="PLACEHOLDER_SUBSIDY","Placeholder",IF($G118="Actual","Confirmed","Projected")))</x:f>
        <x:v>Projected</x:v>
      </x:c>
      <x:c r="S118" s="264" t="str">
        <x:f>IF('02_DISPLAY_CONFIG'!$B$27="","",'02_DISPLAY_CONFIG'!$B$27)</x:f>
        <x:v>2028-2029</x:v>
      </x:c>
      <x:c r="T118" s="136"/>
      <x:c r="U118" s="136"/>
      <x:c r="V118" s="136"/>
      <x:c r="W118" s="136"/>
      <x:c r="X118" s="136"/>
      <x:c r="Y118" s="136"/>
      <x:c r="Z118" s="136"/>
    </x:row>
    <x:row r="119" ht="19.5" hidden="0" customHeight="1">
      <x:c r="A119" s="264" t="str">
        <x:f>IF($S119="","","MR-"&amp;$B119&amp;"-"&amp;$S119&amp;"-"&amp;$H119)</x:f>
        <x:v>MR-ASM-NGOB-V42-TEST-2028-2029-OPEX_HEAD_OFFICE_STAFF</x:v>
      </x:c>
      <x:c r="B119" s="264" t="str">
        <x:f>IF('01_ASSESSMENT'!$A$7="","",'01_ASSESSMENT'!$A$7)</x:f>
        <x:v>ASM-NGOB-V42-TEST</x:v>
      </x:c>
      <x:c r="C119" s="264" t="str">
        <x:f>IF('01_ASSESSMENT'!$B$7="","",'01_ASSESSMENT'!$B$7)</x:f>
        <x:v>ORG-NGOB</x:v>
      </x:c>
      <x:c r="D119" s="264" t="str">
        <x:f>IF('02_DISPLAY_CONFIG'!$B$15="","",'02_DISPLAY_CONFIG'!$B$15)</x:f>
        <x:v>PORTFOLIO-NGOB</x:v>
      </x:c>
      <x:c r="E119" s="265" t="str">
        <x:f>""</x:f>
      </x:c>
      <x:c r="F119" s="265" t="str">
        <x:f>""</x:f>
      </x:c>
      <x:c r="G119" s="264" t="str">
        <x:f>IF('02_DISPLAY_CONFIG'!$B$38="","",'02_DISPLAY_CONFIG'!$B$38)</x:f>
        <x:v>Projection</x:v>
      </x:c>
      <x:c r="H119" s="264" t="str">
        <x:f>"OPEX_HEAD_OFFICE_STAFF"</x:f>
        <x:v>OPEX_HEAD_OFFICE_STAFF</x:v>
      </x:c>
      <x:c r="I119" s="276" t="n">
        <x:f>IF(OR($B119="",$S119=""),"",IF(COUNTIFS('32_FINANCIAL'!$B$7:$B$506,$B119,'32_FINANCIAL'!$G$7:$G$506,$S119,'32_FINANCIAL'!$I$7:$I$506,"OPEX_HEAD_OFFICE_STAFF",'32_FINANCIAL'!$D$7:$D$506,$D119,'32_FINANCIAL'!$V$7:$V$506,"&lt;&gt;Excluded")=0,"",SUMIFS('32_FINANCIAL'!$J$7:$J$506,'32_FINANCIAL'!$B$7:$B$506,$B119,'32_FINANCIAL'!$G$7:$G$506,$S119,'32_FINANCIAL'!$I$7:$I$506,"OPEX_HEAD_OFFICE_STAFF",'32_FINANCIAL'!$D$7:$D$506,$D119,'32_FINANCIAL'!$V$7:$V$506,"&lt;&gt;Excluded")))</x:f>
        <x:v>952908.951773921</x:v>
      </x:c>
      <x:c r="J119" s="264" t="str">
        <x:f>"Currency"</x:f>
        <x:v>Currency</x:v>
      </x:c>
      <x:c r="K119" s="264" t="str">
        <x:f>IF(NOT(ISNUMBER($I119)),"Missing","Available")</x:f>
        <x:v>Available</x:v>
      </x:c>
      <x:c r="L119" s="264" t="str">
        <x:f>"CALC-HEAD-OFFICE-GROWTH"</x:f>
        <x:v>CALC-HEAD-OFFICE-GROWTH</x:v>
      </x:c>
      <x:c r="M119" s="264" t="str">
        <x:f>"1.0"</x:f>
        <x:v>1.0</x:v>
      </x:c>
      <x:c r="N119" s="264" t="str">
        <x:f>""</x:f>
      </x:c>
      <x:c r="O119" s="265" t="str">
        <x:f>""</x:f>
      </x:c>
      <x:c r="P119" s="264" t="str">
        <x:f>IF('01_ASSESSMENT'!$C$7="","",'01_ASSESSMENT'!$C$7)</x:f>
        <x:v>V4.2-NGOB-CORRECTED-TEST</x:v>
      </x:c>
      <x:c r="Q119" s="264" t="str">
        <x:f>"Formula-driven blank template"</x:f>
        <x:v>Formula-driven blank template</x:v>
      </x:c>
      <x:c r="R119" s="264" t="str">
        <x:f>IF($K119="Missing","No data available",IF($H119="PLACEHOLDER_SUBSIDY","Placeholder",IF($G119="Actual","Confirmed","Projected")))</x:f>
        <x:v>Projected</x:v>
      </x:c>
      <x:c r="S119" s="264" t="str">
        <x:f>IF('02_DISPLAY_CONFIG'!$B$27="","",'02_DISPLAY_CONFIG'!$B$27)</x:f>
        <x:v>2028-2029</x:v>
      </x:c>
      <x:c r="T119" s="136"/>
      <x:c r="U119" s="136"/>
      <x:c r="V119" s="136"/>
      <x:c r="W119" s="136"/>
      <x:c r="X119" s="136"/>
      <x:c r="Y119" s="136"/>
      <x:c r="Z119" s="136"/>
    </x:row>
    <x:row r="120" ht="19.5" hidden="0" customHeight="1">
      <x:c r="A120" s="264" t="str">
        <x:f>IF($S120="","","MR-"&amp;$B120&amp;"-"&amp;$S120&amp;"-"&amp;$H120)</x:f>
        <x:v>MR-ASM-NGOB-V42-TEST-2028-2029-SUBSIDY_SHARE</x:v>
      </x:c>
      <x:c r="B120" s="264" t="str">
        <x:f>IF('01_ASSESSMENT'!$A$7="","",'01_ASSESSMENT'!$A$7)</x:f>
        <x:v>ASM-NGOB-V42-TEST</x:v>
      </x:c>
      <x:c r="C120" s="264" t="str">
        <x:f>IF('01_ASSESSMENT'!$B$7="","",'01_ASSESSMENT'!$B$7)</x:f>
        <x:v>ORG-NGOB</x:v>
      </x:c>
      <x:c r="D120" s="264" t="str">
        <x:f>IF('02_DISPLAY_CONFIG'!$B$15="","",'02_DISPLAY_CONFIG'!$B$15)</x:f>
        <x:v>PORTFOLIO-NGOB</x:v>
      </x:c>
      <x:c r="E120" s="265" t="str">
        <x:f>""</x:f>
      </x:c>
      <x:c r="F120" s="265" t="str">
        <x:f>""</x:f>
      </x:c>
      <x:c r="G120" s="264" t="str">
        <x:f>IF('02_DISPLAY_CONFIG'!$B$38="","",'02_DISPLAY_CONFIG'!$B$38)</x:f>
        <x:v>Projection</x:v>
      </x:c>
      <x:c r="H120" s="264" t="str">
        <x:f>"SUBSIDY_SHARE"</x:f>
        <x:v>SUBSIDY_SHARE</x:v>
      </x:c>
      <x:c r="I120" s="276" t="n">
        <x:f>IF(OR(NOT(ISNUMBER(I111)),NOT(ISNUMBER(I99)),I99=0),"",I111/I99)</x:f>
        <x:v>0.22125948756707223</x:v>
      </x:c>
      <x:c r="J120" s="264" t="str">
        <x:f>"Percent"</x:f>
        <x:v>Percent</x:v>
      </x:c>
      <x:c r="K120" s="264" t="str">
        <x:f>IF(NOT(ISNUMBER($I120)),"Missing","Available")</x:f>
        <x:v>Available</x:v>
      </x:c>
      <x:c r="L120" s="264" t="str">
        <x:f>"CALC-SUBSIDY-SHARE"</x:f>
        <x:v>CALC-SUBSIDY-SHARE</x:v>
      </x:c>
      <x:c r="M120" s="264" t="str">
        <x:f>"1.0"</x:f>
        <x:v>1.0</x:v>
      </x:c>
      <x:c r="N120" s="264" t="str">
        <x:f>""</x:f>
      </x:c>
      <x:c r="O120" s="265" t="str">
        <x:f>""</x:f>
      </x:c>
      <x:c r="P120" s="264" t="str">
        <x:f>IF('01_ASSESSMENT'!$C$7="","",'01_ASSESSMENT'!$C$7)</x:f>
        <x:v>V4.2-NGOB-CORRECTED-TEST</x:v>
      </x:c>
      <x:c r="Q120" s="264" t="str">
        <x:f>"Formula-driven blank template"</x:f>
        <x:v>Formula-driven blank template</x:v>
      </x:c>
      <x:c r="R120" s="264" t="str">
        <x:f>IF($K120="Missing","No data available",IF($H120="PLACEHOLDER_SUBSIDY","Placeholder",IF($G120="Actual","Confirmed","Projected")))</x:f>
        <x:v>Projected</x:v>
      </x:c>
      <x:c r="S120" s="264" t="str">
        <x:f>IF('02_DISPLAY_CONFIG'!$B$27="","",'02_DISPLAY_CONFIG'!$B$27)</x:f>
        <x:v>2028-2029</x:v>
      </x:c>
      <x:c r="T120" s="136"/>
      <x:c r="U120" s="136"/>
      <x:c r="V120" s="136"/>
      <x:c r="W120" s="136"/>
      <x:c r="X120" s="136"/>
      <x:c r="Y120" s="136"/>
      <x:c r="Z120" s="136"/>
    </x:row>
    <x:row r="121" ht="19.5" hidden="0" customHeight="1">
      <x:c r="A121" s="264"/>
      <x:c r="B121" s="264"/>
      <x:c r="C121" s="264"/>
      <x:c r="D121" s="264"/>
      <x:c r="E121" s="265"/>
      <x:c r="F121" s="265"/>
      <x:c r="G121" s="264"/>
      <x:c r="H121" s="264"/>
      <x:c r="I121" s="276"/>
      <x:c r="J121" s="264"/>
      <x:c r="K121" s="264"/>
      <x:c r="L121" s="264"/>
      <x:c r="M121" s="264"/>
      <x:c r="N121" s="264"/>
      <x:c r="O121" s="265"/>
      <x:c r="P121" s="264"/>
      <x:c r="Q121" s="264"/>
      <x:c r="R121" s="264"/>
      <x:c r="S121" s="264"/>
      <x:c r="T121" s="136"/>
      <x:c r="U121" s="136"/>
      <x:c r="V121" s="136"/>
      <x:c r="W121" s="136"/>
      <x:c r="X121" s="136"/>
      <x:c r="Y121" s="136"/>
      <x:c r="Z121" s="136"/>
    </x:row>
    <x:row r="122" ht="19.5" hidden="0" customHeight="1">
      <x:c r="A122" s="264" t="str">
        <x:f>IF($S122="","","MR-"&amp;$B122&amp;"-"&amp;$S122&amp;"-"&amp;$H122)</x:f>
        <x:v>MR-ASM-NGOB-V42-TEST-2029-2030-REVENUE</x:v>
      </x:c>
      <x:c r="B122" s="264" t="str">
        <x:f>IF('01_ASSESSMENT'!$A$7="","",'01_ASSESSMENT'!$A$7)</x:f>
        <x:v>ASM-NGOB-V42-TEST</x:v>
      </x:c>
      <x:c r="C122" s="264" t="str">
        <x:f>IF('01_ASSESSMENT'!$B$7="","",'01_ASSESSMENT'!$B$7)</x:f>
        <x:v>ORG-NGOB</x:v>
      </x:c>
      <x:c r="D122" s="264" t="str">
        <x:f>IF('02_DISPLAY_CONFIG'!$B$15="","",'02_DISPLAY_CONFIG'!$B$15)</x:f>
        <x:v>PORTFOLIO-NGOB</x:v>
      </x:c>
      <x:c r="E122" s="265" t="str">
        <x:f>""</x:f>
      </x:c>
      <x:c r="F122" s="265" t="str">
        <x:f>""</x:f>
      </x:c>
      <x:c r="G122" s="264" t="str">
        <x:f>IF('02_DISPLAY_CONFIG'!$B$39="","",'02_DISPLAY_CONFIG'!$B$39)</x:f>
        <x:v>Projection</x:v>
      </x:c>
      <x:c r="H122" s="264" t="str">
        <x:f>"REVENUE"</x:f>
        <x:v>REVENUE</x:v>
      </x:c>
      <x:c r="I122" s="276" t="n">
        <x:f>IF(OR($B122="",$S122=""),"",IF(COUNTIFS('32_FINANCIAL'!$B$7:$B$506,$B122,'32_FINANCIAL'!$G$7:$G$506,$S122,'32_FINANCIAL'!$I$7:$I$506,"REVENUE",'32_FINANCIAL'!$D$7:$D$506,$D122,'32_FINANCIAL'!$V$7:$V$506,"&lt;&gt;Excluded")=0,"",SUMIFS('32_FINANCIAL'!$J$7:$J$506,'32_FINANCIAL'!$B$7:$B$506,$B122,'32_FINANCIAL'!$G$7:$G$506,$S122,'32_FINANCIAL'!$I$7:$I$506,"REVENUE",'32_FINANCIAL'!$D$7:$D$506,$D122,'32_FINANCIAL'!$V$7:$V$506,"&lt;&gt;Excluded")))</x:f>
        <x:v>26628295.394337088</x:v>
      </x:c>
      <x:c r="J122" s="264" t="str">
        <x:f>"Currency"</x:f>
        <x:v>Currency</x:v>
      </x:c>
      <x:c r="K122" s="264" t="str">
        <x:f>IF(NOT(ISNUMBER($I122)),"Missing","Available")</x:f>
        <x:v>Available</x:v>
      </x:c>
      <x:c r="L122" s="264" t="str">
        <x:f>"CALC-REVENUE"</x:f>
        <x:v>CALC-REVENUE</x:v>
      </x:c>
      <x:c r="M122" s="264" t="str">
        <x:f>"1.0"</x:f>
        <x:v>1.0</x:v>
      </x:c>
      <x:c r="N122" s="264" t="str">
        <x:f>""</x:f>
      </x:c>
      <x:c r="O122" s="265" t="str">
        <x:f>""</x:f>
      </x:c>
      <x:c r="P122" s="264" t="str">
        <x:f>IF('01_ASSESSMENT'!$C$7="","",'01_ASSESSMENT'!$C$7)</x:f>
        <x:v>V4.2-NGOB-CORRECTED-TEST</x:v>
      </x:c>
      <x:c r="Q122" s="264" t="str">
        <x:f>"Formula-driven blank template"</x:f>
        <x:v>Formula-driven blank template</x:v>
      </x:c>
      <x:c r="R122" s="264" t="str">
        <x:f>IF($K122="Missing","No data available",IF($H122="PLACEHOLDER_SUBSIDY","Placeholder",IF($G122="Actual","Confirmed","Projected")))</x:f>
        <x:v>Projected</x:v>
      </x:c>
      <x:c r="S122" s="264" t="str">
        <x:f>IF('02_DISPLAY_CONFIG'!$B$28="","",'02_DISPLAY_CONFIG'!$B$28)</x:f>
        <x:v>2029-2030</x:v>
      </x:c>
      <x:c r="T122" s="136"/>
      <x:c r="U122" s="136"/>
      <x:c r="V122" s="136"/>
      <x:c r="W122" s="136"/>
      <x:c r="X122" s="136"/>
      <x:c r="Y122" s="136"/>
      <x:c r="Z122" s="136"/>
    </x:row>
    <x:row r="123" ht="19.5" hidden="0" customHeight="1">
      <x:c r="A123" s="264" t="str">
        <x:f>IF($S123="","","MR-"&amp;$B123&amp;"-"&amp;$S123&amp;"-"&amp;$H123)</x:f>
        <x:v>MR-ASM-NGOB-V42-TEST-2029-2030-OPEX</x:v>
      </x:c>
      <x:c r="B123" s="264" t="str">
        <x:f>IF('01_ASSESSMENT'!$A$7="","",'01_ASSESSMENT'!$A$7)</x:f>
        <x:v>ASM-NGOB-V42-TEST</x:v>
      </x:c>
      <x:c r="C123" s="264" t="str">
        <x:f>IF('01_ASSESSMENT'!$B$7="","",'01_ASSESSMENT'!$B$7)</x:f>
        <x:v>ORG-NGOB</x:v>
      </x:c>
      <x:c r="D123" s="264" t="str">
        <x:f>IF('02_DISPLAY_CONFIG'!$B$15="","",'02_DISPLAY_CONFIG'!$B$15)</x:f>
        <x:v>PORTFOLIO-NGOB</x:v>
      </x:c>
      <x:c r="E123" s="265" t="str">
        <x:f>""</x:f>
      </x:c>
      <x:c r="F123" s="265" t="str">
        <x:f>""</x:f>
      </x:c>
      <x:c r="G123" s="264" t="str">
        <x:f>IF('02_DISPLAY_CONFIG'!$B$39="","",'02_DISPLAY_CONFIG'!$B$39)</x:f>
        <x:v>Projection</x:v>
      </x:c>
      <x:c r="H123" s="264" t="str">
        <x:f>"OPEX"</x:f>
        <x:v>OPEX</x:v>
      </x:c>
      <x:c r="I123" s="276" t="n">
        <x:f>IF(OR($B123="",$S123=""),"",IF(COUNTIFS('32_FINANCIAL'!$B$7:$B$506,$B123,'32_FINANCIAL'!$G$7:$G$506,$S123,'32_FINANCIAL'!$I$7:$I$506,"OPEX",'32_FINANCIAL'!$D$7:$D$506,$D123,'32_FINANCIAL'!$V$7:$V$506,"&lt;&gt;Excluded")=0,"",SUMIFS('32_FINANCIAL'!$J$7:$J$506,'32_FINANCIAL'!$B$7:$B$506,$B123,'32_FINANCIAL'!$G$7:$G$506,$S123,'32_FINANCIAL'!$I$7:$I$506,"OPEX",'32_FINANCIAL'!$D$7:$D$506,$D123,'32_FINANCIAL'!$V$7:$V$506,"&lt;&gt;Excluded")))</x:f>
        <x:v>12953852.36590294</x:v>
      </x:c>
      <x:c r="J123" s="264" t="str">
        <x:f>"Currency"</x:f>
        <x:v>Currency</x:v>
      </x:c>
      <x:c r="K123" s="264" t="str">
        <x:f>IF(NOT(ISNUMBER($I123)),"Missing","Available")</x:f>
        <x:v>Available</x:v>
      </x:c>
      <x:c r="L123" s="264" t="str">
        <x:f>"CALC-OPEX"</x:f>
        <x:v>CALC-OPEX</x:v>
      </x:c>
      <x:c r="M123" s="264" t="str">
        <x:f>"1.0"</x:f>
        <x:v>1.0</x:v>
      </x:c>
      <x:c r="N123" s="264" t="str">
        <x:f>""</x:f>
      </x:c>
      <x:c r="O123" s="265" t="str">
        <x:f>""</x:f>
      </x:c>
      <x:c r="P123" s="264" t="str">
        <x:f>IF('01_ASSESSMENT'!$C$7="","",'01_ASSESSMENT'!$C$7)</x:f>
        <x:v>V4.2-NGOB-CORRECTED-TEST</x:v>
      </x:c>
      <x:c r="Q123" s="264" t="str">
        <x:f>"Formula-driven blank template"</x:f>
        <x:v>Formula-driven blank template</x:v>
      </x:c>
      <x:c r="R123" s="264" t="str">
        <x:f>IF($K123="Missing","No data available",IF($H123="PLACEHOLDER_SUBSIDY","Placeholder",IF($G123="Actual","Confirmed","Projected")))</x:f>
        <x:v>Projected</x:v>
      </x:c>
      <x:c r="S123" s="264" t="str">
        <x:f>IF('02_DISPLAY_CONFIG'!$B$28="","",'02_DISPLAY_CONFIG'!$B$28)</x:f>
        <x:v>2029-2030</x:v>
      </x:c>
      <x:c r="T123" s="136"/>
      <x:c r="U123" s="136"/>
      <x:c r="V123" s="136"/>
      <x:c r="W123" s="136"/>
      <x:c r="X123" s="136"/>
      <x:c r="Y123" s="136"/>
      <x:c r="Z123" s="136"/>
    </x:row>
    <x:row r="124" ht="19.5" hidden="0" customHeight="1">
      <x:c r="A124" s="264" t="str">
        <x:f>IF($S124="","","MR-"&amp;$B124&amp;"-"&amp;$S124&amp;"-"&amp;$H124)</x:f>
        <x:v>MR-ASM-NGOB-V42-TEST-2029-2030-NOI</x:v>
      </x:c>
      <x:c r="B124" s="264" t="str">
        <x:f>IF('01_ASSESSMENT'!$A$7="","",'01_ASSESSMENT'!$A$7)</x:f>
        <x:v>ASM-NGOB-V42-TEST</x:v>
      </x:c>
      <x:c r="C124" s="264" t="str">
        <x:f>IF('01_ASSESSMENT'!$B$7="","",'01_ASSESSMENT'!$B$7)</x:f>
        <x:v>ORG-NGOB</x:v>
      </x:c>
      <x:c r="D124" s="264" t="str">
        <x:f>IF('02_DISPLAY_CONFIG'!$B$15="","",'02_DISPLAY_CONFIG'!$B$15)</x:f>
        <x:v>PORTFOLIO-NGOB</x:v>
      </x:c>
      <x:c r="E124" s="265" t="str">
        <x:f>""</x:f>
      </x:c>
      <x:c r="F124" s="265" t="str">
        <x:f>""</x:f>
      </x:c>
      <x:c r="G124" s="264" t="str">
        <x:f>IF('02_DISPLAY_CONFIG'!$B$39="","",'02_DISPLAY_CONFIG'!$B$39)</x:f>
        <x:v>Projection</x:v>
      </x:c>
      <x:c r="H124" s="264" t="str">
        <x:f>"NOI"</x:f>
        <x:v>NOI</x:v>
      </x:c>
      <x:c r="I124" s="276" t="n">
        <x:f>IF(OR(NOT(ISNUMBER(I122)),NOT(ISNUMBER(I123))),"",I122-I123)</x:f>
        <x:v>13674443.028434148</x:v>
      </x:c>
      <x:c r="J124" s="264" t="str">
        <x:f>"Currency"</x:f>
        <x:v>Currency</x:v>
      </x:c>
      <x:c r="K124" s="264" t="str">
        <x:f>IF(NOT(ISNUMBER($I124)),"Missing","Available")</x:f>
        <x:v>Available</x:v>
      </x:c>
      <x:c r="L124" s="264" t="str">
        <x:f>"CALC-NOI"</x:f>
        <x:v>CALC-NOI</x:v>
      </x:c>
      <x:c r="M124" s="264" t="str">
        <x:f>"1.0"</x:f>
        <x:v>1.0</x:v>
      </x:c>
      <x:c r="N124" s="264" t="str">
        <x:f>""</x:f>
      </x:c>
      <x:c r="O124" s="265" t="str">
        <x:f>""</x:f>
      </x:c>
      <x:c r="P124" s="264" t="str">
        <x:f>IF('01_ASSESSMENT'!$C$7="","",'01_ASSESSMENT'!$C$7)</x:f>
        <x:v>V4.2-NGOB-CORRECTED-TEST</x:v>
      </x:c>
      <x:c r="Q124" s="264" t="str">
        <x:f>"Formula-driven blank template"</x:f>
        <x:v>Formula-driven blank template</x:v>
      </x:c>
      <x:c r="R124" s="264" t="str">
        <x:f>IF($K124="Missing","No data available",IF($H124="PLACEHOLDER_SUBSIDY","Placeholder",IF($G124="Actual","Confirmed","Projected")))</x:f>
        <x:v>Projected</x:v>
      </x:c>
      <x:c r="S124" s="264" t="str">
        <x:f>IF('02_DISPLAY_CONFIG'!$B$28="","",'02_DISPLAY_CONFIG'!$B$28)</x:f>
        <x:v>2029-2030</x:v>
      </x:c>
      <x:c r="T124" s="136"/>
      <x:c r="U124" s="136"/>
      <x:c r="V124" s="136"/>
      <x:c r="W124" s="136"/>
      <x:c r="X124" s="136"/>
      <x:c r="Y124" s="136"/>
      <x:c r="Z124" s="136"/>
    </x:row>
    <x:row r="125" ht="19.5" hidden="0" customHeight="1">
      <x:c r="A125" s="264" t="str">
        <x:f>IF($S125="","","MR-"&amp;$B125&amp;"-"&amp;$S125&amp;"-"&amp;$H125)</x:f>
        <x:v>MR-ASM-NGOB-V42-TEST-2029-2030-DEBT_SERVICE</x:v>
      </x:c>
      <x:c r="B125" s="264" t="str">
        <x:f>IF('01_ASSESSMENT'!$A$7="","",'01_ASSESSMENT'!$A$7)</x:f>
        <x:v>ASM-NGOB-V42-TEST</x:v>
      </x:c>
      <x:c r="C125" s="264" t="str">
        <x:f>IF('01_ASSESSMENT'!$B$7="","",'01_ASSESSMENT'!$B$7)</x:f>
        <x:v>ORG-NGOB</x:v>
      </x:c>
      <x:c r="D125" s="264" t="str">
        <x:f>IF('02_DISPLAY_CONFIG'!$B$15="","",'02_DISPLAY_CONFIG'!$B$15)</x:f>
        <x:v>PORTFOLIO-NGOB</x:v>
      </x:c>
      <x:c r="E125" s="265" t="str">
        <x:f>""</x:f>
      </x:c>
      <x:c r="F125" s="265" t="str">
        <x:f>""</x:f>
      </x:c>
      <x:c r="G125" s="264" t="str">
        <x:f>IF('02_DISPLAY_CONFIG'!$B$39="","",'02_DISPLAY_CONFIG'!$B$39)</x:f>
        <x:v>Projection</x:v>
      </x:c>
      <x:c r="H125" s="264" t="str">
        <x:f>"DEBT_SERVICE"</x:f>
        <x:v>DEBT_SERVICE</x:v>
      </x:c>
      <x:c r="I125" s="276" t="n">
        <x:f>IF(OR($B125="",$S125="",$D125=""),"",IF(COUNTIFS('33_DEBT_SCHEDULE'!$B$7:$B$506,$B125,'33_DEBT_SCHEDULE'!$G$7:$G$506,$S125,'33_DEBT_SCHEDULE'!$D$7:$D$506,$D125)=0,"",SUMIFS('33_DEBT_SCHEDULE'!$L$7:$L$506,'33_DEBT_SCHEDULE'!$B$7:$B$506,$B125,'33_DEBT_SCHEDULE'!$G$7:$G$506,$S125,'33_DEBT_SCHEDULE'!$D$7:$D$506,$D125)))</x:f>
        <x:v>13731557</x:v>
      </x:c>
      <x:c r="J125" s="264" t="str">
        <x:f>"Currency"</x:f>
        <x:v>Currency</x:v>
      </x:c>
      <x:c r="K125" s="264" t="str">
        <x:f>IF(NOT(ISNUMBER($I125)),"Missing","Available")</x:f>
        <x:v>Available</x:v>
      </x:c>
      <x:c r="L125" s="264" t="str">
        <x:f>"CALC-DEBT-SVC"</x:f>
        <x:v>CALC-DEBT-SVC</x:v>
      </x:c>
      <x:c r="M125" s="264" t="str">
        <x:f>"1.0"</x:f>
        <x:v>1.0</x:v>
      </x:c>
      <x:c r="N125" s="264" t="str">
        <x:f>""</x:f>
      </x:c>
      <x:c r="O125" s="265" t="str">
        <x:f>""</x:f>
      </x:c>
      <x:c r="P125" s="264" t="str">
        <x:f>IF('01_ASSESSMENT'!$C$7="","",'01_ASSESSMENT'!$C$7)</x:f>
        <x:v>V4.2-NGOB-CORRECTED-TEST</x:v>
      </x:c>
      <x:c r="Q125" s="264" t="str">
        <x:f>"Formula-driven blank template"</x:f>
        <x:v>Formula-driven blank template</x:v>
      </x:c>
      <x:c r="R125" s="264" t="str">
        <x:f>IF($K125="Missing","No data available",IF($H125="PLACEHOLDER_SUBSIDY","Placeholder",IF($G125="Actual","Confirmed","Projected")))</x:f>
        <x:v>Projected</x:v>
      </x:c>
      <x:c r="S125" s="264" t="str">
        <x:f>IF('02_DISPLAY_CONFIG'!$B$28="","",'02_DISPLAY_CONFIG'!$B$28)</x:f>
        <x:v>2029-2030</x:v>
      </x:c>
      <x:c r="T125" s="136"/>
      <x:c r="U125" s="136"/>
      <x:c r="V125" s="136"/>
      <x:c r="W125" s="136"/>
      <x:c r="X125" s="136"/>
      <x:c r="Y125" s="136"/>
      <x:c r="Z125" s="136"/>
    </x:row>
    <x:row r="126" ht="19.5" hidden="0" customHeight="1">
      <x:c r="A126" s="264" t="str">
        <x:f>IF($S126="","","MR-"&amp;$B126&amp;"-"&amp;$S126&amp;"-"&amp;$H126)</x:f>
        <x:v>MR-ASM-NGOB-V42-TEST-2029-2030-CASH_AFTER_DEBT</x:v>
      </x:c>
      <x:c r="B126" s="264" t="str">
        <x:f>IF('01_ASSESSMENT'!$A$7="","",'01_ASSESSMENT'!$A$7)</x:f>
        <x:v>ASM-NGOB-V42-TEST</x:v>
      </x:c>
      <x:c r="C126" s="264" t="str">
        <x:f>IF('01_ASSESSMENT'!$B$7="","",'01_ASSESSMENT'!$B$7)</x:f>
        <x:v>ORG-NGOB</x:v>
      </x:c>
      <x:c r="D126" s="264" t="str">
        <x:f>IF('02_DISPLAY_CONFIG'!$B$15="","",'02_DISPLAY_CONFIG'!$B$15)</x:f>
        <x:v>PORTFOLIO-NGOB</x:v>
      </x:c>
      <x:c r="E126" s="265" t="str">
        <x:f>""</x:f>
      </x:c>
      <x:c r="F126" s="265" t="str">
        <x:f>""</x:f>
      </x:c>
      <x:c r="G126" s="264" t="str">
        <x:f>IF('02_DISPLAY_CONFIG'!$B$39="","",'02_DISPLAY_CONFIG'!$B$39)</x:f>
        <x:v>Projection</x:v>
      </x:c>
      <x:c r="H126" s="264" t="str">
        <x:f>"CASH_AFTER_DEBT"</x:f>
        <x:v>CASH_AFTER_DEBT</x:v>
      </x:c>
      <x:c r="I126" s="276" t="n">
        <x:f>IF(OR(NOT(ISNUMBER(I124)),NOT(ISNUMBER(I125))),"",I124-I125)</x:f>
        <x:v>-57113.97156585194</x:v>
      </x:c>
      <x:c r="J126" s="264" t="str">
        <x:f>"Currency"</x:f>
        <x:v>Currency</x:v>
      </x:c>
      <x:c r="K126" s="264" t="str">
        <x:f>IF(NOT(ISNUMBER($I126)),"Missing","Available")</x:f>
        <x:v>Available</x:v>
      </x:c>
      <x:c r="L126" s="264" t="str">
        <x:f>"CALC-CASH-AFTER-DEBT"</x:f>
        <x:v>CALC-CASH-AFTER-DEBT</x:v>
      </x:c>
      <x:c r="M126" s="264" t="str">
        <x:f>"1.0"</x:f>
        <x:v>1.0</x:v>
      </x:c>
      <x:c r="N126" s="264" t="str">
        <x:f>""</x:f>
      </x:c>
      <x:c r="O126" s="265" t="str">
        <x:f>""</x:f>
      </x:c>
      <x:c r="P126" s="264" t="str">
        <x:f>IF('01_ASSESSMENT'!$C$7="","",'01_ASSESSMENT'!$C$7)</x:f>
        <x:v>V4.2-NGOB-CORRECTED-TEST</x:v>
      </x:c>
      <x:c r="Q126" s="264" t="str">
        <x:f>"Formula-driven blank template"</x:f>
        <x:v>Formula-driven blank template</x:v>
      </x:c>
      <x:c r="R126" s="264" t="str">
        <x:f>IF($K126="Missing","No data available",IF($H126="PLACEHOLDER_SUBSIDY","Placeholder",IF($G126="Actual","Confirmed","Projected")))</x:f>
        <x:v>Projected</x:v>
      </x:c>
      <x:c r="S126" s="264" t="str">
        <x:f>IF('02_DISPLAY_CONFIG'!$B$28="","",'02_DISPLAY_CONFIG'!$B$28)</x:f>
        <x:v>2029-2030</x:v>
      </x:c>
      <x:c r="T126" s="136"/>
      <x:c r="U126" s="136"/>
      <x:c r="V126" s="136"/>
      <x:c r="W126" s="136"/>
      <x:c r="X126" s="136"/>
      <x:c r="Y126" s="136"/>
      <x:c r="Z126" s="136"/>
    </x:row>
    <x:row r="127" ht="19.5" hidden="0" customHeight="1">
      <x:c r="A127" s="264" t="str">
        <x:f>IF($S127="","","MR-"&amp;$B127&amp;"-"&amp;$S127&amp;"-"&amp;$H127)</x:f>
        <x:v>MR-ASM-NGOB-V42-TEST-2029-2030-DSCR</x:v>
      </x:c>
      <x:c r="B127" s="264" t="str">
        <x:f>IF('01_ASSESSMENT'!$A$7="","",'01_ASSESSMENT'!$A$7)</x:f>
        <x:v>ASM-NGOB-V42-TEST</x:v>
      </x:c>
      <x:c r="C127" s="264" t="str">
        <x:f>IF('01_ASSESSMENT'!$B$7="","",'01_ASSESSMENT'!$B$7)</x:f>
        <x:v>ORG-NGOB</x:v>
      </x:c>
      <x:c r="D127" s="264" t="str">
        <x:f>IF('02_DISPLAY_CONFIG'!$B$15="","",'02_DISPLAY_CONFIG'!$B$15)</x:f>
        <x:v>PORTFOLIO-NGOB</x:v>
      </x:c>
      <x:c r="E127" s="265" t="str">
        <x:f>""</x:f>
      </x:c>
      <x:c r="F127" s="265" t="str">
        <x:f>""</x:f>
      </x:c>
      <x:c r="G127" s="264" t="str">
        <x:f>IF('02_DISPLAY_CONFIG'!$B$39="","",'02_DISPLAY_CONFIG'!$B$39)</x:f>
        <x:v>Projection</x:v>
      </x:c>
      <x:c r="H127" s="264" t="str">
        <x:f>"DSCR"</x:f>
        <x:v>DSCR</x:v>
      </x:c>
      <x:c r="I127" s="276" t="n">
        <x:f>IF(OR(NOT(ISNUMBER(I124)),NOT(ISNUMBER(I125)),I125&lt;=0),"",I124/I125)</x:f>
        <x:v>0.9958406776765482</x:v>
      </x:c>
      <x:c r="J127" s="264" t="str">
        <x:f>"x"</x:f>
        <x:v>x</x:v>
      </x:c>
      <x:c r="K127" s="264" t="str">
        <x:f>IF(NOT(ISNUMBER($I127)),"Missing","Available")</x:f>
        <x:v>Available</x:v>
      </x:c>
      <x:c r="L127" s="264" t="str">
        <x:f>"CALC-DSCR"</x:f>
        <x:v>CALC-DSCR</x:v>
      </x:c>
      <x:c r="M127" s="264" t="str">
        <x:f>"1.0"</x:f>
        <x:v>1.0</x:v>
      </x:c>
      <x:c r="N127" s="264" t="str">
        <x:f>""</x:f>
      </x:c>
      <x:c r="O127" s="265" t="str">
        <x:f>""</x:f>
      </x:c>
      <x:c r="P127" s="264" t="str">
        <x:f>IF('01_ASSESSMENT'!$C$7="","",'01_ASSESSMENT'!$C$7)</x:f>
        <x:v>V4.2-NGOB-CORRECTED-TEST</x:v>
      </x:c>
      <x:c r="Q127" s="264" t="str">
        <x:f>"Formula-driven blank template"</x:f>
        <x:v>Formula-driven blank template</x:v>
      </x:c>
      <x:c r="R127" s="264" t="str">
        <x:f>IF($K127="Missing","No data available",IF($H127="PLACEHOLDER_SUBSIDY","Placeholder",IF($G127="Actual","Confirmed","Projected")))</x:f>
        <x:v>Projected</x:v>
      </x:c>
      <x:c r="S127" s="264" t="str">
        <x:f>IF('02_DISPLAY_CONFIG'!$B$28="","",'02_DISPLAY_CONFIG'!$B$28)</x:f>
        <x:v>2029-2030</x:v>
      </x:c>
      <x:c r="T127" s="136"/>
      <x:c r="U127" s="136"/>
      <x:c r="V127" s="136"/>
      <x:c r="W127" s="136"/>
      <x:c r="X127" s="136"/>
      <x:c r="Y127" s="136"/>
      <x:c r="Z127" s="136"/>
    </x:row>
    <x:row r="128" ht="37.5" hidden="0" customHeight="1">
      <x:c r="A128" s="264" t="str">
        <x:f>IF($S128="","","MR-"&amp;$B128&amp;"-"&amp;$S128&amp;"-"&amp;$H128)</x:f>
        <x:v>MR-ASM-NGOB-V42-TEST-2029-2030-REQUIRED_NOI</x:v>
      </x:c>
      <x:c r="B128" s="264" t="str">
        <x:f>IF('01_ASSESSMENT'!$A$7="","",'01_ASSESSMENT'!$A$7)</x:f>
        <x:v>ASM-NGOB-V42-TEST</x:v>
      </x:c>
      <x:c r="C128" s="264" t="str">
        <x:f>IF('01_ASSESSMENT'!$B$7="","",'01_ASSESSMENT'!$B$7)</x:f>
        <x:v>ORG-NGOB</x:v>
      </x:c>
      <x:c r="D128" s="264" t="str">
        <x:f>IF('02_DISPLAY_CONFIG'!$B$15="","",'02_DISPLAY_CONFIG'!$B$15)</x:f>
        <x:v>PORTFOLIO-NGOB</x:v>
      </x:c>
      <x:c r="E128" s="265" t="str">
        <x:f>""</x:f>
      </x:c>
      <x:c r="F128" s="265" t="str">
        <x:f>""</x:f>
      </x:c>
      <x:c r="G128" s="264" t="str">
        <x:f>IF('02_DISPLAY_CONFIG'!$B$39="","",'02_DISPLAY_CONFIG'!$B$39)</x:f>
        <x:v>Projection</x:v>
      </x:c>
      <x:c r="H128" s="264" t="str">
        <x:f>"REQUIRED_NOI"</x:f>
        <x:v>REQUIRED_NOI</x:v>
      </x:c>
      <x:c r="I128" s="276" t="n">
        <x:f>IF(OR(NOT(ISNUMBER(I125)),'02_DISPLAY_CONFIG'!$B$16=""),"",I125*'02_DISPLAY_CONFIG'!$B$16)</x:f>
        <x:v>16477868.399999999</x:v>
      </x:c>
      <x:c r="J128" s="264" t="str">
        <x:f>"Currency"</x:f>
        <x:v>Currency</x:v>
      </x:c>
      <x:c r="K128" s="264" t="str">
        <x:f>IF(NOT(ISNUMBER($I128)),"Missing","Available")</x:f>
        <x:v>Available</x:v>
      </x:c>
      <x:c r="L128" s="264" t="str">
        <x:f>"CALC-REQ-NOI"</x:f>
        <x:v>CALC-REQ-NOI</x:v>
      </x:c>
      <x:c r="M128" s="264" t="str">
        <x:f>"1.0"</x:f>
        <x:v>1.0</x:v>
      </x:c>
      <x:c r="N128" s="264" t="str">
        <x:f>""</x:f>
      </x:c>
      <x:c r="O128" s="265" t="str">
        <x:f>""</x:f>
      </x:c>
      <x:c r="P128" s="264" t="str">
        <x:f>IF('01_ASSESSMENT'!$C$7="","",'01_ASSESSMENT'!$C$7)</x:f>
        <x:v>V4.2-NGOB-CORRECTED-TEST</x:v>
      </x:c>
      <x:c r="Q128" s="264" t="str">
        <x:f>"Formula-driven blank template"</x:f>
        <x:v>Formula-driven blank template</x:v>
      </x:c>
      <x:c r="R128" s="264" t="str">
        <x:f>IF($K128="Missing","No data available",IF($H128="PLACEHOLDER_SUBSIDY","Placeholder",IF($G128="Actual","Confirmed","Projected")))</x:f>
        <x:v>Projected</x:v>
      </x:c>
      <x:c r="S128" s="264" t="str">
        <x:f>IF('02_DISPLAY_CONFIG'!$B$28="","",'02_DISPLAY_CONFIG'!$B$28)</x:f>
        <x:v>2029-2030</x:v>
      </x:c>
      <x:c r="T128" s="136"/>
      <x:c r="U128" s="136"/>
      <x:c r="V128" s="136"/>
      <x:c r="W128" s="136"/>
      <x:c r="X128" s="136"/>
      <x:c r="Y128" s="136"/>
      <x:c r="Z128" s="136"/>
    </x:row>
    <x:row r="129" ht="37.5" hidden="0" customHeight="1">
      <x:c r="A129" s="264" t="str">
        <x:f>IF($S129="","","MR-"&amp;$B129&amp;"-"&amp;$S129&amp;"-"&amp;$H129)</x:f>
        <x:v>MR-ASM-NGOB-V42-TEST-2029-2030-COVERAGE_GAP</x:v>
      </x:c>
      <x:c r="B129" s="264" t="str">
        <x:f>IF('01_ASSESSMENT'!$A$7="","",'01_ASSESSMENT'!$A$7)</x:f>
        <x:v>ASM-NGOB-V42-TEST</x:v>
      </x:c>
      <x:c r="C129" s="264" t="str">
        <x:f>IF('01_ASSESSMENT'!$B$7="","",'01_ASSESSMENT'!$B$7)</x:f>
        <x:v>ORG-NGOB</x:v>
      </x:c>
      <x:c r="D129" s="264" t="str">
        <x:f>IF('02_DISPLAY_CONFIG'!$B$15="","",'02_DISPLAY_CONFIG'!$B$15)</x:f>
        <x:v>PORTFOLIO-NGOB</x:v>
      </x:c>
      <x:c r="E129" s="265" t="str">
        <x:f>""</x:f>
      </x:c>
      <x:c r="F129" s="265" t="str">
        <x:f>""</x:f>
      </x:c>
      <x:c r="G129" s="264" t="str">
        <x:f>IF('02_DISPLAY_CONFIG'!$B$39="","",'02_DISPLAY_CONFIG'!$B$39)</x:f>
        <x:v>Projection</x:v>
      </x:c>
      <x:c r="H129" s="264" t="str">
        <x:f>"COVERAGE_GAP"</x:f>
        <x:v>COVERAGE_GAP</x:v>
      </x:c>
      <x:c r="I129" s="276" t="n">
        <x:f>IF(OR(NOT(ISNUMBER(I128)),NOT(ISNUMBER(I124))),"",I128-I124)</x:f>
        <x:v>2803425.3715658505</x:v>
      </x:c>
      <x:c r="J129" s="264" t="str">
        <x:f>"Currency"</x:f>
        <x:v>Currency</x:v>
      </x:c>
      <x:c r="K129" s="264" t="str">
        <x:f>IF(NOT(ISNUMBER($I129)),"Missing","Available")</x:f>
        <x:v>Available</x:v>
      </x:c>
      <x:c r="L129" s="264" t="str">
        <x:f>"CALC-COVERAGE-GAP"</x:f>
        <x:v>CALC-COVERAGE-GAP</x:v>
      </x:c>
      <x:c r="M129" s="264" t="str">
        <x:f>"1.0"</x:f>
        <x:v>1.0</x:v>
      </x:c>
      <x:c r="N129" s="264" t="str">
        <x:f>""</x:f>
      </x:c>
      <x:c r="O129" s="265" t="str">
        <x:f>""</x:f>
      </x:c>
      <x:c r="P129" s="264" t="str">
        <x:f>IF('01_ASSESSMENT'!$C$7="","",'01_ASSESSMENT'!$C$7)</x:f>
        <x:v>V4.2-NGOB-CORRECTED-TEST</x:v>
      </x:c>
      <x:c r="Q129" s="264" t="str">
        <x:f>"Formula-driven blank template"</x:f>
        <x:v>Formula-driven blank template</x:v>
      </x:c>
      <x:c r="R129" s="264" t="str">
        <x:f>IF($K129="Missing","No data available",IF($H129="PLACEHOLDER_SUBSIDY","Placeholder",IF($G129="Actual","Confirmed","Projected")))</x:f>
        <x:v>Projected</x:v>
      </x:c>
      <x:c r="S129" s="264" t="str">
        <x:f>IF('02_DISPLAY_CONFIG'!$B$28="","",'02_DISPLAY_CONFIG'!$B$28)</x:f>
        <x:v>2029-2030</x:v>
      </x:c>
      <x:c r="T129" s="136"/>
      <x:c r="U129" s="136"/>
      <x:c r="V129" s="136"/>
      <x:c r="W129" s="136"/>
      <x:c r="X129" s="136"/>
      <x:c r="Y129" s="136"/>
      <x:c r="Z129" s="136"/>
    </x:row>
    <x:row r="130" ht="37.5" hidden="0" customHeight="1">
      <x:c r="A130" s="264" t="str">
        <x:f>IF($S130="","","MR-"&amp;$B130&amp;"-"&amp;$S130&amp;"-"&amp;$H130)</x:f>
        <x:v>MR-ASM-NGOB-V42-TEST-2029-2030-RESERVE_CONTRIBUTION</x:v>
      </x:c>
      <x:c r="B130" s="264" t="str">
        <x:f>IF('01_ASSESSMENT'!$A$7="","",'01_ASSESSMENT'!$A$7)</x:f>
        <x:v>ASM-NGOB-V42-TEST</x:v>
      </x:c>
      <x:c r="C130" s="264" t="str">
        <x:f>IF('01_ASSESSMENT'!$B$7="","",'01_ASSESSMENT'!$B$7)</x:f>
        <x:v>ORG-NGOB</x:v>
      </x:c>
      <x:c r="D130" s="264" t="str">
        <x:f>IF('02_DISPLAY_CONFIG'!$B$15="","",'02_DISPLAY_CONFIG'!$B$15)</x:f>
        <x:v>PORTFOLIO-NGOB</x:v>
      </x:c>
      <x:c r="E130" s="265" t="str">
        <x:f>""</x:f>
      </x:c>
      <x:c r="F130" s="265" t="str">
        <x:f>""</x:f>
      </x:c>
      <x:c r="G130" s="264" t="str">
        <x:f>IF('02_DISPLAY_CONFIG'!$B$39="","",'02_DISPLAY_CONFIG'!$B$39)</x:f>
        <x:v>Projection</x:v>
      </x:c>
      <x:c r="H130" s="264" t="str">
        <x:f>"RESERVE_CONTRIBUTION"</x:f>
        <x:v>RESERVE_CONTRIBUTION</x:v>
      </x:c>
      <x:c r="I130" s="276" t="n">
        <x:f>IF(OR($B130="",$S130=""),"",IF(COUNTIFS('32_FINANCIAL'!$B$7:$B$506,$B130,'32_FINANCIAL'!$G$7:$G$506,$S130,'32_FINANCIAL'!$I$7:$I$506,"RESERVE_CONTRIBUTION",'32_FINANCIAL'!$D$7:$D$506,$D130,'32_FINANCIAL'!$V$7:$V$506,"&lt;&gt;Excluded")=0,"",SUMIFS('32_FINANCIAL'!$J$7:$J$506,'32_FINANCIAL'!$B$7:$B$506,$B130,'32_FINANCIAL'!$G$7:$G$506,$S130,'32_FINANCIAL'!$I$7:$I$506,"RESERVE_CONTRIBUTION",'32_FINANCIAL'!$D$7:$D$506,$D130,'32_FINANCIAL'!$V$7:$V$506,"&lt;&gt;Excluded")))</x:f>
        <x:v>244010.32272955508</x:v>
      </x:c>
      <x:c r="J130" s="264" t="str">
        <x:f>"Currency"</x:f>
        <x:v>Currency</x:v>
      </x:c>
      <x:c r="K130" s="264" t="str">
        <x:f>IF(NOT(ISNUMBER($I130)),"Missing","Available")</x:f>
        <x:v>Available</x:v>
      </x:c>
      <x:c r="L130" s="264" t="str">
        <x:f>"CALC-REPAIR"</x:f>
        <x:v>CALC-REPAIR</x:v>
      </x:c>
      <x:c r="M130" s="264" t="str">
        <x:f>"1.0"</x:f>
        <x:v>1.0</x:v>
      </x:c>
      <x:c r="N130" s="264" t="str">
        <x:f>""</x:f>
      </x:c>
      <x:c r="O130" s="265" t="str">
        <x:f>""</x:f>
      </x:c>
      <x:c r="P130" s="264" t="str">
        <x:f>IF('01_ASSESSMENT'!$C$7="","",'01_ASSESSMENT'!$C$7)</x:f>
        <x:v>V4.2-NGOB-CORRECTED-TEST</x:v>
      </x:c>
      <x:c r="Q130" s="264" t="str">
        <x:f>"Formula-driven blank template"</x:f>
        <x:v>Formula-driven blank template</x:v>
      </x:c>
      <x:c r="R130" s="264" t="str">
        <x:f>IF($K130="Missing","No data available",IF($H130="PLACEHOLDER_SUBSIDY","Placeholder",IF($G130="Actual","Confirmed","Projected")))</x:f>
        <x:v>Projected</x:v>
      </x:c>
      <x:c r="S130" s="264" t="str">
        <x:f>IF('02_DISPLAY_CONFIG'!$B$28="","",'02_DISPLAY_CONFIG'!$B$28)</x:f>
        <x:v>2029-2030</x:v>
      </x:c>
      <x:c r="T130" s="136"/>
      <x:c r="U130" s="136"/>
      <x:c r="V130" s="136"/>
      <x:c r="W130" s="136"/>
      <x:c r="X130" s="136"/>
      <x:c r="Y130" s="136"/>
      <x:c r="Z130" s="136"/>
    </x:row>
    <x:row r="131" ht="37.5" hidden="0" customHeight="1">
      <x:c r="A131" s="264" t="str">
        <x:f>IF($S131="","","MR-"&amp;$B131&amp;"-"&amp;$S131&amp;"-"&amp;$H131)</x:f>
        <x:v>MR-ASM-NGOB-V42-TEST-2029-2030-CASH_AFTER_RESERVE</x:v>
      </x:c>
      <x:c r="B131" s="264" t="str">
        <x:f>IF('01_ASSESSMENT'!$A$7="","",'01_ASSESSMENT'!$A$7)</x:f>
        <x:v>ASM-NGOB-V42-TEST</x:v>
      </x:c>
      <x:c r="C131" s="264" t="str">
        <x:f>IF('01_ASSESSMENT'!$B$7="","",'01_ASSESSMENT'!$B$7)</x:f>
        <x:v>ORG-NGOB</x:v>
      </x:c>
      <x:c r="D131" s="264" t="str">
        <x:f>IF('02_DISPLAY_CONFIG'!$B$15="","",'02_DISPLAY_CONFIG'!$B$15)</x:f>
        <x:v>PORTFOLIO-NGOB</x:v>
      </x:c>
      <x:c r="E131" s="265" t="str">
        <x:f>""</x:f>
      </x:c>
      <x:c r="F131" s="265" t="str">
        <x:f>""</x:f>
      </x:c>
      <x:c r="G131" s="264" t="str">
        <x:f>IF('02_DISPLAY_CONFIG'!$B$39="","",'02_DISPLAY_CONFIG'!$B$39)</x:f>
        <x:v>Projection</x:v>
      </x:c>
      <x:c r="H131" s="264" t="str">
        <x:f>"CASH_AFTER_RESERVE"</x:f>
        <x:v>CASH_AFTER_RESERVE</x:v>
      </x:c>
      <x:c r="I131" s="276" t="n">
        <x:f>IF(OR(NOT(ISNUMBER(I124)),NOT(ISNUMBER(I125)),NOT(ISNUMBER(I130))),"",I124-I125-I130)</x:f>
        <x:v>-301124.294295407</x:v>
      </x:c>
      <x:c r="J131" s="264" t="str">
        <x:f>"Currency"</x:f>
        <x:v>Currency</x:v>
      </x:c>
      <x:c r="K131" s="264" t="str">
        <x:f>IF(NOT(ISNUMBER($I131)),"Missing","Available")</x:f>
        <x:v>Available</x:v>
      </x:c>
      <x:c r="L131" s="264" t="str">
        <x:f>"CALC-CASH-AFTER-RES"</x:f>
        <x:v>CALC-CASH-AFTER-RES</x:v>
      </x:c>
      <x:c r="M131" s="264" t="str">
        <x:f>"1.0"</x:f>
        <x:v>1.0</x:v>
      </x:c>
      <x:c r="N131" s="264" t="str">
        <x:f>""</x:f>
      </x:c>
      <x:c r="O131" s="265" t="str">
        <x:f>""</x:f>
      </x:c>
      <x:c r="P131" s="264" t="str">
        <x:f>IF('01_ASSESSMENT'!$C$7="","",'01_ASSESSMENT'!$C$7)</x:f>
        <x:v>V4.2-NGOB-CORRECTED-TEST</x:v>
      </x:c>
      <x:c r="Q131" s="264" t="str">
        <x:f>"Formula-driven blank template"</x:f>
        <x:v>Formula-driven blank template</x:v>
      </x:c>
      <x:c r="R131" s="264" t="str">
        <x:f>IF($K131="Missing","No data available",IF($H131="PLACEHOLDER_SUBSIDY","Placeholder",IF($G131="Actual","Confirmed","Projected")))</x:f>
        <x:v>Projected</x:v>
      </x:c>
      <x:c r="S131" s="264" t="str">
        <x:f>IF('02_DISPLAY_CONFIG'!$B$28="","",'02_DISPLAY_CONFIG'!$B$28)</x:f>
        <x:v>2029-2030</x:v>
      </x:c>
      <x:c r="T131" s="136"/>
      <x:c r="U131" s="136"/>
      <x:c r="V131" s="136"/>
      <x:c r="W131" s="136"/>
      <x:c r="X131" s="136"/>
      <x:c r="Y131" s="136"/>
      <x:c r="Z131" s="136"/>
    </x:row>
    <x:row r="132" ht="37.5" hidden="0" customHeight="1">
      <x:c r="A132" s="264" t="str">
        <x:f>IF($S132="","","MR-"&amp;$B132&amp;"-"&amp;$S132&amp;"-"&amp;$H132)</x:f>
        <x:v>MR-ASM-NGOB-V42-TEST-2029-2030-REV_RENT_EXISTING</x:v>
      </x:c>
      <x:c r="B132" s="264" t="str">
        <x:f>IF('01_ASSESSMENT'!$A$7="","",'01_ASSESSMENT'!$A$7)</x:f>
        <x:v>ASM-NGOB-V42-TEST</x:v>
      </x:c>
      <x:c r="C132" s="264" t="str">
        <x:f>IF('01_ASSESSMENT'!$B$7="","",'01_ASSESSMENT'!$B$7)</x:f>
        <x:v>ORG-NGOB</x:v>
      </x:c>
      <x:c r="D132" s="264" t="str">
        <x:f>IF('02_DISPLAY_CONFIG'!$B$15="","",'02_DISPLAY_CONFIG'!$B$15)</x:f>
        <x:v>PORTFOLIO-NGOB</x:v>
      </x:c>
      <x:c r="E132" s="265" t="str">
        <x:f>""</x:f>
      </x:c>
      <x:c r="F132" s="265" t="str">
        <x:f>""</x:f>
      </x:c>
      <x:c r="G132" s="264" t="str">
        <x:f>IF('02_DISPLAY_CONFIG'!$B$39="","",'02_DISPLAY_CONFIG'!$B$39)</x:f>
        <x:v>Projection</x:v>
      </x:c>
      <x:c r="H132" s="264" t="str">
        <x:f>"REV_RENT_EXISTING"</x:f>
        <x:v>REV_RENT_EXISTING</x:v>
      </x:c>
      <x:c r="I132" s="276" t="n">
        <x:f>IF(OR($B132="",$S132=""),"",IF(COUNTIFS('32_FINANCIAL'!$B$7:$B$506,$B132,'32_FINANCIAL'!$G$7:$G$506,$S132,'32_FINANCIAL'!$I$7:$I$506,"REV_RENT_EXISTING",'32_FINANCIAL'!$D$7:$D$506,$D132,'32_FINANCIAL'!$V$7:$V$506,"&lt;&gt;Excluded")=0,"",SUMIFS('32_FINANCIAL'!$J$7:$J$506,'32_FINANCIAL'!$B$7:$B$506,$B132,'32_FINANCIAL'!$G$7:$G$506,$S132,'32_FINANCIAL'!$I$7:$I$506,"REV_RENT_EXISTING",'32_FINANCIAL'!$D$7:$D$506,$D132,'32_FINANCIAL'!$V$7:$V$506,"&lt;&gt;Excluded")))</x:f>
        <x:v>6100258.068238877</x:v>
      </x:c>
      <x:c r="J132" s="264" t="str">
        <x:f>"Currency"</x:f>
        <x:v>Currency</x:v>
      </x:c>
      <x:c r="K132" s="264" t="str">
        <x:f>IF(NOT(ISNUMBER($I132)),"Missing","Available")</x:f>
        <x:v>Available</x:v>
      </x:c>
      <x:c r="L132" s="264" t="str">
        <x:f>"CALC-REV-COMPONENT"</x:f>
        <x:v>CALC-REV-COMPONENT</x:v>
      </x:c>
      <x:c r="M132" s="264" t="str">
        <x:f>"1.0"</x:f>
        <x:v>1.0</x:v>
      </x:c>
      <x:c r="N132" s="264" t="str">
        <x:f>""</x:f>
      </x:c>
      <x:c r="O132" s="265" t="str">
        <x:f>""</x:f>
      </x:c>
      <x:c r="P132" s="264" t="str">
        <x:f>IF('01_ASSESSMENT'!$C$7="","",'01_ASSESSMENT'!$C$7)</x:f>
        <x:v>V4.2-NGOB-CORRECTED-TEST</x:v>
      </x:c>
      <x:c r="Q132" s="264" t="str">
        <x:f>"Formula-driven blank template"</x:f>
        <x:v>Formula-driven blank template</x:v>
      </x:c>
      <x:c r="R132" s="264" t="str">
        <x:f>IF($K132="Missing","No data available",IF($H132="PLACEHOLDER_SUBSIDY","Placeholder",IF($G132="Actual","Confirmed","Projected")))</x:f>
        <x:v>Projected</x:v>
      </x:c>
      <x:c r="S132" s="264" t="str">
        <x:f>IF('02_DISPLAY_CONFIG'!$B$28="","",'02_DISPLAY_CONFIG'!$B$28)</x:f>
        <x:v>2029-2030</x:v>
      </x:c>
      <x:c r="T132" s="136"/>
      <x:c r="U132" s="136"/>
      <x:c r="V132" s="136"/>
      <x:c r="W132" s="136"/>
      <x:c r="X132" s="136"/>
      <x:c r="Y132" s="136"/>
      <x:c r="Z132" s="136"/>
    </x:row>
    <x:row r="133" ht="37.5" hidden="0" customHeight="1">
      <x:c r="A133" s="264" t="str">
        <x:f>IF($S133="","","MR-"&amp;$B133&amp;"-"&amp;$S133&amp;"-"&amp;$H133)</x:f>
        <x:v>MR-ASM-NGOB-V42-TEST-2029-2030-REV_RENT_NEW</x:v>
      </x:c>
      <x:c r="B133" s="264" t="str">
        <x:f>IF('01_ASSESSMENT'!$A$7="","",'01_ASSESSMENT'!$A$7)</x:f>
        <x:v>ASM-NGOB-V42-TEST</x:v>
      </x:c>
      <x:c r="C133" s="264" t="str">
        <x:f>IF('01_ASSESSMENT'!$B$7="","",'01_ASSESSMENT'!$B$7)</x:f>
        <x:v>ORG-NGOB</x:v>
      </x:c>
      <x:c r="D133" s="264" t="str">
        <x:f>IF('02_DISPLAY_CONFIG'!$B$15="","",'02_DISPLAY_CONFIG'!$B$15)</x:f>
        <x:v>PORTFOLIO-NGOB</x:v>
      </x:c>
      <x:c r="E133" s="265" t="str">
        <x:f>""</x:f>
      </x:c>
      <x:c r="F133" s="265" t="str">
        <x:f>""</x:f>
      </x:c>
      <x:c r="G133" s="264" t="str">
        <x:f>IF('02_DISPLAY_CONFIG'!$B$39="","",'02_DISPLAY_CONFIG'!$B$39)</x:f>
        <x:v>Projection</x:v>
      </x:c>
      <x:c r="H133" s="264" t="str">
        <x:f>"REV_RENT_NEW"</x:f>
        <x:v>REV_RENT_NEW</x:v>
      </x:c>
      <x:c r="I133" s="276" t="n">
        <x:f>IF(OR($B133="",$S133=""),"",IF(COUNTIFS('32_FINANCIAL'!$B$7:$B$506,$B133,'32_FINANCIAL'!$G$7:$G$506,$S133,'32_FINANCIAL'!$I$7:$I$506,"REV_RENT_NEW",'32_FINANCIAL'!$D$7:$D$506,$D133,'32_FINANCIAL'!$V$7:$V$506,"&lt;&gt;Excluded")=0,"",SUMIFS('32_FINANCIAL'!$J$7:$J$506,'32_FINANCIAL'!$B$7:$B$506,$B133,'32_FINANCIAL'!$G$7:$G$506,$S133,'32_FINANCIAL'!$I$7:$I$506,"REV_RENT_NEW",'32_FINANCIAL'!$D$7:$D$506,$D133,'32_FINANCIAL'!$V$7:$V$506,"&lt;&gt;Excluded")))</x:f>
        <x:v>12965851.667480998</x:v>
      </x:c>
      <x:c r="J133" s="264" t="str">
        <x:f>"Currency"</x:f>
        <x:v>Currency</x:v>
      </x:c>
      <x:c r="K133" s="264" t="str">
        <x:f>IF(NOT(ISNUMBER($I133)),"Missing","Available")</x:f>
        <x:v>Available</x:v>
      </x:c>
      <x:c r="L133" s="264" t="str">
        <x:f>"CALC-REV-COMPONENT"</x:f>
        <x:v>CALC-REV-COMPONENT</x:v>
      </x:c>
      <x:c r="M133" s="264" t="str">
        <x:f>"1.0"</x:f>
        <x:v>1.0</x:v>
      </x:c>
      <x:c r="N133" s="264" t="str">
        <x:f>""</x:f>
      </x:c>
      <x:c r="O133" s="265" t="str">
        <x:f>""</x:f>
      </x:c>
      <x:c r="P133" s="264" t="str">
        <x:f>IF('01_ASSESSMENT'!$C$7="","",'01_ASSESSMENT'!$C$7)</x:f>
        <x:v>V4.2-NGOB-CORRECTED-TEST</x:v>
      </x:c>
      <x:c r="Q133" s="264" t="str">
        <x:f>"Formula-driven blank template"</x:f>
        <x:v>Formula-driven blank template</x:v>
      </x:c>
      <x:c r="R133" s="264" t="str">
        <x:f>IF($K133="Missing","No data available",IF($H133="PLACEHOLDER_SUBSIDY","Placeholder",IF($G133="Actual","Confirmed","Projected")))</x:f>
        <x:v>Projected</x:v>
      </x:c>
      <x:c r="S133" s="264" t="str">
        <x:f>IF('02_DISPLAY_CONFIG'!$B$28="","",'02_DISPLAY_CONFIG'!$B$28)</x:f>
        <x:v>2029-2030</x:v>
      </x:c>
      <x:c r="T133" s="136"/>
      <x:c r="U133" s="136"/>
      <x:c r="V133" s="136"/>
      <x:c r="W133" s="136"/>
      <x:c r="X133" s="136"/>
      <x:c r="Y133" s="136"/>
      <x:c r="Z133" s="136"/>
    </x:row>
    <x:row r="134" ht="37.5" hidden="0" customHeight="1">
      <x:c r="A134" s="264" t="str">
        <x:f>IF($S134="","","MR-"&amp;$B134&amp;"-"&amp;$S134&amp;"-"&amp;$H134)</x:f>
        <x:v>MR-ASM-NGOB-V42-TEST-2029-2030-REV_SUBSIDY</x:v>
      </x:c>
      <x:c r="B134" s="264" t="str">
        <x:f>IF('01_ASSESSMENT'!$A$7="","",'01_ASSESSMENT'!$A$7)</x:f>
        <x:v>ASM-NGOB-V42-TEST</x:v>
      </x:c>
      <x:c r="C134" s="264" t="str">
        <x:f>IF('01_ASSESSMENT'!$B$7="","",'01_ASSESSMENT'!$B$7)</x:f>
        <x:v>ORG-NGOB</x:v>
      </x:c>
      <x:c r="D134" s="264" t="str">
        <x:f>IF('02_DISPLAY_CONFIG'!$B$15="","",'02_DISPLAY_CONFIG'!$B$15)</x:f>
        <x:v>PORTFOLIO-NGOB</x:v>
      </x:c>
      <x:c r="E134" s="265" t="str">
        <x:f>""</x:f>
      </x:c>
      <x:c r="F134" s="265" t="str">
        <x:f>""</x:f>
      </x:c>
      <x:c r="G134" s="264" t="str">
        <x:f>IF('02_DISPLAY_CONFIG'!$B$39="","",'02_DISPLAY_CONFIG'!$B$39)</x:f>
        <x:v>Projection</x:v>
      </x:c>
      <x:c r="H134" s="264" t="str">
        <x:f>"REV_SUBSIDY"</x:f>
        <x:v>REV_SUBSIDY</x:v>
      </x:c>
      <x:c r="I134" s="276" t="n">
        <x:f>IF(OR($B134="",$S134=""),"",IF(COUNTIFS('32_FINANCIAL'!$B$7:$B$506,$B134,'32_FINANCIAL'!$G$7:$G$506,$S134,'32_FINANCIAL'!$I$7:$I$506,"REV_SUBSIDY",'32_FINANCIAL'!$D$7:$D$506,$D134,'32_FINANCIAL'!$V$7:$V$506,"&lt;&gt;Excluded")=0,"",SUMIFS('32_FINANCIAL'!$J$7:$J$506,'32_FINANCIAL'!$B$7:$B$506,$B134,'32_FINANCIAL'!$G$7:$G$506,$S134,'32_FINANCIAL'!$I$7:$I$506,"REV_SUBSIDY",'32_FINANCIAL'!$D$7:$D$506,$D134,'32_FINANCIAL'!$V$7:$V$506,"&lt;&gt;Excluded")))</x:f>
        <x:v>6586195.195624961</x:v>
      </x:c>
      <x:c r="J134" s="264" t="str">
        <x:f>"Currency"</x:f>
        <x:v>Currency</x:v>
      </x:c>
      <x:c r="K134" s="264" t="str">
        <x:f>IF(NOT(ISNUMBER($I134)),"Missing","Available")</x:f>
        <x:v>Available</x:v>
      </x:c>
      <x:c r="L134" s="264" t="str">
        <x:f>"CALC-REV-COMPONENT"</x:f>
        <x:v>CALC-REV-COMPONENT</x:v>
      </x:c>
      <x:c r="M134" s="264" t="str">
        <x:f>"1.0"</x:f>
        <x:v>1.0</x:v>
      </x:c>
      <x:c r="N134" s="264" t="str">
        <x:f>""</x:f>
      </x:c>
      <x:c r="O134" s="265" t="str">
        <x:f>""</x:f>
      </x:c>
      <x:c r="P134" s="264" t="str">
        <x:f>IF('01_ASSESSMENT'!$C$7="","",'01_ASSESSMENT'!$C$7)</x:f>
        <x:v>V4.2-NGOB-CORRECTED-TEST</x:v>
      </x:c>
      <x:c r="Q134" s="264" t="str">
        <x:f>"Formula-driven blank template"</x:f>
        <x:v>Formula-driven blank template</x:v>
      </x:c>
      <x:c r="R134" s="264" t="str">
        <x:f>IF($K134="Missing","No data available",IF($H134="PLACEHOLDER_SUBSIDY","Placeholder",IF($G134="Actual","Confirmed","Projected")))</x:f>
        <x:v>Projected</x:v>
      </x:c>
      <x:c r="S134" s="264" t="str">
        <x:f>IF('02_DISPLAY_CONFIG'!$B$28="","",'02_DISPLAY_CONFIG'!$B$28)</x:f>
        <x:v>2029-2030</x:v>
      </x:c>
      <x:c r="T134" s="136"/>
      <x:c r="U134" s="136"/>
      <x:c r="V134" s="136"/>
      <x:c r="W134" s="136"/>
      <x:c r="X134" s="136"/>
      <x:c r="Y134" s="136"/>
      <x:c r="Z134" s="136"/>
    </x:row>
    <x:row r="135" ht="37.5" hidden="0" customHeight="1">
      <x:c r="A135" s="264" t="str">
        <x:f>IF($S135="","","MR-"&amp;$B135&amp;"-"&amp;$S135&amp;"-"&amp;$H135)</x:f>
        <x:v>MR-ASM-NGOB-V42-TEST-2029-2030-REV_OTHER</x:v>
      </x:c>
      <x:c r="B135" s="264" t="str">
        <x:f>IF('01_ASSESSMENT'!$A$7="","",'01_ASSESSMENT'!$A$7)</x:f>
        <x:v>ASM-NGOB-V42-TEST</x:v>
      </x:c>
      <x:c r="C135" s="264" t="str">
        <x:f>IF('01_ASSESSMENT'!$B$7="","",'01_ASSESSMENT'!$B$7)</x:f>
        <x:v>ORG-NGOB</x:v>
      </x:c>
      <x:c r="D135" s="264" t="str">
        <x:f>IF('02_DISPLAY_CONFIG'!$B$15="","",'02_DISPLAY_CONFIG'!$B$15)</x:f>
        <x:v>PORTFOLIO-NGOB</x:v>
      </x:c>
      <x:c r="E135" s="265" t="str">
        <x:f>""</x:f>
      </x:c>
      <x:c r="F135" s="265" t="str">
        <x:f>""</x:f>
      </x:c>
      <x:c r="G135" s="264" t="str">
        <x:f>IF('02_DISPLAY_CONFIG'!$B$39="","",'02_DISPLAY_CONFIG'!$B$39)</x:f>
        <x:v>Projection</x:v>
      </x:c>
      <x:c r="H135" s="264" t="str">
        <x:f>"REV_OTHER"</x:f>
        <x:v>REV_OTHER</x:v>
      </x:c>
      <x:c r="I135" s="276" t="n">
        <x:f>IF(OR($B135="",$S135=""),"",IF(COUNTIFS('32_FINANCIAL'!$B$7:$B$506,$B135,'32_FINANCIAL'!$G$7:$G$506,$S135,'32_FINANCIAL'!$I$7:$I$506,"REV_OTHER",'32_FINANCIAL'!$D$7:$D$506,$D135,'32_FINANCIAL'!$V$7:$V$506,"&lt;&gt;Excluded")=0,"",SUMIFS('32_FINANCIAL'!$J$7:$J$506,'32_FINANCIAL'!$B$7:$B$506,$B135,'32_FINANCIAL'!$G$7:$G$506,$S135,'32_FINANCIAL'!$I$7:$I$506,"REV_OTHER",'32_FINANCIAL'!$D$7:$D$506,$D135,'32_FINANCIAL'!$V$7:$V$506,"&lt;&gt;Excluded")))</x:f>
        <x:v>975990.4629922495</x:v>
      </x:c>
      <x:c r="J135" s="264" t="str">
        <x:f>"Currency"</x:f>
        <x:v>Currency</x:v>
      </x:c>
      <x:c r="K135" s="264" t="str">
        <x:f>IF(NOT(ISNUMBER($I135)),"Missing","Available")</x:f>
        <x:v>Available</x:v>
      </x:c>
      <x:c r="L135" s="264" t="str">
        <x:f>"CALC-REV-COMPONENT"</x:f>
        <x:v>CALC-REV-COMPONENT</x:v>
      </x:c>
      <x:c r="M135" s="264" t="str">
        <x:f>"1.0"</x:f>
        <x:v>1.0</x:v>
      </x:c>
      <x:c r="N135" s="264" t="str">
        <x:f>""</x:f>
      </x:c>
      <x:c r="O135" s="265" t="str">
        <x:f>""</x:f>
      </x:c>
      <x:c r="P135" s="264" t="str">
        <x:f>IF('01_ASSESSMENT'!$C$7="","",'01_ASSESSMENT'!$C$7)</x:f>
        <x:v>V4.2-NGOB-CORRECTED-TEST</x:v>
      </x:c>
      <x:c r="Q135" s="264" t="str">
        <x:f>"Formula-driven blank template"</x:f>
        <x:v>Formula-driven blank template</x:v>
      </x:c>
      <x:c r="R135" s="264" t="str">
        <x:f>IF($K135="Missing","No data available",IF($H135="PLACEHOLDER_SUBSIDY","Placeholder",IF($G135="Actual","Confirmed","Projected")))</x:f>
        <x:v>Projected</x:v>
      </x:c>
      <x:c r="S135" s="264" t="str">
        <x:f>IF('02_DISPLAY_CONFIG'!$B$28="","",'02_DISPLAY_CONFIG'!$B$28)</x:f>
        <x:v>2029-2030</x:v>
      </x:c>
      <x:c r="T135" s="136"/>
      <x:c r="U135" s="136"/>
      <x:c r="V135" s="136"/>
      <x:c r="W135" s="136"/>
      <x:c r="X135" s="136"/>
      <x:c r="Y135" s="136"/>
      <x:c r="Z135" s="136"/>
    </x:row>
    <x:row r="136" ht="37.5" hidden="0" customHeight="1">
      <x:c r="A136" s="264" t="str">
        <x:f>IF($S136="","","MR-"&amp;$B136&amp;"-"&amp;$S136&amp;"-"&amp;$H136)</x:f>
        <x:v>MR-ASM-NGOB-V42-TEST-2029-2030-PLACEHOLDER_SUBSIDY</x:v>
      </x:c>
      <x:c r="B136" s="264" t="str">
        <x:f>IF('01_ASSESSMENT'!$A$7="","",'01_ASSESSMENT'!$A$7)</x:f>
        <x:v>ASM-NGOB-V42-TEST</x:v>
      </x:c>
      <x:c r="C136" s="264" t="str">
        <x:f>IF('01_ASSESSMENT'!$B$7="","",'01_ASSESSMENT'!$B$7)</x:f>
        <x:v>ORG-NGOB</x:v>
      </x:c>
      <x:c r="D136" s="264" t="str">
        <x:f>IF('02_DISPLAY_CONFIG'!$B$15="","",'02_DISPLAY_CONFIG'!$B$15)</x:f>
        <x:v>PORTFOLIO-NGOB</x:v>
      </x:c>
      <x:c r="E136" s="265" t="str">
        <x:f>""</x:f>
      </x:c>
      <x:c r="F136" s="265" t="str">
        <x:f>""</x:f>
      </x:c>
      <x:c r="G136" s="264" t="str">
        <x:f>IF('02_DISPLAY_CONFIG'!$B$39="","",'02_DISPLAY_CONFIG'!$B$39)</x:f>
        <x:v>Projection</x:v>
      </x:c>
      <x:c r="H136" s="264" t="str">
        <x:f>"PLACEHOLDER_SUBSIDY"</x:f>
        <x:v>PLACEHOLDER_SUBSIDY</x:v>
      </x:c>
      <x:c r="I136" s="276" t="n">
        <x:f>IF(OR($B136="",$S136=""),"",IF(COUNTIFS('32_FINANCIAL'!$B$7:$B$506,$B136,'32_FINANCIAL'!$G$7:$G$506,$S136,'32_FINANCIAL'!$I$7:$I$506,"REV_SUBSIDY",'32_FINANCIAL'!$S$7:$S$506,"Placeholder")=0,0,SUMIFS('32_FINANCIAL'!$J$7:$J$506,'32_FINANCIAL'!$B$7:$B$506,$B136,'32_FINANCIAL'!$G$7:$G$506,$S136,'32_FINANCIAL'!$I$7:$I$506,"REV_SUBSIDY",'32_FINANCIAL'!$S$7:$S$506,"Placeholder")))</x:f>
        <x:v>3318983</x:v>
      </x:c>
      <x:c r="J136" s="264" t="str">
        <x:f>"Currency"</x:f>
        <x:v>Currency</x:v>
      </x:c>
      <x:c r="K136" s="264" t="str">
        <x:f>IF(NOT(ISNUMBER($I136)),"Missing","Available")</x:f>
        <x:v>Available</x:v>
      </x:c>
      <x:c r="L136" s="264" t="str">
        <x:f>"CALC-PLACEHOLDER-SUBSIDY"</x:f>
        <x:v>CALC-PLACEHOLDER-SUBSIDY</x:v>
      </x:c>
      <x:c r="M136" s="264" t="str">
        <x:f>"1.0"</x:f>
        <x:v>1.0</x:v>
      </x:c>
      <x:c r="N136" s="264" t="str">
        <x:f>""</x:f>
      </x:c>
      <x:c r="O136" s="265" t="str">
        <x:f>""</x:f>
      </x:c>
      <x:c r="P136" s="264" t="str">
        <x:f>IF('01_ASSESSMENT'!$C$7="","",'01_ASSESSMENT'!$C$7)</x:f>
        <x:v>V4.2-NGOB-CORRECTED-TEST</x:v>
      </x:c>
      <x:c r="Q136" s="264" t="str">
        <x:f>"Formula-driven blank template"</x:f>
        <x:v>Formula-driven blank template</x:v>
      </x:c>
      <x:c r="R136" s="264" t="str">
        <x:f>IF($K136="Missing","No data available",IF($H136="PLACEHOLDER_SUBSIDY","Placeholder",IF($G136="Actual","Confirmed","Projected")))</x:f>
        <x:v>Placeholder</x:v>
      </x:c>
      <x:c r="S136" s="264" t="str">
        <x:f>IF('02_DISPLAY_CONFIG'!$B$28="","",'02_DISPLAY_CONFIG'!$B$28)</x:f>
        <x:v>2029-2030</x:v>
      </x:c>
      <x:c r="T136" s="136"/>
      <x:c r="U136" s="136"/>
      <x:c r="V136" s="136"/>
      <x:c r="W136" s="136"/>
      <x:c r="X136" s="136"/>
      <x:c r="Y136" s="136"/>
      <x:c r="Z136" s="136"/>
    </x:row>
    <x:row r="137" ht="37.5" hidden="0" customHeight="1">
      <x:c r="A137" s="264" t="str">
        <x:f>IF($S137="","","MR-"&amp;$B137&amp;"-"&amp;$S137&amp;"-"&amp;$H137)</x:f>
        <x:v>MR-ASM-NGOB-V42-TEST-2029-2030-NOI_EX_PLACEHOLDER</x:v>
      </x:c>
      <x:c r="B137" s="264" t="str">
        <x:f>IF('01_ASSESSMENT'!$A$7="","",'01_ASSESSMENT'!$A$7)</x:f>
        <x:v>ASM-NGOB-V42-TEST</x:v>
      </x:c>
      <x:c r="C137" s="264" t="str">
        <x:f>IF('01_ASSESSMENT'!$B$7="","",'01_ASSESSMENT'!$B$7)</x:f>
        <x:v>ORG-NGOB</x:v>
      </x:c>
      <x:c r="D137" s="264" t="str">
        <x:f>IF('02_DISPLAY_CONFIG'!$B$15="","",'02_DISPLAY_CONFIG'!$B$15)</x:f>
        <x:v>PORTFOLIO-NGOB</x:v>
      </x:c>
      <x:c r="E137" s="265" t="str">
        <x:f>""</x:f>
      </x:c>
      <x:c r="F137" s="265" t="str">
        <x:f>""</x:f>
      </x:c>
      <x:c r="G137" s="264" t="str">
        <x:f>IF('02_DISPLAY_CONFIG'!$B$39="","",'02_DISPLAY_CONFIG'!$B$39)</x:f>
        <x:v>Projection</x:v>
      </x:c>
      <x:c r="H137" s="264" t="str">
        <x:f>"NOI_EX_PLACEHOLDER"</x:f>
        <x:v>NOI_EX_PLACEHOLDER</x:v>
      </x:c>
      <x:c r="I137" s="276" t="n">
        <x:f>IF(NOT(ISNUMBER(I124)),"",I124-I136)</x:f>
        <x:v>10355460.028434148</x:v>
      </x:c>
      <x:c r="J137" s="264" t="str">
        <x:f>"Currency"</x:f>
        <x:v>Currency</x:v>
      </x:c>
      <x:c r="K137" s="264" t="str">
        <x:f>IF(NOT(ISNUMBER($I137)),"Missing","Available")</x:f>
        <x:v>Available</x:v>
      </x:c>
      <x:c r="L137" s="264" t="str">
        <x:f>"CALC-NOI-EX-PLACEHOLDER"</x:f>
        <x:v>CALC-NOI-EX-PLACEHOLDER</x:v>
      </x:c>
      <x:c r="M137" s="264" t="str">
        <x:f>"1.0"</x:f>
        <x:v>1.0</x:v>
      </x:c>
      <x:c r="N137" s="264" t="str">
        <x:f>""</x:f>
      </x:c>
      <x:c r="O137" s="265" t="str">
        <x:f>""</x:f>
      </x:c>
      <x:c r="P137" s="264" t="str">
        <x:f>IF('01_ASSESSMENT'!$C$7="","",'01_ASSESSMENT'!$C$7)</x:f>
        <x:v>V4.2-NGOB-CORRECTED-TEST</x:v>
      </x:c>
      <x:c r="Q137" s="264" t="str">
        <x:f>"Formula-driven blank template"</x:f>
        <x:v>Formula-driven blank template</x:v>
      </x:c>
      <x:c r="R137" s="264" t="str">
        <x:f>IF($K137="Missing","No data available",IF($H137="PLACEHOLDER_SUBSIDY","Placeholder",IF($G137="Actual","Confirmed","Projected")))</x:f>
        <x:v>Projected</x:v>
      </x:c>
      <x:c r="S137" s="264" t="str">
        <x:f>IF('02_DISPLAY_CONFIG'!$B$28="","",'02_DISPLAY_CONFIG'!$B$28)</x:f>
        <x:v>2029-2030</x:v>
      </x:c>
      <x:c r="T137" s="136"/>
      <x:c r="U137" s="136"/>
      <x:c r="V137" s="136"/>
      <x:c r="W137" s="136"/>
      <x:c r="X137" s="136"/>
      <x:c r="Y137" s="136"/>
      <x:c r="Z137" s="136"/>
    </x:row>
    <x:row r="138" ht="37.5" hidden="0" customHeight="1">
      <x:c r="A138" s="264" t="str">
        <x:f>IF($S138="","","MR-"&amp;$B138&amp;"-"&amp;$S138&amp;"-"&amp;$H138)</x:f>
        <x:v>MR-ASM-NGOB-V42-TEST-2029-2030-DSCR_EX_PLACEHOLDER</x:v>
      </x:c>
      <x:c r="B138" s="264" t="str">
        <x:f>IF('01_ASSESSMENT'!$A$7="","",'01_ASSESSMENT'!$A$7)</x:f>
        <x:v>ASM-NGOB-V42-TEST</x:v>
      </x:c>
      <x:c r="C138" s="264" t="str">
        <x:f>IF('01_ASSESSMENT'!$B$7="","",'01_ASSESSMENT'!$B$7)</x:f>
        <x:v>ORG-NGOB</x:v>
      </x:c>
      <x:c r="D138" s="264" t="str">
        <x:f>IF('02_DISPLAY_CONFIG'!$B$15="","",'02_DISPLAY_CONFIG'!$B$15)</x:f>
        <x:v>PORTFOLIO-NGOB</x:v>
      </x:c>
      <x:c r="E138" s="265" t="str">
        <x:f>""</x:f>
      </x:c>
      <x:c r="F138" s="265" t="str">
        <x:f>""</x:f>
      </x:c>
      <x:c r="G138" s="264" t="str">
        <x:f>IF('02_DISPLAY_CONFIG'!$B$39="","",'02_DISPLAY_CONFIG'!$B$39)</x:f>
        <x:v>Projection</x:v>
      </x:c>
      <x:c r="H138" s="264" t="str">
        <x:f>"DSCR_EX_PLACEHOLDER"</x:f>
        <x:v>DSCR_EX_PLACEHOLDER</x:v>
      </x:c>
      <x:c r="I138" s="276" t="n">
        <x:f>IF(OR(NOT(ISNUMBER(I137)),NOT(ISNUMBER(I125)),I125&lt;=0),"",I137/I125)</x:f>
        <x:v>0.7541358950360945</x:v>
      </x:c>
      <x:c r="J138" s="264" t="str">
        <x:f>"x"</x:f>
        <x:v>x</x:v>
      </x:c>
      <x:c r="K138" s="264" t="str">
        <x:f>IF(NOT(ISNUMBER($I138)),"Missing","Available")</x:f>
        <x:v>Available</x:v>
      </x:c>
      <x:c r="L138" s="264" t="str">
        <x:f>"CALC-DSCR-EX-PLACEHOLDER"</x:f>
        <x:v>CALC-DSCR-EX-PLACEHOLDER</x:v>
      </x:c>
      <x:c r="M138" s="264" t="str">
        <x:f>"1.0"</x:f>
        <x:v>1.0</x:v>
      </x:c>
      <x:c r="N138" s="264" t="str">
        <x:f>""</x:f>
      </x:c>
      <x:c r="O138" s="265" t="str">
        <x:f>""</x:f>
      </x:c>
      <x:c r="P138" s="264" t="str">
        <x:f>IF('01_ASSESSMENT'!$C$7="","",'01_ASSESSMENT'!$C$7)</x:f>
        <x:v>V4.2-NGOB-CORRECTED-TEST</x:v>
      </x:c>
      <x:c r="Q138" s="264" t="str">
        <x:f>"Formula-driven blank template"</x:f>
        <x:v>Formula-driven blank template</x:v>
      </x:c>
      <x:c r="R138" s="264" t="str">
        <x:f>IF($K138="Missing","No data available",IF($H138="PLACEHOLDER_SUBSIDY","Placeholder",IF($G138="Actual","Confirmed","Projected")))</x:f>
        <x:v>Projected</x:v>
      </x:c>
      <x:c r="S138" s="264" t="str">
        <x:f>IF('02_DISPLAY_CONFIG'!$B$28="","",'02_DISPLAY_CONFIG'!$B$28)</x:f>
        <x:v>2029-2030</x:v>
      </x:c>
      <x:c r="T138" s="136"/>
      <x:c r="U138" s="136"/>
      <x:c r="V138" s="136"/>
      <x:c r="W138" s="136"/>
      <x:c r="X138" s="136"/>
      <x:c r="Y138" s="136"/>
      <x:c r="Z138" s="136"/>
    </x:row>
    <x:row r="139" ht="37.5" hidden="0" customHeight="1">
      <x:c r="A139" s="264" t="str">
        <x:f>IF($S139="","","MR-"&amp;$B139&amp;"-"&amp;$S139&amp;"-"&amp;$H139)</x:f>
        <x:v>MR-ASM-NGOB-V42-TEST-2029-2030-CASH_EX_PLACEHOLDER</x:v>
      </x:c>
      <x:c r="B139" s="264" t="str">
        <x:f>IF('01_ASSESSMENT'!$A$7="","",'01_ASSESSMENT'!$A$7)</x:f>
        <x:v>ASM-NGOB-V42-TEST</x:v>
      </x:c>
      <x:c r="C139" s="264" t="str">
        <x:f>IF('01_ASSESSMENT'!$B$7="","",'01_ASSESSMENT'!$B$7)</x:f>
        <x:v>ORG-NGOB</x:v>
      </x:c>
      <x:c r="D139" s="264" t="str">
        <x:f>IF('02_DISPLAY_CONFIG'!$B$15="","",'02_DISPLAY_CONFIG'!$B$15)</x:f>
        <x:v>PORTFOLIO-NGOB</x:v>
      </x:c>
      <x:c r="E139" s="265" t="str">
        <x:f>""</x:f>
      </x:c>
      <x:c r="F139" s="265" t="str">
        <x:f>""</x:f>
      </x:c>
      <x:c r="G139" s="264" t="str">
        <x:f>IF('02_DISPLAY_CONFIG'!$B$39="","",'02_DISPLAY_CONFIG'!$B$39)</x:f>
        <x:v>Projection</x:v>
      </x:c>
      <x:c r="H139" s="264" t="str">
        <x:f>"CASH_EX_PLACEHOLDER"</x:f>
        <x:v>CASH_EX_PLACEHOLDER</x:v>
      </x:c>
      <x:c r="I139" s="276" t="n">
        <x:f>IF(OR(NOT(ISNUMBER(I137)),NOT(ISNUMBER(I125))),"",I137-I125)</x:f>
        <x:v>-3376096.971565852</x:v>
      </x:c>
      <x:c r="J139" s="264" t="str">
        <x:f>"Currency"</x:f>
        <x:v>Currency</x:v>
      </x:c>
      <x:c r="K139" s="264" t="str">
        <x:f>IF(NOT(ISNUMBER($I139)),"Missing","Available")</x:f>
        <x:v>Available</x:v>
      </x:c>
      <x:c r="L139" s="264" t="str">
        <x:f>"CALC-CASH-EX-PLACEHOLDER"</x:f>
        <x:v>CALC-CASH-EX-PLACEHOLDER</x:v>
      </x:c>
      <x:c r="M139" s="264" t="str">
        <x:f>"1.0"</x:f>
        <x:v>1.0</x:v>
      </x:c>
      <x:c r="N139" s="264" t="str">
        <x:f>""</x:f>
      </x:c>
      <x:c r="O139" s="265" t="str">
        <x:f>""</x:f>
      </x:c>
      <x:c r="P139" s="264" t="str">
        <x:f>IF('01_ASSESSMENT'!$C$7="","",'01_ASSESSMENT'!$C$7)</x:f>
        <x:v>V4.2-NGOB-CORRECTED-TEST</x:v>
      </x:c>
      <x:c r="Q139" s="264" t="str">
        <x:f>"Formula-driven blank template"</x:f>
        <x:v>Formula-driven blank template</x:v>
      </x:c>
      <x:c r="R139" s="264" t="str">
        <x:f>IF($K139="Missing","No data available",IF($H139="PLACEHOLDER_SUBSIDY","Placeholder",IF($G139="Actual","Confirmed","Projected")))</x:f>
        <x:v>Projected</x:v>
      </x:c>
      <x:c r="S139" s="264" t="str">
        <x:f>IF('02_DISPLAY_CONFIG'!$B$28="","",'02_DISPLAY_CONFIG'!$B$28)</x:f>
        <x:v>2029-2030</x:v>
      </x:c>
      <x:c r="T139" s="136"/>
      <x:c r="U139" s="136"/>
      <x:c r="V139" s="136"/>
      <x:c r="W139" s="136"/>
      <x:c r="X139" s="136"/>
      <x:c r="Y139" s="136"/>
      <x:c r="Z139" s="136"/>
    </x:row>
    <x:row r="140" ht="37.5" hidden="0" customHeight="1">
      <x:c r="A140" s="264" t="str">
        <x:f>IF($S140="","","MR-"&amp;$B140&amp;"-"&amp;$S140&amp;"-"&amp;$H140)</x:f>
        <x:v>MR-ASM-NGOB-V42-TEST-2029-2030-RESERVE_CLOSING</x:v>
      </x:c>
      <x:c r="B140" s="264" t="str">
        <x:f>IF('01_ASSESSMENT'!$A$7="","",'01_ASSESSMENT'!$A$7)</x:f>
        <x:v>ASM-NGOB-V42-TEST</x:v>
      </x:c>
      <x:c r="C140" s="264" t="str">
        <x:f>IF('01_ASSESSMENT'!$B$7="","",'01_ASSESSMENT'!$B$7)</x:f>
        <x:v>ORG-NGOB</x:v>
      </x:c>
      <x:c r="D140" s="264" t="str">
        <x:f>IF('02_DISPLAY_CONFIG'!$B$15="","",'02_DISPLAY_CONFIG'!$B$15)</x:f>
        <x:v>PORTFOLIO-NGOB</x:v>
      </x:c>
      <x:c r="E140" s="265" t="str">
        <x:f>""</x:f>
      </x:c>
      <x:c r="F140" s="265" t="str">
        <x:f>""</x:f>
      </x:c>
      <x:c r="G140" s="264" t="str">
        <x:f>IF('02_DISPLAY_CONFIG'!$B$39="","",'02_DISPLAY_CONFIG'!$B$39)</x:f>
        <x:v>Projection</x:v>
      </x:c>
      <x:c r="H140" s="264" t="str">
        <x:f>"RESERVE_CLOSING"</x:f>
        <x:v>RESERVE_CLOSING</x:v>
      </x:c>
      <x:c r="I140" s="276" t="n">
        <x:f>IF(OR($B140="",$S140=""),"",IF(COUNTIFS('34_CASH_RESERVES'!$B$7:$B$506,$B140,'34_CASH_RESERVES'!$Q$7:$Q$506,$S140)=0,"",SUMIFS('34_CASH_RESERVES'!$G$7:$G$506,'34_CASH_RESERVES'!$B$7:$B$506,$B140,'34_CASH_RESERVES'!$Q$7:$Q$506,$S140)))</x:f>
        <x:v>7815901.353257421</x:v>
      </x:c>
      <x:c r="J140" s="264" t="str">
        <x:f>"Currency"</x:f>
        <x:v>Currency</x:v>
      </x:c>
      <x:c r="K140" s="264" t="str">
        <x:f>IF(NOT(ISNUMBER($I140)),"Missing","Available")</x:f>
        <x:v>Available</x:v>
      </x:c>
      <x:c r="L140" s="264" t="str">
        <x:f>"CALC-RESERVE"</x:f>
        <x:v>CALC-RESERVE</x:v>
      </x:c>
      <x:c r="M140" s="264" t="str">
        <x:f>"1.0"</x:f>
        <x:v>1.0</x:v>
      </x:c>
      <x:c r="N140" s="264" t="str">
        <x:f>""</x:f>
      </x:c>
      <x:c r="O140" s="265" t="str">
        <x:f>""</x:f>
      </x:c>
      <x:c r="P140" s="264" t="str">
        <x:f>IF('01_ASSESSMENT'!$C$7="","",'01_ASSESSMENT'!$C$7)</x:f>
        <x:v>V4.2-NGOB-CORRECTED-TEST</x:v>
      </x:c>
      <x:c r="Q140" s="264" t="str">
        <x:f>"Formula-driven blank template"</x:f>
        <x:v>Formula-driven blank template</x:v>
      </x:c>
      <x:c r="R140" s="264" t="str">
        <x:f>IF($K140="Missing","No data available",IF($H140="PLACEHOLDER_SUBSIDY","Placeholder",IF($G140="Actual","Confirmed","Projected")))</x:f>
        <x:v>Projected</x:v>
      </x:c>
      <x:c r="S140" s="264" t="str">
        <x:f>IF('02_DISPLAY_CONFIG'!$B$28="","",'02_DISPLAY_CONFIG'!$B$28)</x:f>
        <x:v>2029-2030</x:v>
      </x:c>
      <x:c r="T140" s="136"/>
      <x:c r="U140" s="136"/>
      <x:c r="V140" s="136"/>
      <x:c r="W140" s="136"/>
      <x:c r="X140" s="136"/>
      <x:c r="Y140" s="136"/>
      <x:c r="Z140" s="136"/>
    </x:row>
    <x:row r="141" ht="37.5" hidden="0" customHeight="1">
      <x:c r="A141" s="264" t="str">
        <x:f>IF($S141="","","MR-"&amp;$B141&amp;"-"&amp;$S141&amp;"-"&amp;$H141)</x:f>
        <x:v>MR-ASM-NGOB-V42-TEST-2029-2030-HOMES_TOTAL</x:v>
      </x:c>
      <x:c r="B141" s="264" t="str">
        <x:f>IF('01_ASSESSMENT'!$A$7="","",'01_ASSESSMENT'!$A$7)</x:f>
        <x:v>ASM-NGOB-V42-TEST</x:v>
      </x:c>
      <x:c r="C141" s="264" t="str">
        <x:f>IF('01_ASSESSMENT'!$B$7="","",'01_ASSESSMENT'!$B$7)</x:f>
        <x:v>ORG-NGOB</x:v>
      </x:c>
      <x:c r="D141" s="264" t="str">
        <x:f>IF('02_DISPLAY_CONFIG'!$B$15="","",'02_DISPLAY_CONFIG'!$B$15)</x:f>
        <x:v>PORTFOLIO-NGOB</x:v>
      </x:c>
      <x:c r="E141" s="265" t="str">
        <x:f>""</x:f>
      </x:c>
      <x:c r="F141" s="265" t="str">
        <x:f>""</x:f>
      </x:c>
      <x:c r="G141" s="264" t="str">
        <x:f>IF('02_DISPLAY_CONFIG'!$B$39="","",'02_DISPLAY_CONFIG'!$B$39)</x:f>
        <x:v>Projection</x:v>
      </x:c>
      <x:c r="H141" s="264" t="str">
        <x:f>"HOMES_TOTAL"</x:f>
        <x:v>HOMES_TOTAL</x:v>
      </x:c>
      <x:c r="I141" s="276" t="n">
        <x:f>IF(OR($B141="",$S141=""),"",IF(COUNTIFS('31_PORTFOLIO_UNITS'!$B$7:$B$506,$B141,'31_PORTFOLIO_UNITS'!$G$7:$G$506,$S141)=0,"",SUMIFS('31_PORTFOLIO_UNITS'!$I$7:$I$506,'31_PORTFOLIO_UNITS'!$B$7:$B$506,$B141,'31_PORTFOLIO_UNITS'!$G$7:$G$506,$S141)))</x:f>
        <x:v>1011</x:v>
      </x:c>
      <x:c r="J141" s="264" t="str">
        <x:f>"Count"</x:f>
        <x:v>Count</x:v>
      </x:c>
      <x:c r="K141" s="264" t="str">
        <x:f>IF(NOT(ISNUMBER($I141)),"Missing","Available")</x:f>
        <x:v>Available</x:v>
      </x:c>
      <x:c r="L141" s="264" t="str">
        <x:f>"CALC-HOMES"</x:f>
        <x:v>CALC-HOMES</x:v>
      </x:c>
      <x:c r="M141" s="264" t="str">
        <x:f>"1.0"</x:f>
        <x:v>1.0</x:v>
      </x:c>
      <x:c r="N141" s="264" t="str">
        <x:f>""</x:f>
      </x:c>
      <x:c r="O141" s="265" t="str">
        <x:f>""</x:f>
      </x:c>
      <x:c r="P141" s="264" t="str">
        <x:f>IF('01_ASSESSMENT'!$C$7="","",'01_ASSESSMENT'!$C$7)</x:f>
        <x:v>V4.2-NGOB-CORRECTED-TEST</x:v>
      </x:c>
      <x:c r="Q141" s="264" t="str">
        <x:f>"Formula-driven blank template"</x:f>
        <x:v>Formula-driven blank template</x:v>
      </x:c>
      <x:c r="R141" s="264" t="str">
        <x:f>IF($K141="Missing","No data available",IF($H141="PLACEHOLDER_SUBSIDY","Placeholder",IF($G141="Actual","Confirmed","Projected")))</x:f>
        <x:v>Projected</x:v>
      </x:c>
      <x:c r="S141" s="264" t="str">
        <x:f>IF('02_DISPLAY_CONFIG'!$B$28="","",'02_DISPLAY_CONFIG'!$B$28)</x:f>
        <x:v>2029-2030</x:v>
      </x:c>
      <x:c r="T141" s="136"/>
      <x:c r="U141" s="136"/>
      <x:c r="V141" s="136"/>
      <x:c r="W141" s="136"/>
      <x:c r="X141" s="136"/>
      <x:c r="Y141" s="136"/>
      <x:c r="Z141" s="136"/>
    </x:row>
    <x:row r="142" ht="37.5" hidden="0" customHeight="1">
      <x:c r="A142" s="264" t="str">
        <x:f>IF($S142="","","MR-"&amp;$B142&amp;"-"&amp;$S142&amp;"-"&amp;$H142)</x:f>
        <x:v>MR-ASM-NGOB-V42-TEST-2029-2030-OPEX_HEAD_OFFICE_STAFF</x:v>
      </x:c>
      <x:c r="B142" s="264" t="str">
        <x:f>IF('01_ASSESSMENT'!$A$7="","",'01_ASSESSMENT'!$A$7)</x:f>
        <x:v>ASM-NGOB-V42-TEST</x:v>
      </x:c>
      <x:c r="C142" s="264" t="str">
        <x:f>IF('01_ASSESSMENT'!$B$7="","",'01_ASSESSMENT'!$B$7)</x:f>
        <x:v>ORG-NGOB</x:v>
      </x:c>
      <x:c r="D142" s="264" t="str">
        <x:f>IF('02_DISPLAY_CONFIG'!$B$15="","",'02_DISPLAY_CONFIG'!$B$15)</x:f>
        <x:v>PORTFOLIO-NGOB</x:v>
      </x:c>
      <x:c r="E142" s="265" t="str">
        <x:f>""</x:f>
      </x:c>
      <x:c r="F142" s="265" t="str">
        <x:f>""</x:f>
      </x:c>
      <x:c r="G142" s="264" t="str">
        <x:f>IF('02_DISPLAY_CONFIG'!$B$39="","",'02_DISPLAY_CONFIG'!$B$39)</x:f>
        <x:v>Projection</x:v>
      </x:c>
      <x:c r="H142" s="264" t="str">
        <x:f>"OPEX_HEAD_OFFICE_STAFF"</x:f>
        <x:v>OPEX_HEAD_OFFICE_STAFF</x:v>
      </x:c>
      <x:c r="I142" s="276" t="n">
        <x:f>IF(OR($B142="",$S142=""),"",IF(COUNTIFS('32_FINANCIAL'!$B$7:$B$506,$B142,'32_FINANCIAL'!$G$7:$G$506,$S142,'32_FINANCIAL'!$I$7:$I$506,"OPEX_HEAD_OFFICE_STAFF",'32_FINANCIAL'!$D$7:$D$506,$D142,'32_FINANCIAL'!$V$7:$V$506,"&lt;&gt;Excluded")=0,"",SUMIFS('32_FINANCIAL'!$J$7:$J$506,'32_FINANCIAL'!$B$7:$B$506,$B142,'32_FINANCIAL'!$G$7:$G$506,$S142,'32_FINANCIAL'!$I$7:$I$506,"OPEX_HEAD_OFFICE_STAFF",'32_FINANCIAL'!$D$7:$D$506,$D142,'32_FINANCIAL'!$V$7:$V$506,"&lt;&gt;Excluded")))</x:f>
        <x:v>971967.1308093994</x:v>
      </x:c>
      <x:c r="J142" s="264" t="str">
        <x:f>"Currency"</x:f>
        <x:v>Currency</x:v>
      </x:c>
      <x:c r="K142" s="264" t="str">
        <x:f>IF(NOT(ISNUMBER($I142)),"Missing","Available")</x:f>
        <x:v>Available</x:v>
      </x:c>
      <x:c r="L142" s="264" t="str">
        <x:f>"CALC-HEAD-OFFICE-GROWTH"</x:f>
        <x:v>CALC-HEAD-OFFICE-GROWTH</x:v>
      </x:c>
      <x:c r="M142" s="264" t="str">
        <x:f>"1.0"</x:f>
        <x:v>1.0</x:v>
      </x:c>
      <x:c r="N142" s="264" t="str">
        <x:f>""</x:f>
      </x:c>
      <x:c r="O142" s="265" t="str">
        <x:f>""</x:f>
      </x:c>
      <x:c r="P142" s="264" t="str">
        <x:f>IF('01_ASSESSMENT'!$C$7="","",'01_ASSESSMENT'!$C$7)</x:f>
        <x:v>V4.2-NGOB-CORRECTED-TEST</x:v>
      </x:c>
      <x:c r="Q142" s="264" t="str">
        <x:f>"Formula-driven blank template"</x:f>
        <x:v>Formula-driven blank template</x:v>
      </x:c>
      <x:c r="R142" s="264" t="str">
        <x:f>IF($K142="Missing","No data available",IF($H142="PLACEHOLDER_SUBSIDY","Placeholder",IF($G142="Actual","Confirmed","Projected")))</x:f>
        <x:v>Projected</x:v>
      </x:c>
      <x:c r="S142" s="264" t="str">
        <x:f>IF('02_DISPLAY_CONFIG'!$B$28="","",'02_DISPLAY_CONFIG'!$B$28)</x:f>
        <x:v>2029-2030</x:v>
      </x:c>
      <x:c r="T142" s="136"/>
      <x:c r="U142" s="136"/>
      <x:c r="V142" s="136"/>
      <x:c r="W142" s="136"/>
      <x:c r="X142" s="136"/>
      <x:c r="Y142" s="136"/>
      <x:c r="Z142" s="136"/>
    </x:row>
    <x:row r="143" ht="37.5" hidden="0" customHeight="1">
      <x:c r="A143" s="264" t="str">
        <x:f>IF($S143="","","MR-"&amp;$B143&amp;"-"&amp;$S143&amp;"-"&amp;$H143)</x:f>
        <x:v>MR-ASM-NGOB-V42-TEST-2029-2030-SUBSIDY_SHARE</x:v>
      </x:c>
      <x:c r="B143" s="264" t="str">
        <x:f>IF('01_ASSESSMENT'!$A$7="","",'01_ASSESSMENT'!$A$7)</x:f>
        <x:v>ASM-NGOB-V42-TEST</x:v>
      </x:c>
      <x:c r="C143" s="264" t="str">
        <x:f>IF('01_ASSESSMENT'!$B$7="","",'01_ASSESSMENT'!$B$7)</x:f>
        <x:v>ORG-NGOB</x:v>
      </x:c>
      <x:c r="D143" s="264" t="str">
        <x:f>IF('02_DISPLAY_CONFIG'!$B$15="","",'02_DISPLAY_CONFIG'!$B$15)</x:f>
        <x:v>PORTFOLIO-NGOB</x:v>
      </x:c>
      <x:c r="E143" s="265" t="str">
        <x:f>""</x:f>
      </x:c>
      <x:c r="F143" s="265" t="str">
        <x:f>""</x:f>
      </x:c>
      <x:c r="G143" s="264" t="str">
        <x:f>IF('02_DISPLAY_CONFIG'!$B$39="","",'02_DISPLAY_CONFIG'!$B$39)</x:f>
        <x:v>Projection</x:v>
      </x:c>
      <x:c r="H143" s="264" t="str">
        <x:f>"SUBSIDY_SHARE"</x:f>
        <x:v>SUBSIDY_SHARE</x:v>
      </x:c>
      <x:c r="I143" s="276" t="n">
        <x:f>IF(OR(NOT(ISNUMBER(I134)),NOT(ISNUMBER(I122)),I122=0),"",I134/I122)</x:f>
        <x:v>0.24733822041893133</x:v>
      </x:c>
      <x:c r="J143" s="264" t="str">
        <x:f>"Percent"</x:f>
        <x:v>Percent</x:v>
      </x:c>
      <x:c r="K143" s="264" t="str">
        <x:f>IF(NOT(ISNUMBER($I143)),"Missing","Available")</x:f>
        <x:v>Available</x:v>
      </x:c>
      <x:c r="L143" s="264" t="str">
        <x:f>"CALC-SUBSIDY-SHARE"</x:f>
        <x:v>CALC-SUBSIDY-SHARE</x:v>
      </x:c>
      <x:c r="M143" s="264" t="str">
        <x:f>"1.0"</x:f>
        <x:v>1.0</x:v>
      </x:c>
      <x:c r="N143" s="264" t="str">
        <x:f>""</x:f>
      </x:c>
      <x:c r="O143" s="265" t="str">
        <x:f>""</x:f>
      </x:c>
      <x:c r="P143" s="264" t="str">
        <x:f>IF('01_ASSESSMENT'!$C$7="","",'01_ASSESSMENT'!$C$7)</x:f>
        <x:v>V4.2-NGOB-CORRECTED-TEST</x:v>
      </x:c>
      <x:c r="Q143" s="264" t="str">
        <x:f>"Formula-driven blank template"</x:f>
        <x:v>Formula-driven blank template</x:v>
      </x:c>
      <x:c r="R143" s="264" t="str">
        <x:f>IF($K143="Missing","No data available",IF($H143="PLACEHOLDER_SUBSIDY","Placeholder",IF($G143="Actual","Confirmed","Projected")))</x:f>
        <x:v>Projected</x:v>
      </x:c>
      <x:c r="S143" s="264" t="str">
        <x:f>IF('02_DISPLAY_CONFIG'!$B$28="","",'02_DISPLAY_CONFIG'!$B$28)</x:f>
        <x:v>2029-2030</x:v>
      </x:c>
      <x:c r="T143" s="136"/>
      <x:c r="U143" s="136"/>
      <x:c r="V143" s="136"/>
      <x:c r="W143" s="136"/>
      <x:c r="X143" s="136"/>
      <x:c r="Y143" s="136"/>
      <x:c r="Z143" s="136"/>
    </x:row>
    <x:row r="144" ht="37.5" hidden="0" customHeight="1">
      <x:c r="A144" s="264"/>
      <x:c r="B144" s="264"/>
      <x:c r="C144" s="264"/>
      <x:c r="D144" s="264"/>
      <x:c r="E144" s="265"/>
      <x:c r="F144" s="265"/>
      <x:c r="G144" s="264"/>
      <x:c r="H144" s="264"/>
      <x:c r="I144" s="276"/>
      <x:c r="J144" s="264"/>
      <x:c r="K144" s="264"/>
      <x:c r="L144" s="264"/>
      <x:c r="M144" s="264"/>
      <x:c r="N144" s="264"/>
      <x:c r="O144" s="265"/>
      <x:c r="P144" s="264"/>
      <x:c r="Q144" s="264"/>
      <x:c r="R144" s="264"/>
      <x:c r="S144" s="264"/>
      <x:c r="T144" s="136"/>
      <x:c r="U144" s="136"/>
      <x:c r="V144" s="136"/>
      <x:c r="W144" s="136"/>
      <x:c r="X144" s="136"/>
      <x:c r="Y144" s="136"/>
      <x:c r="Z144" s="136"/>
    </x:row>
    <x:row r="145" ht="37.5" hidden="0" customHeight="1">
      <x:c r="A145" s="264" t="str">
        <x:f>IF($S145="","","MR-"&amp;$B145&amp;"-"&amp;$S145&amp;"-"&amp;$H145)</x:f>
        <x:v>MR-ASM-NGOB-V42-TEST-2030-2031-REVENUE</x:v>
      </x:c>
      <x:c r="B145" s="264" t="str">
        <x:f>IF('01_ASSESSMENT'!$A$7="","",'01_ASSESSMENT'!$A$7)</x:f>
        <x:v>ASM-NGOB-V42-TEST</x:v>
      </x:c>
      <x:c r="C145" s="264" t="str">
        <x:f>IF('01_ASSESSMENT'!$B$7="","",'01_ASSESSMENT'!$B$7)</x:f>
        <x:v>ORG-NGOB</x:v>
      </x:c>
      <x:c r="D145" s="264" t="str">
        <x:f>IF('02_DISPLAY_CONFIG'!$B$15="","",'02_DISPLAY_CONFIG'!$B$15)</x:f>
        <x:v>PORTFOLIO-NGOB</x:v>
      </x:c>
      <x:c r="E145" s="265" t="str">
        <x:f>""</x:f>
      </x:c>
      <x:c r="F145" s="265" t="str">
        <x:f>""</x:f>
      </x:c>
      <x:c r="G145" s="264" t="str">
        <x:f>IF('02_DISPLAY_CONFIG'!$B$40="","",'02_DISPLAY_CONFIG'!$B$40)</x:f>
        <x:v>Projection</x:v>
      </x:c>
      <x:c r="H145" s="264" t="str">
        <x:f>"REVENUE"</x:f>
        <x:v>REVENUE</x:v>
      </x:c>
      <x:c r="I145" s="276" t="n">
        <x:f>IF(OR($B145="",$S145=""),"",IF(COUNTIFS('32_FINANCIAL'!$B$7:$B$506,$B145,'32_FINANCIAL'!$G$7:$G$506,$S145,'32_FINANCIAL'!$I$7:$I$506,"REVENUE",'32_FINANCIAL'!$D$7:$D$506,$D145,'32_FINANCIAL'!$V$7:$V$506,"&lt;&gt;Excluded")=0,"",SUMIFS('32_FINANCIAL'!$J$7:$J$506,'32_FINANCIAL'!$B$7:$B$506,$B145,'32_FINANCIAL'!$G$7:$G$506,$S145,'32_FINANCIAL'!$I$7:$I$506,"REVENUE",'32_FINANCIAL'!$D$7:$D$506,$D145,'32_FINANCIAL'!$V$7:$V$506,"&lt;&gt;Excluded")))</x:f>
        <x:v>27221516.866271142</x:v>
      </x:c>
      <x:c r="J145" s="264" t="str">
        <x:f>"Currency"</x:f>
        <x:v>Currency</x:v>
      </x:c>
      <x:c r="K145" s="264" t="str">
        <x:f>IF(NOT(ISNUMBER($I145)),"Missing","Available")</x:f>
        <x:v>Available</x:v>
      </x:c>
      <x:c r="L145" s="264" t="str">
        <x:f>"CALC-REVENUE"</x:f>
        <x:v>CALC-REVENUE</x:v>
      </x:c>
      <x:c r="M145" s="264" t="str">
        <x:f>"1.0"</x:f>
        <x:v>1.0</x:v>
      </x:c>
      <x:c r="N145" s="264" t="str">
        <x:f>""</x:f>
      </x:c>
      <x:c r="O145" s="265" t="str">
        <x:f>""</x:f>
      </x:c>
      <x:c r="P145" s="264" t="str">
        <x:f>IF('01_ASSESSMENT'!$C$7="","",'01_ASSESSMENT'!$C$7)</x:f>
        <x:v>V4.2-NGOB-CORRECTED-TEST</x:v>
      </x:c>
      <x:c r="Q145" s="264" t="str">
        <x:f>"Formula-driven blank template"</x:f>
        <x:v>Formula-driven blank template</x:v>
      </x:c>
      <x:c r="R145" s="264" t="str">
        <x:f>IF($K145="Missing","No data available",IF($H145="PLACEHOLDER_SUBSIDY","Placeholder",IF($G145="Actual","Confirmed","Projected")))</x:f>
        <x:v>Projected</x:v>
      </x:c>
      <x:c r="S145" s="264" t="str">
        <x:f>IF('02_DISPLAY_CONFIG'!$B$29="","",'02_DISPLAY_CONFIG'!$B$29)</x:f>
        <x:v>2030-2031</x:v>
      </x:c>
      <x:c r="T145" s="136"/>
      <x:c r="U145" s="136"/>
      <x:c r="V145" s="136"/>
      <x:c r="W145" s="136"/>
      <x:c r="X145" s="136"/>
      <x:c r="Y145" s="136"/>
      <x:c r="Z145" s="136"/>
    </x:row>
    <x:row r="146" ht="37.5" hidden="0" customHeight="1">
      <x:c r="A146" s="264" t="str">
        <x:f>IF($S146="","","MR-"&amp;$B146&amp;"-"&amp;$S146&amp;"-"&amp;$H146)</x:f>
        <x:v>MR-ASM-NGOB-V42-TEST-2030-2031-OPEX</x:v>
      </x:c>
      <x:c r="B146" s="264" t="str">
        <x:f>IF('01_ASSESSMENT'!$A$7="","",'01_ASSESSMENT'!$A$7)</x:f>
        <x:v>ASM-NGOB-V42-TEST</x:v>
      </x:c>
      <x:c r="C146" s="264" t="str">
        <x:f>IF('01_ASSESSMENT'!$B$7="","",'01_ASSESSMENT'!$B$7)</x:f>
        <x:v>ORG-NGOB</x:v>
      </x:c>
      <x:c r="D146" s="264" t="str">
        <x:f>IF('02_DISPLAY_CONFIG'!$B$15="","",'02_DISPLAY_CONFIG'!$B$15)</x:f>
        <x:v>PORTFOLIO-NGOB</x:v>
      </x:c>
      <x:c r="E146" s="265" t="str">
        <x:f>""</x:f>
      </x:c>
      <x:c r="F146" s="265" t="str">
        <x:f>""</x:f>
      </x:c>
      <x:c r="G146" s="264" t="str">
        <x:f>IF('02_DISPLAY_CONFIG'!$B$40="","",'02_DISPLAY_CONFIG'!$B$40)</x:f>
        <x:v>Projection</x:v>
      </x:c>
      <x:c r="H146" s="264" t="str">
        <x:f>"OPEX"</x:f>
        <x:v>OPEX</x:v>
      </x:c>
      <x:c r="I146" s="276" t="n">
        <x:f>IF(OR($B146="",$S146=""),"",IF(COUNTIFS('32_FINANCIAL'!$B$7:$B$506,$B146,'32_FINANCIAL'!$G$7:$G$506,$S146,'32_FINANCIAL'!$I$7:$I$506,"OPEX",'32_FINANCIAL'!$D$7:$D$506,$D146,'32_FINANCIAL'!$V$7:$V$506,"&lt;&gt;Excluded")=0,"",SUMIFS('32_FINANCIAL'!$J$7:$J$506,'32_FINANCIAL'!$B$7:$B$506,$B146,'32_FINANCIAL'!$G$7:$G$506,$S146,'32_FINANCIAL'!$I$7:$I$506,"OPEX",'32_FINANCIAL'!$D$7:$D$506,$D146,'32_FINANCIAL'!$V$7:$V$506,"&lt;&gt;Excluded")))</x:f>
        <x:v>13268836.124901533</x:v>
      </x:c>
      <x:c r="J146" s="264" t="str">
        <x:f>"Currency"</x:f>
        <x:v>Currency</x:v>
      </x:c>
      <x:c r="K146" s="264" t="str">
        <x:f>IF(NOT(ISNUMBER($I146)),"Missing","Available")</x:f>
        <x:v>Available</x:v>
      </x:c>
      <x:c r="L146" s="264" t="str">
        <x:f>"CALC-OPEX"</x:f>
        <x:v>CALC-OPEX</x:v>
      </x:c>
      <x:c r="M146" s="264" t="str">
        <x:f>"1.0"</x:f>
        <x:v>1.0</x:v>
      </x:c>
      <x:c r="N146" s="264" t="str">
        <x:f>""</x:f>
      </x:c>
      <x:c r="O146" s="265" t="str">
        <x:f>""</x:f>
      </x:c>
      <x:c r="P146" s="264" t="str">
        <x:f>IF('01_ASSESSMENT'!$C$7="","",'01_ASSESSMENT'!$C$7)</x:f>
        <x:v>V4.2-NGOB-CORRECTED-TEST</x:v>
      </x:c>
      <x:c r="Q146" s="264" t="str">
        <x:f>"Formula-driven blank template"</x:f>
        <x:v>Formula-driven blank template</x:v>
      </x:c>
      <x:c r="R146" s="264" t="str">
        <x:f>IF($K146="Missing","No data available",IF($H146="PLACEHOLDER_SUBSIDY","Placeholder",IF($G146="Actual","Confirmed","Projected")))</x:f>
        <x:v>Projected</x:v>
      </x:c>
      <x:c r="S146" s="264" t="str">
        <x:f>IF('02_DISPLAY_CONFIG'!$B$29="","",'02_DISPLAY_CONFIG'!$B$29)</x:f>
        <x:v>2030-2031</x:v>
      </x:c>
      <x:c r="T146" s="136"/>
      <x:c r="U146" s="136"/>
      <x:c r="V146" s="136"/>
      <x:c r="W146" s="136"/>
      <x:c r="X146" s="136"/>
      <x:c r="Y146" s="136"/>
      <x:c r="Z146" s="136"/>
    </x:row>
    <x:row r="147" ht="37.5" hidden="0" customHeight="1">
      <x:c r="A147" s="264" t="str">
        <x:f>IF($S147="","","MR-"&amp;$B147&amp;"-"&amp;$S147&amp;"-"&amp;$H147)</x:f>
        <x:v>MR-ASM-NGOB-V42-TEST-2030-2031-NOI</x:v>
      </x:c>
      <x:c r="B147" s="264" t="str">
        <x:f>IF('01_ASSESSMENT'!$A$7="","",'01_ASSESSMENT'!$A$7)</x:f>
        <x:v>ASM-NGOB-V42-TEST</x:v>
      </x:c>
      <x:c r="C147" s="264" t="str">
        <x:f>IF('01_ASSESSMENT'!$B$7="","",'01_ASSESSMENT'!$B$7)</x:f>
        <x:v>ORG-NGOB</x:v>
      </x:c>
      <x:c r="D147" s="264" t="str">
        <x:f>IF('02_DISPLAY_CONFIG'!$B$15="","",'02_DISPLAY_CONFIG'!$B$15)</x:f>
        <x:v>PORTFOLIO-NGOB</x:v>
      </x:c>
      <x:c r="E147" s="265" t="str">
        <x:f>""</x:f>
      </x:c>
      <x:c r="F147" s="265" t="str">
        <x:f>""</x:f>
      </x:c>
      <x:c r="G147" s="264" t="str">
        <x:f>IF('02_DISPLAY_CONFIG'!$B$40="","",'02_DISPLAY_CONFIG'!$B$40)</x:f>
        <x:v>Projection</x:v>
      </x:c>
      <x:c r="H147" s="264" t="str">
        <x:f>"NOI"</x:f>
        <x:v>NOI</x:v>
      </x:c>
      <x:c r="I147" s="276" t="n">
        <x:f>IF(OR(NOT(ISNUMBER(I145)),NOT(ISNUMBER(I146))),"",I145-I146)</x:f>
        <x:v>13952680.741369609</x:v>
      </x:c>
      <x:c r="J147" s="264" t="str">
        <x:f>"Currency"</x:f>
        <x:v>Currency</x:v>
      </x:c>
      <x:c r="K147" s="264" t="str">
        <x:f>IF(NOT(ISNUMBER($I147)),"Missing","Available")</x:f>
        <x:v>Available</x:v>
      </x:c>
      <x:c r="L147" s="264" t="str">
        <x:f>"CALC-NOI"</x:f>
        <x:v>CALC-NOI</x:v>
      </x:c>
      <x:c r="M147" s="264" t="str">
        <x:f>"1.0"</x:f>
        <x:v>1.0</x:v>
      </x:c>
      <x:c r="N147" s="264" t="str">
        <x:f>""</x:f>
      </x:c>
      <x:c r="O147" s="265" t="str">
        <x:f>""</x:f>
      </x:c>
      <x:c r="P147" s="264" t="str">
        <x:f>IF('01_ASSESSMENT'!$C$7="","",'01_ASSESSMENT'!$C$7)</x:f>
        <x:v>V4.2-NGOB-CORRECTED-TEST</x:v>
      </x:c>
      <x:c r="Q147" s="264" t="str">
        <x:f>"Formula-driven blank template"</x:f>
        <x:v>Formula-driven blank template</x:v>
      </x:c>
      <x:c r="R147" s="264" t="str">
        <x:f>IF($K147="Missing","No data available",IF($H147="PLACEHOLDER_SUBSIDY","Placeholder",IF($G147="Actual","Confirmed","Projected")))</x:f>
        <x:v>Projected</x:v>
      </x:c>
      <x:c r="S147" s="264" t="str">
        <x:f>IF('02_DISPLAY_CONFIG'!$B$29="","",'02_DISPLAY_CONFIG'!$B$29)</x:f>
        <x:v>2030-2031</x:v>
      </x:c>
      <x:c r="T147" s="136"/>
      <x:c r="U147" s="136"/>
      <x:c r="V147" s="136"/>
      <x:c r="W147" s="136"/>
      <x:c r="X147" s="136"/>
      <x:c r="Y147" s="136"/>
      <x:c r="Z147" s="136"/>
    </x:row>
    <x:row r="148" ht="37.5" hidden="0" customHeight="1">
      <x:c r="A148" s="264" t="str">
        <x:f>IF($S148="","","MR-"&amp;$B148&amp;"-"&amp;$S148&amp;"-"&amp;$H148)</x:f>
        <x:v>MR-ASM-NGOB-V42-TEST-2030-2031-DEBT_SERVICE</x:v>
      </x:c>
      <x:c r="B148" s="264" t="str">
        <x:f>IF('01_ASSESSMENT'!$A$7="","",'01_ASSESSMENT'!$A$7)</x:f>
        <x:v>ASM-NGOB-V42-TEST</x:v>
      </x:c>
      <x:c r="C148" s="264" t="str">
        <x:f>IF('01_ASSESSMENT'!$B$7="","",'01_ASSESSMENT'!$B$7)</x:f>
        <x:v>ORG-NGOB</x:v>
      </x:c>
      <x:c r="D148" s="264" t="str">
        <x:f>IF('02_DISPLAY_CONFIG'!$B$15="","",'02_DISPLAY_CONFIG'!$B$15)</x:f>
        <x:v>PORTFOLIO-NGOB</x:v>
      </x:c>
      <x:c r="E148" s="265" t="str">
        <x:f>""</x:f>
      </x:c>
      <x:c r="F148" s="265" t="str">
        <x:f>""</x:f>
      </x:c>
      <x:c r="G148" s="264" t="str">
        <x:f>IF('02_DISPLAY_CONFIG'!$B$40="","",'02_DISPLAY_CONFIG'!$B$40)</x:f>
        <x:v>Projection</x:v>
      </x:c>
      <x:c r="H148" s="264" t="str">
        <x:f>"DEBT_SERVICE"</x:f>
        <x:v>DEBT_SERVICE</x:v>
      </x:c>
      <x:c r="I148" s="276" t="n">
        <x:f>IF(OR($B148="",$S148="",$D148=""),"",IF(COUNTIFS('33_DEBT_SCHEDULE'!$B$7:$B$506,$B148,'33_DEBT_SCHEDULE'!$G$7:$G$506,$S148,'33_DEBT_SCHEDULE'!$D$7:$D$506,$D148)=0,"",SUMIFS('33_DEBT_SCHEDULE'!$L$7:$L$506,'33_DEBT_SCHEDULE'!$B$7:$B$506,$B148,'33_DEBT_SCHEDULE'!$G$7:$G$506,$S148,'33_DEBT_SCHEDULE'!$D$7:$D$506,$D148)))</x:f>
        <x:v>13715739</x:v>
      </x:c>
      <x:c r="J148" s="264" t="str">
        <x:f>"Currency"</x:f>
        <x:v>Currency</x:v>
      </x:c>
      <x:c r="K148" s="264" t="str">
        <x:f>IF(NOT(ISNUMBER($I148)),"Missing","Available")</x:f>
        <x:v>Available</x:v>
      </x:c>
      <x:c r="L148" s="264" t="str">
        <x:f>"CALC-DEBT-SVC"</x:f>
        <x:v>CALC-DEBT-SVC</x:v>
      </x:c>
      <x:c r="M148" s="264" t="str">
        <x:f>"1.0"</x:f>
        <x:v>1.0</x:v>
      </x:c>
      <x:c r="N148" s="264" t="str">
        <x:f>""</x:f>
      </x:c>
      <x:c r="O148" s="265" t="str">
        <x:f>""</x:f>
      </x:c>
      <x:c r="P148" s="264" t="str">
        <x:f>IF('01_ASSESSMENT'!$C$7="","",'01_ASSESSMENT'!$C$7)</x:f>
        <x:v>V4.2-NGOB-CORRECTED-TEST</x:v>
      </x:c>
      <x:c r="Q148" s="264" t="str">
        <x:f>"Formula-driven blank template"</x:f>
        <x:v>Formula-driven blank template</x:v>
      </x:c>
      <x:c r="R148" s="264" t="str">
        <x:f>IF($K148="Missing","No data available",IF($H148="PLACEHOLDER_SUBSIDY","Placeholder",IF($G148="Actual","Confirmed","Projected")))</x:f>
        <x:v>Projected</x:v>
      </x:c>
      <x:c r="S148" s="264" t="str">
        <x:f>IF('02_DISPLAY_CONFIG'!$B$29="","",'02_DISPLAY_CONFIG'!$B$29)</x:f>
        <x:v>2030-2031</x:v>
      </x:c>
      <x:c r="T148" s="136"/>
      <x:c r="U148" s="136"/>
      <x:c r="V148" s="136"/>
      <x:c r="W148" s="136"/>
      <x:c r="X148" s="136"/>
      <x:c r="Y148" s="136"/>
      <x:c r="Z148" s="136"/>
    </x:row>
    <x:row r="149" ht="37.5" hidden="0" customHeight="1">
      <x:c r="A149" s="264" t="str">
        <x:f>IF($S149="","","MR-"&amp;$B149&amp;"-"&amp;$S149&amp;"-"&amp;$H149)</x:f>
        <x:v>MR-ASM-NGOB-V42-TEST-2030-2031-CASH_AFTER_DEBT</x:v>
      </x:c>
      <x:c r="B149" s="264" t="str">
        <x:f>IF('01_ASSESSMENT'!$A$7="","",'01_ASSESSMENT'!$A$7)</x:f>
        <x:v>ASM-NGOB-V42-TEST</x:v>
      </x:c>
      <x:c r="C149" s="264" t="str">
        <x:f>IF('01_ASSESSMENT'!$B$7="","",'01_ASSESSMENT'!$B$7)</x:f>
        <x:v>ORG-NGOB</x:v>
      </x:c>
      <x:c r="D149" s="264" t="str">
        <x:f>IF('02_DISPLAY_CONFIG'!$B$15="","",'02_DISPLAY_CONFIG'!$B$15)</x:f>
        <x:v>PORTFOLIO-NGOB</x:v>
      </x:c>
      <x:c r="E149" s="265" t="str">
        <x:f>""</x:f>
      </x:c>
      <x:c r="F149" s="265" t="str">
        <x:f>""</x:f>
      </x:c>
      <x:c r="G149" s="264" t="str">
        <x:f>IF('02_DISPLAY_CONFIG'!$B$40="","",'02_DISPLAY_CONFIG'!$B$40)</x:f>
        <x:v>Projection</x:v>
      </x:c>
      <x:c r="H149" s="264" t="str">
        <x:f>"CASH_AFTER_DEBT"</x:f>
        <x:v>CASH_AFTER_DEBT</x:v>
      </x:c>
      <x:c r="I149" s="276" t="n">
        <x:f>IF(OR(NOT(ISNUMBER(I147)),NOT(ISNUMBER(I148))),"",I147-I148)</x:f>
        <x:v>236941.7413696088</x:v>
      </x:c>
      <x:c r="J149" s="264" t="str">
        <x:f>"Currency"</x:f>
        <x:v>Currency</x:v>
      </x:c>
      <x:c r="K149" s="264" t="str">
        <x:f>IF(NOT(ISNUMBER($I149)),"Missing","Available")</x:f>
        <x:v>Available</x:v>
      </x:c>
      <x:c r="L149" s="264" t="str">
        <x:f>"CALC-CASH-AFTER-DEBT"</x:f>
        <x:v>CALC-CASH-AFTER-DEBT</x:v>
      </x:c>
      <x:c r="M149" s="264" t="str">
        <x:f>"1.0"</x:f>
        <x:v>1.0</x:v>
      </x:c>
      <x:c r="N149" s="264" t="str">
        <x:f>""</x:f>
      </x:c>
      <x:c r="O149" s="265" t="str">
        <x:f>""</x:f>
      </x:c>
      <x:c r="P149" s="264" t="str">
        <x:f>IF('01_ASSESSMENT'!$C$7="","",'01_ASSESSMENT'!$C$7)</x:f>
        <x:v>V4.2-NGOB-CORRECTED-TEST</x:v>
      </x:c>
      <x:c r="Q149" s="264" t="str">
        <x:f>"Formula-driven blank template"</x:f>
        <x:v>Formula-driven blank template</x:v>
      </x:c>
      <x:c r="R149" s="264" t="str">
        <x:f>IF($K149="Missing","No data available",IF($H149="PLACEHOLDER_SUBSIDY","Placeholder",IF($G149="Actual","Confirmed","Projected")))</x:f>
        <x:v>Projected</x:v>
      </x:c>
      <x:c r="S149" s="264" t="str">
        <x:f>IF('02_DISPLAY_CONFIG'!$B$29="","",'02_DISPLAY_CONFIG'!$B$29)</x:f>
        <x:v>2030-2031</x:v>
      </x:c>
      <x:c r="T149" s="136"/>
      <x:c r="U149" s="136"/>
      <x:c r="V149" s="136"/>
      <x:c r="W149" s="136"/>
      <x:c r="X149" s="136"/>
      <x:c r="Y149" s="136"/>
      <x:c r="Z149" s="136"/>
    </x:row>
    <x:row r="150" ht="37.5" hidden="0" customHeight="1">
      <x:c r="A150" s="264" t="str">
        <x:f>IF($S150="","","MR-"&amp;$B150&amp;"-"&amp;$S150&amp;"-"&amp;$H150)</x:f>
        <x:v>MR-ASM-NGOB-V42-TEST-2030-2031-DSCR</x:v>
      </x:c>
      <x:c r="B150" s="264" t="str">
        <x:f>IF('01_ASSESSMENT'!$A$7="","",'01_ASSESSMENT'!$A$7)</x:f>
        <x:v>ASM-NGOB-V42-TEST</x:v>
      </x:c>
      <x:c r="C150" s="264" t="str">
        <x:f>IF('01_ASSESSMENT'!$B$7="","",'01_ASSESSMENT'!$B$7)</x:f>
        <x:v>ORG-NGOB</x:v>
      </x:c>
      <x:c r="D150" s="264" t="str">
        <x:f>IF('02_DISPLAY_CONFIG'!$B$15="","",'02_DISPLAY_CONFIG'!$B$15)</x:f>
        <x:v>PORTFOLIO-NGOB</x:v>
      </x:c>
      <x:c r="E150" s="265" t="str">
        <x:f>""</x:f>
      </x:c>
      <x:c r="F150" s="265" t="str">
        <x:f>""</x:f>
      </x:c>
      <x:c r="G150" s="264" t="str">
        <x:f>IF('02_DISPLAY_CONFIG'!$B$40="","",'02_DISPLAY_CONFIG'!$B$40)</x:f>
        <x:v>Projection</x:v>
      </x:c>
      <x:c r="H150" s="264" t="str">
        <x:f>"DSCR"</x:f>
        <x:v>DSCR</x:v>
      </x:c>
      <x:c r="I150" s="276" t="n">
        <x:f>IF(OR(NOT(ISNUMBER(I147)),NOT(ISNUMBER(I148)),I148&lt;=0),"",I147/I148)</x:f>
        <x:v>1.0172751713465538</x:v>
      </x:c>
      <x:c r="J150" s="264" t="str">
        <x:f>"x"</x:f>
        <x:v>x</x:v>
      </x:c>
      <x:c r="K150" s="264" t="str">
        <x:f>IF(NOT(ISNUMBER($I150)),"Missing","Available")</x:f>
        <x:v>Available</x:v>
      </x:c>
      <x:c r="L150" s="264" t="str">
        <x:f>"CALC-DSCR"</x:f>
        <x:v>CALC-DSCR</x:v>
      </x:c>
      <x:c r="M150" s="264" t="str">
        <x:f>"1.0"</x:f>
        <x:v>1.0</x:v>
      </x:c>
      <x:c r="N150" s="264" t="str">
        <x:f>""</x:f>
      </x:c>
      <x:c r="O150" s="265" t="str">
        <x:f>""</x:f>
      </x:c>
      <x:c r="P150" s="264" t="str">
        <x:f>IF('01_ASSESSMENT'!$C$7="","",'01_ASSESSMENT'!$C$7)</x:f>
        <x:v>V4.2-NGOB-CORRECTED-TEST</x:v>
      </x:c>
      <x:c r="Q150" s="264" t="str">
        <x:f>"Formula-driven blank template"</x:f>
        <x:v>Formula-driven blank template</x:v>
      </x:c>
      <x:c r="R150" s="264" t="str">
        <x:f>IF($K150="Missing","No data available",IF($H150="PLACEHOLDER_SUBSIDY","Placeholder",IF($G150="Actual","Confirmed","Projected")))</x:f>
        <x:v>Projected</x:v>
      </x:c>
      <x:c r="S150" s="264" t="str">
        <x:f>IF('02_DISPLAY_CONFIG'!$B$29="","",'02_DISPLAY_CONFIG'!$B$29)</x:f>
        <x:v>2030-2031</x:v>
      </x:c>
      <x:c r="T150" s="136"/>
      <x:c r="U150" s="136"/>
      <x:c r="V150" s="136"/>
      <x:c r="W150" s="136"/>
      <x:c r="X150" s="136"/>
      <x:c r="Y150" s="136"/>
      <x:c r="Z150" s="136"/>
    </x:row>
    <x:row r="151" ht="37.5" hidden="0" customHeight="1">
      <x:c r="A151" s="264" t="str">
        <x:f>IF($S151="","","MR-"&amp;$B151&amp;"-"&amp;$S151&amp;"-"&amp;$H151)</x:f>
        <x:v>MR-ASM-NGOB-V42-TEST-2030-2031-REQUIRED_NOI</x:v>
      </x:c>
      <x:c r="B151" s="264" t="str">
        <x:f>IF('01_ASSESSMENT'!$A$7="","",'01_ASSESSMENT'!$A$7)</x:f>
        <x:v>ASM-NGOB-V42-TEST</x:v>
      </x:c>
      <x:c r="C151" s="264" t="str">
        <x:f>IF('01_ASSESSMENT'!$B$7="","",'01_ASSESSMENT'!$B$7)</x:f>
        <x:v>ORG-NGOB</x:v>
      </x:c>
      <x:c r="D151" s="264" t="str">
        <x:f>IF('02_DISPLAY_CONFIG'!$B$15="","",'02_DISPLAY_CONFIG'!$B$15)</x:f>
        <x:v>PORTFOLIO-NGOB</x:v>
      </x:c>
      <x:c r="E151" s="265" t="str">
        <x:f>""</x:f>
      </x:c>
      <x:c r="F151" s="265" t="str">
        <x:f>""</x:f>
      </x:c>
      <x:c r="G151" s="264" t="str">
        <x:f>IF('02_DISPLAY_CONFIG'!$B$40="","",'02_DISPLAY_CONFIG'!$B$40)</x:f>
        <x:v>Projection</x:v>
      </x:c>
      <x:c r="H151" s="264" t="str">
        <x:f>"REQUIRED_NOI"</x:f>
        <x:v>REQUIRED_NOI</x:v>
      </x:c>
      <x:c r="I151" s="276" t="n">
        <x:f>IF(OR(NOT(ISNUMBER(I148)),'02_DISPLAY_CONFIG'!$B$16=""),"",I148*'02_DISPLAY_CONFIG'!$B$16)</x:f>
        <x:v>16458886.799999999</x:v>
      </x:c>
      <x:c r="J151" s="264" t="str">
        <x:f>"Currency"</x:f>
        <x:v>Currency</x:v>
      </x:c>
      <x:c r="K151" s="264" t="str">
        <x:f>IF(NOT(ISNUMBER($I151)),"Missing","Available")</x:f>
        <x:v>Available</x:v>
      </x:c>
      <x:c r="L151" s="264" t="str">
        <x:f>"CALC-REQ-NOI"</x:f>
        <x:v>CALC-REQ-NOI</x:v>
      </x:c>
      <x:c r="M151" s="264" t="str">
        <x:f>"1.0"</x:f>
        <x:v>1.0</x:v>
      </x:c>
      <x:c r="N151" s="264" t="str">
        <x:f>""</x:f>
      </x:c>
      <x:c r="O151" s="265" t="str">
        <x:f>""</x:f>
      </x:c>
      <x:c r="P151" s="264" t="str">
        <x:f>IF('01_ASSESSMENT'!$C$7="","",'01_ASSESSMENT'!$C$7)</x:f>
        <x:v>V4.2-NGOB-CORRECTED-TEST</x:v>
      </x:c>
      <x:c r="Q151" s="264" t="str">
        <x:f>"Formula-driven blank template"</x:f>
        <x:v>Formula-driven blank template</x:v>
      </x:c>
      <x:c r="R151" s="264" t="str">
        <x:f>IF($K151="Missing","No data available",IF($H151="PLACEHOLDER_SUBSIDY","Placeholder",IF($G151="Actual","Confirmed","Projected")))</x:f>
        <x:v>Projected</x:v>
      </x:c>
      <x:c r="S151" s="264" t="str">
        <x:f>IF('02_DISPLAY_CONFIG'!$B$29="","",'02_DISPLAY_CONFIG'!$B$29)</x:f>
        <x:v>2030-2031</x:v>
      </x:c>
      <x:c r="T151" s="136"/>
      <x:c r="U151" s="136"/>
      <x:c r="V151" s="136"/>
      <x:c r="W151" s="136"/>
      <x:c r="X151" s="136"/>
      <x:c r="Y151" s="136"/>
      <x:c r="Z151" s="136"/>
    </x:row>
    <x:row r="152" ht="37.5" hidden="0" customHeight="1">
      <x:c r="A152" s="264" t="str">
        <x:f>IF($S152="","","MR-"&amp;$B152&amp;"-"&amp;$S152&amp;"-"&amp;$H152)</x:f>
        <x:v>MR-ASM-NGOB-V42-TEST-2030-2031-COVERAGE_GAP</x:v>
      </x:c>
      <x:c r="B152" s="264" t="str">
        <x:f>IF('01_ASSESSMENT'!$A$7="","",'01_ASSESSMENT'!$A$7)</x:f>
        <x:v>ASM-NGOB-V42-TEST</x:v>
      </x:c>
      <x:c r="C152" s="264" t="str">
        <x:f>IF('01_ASSESSMENT'!$B$7="","",'01_ASSESSMENT'!$B$7)</x:f>
        <x:v>ORG-NGOB</x:v>
      </x:c>
      <x:c r="D152" s="264" t="str">
        <x:f>IF('02_DISPLAY_CONFIG'!$B$15="","",'02_DISPLAY_CONFIG'!$B$15)</x:f>
        <x:v>PORTFOLIO-NGOB</x:v>
      </x:c>
      <x:c r="E152" s="265" t="str">
        <x:f>""</x:f>
      </x:c>
      <x:c r="F152" s="265" t="str">
        <x:f>""</x:f>
      </x:c>
      <x:c r="G152" s="264" t="str">
        <x:f>IF('02_DISPLAY_CONFIG'!$B$40="","",'02_DISPLAY_CONFIG'!$B$40)</x:f>
        <x:v>Projection</x:v>
      </x:c>
      <x:c r="H152" s="264" t="str">
        <x:f>"COVERAGE_GAP"</x:f>
        <x:v>COVERAGE_GAP</x:v>
      </x:c>
      <x:c r="I152" s="276" t="n">
        <x:f>IF(OR(NOT(ISNUMBER(I151)),NOT(ISNUMBER(I147))),"",I151-I147)</x:f>
        <x:v>2506206.05863039</x:v>
      </x:c>
      <x:c r="J152" s="264" t="str">
        <x:f>"Currency"</x:f>
        <x:v>Currency</x:v>
      </x:c>
      <x:c r="K152" s="264" t="str">
        <x:f>IF(NOT(ISNUMBER($I152)),"Missing","Available")</x:f>
        <x:v>Available</x:v>
      </x:c>
      <x:c r="L152" s="264" t="str">
        <x:f>"CALC-COVERAGE-GAP"</x:f>
        <x:v>CALC-COVERAGE-GAP</x:v>
      </x:c>
      <x:c r="M152" s="264" t="str">
        <x:f>"1.0"</x:f>
        <x:v>1.0</x:v>
      </x:c>
      <x:c r="N152" s="264" t="str">
        <x:f>""</x:f>
      </x:c>
      <x:c r="O152" s="265" t="str">
        <x:f>""</x:f>
      </x:c>
      <x:c r="P152" s="264" t="str">
        <x:f>IF('01_ASSESSMENT'!$C$7="","",'01_ASSESSMENT'!$C$7)</x:f>
        <x:v>V4.2-NGOB-CORRECTED-TEST</x:v>
      </x:c>
      <x:c r="Q152" s="264" t="str">
        <x:f>"Formula-driven blank template"</x:f>
        <x:v>Formula-driven blank template</x:v>
      </x:c>
      <x:c r="R152" s="264" t="str">
        <x:f>IF($K152="Missing","No data available",IF($H152="PLACEHOLDER_SUBSIDY","Placeholder",IF($G152="Actual","Confirmed","Projected")))</x:f>
        <x:v>Projected</x:v>
      </x:c>
      <x:c r="S152" s="264" t="str">
        <x:f>IF('02_DISPLAY_CONFIG'!$B$29="","",'02_DISPLAY_CONFIG'!$B$29)</x:f>
        <x:v>2030-2031</x:v>
      </x:c>
      <x:c r="T152" s="136"/>
      <x:c r="U152" s="136"/>
      <x:c r="V152" s="136"/>
      <x:c r="W152" s="136"/>
      <x:c r="X152" s="136"/>
      <x:c r="Y152" s="136"/>
      <x:c r="Z152" s="136"/>
    </x:row>
    <x:row r="153" ht="37.5" hidden="0" customHeight="1">
      <x:c r="A153" s="264" t="str">
        <x:f>IF($S153="","","MR-"&amp;$B153&amp;"-"&amp;$S153&amp;"-"&amp;$H153)</x:f>
        <x:v>MR-ASM-NGOB-V42-TEST-2030-2031-RESERVE_CONTRIBUTION</x:v>
      </x:c>
      <x:c r="B153" s="264" t="str">
        <x:f>IF('01_ASSESSMENT'!$A$7="","",'01_ASSESSMENT'!$A$7)</x:f>
        <x:v>ASM-NGOB-V42-TEST</x:v>
      </x:c>
      <x:c r="C153" s="264" t="str">
        <x:f>IF('01_ASSESSMENT'!$B$7="","",'01_ASSESSMENT'!$B$7)</x:f>
        <x:v>ORG-NGOB</x:v>
      </x:c>
      <x:c r="D153" s="264" t="str">
        <x:f>IF('02_DISPLAY_CONFIG'!$B$15="","",'02_DISPLAY_CONFIG'!$B$15)</x:f>
        <x:v>PORTFOLIO-NGOB</x:v>
      </x:c>
      <x:c r="E153" s="265" t="str">
        <x:f>""</x:f>
      </x:c>
      <x:c r="F153" s="265" t="str">
        <x:f>""</x:f>
      </x:c>
      <x:c r="G153" s="264" t="str">
        <x:f>IF('02_DISPLAY_CONFIG'!$B$40="","",'02_DISPLAY_CONFIG'!$B$40)</x:f>
        <x:v>Projection</x:v>
      </x:c>
      <x:c r="H153" s="264" t="str">
        <x:f>"RESERVE_CONTRIBUTION"</x:f>
        <x:v>RESERVE_CONTRIBUTION</x:v>
      </x:c>
      <x:c r="I153" s="276" t="n">
        <x:f>IF(OR($B153="",$S153=""),"",IF(COUNTIFS('32_FINANCIAL'!$B$7:$B$506,$B153,'32_FINANCIAL'!$G$7:$G$506,$S153,'32_FINANCIAL'!$I$7:$I$506,"RESERVE_CONTRIBUTION",'32_FINANCIAL'!$D$7:$D$506,$D153,'32_FINANCIAL'!$V$7:$V$506,"&lt;&gt;Excluded")=0,"",SUMIFS('32_FINANCIAL'!$J$7:$J$506,'32_FINANCIAL'!$B$7:$B$506,$B153,'32_FINANCIAL'!$G$7:$G$506,$S153,'32_FINANCIAL'!$I$7:$I$506,"RESERVE_CONTRIBUTION",'32_FINANCIAL'!$D$7:$D$506,$D153,'32_FINANCIAL'!$V$7:$V$506,"&lt;&gt;Excluded")))</x:f>
        <x:v>252466.36983871393</x:v>
      </x:c>
      <x:c r="J153" s="264" t="str">
        <x:f>"Currency"</x:f>
        <x:v>Currency</x:v>
      </x:c>
      <x:c r="K153" s="264" t="str">
        <x:f>IF(NOT(ISNUMBER($I153)),"Missing","Available")</x:f>
        <x:v>Available</x:v>
      </x:c>
      <x:c r="L153" s="264" t="str">
        <x:f>"CALC-REPAIR"</x:f>
        <x:v>CALC-REPAIR</x:v>
      </x:c>
      <x:c r="M153" s="264" t="str">
        <x:f>"1.0"</x:f>
        <x:v>1.0</x:v>
      </x:c>
      <x:c r="N153" s="264" t="str">
        <x:f>""</x:f>
      </x:c>
      <x:c r="O153" s="265" t="str">
        <x:f>""</x:f>
      </x:c>
      <x:c r="P153" s="264" t="str">
        <x:f>IF('01_ASSESSMENT'!$C$7="","",'01_ASSESSMENT'!$C$7)</x:f>
        <x:v>V4.2-NGOB-CORRECTED-TEST</x:v>
      </x:c>
      <x:c r="Q153" s="264" t="str">
        <x:f>"Formula-driven blank template"</x:f>
        <x:v>Formula-driven blank template</x:v>
      </x:c>
      <x:c r="R153" s="264" t="str">
        <x:f>IF($K153="Missing","No data available",IF($H153="PLACEHOLDER_SUBSIDY","Placeholder",IF($G153="Actual","Confirmed","Projected")))</x:f>
        <x:v>Projected</x:v>
      </x:c>
      <x:c r="S153" s="264" t="str">
        <x:f>IF('02_DISPLAY_CONFIG'!$B$29="","",'02_DISPLAY_CONFIG'!$B$29)</x:f>
        <x:v>2030-2031</x:v>
      </x:c>
      <x:c r="T153" s="136"/>
      <x:c r="U153" s="136"/>
      <x:c r="V153" s="136"/>
      <x:c r="W153" s="136"/>
      <x:c r="X153" s="136"/>
      <x:c r="Y153" s="136"/>
      <x:c r="Z153" s="136"/>
    </x:row>
    <x:row r="154" ht="37.5" hidden="0" customHeight="1">
      <x:c r="A154" s="264" t="str">
        <x:f>IF($S154="","","MR-"&amp;$B154&amp;"-"&amp;$S154&amp;"-"&amp;$H154)</x:f>
        <x:v>MR-ASM-NGOB-V42-TEST-2030-2031-CASH_AFTER_RESERVE</x:v>
      </x:c>
      <x:c r="B154" s="264" t="str">
        <x:f>IF('01_ASSESSMENT'!$A$7="","",'01_ASSESSMENT'!$A$7)</x:f>
        <x:v>ASM-NGOB-V42-TEST</x:v>
      </x:c>
      <x:c r="C154" s="264" t="str">
        <x:f>IF('01_ASSESSMENT'!$B$7="","",'01_ASSESSMENT'!$B$7)</x:f>
        <x:v>ORG-NGOB</x:v>
      </x:c>
      <x:c r="D154" s="264" t="str">
        <x:f>IF('02_DISPLAY_CONFIG'!$B$15="","",'02_DISPLAY_CONFIG'!$B$15)</x:f>
        <x:v>PORTFOLIO-NGOB</x:v>
      </x:c>
      <x:c r="E154" s="265" t="str">
        <x:f>""</x:f>
      </x:c>
      <x:c r="F154" s="265" t="str">
        <x:f>""</x:f>
      </x:c>
      <x:c r="G154" s="264" t="str">
        <x:f>IF('02_DISPLAY_CONFIG'!$B$40="","",'02_DISPLAY_CONFIG'!$B$40)</x:f>
        <x:v>Projection</x:v>
      </x:c>
      <x:c r="H154" s="264" t="str">
        <x:f>"CASH_AFTER_RESERVE"</x:f>
        <x:v>CASH_AFTER_RESERVE</x:v>
      </x:c>
      <x:c r="I154" s="276" t="n">
        <x:f>IF(OR(NOT(ISNUMBER(I147)),NOT(ISNUMBER(I148)),NOT(ISNUMBER(I153))),"",I147-I148-I153)</x:f>
        <x:v>-15524.62846910514</x:v>
      </x:c>
      <x:c r="J154" s="264" t="str">
        <x:f>"Currency"</x:f>
        <x:v>Currency</x:v>
      </x:c>
      <x:c r="K154" s="264" t="str">
        <x:f>IF(NOT(ISNUMBER($I154)),"Missing","Available")</x:f>
        <x:v>Available</x:v>
      </x:c>
      <x:c r="L154" s="264" t="str">
        <x:f>"CALC-CASH-AFTER-RES"</x:f>
        <x:v>CALC-CASH-AFTER-RES</x:v>
      </x:c>
      <x:c r="M154" s="264" t="str">
        <x:f>"1.0"</x:f>
        <x:v>1.0</x:v>
      </x:c>
      <x:c r="N154" s="264" t="str">
        <x:f>""</x:f>
      </x:c>
      <x:c r="O154" s="265" t="str">
        <x:f>""</x:f>
      </x:c>
      <x:c r="P154" s="264" t="str">
        <x:f>IF('01_ASSESSMENT'!$C$7="","",'01_ASSESSMENT'!$C$7)</x:f>
        <x:v>V4.2-NGOB-CORRECTED-TEST</x:v>
      </x:c>
      <x:c r="Q154" s="264" t="str">
        <x:f>"Formula-driven blank template"</x:f>
        <x:v>Formula-driven blank template</x:v>
      </x:c>
      <x:c r="R154" s="264" t="str">
        <x:f>IF($K154="Missing","No data available",IF($H154="PLACEHOLDER_SUBSIDY","Placeholder",IF($G154="Actual","Confirmed","Projected")))</x:f>
        <x:v>Projected</x:v>
      </x:c>
      <x:c r="S154" s="264" t="str">
        <x:f>IF('02_DISPLAY_CONFIG'!$B$29="","",'02_DISPLAY_CONFIG'!$B$29)</x:f>
        <x:v>2030-2031</x:v>
      </x:c>
      <x:c r="T154" s="136"/>
      <x:c r="U154" s="136"/>
      <x:c r="V154" s="136"/>
      <x:c r="W154" s="136"/>
      <x:c r="X154" s="136"/>
      <x:c r="Y154" s="136"/>
      <x:c r="Z154" s="136"/>
    </x:row>
    <x:row r="155" ht="37.5" hidden="0" customHeight="1">
      <x:c r="A155" s="264" t="str">
        <x:f>IF($S155="","","MR-"&amp;$B155&amp;"-"&amp;$S155&amp;"-"&amp;$H155)</x:f>
        <x:v>MR-ASM-NGOB-V42-TEST-2030-2031-REV_RENT_EXISTING</x:v>
      </x:c>
      <x:c r="B155" s="264" t="str">
        <x:f>IF('01_ASSESSMENT'!$A$7="","",'01_ASSESSMENT'!$A$7)</x:f>
        <x:v>ASM-NGOB-V42-TEST</x:v>
      </x:c>
      <x:c r="C155" s="264" t="str">
        <x:f>IF('01_ASSESSMENT'!$B$7="","",'01_ASSESSMENT'!$B$7)</x:f>
        <x:v>ORG-NGOB</x:v>
      </x:c>
      <x:c r="D155" s="264" t="str">
        <x:f>IF('02_DISPLAY_CONFIG'!$B$15="","",'02_DISPLAY_CONFIG'!$B$15)</x:f>
        <x:v>PORTFOLIO-NGOB</x:v>
      </x:c>
      <x:c r="E155" s="265" t="str">
        <x:f>""</x:f>
      </x:c>
      <x:c r="F155" s="265" t="str">
        <x:f>""</x:f>
      </x:c>
      <x:c r="G155" s="264" t="str">
        <x:f>IF('02_DISPLAY_CONFIG'!$B$40="","",'02_DISPLAY_CONFIG'!$B$40)</x:f>
        <x:v>Projection</x:v>
      </x:c>
      <x:c r="H155" s="264" t="str">
        <x:f>"REV_RENT_EXISTING"</x:f>
        <x:v>REV_RENT_EXISTING</x:v>
      </x:c>
      <x:c r="I155" s="276" t="n">
        <x:f>IF(OR($B155="",$S155=""),"",IF(COUNTIFS('32_FINANCIAL'!$B$7:$B$506,$B155,'32_FINANCIAL'!$G$7:$G$506,$S155,'32_FINANCIAL'!$I$7:$I$506,"REV_RENT_EXISTING",'32_FINANCIAL'!$D$7:$D$506,$D155,'32_FINANCIAL'!$V$7:$V$506,"&lt;&gt;Excluded")=0,"",SUMIFS('32_FINANCIAL'!$J$7:$J$506,'32_FINANCIAL'!$B$7:$B$506,$B155,'32_FINANCIAL'!$G$7:$G$506,$S155,'32_FINANCIAL'!$I$7:$I$506,"REV_RENT_EXISTING",'32_FINANCIAL'!$D$7:$D$506,$D155,'32_FINANCIAL'!$V$7:$V$506,"&lt;&gt;Excluded")))</x:f>
        <x:v>6311659.245967848</x:v>
      </x:c>
      <x:c r="J155" s="264" t="str">
        <x:f>"Currency"</x:f>
        <x:v>Currency</x:v>
      </x:c>
      <x:c r="K155" s="264" t="str">
        <x:f>IF(NOT(ISNUMBER($I155)),"Missing","Available")</x:f>
        <x:v>Available</x:v>
      </x:c>
      <x:c r="L155" s="264" t="str">
        <x:f>"CALC-REV-COMPONENT"</x:f>
        <x:v>CALC-REV-COMPONENT</x:v>
      </x:c>
      <x:c r="M155" s="264" t="str">
        <x:f>"1.0"</x:f>
        <x:v>1.0</x:v>
      </x:c>
      <x:c r="N155" s="264" t="str">
        <x:f>""</x:f>
      </x:c>
      <x:c r="O155" s="265" t="str">
        <x:f>""</x:f>
      </x:c>
      <x:c r="P155" s="264" t="str">
        <x:f>IF('01_ASSESSMENT'!$C$7="","",'01_ASSESSMENT'!$C$7)</x:f>
        <x:v>V4.2-NGOB-CORRECTED-TEST</x:v>
      </x:c>
      <x:c r="Q155" s="264" t="str">
        <x:f>"Formula-driven blank template"</x:f>
        <x:v>Formula-driven blank template</x:v>
      </x:c>
      <x:c r="R155" s="264" t="str">
        <x:f>IF($K155="Missing","No data available",IF($H155="PLACEHOLDER_SUBSIDY","Placeholder",IF($G155="Actual","Confirmed","Projected")))</x:f>
        <x:v>Projected</x:v>
      </x:c>
      <x:c r="S155" s="264" t="str">
        <x:f>IF('02_DISPLAY_CONFIG'!$B$29="","",'02_DISPLAY_CONFIG'!$B$29)</x:f>
        <x:v>2030-2031</x:v>
      </x:c>
      <x:c r="T155" s="136"/>
      <x:c r="U155" s="136"/>
      <x:c r="V155" s="136"/>
      <x:c r="W155" s="136"/>
      <x:c r="X155" s="136"/>
      <x:c r="Y155" s="136"/>
      <x:c r="Z155" s="136"/>
    </x:row>
    <x:row r="156" ht="37.5" hidden="0" customHeight="1">
      <x:c r="A156" s="264" t="str">
        <x:f>IF($S156="","","MR-"&amp;$B156&amp;"-"&amp;$S156&amp;"-"&amp;$H156)</x:f>
        <x:v>MR-ASM-NGOB-V42-TEST-2030-2031-REV_RENT_NEW</x:v>
      </x:c>
      <x:c r="B156" s="264" t="str">
        <x:f>IF('01_ASSESSMENT'!$A$7="","",'01_ASSESSMENT'!$A$7)</x:f>
        <x:v>ASM-NGOB-V42-TEST</x:v>
      </x:c>
      <x:c r="C156" s="264" t="str">
        <x:f>IF('01_ASSESSMENT'!$B$7="","",'01_ASSESSMENT'!$B$7)</x:f>
        <x:v>ORG-NGOB</x:v>
      </x:c>
      <x:c r="D156" s="264" t="str">
        <x:f>IF('02_DISPLAY_CONFIG'!$B$15="","",'02_DISPLAY_CONFIG'!$B$15)</x:f>
        <x:v>PORTFOLIO-NGOB</x:v>
      </x:c>
      <x:c r="E156" s="265" t="str">
        <x:f>""</x:f>
      </x:c>
      <x:c r="F156" s="265" t="str">
        <x:f>""</x:f>
      </x:c>
      <x:c r="G156" s="264" t="str">
        <x:f>IF('02_DISPLAY_CONFIG'!$B$40="","",'02_DISPLAY_CONFIG'!$B$40)</x:f>
        <x:v>Projection</x:v>
      </x:c>
      <x:c r="H156" s="264" t="str">
        <x:f>"REV_RENT_NEW"</x:f>
        <x:v>REV_RENT_NEW</x:v>
      </x:c>
      <x:c r="I156" s="276" t="n">
        <x:f>IF(OR($B156="",$S156=""),"",IF(COUNTIFS('32_FINANCIAL'!$B$7:$B$506,$B156,'32_FINANCIAL'!$G$7:$G$506,$S156,'32_FINANCIAL'!$I$7:$I$506,"REV_RENT_NEW",'32_FINANCIAL'!$D$7:$D$506,$D156,'32_FINANCIAL'!$V$7:$V$506,"&lt;&gt;Excluded")=0,"",SUMIFS('32_FINANCIAL'!$J$7:$J$506,'32_FINANCIAL'!$B$7:$B$506,$B156,'32_FINANCIAL'!$G$7:$G$506,$S156,'32_FINANCIAL'!$I$7:$I$506,"REV_RENT_NEW",'32_FINANCIAL'!$D$7:$D$506,$D156,'32_FINANCIAL'!$V$7:$V$506,"&lt;&gt;Excluded")))</x:f>
        <x:v>13264696.48812874</x:v>
      </x:c>
      <x:c r="J156" s="264" t="str">
        <x:f>"Currency"</x:f>
        <x:v>Currency</x:v>
      </x:c>
      <x:c r="K156" s="264" t="str">
        <x:f>IF(NOT(ISNUMBER($I156)),"Missing","Available")</x:f>
        <x:v>Available</x:v>
      </x:c>
      <x:c r="L156" s="264" t="str">
        <x:f>"CALC-REV-COMPONENT"</x:f>
        <x:v>CALC-REV-COMPONENT</x:v>
      </x:c>
      <x:c r="M156" s="264" t="str">
        <x:f>"1.0"</x:f>
        <x:v>1.0</x:v>
      </x:c>
      <x:c r="N156" s="264" t="str">
        <x:f>""</x:f>
      </x:c>
      <x:c r="O156" s="265" t="str">
        <x:f>""</x:f>
      </x:c>
      <x:c r="P156" s="264" t="str">
        <x:f>IF('01_ASSESSMENT'!$C$7="","",'01_ASSESSMENT'!$C$7)</x:f>
        <x:v>V4.2-NGOB-CORRECTED-TEST</x:v>
      </x:c>
      <x:c r="Q156" s="264" t="str">
        <x:f>"Formula-driven blank template"</x:f>
        <x:v>Formula-driven blank template</x:v>
      </x:c>
      <x:c r="R156" s="264" t="str">
        <x:f>IF($K156="Missing","No data available",IF($H156="PLACEHOLDER_SUBSIDY","Placeholder",IF($G156="Actual","Confirmed","Projected")))</x:f>
        <x:v>Projected</x:v>
      </x:c>
      <x:c r="S156" s="264" t="str">
        <x:f>IF('02_DISPLAY_CONFIG'!$B$29="","",'02_DISPLAY_CONFIG'!$B$29)</x:f>
        <x:v>2030-2031</x:v>
      </x:c>
      <x:c r="T156" s="136"/>
      <x:c r="U156" s="136"/>
      <x:c r="V156" s="136"/>
      <x:c r="W156" s="136"/>
      <x:c r="X156" s="136"/>
      <x:c r="Y156" s="136"/>
      <x:c r="Z156" s="136"/>
    </x:row>
    <x:row r="157" ht="37.5" hidden="0" customHeight="1">
      <x:c r="A157" s="264" t="str">
        <x:f>IF($S157="","","MR-"&amp;$B157&amp;"-"&amp;$S157&amp;"-"&amp;$H157)</x:f>
        <x:v>MR-ASM-NGOB-V42-TEST-2030-2031-REV_SUBSIDY</x:v>
      </x:c>
      <x:c r="B157" s="264" t="str">
        <x:f>IF('01_ASSESSMENT'!$A$7="","",'01_ASSESSMENT'!$A$7)</x:f>
        <x:v>ASM-NGOB-V42-TEST</x:v>
      </x:c>
      <x:c r="C157" s="264" t="str">
        <x:f>IF('01_ASSESSMENT'!$B$7="","",'01_ASSESSMENT'!$B$7)</x:f>
        <x:v>ORG-NGOB</x:v>
      </x:c>
      <x:c r="D157" s="264" t="str">
        <x:f>IF('02_DISPLAY_CONFIG'!$B$15="","",'02_DISPLAY_CONFIG'!$B$15)</x:f>
        <x:v>PORTFOLIO-NGOB</x:v>
      </x:c>
      <x:c r="E157" s="265" t="str">
        <x:f>""</x:f>
      </x:c>
      <x:c r="F157" s="265" t="str">
        <x:f>""</x:f>
      </x:c>
      <x:c r="G157" s="264" t="str">
        <x:f>IF('02_DISPLAY_CONFIG'!$B$40="","",'02_DISPLAY_CONFIG'!$B$40)</x:f>
        <x:v>Projection</x:v>
      </x:c>
      <x:c r="H157" s="264" t="str">
        <x:f>"REV_SUBSIDY"</x:f>
        <x:v>REV_SUBSIDY</x:v>
      </x:c>
      <x:c r="I157" s="276" t="n">
        <x:f>IF(OR($B157="",$S157=""),"",IF(COUNTIFS('32_FINANCIAL'!$B$7:$B$506,$B157,'32_FINANCIAL'!$G$7:$G$506,$S157,'32_FINANCIAL'!$I$7:$I$506,"REV_SUBSIDY",'32_FINANCIAL'!$D$7:$D$506,$D157,'32_FINANCIAL'!$V$7:$V$506,"&lt;&gt;Excluded")=0,"",SUMIFS('32_FINANCIAL'!$J$7:$J$506,'32_FINANCIAL'!$B$7:$B$506,$B157,'32_FINANCIAL'!$G$7:$G$506,$S157,'32_FINANCIAL'!$I$7:$I$506,"REV_SUBSIDY",'32_FINANCIAL'!$D$7:$D$506,$D157,'32_FINANCIAL'!$V$7:$V$506,"&lt;&gt;Excluded")))</x:f>
        <x:v>6724427.579922459</x:v>
      </x:c>
      <x:c r="J157" s="264" t="str">
        <x:f>"Currency"</x:f>
        <x:v>Currency</x:v>
      </x:c>
      <x:c r="K157" s="264" t="str">
        <x:f>IF(NOT(ISNUMBER($I157)),"Missing","Available")</x:f>
        <x:v>Available</x:v>
      </x:c>
      <x:c r="L157" s="264" t="str">
        <x:f>"CALC-REV-COMPONENT"</x:f>
        <x:v>CALC-REV-COMPONENT</x:v>
      </x:c>
      <x:c r="M157" s="264" t="str">
        <x:f>"1.0"</x:f>
        <x:v>1.0</x:v>
      </x:c>
      <x:c r="N157" s="264" t="str">
        <x:f>""</x:f>
      </x:c>
      <x:c r="O157" s="265" t="str">
        <x:f>""</x:f>
      </x:c>
      <x:c r="P157" s="264" t="str">
        <x:f>IF('01_ASSESSMENT'!$C$7="","",'01_ASSESSMENT'!$C$7)</x:f>
        <x:v>V4.2-NGOB-CORRECTED-TEST</x:v>
      </x:c>
      <x:c r="Q157" s="264" t="str">
        <x:f>"Formula-driven blank template"</x:f>
        <x:v>Formula-driven blank template</x:v>
      </x:c>
      <x:c r="R157" s="264" t="str">
        <x:f>IF($K157="Missing","No data available",IF($H157="PLACEHOLDER_SUBSIDY","Placeholder",IF($G157="Actual","Confirmed","Projected")))</x:f>
        <x:v>Projected</x:v>
      </x:c>
      <x:c r="S157" s="264" t="str">
        <x:f>IF('02_DISPLAY_CONFIG'!$B$29="","",'02_DISPLAY_CONFIG'!$B$29)</x:f>
        <x:v>2030-2031</x:v>
      </x:c>
      <x:c r="T157" s="136"/>
      <x:c r="U157" s="136"/>
      <x:c r="V157" s="136"/>
      <x:c r="W157" s="136"/>
      <x:c r="X157" s="136"/>
      <x:c r="Y157" s="136"/>
      <x:c r="Z157" s="136"/>
    </x:row>
    <x:row r="158" ht="37.5" hidden="0" customHeight="1">
      <x:c r="A158" s="264" t="str">
        <x:f>IF($S158="","","MR-"&amp;$B158&amp;"-"&amp;$S158&amp;"-"&amp;$H158)</x:f>
        <x:v>MR-ASM-NGOB-V42-TEST-2030-2031-REV_OTHER</x:v>
      </x:c>
      <x:c r="B158" s="264" t="str">
        <x:f>IF('01_ASSESSMENT'!$A$7="","",'01_ASSESSMENT'!$A$7)</x:f>
        <x:v>ASM-NGOB-V42-TEST</x:v>
      </x:c>
      <x:c r="C158" s="264" t="str">
        <x:f>IF('01_ASSESSMENT'!$B$7="","",'01_ASSESSMENT'!$B$7)</x:f>
        <x:v>ORG-NGOB</x:v>
      </x:c>
      <x:c r="D158" s="264" t="str">
        <x:f>IF('02_DISPLAY_CONFIG'!$B$15="","",'02_DISPLAY_CONFIG'!$B$15)</x:f>
        <x:v>PORTFOLIO-NGOB</x:v>
      </x:c>
      <x:c r="E158" s="265" t="str">
        <x:f>""</x:f>
      </x:c>
      <x:c r="F158" s="265" t="str">
        <x:f>""</x:f>
      </x:c>
      <x:c r="G158" s="264" t="str">
        <x:f>IF('02_DISPLAY_CONFIG'!$B$40="","",'02_DISPLAY_CONFIG'!$B$40)</x:f>
        <x:v>Projection</x:v>
      </x:c>
      <x:c r="H158" s="264" t="str">
        <x:f>"REV_OTHER"</x:f>
        <x:v>REV_OTHER</x:v>
      </x:c>
      <x:c r="I158" s="276" t="n">
        <x:f>IF(OR($B158="",$S158=""),"",IF(COUNTIFS('32_FINANCIAL'!$B$7:$B$506,$B158,'32_FINANCIAL'!$G$7:$G$506,$S158,'32_FINANCIAL'!$I$7:$I$506,"REV_OTHER",'32_FINANCIAL'!$D$7:$D$506,$D158,'32_FINANCIAL'!$V$7:$V$506,"&lt;&gt;Excluded")=0,"",SUMIFS('32_FINANCIAL'!$J$7:$J$506,'32_FINANCIAL'!$B$7:$B$506,$B158,'32_FINANCIAL'!$G$7:$G$506,$S158,'32_FINANCIAL'!$I$7:$I$506,"REV_OTHER",'32_FINANCIAL'!$D$7:$D$506,$D158,'32_FINANCIAL'!$V$7:$V$506,"&lt;&gt;Excluded")))</x:f>
        <x:v>920733.5522520945</x:v>
      </x:c>
      <x:c r="J158" s="264" t="str">
        <x:f>"Currency"</x:f>
        <x:v>Currency</x:v>
      </x:c>
      <x:c r="K158" s="264" t="str">
        <x:f>IF(NOT(ISNUMBER($I158)),"Missing","Available")</x:f>
        <x:v>Available</x:v>
      </x:c>
      <x:c r="L158" s="264" t="str">
        <x:f>"CALC-REV-COMPONENT"</x:f>
        <x:v>CALC-REV-COMPONENT</x:v>
      </x:c>
      <x:c r="M158" s="264" t="str">
        <x:f>"1.0"</x:f>
        <x:v>1.0</x:v>
      </x:c>
      <x:c r="N158" s="264" t="str">
        <x:f>""</x:f>
      </x:c>
      <x:c r="O158" s="265" t="str">
        <x:f>""</x:f>
      </x:c>
      <x:c r="P158" s="264" t="str">
        <x:f>IF('01_ASSESSMENT'!$C$7="","",'01_ASSESSMENT'!$C$7)</x:f>
        <x:v>V4.2-NGOB-CORRECTED-TEST</x:v>
      </x:c>
      <x:c r="Q158" s="264" t="str">
        <x:f>"Formula-driven blank template"</x:f>
        <x:v>Formula-driven blank template</x:v>
      </x:c>
      <x:c r="R158" s="264" t="str">
        <x:f>IF($K158="Missing","No data available",IF($H158="PLACEHOLDER_SUBSIDY","Placeholder",IF($G158="Actual","Confirmed","Projected")))</x:f>
        <x:v>Projected</x:v>
      </x:c>
      <x:c r="S158" s="264" t="str">
        <x:f>IF('02_DISPLAY_CONFIG'!$B$29="","",'02_DISPLAY_CONFIG'!$B$29)</x:f>
        <x:v>2030-2031</x:v>
      </x:c>
      <x:c r="T158" s="136"/>
      <x:c r="U158" s="136"/>
      <x:c r="V158" s="136"/>
      <x:c r="W158" s="136"/>
      <x:c r="X158" s="136"/>
      <x:c r="Y158" s="136"/>
      <x:c r="Z158" s="136"/>
    </x:row>
    <x:row r="159" ht="37.5" hidden="0" customHeight="1">
      <x:c r="A159" s="264" t="str">
        <x:f>IF($S159="","","MR-"&amp;$B159&amp;"-"&amp;$S159&amp;"-"&amp;$H159)</x:f>
        <x:v>MR-ASM-NGOB-V42-TEST-2030-2031-PLACEHOLDER_SUBSIDY</x:v>
      </x:c>
      <x:c r="B159" s="264" t="str">
        <x:f>IF('01_ASSESSMENT'!$A$7="","",'01_ASSESSMENT'!$A$7)</x:f>
        <x:v>ASM-NGOB-V42-TEST</x:v>
      </x:c>
      <x:c r="C159" s="264" t="str">
        <x:f>IF('01_ASSESSMENT'!$B$7="","",'01_ASSESSMENT'!$B$7)</x:f>
        <x:v>ORG-NGOB</x:v>
      </x:c>
      <x:c r="D159" s="264" t="str">
        <x:f>IF('02_DISPLAY_CONFIG'!$B$15="","",'02_DISPLAY_CONFIG'!$B$15)</x:f>
        <x:v>PORTFOLIO-NGOB</x:v>
      </x:c>
      <x:c r="E159" s="265" t="str">
        <x:f>""</x:f>
      </x:c>
      <x:c r="F159" s="265" t="str">
        <x:f>""</x:f>
      </x:c>
      <x:c r="G159" s="264" t="str">
        <x:f>IF('02_DISPLAY_CONFIG'!$B$40="","",'02_DISPLAY_CONFIG'!$B$40)</x:f>
        <x:v>Projection</x:v>
      </x:c>
      <x:c r="H159" s="264" t="str">
        <x:f>"PLACEHOLDER_SUBSIDY"</x:f>
        <x:v>PLACEHOLDER_SUBSIDY</x:v>
      </x:c>
      <x:c r="I159" s="276" t="n">
        <x:f>IF(OR($B159="",$S159=""),"",IF(COUNTIFS('32_FINANCIAL'!$B$7:$B$506,$B159,'32_FINANCIAL'!$G$7:$G$506,$S159,'32_FINANCIAL'!$I$7:$I$506,"REV_SUBSIDY",'32_FINANCIAL'!$S$7:$S$506,"Placeholder")=0,0,SUMIFS('32_FINANCIAL'!$J$7:$J$506,'32_FINANCIAL'!$B$7:$B$506,$B159,'32_FINANCIAL'!$G$7:$G$506,$S159,'32_FINANCIAL'!$I$7:$I$506,"REV_SUBSIDY",'32_FINANCIAL'!$S$7:$S$506,"Placeholder")))</x:f>
        <x:v>3396495</x:v>
      </x:c>
      <x:c r="J159" s="264" t="str">
        <x:f>"Currency"</x:f>
        <x:v>Currency</x:v>
      </x:c>
      <x:c r="K159" s="264" t="str">
        <x:f>IF(NOT(ISNUMBER($I159)),"Missing","Available")</x:f>
        <x:v>Available</x:v>
      </x:c>
      <x:c r="L159" s="264" t="str">
        <x:f>"CALC-PLACEHOLDER-SUBSIDY"</x:f>
        <x:v>CALC-PLACEHOLDER-SUBSIDY</x:v>
      </x:c>
      <x:c r="M159" s="264" t="str">
        <x:f>"1.0"</x:f>
        <x:v>1.0</x:v>
      </x:c>
      <x:c r="N159" s="264" t="str">
        <x:f>""</x:f>
      </x:c>
      <x:c r="O159" s="265" t="str">
        <x:f>""</x:f>
      </x:c>
      <x:c r="P159" s="264" t="str">
        <x:f>IF('01_ASSESSMENT'!$C$7="","",'01_ASSESSMENT'!$C$7)</x:f>
        <x:v>V4.2-NGOB-CORRECTED-TEST</x:v>
      </x:c>
      <x:c r="Q159" s="264" t="str">
        <x:f>"Formula-driven blank template"</x:f>
        <x:v>Formula-driven blank template</x:v>
      </x:c>
      <x:c r="R159" s="264" t="str">
        <x:f>IF($K159="Missing","No data available",IF($H159="PLACEHOLDER_SUBSIDY","Placeholder",IF($G159="Actual","Confirmed","Projected")))</x:f>
        <x:v>Placeholder</x:v>
      </x:c>
      <x:c r="S159" s="264" t="str">
        <x:f>IF('02_DISPLAY_CONFIG'!$B$29="","",'02_DISPLAY_CONFIG'!$B$29)</x:f>
        <x:v>2030-2031</x:v>
      </x:c>
      <x:c r="T159" s="136"/>
      <x:c r="U159" s="136"/>
      <x:c r="V159" s="136"/>
      <x:c r="W159" s="136"/>
      <x:c r="X159" s="136"/>
      <x:c r="Y159" s="136"/>
      <x:c r="Z159" s="136"/>
    </x:row>
    <x:row r="160" ht="37.5" hidden="0" customHeight="1">
      <x:c r="A160" s="264" t="str">
        <x:f>IF($S160="","","MR-"&amp;$B160&amp;"-"&amp;$S160&amp;"-"&amp;$H160)</x:f>
        <x:v>MR-ASM-NGOB-V42-TEST-2030-2031-NOI_EX_PLACEHOLDER</x:v>
      </x:c>
      <x:c r="B160" s="264" t="str">
        <x:f>IF('01_ASSESSMENT'!$A$7="","",'01_ASSESSMENT'!$A$7)</x:f>
        <x:v>ASM-NGOB-V42-TEST</x:v>
      </x:c>
      <x:c r="C160" s="264" t="str">
        <x:f>IF('01_ASSESSMENT'!$B$7="","",'01_ASSESSMENT'!$B$7)</x:f>
        <x:v>ORG-NGOB</x:v>
      </x:c>
      <x:c r="D160" s="264" t="str">
        <x:f>IF('02_DISPLAY_CONFIG'!$B$15="","",'02_DISPLAY_CONFIG'!$B$15)</x:f>
        <x:v>PORTFOLIO-NGOB</x:v>
      </x:c>
      <x:c r="E160" s="265" t="str">
        <x:f>""</x:f>
      </x:c>
      <x:c r="F160" s="265" t="str">
        <x:f>""</x:f>
      </x:c>
      <x:c r="G160" s="264" t="str">
        <x:f>IF('02_DISPLAY_CONFIG'!$B$40="","",'02_DISPLAY_CONFIG'!$B$40)</x:f>
        <x:v>Projection</x:v>
      </x:c>
      <x:c r="H160" s="264" t="str">
        <x:f>"NOI_EX_PLACEHOLDER"</x:f>
        <x:v>NOI_EX_PLACEHOLDER</x:v>
      </x:c>
      <x:c r="I160" s="276" t="n">
        <x:f>IF(NOT(ISNUMBER(I147)),"",I147-I159)</x:f>
        <x:v>10556185.741369609</x:v>
      </x:c>
      <x:c r="J160" s="264" t="str">
        <x:f>"Currency"</x:f>
        <x:v>Currency</x:v>
      </x:c>
      <x:c r="K160" s="264" t="str">
        <x:f>IF(NOT(ISNUMBER($I160)),"Missing","Available")</x:f>
        <x:v>Available</x:v>
      </x:c>
      <x:c r="L160" s="264" t="str">
        <x:f>"CALC-NOI-EX-PLACEHOLDER"</x:f>
        <x:v>CALC-NOI-EX-PLACEHOLDER</x:v>
      </x:c>
      <x:c r="M160" s="264" t="str">
        <x:f>"1.0"</x:f>
        <x:v>1.0</x:v>
      </x:c>
      <x:c r="N160" s="264" t="str">
        <x:f>""</x:f>
      </x:c>
      <x:c r="O160" s="265" t="str">
        <x:f>""</x:f>
      </x:c>
      <x:c r="P160" s="264" t="str">
        <x:f>IF('01_ASSESSMENT'!$C$7="","",'01_ASSESSMENT'!$C$7)</x:f>
        <x:v>V4.2-NGOB-CORRECTED-TEST</x:v>
      </x:c>
      <x:c r="Q160" s="264" t="str">
        <x:f>"Formula-driven blank template"</x:f>
        <x:v>Formula-driven blank template</x:v>
      </x:c>
      <x:c r="R160" s="264" t="str">
        <x:f>IF($K160="Missing","No data available",IF($H160="PLACEHOLDER_SUBSIDY","Placeholder",IF($G160="Actual","Confirmed","Projected")))</x:f>
        <x:v>Projected</x:v>
      </x:c>
      <x:c r="S160" s="264" t="str">
        <x:f>IF('02_DISPLAY_CONFIG'!$B$29="","",'02_DISPLAY_CONFIG'!$B$29)</x:f>
        <x:v>2030-2031</x:v>
      </x:c>
      <x:c r="T160" s="136"/>
      <x:c r="U160" s="136"/>
      <x:c r="V160" s="136"/>
      <x:c r="W160" s="136"/>
      <x:c r="X160" s="136"/>
      <x:c r="Y160" s="136"/>
      <x:c r="Z160" s="136"/>
    </x:row>
    <x:row r="161" ht="37.5" hidden="0" customHeight="1">
      <x:c r="A161" s="264" t="str">
        <x:f>IF($S161="","","MR-"&amp;$B161&amp;"-"&amp;$S161&amp;"-"&amp;$H161)</x:f>
        <x:v>MR-ASM-NGOB-V42-TEST-2030-2031-DSCR_EX_PLACEHOLDER</x:v>
      </x:c>
      <x:c r="B161" s="264" t="str">
        <x:f>IF('01_ASSESSMENT'!$A$7="","",'01_ASSESSMENT'!$A$7)</x:f>
        <x:v>ASM-NGOB-V42-TEST</x:v>
      </x:c>
      <x:c r="C161" s="264" t="str">
        <x:f>IF('01_ASSESSMENT'!$B$7="","",'01_ASSESSMENT'!$B$7)</x:f>
        <x:v>ORG-NGOB</x:v>
      </x:c>
      <x:c r="D161" s="264" t="str">
        <x:f>IF('02_DISPLAY_CONFIG'!$B$15="","",'02_DISPLAY_CONFIG'!$B$15)</x:f>
        <x:v>PORTFOLIO-NGOB</x:v>
      </x:c>
      <x:c r="E161" s="265" t="str">
        <x:f>""</x:f>
      </x:c>
      <x:c r="F161" s="265" t="str">
        <x:f>""</x:f>
      </x:c>
      <x:c r="G161" s="264" t="str">
        <x:f>IF('02_DISPLAY_CONFIG'!$B$40="","",'02_DISPLAY_CONFIG'!$B$40)</x:f>
        <x:v>Projection</x:v>
      </x:c>
      <x:c r="H161" s="264" t="str">
        <x:f>"DSCR_EX_PLACEHOLDER"</x:f>
        <x:v>DSCR_EX_PLACEHOLDER</x:v>
      </x:c>
      <x:c r="I161" s="276" t="n">
        <x:f>IF(OR(NOT(ISNUMBER(I160)),NOT(ISNUMBER(I148)),I148&lt;=0),"",I160/I148)</x:f>
        <x:v>0.7696403191522971</x:v>
      </x:c>
      <x:c r="J161" s="264" t="str">
        <x:f>"x"</x:f>
        <x:v>x</x:v>
      </x:c>
      <x:c r="K161" s="264" t="str">
        <x:f>IF(NOT(ISNUMBER($I161)),"Missing","Available")</x:f>
        <x:v>Available</x:v>
      </x:c>
      <x:c r="L161" s="264" t="str">
        <x:f>"CALC-DSCR-EX-PLACEHOLDER"</x:f>
        <x:v>CALC-DSCR-EX-PLACEHOLDER</x:v>
      </x:c>
      <x:c r="M161" s="264" t="str">
        <x:f>"1.0"</x:f>
        <x:v>1.0</x:v>
      </x:c>
      <x:c r="N161" s="264" t="str">
        <x:f>""</x:f>
      </x:c>
      <x:c r="O161" s="265" t="str">
        <x:f>""</x:f>
      </x:c>
      <x:c r="P161" s="264" t="str">
        <x:f>IF('01_ASSESSMENT'!$C$7="","",'01_ASSESSMENT'!$C$7)</x:f>
        <x:v>V4.2-NGOB-CORRECTED-TEST</x:v>
      </x:c>
      <x:c r="Q161" s="264" t="str">
        <x:f>"Formula-driven blank template"</x:f>
        <x:v>Formula-driven blank template</x:v>
      </x:c>
      <x:c r="R161" s="264" t="str">
        <x:f>IF($K161="Missing","No data available",IF($H161="PLACEHOLDER_SUBSIDY","Placeholder",IF($G161="Actual","Confirmed","Projected")))</x:f>
        <x:v>Projected</x:v>
      </x:c>
      <x:c r="S161" s="264" t="str">
        <x:f>IF('02_DISPLAY_CONFIG'!$B$29="","",'02_DISPLAY_CONFIG'!$B$29)</x:f>
        <x:v>2030-2031</x:v>
      </x:c>
      <x:c r="T161" s="136"/>
      <x:c r="U161" s="136"/>
      <x:c r="V161" s="136"/>
      <x:c r="W161" s="136"/>
      <x:c r="X161" s="136"/>
      <x:c r="Y161" s="136"/>
      <x:c r="Z161" s="136"/>
    </x:row>
    <x:row r="162" ht="37.5" hidden="0" customHeight="1">
      <x:c r="A162" s="264" t="str">
        <x:f>IF($S162="","","MR-"&amp;$B162&amp;"-"&amp;$S162&amp;"-"&amp;$H162)</x:f>
        <x:v>MR-ASM-NGOB-V42-TEST-2030-2031-CASH_EX_PLACEHOLDER</x:v>
      </x:c>
      <x:c r="B162" s="264" t="str">
        <x:f>IF('01_ASSESSMENT'!$A$7="","",'01_ASSESSMENT'!$A$7)</x:f>
        <x:v>ASM-NGOB-V42-TEST</x:v>
      </x:c>
      <x:c r="C162" s="264" t="str">
        <x:f>IF('01_ASSESSMENT'!$B$7="","",'01_ASSESSMENT'!$B$7)</x:f>
        <x:v>ORG-NGOB</x:v>
      </x:c>
      <x:c r="D162" s="264" t="str">
        <x:f>IF('02_DISPLAY_CONFIG'!$B$15="","",'02_DISPLAY_CONFIG'!$B$15)</x:f>
        <x:v>PORTFOLIO-NGOB</x:v>
      </x:c>
      <x:c r="E162" s="265" t="str">
        <x:f>""</x:f>
      </x:c>
      <x:c r="F162" s="265" t="str">
        <x:f>""</x:f>
      </x:c>
      <x:c r="G162" s="264" t="str">
        <x:f>IF('02_DISPLAY_CONFIG'!$B$40="","",'02_DISPLAY_CONFIG'!$B$40)</x:f>
        <x:v>Projection</x:v>
      </x:c>
      <x:c r="H162" s="264" t="str">
        <x:f>"CASH_EX_PLACEHOLDER"</x:f>
        <x:v>CASH_EX_PLACEHOLDER</x:v>
      </x:c>
      <x:c r="I162" s="276" t="n">
        <x:f>IF(OR(NOT(ISNUMBER(I160)),NOT(ISNUMBER(I148))),"",I160-I148)</x:f>
        <x:v>-3159553.258630391</x:v>
      </x:c>
      <x:c r="J162" s="264" t="str">
        <x:f>"Currency"</x:f>
        <x:v>Currency</x:v>
      </x:c>
      <x:c r="K162" s="264" t="str">
        <x:f>IF(NOT(ISNUMBER($I162)),"Missing","Available")</x:f>
        <x:v>Available</x:v>
      </x:c>
      <x:c r="L162" s="264" t="str">
        <x:f>"CALC-CASH-EX-PLACEHOLDER"</x:f>
        <x:v>CALC-CASH-EX-PLACEHOLDER</x:v>
      </x:c>
      <x:c r="M162" s="264" t="str">
        <x:f>"1.0"</x:f>
        <x:v>1.0</x:v>
      </x:c>
      <x:c r="N162" s="264" t="str">
        <x:f>""</x:f>
      </x:c>
      <x:c r="O162" s="265" t="str">
        <x:f>""</x:f>
      </x:c>
      <x:c r="P162" s="264" t="str">
        <x:f>IF('01_ASSESSMENT'!$C$7="","",'01_ASSESSMENT'!$C$7)</x:f>
        <x:v>V4.2-NGOB-CORRECTED-TEST</x:v>
      </x:c>
      <x:c r="Q162" s="264" t="str">
        <x:f>"Formula-driven blank template"</x:f>
        <x:v>Formula-driven blank template</x:v>
      </x:c>
      <x:c r="R162" s="264" t="str">
        <x:f>IF($K162="Missing","No data available",IF($H162="PLACEHOLDER_SUBSIDY","Placeholder",IF($G162="Actual","Confirmed","Projected")))</x:f>
        <x:v>Projected</x:v>
      </x:c>
      <x:c r="S162" s="264" t="str">
        <x:f>IF('02_DISPLAY_CONFIG'!$B$29="","",'02_DISPLAY_CONFIG'!$B$29)</x:f>
        <x:v>2030-2031</x:v>
      </x:c>
      <x:c r="T162" s="136"/>
      <x:c r="U162" s="136"/>
      <x:c r="V162" s="136"/>
      <x:c r="W162" s="136"/>
      <x:c r="X162" s="136"/>
      <x:c r="Y162" s="136"/>
      <x:c r="Z162" s="136"/>
    </x:row>
    <x:row r="163" ht="37.5" hidden="0" customHeight="1">
      <x:c r="A163" s="264" t="str">
        <x:f>IF($S163="","","MR-"&amp;$B163&amp;"-"&amp;$S163&amp;"-"&amp;$H163)</x:f>
        <x:v>MR-ASM-NGOB-V42-TEST-2030-2031-RESERVE_CLOSING</x:v>
      </x:c>
      <x:c r="B163" s="264" t="str">
        <x:f>IF('01_ASSESSMENT'!$A$7="","",'01_ASSESSMENT'!$A$7)</x:f>
        <x:v>ASM-NGOB-V42-TEST</x:v>
      </x:c>
      <x:c r="C163" s="264" t="str">
        <x:f>IF('01_ASSESSMENT'!$B$7="","",'01_ASSESSMENT'!$B$7)</x:f>
        <x:v>ORG-NGOB</x:v>
      </x:c>
      <x:c r="D163" s="264" t="str">
        <x:f>IF('02_DISPLAY_CONFIG'!$B$15="","",'02_DISPLAY_CONFIG'!$B$15)</x:f>
        <x:v>PORTFOLIO-NGOB</x:v>
      </x:c>
      <x:c r="E163" s="265" t="str">
        <x:f>""</x:f>
      </x:c>
      <x:c r="F163" s="265" t="str">
        <x:f>""</x:f>
      </x:c>
      <x:c r="G163" s="264" t="str">
        <x:f>IF('02_DISPLAY_CONFIG'!$B$40="","",'02_DISPLAY_CONFIG'!$B$40)</x:f>
        <x:v>Projection</x:v>
      </x:c>
      <x:c r="H163" s="264" t="str">
        <x:f>"RESERVE_CLOSING"</x:f>
        <x:v>RESERVE_CLOSING</x:v>
      </x:c>
      <x:c r="I163" s="276" t="n">
        <x:f>IF(OR($B163="",$S163=""),"",IF(COUNTIFS('34_CASH_RESERVES'!$B$7:$B$506,$B163,'34_CASH_RESERVES'!$Q$7:$Q$506,$S163)=0,"",SUMIFS('34_CASH_RESERVES'!$G$7:$G$506,'34_CASH_RESERVES'!$B$7:$B$506,$B163,'34_CASH_RESERVES'!$Q$7:$Q$506,$S163)))</x:f>
        <x:v>8052843.09462703</x:v>
      </x:c>
      <x:c r="J163" s="264" t="str">
        <x:f>"Currency"</x:f>
        <x:v>Currency</x:v>
      </x:c>
      <x:c r="K163" s="264" t="str">
        <x:f>IF(NOT(ISNUMBER($I163)),"Missing","Available")</x:f>
        <x:v>Available</x:v>
      </x:c>
      <x:c r="L163" s="264" t="str">
        <x:f>"CALC-RESERVE"</x:f>
        <x:v>CALC-RESERVE</x:v>
      </x:c>
      <x:c r="M163" s="264" t="str">
        <x:f>"1.0"</x:f>
        <x:v>1.0</x:v>
      </x:c>
      <x:c r="N163" s="264" t="str">
        <x:f>""</x:f>
      </x:c>
      <x:c r="O163" s="265" t="str">
        <x:f>""</x:f>
      </x:c>
      <x:c r="P163" s="264" t="str">
        <x:f>IF('01_ASSESSMENT'!$C$7="","",'01_ASSESSMENT'!$C$7)</x:f>
        <x:v>V4.2-NGOB-CORRECTED-TEST</x:v>
      </x:c>
      <x:c r="Q163" s="264" t="str">
        <x:f>"Formula-driven blank template"</x:f>
        <x:v>Formula-driven blank template</x:v>
      </x:c>
      <x:c r="R163" s="264" t="str">
        <x:f>IF($K163="Missing","No data available",IF($H163="PLACEHOLDER_SUBSIDY","Placeholder",IF($G163="Actual","Confirmed","Projected")))</x:f>
        <x:v>Projected</x:v>
      </x:c>
      <x:c r="S163" s="264" t="str">
        <x:f>IF('02_DISPLAY_CONFIG'!$B$29="","",'02_DISPLAY_CONFIG'!$B$29)</x:f>
        <x:v>2030-2031</x:v>
      </x:c>
      <x:c r="T163" s="136"/>
      <x:c r="U163" s="136"/>
      <x:c r="V163" s="136"/>
      <x:c r="W163" s="136"/>
      <x:c r="X163" s="136"/>
      <x:c r="Y163" s="136"/>
      <x:c r="Z163" s="136"/>
    </x:row>
    <x:row r="164" ht="37.5" hidden="0" customHeight="1">
      <x:c r="A164" s="264" t="str">
        <x:f>IF($S164="","","MR-"&amp;$B164&amp;"-"&amp;$S164&amp;"-"&amp;$H164)</x:f>
        <x:v>MR-ASM-NGOB-V42-TEST-2030-2031-HOMES_TOTAL</x:v>
      </x:c>
      <x:c r="B164" s="264" t="str">
        <x:f>IF('01_ASSESSMENT'!$A$7="","",'01_ASSESSMENT'!$A$7)</x:f>
        <x:v>ASM-NGOB-V42-TEST</x:v>
      </x:c>
      <x:c r="C164" s="264" t="str">
        <x:f>IF('01_ASSESSMENT'!$B$7="","",'01_ASSESSMENT'!$B$7)</x:f>
        <x:v>ORG-NGOB</x:v>
      </x:c>
      <x:c r="D164" s="264" t="str">
        <x:f>IF('02_DISPLAY_CONFIG'!$B$15="","",'02_DISPLAY_CONFIG'!$B$15)</x:f>
        <x:v>PORTFOLIO-NGOB</x:v>
      </x:c>
      <x:c r="E164" s="265" t="str">
        <x:f>""</x:f>
      </x:c>
      <x:c r="F164" s="265" t="str">
        <x:f>""</x:f>
      </x:c>
      <x:c r="G164" s="264" t="str">
        <x:f>IF('02_DISPLAY_CONFIG'!$B$40="","",'02_DISPLAY_CONFIG'!$B$40)</x:f>
        <x:v>Projection</x:v>
      </x:c>
      <x:c r="H164" s="264" t="str">
        <x:f>"HOMES_TOTAL"</x:f>
        <x:v>HOMES_TOTAL</x:v>
      </x:c>
      <x:c r="I164" s="276" t="n">
        <x:f>IF(OR($B164="",$S164=""),"",IF(COUNTIFS('31_PORTFOLIO_UNITS'!$B$7:$B$506,$B164,'31_PORTFOLIO_UNITS'!$G$7:$G$506,$S164)=0,"",SUMIFS('31_PORTFOLIO_UNITS'!$I$7:$I$506,'31_PORTFOLIO_UNITS'!$B$7:$B$506,$B164,'31_PORTFOLIO_UNITS'!$G$7:$G$506,$S164)))</x:f>
        <x:v>1011</x:v>
      </x:c>
      <x:c r="J164" s="264" t="str">
        <x:f>"Count"</x:f>
        <x:v>Count</x:v>
      </x:c>
      <x:c r="K164" s="264" t="str">
        <x:f>IF(NOT(ISNUMBER($I164)),"Missing","Available")</x:f>
        <x:v>Available</x:v>
      </x:c>
      <x:c r="L164" s="264" t="str">
        <x:f>"CALC-HOMES"</x:f>
        <x:v>CALC-HOMES</x:v>
      </x:c>
      <x:c r="M164" s="264" t="str">
        <x:f>"1.0"</x:f>
        <x:v>1.0</x:v>
      </x:c>
      <x:c r="N164" s="264" t="str">
        <x:f>""</x:f>
      </x:c>
      <x:c r="O164" s="265" t="str">
        <x:f>""</x:f>
      </x:c>
      <x:c r="P164" s="264" t="str">
        <x:f>IF('01_ASSESSMENT'!$C$7="","",'01_ASSESSMENT'!$C$7)</x:f>
        <x:v>V4.2-NGOB-CORRECTED-TEST</x:v>
      </x:c>
      <x:c r="Q164" s="264" t="str">
        <x:f>"Formula-driven blank template"</x:f>
        <x:v>Formula-driven blank template</x:v>
      </x:c>
      <x:c r="R164" s="264" t="str">
        <x:f>IF($K164="Missing","No data available",IF($H164="PLACEHOLDER_SUBSIDY","Placeholder",IF($G164="Actual","Confirmed","Projected")))</x:f>
        <x:v>Projected</x:v>
      </x:c>
      <x:c r="S164" s="264" t="str">
        <x:f>IF('02_DISPLAY_CONFIG'!$B$29="","",'02_DISPLAY_CONFIG'!$B$29)</x:f>
        <x:v>2030-2031</x:v>
      </x:c>
      <x:c r="T164" s="136"/>
      <x:c r="U164" s="136"/>
      <x:c r="V164" s="136"/>
      <x:c r="W164" s="136"/>
      <x:c r="X164" s="136"/>
      <x:c r="Y164" s="136"/>
      <x:c r="Z164" s="136"/>
    </x:row>
    <x:row r="165" ht="37.5" hidden="0" customHeight="1">
      <x:c r="A165" s="264" t="str">
        <x:f>IF($S165="","","MR-"&amp;$B165&amp;"-"&amp;$S165&amp;"-"&amp;$H165)</x:f>
        <x:v>MR-ASM-NGOB-V42-TEST-2030-2031-OPEX_HEAD_OFFICE_STAFF</x:v>
      </x:c>
      <x:c r="B165" s="264" t="str">
        <x:f>IF('01_ASSESSMENT'!$A$7="","",'01_ASSESSMENT'!$A$7)</x:f>
        <x:v>ASM-NGOB-V42-TEST</x:v>
      </x:c>
      <x:c r="C165" s="264" t="str">
        <x:f>IF('01_ASSESSMENT'!$B$7="","",'01_ASSESSMENT'!$B$7)</x:f>
        <x:v>ORG-NGOB</x:v>
      </x:c>
      <x:c r="D165" s="264" t="str">
        <x:f>IF('02_DISPLAY_CONFIG'!$B$15="","",'02_DISPLAY_CONFIG'!$B$15)</x:f>
        <x:v>PORTFOLIO-NGOB</x:v>
      </x:c>
      <x:c r="E165" s="265" t="str">
        <x:f>""</x:f>
      </x:c>
      <x:c r="F165" s="265" t="str">
        <x:f>""</x:f>
      </x:c>
      <x:c r="G165" s="264" t="str">
        <x:f>IF('02_DISPLAY_CONFIG'!$B$40="","",'02_DISPLAY_CONFIG'!$B$40)</x:f>
        <x:v>Projection</x:v>
      </x:c>
      <x:c r="H165" s="264" t="str">
        <x:f>"OPEX_HEAD_OFFICE_STAFF"</x:f>
        <x:v>OPEX_HEAD_OFFICE_STAFF</x:v>
      </x:c>
      <x:c r="I165" s="276" t="n">
        <x:f>IF(OR($B165="",$S165=""),"",IF(COUNTIFS('32_FINANCIAL'!$B$7:$B$506,$B165,'32_FINANCIAL'!$G$7:$G$506,$S165,'32_FINANCIAL'!$I$7:$I$506,"OPEX_HEAD_OFFICE_STAFF",'32_FINANCIAL'!$D$7:$D$506,$D165,'32_FINANCIAL'!$V$7:$V$506,"&lt;&gt;Excluded")=0,"",SUMIFS('32_FINANCIAL'!$J$7:$J$506,'32_FINANCIAL'!$B$7:$B$506,$B165,'32_FINANCIAL'!$G$7:$G$506,$S165,'32_FINANCIAL'!$I$7:$I$506,"OPEX_HEAD_OFFICE_STAFF",'32_FINANCIAL'!$D$7:$D$506,$D165,'32_FINANCIAL'!$V$7:$V$506,"&lt;&gt;Excluded")))</x:f>
        <x:v>991406.4734255874</x:v>
      </x:c>
      <x:c r="J165" s="264" t="str">
        <x:f>"Currency"</x:f>
        <x:v>Currency</x:v>
      </x:c>
      <x:c r="K165" s="264" t="str">
        <x:f>IF(NOT(ISNUMBER($I165)),"Missing","Available")</x:f>
        <x:v>Available</x:v>
      </x:c>
      <x:c r="L165" s="264" t="str">
        <x:f>"CALC-HEAD-OFFICE-GROWTH"</x:f>
        <x:v>CALC-HEAD-OFFICE-GROWTH</x:v>
      </x:c>
      <x:c r="M165" s="264" t="str">
        <x:f>"1.0"</x:f>
        <x:v>1.0</x:v>
      </x:c>
      <x:c r="N165" s="264" t="str">
        <x:f>""</x:f>
      </x:c>
      <x:c r="O165" s="265" t="str">
        <x:f>""</x:f>
      </x:c>
      <x:c r="P165" s="264" t="str">
        <x:f>IF('01_ASSESSMENT'!$C$7="","",'01_ASSESSMENT'!$C$7)</x:f>
        <x:v>V4.2-NGOB-CORRECTED-TEST</x:v>
      </x:c>
      <x:c r="Q165" s="264" t="str">
        <x:f>"Formula-driven blank template"</x:f>
        <x:v>Formula-driven blank template</x:v>
      </x:c>
      <x:c r="R165" s="264" t="str">
        <x:f>IF($K165="Missing","No data available",IF($H165="PLACEHOLDER_SUBSIDY","Placeholder",IF($G165="Actual","Confirmed","Projected")))</x:f>
        <x:v>Projected</x:v>
      </x:c>
      <x:c r="S165" s="264" t="str">
        <x:f>IF('02_DISPLAY_CONFIG'!$B$29="","",'02_DISPLAY_CONFIG'!$B$29)</x:f>
        <x:v>2030-2031</x:v>
      </x:c>
      <x:c r="T165" s="136"/>
      <x:c r="U165" s="136"/>
      <x:c r="V165" s="136"/>
      <x:c r="W165" s="136"/>
      <x:c r="X165" s="136"/>
      <x:c r="Y165" s="136"/>
      <x:c r="Z165" s="136"/>
    </x:row>
    <x:row r="166" ht="37.5" hidden="0" customHeight="1">
      <x:c r="A166" s="264" t="str">
        <x:f>IF($S166="","","MR-"&amp;$B166&amp;"-"&amp;$S166&amp;"-"&amp;$H166)</x:f>
        <x:v>MR-ASM-NGOB-V42-TEST-2030-2031-SUBSIDY_SHARE</x:v>
      </x:c>
      <x:c r="B166" s="264" t="str">
        <x:f>IF('01_ASSESSMENT'!$A$7="","",'01_ASSESSMENT'!$A$7)</x:f>
        <x:v>ASM-NGOB-V42-TEST</x:v>
      </x:c>
      <x:c r="C166" s="264" t="str">
        <x:f>IF('01_ASSESSMENT'!$B$7="","",'01_ASSESSMENT'!$B$7)</x:f>
        <x:v>ORG-NGOB</x:v>
      </x:c>
      <x:c r="D166" s="264" t="str">
        <x:f>IF('02_DISPLAY_CONFIG'!$B$15="","",'02_DISPLAY_CONFIG'!$B$15)</x:f>
        <x:v>PORTFOLIO-NGOB</x:v>
      </x:c>
      <x:c r="E166" s="265" t="str">
        <x:f>""</x:f>
      </x:c>
      <x:c r="F166" s="265" t="str">
        <x:f>""</x:f>
      </x:c>
      <x:c r="G166" s="264" t="str">
        <x:f>IF('02_DISPLAY_CONFIG'!$B$40="","",'02_DISPLAY_CONFIG'!$B$40)</x:f>
        <x:v>Projection</x:v>
      </x:c>
      <x:c r="H166" s="264" t="str">
        <x:f>"SUBSIDY_SHARE"</x:f>
        <x:v>SUBSIDY_SHARE</x:v>
      </x:c>
      <x:c r="I166" s="276" t="n">
        <x:f>IF(OR(NOT(ISNUMBER(I157)),NOT(ISNUMBER(I145)),I145=0),"",I157/I145)</x:f>
        <x:v>0.24702618935443565</x:v>
      </x:c>
      <x:c r="J166" s="264" t="str">
        <x:f>"Percent"</x:f>
        <x:v>Percent</x:v>
      </x:c>
      <x:c r="K166" s="264" t="str">
        <x:f>IF(NOT(ISNUMBER($I166)),"Missing","Available")</x:f>
        <x:v>Available</x:v>
      </x:c>
      <x:c r="L166" s="264" t="str">
        <x:f>"CALC-SUBSIDY-SHARE"</x:f>
        <x:v>CALC-SUBSIDY-SHARE</x:v>
      </x:c>
      <x:c r="M166" s="264" t="str">
        <x:f>"1.0"</x:f>
        <x:v>1.0</x:v>
      </x:c>
      <x:c r="N166" s="264" t="str">
        <x:f>""</x:f>
      </x:c>
      <x:c r="O166" s="265" t="str">
        <x:f>""</x:f>
      </x:c>
      <x:c r="P166" s="264" t="str">
        <x:f>IF('01_ASSESSMENT'!$C$7="","",'01_ASSESSMENT'!$C$7)</x:f>
        <x:v>V4.2-NGOB-CORRECTED-TEST</x:v>
      </x:c>
      <x:c r="Q166" s="264" t="str">
        <x:f>"Formula-driven blank template"</x:f>
        <x:v>Formula-driven blank template</x:v>
      </x:c>
      <x:c r="R166" s="264" t="str">
        <x:f>IF($K166="Missing","No data available",IF($H166="PLACEHOLDER_SUBSIDY","Placeholder",IF($G166="Actual","Confirmed","Projected")))</x:f>
        <x:v>Projected</x:v>
      </x:c>
      <x:c r="S166" s="264" t="str">
        <x:f>IF('02_DISPLAY_CONFIG'!$B$29="","",'02_DISPLAY_CONFIG'!$B$29)</x:f>
        <x:v>2030-2031</x:v>
      </x:c>
      <x:c r="T166" s="136"/>
      <x:c r="U166" s="136"/>
      <x:c r="V166" s="136"/>
      <x:c r="W166" s="136"/>
      <x:c r="X166" s="136"/>
      <x:c r="Y166" s="136"/>
      <x:c r="Z166" s="136"/>
    </x:row>
    <x:row r="167" ht="37.5" hidden="0" customHeight="1">
      <x:c r="A167" s="264"/>
      <x:c r="B167" s="264"/>
      <x:c r="C167" s="264"/>
      <x:c r="D167" s="264"/>
      <x:c r="E167" s="265"/>
      <x:c r="F167" s="265"/>
      <x:c r="G167" s="264"/>
      <x:c r="H167" s="264"/>
      <x:c r="I167" s="276"/>
      <x:c r="J167" s="264"/>
      <x:c r="K167" s="264"/>
      <x:c r="L167" s="264"/>
      <x:c r="M167" s="264"/>
      <x:c r="N167" s="264"/>
      <x:c r="O167" s="265"/>
      <x:c r="P167" s="264"/>
      <x:c r="Q167" s="264"/>
      <x:c r="R167" s="264"/>
      <x:c r="S167" s="264"/>
      <x:c r="T167" s="136"/>
      <x:c r="U167" s="136"/>
      <x:c r="V167" s="136"/>
      <x:c r="W167" s="136"/>
      <x:c r="X167" s="136"/>
      <x:c r="Y167" s="136"/>
      <x:c r="Z167" s="136"/>
    </x:row>
    <x:row r="168" ht="37.5" hidden="0" customHeight="1">
      <x:c r="A168" s="264" t="str">
        <x:f>IF($S168="","","MR-"&amp;$B168&amp;"-"&amp;$S168&amp;"-"&amp;$H168)</x:f>
        <x:v>MR-ASM-NGOB-V42-TEST-2031-2032-REVENUE</x:v>
      </x:c>
      <x:c r="B168" s="264" t="str">
        <x:f>IF('01_ASSESSMENT'!$A$7="","",'01_ASSESSMENT'!$A$7)</x:f>
        <x:v>ASM-NGOB-V42-TEST</x:v>
      </x:c>
      <x:c r="C168" s="264" t="str">
        <x:f>IF('01_ASSESSMENT'!$B$7="","",'01_ASSESSMENT'!$B$7)</x:f>
        <x:v>ORG-NGOB</x:v>
      </x:c>
      <x:c r="D168" s="264" t="str">
        <x:f>IF('02_DISPLAY_CONFIG'!$B$15="","",'02_DISPLAY_CONFIG'!$B$15)</x:f>
        <x:v>PORTFOLIO-NGOB</x:v>
      </x:c>
      <x:c r="E168" s="265" t="str">
        <x:f>""</x:f>
      </x:c>
      <x:c r="F168" s="265" t="str">
        <x:f>""</x:f>
      </x:c>
      <x:c r="G168" s="264" t="str">
        <x:f>IF('02_DISPLAY_CONFIG'!$B$41="","",'02_DISPLAY_CONFIG'!$B$41)</x:f>
        <x:v>Projection</x:v>
      </x:c>
      <x:c r="H168" s="264" t="str">
        <x:f>"REVENUE"</x:f>
        <x:v>REVENUE</x:v>
      </x:c>
      <x:c r="I168" s="276" t="n">
        <x:f>IF(OR($B168="",$S168=""),"",IF(COUNTIFS('32_FINANCIAL'!$B$7:$B$506,$B168,'32_FINANCIAL'!$G$7:$G$506,$S168,'32_FINANCIAL'!$I$7:$I$506,"REVENUE",'32_FINANCIAL'!$D$7:$D$506,$D168,'32_FINANCIAL'!$V$7:$V$506,"&lt;&gt;Excluded")=0,"",SUMIFS('32_FINANCIAL'!$J$7:$J$506,'32_FINANCIAL'!$B$7:$B$506,$B168,'32_FINANCIAL'!$G$7:$G$506,$S168,'32_FINANCIAL'!$I$7:$I$506,"REVENUE",'32_FINANCIAL'!$D$7:$D$506,$D168,'32_FINANCIAL'!$V$7:$V$506,"&lt;&gt;Excluded")))</x:f>
        <x:v>27905966.86367594</x:v>
      </x:c>
      <x:c r="J168" s="264" t="str">
        <x:f>"Currency"</x:f>
        <x:v>Currency</x:v>
      </x:c>
      <x:c r="K168" s="264" t="str">
        <x:f>IF(NOT(ISNUMBER($I168)),"Missing","Available")</x:f>
        <x:v>Available</x:v>
      </x:c>
      <x:c r="L168" s="264" t="str">
        <x:f>"CALC-REVENUE"</x:f>
        <x:v>CALC-REVENUE</x:v>
      </x:c>
      <x:c r="M168" s="264" t="str">
        <x:f>"1.0"</x:f>
        <x:v>1.0</x:v>
      </x:c>
      <x:c r="N168" s="264" t="str">
        <x:f>""</x:f>
      </x:c>
      <x:c r="O168" s="265" t="str">
        <x:f>""</x:f>
      </x:c>
      <x:c r="P168" s="264" t="str">
        <x:f>IF('01_ASSESSMENT'!$C$7="","",'01_ASSESSMENT'!$C$7)</x:f>
        <x:v>V4.2-NGOB-CORRECTED-TEST</x:v>
      </x:c>
      <x:c r="Q168" s="264" t="str">
        <x:f>"Formula-driven blank template"</x:f>
        <x:v>Formula-driven blank template</x:v>
      </x:c>
      <x:c r="R168" s="264" t="str">
        <x:f>IF($K168="Missing","No data available",IF($H168="PLACEHOLDER_SUBSIDY","Placeholder",IF($G168="Actual","Confirmed","Projected")))</x:f>
        <x:v>Projected</x:v>
      </x:c>
      <x:c r="S168" s="264" t="str">
        <x:f>IF('02_DISPLAY_CONFIG'!$B$30="","",'02_DISPLAY_CONFIG'!$B$30)</x:f>
        <x:v>2031-2032</x:v>
      </x:c>
      <x:c r="T168" s="136"/>
      <x:c r="U168" s="136"/>
      <x:c r="V168" s="136"/>
      <x:c r="W168" s="136"/>
      <x:c r="X168" s="136"/>
      <x:c r="Y168" s="136"/>
      <x:c r="Z168" s="136"/>
    </x:row>
    <x:row r="169" ht="37.5" hidden="0" customHeight="1">
      <x:c r="A169" s="264" t="str">
        <x:f>IF($S169="","","MR-"&amp;$B169&amp;"-"&amp;$S169&amp;"-"&amp;$H169)</x:f>
        <x:v>MR-ASM-NGOB-V42-TEST-2031-2032-OPEX</x:v>
      </x:c>
      <x:c r="B169" s="264" t="str">
        <x:f>IF('01_ASSESSMENT'!$A$7="","",'01_ASSESSMENT'!$A$7)</x:f>
        <x:v>ASM-NGOB-V42-TEST</x:v>
      </x:c>
      <x:c r="C169" s="264" t="str">
        <x:f>IF('01_ASSESSMENT'!$B$7="","",'01_ASSESSMENT'!$B$7)</x:f>
        <x:v>ORG-NGOB</x:v>
      </x:c>
      <x:c r="D169" s="264" t="str">
        <x:f>IF('02_DISPLAY_CONFIG'!$B$15="","",'02_DISPLAY_CONFIG'!$B$15)</x:f>
        <x:v>PORTFOLIO-NGOB</x:v>
      </x:c>
      <x:c r="E169" s="265" t="str">
        <x:f>""</x:f>
      </x:c>
      <x:c r="F169" s="265" t="str">
        <x:f>""</x:f>
      </x:c>
      <x:c r="G169" s="264" t="str">
        <x:f>IF('02_DISPLAY_CONFIG'!$B$41="","",'02_DISPLAY_CONFIG'!$B$41)</x:f>
        <x:v>Projection</x:v>
      </x:c>
      <x:c r="H169" s="264" t="str">
        <x:f>"OPEX"</x:f>
        <x:v>OPEX</x:v>
      </x:c>
      <x:c r="I169" s="276" t="n">
        <x:f>IF(OR($B169="",$S169=""),"",IF(COUNTIFS('32_FINANCIAL'!$B$7:$B$506,$B169,'32_FINANCIAL'!$G$7:$G$506,$S169,'32_FINANCIAL'!$I$7:$I$506,"OPEX",'32_FINANCIAL'!$D$7:$D$506,$D169,'32_FINANCIAL'!$V$7:$V$506,"&lt;&gt;Excluded")=0,"",SUMIFS('32_FINANCIAL'!$J$7:$J$506,'32_FINANCIAL'!$B$7:$B$506,$B169,'32_FINANCIAL'!$G$7:$G$506,$S169,'32_FINANCIAL'!$I$7:$I$506,"OPEX",'32_FINANCIAL'!$D$7:$D$506,$D169,'32_FINANCIAL'!$V$7:$V$506,"&lt;&gt;Excluded")))</x:f>
        <x:v>13580807.532812022</x:v>
      </x:c>
      <x:c r="J169" s="264" t="str">
        <x:f>"Currency"</x:f>
        <x:v>Currency</x:v>
      </x:c>
      <x:c r="K169" s="264" t="str">
        <x:f>IF(NOT(ISNUMBER($I169)),"Missing","Available")</x:f>
        <x:v>Available</x:v>
      </x:c>
      <x:c r="L169" s="264" t="str">
        <x:f>"CALC-OPEX"</x:f>
        <x:v>CALC-OPEX</x:v>
      </x:c>
      <x:c r="M169" s="264" t="str">
        <x:f>"1.0"</x:f>
        <x:v>1.0</x:v>
      </x:c>
      <x:c r="N169" s="264" t="str">
        <x:f>""</x:f>
      </x:c>
      <x:c r="O169" s="265" t="str">
        <x:f>""</x:f>
      </x:c>
      <x:c r="P169" s="264" t="str">
        <x:f>IF('01_ASSESSMENT'!$C$7="","",'01_ASSESSMENT'!$C$7)</x:f>
        <x:v>V4.2-NGOB-CORRECTED-TEST</x:v>
      </x:c>
      <x:c r="Q169" s="264" t="str">
        <x:f>"Formula-driven blank template"</x:f>
        <x:v>Formula-driven blank template</x:v>
      </x:c>
      <x:c r="R169" s="264" t="str">
        <x:f>IF($K169="Missing","No data available",IF($H169="PLACEHOLDER_SUBSIDY","Placeholder",IF($G169="Actual","Confirmed","Projected")))</x:f>
        <x:v>Projected</x:v>
      </x:c>
      <x:c r="S169" s="264" t="str">
        <x:f>IF('02_DISPLAY_CONFIG'!$B$30="","",'02_DISPLAY_CONFIG'!$B$30)</x:f>
        <x:v>2031-2032</x:v>
      </x:c>
      <x:c r="T169" s="136"/>
      <x:c r="U169" s="136"/>
      <x:c r="V169" s="136"/>
      <x:c r="W169" s="136"/>
      <x:c r="X169" s="136"/>
      <x:c r="Y169" s="136"/>
      <x:c r="Z169" s="136"/>
    </x:row>
    <x:row r="170" ht="37.5" hidden="0" customHeight="1">
      <x:c r="A170" s="264" t="str">
        <x:f>IF($S170="","","MR-"&amp;$B170&amp;"-"&amp;$S170&amp;"-"&amp;$H170)</x:f>
        <x:v>MR-ASM-NGOB-V42-TEST-2031-2032-NOI</x:v>
      </x:c>
      <x:c r="B170" s="264" t="str">
        <x:f>IF('01_ASSESSMENT'!$A$7="","",'01_ASSESSMENT'!$A$7)</x:f>
        <x:v>ASM-NGOB-V42-TEST</x:v>
      </x:c>
      <x:c r="C170" s="264" t="str">
        <x:f>IF('01_ASSESSMENT'!$B$7="","",'01_ASSESSMENT'!$B$7)</x:f>
        <x:v>ORG-NGOB</x:v>
      </x:c>
      <x:c r="D170" s="264" t="str">
        <x:f>IF('02_DISPLAY_CONFIG'!$B$15="","",'02_DISPLAY_CONFIG'!$B$15)</x:f>
        <x:v>PORTFOLIO-NGOB</x:v>
      </x:c>
      <x:c r="E170" s="265" t="str">
        <x:f>""</x:f>
      </x:c>
      <x:c r="F170" s="265" t="str">
        <x:f>""</x:f>
      </x:c>
      <x:c r="G170" s="264" t="str">
        <x:f>IF('02_DISPLAY_CONFIG'!$B$41="","",'02_DISPLAY_CONFIG'!$B$41)</x:f>
        <x:v>Projection</x:v>
      </x:c>
      <x:c r="H170" s="264" t="str">
        <x:f>"NOI"</x:f>
        <x:v>NOI</x:v>
      </x:c>
      <x:c r="I170" s="276" t="n">
        <x:f>IF(OR(NOT(ISNUMBER(I168)),NOT(ISNUMBER(I169))),"",I168-I169)</x:f>
        <x:v>14325159.33086392</x:v>
      </x:c>
      <x:c r="J170" s="264" t="str">
        <x:f>"Currency"</x:f>
        <x:v>Currency</x:v>
      </x:c>
      <x:c r="K170" s="264" t="str">
        <x:f>IF(NOT(ISNUMBER($I170)),"Missing","Available")</x:f>
        <x:v>Available</x:v>
      </x:c>
      <x:c r="L170" s="264" t="str">
        <x:f>"CALC-NOI"</x:f>
        <x:v>CALC-NOI</x:v>
      </x:c>
      <x:c r="M170" s="264" t="str">
        <x:f>"1.0"</x:f>
        <x:v>1.0</x:v>
      </x:c>
      <x:c r="N170" s="264" t="str">
        <x:f>""</x:f>
      </x:c>
      <x:c r="O170" s="265" t="str">
        <x:f>""</x:f>
      </x:c>
      <x:c r="P170" s="264" t="str">
        <x:f>IF('01_ASSESSMENT'!$C$7="","",'01_ASSESSMENT'!$C$7)</x:f>
        <x:v>V4.2-NGOB-CORRECTED-TEST</x:v>
      </x:c>
      <x:c r="Q170" s="264" t="str">
        <x:f>"Formula-driven blank template"</x:f>
        <x:v>Formula-driven blank template</x:v>
      </x:c>
      <x:c r="R170" s="264" t="str">
        <x:f>IF($K170="Missing","No data available",IF($H170="PLACEHOLDER_SUBSIDY","Placeholder",IF($G170="Actual","Confirmed","Projected")))</x:f>
        <x:v>Projected</x:v>
      </x:c>
      <x:c r="S170" s="264" t="str">
        <x:f>IF('02_DISPLAY_CONFIG'!$B$30="","",'02_DISPLAY_CONFIG'!$B$30)</x:f>
        <x:v>2031-2032</x:v>
      </x:c>
      <x:c r="T170" s="136"/>
      <x:c r="U170" s="136"/>
      <x:c r="V170" s="136"/>
      <x:c r="W170" s="136"/>
      <x:c r="X170" s="136"/>
      <x:c r="Y170" s="136"/>
      <x:c r="Z170" s="136"/>
    </x:row>
    <x:row r="171" ht="37.5" hidden="0" customHeight="1">
      <x:c r="A171" s="264" t="str">
        <x:f>IF($S171="","","MR-"&amp;$B171&amp;"-"&amp;$S171&amp;"-"&amp;$H171)</x:f>
        <x:v>MR-ASM-NGOB-V42-TEST-2031-2032-DEBT_SERVICE</x:v>
      </x:c>
      <x:c r="B171" s="264" t="str">
        <x:f>IF('01_ASSESSMENT'!$A$7="","",'01_ASSESSMENT'!$A$7)</x:f>
        <x:v>ASM-NGOB-V42-TEST</x:v>
      </x:c>
      <x:c r="C171" s="264" t="str">
        <x:f>IF('01_ASSESSMENT'!$B$7="","",'01_ASSESSMENT'!$B$7)</x:f>
        <x:v>ORG-NGOB</x:v>
      </x:c>
      <x:c r="D171" s="264" t="str">
        <x:f>IF('02_DISPLAY_CONFIG'!$B$15="","",'02_DISPLAY_CONFIG'!$B$15)</x:f>
        <x:v>PORTFOLIO-NGOB</x:v>
      </x:c>
      <x:c r="E171" s="265" t="str">
        <x:f>""</x:f>
      </x:c>
      <x:c r="F171" s="265" t="str">
        <x:f>""</x:f>
      </x:c>
      <x:c r="G171" s="264" t="str">
        <x:f>IF('02_DISPLAY_CONFIG'!$B$41="","",'02_DISPLAY_CONFIG'!$B$41)</x:f>
        <x:v>Projection</x:v>
      </x:c>
      <x:c r="H171" s="264" t="str">
        <x:f>"DEBT_SERVICE"</x:f>
        <x:v>DEBT_SERVICE</x:v>
      </x:c>
      <x:c r="I171" s="276" t="n">
        <x:f>IF(OR($B171="",$S171="",$D171=""),"",IF(COUNTIFS('33_DEBT_SCHEDULE'!$B$7:$B$506,$B171,'33_DEBT_SCHEDULE'!$G$7:$G$506,$S171,'33_DEBT_SCHEDULE'!$D$7:$D$506,$D171)=0,"",SUMIFS('33_DEBT_SCHEDULE'!$L$7:$L$506,'33_DEBT_SCHEDULE'!$B$7:$B$506,$B171,'33_DEBT_SCHEDULE'!$G$7:$G$506,$S171,'33_DEBT_SCHEDULE'!$D$7:$D$506,$D171)))</x:f>
        <x:v>14812996</x:v>
      </x:c>
      <x:c r="J171" s="264" t="str">
        <x:f>"Currency"</x:f>
        <x:v>Currency</x:v>
      </x:c>
      <x:c r="K171" s="264" t="str">
        <x:f>IF(NOT(ISNUMBER($I171)),"Missing","Available")</x:f>
        <x:v>Available</x:v>
      </x:c>
      <x:c r="L171" s="264" t="str">
        <x:f>"CALC-DEBT-SVC"</x:f>
        <x:v>CALC-DEBT-SVC</x:v>
      </x:c>
      <x:c r="M171" s="264" t="str">
        <x:f>"1.0"</x:f>
        <x:v>1.0</x:v>
      </x:c>
      <x:c r="N171" s="264" t="str">
        <x:f>""</x:f>
      </x:c>
      <x:c r="O171" s="265" t="str">
        <x:f>""</x:f>
      </x:c>
      <x:c r="P171" s="264" t="str">
        <x:f>IF('01_ASSESSMENT'!$C$7="","",'01_ASSESSMENT'!$C$7)</x:f>
        <x:v>V4.2-NGOB-CORRECTED-TEST</x:v>
      </x:c>
      <x:c r="Q171" s="264" t="str">
        <x:f>"Formula-driven blank template"</x:f>
        <x:v>Formula-driven blank template</x:v>
      </x:c>
      <x:c r="R171" s="264" t="str">
        <x:f>IF($K171="Missing","No data available",IF($H171="PLACEHOLDER_SUBSIDY","Placeholder",IF($G171="Actual","Confirmed","Projected")))</x:f>
        <x:v>Projected</x:v>
      </x:c>
      <x:c r="S171" s="264" t="str">
        <x:f>IF('02_DISPLAY_CONFIG'!$B$30="","",'02_DISPLAY_CONFIG'!$B$30)</x:f>
        <x:v>2031-2032</x:v>
      </x:c>
      <x:c r="T171" s="136"/>
      <x:c r="U171" s="136"/>
      <x:c r="V171" s="136"/>
      <x:c r="W171" s="136"/>
      <x:c r="X171" s="136"/>
      <x:c r="Y171" s="136"/>
      <x:c r="Z171" s="136"/>
    </x:row>
    <x:row r="172" ht="37.5" hidden="0" customHeight="1">
      <x:c r="A172" s="264" t="str">
        <x:f>IF($S172="","","MR-"&amp;$B172&amp;"-"&amp;$S172&amp;"-"&amp;$H172)</x:f>
        <x:v>MR-ASM-NGOB-V42-TEST-2031-2032-CASH_AFTER_DEBT</x:v>
      </x:c>
      <x:c r="B172" s="264" t="str">
        <x:f>IF('01_ASSESSMENT'!$A$7="","",'01_ASSESSMENT'!$A$7)</x:f>
        <x:v>ASM-NGOB-V42-TEST</x:v>
      </x:c>
      <x:c r="C172" s="264" t="str">
        <x:f>IF('01_ASSESSMENT'!$B$7="","",'01_ASSESSMENT'!$B$7)</x:f>
        <x:v>ORG-NGOB</x:v>
      </x:c>
      <x:c r="D172" s="264" t="str">
        <x:f>IF('02_DISPLAY_CONFIG'!$B$15="","",'02_DISPLAY_CONFIG'!$B$15)</x:f>
        <x:v>PORTFOLIO-NGOB</x:v>
      </x:c>
      <x:c r="E172" s="265" t="str">
        <x:f>""</x:f>
      </x:c>
      <x:c r="F172" s="265" t="str">
        <x:f>""</x:f>
      </x:c>
      <x:c r="G172" s="264" t="str">
        <x:f>IF('02_DISPLAY_CONFIG'!$B$41="","",'02_DISPLAY_CONFIG'!$B$41)</x:f>
        <x:v>Projection</x:v>
      </x:c>
      <x:c r="H172" s="264" t="str">
        <x:f>"CASH_AFTER_DEBT"</x:f>
        <x:v>CASH_AFTER_DEBT</x:v>
      </x:c>
      <x:c r="I172" s="276" t="n">
        <x:f>IF(OR(NOT(ISNUMBER(I170)),NOT(ISNUMBER(I171))),"",I170-I171)</x:f>
        <x:v>-487836.6691360809</x:v>
      </x:c>
      <x:c r="J172" s="264" t="str">
        <x:f>"Currency"</x:f>
        <x:v>Currency</x:v>
      </x:c>
      <x:c r="K172" s="264" t="str">
        <x:f>IF(NOT(ISNUMBER($I172)),"Missing","Available")</x:f>
        <x:v>Available</x:v>
      </x:c>
      <x:c r="L172" s="264" t="str">
        <x:f>"CALC-CASH-AFTER-DEBT"</x:f>
        <x:v>CALC-CASH-AFTER-DEBT</x:v>
      </x:c>
      <x:c r="M172" s="264" t="str">
        <x:f>"1.0"</x:f>
        <x:v>1.0</x:v>
      </x:c>
      <x:c r="N172" s="264" t="str">
        <x:f>""</x:f>
      </x:c>
      <x:c r="O172" s="265" t="str">
        <x:f>""</x:f>
      </x:c>
      <x:c r="P172" s="264" t="str">
        <x:f>IF('01_ASSESSMENT'!$C$7="","",'01_ASSESSMENT'!$C$7)</x:f>
        <x:v>V4.2-NGOB-CORRECTED-TEST</x:v>
      </x:c>
      <x:c r="Q172" s="264" t="str">
        <x:f>"Formula-driven blank template"</x:f>
        <x:v>Formula-driven blank template</x:v>
      </x:c>
      <x:c r="R172" s="264" t="str">
        <x:f>IF($K172="Missing","No data available",IF($H172="PLACEHOLDER_SUBSIDY","Placeholder",IF($G172="Actual","Confirmed","Projected")))</x:f>
        <x:v>Projected</x:v>
      </x:c>
      <x:c r="S172" s="264" t="str">
        <x:f>IF('02_DISPLAY_CONFIG'!$B$30="","",'02_DISPLAY_CONFIG'!$B$30)</x:f>
        <x:v>2031-2032</x:v>
      </x:c>
      <x:c r="T172" s="136"/>
      <x:c r="U172" s="136"/>
      <x:c r="V172" s="136"/>
      <x:c r="W172" s="136"/>
      <x:c r="X172" s="136"/>
      <x:c r="Y172" s="136"/>
      <x:c r="Z172" s="136"/>
    </x:row>
    <x:row r="173" ht="37.5" hidden="0" customHeight="1">
      <x:c r="A173" s="264" t="str">
        <x:f>IF($S173="","","MR-"&amp;$B173&amp;"-"&amp;$S173&amp;"-"&amp;$H173)</x:f>
        <x:v>MR-ASM-NGOB-V42-TEST-2031-2032-DSCR</x:v>
      </x:c>
      <x:c r="B173" s="264" t="str">
        <x:f>IF('01_ASSESSMENT'!$A$7="","",'01_ASSESSMENT'!$A$7)</x:f>
        <x:v>ASM-NGOB-V42-TEST</x:v>
      </x:c>
      <x:c r="C173" s="264" t="str">
        <x:f>IF('01_ASSESSMENT'!$B$7="","",'01_ASSESSMENT'!$B$7)</x:f>
        <x:v>ORG-NGOB</x:v>
      </x:c>
      <x:c r="D173" s="264" t="str">
        <x:f>IF('02_DISPLAY_CONFIG'!$B$15="","",'02_DISPLAY_CONFIG'!$B$15)</x:f>
        <x:v>PORTFOLIO-NGOB</x:v>
      </x:c>
      <x:c r="E173" s="265" t="str">
        <x:f>""</x:f>
      </x:c>
      <x:c r="F173" s="265" t="str">
        <x:f>""</x:f>
      </x:c>
      <x:c r="G173" s="264" t="str">
        <x:f>IF('02_DISPLAY_CONFIG'!$B$41="","",'02_DISPLAY_CONFIG'!$B$41)</x:f>
        <x:v>Projection</x:v>
      </x:c>
      <x:c r="H173" s="264" t="str">
        <x:f>"DSCR"</x:f>
        <x:v>DSCR</x:v>
      </x:c>
      <x:c r="I173" s="276" t="n">
        <x:f>IF(OR(NOT(ISNUMBER(I170)),NOT(ISNUMBER(I171)),I171&lt;=0),"",I170/I171)</x:f>
        <x:v>0.9670669816466513</x:v>
      </x:c>
      <x:c r="J173" s="264" t="str">
        <x:f>"x"</x:f>
        <x:v>x</x:v>
      </x:c>
      <x:c r="K173" s="264" t="str">
        <x:f>IF(NOT(ISNUMBER($I173)),"Missing","Available")</x:f>
        <x:v>Available</x:v>
      </x:c>
      <x:c r="L173" s="264" t="str">
        <x:f>"CALC-DSCR"</x:f>
        <x:v>CALC-DSCR</x:v>
      </x:c>
      <x:c r="M173" s="264" t="str">
        <x:f>"1.0"</x:f>
        <x:v>1.0</x:v>
      </x:c>
      <x:c r="N173" s="264" t="str">
        <x:f>""</x:f>
      </x:c>
      <x:c r="O173" s="265" t="str">
        <x:f>""</x:f>
      </x:c>
      <x:c r="P173" s="264" t="str">
        <x:f>IF('01_ASSESSMENT'!$C$7="","",'01_ASSESSMENT'!$C$7)</x:f>
        <x:v>V4.2-NGOB-CORRECTED-TEST</x:v>
      </x:c>
      <x:c r="Q173" s="264" t="str">
        <x:f>"Formula-driven blank template"</x:f>
        <x:v>Formula-driven blank template</x:v>
      </x:c>
      <x:c r="R173" s="264" t="str">
        <x:f>IF($K173="Missing","No data available",IF($H173="PLACEHOLDER_SUBSIDY","Placeholder",IF($G173="Actual","Confirmed","Projected")))</x:f>
        <x:v>Projected</x:v>
      </x:c>
      <x:c r="S173" s="264" t="str">
        <x:f>IF('02_DISPLAY_CONFIG'!$B$30="","",'02_DISPLAY_CONFIG'!$B$30)</x:f>
        <x:v>2031-2032</x:v>
      </x:c>
      <x:c r="T173" s="136"/>
      <x:c r="U173" s="136"/>
      <x:c r="V173" s="136"/>
      <x:c r="W173" s="136"/>
      <x:c r="X173" s="136"/>
      <x:c r="Y173" s="136"/>
      <x:c r="Z173" s="136"/>
    </x:row>
    <x:row r="174" ht="37.5" hidden="0" customHeight="1">
      <x:c r="A174" s="264" t="str">
        <x:f>IF($S174="","","MR-"&amp;$B174&amp;"-"&amp;$S174&amp;"-"&amp;$H174)</x:f>
        <x:v>MR-ASM-NGOB-V42-TEST-2031-2032-REQUIRED_NOI</x:v>
      </x:c>
      <x:c r="B174" s="264" t="str">
        <x:f>IF('01_ASSESSMENT'!$A$7="","",'01_ASSESSMENT'!$A$7)</x:f>
        <x:v>ASM-NGOB-V42-TEST</x:v>
      </x:c>
      <x:c r="C174" s="264" t="str">
        <x:f>IF('01_ASSESSMENT'!$B$7="","",'01_ASSESSMENT'!$B$7)</x:f>
        <x:v>ORG-NGOB</x:v>
      </x:c>
      <x:c r="D174" s="264" t="str">
        <x:f>IF('02_DISPLAY_CONFIG'!$B$15="","",'02_DISPLAY_CONFIG'!$B$15)</x:f>
        <x:v>PORTFOLIO-NGOB</x:v>
      </x:c>
      <x:c r="E174" s="265" t="str">
        <x:f>""</x:f>
      </x:c>
      <x:c r="F174" s="265" t="str">
        <x:f>""</x:f>
      </x:c>
      <x:c r="G174" s="264" t="str">
        <x:f>IF('02_DISPLAY_CONFIG'!$B$41="","",'02_DISPLAY_CONFIG'!$B$41)</x:f>
        <x:v>Projection</x:v>
      </x:c>
      <x:c r="H174" s="264" t="str">
        <x:f>"REQUIRED_NOI"</x:f>
        <x:v>REQUIRED_NOI</x:v>
      </x:c>
      <x:c r="I174" s="276" t="n">
        <x:f>IF(OR(NOT(ISNUMBER(I171)),'02_DISPLAY_CONFIG'!$B$16=""),"",I171*'02_DISPLAY_CONFIG'!$B$16)</x:f>
        <x:v>17775595.2</x:v>
      </x:c>
      <x:c r="J174" s="264" t="str">
        <x:f>"Currency"</x:f>
        <x:v>Currency</x:v>
      </x:c>
      <x:c r="K174" s="264" t="str">
        <x:f>IF(NOT(ISNUMBER($I174)),"Missing","Available")</x:f>
        <x:v>Available</x:v>
      </x:c>
      <x:c r="L174" s="264" t="str">
        <x:f>"CALC-REQ-NOI"</x:f>
        <x:v>CALC-REQ-NOI</x:v>
      </x:c>
      <x:c r="M174" s="264" t="str">
        <x:f>"1.0"</x:f>
        <x:v>1.0</x:v>
      </x:c>
      <x:c r="N174" s="264" t="str">
        <x:f>""</x:f>
      </x:c>
      <x:c r="O174" s="265" t="str">
        <x:f>""</x:f>
      </x:c>
      <x:c r="P174" s="264" t="str">
        <x:f>IF('01_ASSESSMENT'!$C$7="","",'01_ASSESSMENT'!$C$7)</x:f>
        <x:v>V4.2-NGOB-CORRECTED-TEST</x:v>
      </x:c>
      <x:c r="Q174" s="264" t="str">
        <x:f>"Formula-driven blank template"</x:f>
        <x:v>Formula-driven blank template</x:v>
      </x:c>
      <x:c r="R174" s="264" t="str">
        <x:f>IF($K174="Missing","No data available",IF($H174="PLACEHOLDER_SUBSIDY","Placeholder",IF($G174="Actual","Confirmed","Projected")))</x:f>
        <x:v>Projected</x:v>
      </x:c>
      <x:c r="S174" s="264" t="str">
        <x:f>IF('02_DISPLAY_CONFIG'!$B$30="","",'02_DISPLAY_CONFIG'!$B$30)</x:f>
        <x:v>2031-2032</x:v>
      </x:c>
      <x:c r="T174" s="136"/>
      <x:c r="U174" s="136"/>
      <x:c r="V174" s="136"/>
      <x:c r="W174" s="136"/>
      <x:c r="X174" s="136"/>
      <x:c r="Y174" s="136"/>
      <x:c r="Z174" s="136"/>
    </x:row>
    <x:row r="175" ht="37.5" hidden="0" customHeight="1">
      <x:c r="A175" s="264" t="str">
        <x:f>IF($S175="","","MR-"&amp;$B175&amp;"-"&amp;$S175&amp;"-"&amp;$H175)</x:f>
        <x:v>MR-ASM-NGOB-V42-TEST-2031-2032-COVERAGE_GAP</x:v>
      </x:c>
      <x:c r="B175" s="264" t="str">
        <x:f>IF('01_ASSESSMENT'!$A$7="","",'01_ASSESSMENT'!$A$7)</x:f>
        <x:v>ASM-NGOB-V42-TEST</x:v>
      </x:c>
      <x:c r="C175" s="264" t="str">
        <x:f>IF('01_ASSESSMENT'!$B$7="","",'01_ASSESSMENT'!$B$7)</x:f>
        <x:v>ORG-NGOB</x:v>
      </x:c>
      <x:c r="D175" s="264" t="str">
        <x:f>IF('02_DISPLAY_CONFIG'!$B$15="","",'02_DISPLAY_CONFIG'!$B$15)</x:f>
        <x:v>PORTFOLIO-NGOB</x:v>
      </x:c>
      <x:c r="E175" s="265" t="str">
        <x:f>""</x:f>
      </x:c>
      <x:c r="F175" s="265" t="str">
        <x:f>""</x:f>
      </x:c>
      <x:c r="G175" s="264" t="str">
        <x:f>IF('02_DISPLAY_CONFIG'!$B$41="","",'02_DISPLAY_CONFIG'!$B$41)</x:f>
        <x:v>Projection</x:v>
      </x:c>
      <x:c r="H175" s="264" t="str">
        <x:f>"COVERAGE_GAP"</x:f>
        <x:v>COVERAGE_GAP</x:v>
      </x:c>
      <x:c r="I175" s="276" t="n">
        <x:f>IF(OR(NOT(ISNUMBER(I174)),NOT(ISNUMBER(I170))),"",I174-I170)</x:f>
        <x:v>3450435.86913608</x:v>
      </x:c>
      <x:c r="J175" s="264" t="str">
        <x:f>"Currency"</x:f>
        <x:v>Currency</x:v>
      </x:c>
      <x:c r="K175" s="264" t="str">
        <x:f>IF(NOT(ISNUMBER($I175)),"Missing","Available")</x:f>
        <x:v>Available</x:v>
      </x:c>
      <x:c r="L175" s="264" t="str">
        <x:f>"CALC-COVERAGE-GAP"</x:f>
        <x:v>CALC-COVERAGE-GAP</x:v>
      </x:c>
      <x:c r="M175" s="264" t="str">
        <x:f>"1.0"</x:f>
        <x:v>1.0</x:v>
      </x:c>
      <x:c r="N175" s="264" t="str">
        <x:f>""</x:f>
      </x:c>
      <x:c r="O175" s="265" t="str">
        <x:f>""</x:f>
      </x:c>
      <x:c r="P175" s="264" t="str">
        <x:f>IF('01_ASSESSMENT'!$C$7="","",'01_ASSESSMENT'!$C$7)</x:f>
        <x:v>V4.2-NGOB-CORRECTED-TEST</x:v>
      </x:c>
      <x:c r="Q175" s="264" t="str">
        <x:f>"Formula-driven blank template"</x:f>
        <x:v>Formula-driven blank template</x:v>
      </x:c>
      <x:c r="R175" s="264" t="str">
        <x:f>IF($K175="Missing","No data available",IF($H175="PLACEHOLDER_SUBSIDY","Placeholder",IF($G175="Actual","Confirmed","Projected")))</x:f>
        <x:v>Projected</x:v>
      </x:c>
      <x:c r="S175" s="264" t="str">
        <x:f>IF('02_DISPLAY_CONFIG'!$B$30="","",'02_DISPLAY_CONFIG'!$B$30)</x:f>
        <x:v>2031-2032</x:v>
      </x:c>
      <x:c r="T175" s="136"/>
      <x:c r="U175" s="136"/>
      <x:c r="V175" s="136"/>
      <x:c r="W175" s="136"/>
      <x:c r="X175" s="136"/>
      <x:c r="Y175" s="136"/>
      <x:c r="Z175" s="136"/>
    </x:row>
    <x:row r="176" ht="37.5" hidden="0" customHeight="1">
      <x:c r="A176" s="264" t="str">
        <x:f>IF($S176="","","MR-"&amp;$B176&amp;"-"&amp;$S176&amp;"-"&amp;$H176)</x:f>
        <x:v>MR-ASM-NGOB-V42-TEST-2031-2032-RESERVE_CONTRIBUTION</x:v>
      </x:c>
      <x:c r="B176" s="264" t="str">
        <x:f>IF('01_ASSESSMENT'!$A$7="","",'01_ASSESSMENT'!$A$7)</x:f>
        <x:v>ASM-NGOB-V42-TEST</x:v>
      </x:c>
      <x:c r="C176" s="264" t="str">
        <x:f>IF('01_ASSESSMENT'!$B$7="","",'01_ASSESSMENT'!$B$7)</x:f>
        <x:v>ORG-NGOB</x:v>
      </x:c>
      <x:c r="D176" s="264" t="str">
        <x:f>IF('02_DISPLAY_CONFIG'!$B$15="","",'02_DISPLAY_CONFIG'!$B$15)</x:f>
        <x:v>PORTFOLIO-NGOB</x:v>
      </x:c>
      <x:c r="E176" s="265" t="str">
        <x:f>""</x:f>
      </x:c>
      <x:c r="F176" s="265" t="str">
        <x:f>""</x:f>
      </x:c>
      <x:c r="G176" s="264" t="str">
        <x:f>IF('02_DISPLAY_CONFIG'!$B$41="","",'02_DISPLAY_CONFIG'!$B$41)</x:f>
        <x:v>Projection</x:v>
      </x:c>
      <x:c r="H176" s="264" t="str">
        <x:f>"RESERVE_CONTRIBUTION"</x:f>
        <x:v>RESERVE_CONTRIBUTION</x:v>
      </x:c>
      <x:c r="I176" s="276" t="n">
        <x:f>IF(OR($B176="",$S176=""),"",IF(COUNTIFS('32_FINANCIAL'!$B$7:$B$506,$B176,'32_FINANCIAL'!$G$7:$G$506,$S176,'32_FINANCIAL'!$I$7:$I$506,"RESERVE_CONTRIBUTION",'32_FINANCIAL'!$D$7:$D$506,$D176,'32_FINANCIAL'!$V$7:$V$506,"&lt;&gt;Excluded")=0,"",SUMIFS('32_FINANCIAL'!$J$7:$J$506,'32_FINANCIAL'!$B$7:$B$506,$B176,'32_FINANCIAL'!$G$7:$G$506,$S176,'32_FINANCIAL'!$I$7:$I$506,"RESERVE_CONTRIBUTION",'32_FINANCIAL'!$D$7:$D$506,$D176,'32_FINANCIAL'!$V$7:$V$506,"&lt;&gt;Excluded")))</x:f>
        <x:v>261259.33614327013</x:v>
      </x:c>
      <x:c r="J176" s="264" t="str">
        <x:f>"Currency"</x:f>
        <x:v>Currency</x:v>
      </x:c>
      <x:c r="K176" s="264" t="str">
        <x:f>IF(NOT(ISNUMBER($I176)),"Missing","Available")</x:f>
        <x:v>Available</x:v>
      </x:c>
      <x:c r="L176" s="264" t="str">
        <x:f>"CALC-REPAIR"</x:f>
        <x:v>CALC-REPAIR</x:v>
      </x:c>
      <x:c r="M176" s="264" t="str">
        <x:f>"1.0"</x:f>
        <x:v>1.0</x:v>
      </x:c>
      <x:c r="N176" s="264" t="str">
        <x:f>""</x:f>
      </x:c>
      <x:c r="O176" s="265" t="str">
        <x:f>""</x:f>
      </x:c>
      <x:c r="P176" s="264" t="str">
        <x:f>IF('01_ASSESSMENT'!$C$7="","",'01_ASSESSMENT'!$C$7)</x:f>
        <x:v>V4.2-NGOB-CORRECTED-TEST</x:v>
      </x:c>
      <x:c r="Q176" s="264" t="str">
        <x:f>"Formula-driven blank template"</x:f>
        <x:v>Formula-driven blank template</x:v>
      </x:c>
      <x:c r="R176" s="264" t="str">
        <x:f>IF($K176="Missing","No data available",IF($H176="PLACEHOLDER_SUBSIDY","Placeholder",IF($G176="Actual","Confirmed","Projected")))</x:f>
        <x:v>Projected</x:v>
      </x:c>
      <x:c r="S176" s="264" t="str">
        <x:f>IF('02_DISPLAY_CONFIG'!$B$30="","",'02_DISPLAY_CONFIG'!$B$30)</x:f>
        <x:v>2031-2032</x:v>
      </x:c>
      <x:c r="T176" s="136"/>
      <x:c r="U176" s="136"/>
      <x:c r="V176" s="136"/>
      <x:c r="W176" s="136"/>
      <x:c r="X176" s="136"/>
      <x:c r="Y176" s="136"/>
      <x:c r="Z176" s="136"/>
    </x:row>
    <x:row r="177" ht="37.5" hidden="0" customHeight="1">
      <x:c r="A177" s="264" t="str">
        <x:f>IF($S177="","","MR-"&amp;$B177&amp;"-"&amp;$S177&amp;"-"&amp;$H177)</x:f>
        <x:v>MR-ASM-NGOB-V42-TEST-2031-2032-CASH_AFTER_RESERVE</x:v>
      </x:c>
      <x:c r="B177" s="264" t="str">
        <x:f>IF('01_ASSESSMENT'!$A$7="","",'01_ASSESSMENT'!$A$7)</x:f>
        <x:v>ASM-NGOB-V42-TEST</x:v>
      </x:c>
      <x:c r="C177" s="264" t="str">
        <x:f>IF('01_ASSESSMENT'!$B$7="","",'01_ASSESSMENT'!$B$7)</x:f>
        <x:v>ORG-NGOB</x:v>
      </x:c>
      <x:c r="D177" s="264" t="str">
        <x:f>IF('02_DISPLAY_CONFIG'!$B$15="","",'02_DISPLAY_CONFIG'!$B$15)</x:f>
        <x:v>PORTFOLIO-NGOB</x:v>
      </x:c>
      <x:c r="E177" s="265" t="str">
        <x:f>""</x:f>
      </x:c>
      <x:c r="F177" s="265" t="str">
        <x:f>""</x:f>
      </x:c>
      <x:c r="G177" s="264" t="str">
        <x:f>IF('02_DISPLAY_CONFIG'!$B$41="","",'02_DISPLAY_CONFIG'!$B$41)</x:f>
        <x:v>Projection</x:v>
      </x:c>
      <x:c r="H177" s="264" t="str">
        <x:f>"CASH_AFTER_RESERVE"</x:f>
        <x:v>CASH_AFTER_RESERVE</x:v>
      </x:c>
      <x:c r="I177" s="276" t="n">
        <x:f>IF(OR(NOT(ISNUMBER(I170)),NOT(ISNUMBER(I171)),NOT(ISNUMBER(I176))),"",I170-I171-I176)</x:f>
        <x:v>-749096.005279351</x:v>
      </x:c>
      <x:c r="J177" s="264" t="str">
        <x:f>"Currency"</x:f>
        <x:v>Currency</x:v>
      </x:c>
      <x:c r="K177" s="264" t="str">
        <x:f>IF(NOT(ISNUMBER($I177)),"Missing","Available")</x:f>
        <x:v>Available</x:v>
      </x:c>
      <x:c r="L177" s="264" t="str">
        <x:f>"CALC-CASH-AFTER-RES"</x:f>
        <x:v>CALC-CASH-AFTER-RES</x:v>
      </x:c>
      <x:c r="M177" s="264" t="str">
        <x:f>"1.0"</x:f>
        <x:v>1.0</x:v>
      </x:c>
      <x:c r="N177" s="264" t="str">
        <x:f>""</x:f>
      </x:c>
      <x:c r="O177" s="265" t="str">
        <x:f>""</x:f>
      </x:c>
      <x:c r="P177" s="264" t="str">
        <x:f>IF('01_ASSESSMENT'!$C$7="","",'01_ASSESSMENT'!$C$7)</x:f>
        <x:v>V4.2-NGOB-CORRECTED-TEST</x:v>
      </x:c>
      <x:c r="Q177" s="264" t="str">
        <x:f>"Formula-driven blank template"</x:f>
        <x:v>Formula-driven blank template</x:v>
      </x:c>
      <x:c r="R177" s="264" t="str">
        <x:f>IF($K177="Missing","No data available",IF($H177="PLACEHOLDER_SUBSIDY","Placeholder",IF($G177="Actual","Confirmed","Projected")))</x:f>
        <x:v>Projected</x:v>
      </x:c>
      <x:c r="S177" s="264" t="str">
        <x:f>IF('02_DISPLAY_CONFIG'!$B$30="","",'02_DISPLAY_CONFIG'!$B$30)</x:f>
        <x:v>2031-2032</x:v>
      </x:c>
      <x:c r="T177" s="136"/>
      <x:c r="U177" s="136"/>
      <x:c r="V177" s="136"/>
      <x:c r="W177" s="136"/>
      <x:c r="X177" s="136"/>
      <x:c r="Y177" s="136"/>
      <x:c r="Z177" s="136"/>
    </x:row>
    <x:row r="178" ht="37.5" hidden="0" customHeight="1">
      <x:c r="A178" s="264" t="str">
        <x:f>IF($S178="","","MR-"&amp;$B178&amp;"-"&amp;$S178&amp;"-"&amp;$H178)</x:f>
        <x:v>MR-ASM-NGOB-V42-TEST-2031-2032-REV_RENT_EXISTING</x:v>
      </x:c>
      <x:c r="B178" s="264" t="str">
        <x:f>IF('01_ASSESSMENT'!$A$7="","",'01_ASSESSMENT'!$A$7)</x:f>
        <x:v>ASM-NGOB-V42-TEST</x:v>
      </x:c>
      <x:c r="C178" s="264" t="str">
        <x:f>IF('01_ASSESSMENT'!$B$7="","",'01_ASSESSMENT'!$B$7)</x:f>
        <x:v>ORG-NGOB</x:v>
      </x:c>
      <x:c r="D178" s="264" t="str">
        <x:f>IF('02_DISPLAY_CONFIG'!$B$15="","",'02_DISPLAY_CONFIG'!$B$15)</x:f>
        <x:v>PORTFOLIO-NGOB</x:v>
      </x:c>
      <x:c r="E178" s="265" t="str">
        <x:f>""</x:f>
      </x:c>
      <x:c r="F178" s="265" t="str">
        <x:f>""</x:f>
      </x:c>
      <x:c r="G178" s="264" t="str">
        <x:f>IF('02_DISPLAY_CONFIG'!$B$41="","",'02_DISPLAY_CONFIG'!$B$41)</x:f>
        <x:v>Projection</x:v>
      </x:c>
      <x:c r="H178" s="264" t="str">
        <x:f>"REV_RENT_EXISTING"</x:f>
        <x:v>REV_RENT_EXISTING</x:v>
      </x:c>
      <x:c r="I178" s="276" t="n">
        <x:f>IF(OR($B178="",$S178=""),"",IF(COUNTIFS('32_FINANCIAL'!$B$7:$B$506,$B178,'32_FINANCIAL'!$G$7:$G$506,$S178,'32_FINANCIAL'!$I$7:$I$506,"REV_RENT_EXISTING",'32_FINANCIAL'!$D$7:$D$506,$D178,'32_FINANCIAL'!$V$7:$V$506,"&lt;&gt;Excluded")=0,"",SUMIFS('32_FINANCIAL'!$J$7:$J$506,'32_FINANCIAL'!$B$7:$B$506,$B178,'32_FINANCIAL'!$G$7:$G$506,$S178,'32_FINANCIAL'!$I$7:$I$506,"REV_RENT_EXISTING",'32_FINANCIAL'!$D$7:$D$506,$D178,'32_FINANCIAL'!$V$7:$V$506,"&lt;&gt;Excluded")))</x:f>
        <x:v>6531483.403581753</x:v>
      </x:c>
      <x:c r="J178" s="264" t="str">
        <x:f>"Currency"</x:f>
        <x:v>Currency</x:v>
      </x:c>
      <x:c r="K178" s="264" t="str">
        <x:f>IF(NOT(ISNUMBER($I178)),"Missing","Available")</x:f>
        <x:v>Available</x:v>
      </x:c>
      <x:c r="L178" s="264" t="str">
        <x:f>"CALC-REV-COMPONENT"</x:f>
        <x:v>CALC-REV-COMPONENT</x:v>
      </x:c>
      <x:c r="M178" s="264" t="str">
        <x:f>"1.0"</x:f>
        <x:v>1.0</x:v>
      </x:c>
      <x:c r="N178" s="264" t="str">
        <x:f>""</x:f>
      </x:c>
      <x:c r="O178" s="265" t="str">
        <x:f>""</x:f>
      </x:c>
      <x:c r="P178" s="264" t="str">
        <x:f>IF('01_ASSESSMENT'!$C$7="","",'01_ASSESSMENT'!$C$7)</x:f>
        <x:v>V4.2-NGOB-CORRECTED-TEST</x:v>
      </x:c>
      <x:c r="Q178" s="264" t="str">
        <x:f>"Formula-driven blank template"</x:f>
        <x:v>Formula-driven blank template</x:v>
      </x:c>
      <x:c r="R178" s="264" t="str">
        <x:f>IF($K178="Missing","No data available",IF($H178="PLACEHOLDER_SUBSIDY","Placeholder",IF($G178="Actual","Confirmed","Projected")))</x:f>
        <x:v>Projected</x:v>
      </x:c>
      <x:c r="S178" s="264" t="str">
        <x:f>IF('02_DISPLAY_CONFIG'!$B$30="","",'02_DISPLAY_CONFIG'!$B$30)</x:f>
        <x:v>2031-2032</x:v>
      </x:c>
      <x:c r="T178" s="136"/>
      <x:c r="U178" s="136"/>
      <x:c r="V178" s="136"/>
      <x:c r="W178" s="136"/>
      <x:c r="X178" s="136"/>
      <x:c r="Y178" s="136"/>
      <x:c r="Z178" s="136"/>
    </x:row>
    <x:row r="179" ht="37.5" hidden="0" customHeight="1">
      <x:c r="A179" s="264" t="str">
        <x:f>IF($S179="","","MR-"&amp;$B179&amp;"-"&amp;$S179&amp;"-"&amp;$H179)</x:f>
        <x:v>MR-ASM-NGOB-V42-TEST-2031-2032-REV_RENT_NEW</x:v>
      </x:c>
      <x:c r="B179" s="264" t="str">
        <x:f>IF('01_ASSESSMENT'!$A$7="","",'01_ASSESSMENT'!$A$7)</x:f>
        <x:v>ASM-NGOB-V42-TEST</x:v>
      </x:c>
      <x:c r="C179" s="264" t="str">
        <x:f>IF('01_ASSESSMENT'!$B$7="","",'01_ASSESSMENT'!$B$7)</x:f>
        <x:v>ORG-NGOB</x:v>
      </x:c>
      <x:c r="D179" s="264" t="str">
        <x:f>IF('02_DISPLAY_CONFIG'!$B$15="","",'02_DISPLAY_CONFIG'!$B$15)</x:f>
        <x:v>PORTFOLIO-NGOB</x:v>
      </x:c>
      <x:c r="E179" s="265" t="str">
        <x:f>""</x:f>
      </x:c>
      <x:c r="F179" s="265" t="str">
        <x:f>""</x:f>
      </x:c>
      <x:c r="G179" s="264" t="str">
        <x:f>IF('02_DISPLAY_CONFIG'!$B$41="","",'02_DISPLAY_CONFIG'!$B$41)</x:f>
        <x:v>Projection</x:v>
      </x:c>
      <x:c r="H179" s="264" t="str">
        <x:f>"REV_RENT_NEW"</x:f>
        <x:v>REV_RENT_NEW</x:v>
      </x:c>
      <x:c r="I179" s="276" t="n">
        <x:f>IF(OR($B179="",$S179=""),"",IF(COUNTIFS('32_FINANCIAL'!$B$7:$B$506,$B179,'32_FINANCIAL'!$G$7:$G$506,$S179,'32_FINANCIAL'!$I$7:$I$506,"REV_RENT_NEW",'32_FINANCIAL'!$D$7:$D$506,$D179,'32_FINANCIAL'!$V$7:$V$506,"&lt;&gt;Excluded")=0,"",SUMIFS('32_FINANCIAL'!$J$7:$J$506,'32_FINANCIAL'!$B$7:$B$506,$B179,'32_FINANCIAL'!$G$7:$G$506,$S179,'32_FINANCIAL'!$I$7:$I$506,"REV_RENT_NEW",'32_FINANCIAL'!$D$7:$D$506,$D179,'32_FINANCIAL'!$V$7:$V$506,"&lt;&gt;Excluded")))</x:f>
        <x:v>13570506.399871895</x:v>
      </x:c>
      <x:c r="J179" s="264" t="str">
        <x:f>"Currency"</x:f>
        <x:v>Currency</x:v>
      </x:c>
      <x:c r="K179" s="264" t="str">
        <x:f>IF(NOT(ISNUMBER($I179)),"Missing","Available")</x:f>
        <x:v>Available</x:v>
      </x:c>
      <x:c r="L179" s="264" t="str">
        <x:f>"CALC-REV-COMPONENT"</x:f>
        <x:v>CALC-REV-COMPONENT</x:v>
      </x:c>
      <x:c r="M179" s="264" t="str">
        <x:f>"1.0"</x:f>
        <x:v>1.0</x:v>
      </x:c>
      <x:c r="N179" s="264" t="str">
        <x:f>""</x:f>
      </x:c>
      <x:c r="O179" s="265" t="str">
        <x:f>""</x:f>
      </x:c>
      <x:c r="P179" s="264" t="str">
        <x:f>IF('01_ASSESSMENT'!$C$7="","",'01_ASSESSMENT'!$C$7)</x:f>
        <x:v>V4.2-NGOB-CORRECTED-TEST</x:v>
      </x:c>
      <x:c r="Q179" s="264" t="str">
        <x:f>"Formula-driven blank template"</x:f>
        <x:v>Formula-driven blank template</x:v>
      </x:c>
      <x:c r="R179" s="264" t="str">
        <x:f>IF($K179="Missing","No data available",IF($H179="PLACEHOLDER_SUBSIDY","Placeholder",IF($G179="Actual","Confirmed","Projected")))</x:f>
        <x:v>Projected</x:v>
      </x:c>
      <x:c r="S179" s="264" t="str">
        <x:f>IF('02_DISPLAY_CONFIG'!$B$30="","",'02_DISPLAY_CONFIG'!$B$30)</x:f>
        <x:v>2031-2032</x:v>
      </x:c>
      <x:c r="T179" s="136"/>
      <x:c r="U179" s="136"/>
      <x:c r="V179" s="136"/>
      <x:c r="W179" s="136"/>
      <x:c r="X179" s="136"/>
      <x:c r="Y179" s="136"/>
      <x:c r="Z179" s="136"/>
    </x:row>
    <x:row r="180" ht="37.5" hidden="0" customHeight="1">
      <x:c r="A180" s="264" t="str">
        <x:f>IF($S180="","","MR-"&amp;$B180&amp;"-"&amp;$S180&amp;"-"&amp;$H180)</x:f>
        <x:v>MR-ASM-NGOB-V42-TEST-2031-2032-REV_SUBSIDY</x:v>
      </x:c>
      <x:c r="B180" s="264" t="str">
        <x:f>IF('01_ASSESSMENT'!$A$7="","",'01_ASSESSMENT'!$A$7)</x:f>
        <x:v>ASM-NGOB-V42-TEST</x:v>
      </x:c>
      <x:c r="C180" s="264" t="str">
        <x:f>IF('01_ASSESSMENT'!$B$7="","",'01_ASSESSMENT'!$B$7)</x:f>
        <x:v>ORG-NGOB</x:v>
      </x:c>
      <x:c r="D180" s="264" t="str">
        <x:f>IF('02_DISPLAY_CONFIG'!$B$15="","",'02_DISPLAY_CONFIG'!$B$15)</x:f>
        <x:v>PORTFOLIO-NGOB</x:v>
      </x:c>
      <x:c r="E180" s="265" t="str">
        <x:f>""</x:f>
      </x:c>
      <x:c r="F180" s="265" t="str">
        <x:f>""</x:f>
      </x:c>
      <x:c r="G180" s="264" t="str">
        <x:f>IF('02_DISPLAY_CONFIG'!$B$41="","",'02_DISPLAY_CONFIG'!$B$41)</x:f>
        <x:v>Projection</x:v>
      </x:c>
      <x:c r="H180" s="264" t="str">
        <x:f>"REV_SUBSIDY"</x:f>
        <x:v>REV_SUBSIDY</x:v>
      </x:c>
      <x:c r="I180" s="276" t="n">
        <x:f>IF(OR($B180="",$S180=""),"",IF(COUNTIFS('32_FINANCIAL'!$B$7:$B$506,$B180,'32_FINANCIAL'!$G$7:$G$506,$S180,'32_FINANCIAL'!$I$7:$I$506,"REV_SUBSIDY",'32_FINANCIAL'!$D$7:$D$506,$D180,'32_FINANCIAL'!$V$7:$V$506,"&lt;&gt;Excluded")=0,"",SUMIFS('32_FINANCIAL'!$J$7:$J$506,'32_FINANCIAL'!$B$7:$B$506,$B180,'32_FINANCIAL'!$G$7:$G$506,$S180,'32_FINANCIAL'!$I$7:$I$506,"REV_SUBSIDY",'32_FINANCIAL'!$D$7:$D$506,$D180,'32_FINANCIAL'!$V$7:$V$506,"&lt;&gt;Excluded")))</x:f>
        <x:v>6866213.556925158</x:v>
      </x:c>
      <x:c r="J180" s="264" t="str">
        <x:f>"Currency"</x:f>
        <x:v>Currency</x:v>
      </x:c>
      <x:c r="K180" s="264" t="str">
        <x:f>IF(NOT(ISNUMBER($I180)),"Missing","Available")</x:f>
        <x:v>Available</x:v>
      </x:c>
      <x:c r="L180" s="264" t="str">
        <x:f>"CALC-REV-COMPONENT"</x:f>
        <x:v>CALC-REV-COMPONENT</x:v>
      </x:c>
      <x:c r="M180" s="264" t="str">
        <x:f>"1.0"</x:f>
        <x:v>1.0</x:v>
      </x:c>
      <x:c r="N180" s="264" t="str">
        <x:f>""</x:f>
      </x:c>
      <x:c r="O180" s="265" t="str">
        <x:f>""</x:f>
      </x:c>
      <x:c r="P180" s="264" t="str">
        <x:f>IF('01_ASSESSMENT'!$C$7="","",'01_ASSESSMENT'!$C$7)</x:f>
        <x:v>V4.2-NGOB-CORRECTED-TEST</x:v>
      </x:c>
      <x:c r="Q180" s="264" t="str">
        <x:f>"Formula-driven blank template"</x:f>
        <x:v>Formula-driven blank template</x:v>
      </x:c>
      <x:c r="R180" s="264" t="str">
        <x:f>IF($K180="Missing","No data available",IF($H180="PLACEHOLDER_SUBSIDY","Placeholder",IF($G180="Actual","Confirmed","Projected")))</x:f>
        <x:v>Projected</x:v>
      </x:c>
      <x:c r="S180" s="264" t="str">
        <x:f>IF('02_DISPLAY_CONFIG'!$B$30="","",'02_DISPLAY_CONFIG'!$B$30)</x:f>
        <x:v>2031-2032</x:v>
      </x:c>
      <x:c r="T180" s="136"/>
      <x:c r="U180" s="136"/>
      <x:c r="V180" s="136"/>
      <x:c r="W180" s="136"/>
      <x:c r="X180" s="136"/>
      <x:c r="Y180" s="136"/>
      <x:c r="Z180" s="136"/>
    </x:row>
    <x:row r="181" ht="37.5" hidden="0" customHeight="1">
      <x:c r="A181" s="264" t="str">
        <x:f>IF($S181="","","MR-"&amp;$B181&amp;"-"&amp;$S181&amp;"-"&amp;$H181)</x:f>
        <x:v>MR-ASM-NGOB-V42-TEST-2031-2032-REV_OTHER</x:v>
      </x:c>
      <x:c r="B181" s="264" t="str">
        <x:f>IF('01_ASSESSMENT'!$A$7="","",'01_ASSESSMENT'!$A$7)</x:f>
        <x:v>ASM-NGOB-V42-TEST</x:v>
      </x:c>
      <x:c r="C181" s="264" t="str">
        <x:f>IF('01_ASSESSMENT'!$B$7="","",'01_ASSESSMENT'!$B$7)</x:f>
        <x:v>ORG-NGOB</x:v>
      </x:c>
      <x:c r="D181" s="264" t="str">
        <x:f>IF('02_DISPLAY_CONFIG'!$B$15="","",'02_DISPLAY_CONFIG'!$B$15)</x:f>
        <x:v>PORTFOLIO-NGOB</x:v>
      </x:c>
      <x:c r="E181" s="265" t="str">
        <x:f>""</x:f>
      </x:c>
      <x:c r="F181" s="265" t="str">
        <x:f>""</x:f>
      </x:c>
      <x:c r="G181" s="264" t="str">
        <x:f>IF('02_DISPLAY_CONFIG'!$B$41="","",'02_DISPLAY_CONFIG'!$B$41)</x:f>
        <x:v>Projection</x:v>
      </x:c>
      <x:c r="H181" s="264" t="str">
        <x:f>"REV_OTHER"</x:f>
        <x:v>REV_OTHER</x:v>
      </x:c>
      <x:c r="I181" s="276" t="n">
        <x:f>IF(OR($B181="",$S181=""),"",IF(COUNTIFS('32_FINANCIAL'!$B$7:$B$506,$B181,'32_FINANCIAL'!$G$7:$G$506,$S181,'32_FINANCIAL'!$I$7:$I$506,"REV_OTHER",'32_FINANCIAL'!$D$7:$D$506,$D181,'32_FINANCIAL'!$V$7:$V$506,"&lt;&gt;Excluded")=0,"",SUMIFS('32_FINANCIAL'!$J$7:$J$506,'32_FINANCIAL'!$B$7:$B$506,$B181,'32_FINANCIAL'!$G$7:$G$506,$S181,'32_FINANCIAL'!$I$7:$I$506,"REV_OTHER",'32_FINANCIAL'!$D$7:$D$506,$D181,'32_FINANCIAL'!$V$7:$V$506,"&lt;&gt;Excluded")))</x:f>
        <x:v>937763.5032971364</x:v>
      </x:c>
      <x:c r="J181" s="264" t="str">
        <x:f>"Currency"</x:f>
        <x:v>Currency</x:v>
      </x:c>
      <x:c r="K181" s="264" t="str">
        <x:f>IF(NOT(ISNUMBER($I181)),"Missing","Available")</x:f>
        <x:v>Available</x:v>
      </x:c>
      <x:c r="L181" s="264" t="str">
        <x:f>"CALC-REV-COMPONENT"</x:f>
        <x:v>CALC-REV-COMPONENT</x:v>
      </x:c>
      <x:c r="M181" s="264" t="str">
        <x:f>"1.0"</x:f>
        <x:v>1.0</x:v>
      </x:c>
      <x:c r="N181" s="264" t="str">
        <x:f>""</x:f>
      </x:c>
      <x:c r="O181" s="265" t="str">
        <x:f>""</x:f>
      </x:c>
      <x:c r="P181" s="264" t="str">
        <x:f>IF('01_ASSESSMENT'!$C$7="","",'01_ASSESSMENT'!$C$7)</x:f>
        <x:v>V4.2-NGOB-CORRECTED-TEST</x:v>
      </x:c>
      <x:c r="Q181" s="264" t="str">
        <x:f>"Formula-driven blank template"</x:f>
        <x:v>Formula-driven blank template</x:v>
      </x:c>
      <x:c r="R181" s="264" t="str">
        <x:f>IF($K181="Missing","No data available",IF($H181="PLACEHOLDER_SUBSIDY","Placeholder",IF($G181="Actual","Confirmed","Projected")))</x:f>
        <x:v>Projected</x:v>
      </x:c>
      <x:c r="S181" s="264" t="str">
        <x:f>IF('02_DISPLAY_CONFIG'!$B$30="","",'02_DISPLAY_CONFIG'!$B$30)</x:f>
        <x:v>2031-2032</x:v>
      </x:c>
      <x:c r="T181" s="136"/>
      <x:c r="U181" s="136"/>
      <x:c r="V181" s="136"/>
      <x:c r="W181" s="136"/>
      <x:c r="X181" s="136"/>
      <x:c r="Y181" s="136"/>
      <x:c r="Z181" s="136"/>
    </x:row>
    <x:row r="182" ht="37.5" hidden="0" customHeight="1">
      <x:c r="A182" s="264" t="str">
        <x:f>IF($S182="","","MR-"&amp;$B182&amp;"-"&amp;$S182&amp;"-"&amp;$H182)</x:f>
        <x:v>MR-ASM-NGOB-V42-TEST-2031-2032-PLACEHOLDER_SUBSIDY</x:v>
      </x:c>
      <x:c r="B182" s="264" t="str">
        <x:f>IF('01_ASSESSMENT'!$A$7="","",'01_ASSESSMENT'!$A$7)</x:f>
        <x:v>ASM-NGOB-V42-TEST</x:v>
      </x:c>
      <x:c r="C182" s="264" t="str">
        <x:f>IF('01_ASSESSMENT'!$B$7="","",'01_ASSESSMENT'!$B$7)</x:f>
        <x:v>ORG-NGOB</x:v>
      </x:c>
      <x:c r="D182" s="264" t="str">
        <x:f>IF('02_DISPLAY_CONFIG'!$B$15="","",'02_DISPLAY_CONFIG'!$B$15)</x:f>
        <x:v>PORTFOLIO-NGOB</x:v>
      </x:c>
      <x:c r="E182" s="265" t="str">
        <x:f>""</x:f>
      </x:c>
      <x:c r="F182" s="265" t="str">
        <x:f>""</x:f>
      </x:c>
      <x:c r="G182" s="264" t="str">
        <x:f>IF('02_DISPLAY_CONFIG'!$B$41="","",'02_DISPLAY_CONFIG'!$B$41)</x:f>
        <x:v>Projection</x:v>
      </x:c>
      <x:c r="H182" s="264" t="str">
        <x:f>"PLACEHOLDER_SUBSIDY"</x:f>
        <x:v>PLACEHOLDER_SUBSIDY</x:v>
      </x:c>
      <x:c r="I182" s="276" t="n">
        <x:f>IF(OR($B182="",$S182=""),"",IF(COUNTIFS('32_FINANCIAL'!$B$7:$B$506,$B182,'32_FINANCIAL'!$G$7:$G$506,$S182,'32_FINANCIAL'!$I$7:$I$506,"REV_SUBSIDY",'32_FINANCIAL'!$S$7:$S$506,"Placeholder")=0,0,SUMIFS('32_FINANCIAL'!$J$7:$J$506,'32_FINANCIAL'!$B$7:$B$506,$B182,'32_FINANCIAL'!$G$7:$G$506,$S182,'32_FINANCIAL'!$I$7:$I$506,"REV_SUBSIDY",'32_FINANCIAL'!$S$7:$S$506,"Placeholder")))</x:f>
        <x:v>3474586</x:v>
      </x:c>
      <x:c r="J182" s="264" t="str">
        <x:f>"Currency"</x:f>
        <x:v>Currency</x:v>
      </x:c>
      <x:c r="K182" s="264" t="str">
        <x:f>IF(NOT(ISNUMBER($I182)),"Missing","Available")</x:f>
        <x:v>Available</x:v>
      </x:c>
      <x:c r="L182" s="264" t="str">
        <x:f>"CALC-PLACEHOLDER-SUBSIDY"</x:f>
        <x:v>CALC-PLACEHOLDER-SUBSIDY</x:v>
      </x:c>
      <x:c r="M182" s="264" t="str">
        <x:f>"1.0"</x:f>
        <x:v>1.0</x:v>
      </x:c>
      <x:c r="N182" s="264" t="str">
        <x:f>""</x:f>
      </x:c>
      <x:c r="O182" s="265" t="str">
        <x:f>""</x:f>
      </x:c>
      <x:c r="P182" s="264" t="str">
        <x:f>IF('01_ASSESSMENT'!$C$7="","",'01_ASSESSMENT'!$C$7)</x:f>
        <x:v>V4.2-NGOB-CORRECTED-TEST</x:v>
      </x:c>
      <x:c r="Q182" s="264" t="str">
        <x:f>"Formula-driven blank template"</x:f>
        <x:v>Formula-driven blank template</x:v>
      </x:c>
      <x:c r="R182" s="264" t="str">
        <x:f>IF($K182="Missing","No data available",IF($H182="PLACEHOLDER_SUBSIDY","Placeholder",IF($G182="Actual","Confirmed","Projected")))</x:f>
        <x:v>Placeholder</x:v>
      </x:c>
      <x:c r="S182" s="264" t="str">
        <x:f>IF('02_DISPLAY_CONFIG'!$B$30="","",'02_DISPLAY_CONFIG'!$B$30)</x:f>
        <x:v>2031-2032</x:v>
      </x:c>
      <x:c r="T182" s="136"/>
      <x:c r="U182" s="136"/>
      <x:c r="V182" s="136"/>
      <x:c r="W182" s="136"/>
      <x:c r="X182" s="136"/>
      <x:c r="Y182" s="136"/>
      <x:c r="Z182" s="136"/>
    </x:row>
    <x:row r="183" ht="37.5" hidden="0" customHeight="1">
      <x:c r="A183" s="264" t="str">
        <x:f>IF($S183="","","MR-"&amp;$B183&amp;"-"&amp;$S183&amp;"-"&amp;$H183)</x:f>
        <x:v>MR-ASM-NGOB-V42-TEST-2031-2032-NOI_EX_PLACEHOLDER</x:v>
      </x:c>
      <x:c r="B183" s="264" t="str">
        <x:f>IF('01_ASSESSMENT'!$A$7="","",'01_ASSESSMENT'!$A$7)</x:f>
        <x:v>ASM-NGOB-V42-TEST</x:v>
      </x:c>
      <x:c r="C183" s="264" t="str">
        <x:f>IF('01_ASSESSMENT'!$B$7="","",'01_ASSESSMENT'!$B$7)</x:f>
        <x:v>ORG-NGOB</x:v>
      </x:c>
      <x:c r="D183" s="264" t="str">
        <x:f>IF('02_DISPLAY_CONFIG'!$B$15="","",'02_DISPLAY_CONFIG'!$B$15)</x:f>
        <x:v>PORTFOLIO-NGOB</x:v>
      </x:c>
      <x:c r="E183" s="265" t="str">
        <x:f>""</x:f>
      </x:c>
      <x:c r="F183" s="265" t="str">
        <x:f>""</x:f>
      </x:c>
      <x:c r="G183" s="264" t="str">
        <x:f>IF('02_DISPLAY_CONFIG'!$B$41="","",'02_DISPLAY_CONFIG'!$B$41)</x:f>
        <x:v>Projection</x:v>
      </x:c>
      <x:c r="H183" s="264" t="str">
        <x:f>"NOI_EX_PLACEHOLDER"</x:f>
        <x:v>NOI_EX_PLACEHOLDER</x:v>
      </x:c>
      <x:c r="I183" s="276" t="n">
        <x:f>IF(NOT(ISNUMBER(I170)),"",I170-I182)</x:f>
        <x:v>10850573.33086392</x:v>
      </x:c>
      <x:c r="J183" s="264" t="str">
        <x:f>"Currency"</x:f>
        <x:v>Currency</x:v>
      </x:c>
      <x:c r="K183" s="264" t="str">
        <x:f>IF(NOT(ISNUMBER($I183)),"Missing","Available")</x:f>
        <x:v>Available</x:v>
      </x:c>
      <x:c r="L183" s="264" t="str">
        <x:f>"CALC-NOI-EX-PLACEHOLDER"</x:f>
        <x:v>CALC-NOI-EX-PLACEHOLDER</x:v>
      </x:c>
      <x:c r="M183" s="264" t="str">
        <x:f>"1.0"</x:f>
        <x:v>1.0</x:v>
      </x:c>
      <x:c r="N183" s="264" t="str">
        <x:f>""</x:f>
      </x:c>
      <x:c r="O183" s="265" t="str">
        <x:f>""</x:f>
      </x:c>
      <x:c r="P183" s="264" t="str">
        <x:f>IF('01_ASSESSMENT'!$C$7="","",'01_ASSESSMENT'!$C$7)</x:f>
        <x:v>V4.2-NGOB-CORRECTED-TEST</x:v>
      </x:c>
      <x:c r="Q183" s="264" t="str">
        <x:f>"Formula-driven blank template"</x:f>
        <x:v>Formula-driven blank template</x:v>
      </x:c>
      <x:c r="R183" s="264" t="str">
        <x:f>IF($K183="Missing","No data available",IF($H183="PLACEHOLDER_SUBSIDY","Placeholder",IF($G183="Actual","Confirmed","Projected")))</x:f>
        <x:v>Projected</x:v>
      </x:c>
      <x:c r="S183" s="264" t="str">
        <x:f>IF('02_DISPLAY_CONFIG'!$B$30="","",'02_DISPLAY_CONFIG'!$B$30)</x:f>
        <x:v>2031-2032</x:v>
      </x:c>
      <x:c r="T183" s="136"/>
      <x:c r="U183" s="136"/>
      <x:c r="V183" s="136"/>
      <x:c r="W183" s="136"/>
      <x:c r="X183" s="136"/>
      <x:c r="Y183" s="136"/>
      <x:c r="Z183" s="136"/>
    </x:row>
    <x:row r="184" ht="37.5" hidden="0" customHeight="1">
      <x:c r="A184" s="264" t="str">
        <x:f>IF($S184="","","MR-"&amp;$B184&amp;"-"&amp;$S184&amp;"-"&amp;$H184)</x:f>
        <x:v>MR-ASM-NGOB-V42-TEST-2031-2032-DSCR_EX_PLACEHOLDER</x:v>
      </x:c>
      <x:c r="B184" s="264" t="str">
        <x:f>IF('01_ASSESSMENT'!$A$7="","",'01_ASSESSMENT'!$A$7)</x:f>
        <x:v>ASM-NGOB-V42-TEST</x:v>
      </x:c>
      <x:c r="C184" s="264" t="str">
        <x:f>IF('01_ASSESSMENT'!$B$7="","",'01_ASSESSMENT'!$B$7)</x:f>
        <x:v>ORG-NGOB</x:v>
      </x:c>
      <x:c r="D184" s="264" t="str">
        <x:f>IF('02_DISPLAY_CONFIG'!$B$15="","",'02_DISPLAY_CONFIG'!$B$15)</x:f>
        <x:v>PORTFOLIO-NGOB</x:v>
      </x:c>
      <x:c r="E184" s="265" t="str">
        <x:f>""</x:f>
      </x:c>
      <x:c r="F184" s="265" t="str">
        <x:f>""</x:f>
      </x:c>
      <x:c r="G184" s="264" t="str">
        <x:f>IF('02_DISPLAY_CONFIG'!$B$41="","",'02_DISPLAY_CONFIG'!$B$41)</x:f>
        <x:v>Projection</x:v>
      </x:c>
      <x:c r="H184" s="264" t="str">
        <x:f>"DSCR_EX_PLACEHOLDER"</x:f>
        <x:v>DSCR_EX_PLACEHOLDER</x:v>
      </x:c>
      <x:c r="I184" s="276" t="n">
        <x:f>IF(OR(NOT(ISNUMBER(I183)),NOT(ISNUMBER(I171)),I171&lt;=0),"",I183/I171)</x:f>
        <x:v>0.7325036293038841</x:v>
      </x:c>
      <x:c r="J184" s="264" t="str">
        <x:f>"x"</x:f>
        <x:v>x</x:v>
      </x:c>
      <x:c r="K184" s="264" t="str">
        <x:f>IF(NOT(ISNUMBER($I184)),"Missing","Available")</x:f>
        <x:v>Available</x:v>
      </x:c>
      <x:c r="L184" s="264" t="str">
        <x:f>"CALC-DSCR-EX-PLACEHOLDER"</x:f>
        <x:v>CALC-DSCR-EX-PLACEHOLDER</x:v>
      </x:c>
      <x:c r="M184" s="264" t="str">
        <x:f>"1.0"</x:f>
        <x:v>1.0</x:v>
      </x:c>
      <x:c r="N184" s="264" t="str">
        <x:f>""</x:f>
      </x:c>
      <x:c r="O184" s="265" t="str">
        <x:f>""</x:f>
      </x:c>
      <x:c r="P184" s="264" t="str">
        <x:f>IF('01_ASSESSMENT'!$C$7="","",'01_ASSESSMENT'!$C$7)</x:f>
        <x:v>V4.2-NGOB-CORRECTED-TEST</x:v>
      </x:c>
      <x:c r="Q184" s="264" t="str">
        <x:f>"Formula-driven blank template"</x:f>
        <x:v>Formula-driven blank template</x:v>
      </x:c>
      <x:c r="R184" s="264" t="str">
        <x:f>IF($K184="Missing","No data available",IF($H184="PLACEHOLDER_SUBSIDY","Placeholder",IF($G184="Actual","Confirmed","Projected")))</x:f>
        <x:v>Projected</x:v>
      </x:c>
      <x:c r="S184" s="264" t="str">
        <x:f>IF('02_DISPLAY_CONFIG'!$B$30="","",'02_DISPLAY_CONFIG'!$B$30)</x:f>
        <x:v>2031-2032</x:v>
      </x:c>
      <x:c r="T184" s="136"/>
      <x:c r="U184" s="136"/>
      <x:c r="V184" s="136"/>
      <x:c r="W184" s="136"/>
      <x:c r="X184" s="136"/>
      <x:c r="Y184" s="136"/>
      <x:c r="Z184" s="136"/>
    </x:row>
    <x:row r="185" ht="37.5" hidden="0" customHeight="1">
      <x:c r="A185" s="264" t="str">
        <x:f>IF($S185="","","MR-"&amp;$B185&amp;"-"&amp;$S185&amp;"-"&amp;$H185)</x:f>
        <x:v>MR-ASM-NGOB-V42-TEST-2031-2032-CASH_EX_PLACEHOLDER</x:v>
      </x:c>
      <x:c r="B185" s="264" t="str">
        <x:f>IF('01_ASSESSMENT'!$A$7="","",'01_ASSESSMENT'!$A$7)</x:f>
        <x:v>ASM-NGOB-V42-TEST</x:v>
      </x:c>
      <x:c r="C185" s="264" t="str">
        <x:f>IF('01_ASSESSMENT'!$B$7="","",'01_ASSESSMENT'!$B$7)</x:f>
        <x:v>ORG-NGOB</x:v>
      </x:c>
      <x:c r="D185" s="264" t="str">
        <x:f>IF('02_DISPLAY_CONFIG'!$B$15="","",'02_DISPLAY_CONFIG'!$B$15)</x:f>
        <x:v>PORTFOLIO-NGOB</x:v>
      </x:c>
      <x:c r="E185" s="265" t="str">
        <x:f>""</x:f>
      </x:c>
      <x:c r="F185" s="265" t="str">
        <x:f>""</x:f>
      </x:c>
      <x:c r="G185" s="264" t="str">
        <x:f>IF('02_DISPLAY_CONFIG'!$B$41="","",'02_DISPLAY_CONFIG'!$B$41)</x:f>
        <x:v>Projection</x:v>
      </x:c>
      <x:c r="H185" s="264" t="str">
        <x:f>"CASH_EX_PLACEHOLDER"</x:f>
        <x:v>CASH_EX_PLACEHOLDER</x:v>
      </x:c>
      <x:c r="I185" s="276" t="n">
        <x:f>IF(OR(NOT(ISNUMBER(I183)),NOT(ISNUMBER(I171))),"",I183-I171)</x:f>
        <x:v>-3962422.669136081</x:v>
      </x:c>
      <x:c r="J185" s="264" t="str">
        <x:f>"Currency"</x:f>
        <x:v>Currency</x:v>
      </x:c>
      <x:c r="K185" s="264" t="str">
        <x:f>IF(NOT(ISNUMBER($I185)),"Missing","Available")</x:f>
        <x:v>Available</x:v>
      </x:c>
      <x:c r="L185" s="264" t="str">
        <x:f>"CALC-CASH-EX-PLACEHOLDER"</x:f>
        <x:v>CALC-CASH-EX-PLACEHOLDER</x:v>
      </x:c>
      <x:c r="M185" s="264" t="str">
        <x:f>"1.0"</x:f>
        <x:v>1.0</x:v>
      </x:c>
      <x:c r="N185" s="264" t="str">
        <x:f>""</x:f>
      </x:c>
      <x:c r="O185" s="265" t="str">
        <x:f>""</x:f>
      </x:c>
      <x:c r="P185" s="264" t="str">
        <x:f>IF('01_ASSESSMENT'!$C$7="","",'01_ASSESSMENT'!$C$7)</x:f>
        <x:v>V4.2-NGOB-CORRECTED-TEST</x:v>
      </x:c>
      <x:c r="Q185" s="264" t="str">
        <x:f>"Formula-driven blank template"</x:f>
        <x:v>Formula-driven blank template</x:v>
      </x:c>
      <x:c r="R185" s="264" t="str">
        <x:f>IF($K185="Missing","No data available",IF($H185="PLACEHOLDER_SUBSIDY","Placeholder",IF($G185="Actual","Confirmed","Projected")))</x:f>
        <x:v>Projected</x:v>
      </x:c>
      <x:c r="S185" s="264" t="str">
        <x:f>IF('02_DISPLAY_CONFIG'!$B$30="","",'02_DISPLAY_CONFIG'!$B$30)</x:f>
        <x:v>2031-2032</x:v>
      </x:c>
      <x:c r="T185" s="136"/>
      <x:c r="U185" s="136"/>
      <x:c r="V185" s="136"/>
      <x:c r="W185" s="136"/>
      <x:c r="X185" s="136"/>
      <x:c r="Y185" s="136"/>
      <x:c r="Z185" s="136"/>
    </x:row>
    <x:row r="186" ht="37.5" hidden="0" customHeight="1">
      <x:c r="A186" s="264" t="str">
        <x:f>IF($S186="","","MR-"&amp;$B186&amp;"-"&amp;$S186&amp;"-"&amp;$H186)</x:f>
        <x:v>MR-ASM-NGOB-V42-TEST-2031-2032-RESERVE_CLOSING</x:v>
      </x:c>
      <x:c r="B186" s="264" t="str">
        <x:f>IF('01_ASSESSMENT'!$A$7="","",'01_ASSESSMENT'!$A$7)</x:f>
        <x:v>ASM-NGOB-V42-TEST</x:v>
      </x:c>
      <x:c r="C186" s="264" t="str">
        <x:f>IF('01_ASSESSMENT'!$B$7="","",'01_ASSESSMENT'!$B$7)</x:f>
        <x:v>ORG-NGOB</x:v>
      </x:c>
      <x:c r="D186" s="264" t="str">
        <x:f>IF('02_DISPLAY_CONFIG'!$B$15="","",'02_DISPLAY_CONFIG'!$B$15)</x:f>
        <x:v>PORTFOLIO-NGOB</x:v>
      </x:c>
      <x:c r="E186" s="265" t="str">
        <x:f>""</x:f>
      </x:c>
      <x:c r="F186" s="265" t="str">
        <x:f>""</x:f>
      </x:c>
      <x:c r="G186" s="264" t="str">
        <x:f>IF('02_DISPLAY_CONFIG'!$B$41="","",'02_DISPLAY_CONFIG'!$B$41)</x:f>
        <x:v>Projection</x:v>
      </x:c>
      <x:c r="H186" s="264" t="str">
        <x:f>"RESERVE_CLOSING"</x:f>
        <x:v>RESERVE_CLOSING</x:v>
      </x:c>
      <x:c r="I186" s="276" t="n">
        <x:f>IF(OR($B186="",$S186=""),"",IF(COUNTIFS('34_CASH_RESERVES'!$B$7:$B$506,$B186,'34_CASH_RESERVES'!$Q$7:$Q$506,$S186)=0,"",SUMIFS('34_CASH_RESERVES'!$G$7:$G$506,'34_CASH_RESERVES'!$B$7:$B$506,$B186,'34_CASH_RESERVES'!$Q$7:$Q$506,$S186)))</x:f>
        <x:v>7565006.425490949</x:v>
      </x:c>
      <x:c r="J186" s="264" t="str">
        <x:f>"Currency"</x:f>
        <x:v>Currency</x:v>
      </x:c>
      <x:c r="K186" s="264" t="str">
        <x:f>IF(NOT(ISNUMBER($I186)),"Missing","Available")</x:f>
        <x:v>Available</x:v>
      </x:c>
      <x:c r="L186" s="264" t="str">
        <x:f>"CALC-RESERVE"</x:f>
        <x:v>CALC-RESERVE</x:v>
      </x:c>
      <x:c r="M186" s="264" t="str">
        <x:f>"1.0"</x:f>
        <x:v>1.0</x:v>
      </x:c>
      <x:c r="N186" s="264" t="str">
        <x:f>""</x:f>
      </x:c>
      <x:c r="O186" s="265" t="str">
        <x:f>""</x:f>
      </x:c>
      <x:c r="P186" s="264" t="str">
        <x:f>IF('01_ASSESSMENT'!$C$7="","",'01_ASSESSMENT'!$C$7)</x:f>
        <x:v>V4.2-NGOB-CORRECTED-TEST</x:v>
      </x:c>
      <x:c r="Q186" s="264" t="str">
        <x:f>"Formula-driven blank template"</x:f>
        <x:v>Formula-driven blank template</x:v>
      </x:c>
      <x:c r="R186" s="264" t="str">
        <x:f>IF($K186="Missing","No data available",IF($H186="PLACEHOLDER_SUBSIDY","Placeholder",IF($G186="Actual","Confirmed","Projected")))</x:f>
        <x:v>Projected</x:v>
      </x:c>
      <x:c r="S186" s="264" t="str">
        <x:f>IF('02_DISPLAY_CONFIG'!$B$30="","",'02_DISPLAY_CONFIG'!$B$30)</x:f>
        <x:v>2031-2032</x:v>
      </x:c>
      <x:c r="T186" s="136"/>
      <x:c r="U186" s="136"/>
      <x:c r="V186" s="136"/>
      <x:c r="W186" s="136"/>
      <x:c r="X186" s="136"/>
      <x:c r="Y186" s="136"/>
      <x:c r="Z186" s="136"/>
    </x:row>
    <x:row r="187" ht="37.5" hidden="0" customHeight="1">
      <x:c r="A187" s="264" t="str">
        <x:f>IF($S187="","","MR-"&amp;$B187&amp;"-"&amp;$S187&amp;"-"&amp;$H187)</x:f>
        <x:v>MR-ASM-NGOB-V42-TEST-2031-2032-HOMES_TOTAL</x:v>
      </x:c>
      <x:c r="B187" s="264" t="str">
        <x:f>IF('01_ASSESSMENT'!$A$7="","",'01_ASSESSMENT'!$A$7)</x:f>
        <x:v>ASM-NGOB-V42-TEST</x:v>
      </x:c>
      <x:c r="C187" s="264" t="str">
        <x:f>IF('01_ASSESSMENT'!$B$7="","",'01_ASSESSMENT'!$B$7)</x:f>
        <x:v>ORG-NGOB</x:v>
      </x:c>
      <x:c r="D187" s="264" t="str">
        <x:f>IF('02_DISPLAY_CONFIG'!$B$15="","",'02_DISPLAY_CONFIG'!$B$15)</x:f>
        <x:v>PORTFOLIO-NGOB</x:v>
      </x:c>
      <x:c r="E187" s="265" t="str">
        <x:f>""</x:f>
      </x:c>
      <x:c r="F187" s="265" t="str">
        <x:f>""</x:f>
      </x:c>
      <x:c r="G187" s="264" t="str">
        <x:f>IF('02_DISPLAY_CONFIG'!$B$41="","",'02_DISPLAY_CONFIG'!$B$41)</x:f>
        <x:v>Projection</x:v>
      </x:c>
      <x:c r="H187" s="264" t="str">
        <x:f>"HOMES_TOTAL"</x:f>
        <x:v>HOMES_TOTAL</x:v>
      </x:c>
      <x:c r="I187" s="276" t="n">
        <x:f>IF(OR($B187="",$S187=""),"",IF(COUNTIFS('31_PORTFOLIO_UNITS'!$B$7:$B$506,$B187,'31_PORTFOLIO_UNITS'!$G$7:$G$506,$S187)=0,"",SUMIFS('31_PORTFOLIO_UNITS'!$I$7:$I$506,'31_PORTFOLIO_UNITS'!$B$7:$B$506,$B187,'31_PORTFOLIO_UNITS'!$G$7:$G$506,$S187)))</x:f>
        <x:v>1011</x:v>
      </x:c>
      <x:c r="J187" s="264" t="str">
        <x:f>"Count"</x:f>
        <x:v>Count</x:v>
      </x:c>
      <x:c r="K187" s="264" t="str">
        <x:f>IF(NOT(ISNUMBER($I187)),"Missing","Available")</x:f>
        <x:v>Available</x:v>
      </x:c>
      <x:c r="L187" s="264" t="str">
        <x:f>"CALC-HOMES"</x:f>
        <x:v>CALC-HOMES</x:v>
      </x:c>
      <x:c r="M187" s="264" t="str">
        <x:f>"1.0"</x:f>
        <x:v>1.0</x:v>
      </x:c>
      <x:c r="N187" s="264" t="str">
        <x:f>""</x:f>
      </x:c>
      <x:c r="O187" s="265" t="str">
        <x:f>""</x:f>
      </x:c>
      <x:c r="P187" s="264" t="str">
        <x:f>IF('01_ASSESSMENT'!$C$7="","",'01_ASSESSMENT'!$C$7)</x:f>
        <x:v>V4.2-NGOB-CORRECTED-TEST</x:v>
      </x:c>
      <x:c r="Q187" s="264" t="str">
        <x:f>"Formula-driven blank template"</x:f>
        <x:v>Formula-driven blank template</x:v>
      </x:c>
      <x:c r="R187" s="264" t="str">
        <x:f>IF($K187="Missing","No data available",IF($H187="PLACEHOLDER_SUBSIDY","Placeholder",IF($G187="Actual","Confirmed","Projected")))</x:f>
        <x:v>Projected</x:v>
      </x:c>
      <x:c r="S187" s="264" t="str">
        <x:f>IF('02_DISPLAY_CONFIG'!$B$30="","",'02_DISPLAY_CONFIG'!$B$30)</x:f>
        <x:v>2031-2032</x:v>
      </x:c>
      <x:c r="T187" s="136"/>
      <x:c r="U187" s="136"/>
      <x:c r="V187" s="136"/>
      <x:c r="W187" s="136"/>
      <x:c r="X187" s="136"/>
      <x:c r="Y187" s="136"/>
      <x:c r="Z187" s="136"/>
    </x:row>
    <x:row r="188" ht="37.5" hidden="0" customHeight="1">
      <x:c r="A188" s="264" t="str">
        <x:f>IF($S188="","","MR-"&amp;$B188&amp;"-"&amp;$S188&amp;"-"&amp;$H188)</x:f>
        <x:v>MR-ASM-NGOB-V42-TEST-2031-2032-OPEX_HEAD_OFFICE_STAFF</x:v>
      </x:c>
      <x:c r="B188" s="264" t="str">
        <x:f>IF('01_ASSESSMENT'!$A$7="","",'01_ASSESSMENT'!$A$7)</x:f>
        <x:v>ASM-NGOB-V42-TEST</x:v>
      </x:c>
      <x:c r="C188" s="264" t="str">
        <x:f>IF('01_ASSESSMENT'!$B$7="","",'01_ASSESSMENT'!$B$7)</x:f>
        <x:v>ORG-NGOB</x:v>
      </x:c>
      <x:c r="D188" s="264" t="str">
        <x:f>IF('02_DISPLAY_CONFIG'!$B$15="","",'02_DISPLAY_CONFIG'!$B$15)</x:f>
        <x:v>PORTFOLIO-NGOB</x:v>
      </x:c>
      <x:c r="E188" s="265" t="str">
        <x:f>""</x:f>
      </x:c>
      <x:c r="F188" s="265" t="str">
        <x:f>""</x:f>
      </x:c>
      <x:c r="G188" s="264" t="str">
        <x:f>IF('02_DISPLAY_CONFIG'!$B$41="","",'02_DISPLAY_CONFIG'!$B$41)</x:f>
        <x:v>Projection</x:v>
      </x:c>
      <x:c r="H188" s="264" t="str">
        <x:f>"OPEX_HEAD_OFFICE_STAFF"</x:f>
        <x:v>OPEX_HEAD_OFFICE_STAFF</x:v>
      </x:c>
      <x:c r="I188" s="276" t="n">
        <x:f>IF(OR($B188="",$S188=""),"",IF(COUNTIFS('32_FINANCIAL'!$B$7:$B$506,$B188,'32_FINANCIAL'!$G$7:$G$506,$S188,'32_FINANCIAL'!$I$7:$I$506,"OPEX_HEAD_OFFICE_STAFF",'32_FINANCIAL'!$D$7:$D$506,$D188,'32_FINANCIAL'!$V$7:$V$506,"&lt;&gt;Excluded")=0,"",SUMIFS('32_FINANCIAL'!$J$7:$J$506,'32_FINANCIAL'!$B$7:$B$506,$B188,'32_FINANCIAL'!$G$7:$G$506,$S188,'32_FINANCIAL'!$I$7:$I$506,"OPEX_HEAD_OFFICE_STAFF",'32_FINANCIAL'!$D$7:$D$506,$D188,'32_FINANCIAL'!$V$7:$V$506,"&lt;&gt;Excluded")))</x:f>
        <x:v>1011234.6028940992</x:v>
      </x:c>
      <x:c r="J188" s="264" t="str">
        <x:f>"Currency"</x:f>
        <x:v>Currency</x:v>
      </x:c>
      <x:c r="K188" s="264" t="str">
        <x:f>IF(NOT(ISNUMBER($I188)),"Missing","Available")</x:f>
        <x:v>Available</x:v>
      </x:c>
      <x:c r="L188" s="264" t="str">
        <x:f>"CALC-HEAD-OFFICE-GROWTH"</x:f>
        <x:v>CALC-HEAD-OFFICE-GROWTH</x:v>
      </x:c>
      <x:c r="M188" s="264" t="str">
        <x:f>"1.0"</x:f>
        <x:v>1.0</x:v>
      </x:c>
      <x:c r="N188" s="264" t="str">
        <x:f>""</x:f>
      </x:c>
      <x:c r="O188" s="265" t="str">
        <x:f>""</x:f>
      </x:c>
      <x:c r="P188" s="264" t="str">
        <x:f>IF('01_ASSESSMENT'!$C$7="","",'01_ASSESSMENT'!$C$7)</x:f>
        <x:v>V4.2-NGOB-CORRECTED-TEST</x:v>
      </x:c>
      <x:c r="Q188" s="264" t="str">
        <x:f>"Formula-driven blank template"</x:f>
        <x:v>Formula-driven blank template</x:v>
      </x:c>
      <x:c r="R188" s="264" t="str">
        <x:f>IF($K188="Missing","No data available",IF($H188="PLACEHOLDER_SUBSIDY","Placeholder",IF($G188="Actual","Confirmed","Projected")))</x:f>
        <x:v>Projected</x:v>
      </x:c>
      <x:c r="S188" s="264" t="str">
        <x:f>IF('02_DISPLAY_CONFIG'!$B$30="","",'02_DISPLAY_CONFIG'!$B$30)</x:f>
        <x:v>2031-2032</x:v>
      </x:c>
      <x:c r="T188" s="136"/>
      <x:c r="U188" s="136"/>
      <x:c r="V188" s="136"/>
      <x:c r="W188" s="136"/>
      <x:c r="X188" s="136"/>
      <x:c r="Y188" s="136"/>
      <x:c r="Z188" s="136"/>
    </x:row>
    <x:row r="189" ht="37.5" hidden="0" customHeight="1">
      <x:c r="A189" s="264" t="str">
        <x:f>IF($S189="","","MR-"&amp;$B189&amp;"-"&amp;$S189&amp;"-"&amp;$H189)</x:f>
        <x:v>MR-ASM-NGOB-V42-TEST-2031-2032-SUBSIDY_SHARE</x:v>
      </x:c>
      <x:c r="B189" s="264" t="str">
        <x:f>IF('01_ASSESSMENT'!$A$7="","",'01_ASSESSMENT'!$A$7)</x:f>
        <x:v>ASM-NGOB-V42-TEST</x:v>
      </x:c>
      <x:c r="C189" s="264" t="str">
        <x:f>IF('01_ASSESSMENT'!$B$7="","",'01_ASSESSMENT'!$B$7)</x:f>
        <x:v>ORG-NGOB</x:v>
      </x:c>
      <x:c r="D189" s="264" t="str">
        <x:f>IF('02_DISPLAY_CONFIG'!$B$15="","",'02_DISPLAY_CONFIG'!$B$15)</x:f>
        <x:v>PORTFOLIO-NGOB</x:v>
      </x:c>
      <x:c r="E189" s="265" t="str">
        <x:f>""</x:f>
      </x:c>
      <x:c r="F189" s="265" t="str">
        <x:f>""</x:f>
      </x:c>
      <x:c r="G189" s="264" t="str">
        <x:f>IF('02_DISPLAY_CONFIG'!$B$41="","",'02_DISPLAY_CONFIG'!$B$41)</x:f>
        <x:v>Projection</x:v>
      </x:c>
      <x:c r="H189" s="264" t="str">
        <x:f>"SUBSIDY_SHARE"</x:f>
        <x:v>SUBSIDY_SHARE</x:v>
      </x:c>
      <x:c r="I189" s="276" t="n">
        <x:f>IF(OR(NOT(ISNUMBER(I180)),NOT(ISNUMBER(I168)),I168=0),"",I180/I168)</x:f>
        <x:v>0.24604822296491108</x:v>
      </x:c>
      <x:c r="J189" s="264" t="str">
        <x:f>"Percent"</x:f>
        <x:v>Percent</x:v>
      </x:c>
      <x:c r="K189" s="264" t="str">
        <x:f>IF(NOT(ISNUMBER($I189)),"Missing","Available")</x:f>
        <x:v>Available</x:v>
      </x:c>
      <x:c r="L189" s="264" t="str">
        <x:f>"CALC-SUBSIDY-SHARE"</x:f>
        <x:v>CALC-SUBSIDY-SHARE</x:v>
      </x:c>
      <x:c r="M189" s="264" t="str">
        <x:f>"1.0"</x:f>
        <x:v>1.0</x:v>
      </x:c>
      <x:c r="N189" s="264" t="str">
        <x:f>""</x:f>
      </x:c>
      <x:c r="O189" s="265" t="str">
        <x:f>""</x:f>
      </x:c>
      <x:c r="P189" s="264" t="str">
        <x:f>IF('01_ASSESSMENT'!$C$7="","",'01_ASSESSMENT'!$C$7)</x:f>
        <x:v>V4.2-NGOB-CORRECTED-TEST</x:v>
      </x:c>
      <x:c r="Q189" s="264" t="str">
        <x:f>"Formula-driven blank template"</x:f>
        <x:v>Formula-driven blank template</x:v>
      </x:c>
      <x:c r="R189" s="264" t="str">
        <x:f>IF($K189="Missing","No data available",IF($H189="PLACEHOLDER_SUBSIDY","Placeholder",IF($G189="Actual","Confirmed","Projected")))</x:f>
        <x:v>Projected</x:v>
      </x:c>
      <x:c r="S189" s="264" t="str">
        <x:f>IF('02_DISPLAY_CONFIG'!$B$30="","",'02_DISPLAY_CONFIG'!$B$30)</x:f>
        <x:v>2031-2032</x:v>
      </x:c>
      <x:c r="T189" s="136"/>
      <x:c r="U189" s="136"/>
      <x:c r="V189" s="136"/>
      <x:c r="W189" s="136"/>
      <x:c r="X189" s="136"/>
      <x:c r="Y189" s="136"/>
      <x:c r="Z189" s="136"/>
    </x:row>
    <x:row r="190" ht="37.5" hidden="0" customHeight="1">
      <x:c r="A190" s="264"/>
      <x:c r="B190" s="264"/>
      <x:c r="C190" s="264"/>
      <x:c r="D190" s="264"/>
      <x:c r="E190" s="265"/>
      <x:c r="F190" s="265"/>
      <x:c r="G190" s="264"/>
      <x:c r="H190" s="264"/>
      <x:c r="I190" s="276"/>
      <x:c r="J190" s="264"/>
      <x:c r="K190" s="264"/>
      <x:c r="L190" s="264"/>
      <x:c r="M190" s="264"/>
      <x:c r="N190" s="264"/>
      <x:c r="O190" s="265"/>
      <x:c r="P190" s="264"/>
      <x:c r="Q190" s="264"/>
      <x:c r="R190" s="264"/>
      <x:c r="S190" s="264"/>
      <x:c r="T190" s="136"/>
      <x:c r="U190" s="136"/>
      <x:c r="V190" s="136"/>
      <x:c r="W190" s="136"/>
      <x:c r="X190" s="136"/>
      <x:c r="Y190" s="136"/>
      <x:c r="Z190" s="136"/>
    </x:row>
    <x:row r="191" ht="37.5" hidden="0" customHeight="1">
      <x:c r="A191" s="264" t="str">
        <x:f>IF($S191="","","MR-"&amp;$B191&amp;"-"&amp;$S191&amp;"-"&amp;$H191)</x:f>
        <x:v>MR-ASM-NGOB-V42-TEST-2032-2033-REVENUE</x:v>
      </x:c>
      <x:c r="B191" s="264" t="str">
        <x:f>IF('01_ASSESSMENT'!$A$7="","",'01_ASSESSMENT'!$A$7)</x:f>
        <x:v>ASM-NGOB-V42-TEST</x:v>
      </x:c>
      <x:c r="C191" s="264" t="str">
        <x:f>IF('01_ASSESSMENT'!$B$7="","",'01_ASSESSMENT'!$B$7)</x:f>
        <x:v>ORG-NGOB</x:v>
      </x:c>
      <x:c r="D191" s="264" t="str">
        <x:f>IF('02_DISPLAY_CONFIG'!$B$15="","",'02_DISPLAY_CONFIG'!$B$15)</x:f>
        <x:v>PORTFOLIO-NGOB</x:v>
      </x:c>
      <x:c r="E191" s="265" t="str">
        <x:f>""</x:f>
      </x:c>
      <x:c r="F191" s="265" t="str">
        <x:f>""</x:f>
      </x:c>
      <x:c r="G191" s="264" t="str">
        <x:f>IF('02_DISPLAY_CONFIG'!$B$42="","",'02_DISPLAY_CONFIG'!$B$42)</x:f>
        <x:v>Projection</x:v>
      </x:c>
      <x:c r="H191" s="264" t="str">
        <x:f>"REVENUE"</x:f>
        <x:v>REVENUE</x:v>
      </x:c>
      <x:c r="I191" s="276" t="n">
        <x:f>IF(OR($B191="",$S191=""),"",IF(COUNTIFS('32_FINANCIAL'!$B$7:$B$506,$B191,'32_FINANCIAL'!$G$7:$G$506,$S191,'32_FINANCIAL'!$I$7:$I$506,"REVENUE",'32_FINANCIAL'!$D$7:$D$506,$D191,'32_FINANCIAL'!$V$7:$V$506,"&lt;&gt;Excluded")=0,"",SUMIFS('32_FINANCIAL'!$J$7:$J$506,'32_FINANCIAL'!$B$7:$B$506,$B191,'32_FINANCIAL'!$G$7:$G$506,$S191,'32_FINANCIAL'!$I$7:$I$506,"REVENUE",'32_FINANCIAL'!$D$7:$D$506,$D191,'32_FINANCIAL'!$V$7:$V$506,"&lt;&gt;Excluded")))</x:f>
        <x:v>28145780.057912</x:v>
      </x:c>
      <x:c r="J191" s="264" t="str">
        <x:f>"Currency"</x:f>
        <x:v>Currency</x:v>
      </x:c>
      <x:c r="K191" s="264" t="str">
        <x:f>IF(NOT(ISNUMBER($I191)),"Missing","Available")</x:f>
        <x:v>Available</x:v>
      </x:c>
      <x:c r="L191" s="264" t="str">
        <x:f>"CALC-REVENUE"</x:f>
        <x:v>CALC-REVENUE</x:v>
      </x:c>
      <x:c r="M191" s="264" t="str">
        <x:f>"1.0"</x:f>
        <x:v>1.0</x:v>
      </x:c>
      <x:c r="N191" s="264" t="str">
        <x:f>""</x:f>
      </x:c>
      <x:c r="O191" s="265" t="str">
        <x:f>""</x:f>
      </x:c>
      <x:c r="P191" s="264" t="str">
        <x:f>IF('01_ASSESSMENT'!$C$7="","",'01_ASSESSMENT'!$C$7)</x:f>
        <x:v>V4.2-NGOB-CORRECTED-TEST</x:v>
      </x:c>
      <x:c r="Q191" s="264" t="str">
        <x:f>"Formula-driven blank template"</x:f>
        <x:v>Formula-driven blank template</x:v>
      </x:c>
      <x:c r="R191" s="264" t="str">
        <x:f>IF($K191="Missing","No data available",IF($H191="PLACEHOLDER_SUBSIDY","Placeholder",IF($G191="Actual","Confirmed","Projected")))</x:f>
        <x:v>Projected</x:v>
      </x:c>
      <x:c r="S191" s="264" t="str">
        <x:f>IF('02_DISPLAY_CONFIG'!$B$31="","",'02_DISPLAY_CONFIG'!$B$31)</x:f>
        <x:v>2032-2033</x:v>
      </x:c>
      <x:c r="T191" s="136"/>
      <x:c r="U191" s="136"/>
      <x:c r="V191" s="136"/>
      <x:c r="W191" s="136"/>
      <x:c r="X191" s="136"/>
      <x:c r="Y191" s="136"/>
      <x:c r="Z191" s="136"/>
    </x:row>
    <x:row r="192" ht="37.5" hidden="0" customHeight="1">
      <x:c r="A192" s="264" t="str">
        <x:f>IF($S192="","","MR-"&amp;$B192&amp;"-"&amp;$S192&amp;"-"&amp;$H192)</x:f>
        <x:v>MR-ASM-NGOB-V42-TEST-2032-2033-OPEX</x:v>
      </x:c>
      <x:c r="B192" s="264" t="str">
        <x:f>IF('01_ASSESSMENT'!$A$7="","",'01_ASSESSMENT'!$A$7)</x:f>
        <x:v>ASM-NGOB-V42-TEST</x:v>
      </x:c>
      <x:c r="C192" s="264" t="str">
        <x:f>IF('01_ASSESSMENT'!$B$7="","",'01_ASSESSMENT'!$B$7)</x:f>
        <x:v>ORG-NGOB</x:v>
      </x:c>
      <x:c r="D192" s="264" t="str">
        <x:f>IF('02_DISPLAY_CONFIG'!$B$15="","",'02_DISPLAY_CONFIG'!$B$15)</x:f>
        <x:v>PORTFOLIO-NGOB</x:v>
      </x:c>
      <x:c r="E192" s="265" t="str">
        <x:f>""</x:f>
      </x:c>
      <x:c r="F192" s="265" t="str">
        <x:f>""</x:f>
      </x:c>
      <x:c r="G192" s="264" t="str">
        <x:f>IF('02_DISPLAY_CONFIG'!$B$42="","",'02_DISPLAY_CONFIG'!$B$42)</x:f>
        <x:v>Projection</x:v>
      </x:c>
      <x:c r="H192" s="264" t="str">
        <x:f>"OPEX"</x:f>
        <x:v>OPEX</x:v>
      </x:c>
      <x:c r="I192" s="276" t="n">
        <x:f>IF(OR($B192="",$S192=""),"",IF(COUNTIFS('32_FINANCIAL'!$B$7:$B$506,$B192,'32_FINANCIAL'!$G$7:$G$506,$S192,'32_FINANCIAL'!$I$7:$I$506,"OPEX",'32_FINANCIAL'!$D$7:$D$506,$D192,'32_FINANCIAL'!$V$7:$V$506,"&lt;&gt;Excluded")=0,"",SUMIFS('32_FINANCIAL'!$J$7:$J$506,'32_FINANCIAL'!$B$7:$B$506,$B192,'32_FINANCIAL'!$G$7:$G$506,$S192,'32_FINANCIAL'!$I$7:$I$506,"OPEX",'32_FINANCIAL'!$D$7:$D$506,$D192,'32_FINANCIAL'!$V$7:$V$506,"&lt;&gt;Excluded")))</x:f>
        <x:v>13580953.509987181</x:v>
      </x:c>
      <x:c r="J192" s="264" t="str">
        <x:f>"Currency"</x:f>
        <x:v>Currency</x:v>
      </x:c>
      <x:c r="K192" s="264" t="str">
        <x:f>IF(NOT(ISNUMBER($I192)),"Missing","Available")</x:f>
        <x:v>Available</x:v>
      </x:c>
      <x:c r="L192" s="264" t="str">
        <x:f>"CALC-OPEX"</x:f>
        <x:v>CALC-OPEX</x:v>
      </x:c>
      <x:c r="M192" s="264" t="str">
        <x:f>"1.0"</x:f>
        <x:v>1.0</x:v>
      </x:c>
      <x:c r="N192" s="264" t="str">
        <x:f>""</x:f>
      </x:c>
      <x:c r="O192" s="265" t="str">
        <x:f>""</x:f>
      </x:c>
      <x:c r="P192" s="264" t="str">
        <x:f>IF('01_ASSESSMENT'!$C$7="","",'01_ASSESSMENT'!$C$7)</x:f>
        <x:v>V4.2-NGOB-CORRECTED-TEST</x:v>
      </x:c>
      <x:c r="Q192" s="264" t="str">
        <x:f>"Formula-driven blank template"</x:f>
        <x:v>Formula-driven blank template</x:v>
      </x:c>
      <x:c r="R192" s="264" t="str">
        <x:f>IF($K192="Missing","No data available",IF($H192="PLACEHOLDER_SUBSIDY","Placeholder",IF($G192="Actual","Confirmed","Projected")))</x:f>
        <x:v>Projected</x:v>
      </x:c>
      <x:c r="S192" s="264" t="str">
        <x:f>IF('02_DISPLAY_CONFIG'!$B$31="","",'02_DISPLAY_CONFIG'!$B$31)</x:f>
        <x:v>2032-2033</x:v>
      </x:c>
      <x:c r="T192" s="136"/>
      <x:c r="U192" s="136"/>
      <x:c r="V192" s="136"/>
      <x:c r="W192" s="136"/>
      <x:c r="X192" s="136"/>
      <x:c r="Y192" s="136"/>
      <x:c r="Z192" s="136"/>
    </x:row>
    <x:row r="193" ht="37.5" hidden="0" customHeight="1">
      <x:c r="A193" s="264" t="str">
        <x:f>IF($S193="","","MR-"&amp;$B193&amp;"-"&amp;$S193&amp;"-"&amp;$H193)</x:f>
        <x:v>MR-ASM-NGOB-V42-TEST-2032-2033-NOI</x:v>
      </x:c>
      <x:c r="B193" s="264" t="str">
        <x:f>IF('01_ASSESSMENT'!$A$7="","",'01_ASSESSMENT'!$A$7)</x:f>
        <x:v>ASM-NGOB-V42-TEST</x:v>
      </x:c>
      <x:c r="C193" s="264" t="str">
        <x:f>IF('01_ASSESSMENT'!$B$7="","",'01_ASSESSMENT'!$B$7)</x:f>
        <x:v>ORG-NGOB</x:v>
      </x:c>
      <x:c r="D193" s="264" t="str">
        <x:f>IF('02_DISPLAY_CONFIG'!$B$15="","",'02_DISPLAY_CONFIG'!$B$15)</x:f>
        <x:v>PORTFOLIO-NGOB</x:v>
      </x:c>
      <x:c r="E193" s="265" t="str">
        <x:f>""</x:f>
      </x:c>
      <x:c r="F193" s="265" t="str">
        <x:f>""</x:f>
      </x:c>
      <x:c r="G193" s="264" t="str">
        <x:f>IF('02_DISPLAY_CONFIG'!$B$42="","",'02_DISPLAY_CONFIG'!$B$42)</x:f>
        <x:v>Projection</x:v>
      </x:c>
      <x:c r="H193" s="264" t="str">
        <x:f>"NOI"</x:f>
        <x:v>NOI</x:v>
      </x:c>
      <x:c r="I193" s="276" t="n">
        <x:f>IF(OR(NOT(ISNUMBER(I191)),NOT(ISNUMBER(I192))),"",I191-I192)</x:f>
        <x:v>14564826.547924818</x:v>
      </x:c>
      <x:c r="J193" s="264" t="str">
        <x:f>"Currency"</x:f>
        <x:v>Currency</x:v>
      </x:c>
      <x:c r="K193" s="264" t="str">
        <x:f>IF(NOT(ISNUMBER($I193)),"Missing","Available")</x:f>
        <x:v>Available</x:v>
      </x:c>
      <x:c r="L193" s="264" t="str">
        <x:f>"CALC-NOI"</x:f>
        <x:v>CALC-NOI</x:v>
      </x:c>
      <x:c r="M193" s="264" t="str">
        <x:f>"1.0"</x:f>
        <x:v>1.0</x:v>
      </x:c>
      <x:c r="N193" s="264" t="str">
        <x:f>""</x:f>
      </x:c>
      <x:c r="O193" s="265" t="str">
        <x:f>""</x:f>
      </x:c>
      <x:c r="P193" s="264" t="str">
        <x:f>IF('01_ASSESSMENT'!$C$7="","",'01_ASSESSMENT'!$C$7)</x:f>
        <x:v>V4.2-NGOB-CORRECTED-TEST</x:v>
      </x:c>
      <x:c r="Q193" s="264" t="str">
        <x:f>"Formula-driven blank template"</x:f>
        <x:v>Formula-driven blank template</x:v>
      </x:c>
      <x:c r="R193" s="264" t="str">
        <x:f>IF($K193="Missing","No data available",IF($H193="PLACEHOLDER_SUBSIDY","Placeholder",IF($G193="Actual","Confirmed","Projected")))</x:f>
        <x:v>Projected</x:v>
      </x:c>
      <x:c r="S193" s="264" t="str">
        <x:f>IF('02_DISPLAY_CONFIG'!$B$31="","",'02_DISPLAY_CONFIG'!$B$31)</x:f>
        <x:v>2032-2033</x:v>
      </x:c>
      <x:c r="T193" s="136"/>
      <x:c r="U193" s="136"/>
      <x:c r="V193" s="136"/>
      <x:c r="W193" s="136"/>
      <x:c r="X193" s="136"/>
      <x:c r="Y193" s="136"/>
      <x:c r="Z193" s="136"/>
    </x:row>
    <x:row r="194" ht="37.5" hidden="0" customHeight="1">
      <x:c r="A194" s="264" t="str">
        <x:f>IF($S194="","","MR-"&amp;$B194&amp;"-"&amp;$S194&amp;"-"&amp;$H194)</x:f>
        <x:v>MR-ASM-NGOB-V42-TEST-2032-2033-DEBT_SERVICE</x:v>
      </x:c>
      <x:c r="B194" s="264" t="str">
        <x:f>IF('01_ASSESSMENT'!$A$7="","",'01_ASSESSMENT'!$A$7)</x:f>
        <x:v>ASM-NGOB-V42-TEST</x:v>
      </x:c>
      <x:c r="C194" s="264" t="str">
        <x:f>IF('01_ASSESSMENT'!$B$7="","",'01_ASSESSMENT'!$B$7)</x:f>
        <x:v>ORG-NGOB</x:v>
      </x:c>
      <x:c r="D194" s="264" t="str">
        <x:f>IF('02_DISPLAY_CONFIG'!$B$15="","",'02_DISPLAY_CONFIG'!$B$15)</x:f>
        <x:v>PORTFOLIO-NGOB</x:v>
      </x:c>
      <x:c r="E194" s="265" t="str">
        <x:f>""</x:f>
      </x:c>
      <x:c r="F194" s="265" t="str">
        <x:f>""</x:f>
      </x:c>
      <x:c r="G194" s="264" t="str">
        <x:f>IF('02_DISPLAY_CONFIG'!$B$42="","",'02_DISPLAY_CONFIG'!$B$42)</x:f>
        <x:v>Projection</x:v>
      </x:c>
      <x:c r="H194" s="264" t="str">
        <x:f>"DEBT_SERVICE"</x:f>
        <x:v>DEBT_SERVICE</x:v>
      </x:c>
      <x:c r="I194" s="276" t="n">
        <x:f>IF(OR($B194="",$S194="",$D194=""),"",IF(COUNTIFS('33_DEBT_SCHEDULE'!$B$7:$B$506,$B194,'33_DEBT_SCHEDULE'!$G$7:$G$506,$S194,'33_DEBT_SCHEDULE'!$D$7:$D$506,$D194)=0,"",SUMIFS('33_DEBT_SCHEDULE'!$L$7:$L$506,'33_DEBT_SCHEDULE'!$B$7:$B$506,$B194,'33_DEBT_SCHEDULE'!$G$7:$G$506,$S194,'33_DEBT_SCHEDULE'!$D$7:$D$506,$D194)))</x:f>
        <x:v>13376363</x:v>
      </x:c>
      <x:c r="J194" s="264" t="str">
        <x:f>"Currency"</x:f>
        <x:v>Currency</x:v>
      </x:c>
      <x:c r="K194" s="264" t="str">
        <x:f>IF(NOT(ISNUMBER($I194)),"Missing","Available")</x:f>
        <x:v>Available</x:v>
      </x:c>
      <x:c r="L194" s="264" t="str">
        <x:f>"CALC-DEBT-SVC"</x:f>
        <x:v>CALC-DEBT-SVC</x:v>
      </x:c>
      <x:c r="M194" s="264" t="str">
        <x:f>"1.0"</x:f>
        <x:v>1.0</x:v>
      </x:c>
      <x:c r="N194" s="264" t="str">
        <x:f>""</x:f>
      </x:c>
      <x:c r="O194" s="265" t="str">
        <x:f>""</x:f>
      </x:c>
      <x:c r="P194" s="264" t="str">
        <x:f>IF('01_ASSESSMENT'!$C$7="","",'01_ASSESSMENT'!$C$7)</x:f>
        <x:v>V4.2-NGOB-CORRECTED-TEST</x:v>
      </x:c>
      <x:c r="Q194" s="264" t="str">
        <x:f>"Formula-driven blank template"</x:f>
        <x:v>Formula-driven blank template</x:v>
      </x:c>
      <x:c r="R194" s="264" t="str">
        <x:f>IF($K194="Missing","No data available",IF($H194="PLACEHOLDER_SUBSIDY","Placeholder",IF($G194="Actual","Confirmed","Projected")))</x:f>
        <x:v>Projected</x:v>
      </x:c>
      <x:c r="S194" s="264" t="str">
        <x:f>IF('02_DISPLAY_CONFIG'!$B$31="","",'02_DISPLAY_CONFIG'!$B$31)</x:f>
        <x:v>2032-2033</x:v>
      </x:c>
      <x:c r="T194" s="136"/>
      <x:c r="U194" s="136"/>
      <x:c r="V194" s="136"/>
      <x:c r="W194" s="136"/>
      <x:c r="X194" s="136"/>
      <x:c r="Y194" s="136"/>
      <x:c r="Z194" s="136"/>
    </x:row>
    <x:row r="195" ht="37.5" hidden="0" customHeight="1">
      <x:c r="A195" s="264" t="str">
        <x:f>IF($S195="","","MR-"&amp;$B195&amp;"-"&amp;$S195&amp;"-"&amp;$H195)</x:f>
        <x:v>MR-ASM-NGOB-V42-TEST-2032-2033-CASH_AFTER_DEBT</x:v>
      </x:c>
      <x:c r="B195" s="264" t="str">
        <x:f>IF('01_ASSESSMENT'!$A$7="","",'01_ASSESSMENT'!$A$7)</x:f>
        <x:v>ASM-NGOB-V42-TEST</x:v>
      </x:c>
      <x:c r="C195" s="264" t="str">
        <x:f>IF('01_ASSESSMENT'!$B$7="","",'01_ASSESSMENT'!$B$7)</x:f>
        <x:v>ORG-NGOB</x:v>
      </x:c>
      <x:c r="D195" s="264" t="str">
        <x:f>IF('02_DISPLAY_CONFIG'!$B$15="","",'02_DISPLAY_CONFIG'!$B$15)</x:f>
        <x:v>PORTFOLIO-NGOB</x:v>
      </x:c>
      <x:c r="E195" s="265" t="str">
        <x:f>""</x:f>
      </x:c>
      <x:c r="F195" s="265" t="str">
        <x:f>""</x:f>
      </x:c>
      <x:c r="G195" s="264" t="str">
        <x:f>IF('02_DISPLAY_CONFIG'!$B$42="","",'02_DISPLAY_CONFIG'!$B$42)</x:f>
        <x:v>Projection</x:v>
      </x:c>
      <x:c r="H195" s="264" t="str">
        <x:f>"CASH_AFTER_DEBT"</x:f>
        <x:v>CASH_AFTER_DEBT</x:v>
      </x:c>
      <x:c r="I195" s="276" t="n">
        <x:f>IF(OR(NOT(ISNUMBER(I193)),NOT(ISNUMBER(I194))),"",I193-I194)</x:f>
        <x:v>1188463.5479248185</x:v>
      </x:c>
      <x:c r="J195" s="264" t="str">
        <x:f>"Currency"</x:f>
        <x:v>Currency</x:v>
      </x:c>
      <x:c r="K195" s="264" t="str">
        <x:f>IF(NOT(ISNUMBER($I195)),"Missing","Available")</x:f>
        <x:v>Available</x:v>
      </x:c>
      <x:c r="L195" s="264" t="str">
        <x:f>"CALC-CASH-AFTER-DEBT"</x:f>
        <x:v>CALC-CASH-AFTER-DEBT</x:v>
      </x:c>
      <x:c r="M195" s="264" t="str">
        <x:f>"1.0"</x:f>
        <x:v>1.0</x:v>
      </x:c>
      <x:c r="N195" s="264" t="str">
        <x:f>""</x:f>
      </x:c>
      <x:c r="O195" s="265" t="str">
        <x:f>""</x:f>
      </x:c>
      <x:c r="P195" s="264" t="str">
        <x:f>IF('01_ASSESSMENT'!$C$7="","",'01_ASSESSMENT'!$C$7)</x:f>
        <x:v>V4.2-NGOB-CORRECTED-TEST</x:v>
      </x:c>
      <x:c r="Q195" s="264" t="str">
        <x:f>"Formula-driven blank template"</x:f>
        <x:v>Formula-driven blank template</x:v>
      </x:c>
      <x:c r="R195" s="264" t="str">
        <x:f>IF($K195="Missing","No data available",IF($H195="PLACEHOLDER_SUBSIDY","Placeholder",IF($G195="Actual","Confirmed","Projected")))</x:f>
        <x:v>Projected</x:v>
      </x:c>
      <x:c r="S195" s="264" t="str">
        <x:f>IF('02_DISPLAY_CONFIG'!$B$31="","",'02_DISPLAY_CONFIG'!$B$31)</x:f>
        <x:v>2032-2033</x:v>
      </x:c>
      <x:c r="T195" s="136"/>
      <x:c r="U195" s="136"/>
      <x:c r="V195" s="136"/>
      <x:c r="W195" s="136"/>
      <x:c r="X195" s="136"/>
      <x:c r="Y195" s="136"/>
      <x:c r="Z195" s="136"/>
    </x:row>
    <x:row r="196" ht="37.5" hidden="0" customHeight="1">
      <x:c r="A196" s="264" t="str">
        <x:f>IF($S196="","","MR-"&amp;$B196&amp;"-"&amp;$S196&amp;"-"&amp;$H196)</x:f>
        <x:v>MR-ASM-NGOB-V42-TEST-2032-2033-DSCR</x:v>
      </x:c>
      <x:c r="B196" s="264" t="str">
        <x:f>IF('01_ASSESSMENT'!$A$7="","",'01_ASSESSMENT'!$A$7)</x:f>
        <x:v>ASM-NGOB-V42-TEST</x:v>
      </x:c>
      <x:c r="C196" s="264" t="str">
        <x:f>IF('01_ASSESSMENT'!$B$7="","",'01_ASSESSMENT'!$B$7)</x:f>
        <x:v>ORG-NGOB</x:v>
      </x:c>
      <x:c r="D196" s="264" t="str">
        <x:f>IF('02_DISPLAY_CONFIG'!$B$15="","",'02_DISPLAY_CONFIG'!$B$15)</x:f>
        <x:v>PORTFOLIO-NGOB</x:v>
      </x:c>
      <x:c r="E196" s="265" t="str">
        <x:f>""</x:f>
      </x:c>
      <x:c r="F196" s="265" t="str">
        <x:f>""</x:f>
      </x:c>
      <x:c r="G196" s="264" t="str">
        <x:f>IF('02_DISPLAY_CONFIG'!$B$42="","",'02_DISPLAY_CONFIG'!$B$42)</x:f>
        <x:v>Projection</x:v>
      </x:c>
      <x:c r="H196" s="264" t="str">
        <x:f>"DSCR"</x:f>
        <x:v>DSCR</x:v>
      </x:c>
      <x:c r="I196" s="276" t="n">
        <x:f>IF(OR(NOT(ISNUMBER(I193)),NOT(ISNUMBER(I194)),I194&lt;=0),"",I193/I194)</x:f>
        <x:v>1.088848033499451</x:v>
      </x:c>
      <x:c r="J196" s="264" t="str">
        <x:f>"x"</x:f>
        <x:v>x</x:v>
      </x:c>
      <x:c r="K196" s="264" t="str">
        <x:f>IF(NOT(ISNUMBER($I196)),"Missing","Available")</x:f>
        <x:v>Available</x:v>
      </x:c>
      <x:c r="L196" s="264" t="str">
        <x:f>"CALC-DSCR"</x:f>
        <x:v>CALC-DSCR</x:v>
      </x:c>
      <x:c r="M196" s="264" t="str">
        <x:f>"1.0"</x:f>
        <x:v>1.0</x:v>
      </x:c>
      <x:c r="N196" s="264" t="str">
        <x:f>""</x:f>
      </x:c>
      <x:c r="O196" s="265" t="str">
        <x:f>""</x:f>
      </x:c>
      <x:c r="P196" s="264" t="str">
        <x:f>IF('01_ASSESSMENT'!$C$7="","",'01_ASSESSMENT'!$C$7)</x:f>
        <x:v>V4.2-NGOB-CORRECTED-TEST</x:v>
      </x:c>
      <x:c r="Q196" s="264" t="str">
        <x:f>"Formula-driven blank template"</x:f>
        <x:v>Formula-driven blank template</x:v>
      </x:c>
      <x:c r="R196" s="264" t="str">
        <x:f>IF($K196="Missing","No data available",IF($H196="PLACEHOLDER_SUBSIDY","Placeholder",IF($G196="Actual","Confirmed","Projected")))</x:f>
        <x:v>Projected</x:v>
      </x:c>
      <x:c r="S196" s="264" t="str">
        <x:f>IF('02_DISPLAY_CONFIG'!$B$31="","",'02_DISPLAY_CONFIG'!$B$31)</x:f>
        <x:v>2032-2033</x:v>
      </x:c>
      <x:c r="T196" s="136"/>
      <x:c r="U196" s="136"/>
      <x:c r="V196" s="136"/>
      <x:c r="W196" s="136"/>
      <x:c r="X196" s="136"/>
      <x:c r="Y196" s="136"/>
      <x:c r="Z196" s="136"/>
    </x:row>
    <x:row r="197" ht="37.5" hidden="0" customHeight="1">
      <x:c r="A197" s="264" t="str">
        <x:f>IF($S197="","","MR-"&amp;$B197&amp;"-"&amp;$S197&amp;"-"&amp;$H197)</x:f>
        <x:v>MR-ASM-NGOB-V42-TEST-2032-2033-REQUIRED_NOI</x:v>
      </x:c>
      <x:c r="B197" s="264" t="str">
        <x:f>IF('01_ASSESSMENT'!$A$7="","",'01_ASSESSMENT'!$A$7)</x:f>
        <x:v>ASM-NGOB-V42-TEST</x:v>
      </x:c>
      <x:c r="C197" s="264" t="str">
        <x:f>IF('01_ASSESSMENT'!$B$7="","",'01_ASSESSMENT'!$B$7)</x:f>
        <x:v>ORG-NGOB</x:v>
      </x:c>
      <x:c r="D197" s="264" t="str">
        <x:f>IF('02_DISPLAY_CONFIG'!$B$15="","",'02_DISPLAY_CONFIG'!$B$15)</x:f>
        <x:v>PORTFOLIO-NGOB</x:v>
      </x:c>
      <x:c r="E197" s="265" t="str">
        <x:f>""</x:f>
      </x:c>
      <x:c r="F197" s="265" t="str">
        <x:f>""</x:f>
      </x:c>
      <x:c r="G197" s="264" t="str">
        <x:f>IF('02_DISPLAY_CONFIG'!$B$42="","",'02_DISPLAY_CONFIG'!$B$42)</x:f>
        <x:v>Projection</x:v>
      </x:c>
      <x:c r="H197" s="264" t="str">
        <x:f>"REQUIRED_NOI"</x:f>
        <x:v>REQUIRED_NOI</x:v>
      </x:c>
      <x:c r="I197" s="276" t="n">
        <x:f>IF(OR(NOT(ISNUMBER(I194)),'02_DISPLAY_CONFIG'!$B$16=""),"",I194*'02_DISPLAY_CONFIG'!$B$16)</x:f>
        <x:v>16051635.6</x:v>
      </x:c>
      <x:c r="J197" s="264" t="str">
        <x:f>"Currency"</x:f>
        <x:v>Currency</x:v>
      </x:c>
      <x:c r="K197" s="264" t="str">
        <x:f>IF(NOT(ISNUMBER($I197)),"Missing","Available")</x:f>
        <x:v>Available</x:v>
      </x:c>
      <x:c r="L197" s="264" t="str">
        <x:f>"CALC-REQ-NOI"</x:f>
        <x:v>CALC-REQ-NOI</x:v>
      </x:c>
      <x:c r="M197" s="264" t="str">
        <x:f>"1.0"</x:f>
        <x:v>1.0</x:v>
      </x:c>
      <x:c r="N197" s="264" t="str">
        <x:f>""</x:f>
      </x:c>
      <x:c r="O197" s="265" t="str">
        <x:f>""</x:f>
      </x:c>
      <x:c r="P197" s="264" t="str">
        <x:f>IF('01_ASSESSMENT'!$C$7="","",'01_ASSESSMENT'!$C$7)</x:f>
        <x:v>V4.2-NGOB-CORRECTED-TEST</x:v>
      </x:c>
      <x:c r="Q197" s="264" t="str">
        <x:f>"Formula-driven blank template"</x:f>
        <x:v>Formula-driven blank template</x:v>
      </x:c>
      <x:c r="R197" s="264" t="str">
        <x:f>IF($K197="Missing","No data available",IF($H197="PLACEHOLDER_SUBSIDY","Placeholder",IF($G197="Actual","Confirmed","Projected")))</x:f>
        <x:v>Projected</x:v>
      </x:c>
      <x:c r="S197" s="264" t="str">
        <x:f>IF('02_DISPLAY_CONFIG'!$B$31="","",'02_DISPLAY_CONFIG'!$B$31)</x:f>
        <x:v>2032-2033</x:v>
      </x:c>
      <x:c r="T197" s="136"/>
      <x:c r="U197" s="136"/>
      <x:c r="V197" s="136"/>
      <x:c r="W197" s="136"/>
      <x:c r="X197" s="136"/>
      <x:c r="Y197" s="136"/>
      <x:c r="Z197" s="136"/>
    </x:row>
    <x:row r="198" ht="37.5" hidden="0" customHeight="1">
      <x:c r="A198" s="264" t="str">
        <x:f>IF($S198="","","MR-"&amp;$B198&amp;"-"&amp;$S198&amp;"-"&amp;$H198)</x:f>
        <x:v>MR-ASM-NGOB-V42-TEST-2032-2033-COVERAGE_GAP</x:v>
      </x:c>
      <x:c r="B198" s="264" t="str">
        <x:f>IF('01_ASSESSMENT'!$A$7="","",'01_ASSESSMENT'!$A$7)</x:f>
        <x:v>ASM-NGOB-V42-TEST</x:v>
      </x:c>
      <x:c r="C198" s="264" t="str">
        <x:f>IF('01_ASSESSMENT'!$B$7="","",'01_ASSESSMENT'!$B$7)</x:f>
        <x:v>ORG-NGOB</x:v>
      </x:c>
      <x:c r="D198" s="264" t="str">
        <x:f>IF('02_DISPLAY_CONFIG'!$B$15="","",'02_DISPLAY_CONFIG'!$B$15)</x:f>
        <x:v>PORTFOLIO-NGOB</x:v>
      </x:c>
      <x:c r="E198" s="265" t="str">
        <x:f>""</x:f>
      </x:c>
      <x:c r="F198" s="265" t="str">
        <x:f>""</x:f>
      </x:c>
      <x:c r="G198" s="264" t="str">
        <x:f>IF('02_DISPLAY_CONFIG'!$B$42="","",'02_DISPLAY_CONFIG'!$B$42)</x:f>
        <x:v>Projection</x:v>
      </x:c>
      <x:c r="H198" s="264" t="str">
        <x:f>"COVERAGE_GAP"</x:f>
        <x:v>COVERAGE_GAP</x:v>
      </x:c>
      <x:c r="I198" s="276" t="n">
        <x:f>IF(OR(NOT(ISNUMBER(I197)),NOT(ISNUMBER(I193))),"",I197-I193)</x:f>
        <x:v>1486809.0520751812</x:v>
      </x:c>
      <x:c r="J198" s="264" t="str">
        <x:f>"Currency"</x:f>
        <x:v>Currency</x:v>
      </x:c>
      <x:c r="K198" s="264" t="str">
        <x:f>IF(NOT(ISNUMBER($I198)),"Missing","Available")</x:f>
        <x:v>Available</x:v>
      </x:c>
      <x:c r="L198" s="264" t="str">
        <x:f>"CALC-COVERAGE-GAP"</x:f>
        <x:v>CALC-COVERAGE-GAP</x:v>
      </x:c>
      <x:c r="M198" s="264" t="str">
        <x:f>"1.0"</x:f>
        <x:v>1.0</x:v>
      </x:c>
      <x:c r="N198" s="264" t="str">
        <x:f>""</x:f>
      </x:c>
      <x:c r="O198" s="265" t="str">
        <x:f>""</x:f>
      </x:c>
      <x:c r="P198" s="264" t="str">
        <x:f>IF('01_ASSESSMENT'!$C$7="","",'01_ASSESSMENT'!$C$7)</x:f>
        <x:v>V4.2-NGOB-CORRECTED-TEST</x:v>
      </x:c>
      <x:c r="Q198" s="264" t="str">
        <x:f>"Formula-driven blank template"</x:f>
        <x:v>Formula-driven blank template</x:v>
      </x:c>
      <x:c r="R198" s="264" t="str">
        <x:f>IF($K198="Missing","No data available",IF($H198="PLACEHOLDER_SUBSIDY","Placeholder",IF($G198="Actual","Confirmed","Projected")))</x:f>
        <x:v>Projected</x:v>
      </x:c>
      <x:c r="S198" s="264" t="str">
        <x:f>IF('02_DISPLAY_CONFIG'!$B$31="","",'02_DISPLAY_CONFIG'!$B$31)</x:f>
        <x:v>2032-2033</x:v>
      </x:c>
      <x:c r="T198" s="136"/>
      <x:c r="U198" s="136"/>
      <x:c r="V198" s="136"/>
      <x:c r="W198" s="136"/>
      <x:c r="X198" s="136"/>
      <x:c r="Y198" s="136"/>
      <x:c r="Z198" s="136"/>
    </x:row>
    <x:row r="199" ht="37.5" hidden="0" customHeight="1">
      <x:c r="A199" s="264" t="str">
        <x:f>IF($S199="","","MR-"&amp;$B199&amp;"-"&amp;$S199&amp;"-"&amp;$H199)</x:f>
        <x:v>MR-ASM-NGOB-V42-TEST-2032-2033-RESERVE_CONTRIBUTION</x:v>
      </x:c>
      <x:c r="B199" s="264" t="str">
        <x:f>IF('01_ASSESSMENT'!$A$7="","",'01_ASSESSMENT'!$A$7)</x:f>
        <x:v>ASM-NGOB-V42-TEST</x:v>
      </x:c>
      <x:c r="C199" s="264" t="str">
        <x:f>IF('01_ASSESSMENT'!$B$7="","",'01_ASSESSMENT'!$B$7)</x:f>
        <x:v>ORG-NGOB</x:v>
      </x:c>
      <x:c r="D199" s="264" t="str">
        <x:f>IF('02_DISPLAY_CONFIG'!$B$15="","",'02_DISPLAY_CONFIG'!$B$15)</x:f>
        <x:v>PORTFOLIO-NGOB</x:v>
      </x:c>
      <x:c r="E199" s="265" t="str">
        <x:f>""</x:f>
      </x:c>
      <x:c r="F199" s="265" t="str">
        <x:f>""</x:f>
      </x:c>
      <x:c r="G199" s="264" t="str">
        <x:f>IF('02_DISPLAY_CONFIG'!$B$42="","",'02_DISPLAY_CONFIG'!$B$42)</x:f>
        <x:v>Projection</x:v>
      </x:c>
      <x:c r="H199" s="264" t="str">
        <x:f>"RESERVE_CONTRIBUTION"</x:f>
        <x:v>RESERVE_CONTRIBUTION</x:v>
      </x:c>
      <x:c r="I199" s="276" t="n">
        <x:f>IF(OR($B199="",$S199=""),"",IF(COUNTIFS('32_FINANCIAL'!$B$7:$B$506,$B199,'32_FINANCIAL'!$G$7:$G$506,$S199,'32_FINANCIAL'!$I$7:$I$506,"RESERVE_CONTRIBUTION",'32_FINANCIAL'!$D$7:$D$506,$D199,'32_FINANCIAL'!$V$7:$V$506,"&lt;&gt;Excluded")=0,"",SUMIFS('32_FINANCIAL'!$J$7:$J$506,'32_FINANCIAL'!$B$7:$B$506,$B199,'32_FINANCIAL'!$G$7:$G$506,$S199,'32_FINANCIAL'!$I$7:$I$506,"RESERVE_CONTRIBUTION",'32_FINANCIAL'!$D$7:$D$506,$D199,'32_FINANCIAL'!$V$7:$V$506,"&lt;&gt;Excluded")))</x:f>
        <x:v>252698.157402239</x:v>
      </x:c>
      <x:c r="J199" s="264" t="str">
        <x:f>"Currency"</x:f>
        <x:v>Currency</x:v>
      </x:c>
      <x:c r="K199" s="264" t="str">
        <x:f>IF(NOT(ISNUMBER($I199)),"Missing","Available")</x:f>
        <x:v>Available</x:v>
      </x:c>
      <x:c r="L199" s="264" t="str">
        <x:f>"CALC-REPAIR"</x:f>
        <x:v>CALC-REPAIR</x:v>
      </x:c>
      <x:c r="M199" s="264" t="str">
        <x:f>"1.0"</x:f>
        <x:v>1.0</x:v>
      </x:c>
      <x:c r="N199" s="264" t="str">
        <x:f>""</x:f>
      </x:c>
      <x:c r="O199" s="265" t="str">
        <x:f>""</x:f>
      </x:c>
      <x:c r="P199" s="264" t="str">
        <x:f>IF('01_ASSESSMENT'!$C$7="","",'01_ASSESSMENT'!$C$7)</x:f>
        <x:v>V4.2-NGOB-CORRECTED-TEST</x:v>
      </x:c>
      <x:c r="Q199" s="264" t="str">
        <x:f>"Formula-driven blank template"</x:f>
        <x:v>Formula-driven blank template</x:v>
      </x:c>
      <x:c r="R199" s="264" t="str">
        <x:f>IF($K199="Missing","No data available",IF($H199="PLACEHOLDER_SUBSIDY","Placeholder",IF($G199="Actual","Confirmed","Projected")))</x:f>
        <x:v>Projected</x:v>
      </x:c>
      <x:c r="S199" s="264" t="str">
        <x:f>IF('02_DISPLAY_CONFIG'!$B$31="","",'02_DISPLAY_CONFIG'!$B$31)</x:f>
        <x:v>2032-2033</x:v>
      </x:c>
      <x:c r="T199" s="136"/>
      <x:c r="U199" s="136"/>
      <x:c r="V199" s="136"/>
      <x:c r="W199" s="136"/>
      <x:c r="X199" s="136"/>
      <x:c r="Y199" s="136"/>
      <x:c r="Z199" s="136"/>
    </x:row>
    <x:row r="200" ht="37.5" hidden="0" customHeight="1">
      <x:c r="A200" s="264" t="str">
        <x:f>IF($S200="","","MR-"&amp;$B200&amp;"-"&amp;$S200&amp;"-"&amp;$H200)</x:f>
        <x:v>MR-ASM-NGOB-V42-TEST-2032-2033-CASH_AFTER_RESERVE</x:v>
      </x:c>
      <x:c r="B200" s="264" t="str">
        <x:f>IF('01_ASSESSMENT'!$A$7="","",'01_ASSESSMENT'!$A$7)</x:f>
        <x:v>ASM-NGOB-V42-TEST</x:v>
      </x:c>
      <x:c r="C200" s="264" t="str">
        <x:f>IF('01_ASSESSMENT'!$B$7="","",'01_ASSESSMENT'!$B$7)</x:f>
        <x:v>ORG-NGOB</x:v>
      </x:c>
      <x:c r="D200" s="264" t="str">
        <x:f>IF('02_DISPLAY_CONFIG'!$B$15="","",'02_DISPLAY_CONFIG'!$B$15)</x:f>
        <x:v>PORTFOLIO-NGOB</x:v>
      </x:c>
      <x:c r="E200" s="265" t="str">
        <x:f>""</x:f>
      </x:c>
      <x:c r="F200" s="265" t="str">
        <x:f>""</x:f>
      </x:c>
      <x:c r="G200" s="264" t="str">
        <x:f>IF('02_DISPLAY_CONFIG'!$B$42="","",'02_DISPLAY_CONFIG'!$B$42)</x:f>
        <x:v>Projection</x:v>
      </x:c>
      <x:c r="H200" s="264" t="str">
        <x:f>"CASH_AFTER_RESERVE"</x:f>
        <x:v>CASH_AFTER_RESERVE</x:v>
      </x:c>
      <x:c r="I200" s="276" t="n">
        <x:f>IF(OR(NOT(ISNUMBER(I193)),NOT(ISNUMBER(I194)),NOT(ISNUMBER(I199))),"",I193-I194-I199)</x:f>
        <x:v>935765.3905225794</x:v>
      </x:c>
      <x:c r="J200" s="264" t="str">
        <x:f>"Currency"</x:f>
        <x:v>Currency</x:v>
      </x:c>
      <x:c r="K200" s="264" t="str">
        <x:f>IF(NOT(ISNUMBER($I200)),"Missing","Available")</x:f>
        <x:v>Available</x:v>
      </x:c>
      <x:c r="L200" s="264" t="str">
        <x:f>"CALC-CASH-AFTER-RES"</x:f>
        <x:v>CALC-CASH-AFTER-RES</x:v>
      </x:c>
      <x:c r="M200" s="264" t="str">
        <x:f>"1.0"</x:f>
        <x:v>1.0</x:v>
      </x:c>
      <x:c r="N200" s="264" t="str">
        <x:f>""</x:f>
      </x:c>
      <x:c r="O200" s="265" t="str">
        <x:f>""</x:f>
      </x:c>
      <x:c r="P200" s="264" t="str">
        <x:f>IF('01_ASSESSMENT'!$C$7="","",'01_ASSESSMENT'!$C$7)</x:f>
        <x:v>V4.2-NGOB-CORRECTED-TEST</x:v>
      </x:c>
      <x:c r="Q200" s="264" t="str">
        <x:f>"Formula-driven blank template"</x:f>
        <x:v>Formula-driven blank template</x:v>
      </x:c>
      <x:c r="R200" s="264" t="str">
        <x:f>IF($K200="Missing","No data available",IF($H200="PLACEHOLDER_SUBSIDY","Placeholder",IF($G200="Actual","Confirmed","Projected")))</x:f>
        <x:v>Projected</x:v>
      </x:c>
      <x:c r="S200" s="264" t="str">
        <x:f>IF('02_DISPLAY_CONFIG'!$B$31="","",'02_DISPLAY_CONFIG'!$B$31)</x:f>
        <x:v>2032-2033</x:v>
      </x:c>
      <x:c r="T200" s="136"/>
      <x:c r="U200" s="136"/>
      <x:c r="V200" s="136"/>
      <x:c r="W200" s="136"/>
      <x:c r="X200" s="136"/>
      <x:c r="Y200" s="136"/>
      <x:c r="Z200" s="136"/>
    </x:row>
    <x:row r="201" ht="37.5" hidden="0" customHeight="1">
      <x:c r="A201" s="264" t="str">
        <x:f>IF($S201="","","MR-"&amp;$B201&amp;"-"&amp;$S201&amp;"-"&amp;$H201)</x:f>
        <x:v>MR-ASM-NGOB-V42-TEST-2032-2033-REV_RENT_EXISTING</x:v>
      </x:c>
      <x:c r="B201" s="264" t="str">
        <x:f>IF('01_ASSESSMENT'!$A$7="","",'01_ASSESSMENT'!$A$7)</x:f>
        <x:v>ASM-NGOB-V42-TEST</x:v>
      </x:c>
      <x:c r="C201" s="264" t="str">
        <x:f>IF('01_ASSESSMENT'!$B$7="","",'01_ASSESSMENT'!$B$7)</x:f>
        <x:v>ORG-NGOB</x:v>
      </x:c>
      <x:c r="D201" s="264" t="str">
        <x:f>IF('02_DISPLAY_CONFIG'!$B$15="","",'02_DISPLAY_CONFIG'!$B$15)</x:f>
        <x:v>PORTFOLIO-NGOB</x:v>
      </x:c>
      <x:c r="E201" s="265" t="str">
        <x:f>""</x:f>
      </x:c>
      <x:c r="F201" s="265" t="str">
        <x:f>""</x:f>
      </x:c>
      <x:c r="G201" s="264" t="str">
        <x:f>IF('02_DISPLAY_CONFIG'!$B$42="","",'02_DISPLAY_CONFIG'!$B$42)</x:f>
        <x:v>Projection</x:v>
      </x:c>
      <x:c r="H201" s="264" t="str">
        <x:f>"REV_RENT_EXISTING"</x:f>
        <x:v>REV_RENT_EXISTING</x:v>
      </x:c>
      <x:c r="I201" s="276" t="n">
        <x:f>IF(OR($B201="",$S201=""),"",IF(COUNTIFS('32_FINANCIAL'!$B$7:$B$506,$B201,'32_FINANCIAL'!$G$7:$G$506,$S201,'32_FINANCIAL'!$I$7:$I$506,"REV_RENT_EXISTING",'32_FINANCIAL'!$D$7:$D$506,$D201,'32_FINANCIAL'!$V$7:$V$506,"&lt;&gt;Excluded")=0,"",SUMIFS('32_FINANCIAL'!$J$7:$J$506,'32_FINANCIAL'!$B$7:$B$506,$B201,'32_FINANCIAL'!$G$7:$G$506,$S201,'32_FINANCIAL'!$I$7:$I$506,"REV_RENT_EXISTING",'32_FINANCIAL'!$D$7:$D$506,$D201,'32_FINANCIAL'!$V$7:$V$506,"&lt;&gt;Excluded")))</x:f>
        <x:v>6317453.935055975</x:v>
      </x:c>
      <x:c r="J201" s="264" t="str">
        <x:f>"Currency"</x:f>
        <x:v>Currency</x:v>
      </x:c>
      <x:c r="K201" s="264" t="str">
        <x:f>IF(NOT(ISNUMBER($I201)),"Missing","Available")</x:f>
        <x:v>Available</x:v>
      </x:c>
      <x:c r="L201" s="264" t="str">
        <x:f>"CALC-REV-COMPONENT"</x:f>
        <x:v>CALC-REV-COMPONENT</x:v>
      </x:c>
      <x:c r="M201" s="264" t="str">
        <x:f>"1.0"</x:f>
        <x:v>1.0</x:v>
      </x:c>
      <x:c r="N201" s="264" t="str">
        <x:f>""</x:f>
      </x:c>
      <x:c r="O201" s="265" t="str">
        <x:f>""</x:f>
      </x:c>
      <x:c r="P201" s="264" t="str">
        <x:f>IF('01_ASSESSMENT'!$C$7="","",'01_ASSESSMENT'!$C$7)</x:f>
        <x:v>V4.2-NGOB-CORRECTED-TEST</x:v>
      </x:c>
      <x:c r="Q201" s="264" t="str">
        <x:f>"Formula-driven blank template"</x:f>
        <x:v>Formula-driven blank template</x:v>
      </x:c>
      <x:c r="R201" s="264" t="str">
        <x:f>IF($K201="Missing","No data available",IF($H201="PLACEHOLDER_SUBSIDY","Placeholder",IF($G201="Actual","Confirmed","Projected")))</x:f>
        <x:v>Projected</x:v>
      </x:c>
      <x:c r="S201" s="264" t="str">
        <x:f>IF('02_DISPLAY_CONFIG'!$B$31="","",'02_DISPLAY_CONFIG'!$B$31)</x:f>
        <x:v>2032-2033</x:v>
      </x:c>
      <x:c r="T201" s="136"/>
      <x:c r="U201" s="136"/>
      <x:c r="V201" s="136"/>
      <x:c r="W201" s="136"/>
      <x:c r="X201" s="136"/>
      <x:c r="Y201" s="136"/>
      <x:c r="Z201" s="136"/>
    </x:row>
    <x:row r="202" ht="37.5" hidden="0" customHeight="1">
      <x:c r="A202" s="264" t="str">
        <x:f>IF($S202="","","MR-"&amp;$B202&amp;"-"&amp;$S202&amp;"-"&amp;$H202)</x:f>
        <x:v>MR-ASM-NGOB-V42-TEST-2032-2033-REV_RENT_NEW</x:v>
      </x:c>
      <x:c r="B202" s="264" t="str">
        <x:f>IF('01_ASSESSMENT'!$A$7="","",'01_ASSESSMENT'!$A$7)</x:f>
        <x:v>ASM-NGOB-V42-TEST</x:v>
      </x:c>
      <x:c r="C202" s="264" t="str">
        <x:f>IF('01_ASSESSMENT'!$B$7="","",'01_ASSESSMENT'!$B$7)</x:f>
        <x:v>ORG-NGOB</x:v>
      </x:c>
      <x:c r="D202" s="264" t="str">
        <x:f>IF('02_DISPLAY_CONFIG'!$B$15="","",'02_DISPLAY_CONFIG'!$B$15)</x:f>
        <x:v>PORTFOLIO-NGOB</x:v>
      </x:c>
      <x:c r="E202" s="265" t="str">
        <x:f>""</x:f>
      </x:c>
      <x:c r="F202" s="265" t="str">
        <x:f>""</x:f>
      </x:c>
      <x:c r="G202" s="264" t="str">
        <x:f>IF('02_DISPLAY_CONFIG'!$B$42="","",'02_DISPLAY_CONFIG'!$B$42)</x:f>
        <x:v>Projection</x:v>
      </x:c>
      <x:c r="H202" s="264" t="str">
        <x:f>"REV_RENT_NEW"</x:f>
        <x:v>REV_RENT_NEW</x:v>
      </x:c>
      <x:c r="I202" s="276" t="n">
        <x:f>IF(OR($B202="",$S202=""),"",IF(COUNTIFS('32_FINANCIAL'!$B$7:$B$506,$B202,'32_FINANCIAL'!$G$7:$G$506,$S202,'32_FINANCIAL'!$I$7:$I$506,"REV_RENT_NEW",'32_FINANCIAL'!$D$7:$D$506,$D202,'32_FINANCIAL'!$V$7:$V$506,"&lt;&gt;Excluded")=0,"",SUMIFS('32_FINANCIAL'!$J$7:$J$506,'32_FINANCIAL'!$B$7:$B$506,$B202,'32_FINANCIAL'!$G$7:$G$506,$S202,'32_FINANCIAL'!$I$7:$I$506,"REV_RENT_NEW",'32_FINANCIAL'!$D$7:$D$506,$D202,'32_FINANCIAL'!$V$7:$V$506,"&lt;&gt;Excluded")))</x:f>
        <x:v>13883445.409399424</x:v>
      </x:c>
      <x:c r="J202" s="264" t="str">
        <x:f>"Currency"</x:f>
        <x:v>Currency</x:v>
      </x:c>
      <x:c r="K202" s="264" t="str">
        <x:f>IF(NOT(ISNUMBER($I202)),"Missing","Available")</x:f>
        <x:v>Available</x:v>
      </x:c>
      <x:c r="L202" s="264" t="str">
        <x:f>"CALC-REV-COMPONENT"</x:f>
        <x:v>CALC-REV-COMPONENT</x:v>
      </x:c>
      <x:c r="M202" s="264" t="str">
        <x:f>"1.0"</x:f>
        <x:v>1.0</x:v>
      </x:c>
      <x:c r="N202" s="264" t="str">
        <x:f>""</x:f>
      </x:c>
      <x:c r="O202" s="265" t="str">
        <x:f>""</x:f>
      </x:c>
      <x:c r="P202" s="264" t="str">
        <x:f>IF('01_ASSESSMENT'!$C$7="","",'01_ASSESSMENT'!$C$7)</x:f>
        <x:v>V4.2-NGOB-CORRECTED-TEST</x:v>
      </x:c>
      <x:c r="Q202" s="264" t="str">
        <x:f>"Formula-driven blank template"</x:f>
        <x:v>Formula-driven blank template</x:v>
      </x:c>
      <x:c r="R202" s="264" t="str">
        <x:f>IF($K202="Missing","No data available",IF($H202="PLACEHOLDER_SUBSIDY","Placeholder",IF($G202="Actual","Confirmed","Projected")))</x:f>
        <x:v>Projected</x:v>
      </x:c>
      <x:c r="S202" s="264" t="str">
        <x:f>IF('02_DISPLAY_CONFIG'!$B$31="","",'02_DISPLAY_CONFIG'!$B$31)</x:f>
        <x:v>2032-2033</x:v>
      </x:c>
      <x:c r="T202" s="136"/>
      <x:c r="U202" s="136"/>
      <x:c r="V202" s="136"/>
      <x:c r="W202" s="136"/>
      <x:c r="X202" s="136"/>
      <x:c r="Y202" s="136"/>
      <x:c r="Z202" s="136"/>
    </x:row>
    <x:row r="203" ht="37.5" hidden="0" customHeight="1">
      <x:c r="A203" s="264" t="str">
        <x:f>IF($S203="","","MR-"&amp;$B203&amp;"-"&amp;$S203&amp;"-"&amp;$H203)</x:f>
        <x:v>MR-ASM-NGOB-V42-TEST-2032-2033-REV_SUBSIDY</x:v>
      </x:c>
      <x:c r="B203" s="264" t="str">
        <x:f>IF('01_ASSESSMENT'!$A$7="","",'01_ASSESSMENT'!$A$7)</x:f>
        <x:v>ASM-NGOB-V42-TEST</x:v>
      </x:c>
      <x:c r="C203" s="264" t="str">
        <x:f>IF('01_ASSESSMENT'!$B$7="","",'01_ASSESSMENT'!$B$7)</x:f>
        <x:v>ORG-NGOB</x:v>
      </x:c>
      <x:c r="D203" s="264" t="str">
        <x:f>IF('02_DISPLAY_CONFIG'!$B$15="","",'02_DISPLAY_CONFIG'!$B$15)</x:f>
        <x:v>PORTFOLIO-NGOB</x:v>
      </x:c>
      <x:c r="E203" s="265" t="str">
        <x:f>""</x:f>
      </x:c>
      <x:c r="F203" s="265" t="str">
        <x:f>""</x:f>
      </x:c>
      <x:c r="G203" s="264" t="str">
        <x:f>IF('02_DISPLAY_CONFIG'!$B$42="","",'02_DISPLAY_CONFIG'!$B$42)</x:f>
        <x:v>Projection</x:v>
      </x:c>
      <x:c r="H203" s="264" t="str">
        <x:f>"REV_SUBSIDY"</x:f>
        <x:v>REV_SUBSIDY</x:v>
      </x:c>
      <x:c r="I203" s="276" t="n">
        <x:f>IF(OR($B203="",$S203=""),"",IF(COUNTIFS('32_FINANCIAL'!$B$7:$B$506,$B203,'32_FINANCIAL'!$G$7:$G$506,$S203,'32_FINANCIAL'!$I$7:$I$506,"REV_SUBSIDY",'32_FINANCIAL'!$D$7:$D$506,$D203,'32_FINANCIAL'!$V$7:$V$506,"&lt;&gt;Excluded")=0,"",SUMIFS('32_FINANCIAL'!$J$7:$J$506,'32_FINANCIAL'!$B$7:$B$506,$B203,'32_FINANCIAL'!$G$7:$G$506,$S203,'32_FINANCIAL'!$I$7:$I$506,"REV_SUBSIDY",'32_FINANCIAL'!$D$7:$D$506,$D203,'32_FINANCIAL'!$V$7:$V$506,"&lt;&gt;Excluded")))</x:f>
        <x:v>7012376.627738124</x:v>
      </x:c>
      <x:c r="J203" s="264" t="str">
        <x:f>"Currency"</x:f>
        <x:v>Currency</x:v>
      </x:c>
      <x:c r="K203" s="264" t="str">
        <x:f>IF(NOT(ISNUMBER($I203)),"Missing","Available")</x:f>
        <x:v>Available</x:v>
      </x:c>
      <x:c r="L203" s="264" t="str">
        <x:f>"CALC-REV-COMPONENT"</x:f>
        <x:v>CALC-REV-COMPONENT</x:v>
      </x:c>
      <x:c r="M203" s="264" t="str">
        <x:f>"1.0"</x:f>
        <x:v>1.0</x:v>
      </x:c>
      <x:c r="N203" s="264" t="str">
        <x:f>""</x:f>
      </x:c>
      <x:c r="O203" s="265" t="str">
        <x:f>""</x:f>
      </x:c>
      <x:c r="P203" s="264" t="str">
        <x:f>IF('01_ASSESSMENT'!$C$7="","",'01_ASSESSMENT'!$C$7)</x:f>
        <x:v>V4.2-NGOB-CORRECTED-TEST</x:v>
      </x:c>
      <x:c r="Q203" s="264" t="str">
        <x:f>"Formula-driven blank template"</x:f>
        <x:v>Formula-driven blank template</x:v>
      </x:c>
      <x:c r="R203" s="264" t="str">
        <x:f>IF($K203="Missing","No data available",IF($H203="PLACEHOLDER_SUBSIDY","Placeholder",IF($G203="Actual","Confirmed","Projected")))</x:f>
        <x:v>Projected</x:v>
      </x:c>
      <x:c r="S203" s="264" t="str">
        <x:f>IF('02_DISPLAY_CONFIG'!$B$31="","",'02_DISPLAY_CONFIG'!$B$31)</x:f>
        <x:v>2032-2033</x:v>
      </x:c>
      <x:c r="T203" s="136"/>
      <x:c r="U203" s="136"/>
      <x:c r="V203" s="136"/>
      <x:c r="W203" s="136"/>
      <x:c r="X203" s="136"/>
      <x:c r="Y203" s="136"/>
      <x:c r="Z203" s="136"/>
    </x:row>
    <x:row r="204" ht="37.5" hidden="0" customHeight="1">
      <x:c r="A204" s="264" t="str">
        <x:f>IF($S204="","","MR-"&amp;$B204&amp;"-"&amp;$S204&amp;"-"&amp;$H204)</x:f>
        <x:v>MR-ASM-NGOB-V42-TEST-2032-2033-REV_OTHER</x:v>
      </x:c>
      <x:c r="B204" s="264" t="str">
        <x:f>IF('01_ASSESSMENT'!$A$7="","",'01_ASSESSMENT'!$A$7)</x:f>
        <x:v>ASM-NGOB-V42-TEST</x:v>
      </x:c>
      <x:c r="C204" s="264" t="str">
        <x:f>IF('01_ASSESSMENT'!$B$7="","",'01_ASSESSMENT'!$B$7)</x:f>
        <x:v>ORG-NGOB</x:v>
      </x:c>
      <x:c r="D204" s="264" t="str">
        <x:f>IF('02_DISPLAY_CONFIG'!$B$15="","",'02_DISPLAY_CONFIG'!$B$15)</x:f>
        <x:v>PORTFOLIO-NGOB</x:v>
      </x:c>
      <x:c r="E204" s="265" t="str">
        <x:f>""</x:f>
      </x:c>
      <x:c r="F204" s="265" t="str">
        <x:f>""</x:f>
      </x:c>
      <x:c r="G204" s="264" t="str">
        <x:f>IF('02_DISPLAY_CONFIG'!$B$42="","",'02_DISPLAY_CONFIG'!$B$42)</x:f>
        <x:v>Projection</x:v>
      </x:c>
      <x:c r="H204" s="264" t="str">
        <x:f>"REV_OTHER"</x:f>
        <x:v>REV_OTHER</x:v>
      </x:c>
      <x:c r="I204" s="276" t="n">
        <x:f>IF(OR($B204="",$S204=""),"",IF(COUNTIFS('32_FINANCIAL'!$B$7:$B$506,$B204,'32_FINANCIAL'!$G$7:$G$506,$S204,'32_FINANCIAL'!$I$7:$I$506,"REV_OTHER",'32_FINANCIAL'!$D$7:$D$506,$D204,'32_FINANCIAL'!$V$7:$V$506,"&lt;&gt;Excluded")=0,"",SUMIFS('32_FINANCIAL'!$J$7:$J$506,'32_FINANCIAL'!$B$7:$B$506,$B204,'32_FINANCIAL'!$G$7:$G$506,$S204,'32_FINANCIAL'!$I$7:$I$506,"REV_OTHER",'32_FINANCIAL'!$D$7:$D$506,$D204,'32_FINANCIAL'!$V$7:$V$506,"&lt;&gt;Excluded")))</x:f>
        <x:v>932504.0857184762</x:v>
      </x:c>
      <x:c r="J204" s="264" t="str">
        <x:f>"Currency"</x:f>
        <x:v>Currency</x:v>
      </x:c>
      <x:c r="K204" s="264" t="str">
        <x:f>IF(NOT(ISNUMBER($I204)),"Missing","Available")</x:f>
        <x:v>Available</x:v>
      </x:c>
      <x:c r="L204" s="264" t="str">
        <x:f>"CALC-REV-COMPONENT"</x:f>
        <x:v>CALC-REV-COMPONENT</x:v>
      </x:c>
      <x:c r="M204" s="264" t="str">
        <x:f>"1.0"</x:f>
        <x:v>1.0</x:v>
      </x:c>
      <x:c r="N204" s="264" t="str">
        <x:f>""</x:f>
      </x:c>
      <x:c r="O204" s="265" t="str">
        <x:f>""</x:f>
      </x:c>
      <x:c r="P204" s="264" t="str">
        <x:f>IF('01_ASSESSMENT'!$C$7="","",'01_ASSESSMENT'!$C$7)</x:f>
        <x:v>V4.2-NGOB-CORRECTED-TEST</x:v>
      </x:c>
      <x:c r="Q204" s="264" t="str">
        <x:f>"Formula-driven blank template"</x:f>
        <x:v>Formula-driven blank template</x:v>
      </x:c>
      <x:c r="R204" s="264" t="str">
        <x:f>IF($K204="Missing","No data available",IF($H204="PLACEHOLDER_SUBSIDY","Placeholder",IF($G204="Actual","Confirmed","Projected")))</x:f>
        <x:v>Projected</x:v>
      </x:c>
      <x:c r="S204" s="264" t="str">
        <x:f>IF('02_DISPLAY_CONFIG'!$B$31="","",'02_DISPLAY_CONFIG'!$B$31)</x:f>
        <x:v>2032-2033</x:v>
      </x:c>
      <x:c r="T204" s="136"/>
      <x:c r="U204" s="136"/>
      <x:c r="V204" s="136"/>
      <x:c r="W204" s="136"/>
      <x:c r="X204" s="136"/>
      <x:c r="Y204" s="136"/>
      <x:c r="Z204" s="136"/>
    </x:row>
    <x:row r="205" ht="37.5" hidden="0" customHeight="1">
      <x:c r="A205" s="264" t="str">
        <x:f>IF($S205="","","MR-"&amp;$B205&amp;"-"&amp;$S205&amp;"-"&amp;$H205)</x:f>
        <x:v>MR-ASM-NGOB-V42-TEST-2032-2033-PLACEHOLDER_SUBSIDY</x:v>
      </x:c>
      <x:c r="B205" s="264" t="str">
        <x:f>IF('01_ASSESSMENT'!$A$7="","",'01_ASSESSMENT'!$A$7)</x:f>
        <x:v>ASM-NGOB-V42-TEST</x:v>
      </x:c>
      <x:c r="C205" s="264" t="str">
        <x:f>IF('01_ASSESSMENT'!$B$7="","",'01_ASSESSMENT'!$B$7)</x:f>
        <x:v>ORG-NGOB</x:v>
      </x:c>
      <x:c r="D205" s="264" t="str">
        <x:f>IF('02_DISPLAY_CONFIG'!$B$15="","",'02_DISPLAY_CONFIG'!$B$15)</x:f>
        <x:v>PORTFOLIO-NGOB</x:v>
      </x:c>
      <x:c r="E205" s="265" t="str">
        <x:f>""</x:f>
      </x:c>
      <x:c r="F205" s="265" t="str">
        <x:f>""</x:f>
      </x:c>
      <x:c r="G205" s="264" t="str">
        <x:f>IF('02_DISPLAY_CONFIG'!$B$42="","",'02_DISPLAY_CONFIG'!$B$42)</x:f>
        <x:v>Projection</x:v>
      </x:c>
      <x:c r="H205" s="264" t="str">
        <x:f>"PLACEHOLDER_SUBSIDY"</x:f>
        <x:v>PLACEHOLDER_SUBSIDY</x:v>
      </x:c>
      <x:c r="I205" s="276" t="n">
        <x:f>IF(OR($B205="",$S205=""),"",IF(COUNTIFS('32_FINANCIAL'!$B$7:$B$506,$B205,'32_FINANCIAL'!$G$7:$G$506,$S205,'32_FINANCIAL'!$I$7:$I$506,"REV_SUBSIDY",'32_FINANCIAL'!$S$7:$S$506,"Placeholder")=0,0,SUMIFS('32_FINANCIAL'!$J$7:$J$506,'32_FINANCIAL'!$B$7:$B$506,$B205,'32_FINANCIAL'!$G$7:$G$506,$S205,'32_FINANCIAL'!$I$7:$I$506,"REV_SUBSIDY",'32_FINANCIAL'!$S$7:$S$506,"Placeholder")))</x:f>
        <x:v>3553932</x:v>
      </x:c>
      <x:c r="J205" s="264" t="str">
        <x:f>"Currency"</x:f>
        <x:v>Currency</x:v>
      </x:c>
      <x:c r="K205" s="264" t="str">
        <x:f>IF(NOT(ISNUMBER($I205)),"Missing","Available")</x:f>
        <x:v>Available</x:v>
      </x:c>
      <x:c r="L205" s="264" t="str">
        <x:f>"CALC-PLACEHOLDER-SUBSIDY"</x:f>
        <x:v>CALC-PLACEHOLDER-SUBSIDY</x:v>
      </x:c>
      <x:c r="M205" s="264" t="str">
        <x:f>"1.0"</x:f>
        <x:v>1.0</x:v>
      </x:c>
      <x:c r="N205" s="264" t="str">
        <x:f>""</x:f>
      </x:c>
      <x:c r="O205" s="265" t="str">
        <x:f>""</x:f>
      </x:c>
      <x:c r="P205" s="264" t="str">
        <x:f>IF('01_ASSESSMENT'!$C$7="","",'01_ASSESSMENT'!$C$7)</x:f>
        <x:v>V4.2-NGOB-CORRECTED-TEST</x:v>
      </x:c>
      <x:c r="Q205" s="264" t="str">
        <x:f>"Formula-driven blank template"</x:f>
        <x:v>Formula-driven blank template</x:v>
      </x:c>
      <x:c r="R205" s="264" t="str">
        <x:f>IF($K205="Missing","No data available",IF($H205="PLACEHOLDER_SUBSIDY","Placeholder",IF($G205="Actual","Confirmed","Projected")))</x:f>
        <x:v>Placeholder</x:v>
      </x:c>
      <x:c r="S205" s="264" t="str">
        <x:f>IF('02_DISPLAY_CONFIG'!$B$31="","",'02_DISPLAY_CONFIG'!$B$31)</x:f>
        <x:v>2032-2033</x:v>
      </x:c>
      <x:c r="T205" s="136"/>
      <x:c r="U205" s="136"/>
      <x:c r="V205" s="136"/>
      <x:c r="W205" s="136"/>
      <x:c r="X205" s="136"/>
      <x:c r="Y205" s="136"/>
      <x:c r="Z205" s="136"/>
    </x:row>
    <x:row r="206" ht="37.5" hidden="0" customHeight="1">
      <x:c r="A206" s="264" t="str">
        <x:f>IF($S206="","","MR-"&amp;$B206&amp;"-"&amp;$S206&amp;"-"&amp;$H206)</x:f>
        <x:v>MR-ASM-NGOB-V42-TEST-2032-2033-NOI_EX_PLACEHOLDER</x:v>
      </x:c>
      <x:c r="B206" s="264" t="str">
        <x:f>IF('01_ASSESSMENT'!$A$7="","",'01_ASSESSMENT'!$A$7)</x:f>
        <x:v>ASM-NGOB-V42-TEST</x:v>
      </x:c>
      <x:c r="C206" s="264" t="str">
        <x:f>IF('01_ASSESSMENT'!$B$7="","",'01_ASSESSMENT'!$B$7)</x:f>
        <x:v>ORG-NGOB</x:v>
      </x:c>
      <x:c r="D206" s="264" t="str">
        <x:f>IF('02_DISPLAY_CONFIG'!$B$15="","",'02_DISPLAY_CONFIG'!$B$15)</x:f>
        <x:v>PORTFOLIO-NGOB</x:v>
      </x:c>
      <x:c r="E206" s="265" t="str">
        <x:f>""</x:f>
      </x:c>
      <x:c r="F206" s="265" t="str">
        <x:f>""</x:f>
      </x:c>
      <x:c r="G206" s="264" t="str">
        <x:f>IF('02_DISPLAY_CONFIG'!$B$42="","",'02_DISPLAY_CONFIG'!$B$42)</x:f>
        <x:v>Projection</x:v>
      </x:c>
      <x:c r="H206" s="264" t="str">
        <x:f>"NOI_EX_PLACEHOLDER"</x:f>
        <x:v>NOI_EX_PLACEHOLDER</x:v>
      </x:c>
      <x:c r="I206" s="276" t="n">
        <x:f>IF(NOT(ISNUMBER(I193)),"",I193-I205)</x:f>
        <x:v>11010894.547924818</x:v>
      </x:c>
      <x:c r="J206" s="264" t="str">
        <x:f>"Currency"</x:f>
        <x:v>Currency</x:v>
      </x:c>
      <x:c r="K206" s="264" t="str">
        <x:f>IF(NOT(ISNUMBER($I206)),"Missing","Available")</x:f>
        <x:v>Available</x:v>
      </x:c>
      <x:c r="L206" s="264" t="str">
        <x:f>"CALC-NOI-EX-PLACEHOLDER"</x:f>
        <x:v>CALC-NOI-EX-PLACEHOLDER</x:v>
      </x:c>
      <x:c r="M206" s="264" t="str">
        <x:f>"1.0"</x:f>
        <x:v>1.0</x:v>
      </x:c>
      <x:c r="N206" s="264" t="str">
        <x:f>""</x:f>
      </x:c>
      <x:c r="O206" s="265" t="str">
        <x:f>""</x:f>
      </x:c>
      <x:c r="P206" s="264" t="str">
        <x:f>IF('01_ASSESSMENT'!$C$7="","",'01_ASSESSMENT'!$C$7)</x:f>
        <x:v>V4.2-NGOB-CORRECTED-TEST</x:v>
      </x:c>
      <x:c r="Q206" s="264" t="str">
        <x:f>"Formula-driven blank template"</x:f>
        <x:v>Formula-driven blank template</x:v>
      </x:c>
      <x:c r="R206" s="264" t="str">
        <x:f>IF($K206="Missing","No data available",IF($H206="PLACEHOLDER_SUBSIDY","Placeholder",IF($G206="Actual","Confirmed","Projected")))</x:f>
        <x:v>Projected</x:v>
      </x:c>
      <x:c r="S206" s="264" t="str">
        <x:f>IF('02_DISPLAY_CONFIG'!$B$31="","",'02_DISPLAY_CONFIG'!$B$31)</x:f>
        <x:v>2032-2033</x:v>
      </x:c>
      <x:c r="T206" s="136"/>
      <x:c r="U206" s="136"/>
      <x:c r="V206" s="136"/>
      <x:c r="W206" s="136"/>
      <x:c r="X206" s="136"/>
      <x:c r="Y206" s="136"/>
      <x:c r="Z206" s="136"/>
    </x:row>
    <x:row r="207" ht="37.5" hidden="0" customHeight="1">
      <x:c r="A207" s="264" t="str">
        <x:f>IF($S207="","","MR-"&amp;$B207&amp;"-"&amp;$S207&amp;"-"&amp;$H207)</x:f>
        <x:v>MR-ASM-NGOB-V42-TEST-2032-2033-DSCR_EX_PLACEHOLDER</x:v>
      </x:c>
      <x:c r="B207" s="264" t="str">
        <x:f>IF('01_ASSESSMENT'!$A$7="","",'01_ASSESSMENT'!$A$7)</x:f>
        <x:v>ASM-NGOB-V42-TEST</x:v>
      </x:c>
      <x:c r="C207" s="264" t="str">
        <x:f>IF('01_ASSESSMENT'!$B$7="","",'01_ASSESSMENT'!$B$7)</x:f>
        <x:v>ORG-NGOB</x:v>
      </x:c>
      <x:c r="D207" s="264" t="str">
        <x:f>IF('02_DISPLAY_CONFIG'!$B$15="","",'02_DISPLAY_CONFIG'!$B$15)</x:f>
        <x:v>PORTFOLIO-NGOB</x:v>
      </x:c>
      <x:c r="E207" s="265" t="str">
        <x:f>""</x:f>
      </x:c>
      <x:c r="F207" s="265" t="str">
        <x:f>""</x:f>
      </x:c>
      <x:c r="G207" s="264" t="str">
        <x:f>IF('02_DISPLAY_CONFIG'!$B$42="","",'02_DISPLAY_CONFIG'!$B$42)</x:f>
        <x:v>Projection</x:v>
      </x:c>
      <x:c r="H207" s="264" t="str">
        <x:f>"DSCR_EX_PLACEHOLDER"</x:f>
        <x:v>DSCR_EX_PLACEHOLDER</x:v>
      </x:c>
      <x:c r="I207" s="276" t="n">
        <x:f>IF(OR(NOT(ISNUMBER(I206)),NOT(ISNUMBER(I194)),I194&lt;=0),"",I206/I194)</x:f>
        <x:v>0.823160566734382</x:v>
      </x:c>
      <x:c r="J207" s="264" t="str">
        <x:f>"x"</x:f>
        <x:v>x</x:v>
      </x:c>
      <x:c r="K207" s="264" t="str">
        <x:f>IF(NOT(ISNUMBER($I207)),"Missing","Available")</x:f>
        <x:v>Available</x:v>
      </x:c>
      <x:c r="L207" s="264" t="str">
        <x:f>"CALC-DSCR-EX-PLACEHOLDER"</x:f>
        <x:v>CALC-DSCR-EX-PLACEHOLDER</x:v>
      </x:c>
      <x:c r="M207" s="264" t="str">
        <x:f>"1.0"</x:f>
        <x:v>1.0</x:v>
      </x:c>
      <x:c r="N207" s="264" t="str">
        <x:f>""</x:f>
      </x:c>
      <x:c r="O207" s="265" t="str">
        <x:f>""</x:f>
      </x:c>
      <x:c r="P207" s="264" t="str">
        <x:f>IF('01_ASSESSMENT'!$C$7="","",'01_ASSESSMENT'!$C$7)</x:f>
        <x:v>V4.2-NGOB-CORRECTED-TEST</x:v>
      </x:c>
      <x:c r="Q207" s="264" t="str">
        <x:f>"Formula-driven blank template"</x:f>
        <x:v>Formula-driven blank template</x:v>
      </x:c>
      <x:c r="R207" s="264" t="str">
        <x:f>IF($K207="Missing","No data available",IF($H207="PLACEHOLDER_SUBSIDY","Placeholder",IF($G207="Actual","Confirmed","Projected")))</x:f>
        <x:v>Projected</x:v>
      </x:c>
      <x:c r="S207" s="264" t="str">
        <x:f>IF('02_DISPLAY_CONFIG'!$B$31="","",'02_DISPLAY_CONFIG'!$B$31)</x:f>
        <x:v>2032-2033</x:v>
      </x:c>
      <x:c r="T207" s="136"/>
      <x:c r="U207" s="136"/>
      <x:c r="V207" s="136"/>
      <x:c r="W207" s="136"/>
      <x:c r="X207" s="136"/>
      <x:c r="Y207" s="136"/>
      <x:c r="Z207" s="136"/>
    </x:row>
    <x:row r="208" ht="37.5" hidden="0" customHeight="1">
      <x:c r="A208" s="264" t="str">
        <x:f>IF($S208="","","MR-"&amp;$B208&amp;"-"&amp;$S208&amp;"-"&amp;$H208)</x:f>
        <x:v>MR-ASM-NGOB-V42-TEST-2032-2033-CASH_EX_PLACEHOLDER</x:v>
      </x:c>
      <x:c r="B208" s="264" t="str">
        <x:f>IF('01_ASSESSMENT'!$A$7="","",'01_ASSESSMENT'!$A$7)</x:f>
        <x:v>ASM-NGOB-V42-TEST</x:v>
      </x:c>
      <x:c r="C208" s="264" t="str">
        <x:f>IF('01_ASSESSMENT'!$B$7="","",'01_ASSESSMENT'!$B$7)</x:f>
        <x:v>ORG-NGOB</x:v>
      </x:c>
      <x:c r="D208" s="264" t="str">
        <x:f>IF('02_DISPLAY_CONFIG'!$B$15="","",'02_DISPLAY_CONFIG'!$B$15)</x:f>
        <x:v>PORTFOLIO-NGOB</x:v>
      </x:c>
      <x:c r="E208" s="265" t="str">
        <x:f>""</x:f>
      </x:c>
      <x:c r="F208" s="265" t="str">
        <x:f>""</x:f>
      </x:c>
      <x:c r="G208" s="264" t="str">
        <x:f>IF('02_DISPLAY_CONFIG'!$B$42="","",'02_DISPLAY_CONFIG'!$B$42)</x:f>
        <x:v>Projection</x:v>
      </x:c>
      <x:c r="H208" s="264" t="str">
        <x:f>"CASH_EX_PLACEHOLDER"</x:f>
        <x:v>CASH_EX_PLACEHOLDER</x:v>
      </x:c>
      <x:c r="I208" s="276" t="n">
        <x:f>IF(OR(NOT(ISNUMBER(I206)),NOT(ISNUMBER(I194))),"",I206-I194)</x:f>
        <x:v>-2365468.4520751815</x:v>
      </x:c>
      <x:c r="J208" s="264" t="str">
        <x:f>"Currency"</x:f>
        <x:v>Currency</x:v>
      </x:c>
      <x:c r="K208" s="264" t="str">
        <x:f>IF(NOT(ISNUMBER($I208)),"Missing","Available")</x:f>
        <x:v>Available</x:v>
      </x:c>
      <x:c r="L208" s="264" t="str">
        <x:f>"CALC-CASH-EX-PLACEHOLDER"</x:f>
        <x:v>CALC-CASH-EX-PLACEHOLDER</x:v>
      </x:c>
      <x:c r="M208" s="264" t="str">
        <x:f>"1.0"</x:f>
        <x:v>1.0</x:v>
      </x:c>
      <x:c r="N208" s="264" t="str">
        <x:f>""</x:f>
      </x:c>
      <x:c r="O208" s="265" t="str">
        <x:f>""</x:f>
      </x:c>
      <x:c r="P208" s="264" t="str">
        <x:f>IF('01_ASSESSMENT'!$C$7="","",'01_ASSESSMENT'!$C$7)</x:f>
        <x:v>V4.2-NGOB-CORRECTED-TEST</x:v>
      </x:c>
      <x:c r="Q208" s="264" t="str">
        <x:f>"Formula-driven blank template"</x:f>
        <x:v>Formula-driven blank template</x:v>
      </x:c>
      <x:c r="R208" s="264" t="str">
        <x:f>IF($K208="Missing","No data available",IF($H208="PLACEHOLDER_SUBSIDY","Placeholder",IF($G208="Actual","Confirmed","Projected")))</x:f>
        <x:v>Projected</x:v>
      </x:c>
      <x:c r="S208" s="264" t="str">
        <x:f>IF('02_DISPLAY_CONFIG'!$B$31="","",'02_DISPLAY_CONFIG'!$B$31)</x:f>
        <x:v>2032-2033</x:v>
      </x:c>
      <x:c r="T208" s="136"/>
      <x:c r="U208" s="136"/>
      <x:c r="V208" s="136"/>
      <x:c r="W208" s="136"/>
      <x:c r="X208" s="136"/>
      <x:c r="Y208" s="136"/>
      <x:c r="Z208" s="136"/>
    </x:row>
    <x:row r="209" ht="37.5" hidden="0" customHeight="1">
      <x:c r="A209" s="264" t="str">
        <x:f>IF($S209="","","MR-"&amp;$B209&amp;"-"&amp;$S209&amp;"-"&amp;$H209)</x:f>
        <x:v>MR-ASM-NGOB-V42-TEST-2032-2033-RESERVE_CLOSING</x:v>
      </x:c>
      <x:c r="B209" s="264" t="str">
        <x:f>IF('01_ASSESSMENT'!$A$7="","",'01_ASSESSMENT'!$A$7)</x:f>
        <x:v>ASM-NGOB-V42-TEST</x:v>
      </x:c>
      <x:c r="C209" s="264" t="str">
        <x:f>IF('01_ASSESSMENT'!$B$7="","",'01_ASSESSMENT'!$B$7)</x:f>
        <x:v>ORG-NGOB</x:v>
      </x:c>
      <x:c r="D209" s="264" t="str">
        <x:f>IF('02_DISPLAY_CONFIG'!$B$15="","",'02_DISPLAY_CONFIG'!$B$15)</x:f>
        <x:v>PORTFOLIO-NGOB</x:v>
      </x:c>
      <x:c r="E209" s="265" t="str">
        <x:f>""</x:f>
      </x:c>
      <x:c r="F209" s="265" t="str">
        <x:f>""</x:f>
      </x:c>
      <x:c r="G209" s="264" t="str">
        <x:f>IF('02_DISPLAY_CONFIG'!$B$42="","",'02_DISPLAY_CONFIG'!$B$42)</x:f>
        <x:v>Projection</x:v>
      </x:c>
      <x:c r="H209" s="264" t="str">
        <x:f>"RESERVE_CLOSING"</x:f>
        <x:v>RESERVE_CLOSING</x:v>
      </x:c>
      <x:c r="I209" s="276" t="n">
        <x:f>IF(OR($B209="",$S209=""),"",IF(COUNTIFS('34_CASH_RESERVES'!$B$7:$B$506,$B209,'34_CASH_RESERVES'!$Q$7:$Q$506,$S209)=0,"",SUMIFS('34_CASH_RESERVES'!$G$7:$G$506,'34_CASH_RESERVES'!$B$7:$B$506,$B209,'34_CASH_RESERVES'!$Q$7:$Q$506,$S209)))</x:f>
        <x:v>8753469.973415766</x:v>
      </x:c>
      <x:c r="J209" s="264" t="str">
        <x:f>"Currency"</x:f>
        <x:v>Currency</x:v>
      </x:c>
      <x:c r="K209" s="264" t="str">
        <x:f>IF(NOT(ISNUMBER($I209)),"Missing","Available")</x:f>
        <x:v>Available</x:v>
      </x:c>
      <x:c r="L209" s="264" t="str">
        <x:f>"CALC-RESERVE"</x:f>
        <x:v>CALC-RESERVE</x:v>
      </x:c>
      <x:c r="M209" s="264" t="str">
        <x:f>"1.0"</x:f>
        <x:v>1.0</x:v>
      </x:c>
      <x:c r="N209" s="264" t="str">
        <x:f>""</x:f>
      </x:c>
      <x:c r="O209" s="265" t="str">
        <x:f>""</x:f>
      </x:c>
      <x:c r="P209" s="264" t="str">
        <x:f>IF('01_ASSESSMENT'!$C$7="","",'01_ASSESSMENT'!$C$7)</x:f>
        <x:v>V4.2-NGOB-CORRECTED-TEST</x:v>
      </x:c>
      <x:c r="Q209" s="264" t="str">
        <x:f>"Formula-driven blank template"</x:f>
        <x:v>Formula-driven blank template</x:v>
      </x:c>
      <x:c r="R209" s="264" t="str">
        <x:f>IF($K209="Missing","No data available",IF($H209="PLACEHOLDER_SUBSIDY","Placeholder",IF($G209="Actual","Confirmed","Projected")))</x:f>
        <x:v>Projected</x:v>
      </x:c>
      <x:c r="S209" s="264" t="str">
        <x:f>IF('02_DISPLAY_CONFIG'!$B$31="","",'02_DISPLAY_CONFIG'!$B$31)</x:f>
        <x:v>2032-2033</x:v>
      </x:c>
      <x:c r="T209" s="136"/>
      <x:c r="U209" s="136"/>
      <x:c r="V209" s="136"/>
      <x:c r="W209" s="136"/>
      <x:c r="X209" s="136"/>
      <x:c r="Y209" s="136"/>
      <x:c r="Z209" s="136"/>
    </x:row>
    <x:row r="210" ht="37.5" hidden="0" customHeight="1">
      <x:c r="A210" s="264" t="str">
        <x:f>IF($S210="","","MR-"&amp;$B210&amp;"-"&amp;$S210&amp;"-"&amp;$H210)</x:f>
        <x:v>MR-ASM-NGOB-V42-TEST-2032-2033-HOMES_TOTAL</x:v>
      </x:c>
      <x:c r="B210" s="264" t="str">
        <x:f>IF('01_ASSESSMENT'!$A$7="","",'01_ASSESSMENT'!$A$7)</x:f>
        <x:v>ASM-NGOB-V42-TEST</x:v>
      </x:c>
      <x:c r="C210" s="264" t="str">
        <x:f>IF('01_ASSESSMENT'!$B$7="","",'01_ASSESSMENT'!$B$7)</x:f>
        <x:v>ORG-NGOB</x:v>
      </x:c>
      <x:c r="D210" s="264" t="str">
        <x:f>IF('02_DISPLAY_CONFIG'!$B$15="","",'02_DISPLAY_CONFIG'!$B$15)</x:f>
        <x:v>PORTFOLIO-NGOB</x:v>
      </x:c>
      <x:c r="E210" s="265" t="str">
        <x:f>""</x:f>
      </x:c>
      <x:c r="F210" s="265" t="str">
        <x:f>""</x:f>
      </x:c>
      <x:c r="G210" s="264" t="str">
        <x:f>IF('02_DISPLAY_CONFIG'!$B$42="","",'02_DISPLAY_CONFIG'!$B$42)</x:f>
        <x:v>Projection</x:v>
      </x:c>
      <x:c r="H210" s="264" t="str">
        <x:f>"HOMES_TOTAL"</x:f>
        <x:v>HOMES_TOTAL</x:v>
      </x:c>
      <x:c r="I210" s="276" t="n">
        <x:f>IF(OR($B210="",$S210=""),"",IF(COUNTIFS('31_PORTFOLIO_UNITS'!$B$7:$B$506,$B210,'31_PORTFOLIO_UNITS'!$G$7:$G$506,$S210)=0,"",SUMIFS('31_PORTFOLIO_UNITS'!$I$7:$I$506,'31_PORTFOLIO_UNITS'!$B$7:$B$506,$B210,'31_PORTFOLIO_UNITS'!$G$7:$G$506,$S210)))</x:f>
        <x:v>1011</x:v>
      </x:c>
      <x:c r="J210" s="264" t="str">
        <x:f>"Count"</x:f>
        <x:v>Count</x:v>
      </x:c>
      <x:c r="K210" s="264" t="str">
        <x:f>IF(NOT(ISNUMBER($I210)),"Missing","Available")</x:f>
        <x:v>Available</x:v>
      </x:c>
      <x:c r="L210" s="264" t="str">
        <x:f>"CALC-HOMES"</x:f>
        <x:v>CALC-HOMES</x:v>
      </x:c>
      <x:c r="M210" s="264" t="str">
        <x:f>"1.0"</x:f>
        <x:v>1.0</x:v>
      </x:c>
      <x:c r="N210" s="264" t="str">
        <x:f>""</x:f>
      </x:c>
      <x:c r="O210" s="265" t="str">
        <x:f>""</x:f>
      </x:c>
      <x:c r="P210" s="264" t="str">
        <x:f>IF('01_ASSESSMENT'!$C$7="","",'01_ASSESSMENT'!$C$7)</x:f>
        <x:v>V4.2-NGOB-CORRECTED-TEST</x:v>
      </x:c>
      <x:c r="Q210" s="264" t="str">
        <x:f>"Formula-driven blank template"</x:f>
        <x:v>Formula-driven blank template</x:v>
      </x:c>
      <x:c r="R210" s="264" t="str">
        <x:f>IF($K210="Missing","No data available",IF($H210="PLACEHOLDER_SUBSIDY","Placeholder",IF($G210="Actual","Confirmed","Projected")))</x:f>
        <x:v>Projected</x:v>
      </x:c>
      <x:c r="S210" s="264" t="str">
        <x:f>IF('02_DISPLAY_CONFIG'!$B$31="","",'02_DISPLAY_CONFIG'!$B$31)</x:f>
        <x:v>2032-2033</x:v>
      </x:c>
      <x:c r="T210" s="136"/>
      <x:c r="U210" s="136"/>
      <x:c r="V210" s="136"/>
      <x:c r="W210" s="136"/>
      <x:c r="X210" s="136"/>
      <x:c r="Y210" s="136"/>
      <x:c r="Z210" s="136"/>
    </x:row>
    <x:row r="211" ht="37.5" hidden="0" customHeight="1">
      <x:c r="A211" s="264" t="str">
        <x:f>IF($S211="","","MR-"&amp;$B211&amp;"-"&amp;$S211&amp;"-"&amp;$H211)</x:f>
        <x:v>MR-ASM-NGOB-V42-TEST-2032-2033-OPEX_HEAD_OFFICE_STAFF</x:v>
      </x:c>
      <x:c r="B211" s="264" t="str">
        <x:f>IF('01_ASSESSMENT'!$A$7="","",'01_ASSESSMENT'!$A$7)</x:f>
        <x:v>ASM-NGOB-V42-TEST</x:v>
      </x:c>
      <x:c r="C211" s="264" t="str">
        <x:f>IF('01_ASSESSMENT'!$B$7="","",'01_ASSESSMENT'!$B$7)</x:f>
        <x:v>ORG-NGOB</x:v>
      </x:c>
      <x:c r="D211" s="264" t="str">
        <x:f>IF('02_DISPLAY_CONFIG'!$B$15="","",'02_DISPLAY_CONFIG'!$B$15)</x:f>
        <x:v>PORTFOLIO-NGOB</x:v>
      </x:c>
      <x:c r="E211" s="265" t="str">
        <x:f>""</x:f>
      </x:c>
      <x:c r="F211" s="265" t="str">
        <x:f>""</x:f>
      </x:c>
      <x:c r="G211" s="264" t="str">
        <x:f>IF('02_DISPLAY_CONFIG'!$B$42="","",'02_DISPLAY_CONFIG'!$B$42)</x:f>
        <x:v>Projection</x:v>
      </x:c>
      <x:c r="H211" s="264" t="str">
        <x:f>"OPEX_HEAD_OFFICE_STAFF"</x:f>
        <x:v>OPEX_HEAD_OFFICE_STAFF</x:v>
      </x:c>
      <x:c r="I211" s="276" t="n">
        <x:f>IF(OR($B211="",$S211=""),"",IF(COUNTIFS('32_FINANCIAL'!$B$7:$B$506,$B211,'32_FINANCIAL'!$G$7:$G$506,$S211,'32_FINANCIAL'!$I$7:$I$506,"OPEX_HEAD_OFFICE_STAFF",'32_FINANCIAL'!$D$7:$D$506,$D211,'32_FINANCIAL'!$V$7:$V$506,"&lt;&gt;Excluded")=0,"",SUMIFS('32_FINANCIAL'!$J$7:$J$506,'32_FINANCIAL'!$B$7:$B$506,$B211,'32_FINANCIAL'!$G$7:$G$506,$S211,'32_FINANCIAL'!$I$7:$I$506,"OPEX_HEAD_OFFICE_STAFF",'32_FINANCIAL'!$D$7:$D$506,$D211,'32_FINANCIAL'!$V$7:$V$506,"&lt;&gt;Excluded")))</x:f>
        <x:v>1031459.2949519812</x:v>
      </x:c>
      <x:c r="J211" s="264" t="str">
        <x:f>"Currency"</x:f>
        <x:v>Currency</x:v>
      </x:c>
      <x:c r="K211" s="264" t="str">
        <x:f>IF(NOT(ISNUMBER($I211)),"Missing","Available")</x:f>
        <x:v>Available</x:v>
      </x:c>
      <x:c r="L211" s="264" t="str">
        <x:f>"CALC-HEAD-OFFICE-GROWTH"</x:f>
        <x:v>CALC-HEAD-OFFICE-GROWTH</x:v>
      </x:c>
      <x:c r="M211" s="264" t="str">
        <x:f>"1.0"</x:f>
        <x:v>1.0</x:v>
      </x:c>
      <x:c r="N211" s="264" t="str">
        <x:f>""</x:f>
      </x:c>
      <x:c r="O211" s="265" t="str">
        <x:f>""</x:f>
      </x:c>
      <x:c r="P211" s="264" t="str">
        <x:f>IF('01_ASSESSMENT'!$C$7="","",'01_ASSESSMENT'!$C$7)</x:f>
        <x:v>V4.2-NGOB-CORRECTED-TEST</x:v>
      </x:c>
      <x:c r="Q211" s="264" t="str">
        <x:f>"Formula-driven blank template"</x:f>
        <x:v>Formula-driven blank template</x:v>
      </x:c>
      <x:c r="R211" s="264" t="str">
        <x:f>IF($K211="Missing","No data available",IF($H211="PLACEHOLDER_SUBSIDY","Placeholder",IF($G211="Actual","Confirmed","Projected")))</x:f>
        <x:v>Projected</x:v>
      </x:c>
      <x:c r="S211" s="264" t="str">
        <x:f>IF('02_DISPLAY_CONFIG'!$B$31="","",'02_DISPLAY_CONFIG'!$B$31)</x:f>
        <x:v>2032-2033</x:v>
      </x:c>
      <x:c r="T211" s="136"/>
      <x:c r="U211" s="136"/>
      <x:c r="V211" s="136"/>
      <x:c r="W211" s="136"/>
      <x:c r="X211" s="136"/>
      <x:c r="Y211" s="136"/>
      <x:c r="Z211" s="136"/>
    </x:row>
    <x:row r="212" ht="37.5" hidden="0" customHeight="1">
      <x:c r="A212" s="264" t="str">
        <x:f>IF($S212="","","MR-"&amp;$B212&amp;"-"&amp;$S212&amp;"-"&amp;$H212)</x:f>
        <x:v>MR-ASM-NGOB-V42-TEST-2032-2033-SUBSIDY_SHARE</x:v>
      </x:c>
      <x:c r="B212" s="264" t="str">
        <x:f>IF('01_ASSESSMENT'!$A$7="","",'01_ASSESSMENT'!$A$7)</x:f>
        <x:v>ASM-NGOB-V42-TEST</x:v>
      </x:c>
      <x:c r="C212" s="264" t="str">
        <x:f>IF('01_ASSESSMENT'!$B$7="","",'01_ASSESSMENT'!$B$7)</x:f>
        <x:v>ORG-NGOB</x:v>
      </x:c>
      <x:c r="D212" s="264" t="str">
        <x:f>IF('02_DISPLAY_CONFIG'!$B$15="","",'02_DISPLAY_CONFIG'!$B$15)</x:f>
        <x:v>PORTFOLIO-NGOB</x:v>
      </x:c>
      <x:c r="E212" s="265" t="str">
        <x:f>""</x:f>
      </x:c>
      <x:c r="F212" s="265" t="str">
        <x:f>""</x:f>
      </x:c>
      <x:c r="G212" s="264" t="str">
        <x:f>IF('02_DISPLAY_CONFIG'!$B$42="","",'02_DISPLAY_CONFIG'!$B$42)</x:f>
        <x:v>Projection</x:v>
      </x:c>
      <x:c r="H212" s="264" t="str">
        <x:f>"SUBSIDY_SHARE"</x:f>
        <x:v>SUBSIDY_SHARE</x:v>
      </x:c>
      <x:c r="I212" s="276" t="n">
        <x:f>IF(OR(NOT(ISNUMBER(I203)),NOT(ISNUMBER(I191)),I191=0),"",I203/I191)</x:f>
        <x:v>0.24914486695020163</x:v>
      </x:c>
      <x:c r="J212" s="264" t="str">
        <x:f>"Percent"</x:f>
        <x:v>Percent</x:v>
      </x:c>
      <x:c r="K212" s="264" t="str">
        <x:f>IF(NOT(ISNUMBER($I212)),"Missing","Available")</x:f>
        <x:v>Available</x:v>
      </x:c>
      <x:c r="L212" s="264" t="str">
        <x:f>"CALC-SUBSIDY-SHARE"</x:f>
        <x:v>CALC-SUBSIDY-SHARE</x:v>
      </x:c>
      <x:c r="M212" s="264" t="str">
        <x:f>"1.0"</x:f>
        <x:v>1.0</x:v>
      </x:c>
      <x:c r="N212" s="264" t="str">
        <x:f>""</x:f>
      </x:c>
      <x:c r="O212" s="265" t="str">
        <x:f>""</x:f>
      </x:c>
      <x:c r="P212" s="264" t="str">
        <x:f>IF('01_ASSESSMENT'!$C$7="","",'01_ASSESSMENT'!$C$7)</x:f>
        <x:v>V4.2-NGOB-CORRECTED-TEST</x:v>
      </x:c>
      <x:c r="Q212" s="264" t="str">
        <x:f>"Formula-driven blank template"</x:f>
        <x:v>Formula-driven blank template</x:v>
      </x:c>
      <x:c r="R212" s="264" t="str">
        <x:f>IF($K212="Missing","No data available",IF($H212="PLACEHOLDER_SUBSIDY","Placeholder",IF($G212="Actual","Confirmed","Projected")))</x:f>
        <x:v>Projected</x:v>
      </x:c>
      <x:c r="S212" s="264" t="str">
        <x:f>IF('02_DISPLAY_CONFIG'!$B$31="","",'02_DISPLAY_CONFIG'!$B$31)</x:f>
        <x:v>2032-2033</x:v>
      </x:c>
      <x:c r="T212" s="136"/>
      <x:c r="U212" s="136"/>
      <x:c r="V212" s="136"/>
      <x:c r="W212" s="136"/>
      <x:c r="X212" s="136"/>
      <x:c r="Y212" s="136"/>
      <x:c r="Z212" s="136"/>
    </x:row>
    <x:row r="213" ht="37.5" hidden="0" customHeight="1">
      <x:c r="A213" s="264"/>
      <x:c r="B213" s="264"/>
      <x:c r="C213" s="264"/>
      <x:c r="D213" s="264"/>
      <x:c r="E213" s="265"/>
      <x:c r="F213" s="265"/>
      <x:c r="G213" s="264"/>
      <x:c r="H213" s="264"/>
      <x:c r="I213" s="276"/>
      <x:c r="J213" s="264"/>
      <x:c r="K213" s="264"/>
      <x:c r="L213" s="264"/>
      <x:c r="M213" s="264"/>
      <x:c r="N213" s="264"/>
      <x:c r="O213" s="265"/>
      <x:c r="P213" s="264"/>
      <x:c r="Q213" s="264"/>
      <x:c r="R213" s="264"/>
      <x:c r="S213" s="264"/>
      <x:c r="T213" s="136"/>
      <x:c r="U213" s="136"/>
      <x:c r="V213" s="136"/>
      <x:c r="W213" s="136"/>
      <x:c r="X213" s="136"/>
      <x:c r="Y213" s="136"/>
      <x:c r="Z213" s="136"/>
    </x:row>
    <x:row r="214" ht="37.5" hidden="0" customHeight="1">
      <x:c r="A214" s="264" t="str">
        <x:f>IF($S214="","","MR-"&amp;$B214&amp;"-"&amp;$S214&amp;"-"&amp;$H214)</x:f>
        <x:v>MR-ASM-NGOB-V42-TEST-2033-2034-REVENUE</x:v>
      </x:c>
      <x:c r="B214" s="264" t="str">
        <x:f>IF('01_ASSESSMENT'!$A$7="","",'01_ASSESSMENT'!$A$7)</x:f>
        <x:v>ASM-NGOB-V42-TEST</x:v>
      </x:c>
      <x:c r="C214" s="264" t="str">
        <x:f>IF('01_ASSESSMENT'!$B$7="","",'01_ASSESSMENT'!$B$7)</x:f>
        <x:v>ORG-NGOB</x:v>
      </x:c>
      <x:c r="D214" s="264" t="str">
        <x:f>IF('02_DISPLAY_CONFIG'!$B$15="","",'02_DISPLAY_CONFIG'!$B$15)</x:f>
        <x:v>PORTFOLIO-NGOB</x:v>
      </x:c>
      <x:c r="E214" s="265" t="str">
        <x:f>""</x:f>
      </x:c>
      <x:c r="F214" s="265" t="str">
        <x:f>""</x:f>
      </x:c>
      <x:c r="G214" s="264" t="str">
        <x:f>IF('02_DISPLAY_CONFIG'!$B$43="","",'02_DISPLAY_CONFIG'!$B$43)</x:f>
        <x:v>Projection</x:v>
      </x:c>
      <x:c r="H214" s="264" t="str">
        <x:f>"REVENUE"</x:f>
        <x:v>REVENUE</x:v>
      </x:c>
      <x:c r="I214" s="276" t="n">
        <x:f>IF(OR($B214="",$S214=""),"",IF(COUNTIFS('32_FINANCIAL'!$B$7:$B$506,$B214,'32_FINANCIAL'!$G$7:$G$506,$S214,'32_FINANCIAL'!$I$7:$I$506,"REVENUE",'32_FINANCIAL'!$D$7:$D$506,$D214,'32_FINANCIAL'!$V$7:$V$506,"&lt;&gt;Excluded")=0,"",SUMIFS('32_FINANCIAL'!$J$7:$J$506,'32_FINANCIAL'!$B$7:$B$506,$B214,'32_FINANCIAL'!$G$7:$G$506,$S214,'32_FINANCIAL'!$I$7:$I$506,"REVENUE",'32_FINANCIAL'!$D$7:$D$506,$D214,'32_FINANCIAL'!$V$7:$V$506,"&lt;&gt;Excluded")))</x:f>
        <x:v>28785954.116249535</x:v>
      </x:c>
      <x:c r="J214" s="264" t="str">
        <x:f>"Currency"</x:f>
        <x:v>Currency</x:v>
      </x:c>
      <x:c r="K214" s="264" t="str">
        <x:f>IF(NOT(ISNUMBER($I214)),"Missing","Available")</x:f>
        <x:v>Available</x:v>
      </x:c>
      <x:c r="L214" s="264" t="str">
        <x:f>"CALC-REVENUE"</x:f>
        <x:v>CALC-REVENUE</x:v>
      </x:c>
      <x:c r="M214" s="264" t="str">
        <x:f>"1.0"</x:f>
        <x:v>1.0</x:v>
      </x:c>
      <x:c r="N214" s="264" t="str">
        <x:f>""</x:f>
      </x:c>
      <x:c r="O214" s="265" t="str">
        <x:f>""</x:f>
      </x:c>
      <x:c r="P214" s="264" t="str">
        <x:f>IF('01_ASSESSMENT'!$C$7="","",'01_ASSESSMENT'!$C$7)</x:f>
        <x:v>V4.2-NGOB-CORRECTED-TEST</x:v>
      </x:c>
      <x:c r="Q214" s="264" t="str">
        <x:f>"Formula-driven blank template"</x:f>
        <x:v>Formula-driven blank template</x:v>
      </x:c>
      <x:c r="R214" s="264" t="str">
        <x:f>IF($K214="Missing","No data available",IF($H214="PLACEHOLDER_SUBSIDY","Placeholder",IF($G214="Actual","Confirmed","Projected")))</x:f>
        <x:v>Projected</x:v>
      </x:c>
      <x:c r="S214" s="264" t="str">
        <x:f>IF('02_DISPLAY_CONFIG'!$B$32="","",'02_DISPLAY_CONFIG'!$B$32)</x:f>
        <x:v>2033-2034</x:v>
      </x:c>
      <x:c r="T214" s="136"/>
      <x:c r="U214" s="136"/>
      <x:c r="V214" s="136"/>
      <x:c r="W214" s="136"/>
      <x:c r="X214" s="136"/>
      <x:c r="Y214" s="136"/>
      <x:c r="Z214" s="136"/>
    </x:row>
    <x:row r="215" ht="37.5" hidden="0" customHeight="1">
      <x:c r="A215" s="264" t="str">
        <x:f>IF($S215="","","MR-"&amp;$B215&amp;"-"&amp;$S215&amp;"-"&amp;$H215)</x:f>
        <x:v>MR-ASM-NGOB-V42-TEST-2033-2034-OPEX</x:v>
      </x:c>
      <x:c r="B215" s="264" t="str">
        <x:f>IF('01_ASSESSMENT'!$A$7="","",'01_ASSESSMENT'!$A$7)</x:f>
        <x:v>ASM-NGOB-V42-TEST</x:v>
      </x:c>
      <x:c r="C215" s="264" t="str">
        <x:f>IF('01_ASSESSMENT'!$B$7="","",'01_ASSESSMENT'!$B$7)</x:f>
        <x:v>ORG-NGOB</x:v>
      </x:c>
      <x:c r="D215" s="264" t="str">
        <x:f>IF('02_DISPLAY_CONFIG'!$B$15="","",'02_DISPLAY_CONFIG'!$B$15)</x:f>
        <x:v>PORTFOLIO-NGOB</x:v>
      </x:c>
      <x:c r="E215" s="265" t="str">
        <x:f>""</x:f>
      </x:c>
      <x:c r="F215" s="265" t="str">
        <x:f>""</x:f>
      </x:c>
      <x:c r="G215" s="264" t="str">
        <x:f>IF('02_DISPLAY_CONFIG'!$B$43="","",'02_DISPLAY_CONFIG'!$B$43)</x:f>
        <x:v>Projection</x:v>
      </x:c>
      <x:c r="H215" s="264" t="str">
        <x:f>"OPEX"</x:f>
        <x:v>OPEX</x:v>
      </x:c>
      <x:c r="I215" s="276" t="n">
        <x:f>IF(OR($B215="",$S215=""),"",IF(COUNTIFS('32_FINANCIAL'!$B$7:$B$506,$B215,'32_FINANCIAL'!$G$7:$G$506,$S215,'32_FINANCIAL'!$I$7:$I$506,"OPEX",'32_FINANCIAL'!$D$7:$D$506,$D215,'32_FINANCIAL'!$V$7:$V$506,"&lt;&gt;Excluded")=0,"",SUMIFS('32_FINANCIAL'!$J$7:$J$506,'32_FINANCIAL'!$B$7:$B$506,$B215,'32_FINANCIAL'!$G$7:$G$506,$S215,'32_FINANCIAL'!$I$7:$I$506,"OPEX",'32_FINANCIAL'!$D$7:$D$506,$D215,'32_FINANCIAL'!$V$7:$V$506,"&lt;&gt;Excluded")))</x:f>
        <x:v>13894396.308896646</x:v>
      </x:c>
      <x:c r="J215" s="264" t="str">
        <x:f>"Currency"</x:f>
        <x:v>Currency</x:v>
      </x:c>
      <x:c r="K215" s="264" t="str">
        <x:f>IF(NOT(ISNUMBER($I215)),"Missing","Available")</x:f>
        <x:v>Available</x:v>
      </x:c>
      <x:c r="L215" s="264" t="str">
        <x:f>"CALC-OPEX"</x:f>
        <x:v>CALC-OPEX</x:v>
      </x:c>
      <x:c r="M215" s="264" t="str">
        <x:f>"1.0"</x:f>
        <x:v>1.0</x:v>
      </x:c>
      <x:c r="N215" s="264" t="str">
        <x:f>""</x:f>
      </x:c>
      <x:c r="O215" s="265" t="str">
        <x:f>""</x:f>
      </x:c>
      <x:c r="P215" s="264" t="str">
        <x:f>IF('01_ASSESSMENT'!$C$7="","",'01_ASSESSMENT'!$C$7)</x:f>
        <x:v>V4.2-NGOB-CORRECTED-TEST</x:v>
      </x:c>
      <x:c r="Q215" s="264" t="str">
        <x:f>"Formula-driven blank template"</x:f>
        <x:v>Formula-driven blank template</x:v>
      </x:c>
      <x:c r="R215" s="264" t="str">
        <x:f>IF($K215="Missing","No data available",IF($H215="PLACEHOLDER_SUBSIDY","Placeholder",IF($G215="Actual","Confirmed","Projected")))</x:f>
        <x:v>Projected</x:v>
      </x:c>
      <x:c r="S215" s="264" t="str">
        <x:f>IF('02_DISPLAY_CONFIG'!$B$32="","",'02_DISPLAY_CONFIG'!$B$32)</x:f>
        <x:v>2033-2034</x:v>
      </x:c>
      <x:c r="T215" s="136"/>
      <x:c r="U215" s="136"/>
      <x:c r="V215" s="136"/>
      <x:c r="W215" s="136"/>
      <x:c r="X215" s="136"/>
      <x:c r="Y215" s="136"/>
      <x:c r="Z215" s="136"/>
    </x:row>
    <x:row r="216" ht="37.5" hidden="0" customHeight="1">
      <x:c r="A216" s="264" t="str">
        <x:f>IF($S216="","","MR-"&amp;$B216&amp;"-"&amp;$S216&amp;"-"&amp;$H216)</x:f>
        <x:v>MR-ASM-NGOB-V42-TEST-2033-2034-NOI</x:v>
      </x:c>
      <x:c r="B216" s="264" t="str">
        <x:f>IF('01_ASSESSMENT'!$A$7="","",'01_ASSESSMENT'!$A$7)</x:f>
        <x:v>ASM-NGOB-V42-TEST</x:v>
      </x:c>
      <x:c r="C216" s="264" t="str">
        <x:f>IF('01_ASSESSMENT'!$B$7="","",'01_ASSESSMENT'!$B$7)</x:f>
        <x:v>ORG-NGOB</x:v>
      </x:c>
      <x:c r="D216" s="264" t="str">
        <x:f>IF('02_DISPLAY_CONFIG'!$B$15="","",'02_DISPLAY_CONFIG'!$B$15)</x:f>
        <x:v>PORTFOLIO-NGOB</x:v>
      </x:c>
      <x:c r="E216" s="265" t="str">
        <x:f>""</x:f>
      </x:c>
      <x:c r="F216" s="265" t="str">
        <x:f>""</x:f>
      </x:c>
      <x:c r="G216" s="264" t="str">
        <x:f>IF('02_DISPLAY_CONFIG'!$B$43="","",'02_DISPLAY_CONFIG'!$B$43)</x:f>
        <x:v>Projection</x:v>
      </x:c>
      <x:c r="H216" s="264" t="str">
        <x:f>"NOI"</x:f>
        <x:v>NOI</x:v>
      </x:c>
      <x:c r="I216" s="276" t="n">
        <x:f>IF(OR(NOT(ISNUMBER(I214)),NOT(ISNUMBER(I215))),"",I214-I215)</x:f>
        <x:v>14891557.80735289</x:v>
      </x:c>
      <x:c r="J216" s="264" t="str">
        <x:f>"Currency"</x:f>
        <x:v>Currency</x:v>
      </x:c>
      <x:c r="K216" s="264" t="str">
        <x:f>IF(NOT(ISNUMBER($I216)),"Missing","Available")</x:f>
        <x:v>Available</x:v>
      </x:c>
      <x:c r="L216" s="264" t="str">
        <x:f>"CALC-NOI"</x:f>
        <x:v>CALC-NOI</x:v>
      </x:c>
      <x:c r="M216" s="264" t="str">
        <x:f>"1.0"</x:f>
        <x:v>1.0</x:v>
      </x:c>
      <x:c r="N216" s="264" t="str">
        <x:f>""</x:f>
      </x:c>
      <x:c r="O216" s="265" t="str">
        <x:f>""</x:f>
      </x:c>
      <x:c r="P216" s="264" t="str">
        <x:f>IF('01_ASSESSMENT'!$C$7="","",'01_ASSESSMENT'!$C$7)</x:f>
        <x:v>V4.2-NGOB-CORRECTED-TEST</x:v>
      </x:c>
      <x:c r="Q216" s="264" t="str">
        <x:f>"Formula-driven blank template"</x:f>
        <x:v>Formula-driven blank template</x:v>
      </x:c>
      <x:c r="R216" s="264" t="str">
        <x:f>IF($K216="Missing","No data available",IF($H216="PLACEHOLDER_SUBSIDY","Placeholder",IF($G216="Actual","Confirmed","Projected")))</x:f>
        <x:v>Projected</x:v>
      </x:c>
      <x:c r="S216" s="264" t="str">
        <x:f>IF('02_DISPLAY_CONFIG'!$B$32="","",'02_DISPLAY_CONFIG'!$B$32)</x:f>
        <x:v>2033-2034</x:v>
      </x:c>
      <x:c r="T216" s="136"/>
      <x:c r="U216" s="136"/>
      <x:c r="V216" s="136"/>
      <x:c r="W216" s="136"/>
      <x:c r="X216" s="136"/>
      <x:c r="Y216" s="136"/>
      <x:c r="Z216" s="136"/>
    </x:row>
    <x:row r="217" ht="37.5" hidden="0" customHeight="1">
      <x:c r="A217" s="264" t="str">
        <x:f>IF($S217="","","MR-"&amp;$B217&amp;"-"&amp;$S217&amp;"-"&amp;$H217)</x:f>
        <x:v>MR-ASM-NGOB-V42-TEST-2033-2034-DEBT_SERVICE</x:v>
      </x:c>
      <x:c r="B217" s="264" t="str">
        <x:f>IF('01_ASSESSMENT'!$A$7="","",'01_ASSESSMENT'!$A$7)</x:f>
        <x:v>ASM-NGOB-V42-TEST</x:v>
      </x:c>
      <x:c r="C217" s="264" t="str">
        <x:f>IF('01_ASSESSMENT'!$B$7="","",'01_ASSESSMENT'!$B$7)</x:f>
        <x:v>ORG-NGOB</x:v>
      </x:c>
      <x:c r="D217" s="264" t="str">
        <x:f>IF('02_DISPLAY_CONFIG'!$B$15="","",'02_DISPLAY_CONFIG'!$B$15)</x:f>
        <x:v>PORTFOLIO-NGOB</x:v>
      </x:c>
      <x:c r="E217" s="265" t="str">
        <x:f>""</x:f>
      </x:c>
      <x:c r="F217" s="265" t="str">
        <x:f>""</x:f>
      </x:c>
      <x:c r="G217" s="264" t="str">
        <x:f>IF('02_DISPLAY_CONFIG'!$B$43="","",'02_DISPLAY_CONFIG'!$B$43)</x:f>
        <x:v>Projection</x:v>
      </x:c>
      <x:c r="H217" s="264" t="str">
        <x:f>"DEBT_SERVICE"</x:f>
        <x:v>DEBT_SERVICE</x:v>
      </x:c>
      <x:c r="I217" s="276" t="n">
        <x:f>IF(OR($B217="",$S217="",$D217=""),"",IF(COUNTIFS('33_DEBT_SCHEDULE'!$B$7:$B$506,$B217,'33_DEBT_SCHEDULE'!$G$7:$G$506,$S217,'33_DEBT_SCHEDULE'!$D$7:$D$506,$D217)=0,"",SUMIFS('33_DEBT_SCHEDULE'!$L$7:$L$506,'33_DEBT_SCHEDULE'!$B$7:$B$506,$B217,'33_DEBT_SCHEDULE'!$G$7:$G$506,$S217,'33_DEBT_SCHEDULE'!$D$7:$D$506,$D217)))</x:f>
        <x:v>13365189</x:v>
      </x:c>
      <x:c r="J217" s="264" t="str">
        <x:f>"Currency"</x:f>
        <x:v>Currency</x:v>
      </x:c>
      <x:c r="K217" s="264" t="str">
        <x:f>IF(NOT(ISNUMBER($I217)),"Missing","Available")</x:f>
        <x:v>Available</x:v>
      </x:c>
      <x:c r="L217" s="264" t="str">
        <x:f>"CALC-DEBT-SVC"</x:f>
        <x:v>CALC-DEBT-SVC</x:v>
      </x:c>
      <x:c r="M217" s="264" t="str">
        <x:f>"1.0"</x:f>
        <x:v>1.0</x:v>
      </x:c>
      <x:c r="N217" s="264" t="str">
        <x:f>""</x:f>
      </x:c>
      <x:c r="O217" s="265" t="str">
        <x:f>""</x:f>
      </x:c>
      <x:c r="P217" s="264" t="str">
        <x:f>IF('01_ASSESSMENT'!$C$7="","",'01_ASSESSMENT'!$C$7)</x:f>
        <x:v>V4.2-NGOB-CORRECTED-TEST</x:v>
      </x:c>
      <x:c r="Q217" s="264" t="str">
        <x:f>"Formula-driven blank template"</x:f>
        <x:v>Formula-driven blank template</x:v>
      </x:c>
      <x:c r="R217" s="264" t="str">
        <x:f>IF($K217="Missing","No data available",IF($H217="PLACEHOLDER_SUBSIDY","Placeholder",IF($G217="Actual","Confirmed","Projected")))</x:f>
        <x:v>Projected</x:v>
      </x:c>
      <x:c r="S217" s="264" t="str">
        <x:f>IF('02_DISPLAY_CONFIG'!$B$32="","",'02_DISPLAY_CONFIG'!$B$32)</x:f>
        <x:v>2033-2034</x:v>
      </x:c>
      <x:c r="T217" s="136"/>
      <x:c r="U217" s="136"/>
      <x:c r="V217" s="136"/>
      <x:c r="W217" s="136"/>
      <x:c r="X217" s="136"/>
      <x:c r="Y217" s="136"/>
      <x:c r="Z217" s="136"/>
    </x:row>
    <x:row r="218" ht="37.5" hidden="0" customHeight="1">
      <x:c r="A218" s="264" t="str">
        <x:f>IF($S218="","","MR-"&amp;$B218&amp;"-"&amp;$S218&amp;"-"&amp;$H218)</x:f>
        <x:v>MR-ASM-NGOB-V42-TEST-2033-2034-CASH_AFTER_DEBT</x:v>
      </x:c>
      <x:c r="B218" s="264" t="str">
        <x:f>IF('01_ASSESSMENT'!$A$7="","",'01_ASSESSMENT'!$A$7)</x:f>
        <x:v>ASM-NGOB-V42-TEST</x:v>
      </x:c>
      <x:c r="C218" s="264" t="str">
        <x:f>IF('01_ASSESSMENT'!$B$7="","",'01_ASSESSMENT'!$B$7)</x:f>
        <x:v>ORG-NGOB</x:v>
      </x:c>
      <x:c r="D218" s="264" t="str">
        <x:f>IF('02_DISPLAY_CONFIG'!$B$15="","",'02_DISPLAY_CONFIG'!$B$15)</x:f>
        <x:v>PORTFOLIO-NGOB</x:v>
      </x:c>
      <x:c r="E218" s="265" t="str">
        <x:f>""</x:f>
      </x:c>
      <x:c r="F218" s="265" t="str">
        <x:f>""</x:f>
      </x:c>
      <x:c r="G218" s="264" t="str">
        <x:f>IF('02_DISPLAY_CONFIG'!$B$43="","",'02_DISPLAY_CONFIG'!$B$43)</x:f>
        <x:v>Projection</x:v>
      </x:c>
      <x:c r="H218" s="264" t="str">
        <x:f>"CASH_AFTER_DEBT"</x:f>
        <x:v>CASH_AFTER_DEBT</x:v>
      </x:c>
      <x:c r="I218" s="276" t="n">
        <x:f>IF(OR(NOT(ISNUMBER(I216)),NOT(ISNUMBER(I217))),"",I216-I217)</x:f>
        <x:v>1526368.8073528893</x:v>
      </x:c>
      <x:c r="J218" s="264" t="str">
        <x:f>"Currency"</x:f>
        <x:v>Currency</x:v>
      </x:c>
      <x:c r="K218" s="264" t="str">
        <x:f>IF(NOT(ISNUMBER($I218)),"Missing","Available")</x:f>
        <x:v>Available</x:v>
      </x:c>
      <x:c r="L218" s="264" t="str">
        <x:f>"CALC-CASH-AFTER-DEBT"</x:f>
        <x:v>CALC-CASH-AFTER-DEBT</x:v>
      </x:c>
      <x:c r="M218" s="264" t="str">
        <x:f>"1.0"</x:f>
        <x:v>1.0</x:v>
      </x:c>
      <x:c r="N218" s="264" t="str">
        <x:f>""</x:f>
      </x:c>
      <x:c r="O218" s="265" t="str">
        <x:f>""</x:f>
      </x:c>
      <x:c r="P218" s="264" t="str">
        <x:f>IF('01_ASSESSMENT'!$C$7="","",'01_ASSESSMENT'!$C$7)</x:f>
        <x:v>V4.2-NGOB-CORRECTED-TEST</x:v>
      </x:c>
      <x:c r="Q218" s="264" t="str">
        <x:f>"Formula-driven blank template"</x:f>
        <x:v>Formula-driven blank template</x:v>
      </x:c>
      <x:c r="R218" s="264" t="str">
        <x:f>IF($K218="Missing","No data available",IF($H218="PLACEHOLDER_SUBSIDY","Placeholder",IF($G218="Actual","Confirmed","Projected")))</x:f>
        <x:v>Projected</x:v>
      </x:c>
      <x:c r="S218" s="264" t="str">
        <x:f>IF('02_DISPLAY_CONFIG'!$B$32="","",'02_DISPLAY_CONFIG'!$B$32)</x:f>
        <x:v>2033-2034</x:v>
      </x:c>
      <x:c r="T218" s="136"/>
      <x:c r="U218" s="136"/>
      <x:c r="V218" s="136"/>
      <x:c r="W218" s="136"/>
      <x:c r="X218" s="136"/>
      <x:c r="Y218" s="136"/>
      <x:c r="Z218" s="136"/>
    </x:row>
    <x:row r="219" ht="37.5" hidden="0" customHeight="1">
      <x:c r="A219" s="264" t="str">
        <x:f>IF($S219="","","MR-"&amp;$B219&amp;"-"&amp;$S219&amp;"-"&amp;$H219)</x:f>
        <x:v>MR-ASM-NGOB-V42-TEST-2033-2034-DSCR</x:v>
      </x:c>
      <x:c r="B219" s="264" t="str">
        <x:f>IF('01_ASSESSMENT'!$A$7="","",'01_ASSESSMENT'!$A$7)</x:f>
        <x:v>ASM-NGOB-V42-TEST</x:v>
      </x:c>
      <x:c r="C219" s="264" t="str">
        <x:f>IF('01_ASSESSMENT'!$B$7="","",'01_ASSESSMENT'!$B$7)</x:f>
        <x:v>ORG-NGOB</x:v>
      </x:c>
      <x:c r="D219" s="264" t="str">
        <x:f>IF('02_DISPLAY_CONFIG'!$B$15="","",'02_DISPLAY_CONFIG'!$B$15)</x:f>
        <x:v>PORTFOLIO-NGOB</x:v>
      </x:c>
      <x:c r="E219" s="265" t="str">
        <x:f>""</x:f>
      </x:c>
      <x:c r="F219" s="265" t="str">
        <x:f>""</x:f>
      </x:c>
      <x:c r="G219" s="264" t="str">
        <x:f>IF('02_DISPLAY_CONFIG'!$B$43="","",'02_DISPLAY_CONFIG'!$B$43)</x:f>
        <x:v>Projection</x:v>
      </x:c>
      <x:c r="H219" s="264" t="str">
        <x:f>"DSCR"</x:f>
        <x:v>DSCR</x:v>
      </x:c>
      <x:c r="I219" s="276" t="n">
        <x:f>IF(OR(NOT(ISNUMBER(I216)),NOT(ISNUMBER(I217)),I217&lt;=0),"",I216/I217)</x:f>
        <x:v>1.114204805285798</x:v>
      </x:c>
      <x:c r="J219" s="264" t="str">
        <x:f>"x"</x:f>
        <x:v>x</x:v>
      </x:c>
      <x:c r="K219" s="264" t="str">
        <x:f>IF(NOT(ISNUMBER($I219)),"Missing","Available")</x:f>
        <x:v>Available</x:v>
      </x:c>
      <x:c r="L219" s="264" t="str">
        <x:f>"CALC-DSCR"</x:f>
        <x:v>CALC-DSCR</x:v>
      </x:c>
      <x:c r="M219" s="264" t="str">
        <x:f>"1.0"</x:f>
        <x:v>1.0</x:v>
      </x:c>
      <x:c r="N219" s="264" t="str">
        <x:f>""</x:f>
      </x:c>
      <x:c r="O219" s="265" t="str">
        <x:f>""</x:f>
      </x:c>
      <x:c r="P219" s="264" t="str">
        <x:f>IF('01_ASSESSMENT'!$C$7="","",'01_ASSESSMENT'!$C$7)</x:f>
        <x:v>V4.2-NGOB-CORRECTED-TEST</x:v>
      </x:c>
      <x:c r="Q219" s="264" t="str">
        <x:f>"Formula-driven blank template"</x:f>
        <x:v>Formula-driven blank template</x:v>
      </x:c>
      <x:c r="R219" s="264" t="str">
        <x:f>IF($K219="Missing","No data available",IF($H219="PLACEHOLDER_SUBSIDY","Placeholder",IF($G219="Actual","Confirmed","Projected")))</x:f>
        <x:v>Projected</x:v>
      </x:c>
      <x:c r="S219" s="264" t="str">
        <x:f>IF('02_DISPLAY_CONFIG'!$B$32="","",'02_DISPLAY_CONFIG'!$B$32)</x:f>
        <x:v>2033-2034</x:v>
      </x:c>
      <x:c r="T219" s="136"/>
      <x:c r="U219" s="136"/>
      <x:c r="V219" s="136"/>
      <x:c r="W219" s="136"/>
      <x:c r="X219" s="136"/>
      <x:c r="Y219" s="136"/>
      <x:c r="Z219" s="136"/>
    </x:row>
    <x:row r="220" ht="37.5" hidden="0" customHeight="1">
      <x:c r="A220" s="264" t="str">
        <x:f>IF($S220="","","MR-"&amp;$B220&amp;"-"&amp;$S220&amp;"-"&amp;$H220)</x:f>
        <x:v>MR-ASM-NGOB-V42-TEST-2033-2034-REQUIRED_NOI</x:v>
      </x:c>
      <x:c r="B220" s="264" t="str">
        <x:f>IF('01_ASSESSMENT'!$A$7="","",'01_ASSESSMENT'!$A$7)</x:f>
        <x:v>ASM-NGOB-V42-TEST</x:v>
      </x:c>
      <x:c r="C220" s="264" t="str">
        <x:f>IF('01_ASSESSMENT'!$B$7="","",'01_ASSESSMENT'!$B$7)</x:f>
        <x:v>ORG-NGOB</x:v>
      </x:c>
      <x:c r="D220" s="264" t="str">
        <x:f>IF('02_DISPLAY_CONFIG'!$B$15="","",'02_DISPLAY_CONFIG'!$B$15)</x:f>
        <x:v>PORTFOLIO-NGOB</x:v>
      </x:c>
      <x:c r="E220" s="265" t="str">
        <x:f>""</x:f>
      </x:c>
      <x:c r="F220" s="265" t="str">
        <x:f>""</x:f>
      </x:c>
      <x:c r="G220" s="264" t="str">
        <x:f>IF('02_DISPLAY_CONFIG'!$B$43="","",'02_DISPLAY_CONFIG'!$B$43)</x:f>
        <x:v>Projection</x:v>
      </x:c>
      <x:c r="H220" s="264" t="str">
        <x:f>"REQUIRED_NOI"</x:f>
        <x:v>REQUIRED_NOI</x:v>
      </x:c>
      <x:c r="I220" s="276" t="n">
        <x:f>IF(OR(NOT(ISNUMBER(I217)),'02_DISPLAY_CONFIG'!$B$16=""),"",I217*'02_DISPLAY_CONFIG'!$B$16)</x:f>
        <x:v>16038226.799999999</x:v>
      </x:c>
      <x:c r="J220" s="264" t="str">
        <x:f>"Currency"</x:f>
        <x:v>Currency</x:v>
      </x:c>
      <x:c r="K220" s="264" t="str">
        <x:f>IF(NOT(ISNUMBER($I220)),"Missing","Available")</x:f>
        <x:v>Available</x:v>
      </x:c>
      <x:c r="L220" s="264" t="str">
        <x:f>"CALC-REQ-NOI"</x:f>
        <x:v>CALC-REQ-NOI</x:v>
      </x:c>
      <x:c r="M220" s="264" t="str">
        <x:f>"1.0"</x:f>
        <x:v>1.0</x:v>
      </x:c>
      <x:c r="N220" s="264" t="str">
        <x:f>""</x:f>
      </x:c>
      <x:c r="O220" s="265" t="str">
        <x:f>""</x:f>
      </x:c>
      <x:c r="P220" s="264" t="str">
        <x:f>IF('01_ASSESSMENT'!$C$7="","",'01_ASSESSMENT'!$C$7)</x:f>
        <x:v>V4.2-NGOB-CORRECTED-TEST</x:v>
      </x:c>
      <x:c r="Q220" s="264" t="str">
        <x:f>"Formula-driven blank template"</x:f>
        <x:v>Formula-driven blank template</x:v>
      </x:c>
      <x:c r="R220" s="264" t="str">
        <x:f>IF($K220="Missing","No data available",IF($H220="PLACEHOLDER_SUBSIDY","Placeholder",IF($G220="Actual","Confirmed","Projected")))</x:f>
        <x:v>Projected</x:v>
      </x:c>
      <x:c r="S220" s="264" t="str">
        <x:f>IF('02_DISPLAY_CONFIG'!$B$32="","",'02_DISPLAY_CONFIG'!$B$32)</x:f>
        <x:v>2033-2034</x:v>
      </x:c>
      <x:c r="T220" s="136"/>
      <x:c r="U220" s="136"/>
      <x:c r="V220" s="136"/>
      <x:c r="W220" s="136"/>
      <x:c r="X220" s="136"/>
      <x:c r="Y220" s="136"/>
      <x:c r="Z220" s="136"/>
    </x:row>
    <x:row r="221" ht="37.5" hidden="0" customHeight="1">
      <x:c r="A221" s="264" t="str">
        <x:f>IF($S221="","","MR-"&amp;$B221&amp;"-"&amp;$S221&amp;"-"&amp;$H221)</x:f>
        <x:v>MR-ASM-NGOB-V42-TEST-2033-2034-COVERAGE_GAP</x:v>
      </x:c>
      <x:c r="B221" s="264" t="str">
        <x:f>IF('01_ASSESSMENT'!$A$7="","",'01_ASSESSMENT'!$A$7)</x:f>
        <x:v>ASM-NGOB-V42-TEST</x:v>
      </x:c>
      <x:c r="C221" s="264" t="str">
        <x:f>IF('01_ASSESSMENT'!$B$7="","",'01_ASSESSMENT'!$B$7)</x:f>
        <x:v>ORG-NGOB</x:v>
      </x:c>
      <x:c r="D221" s="264" t="str">
        <x:f>IF('02_DISPLAY_CONFIG'!$B$15="","",'02_DISPLAY_CONFIG'!$B$15)</x:f>
        <x:v>PORTFOLIO-NGOB</x:v>
      </x:c>
      <x:c r="E221" s="265" t="str">
        <x:f>""</x:f>
      </x:c>
      <x:c r="F221" s="265" t="str">
        <x:f>""</x:f>
      </x:c>
      <x:c r="G221" s="264" t="str">
        <x:f>IF('02_DISPLAY_CONFIG'!$B$43="","",'02_DISPLAY_CONFIG'!$B$43)</x:f>
        <x:v>Projection</x:v>
      </x:c>
      <x:c r="H221" s="264" t="str">
        <x:f>"COVERAGE_GAP"</x:f>
        <x:v>COVERAGE_GAP</x:v>
      </x:c>
      <x:c r="I221" s="276" t="n">
        <x:f>IF(OR(NOT(ISNUMBER(I220)),NOT(ISNUMBER(I216))),"",I220-I216)</x:f>
        <x:v>1146668.9926471096</x:v>
      </x:c>
      <x:c r="J221" s="264" t="str">
        <x:f>"Currency"</x:f>
        <x:v>Currency</x:v>
      </x:c>
      <x:c r="K221" s="264" t="str">
        <x:f>IF(NOT(ISNUMBER($I221)),"Missing","Available")</x:f>
        <x:v>Available</x:v>
      </x:c>
      <x:c r="L221" s="264" t="str">
        <x:f>"CALC-COVERAGE-GAP"</x:f>
        <x:v>CALC-COVERAGE-GAP</x:v>
      </x:c>
      <x:c r="M221" s="264" t="str">
        <x:f>"1.0"</x:f>
        <x:v>1.0</x:v>
      </x:c>
      <x:c r="N221" s="264" t="str">
        <x:f>""</x:f>
      </x:c>
      <x:c r="O221" s="265" t="str">
        <x:f>""</x:f>
      </x:c>
      <x:c r="P221" s="264" t="str">
        <x:f>IF('01_ASSESSMENT'!$C$7="","",'01_ASSESSMENT'!$C$7)</x:f>
        <x:v>V4.2-NGOB-CORRECTED-TEST</x:v>
      </x:c>
      <x:c r="Q221" s="264" t="str">
        <x:f>"Formula-driven blank template"</x:f>
        <x:v>Formula-driven blank template</x:v>
      </x:c>
      <x:c r="R221" s="264" t="str">
        <x:f>IF($K221="Missing","No data available",IF($H221="PLACEHOLDER_SUBSIDY","Placeholder",IF($G221="Actual","Confirmed","Projected")))</x:f>
        <x:v>Projected</x:v>
      </x:c>
      <x:c r="S221" s="264" t="str">
        <x:f>IF('02_DISPLAY_CONFIG'!$B$32="","",'02_DISPLAY_CONFIG'!$B$32)</x:f>
        <x:v>2033-2034</x:v>
      </x:c>
      <x:c r="T221" s="136"/>
      <x:c r="U221" s="136"/>
      <x:c r="V221" s="136"/>
      <x:c r="W221" s="136"/>
      <x:c r="X221" s="136"/>
      <x:c r="Y221" s="136"/>
      <x:c r="Z221" s="136"/>
    </x:row>
    <x:row r="222" ht="37.5" hidden="0" customHeight="1">
      <x:c r="A222" s="264" t="str">
        <x:f>IF($S222="","","MR-"&amp;$B222&amp;"-"&amp;$S222&amp;"-"&amp;$H222)</x:f>
        <x:v>MR-ASM-NGOB-V42-TEST-2033-2034-RESERVE_CONTRIBUTION</x:v>
      </x:c>
      <x:c r="B222" s="264" t="str">
        <x:f>IF('01_ASSESSMENT'!$A$7="","",'01_ASSESSMENT'!$A$7)</x:f>
        <x:v>ASM-NGOB-V42-TEST</x:v>
      </x:c>
      <x:c r="C222" s="264" t="str">
        <x:f>IF('01_ASSESSMENT'!$B$7="","",'01_ASSESSMENT'!$B$7)</x:f>
        <x:v>ORG-NGOB</x:v>
      </x:c>
      <x:c r="D222" s="264" t="str">
        <x:f>IF('02_DISPLAY_CONFIG'!$B$15="","",'02_DISPLAY_CONFIG'!$B$15)</x:f>
        <x:v>PORTFOLIO-NGOB</x:v>
      </x:c>
      <x:c r="E222" s="265" t="str">
        <x:f>""</x:f>
      </x:c>
      <x:c r="F222" s="265" t="str">
        <x:f>""</x:f>
      </x:c>
      <x:c r="G222" s="264" t="str">
        <x:f>IF('02_DISPLAY_CONFIG'!$B$43="","",'02_DISPLAY_CONFIG'!$B$43)</x:f>
        <x:v>Projection</x:v>
      </x:c>
      <x:c r="H222" s="264" t="str">
        <x:f>"RESERVE_CONTRIBUTION"</x:f>
        <x:v>RESERVE_CONTRIBUTION</x:v>
      </x:c>
      <x:c r="I222" s="276" t="n">
        <x:f>IF(OR($B222="",$S222=""),"",IF(COUNTIFS('32_FINANCIAL'!$B$7:$B$506,$B222,'32_FINANCIAL'!$G$7:$G$506,$S222,'32_FINANCIAL'!$I$7:$I$506,"RESERVE_CONTRIBUTION",'32_FINANCIAL'!$D$7:$D$506,$D222,'32_FINANCIAL'!$V$7:$V$506,"&lt;&gt;Excluded")=0,"",SUMIFS('32_FINANCIAL'!$J$7:$J$506,'32_FINANCIAL'!$B$7:$B$506,$B222,'32_FINANCIAL'!$G$7:$G$506,$S222,'32_FINANCIAL'!$I$7:$I$506,"RESERVE_CONTRIBUTION",'32_FINANCIAL'!$D$7:$D$506,$D222,'32_FINANCIAL'!$V$7:$V$506,"&lt;&gt;Excluded")))</x:f>
        <x:v>258742.2241483944</x:v>
      </x:c>
      <x:c r="J222" s="264" t="str">
        <x:f>"Currency"</x:f>
        <x:v>Currency</x:v>
      </x:c>
      <x:c r="K222" s="264" t="str">
        <x:f>IF(NOT(ISNUMBER($I222)),"Missing","Available")</x:f>
        <x:v>Available</x:v>
      </x:c>
      <x:c r="L222" s="264" t="str">
        <x:f>"CALC-REPAIR"</x:f>
        <x:v>CALC-REPAIR</x:v>
      </x:c>
      <x:c r="M222" s="264" t="str">
        <x:f>"1.0"</x:f>
        <x:v>1.0</x:v>
      </x:c>
      <x:c r="N222" s="264" t="str">
        <x:f>""</x:f>
      </x:c>
      <x:c r="O222" s="265" t="str">
        <x:f>""</x:f>
      </x:c>
      <x:c r="P222" s="264" t="str">
        <x:f>IF('01_ASSESSMENT'!$C$7="","",'01_ASSESSMENT'!$C$7)</x:f>
        <x:v>V4.2-NGOB-CORRECTED-TEST</x:v>
      </x:c>
      <x:c r="Q222" s="264" t="str">
        <x:f>"Formula-driven blank template"</x:f>
        <x:v>Formula-driven blank template</x:v>
      </x:c>
      <x:c r="R222" s="264" t="str">
        <x:f>IF($K222="Missing","No data available",IF($H222="PLACEHOLDER_SUBSIDY","Placeholder",IF($G222="Actual","Confirmed","Projected")))</x:f>
        <x:v>Projected</x:v>
      </x:c>
      <x:c r="S222" s="264" t="str">
        <x:f>IF('02_DISPLAY_CONFIG'!$B$32="","",'02_DISPLAY_CONFIG'!$B$32)</x:f>
        <x:v>2033-2034</x:v>
      </x:c>
      <x:c r="T222" s="136"/>
      <x:c r="U222" s="136"/>
      <x:c r="V222" s="136"/>
      <x:c r="W222" s="136"/>
      <x:c r="X222" s="136"/>
      <x:c r="Y222" s="136"/>
      <x:c r="Z222" s="136"/>
    </x:row>
    <x:row r="223" ht="37.5" hidden="0" customHeight="1">
      <x:c r="A223" s="264" t="str">
        <x:f>IF($S223="","","MR-"&amp;$B223&amp;"-"&amp;$S223&amp;"-"&amp;$H223)</x:f>
        <x:v>MR-ASM-NGOB-V42-TEST-2033-2034-CASH_AFTER_RESERVE</x:v>
      </x:c>
      <x:c r="B223" s="264" t="str">
        <x:f>IF('01_ASSESSMENT'!$A$7="","",'01_ASSESSMENT'!$A$7)</x:f>
        <x:v>ASM-NGOB-V42-TEST</x:v>
      </x:c>
      <x:c r="C223" s="264" t="str">
        <x:f>IF('01_ASSESSMENT'!$B$7="","",'01_ASSESSMENT'!$B$7)</x:f>
        <x:v>ORG-NGOB</x:v>
      </x:c>
      <x:c r="D223" s="264" t="str">
        <x:f>IF('02_DISPLAY_CONFIG'!$B$15="","",'02_DISPLAY_CONFIG'!$B$15)</x:f>
        <x:v>PORTFOLIO-NGOB</x:v>
      </x:c>
      <x:c r="E223" s="265" t="str">
        <x:f>""</x:f>
      </x:c>
      <x:c r="F223" s="265" t="str">
        <x:f>""</x:f>
      </x:c>
      <x:c r="G223" s="264" t="str">
        <x:f>IF('02_DISPLAY_CONFIG'!$B$43="","",'02_DISPLAY_CONFIG'!$B$43)</x:f>
        <x:v>Projection</x:v>
      </x:c>
      <x:c r="H223" s="264" t="str">
        <x:f>"CASH_AFTER_RESERVE"</x:f>
        <x:v>CASH_AFTER_RESERVE</x:v>
      </x:c>
      <x:c r="I223" s="276" t="n">
        <x:f>IF(OR(NOT(ISNUMBER(I216)),NOT(ISNUMBER(I217)),NOT(ISNUMBER(I222))),"",I216-I217-I222)</x:f>
        <x:v>1267626.583204495</x:v>
      </x:c>
      <x:c r="J223" s="264" t="str">
        <x:f>"Currency"</x:f>
        <x:v>Currency</x:v>
      </x:c>
      <x:c r="K223" s="264" t="str">
        <x:f>IF(NOT(ISNUMBER($I223)),"Missing","Available")</x:f>
        <x:v>Available</x:v>
      </x:c>
      <x:c r="L223" s="264" t="str">
        <x:f>"CALC-CASH-AFTER-RES"</x:f>
        <x:v>CALC-CASH-AFTER-RES</x:v>
      </x:c>
      <x:c r="M223" s="264" t="str">
        <x:f>"1.0"</x:f>
        <x:v>1.0</x:v>
      </x:c>
      <x:c r="N223" s="264" t="str">
        <x:f>""</x:f>
      </x:c>
      <x:c r="O223" s="265" t="str">
        <x:f>""</x:f>
      </x:c>
      <x:c r="P223" s="264" t="str">
        <x:f>IF('01_ASSESSMENT'!$C$7="","",'01_ASSESSMENT'!$C$7)</x:f>
        <x:v>V4.2-NGOB-CORRECTED-TEST</x:v>
      </x:c>
      <x:c r="Q223" s="264" t="str">
        <x:f>"Formula-driven blank template"</x:f>
        <x:v>Formula-driven blank template</x:v>
      </x:c>
      <x:c r="R223" s="264" t="str">
        <x:f>IF($K223="Missing","No data available",IF($H223="PLACEHOLDER_SUBSIDY","Placeholder",IF($G223="Actual","Confirmed","Projected")))</x:f>
        <x:v>Projected</x:v>
      </x:c>
      <x:c r="S223" s="264" t="str">
        <x:f>IF('02_DISPLAY_CONFIG'!$B$32="","",'02_DISPLAY_CONFIG'!$B$32)</x:f>
        <x:v>2033-2034</x:v>
      </x:c>
      <x:c r="T223" s="136"/>
      <x:c r="U223" s="136"/>
      <x:c r="V223" s="136"/>
      <x:c r="W223" s="136"/>
      <x:c r="X223" s="136"/>
      <x:c r="Y223" s="136"/>
      <x:c r="Z223" s="136"/>
    </x:row>
    <x:row r="224" ht="37.5" hidden="0" customHeight="1">
      <x:c r="A224" s="264" t="str">
        <x:f>IF($S224="","","MR-"&amp;$B224&amp;"-"&amp;$S224&amp;"-"&amp;$H224)</x:f>
        <x:v>MR-ASM-NGOB-V42-TEST-2033-2034-REV_RENT_EXISTING</x:v>
      </x:c>
      <x:c r="B224" s="264" t="str">
        <x:f>IF('01_ASSESSMENT'!$A$7="","",'01_ASSESSMENT'!$A$7)</x:f>
        <x:v>ASM-NGOB-V42-TEST</x:v>
      </x:c>
      <x:c r="C224" s="264" t="str">
        <x:f>IF('01_ASSESSMENT'!$B$7="","",'01_ASSESSMENT'!$B$7)</x:f>
        <x:v>ORG-NGOB</x:v>
      </x:c>
      <x:c r="D224" s="264" t="str">
        <x:f>IF('02_DISPLAY_CONFIG'!$B$15="","",'02_DISPLAY_CONFIG'!$B$15)</x:f>
        <x:v>PORTFOLIO-NGOB</x:v>
      </x:c>
      <x:c r="E224" s="265" t="str">
        <x:f>""</x:f>
      </x:c>
      <x:c r="F224" s="265" t="str">
        <x:f>""</x:f>
      </x:c>
      <x:c r="G224" s="264" t="str">
        <x:f>IF('02_DISPLAY_CONFIG'!$B$43="","",'02_DISPLAY_CONFIG'!$B$43)</x:f>
        <x:v>Projection</x:v>
      </x:c>
      <x:c r="H224" s="264" t="str">
        <x:f>"REV_RENT_EXISTING"</x:f>
        <x:v>REV_RENT_EXISTING</x:v>
      </x:c>
      <x:c r="I224" s="276" t="n">
        <x:f>IF(OR($B224="",$S224=""),"",IF(COUNTIFS('32_FINANCIAL'!$B$7:$B$506,$B224,'32_FINANCIAL'!$G$7:$G$506,$S224,'32_FINANCIAL'!$I$7:$I$506,"REV_RENT_EXISTING",'32_FINANCIAL'!$D$7:$D$506,$D224,'32_FINANCIAL'!$V$7:$V$506,"&lt;&gt;Excluded")=0,"",SUMIFS('32_FINANCIAL'!$J$7:$J$506,'32_FINANCIAL'!$B$7:$B$506,$B224,'32_FINANCIAL'!$G$7:$G$506,$S224,'32_FINANCIAL'!$I$7:$I$506,"REV_RENT_EXISTING",'32_FINANCIAL'!$D$7:$D$506,$D224,'32_FINANCIAL'!$V$7:$V$506,"&lt;&gt;Excluded")))</x:f>
        <x:v>6468555.60370986</x:v>
      </x:c>
      <x:c r="J224" s="264" t="str">
        <x:f>"Currency"</x:f>
        <x:v>Currency</x:v>
      </x:c>
      <x:c r="K224" s="264" t="str">
        <x:f>IF(NOT(ISNUMBER($I224)),"Missing","Available")</x:f>
        <x:v>Available</x:v>
      </x:c>
      <x:c r="L224" s="264" t="str">
        <x:f>"CALC-REV-COMPONENT"</x:f>
        <x:v>CALC-REV-COMPONENT</x:v>
      </x:c>
      <x:c r="M224" s="264" t="str">
        <x:f>"1.0"</x:f>
        <x:v>1.0</x:v>
      </x:c>
      <x:c r="N224" s="264" t="str">
        <x:f>""</x:f>
      </x:c>
      <x:c r="O224" s="265" t="str">
        <x:f>""</x:f>
      </x:c>
      <x:c r="P224" s="264" t="str">
        <x:f>IF('01_ASSESSMENT'!$C$7="","",'01_ASSESSMENT'!$C$7)</x:f>
        <x:v>V4.2-NGOB-CORRECTED-TEST</x:v>
      </x:c>
      <x:c r="Q224" s="264" t="str">
        <x:f>"Formula-driven blank template"</x:f>
        <x:v>Formula-driven blank template</x:v>
      </x:c>
      <x:c r="R224" s="264" t="str">
        <x:f>IF($K224="Missing","No data available",IF($H224="PLACEHOLDER_SUBSIDY","Placeholder",IF($G224="Actual","Confirmed","Projected")))</x:f>
        <x:v>Projected</x:v>
      </x:c>
      <x:c r="S224" s="264" t="str">
        <x:f>IF('02_DISPLAY_CONFIG'!$B$32="","",'02_DISPLAY_CONFIG'!$B$32)</x:f>
        <x:v>2033-2034</x:v>
      </x:c>
      <x:c r="T224" s="136"/>
      <x:c r="U224" s="136"/>
      <x:c r="V224" s="136"/>
      <x:c r="W224" s="136"/>
      <x:c r="X224" s="136"/>
      <x:c r="Y224" s="136"/>
      <x:c r="Z224" s="136"/>
    </x:row>
    <x:row r="225" ht="37.5" hidden="0" customHeight="1">
      <x:c r="A225" s="264" t="str">
        <x:f>IF($S225="","","MR-"&amp;$B225&amp;"-"&amp;$S225&amp;"-"&amp;$H225)</x:f>
        <x:v>MR-ASM-NGOB-V42-TEST-2033-2034-REV_RENT_NEW</x:v>
      </x:c>
      <x:c r="B225" s="264" t="str">
        <x:f>IF('01_ASSESSMENT'!$A$7="","",'01_ASSESSMENT'!$A$7)</x:f>
        <x:v>ASM-NGOB-V42-TEST</x:v>
      </x:c>
      <x:c r="C225" s="264" t="str">
        <x:f>IF('01_ASSESSMENT'!$B$7="","",'01_ASSESSMENT'!$B$7)</x:f>
        <x:v>ORG-NGOB</x:v>
      </x:c>
      <x:c r="D225" s="264" t="str">
        <x:f>IF('02_DISPLAY_CONFIG'!$B$15="","",'02_DISPLAY_CONFIG'!$B$15)</x:f>
        <x:v>PORTFOLIO-NGOB</x:v>
      </x:c>
      <x:c r="E225" s="265" t="str">
        <x:f>""</x:f>
      </x:c>
      <x:c r="F225" s="265" t="str">
        <x:f>""</x:f>
      </x:c>
      <x:c r="G225" s="264" t="str">
        <x:f>IF('02_DISPLAY_CONFIG'!$B$43="","",'02_DISPLAY_CONFIG'!$B$43)</x:f>
        <x:v>Projection</x:v>
      </x:c>
      <x:c r="H225" s="264" t="str">
        <x:f>"REV_RENT_NEW"</x:f>
        <x:v>REV_RENT_NEW</x:v>
      </x:c>
      <x:c r="I225" s="276" t="n">
        <x:f>IF(OR($B225="",$S225=""),"",IF(COUNTIFS('32_FINANCIAL'!$B$7:$B$506,$B225,'32_FINANCIAL'!$G$7:$G$506,$S225,'32_FINANCIAL'!$I$7:$I$506,"REV_RENT_NEW",'32_FINANCIAL'!$D$7:$D$506,$D225,'32_FINANCIAL'!$V$7:$V$506,"&lt;&gt;Excluded")=0,"",SUMIFS('32_FINANCIAL'!$J$7:$J$506,'32_FINANCIAL'!$B$7:$B$506,$B225,'32_FINANCIAL'!$G$7:$G$506,$S225,'32_FINANCIAL'!$I$7:$I$506,"REV_RENT_NEW",'32_FINANCIAL'!$D$7:$D$506,$D225,'32_FINANCIAL'!$V$7:$V$506,"&lt;&gt;Excluded")))</x:f>
        <x:v>14203681.421155756</x:v>
      </x:c>
      <x:c r="J225" s="264" t="str">
        <x:f>"Currency"</x:f>
        <x:v>Currency</x:v>
      </x:c>
      <x:c r="K225" s="264" t="str">
        <x:f>IF(NOT(ISNUMBER($I225)),"Missing","Available")</x:f>
        <x:v>Available</x:v>
      </x:c>
      <x:c r="L225" s="264" t="str">
        <x:f>"CALC-REV-COMPONENT"</x:f>
        <x:v>CALC-REV-COMPONENT</x:v>
      </x:c>
      <x:c r="M225" s="264" t="str">
        <x:f>"1.0"</x:f>
        <x:v>1.0</x:v>
      </x:c>
      <x:c r="N225" s="264" t="str">
        <x:f>""</x:f>
      </x:c>
      <x:c r="O225" s="265" t="str">
        <x:f>""</x:f>
      </x:c>
      <x:c r="P225" s="264" t="str">
        <x:f>IF('01_ASSESSMENT'!$C$7="","",'01_ASSESSMENT'!$C$7)</x:f>
        <x:v>V4.2-NGOB-CORRECTED-TEST</x:v>
      </x:c>
      <x:c r="Q225" s="264" t="str">
        <x:f>"Formula-driven blank template"</x:f>
        <x:v>Formula-driven blank template</x:v>
      </x:c>
      <x:c r="R225" s="264" t="str">
        <x:f>IF($K225="Missing","No data available",IF($H225="PLACEHOLDER_SUBSIDY","Placeholder",IF($G225="Actual","Confirmed","Projected")))</x:f>
        <x:v>Projected</x:v>
      </x:c>
      <x:c r="S225" s="264" t="str">
        <x:f>IF('02_DISPLAY_CONFIG'!$B$32="","",'02_DISPLAY_CONFIG'!$B$32)</x:f>
        <x:v>2033-2034</x:v>
      </x:c>
      <x:c r="T225" s="136"/>
      <x:c r="U225" s="136"/>
      <x:c r="V225" s="136"/>
      <x:c r="W225" s="136"/>
      <x:c r="X225" s="136"/>
      <x:c r="Y225" s="136"/>
      <x:c r="Z225" s="136"/>
    </x:row>
    <x:row r="226" ht="37.5" hidden="0" customHeight="1">
      <x:c r="A226" s="264" t="str">
        <x:f>IF($S226="","","MR-"&amp;$B226&amp;"-"&amp;$S226&amp;"-"&amp;$H226)</x:f>
        <x:v>MR-ASM-NGOB-V42-TEST-2033-2034-REV_SUBSIDY</x:v>
      </x:c>
      <x:c r="B226" s="264" t="str">
        <x:f>IF('01_ASSESSMENT'!$A$7="","",'01_ASSESSMENT'!$A$7)</x:f>
        <x:v>ASM-NGOB-V42-TEST</x:v>
      </x:c>
      <x:c r="C226" s="264" t="str">
        <x:f>IF('01_ASSESSMENT'!$B$7="","",'01_ASSESSMENT'!$B$7)</x:f>
        <x:v>ORG-NGOB</x:v>
      </x:c>
      <x:c r="D226" s="264" t="str">
        <x:f>IF('02_DISPLAY_CONFIG'!$B$15="","",'02_DISPLAY_CONFIG'!$B$15)</x:f>
        <x:v>PORTFOLIO-NGOB</x:v>
      </x:c>
      <x:c r="E226" s="265" t="str">
        <x:f>""</x:f>
      </x:c>
      <x:c r="F226" s="265" t="str">
        <x:f>""</x:f>
      </x:c>
      <x:c r="G226" s="264" t="str">
        <x:f>IF('02_DISPLAY_CONFIG'!$B$43="","",'02_DISPLAY_CONFIG'!$B$43)</x:f>
        <x:v>Projection</x:v>
      </x:c>
      <x:c r="H226" s="264" t="str">
        <x:f>"REV_SUBSIDY"</x:f>
        <x:v>REV_SUBSIDY</x:v>
      </x:c>
      <x:c r="I226" s="276" t="n">
        <x:f>IF(OR($B226="",$S226=""),"",IF(COUNTIFS('32_FINANCIAL'!$B$7:$B$506,$B226,'32_FINANCIAL'!$G$7:$G$506,$S226,'32_FINANCIAL'!$I$7:$I$506,"REV_SUBSIDY",'32_FINANCIAL'!$D$7:$D$506,$D226,'32_FINANCIAL'!$V$7:$V$506,"&lt;&gt;Excluded")=0,"",SUMIFS('32_FINANCIAL'!$J$7:$J$506,'32_FINANCIAL'!$B$7:$B$506,$B226,'32_FINANCIAL'!$G$7:$G$506,$S226,'32_FINANCIAL'!$I$7:$I$506,"REV_SUBSIDY",'32_FINANCIAL'!$D$7:$D$506,$D226,'32_FINANCIAL'!$V$7:$V$506,"&lt;&gt;Excluded")))</x:f>
        <x:v>7163843.643951072</x:v>
      </x:c>
      <x:c r="J226" s="264" t="str">
        <x:f>"Currency"</x:f>
        <x:v>Currency</x:v>
      </x:c>
      <x:c r="K226" s="264" t="str">
        <x:f>IF(NOT(ISNUMBER($I226)),"Missing","Available")</x:f>
        <x:v>Available</x:v>
      </x:c>
      <x:c r="L226" s="264" t="str">
        <x:f>"CALC-REV-COMPONENT"</x:f>
        <x:v>CALC-REV-COMPONENT</x:v>
      </x:c>
      <x:c r="M226" s="264" t="str">
        <x:f>"1.0"</x:f>
        <x:v>1.0</x:v>
      </x:c>
      <x:c r="N226" s="264" t="str">
        <x:f>""</x:f>
      </x:c>
      <x:c r="O226" s="265" t="str">
        <x:f>""</x:f>
      </x:c>
      <x:c r="P226" s="264" t="str">
        <x:f>IF('01_ASSESSMENT'!$C$7="","",'01_ASSESSMENT'!$C$7)</x:f>
        <x:v>V4.2-NGOB-CORRECTED-TEST</x:v>
      </x:c>
      <x:c r="Q226" s="264" t="str">
        <x:f>"Formula-driven blank template"</x:f>
        <x:v>Formula-driven blank template</x:v>
      </x:c>
      <x:c r="R226" s="264" t="str">
        <x:f>IF($K226="Missing","No data available",IF($H226="PLACEHOLDER_SUBSIDY","Placeholder",IF($G226="Actual","Confirmed","Projected")))</x:f>
        <x:v>Projected</x:v>
      </x:c>
      <x:c r="S226" s="264" t="str">
        <x:f>IF('02_DISPLAY_CONFIG'!$B$32="","",'02_DISPLAY_CONFIG'!$B$32)</x:f>
        <x:v>2033-2034</x:v>
      </x:c>
      <x:c r="T226" s="136"/>
      <x:c r="U226" s="136"/>
      <x:c r="V226" s="136"/>
      <x:c r="W226" s="136"/>
      <x:c r="X226" s="136"/>
      <x:c r="Y226" s="136"/>
      <x:c r="Z226" s="136"/>
    </x:row>
    <x:row r="227" ht="37.5" hidden="0" customHeight="1">
      <x:c r="A227" s="264" t="str">
        <x:f>IF($S227="","","MR-"&amp;$B227&amp;"-"&amp;$S227&amp;"-"&amp;$H227)</x:f>
        <x:v>MR-ASM-NGOB-V42-TEST-2033-2034-REV_OTHER</x:v>
      </x:c>
      <x:c r="B227" s="264" t="str">
        <x:f>IF('01_ASSESSMENT'!$A$7="","",'01_ASSESSMENT'!$A$7)</x:f>
        <x:v>ASM-NGOB-V42-TEST</x:v>
      </x:c>
      <x:c r="C227" s="264" t="str">
        <x:f>IF('01_ASSESSMENT'!$B$7="","",'01_ASSESSMENT'!$B$7)</x:f>
        <x:v>ORG-NGOB</x:v>
      </x:c>
      <x:c r="D227" s="264" t="str">
        <x:f>IF('02_DISPLAY_CONFIG'!$B$15="","",'02_DISPLAY_CONFIG'!$B$15)</x:f>
        <x:v>PORTFOLIO-NGOB</x:v>
      </x:c>
      <x:c r="E227" s="265" t="str">
        <x:f>""</x:f>
      </x:c>
      <x:c r="F227" s="265" t="str">
        <x:f>""</x:f>
      </x:c>
      <x:c r="G227" s="264" t="str">
        <x:f>IF('02_DISPLAY_CONFIG'!$B$43="","",'02_DISPLAY_CONFIG'!$B$43)</x:f>
        <x:v>Projection</x:v>
      </x:c>
      <x:c r="H227" s="264" t="str">
        <x:f>"REV_OTHER"</x:f>
        <x:v>REV_OTHER</x:v>
      </x:c>
      <x:c r="I227" s="276" t="n">
        <x:f>IF(OR($B227="",$S227=""),"",IF(COUNTIFS('32_FINANCIAL'!$B$7:$B$506,$B227,'32_FINANCIAL'!$G$7:$G$506,$S227,'32_FINANCIAL'!$I$7:$I$506,"REV_OTHER",'32_FINANCIAL'!$D$7:$D$506,$D227,'32_FINANCIAL'!$V$7:$V$506,"&lt;&gt;Excluded")=0,"",SUMIFS('32_FINANCIAL'!$J$7:$J$506,'32_FINANCIAL'!$B$7:$B$506,$B227,'32_FINANCIAL'!$G$7:$G$506,$S227,'32_FINANCIAL'!$I$7:$I$506,"REV_OTHER",'32_FINANCIAL'!$D$7:$D$506,$D227,'32_FINANCIAL'!$V$7:$V$506,"&lt;&gt;Excluded")))</x:f>
        <x:v>949873.4474328458</x:v>
      </x:c>
      <x:c r="J227" s="264" t="str">
        <x:f>"Currency"</x:f>
        <x:v>Currency</x:v>
      </x:c>
      <x:c r="K227" s="264" t="str">
        <x:f>IF(NOT(ISNUMBER($I227)),"Missing","Available")</x:f>
        <x:v>Available</x:v>
      </x:c>
      <x:c r="L227" s="264" t="str">
        <x:f>"CALC-REV-COMPONENT"</x:f>
        <x:v>CALC-REV-COMPONENT</x:v>
      </x:c>
      <x:c r="M227" s="264" t="str">
        <x:f>"1.0"</x:f>
        <x:v>1.0</x:v>
      </x:c>
      <x:c r="N227" s="264" t="str">
        <x:f>""</x:f>
      </x:c>
      <x:c r="O227" s="265" t="str">
        <x:f>""</x:f>
      </x:c>
      <x:c r="P227" s="264" t="str">
        <x:f>IF('01_ASSESSMENT'!$C$7="","",'01_ASSESSMENT'!$C$7)</x:f>
        <x:v>V4.2-NGOB-CORRECTED-TEST</x:v>
      </x:c>
      <x:c r="Q227" s="264" t="str">
        <x:f>"Formula-driven blank template"</x:f>
        <x:v>Formula-driven blank template</x:v>
      </x:c>
      <x:c r="R227" s="264" t="str">
        <x:f>IF($K227="Missing","No data available",IF($H227="PLACEHOLDER_SUBSIDY","Placeholder",IF($G227="Actual","Confirmed","Projected")))</x:f>
        <x:v>Projected</x:v>
      </x:c>
      <x:c r="S227" s="264" t="str">
        <x:f>IF('02_DISPLAY_CONFIG'!$B$32="","",'02_DISPLAY_CONFIG'!$B$32)</x:f>
        <x:v>2033-2034</x:v>
      </x:c>
      <x:c r="T227" s="136"/>
      <x:c r="U227" s="136"/>
      <x:c r="V227" s="136"/>
      <x:c r="W227" s="136"/>
      <x:c r="X227" s="136"/>
      <x:c r="Y227" s="136"/>
      <x:c r="Z227" s="136"/>
    </x:row>
    <x:row r="228" ht="37.5" hidden="0" customHeight="1">
      <x:c r="A228" s="264" t="str">
        <x:f>IF($S228="","","MR-"&amp;$B228&amp;"-"&amp;$S228&amp;"-"&amp;$H228)</x:f>
        <x:v>MR-ASM-NGOB-V42-TEST-2033-2034-PLACEHOLDER_SUBSIDY</x:v>
      </x:c>
      <x:c r="B228" s="264" t="str">
        <x:f>IF('01_ASSESSMENT'!$A$7="","",'01_ASSESSMENT'!$A$7)</x:f>
        <x:v>ASM-NGOB-V42-TEST</x:v>
      </x:c>
      <x:c r="C228" s="264" t="str">
        <x:f>IF('01_ASSESSMENT'!$B$7="","",'01_ASSESSMENT'!$B$7)</x:f>
        <x:v>ORG-NGOB</x:v>
      </x:c>
      <x:c r="D228" s="264" t="str">
        <x:f>IF('02_DISPLAY_CONFIG'!$B$15="","",'02_DISPLAY_CONFIG'!$B$15)</x:f>
        <x:v>PORTFOLIO-NGOB</x:v>
      </x:c>
      <x:c r="E228" s="265" t="str">
        <x:f>""</x:f>
      </x:c>
      <x:c r="F228" s="265" t="str">
        <x:f>""</x:f>
      </x:c>
      <x:c r="G228" s="264" t="str">
        <x:f>IF('02_DISPLAY_CONFIG'!$B$43="","",'02_DISPLAY_CONFIG'!$B$43)</x:f>
        <x:v>Projection</x:v>
      </x:c>
      <x:c r="H228" s="264" t="str">
        <x:f>"PLACEHOLDER_SUBSIDY"</x:f>
        <x:v>PLACEHOLDER_SUBSIDY</x:v>
      </x:c>
      <x:c r="I228" s="276" t="n">
        <x:f>IF(OR($B228="",$S228=""),"",IF(COUNTIFS('32_FINANCIAL'!$B$7:$B$506,$B228,'32_FINANCIAL'!$G$7:$G$506,$S228,'32_FINANCIAL'!$I$7:$I$506,"REV_SUBSIDY",'32_FINANCIAL'!$S$7:$S$506,"Placeholder")=0,0,SUMIFS('32_FINANCIAL'!$J$7:$J$506,'32_FINANCIAL'!$B$7:$B$506,$B228,'32_FINANCIAL'!$G$7:$G$506,$S228,'32_FINANCIAL'!$I$7:$I$506,"REV_SUBSIDY",'32_FINANCIAL'!$S$7:$S$506,"Placeholder")))</x:f>
        <x:v>3635305</x:v>
      </x:c>
      <x:c r="J228" s="264" t="str">
        <x:f>"Currency"</x:f>
        <x:v>Currency</x:v>
      </x:c>
      <x:c r="K228" s="264" t="str">
        <x:f>IF(NOT(ISNUMBER($I228)),"Missing","Available")</x:f>
        <x:v>Available</x:v>
      </x:c>
      <x:c r="L228" s="264" t="str">
        <x:f>"CALC-PLACEHOLDER-SUBSIDY"</x:f>
        <x:v>CALC-PLACEHOLDER-SUBSIDY</x:v>
      </x:c>
      <x:c r="M228" s="264" t="str">
        <x:f>"1.0"</x:f>
        <x:v>1.0</x:v>
      </x:c>
      <x:c r="N228" s="264" t="str">
        <x:f>""</x:f>
      </x:c>
      <x:c r="O228" s="265" t="str">
        <x:f>""</x:f>
      </x:c>
      <x:c r="P228" s="264" t="str">
        <x:f>IF('01_ASSESSMENT'!$C$7="","",'01_ASSESSMENT'!$C$7)</x:f>
        <x:v>V4.2-NGOB-CORRECTED-TEST</x:v>
      </x:c>
      <x:c r="Q228" s="264" t="str">
        <x:f>"Formula-driven blank template"</x:f>
        <x:v>Formula-driven blank template</x:v>
      </x:c>
      <x:c r="R228" s="264" t="str">
        <x:f>IF($K228="Missing","No data available",IF($H228="PLACEHOLDER_SUBSIDY","Placeholder",IF($G228="Actual","Confirmed","Projected")))</x:f>
        <x:v>Placeholder</x:v>
      </x:c>
      <x:c r="S228" s="264" t="str">
        <x:f>IF('02_DISPLAY_CONFIG'!$B$32="","",'02_DISPLAY_CONFIG'!$B$32)</x:f>
        <x:v>2033-2034</x:v>
      </x:c>
      <x:c r="T228" s="136"/>
      <x:c r="U228" s="136"/>
      <x:c r="V228" s="136"/>
      <x:c r="W228" s="136"/>
      <x:c r="X228" s="136"/>
      <x:c r="Y228" s="136"/>
      <x:c r="Z228" s="136"/>
    </x:row>
    <x:row r="229" ht="37.5" hidden="0" customHeight="1">
      <x:c r="A229" s="264" t="str">
        <x:f>IF($S229="","","MR-"&amp;$B229&amp;"-"&amp;$S229&amp;"-"&amp;$H229)</x:f>
        <x:v>MR-ASM-NGOB-V42-TEST-2033-2034-NOI_EX_PLACEHOLDER</x:v>
      </x:c>
      <x:c r="B229" s="264" t="str">
        <x:f>IF('01_ASSESSMENT'!$A$7="","",'01_ASSESSMENT'!$A$7)</x:f>
        <x:v>ASM-NGOB-V42-TEST</x:v>
      </x:c>
      <x:c r="C229" s="264" t="str">
        <x:f>IF('01_ASSESSMENT'!$B$7="","",'01_ASSESSMENT'!$B$7)</x:f>
        <x:v>ORG-NGOB</x:v>
      </x:c>
      <x:c r="D229" s="264" t="str">
        <x:f>IF('02_DISPLAY_CONFIG'!$B$15="","",'02_DISPLAY_CONFIG'!$B$15)</x:f>
        <x:v>PORTFOLIO-NGOB</x:v>
      </x:c>
      <x:c r="E229" s="265" t="str">
        <x:f>""</x:f>
      </x:c>
      <x:c r="F229" s="265" t="str">
        <x:f>""</x:f>
      </x:c>
      <x:c r="G229" s="264" t="str">
        <x:f>IF('02_DISPLAY_CONFIG'!$B$43="","",'02_DISPLAY_CONFIG'!$B$43)</x:f>
        <x:v>Projection</x:v>
      </x:c>
      <x:c r="H229" s="264" t="str">
        <x:f>"NOI_EX_PLACEHOLDER"</x:f>
        <x:v>NOI_EX_PLACEHOLDER</x:v>
      </x:c>
      <x:c r="I229" s="276" t="n">
        <x:f>IF(NOT(ISNUMBER(I216)),"",I216-I228)</x:f>
        <x:v>11256252.80735289</x:v>
      </x:c>
      <x:c r="J229" s="264" t="str">
        <x:f>"Currency"</x:f>
        <x:v>Currency</x:v>
      </x:c>
      <x:c r="K229" s="264" t="str">
        <x:f>IF(NOT(ISNUMBER($I229)),"Missing","Available")</x:f>
        <x:v>Available</x:v>
      </x:c>
      <x:c r="L229" s="264" t="str">
        <x:f>"CALC-NOI-EX-PLACEHOLDER"</x:f>
        <x:v>CALC-NOI-EX-PLACEHOLDER</x:v>
      </x:c>
      <x:c r="M229" s="264" t="str">
        <x:f>"1.0"</x:f>
        <x:v>1.0</x:v>
      </x:c>
      <x:c r="N229" s="264" t="str">
        <x:f>""</x:f>
      </x:c>
      <x:c r="O229" s="265" t="str">
        <x:f>""</x:f>
      </x:c>
      <x:c r="P229" s="264" t="str">
        <x:f>IF('01_ASSESSMENT'!$C$7="","",'01_ASSESSMENT'!$C$7)</x:f>
        <x:v>V4.2-NGOB-CORRECTED-TEST</x:v>
      </x:c>
      <x:c r="Q229" s="264" t="str">
        <x:f>"Formula-driven blank template"</x:f>
        <x:v>Formula-driven blank template</x:v>
      </x:c>
      <x:c r="R229" s="264" t="str">
        <x:f>IF($K229="Missing","No data available",IF($H229="PLACEHOLDER_SUBSIDY","Placeholder",IF($G229="Actual","Confirmed","Projected")))</x:f>
        <x:v>Projected</x:v>
      </x:c>
      <x:c r="S229" s="264" t="str">
        <x:f>IF('02_DISPLAY_CONFIG'!$B$32="","",'02_DISPLAY_CONFIG'!$B$32)</x:f>
        <x:v>2033-2034</x:v>
      </x:c>
      <x:c r="T229" s="136"/>
      <x:c r="U229" s="136"/>
      <x:c r="V229" s="136"/>
      <x:c r="W229" s="136"/>
      <x:c r="X229" s="136"/>
      <x:c r="Y229" s="136"/>
      <x:c r="Z229" s="136"/>
    </x:row>
    <x:row r="230" ht="37.5" hidden="0" customHeight="1">
      <x:c r="A230" s="264" t="str">
        <x:f>IF($S230="","","MR-"&amp;$B230&amp;"-"&amp;$S230&amp;"-"&amp;$H230)</x:f>
        <x:v>MR-ASM-NGOB-V42-TEST-2033-2034-DSCR_EX_PLACEHOLDER</x:v>
      </x:c>
      <x:c r="B230" s="264" t="str">
        <x:f>IF('01_ASSESSMENT'!$A$7="","",'01_ASSESSMENT'!$A$7)</x:f>
        <x:v>ASM-NGOB-V42-TEST</x:v>
      </x:c>
      <x:c r="C230" s="264" t="str">
        <x:f>IF('01_ASSESSMENT'!$B$7="","",'01_ASSESSMENT'!$B$7)</x:f>
        <x:v>ORG-NGOB</x:v>
      </x:c>
      <x:c r="D230" s="264" t="str">
        <x:f>IF('02_DISPLAY_CONFIG'!$B$15="","",'02_DISPLAY_CONFIG'!$B$15)</x:f>
        <x:v>PORTFOLIO-NGOB</x:v>
      </x:c>
      <x:c r="E230" s="265" t="str">
        <x:f>""</x:f>
      </x:c>
      <x:c r="F230" s="265" t="str">
        <x:f>""</x:f>
      </x:c>
      <x:c r="G230" s="264" t="str">
        <x:f>IF('02_DISPLAY_CONFIG'!$B$43="","",'02_DISPLAY_CONFIG'!$B$43)</x:f>
        <x:v>Projection</x:v>
      </x:c>
      <x:c r="H230" s="264" t="str">
        <x:f>"DSCR_EX_PLACEHOLDER"</x:f>
        <x:v>DSCR_EX_PLACEHOLDER</x:v>
      </x:c>
      <x:c r="I230" s="276" t="n">
        <x:f>IF(OR(NOT(ISNUMBER(I229)),NOT(ISNUMBER(I217)),I217&lt;=0),"",I229/I217)</x:f>
        <x:v>0.8422067811650766</x:v>
      </x:c>
      <x:c r="J230" s="264" t="str">
        <x:f>"x"</x:f>
        <x:v>x</x:v>
      </x:c>
      <x:c r="K230" s="264" t="str">
        <x:f>IF(NOT(ISNUMBER($I230)),"Missing","Available")</x:f>
        <x:v>Available</x:v>
      </x:c>
      <x:c r="L230" s="264" t="str">
        <x:f>"CALC-DSCR-EX-PLACEHOLDER"</x:f>
        <x:v>CALC-DSCR-EX-PLACEHOLDER</x:v>
      </x:c>
      <x:c r="M230" s="264" t="str">
        <x:f>"1.0"</x:f>
        <x:v>1.0</x:v>
      </x:c>
      <x:c r="N230" s="264" t="str">
        <x:f>""</x:f>
      </x:c>
      <x:c r="O230" s="265" t="str">
        <x:f>""</x:f>
      </x:c>
      <x:c r="P230" s="264" t="str">
        <x:f>IF('01_ASSESSMENT'!$C$7="","",'01_ASSESSMENT'!$C$7)</x:f>
        <x:v>V4.2-NGOB-CORRECTED-TEST</x:v>
      </x:c>
      <x:c r="Q230" s="264" t="str">
        <x:f>"Formula-driven blank template"</x:f>
        <x:v>Formula-driven blank template</x:v>
      </x:c>
      <x:c r="R230" s="264" t="str">
        <x:f>IF($K230="Missing","No data available",IF($H230="PLACEHOLDER_SUBSIDY","Placeholder",IF($G230="Actual","Confirmed","Projected")))</x:f>
        <x:v>Projected</x:v>
      </x:c>
      <x:c r="S230" s="264" t="str">
        <x:f>IF('02_DISPLAY_CONFIG'!$B$32="","",'02_DISPLAY_CONFIG'!$B$32)</x:f>
        <x:v>2033-2034</x:v>
      </x:c>
      <x:c r="T230" s="136"/>
      <x:c r="U230" s="136"/>
      <x:c r="V230" s="136"/>
      <x:c r="W230" s="136"/>
      <x:c r="X230" s="136"/>
      <x:c r="Y230" s="136"/>
      <x:c r="Z230" s="136"/>
    </x:row>
    <x:row r="231" ht="37.5" hidden="0" customHeight="1">
      <x:c r="A231" s="264" t="str">
        <x:f>IF($S231="","","MR-"&amp;$B231&amp;"-"&amp;$S231&amp;"-"&amp;$H231)</x:f>
        <x:v>MR-ASM-NGOB-V42-TEST-2033-2034-CASH_EX_PLACEHOLDER</x:v>
      </x:c>
      <x:c r="B231" s="264" t="str">
        <x:f>IF('01_ASSESSMENT'!$A$7="","",'01_ASSESSMENT'!$A$7)</x:f>
        <x:v>ASM-NGOB-V42-TEST</x:v>
      </x:c>
      <x:c r="C231" s="264" t="str">
        <x:f>IF('01_ASSESSMENT'!$B$7="","",'01_ASSESSMENT'!$B$7)</x:f>
        <x:v>ORG-NGOB</x:v>
      </x:c>
      <x:c r="D231" s="264" t="str">
        <x:f>IF('02_DISPLAY_CONFIG'!$B$15="","",'02_DISPLAY_CONFIG'!$B$15)</x:f>
        <x:v>PORTFOLIO-NGOB</x:v>
      </x:c>
      <x:c r="E231" s="265" t="str">
        <x:f>""</x:f>
      </x:c>
      <x:c r="F231" s="265" t="str">
        <x:f>""</x:f>
      </x:c>
      <x:c r="G231" s="264" t="str">
        <x:f>IF('02_DISPLAY_CONFIG'!$B$43="","",'02_DISPLAY_CONFIG'!$B$43)</x:f>
        <x:v>Projection</x:v>
      </x:c>
      <x:c r="H231" s="264" t="str">
        <x:f>"CASH_EX_PLACEHOLDER"</x:f>
        <x:v>CASH_EX_PLACEHOLDER</x:v>
      </x:c>
      <x:c r="I231" s="276" t="n">
        <x:f>IF(OR(NOT(ISNUMBER(I229)),NOT(ISNUMBER(I217))),"",I229-I217)</x:f>
        <x:v>-2108936.1926471107</x:v>
      </x:c>
      <x:c r="J231" s="264" t="str">
        <x:f>"Currency"</x:f>
        <x:v>Currency</x:v>
      </x:c>
      <x:c r="K231" s="264" t="str">
        <x:f>IF(NOT(ISNUMBER($I231)),"Missing","Available")</x:f>
        <x:v>Available</x:v>
      </x:c>
      <x:c r="L231" s="264" t="str">
        <x:f>"CALC-CASH-EX-PLACEHOLDER"</x:f>
        <x:v>CALC-CASH-EX-PLACEHOLDER</x:v>
      </x:c>
      <x:c r="M231" s="264" t="str">
        <x:f>"1.0"</x:f>
        <x:v>1.0</x:v>
      </x:c>
      <x:c r="N231" s="264" t="str">
        <x:f>""</x:f>
      </x:c>
      <x:c r="O231" s="265" t="str">
        <x:f>""</x:f>
      </x:c>
      <x:c r="P231" s="264" t="str">
        <x:f>IF('01_ASSESSMENT'!$C$7="","",'01_ASSESSMENT'!$C$7)</x:f>
        <x:v>V4.2-NGOB-CORRECTED-TEST</x:v>
      </x:c>
      <x:c r="Q231" s="264" t="str">
        <x:f>"Formula-driven blank template"</x:f>
        <x:v>Formula-driven blank template</x:v>
      </x:c>
      <x:c r="R231" s="264" t="str">
        <x:f>IF($K231="Missing","No data available",IF($H231="PLACEHOLDER_SUBSIDY","Placeholder",IF($G231="Actual","Confirmed","Projected")))</x:f>
        <x:v>Projected</x:v>
      </x:c>
      <x:c r="S231" s="264" t="str">
        <x:f>IF('02_DISPLAY_CONFIG'!$B$32="","",'02_DISPLAY_CONFIG'!$B$32)</x:f>
        <x:v>2033-2034</x:v>
      </x:c>
      <x:c r="T231" s="136"/>
      <x:c r="U231" s="136"/>
      <x:c r="V231" s="136"/>
      <x:c r="W231" s="136"/>
      <x:c r="X231" s="136"/>
      <x:c r="Y231" s="136"/>
      <x:c r="Z231" s="136"/>
    </x:row>
    <x:row r="232" ht="37.5" hidden="0" customHeight="1">
      <x:c r="A232" s="264" t="str">
        <x:f>IF($S232="","","MR-"&amp;$B232&amp;"-"&amp;$S232&amp;"-"&amp;$H232)</x:f>
        <x:v>MR-ASM-NGOB-V42-TEST-2033-2034-RESERVE_CLOSING</x:v>
      </x:c>
      <x:c r="B232" s="264" t="str">
        <x:f>IF('01_ASSESSMENT'!$A$7="","",'01_ASSESSMENT'!$A$7)</x:f>
        <x:v>ASM-NGOB-V42-TEST</x:v>
      </x:c>
      <x:c r="C232" s="264" t="str">
        <x:f>IF('01_ASSESSMENT'!$B$7="","",'01_ASSESSMENT'!$B$7)</x:f>
        <x:v>ORG-NGOB</x:v>
      </x:c>
      <x:c r="D232" s="264" t="str">
        <x:f>IF('02_DISPLAY_CONFIG'!$B$15="","",'02_DISPLAY_CONFIG'!$B$15)</x:f>
        <x:v>PORTFOLIO-NGOB</x:v>
      </x:c>
      <x:c r="E232" s="265" t="str">
        <x:f>""</x:f>
      </x:c>
      <x:c r="F232" s="265" t="str">
        <x:f>""</x:f>
      </x:c>
      <x:c r="G232" s="264" t="str">
        <x:f>IF('02_DISPLAY_CONFIG'!$B$43="","",'02_DISPLAY_CONFIG'!$B$43)</x:f>
        <x:v>Projection</x:v>
      </x:c>
      <x:c r="H232" s="264" t="str">
        <x:f>"RESERVE_CLOSING"</x:f>
        <x:v>RESERVE_CLOSING</x:v>
      </x:c>
      <x:c r="I232" s="276" t="n">
        <x:f>IF(OR($B232="",$S232=""),"",IF(COUNTIFS('34_CASH_RESERVES'!$B$7:$B$506,$B232,'34_CASH_RESERVES'!$Q$7:$Q$506,$S232)=0,"",SUMIFS('34_CASH_RESERVES'!$G$7:$G$506,'34_CASH_RESERVES'!$B$7:$B$506,$B232,'34_CASH_RESERVES'!$Q$7:$Q$506,$S232)))</x:f>
        <x:v>10279838.780768655</x:v>
      </x:c>
      <x:c r="J232" s="264" t="str">
        <x:f>"Currency"</x:f>
        <x:v>Currency</x:v>
      </x:c>
      <x:c r="K232" s="264" t="str">
        <x:f>IF(NOT(ISNUMBER($I232)),"Missing","Available")</x:f>
        <x:v>Available</x:v>
      </x:c>
      <x:c r="L232" s="264" t="str">
        <x:f>"CALC-RESERVE"</x:f>
        <x:v>CALC-RESERVE</x:v>
      </x:c>
      <x:c r="M232" s="264" t="str">
        <x:f>"1.0"</x:f>
        <x:v>1.0</x:v>
      </x:c>
      <x:c r="N232" s="264" t="str">
        <x:f>""</x:f>
      </x:c>
      <x:c r="O232" s="265" t="str">
        <x:f>""</x:f>
      </x:c>
      <x:c r="P232" s="264" t="str">
        <x:f>IF('01_ASSESSMENT'!$C$7="","",'01_ASSESSMENT'!$C$7)</x:f>
        <x:v>V4.2-NGOB-CORRECTED-TEST</x:v>
      </x:c>
      <x:c r="Q232" s="264" t="str">
        <x:f>"Formula-driven blank template"</x:f>
        <x:v>Formula-driven blank template</x:v>
      </x:c>
      <x:c r="R232" s="264" t="str">
        <x:f>IF($K232="Missing","No data available",IF($H232="PLACEHOLDER_SUBSIDY","Placeholder",IF($G232="Actual","Confirmed","Projected")))</x:f>
        <x:v>Projected</x:v>
      </x:c>
      <x:c r="S232" s="264" t="str">
        <x:f>IF('02_DISPLAY_CONFIG'!$B$32="","",'02_DISPLAY_CONFIG'!$B$32)</x:f>
        <x:v>2033-2034</x:v>
      </x:c>
      <x:c r="T232" s="136"/>
      <x:c r="U232" s="136"/>
      <x:c r="V232" s="136"/>
      <x:c r="W232" s="136"/>
      <x:c r="X232" s="136"/>
      <x:c r="Y232" s="136"/>
      <x:c r="Z232" s="136"/>
    </x:row>
    <x:row r="233" ht="37.5" hidden="0" customHeight="1">
      <x:c r="A233" s="264" t="str">
        <x:f>IF($S233="","","MR-"&amp;$B233&amp;"-"&amp;$S233&amp;"-"&amp;$H233)</x:f>
        <x:v>MR-ASM-NGOB-V42-TEST-2033-2034-HOMES_TOTAL</x:v>
      </x:c>
      <x:c r="B233" s="264" t="str">
        <x:f>IF('01_ASSESSMENT'!$A$7="","",'01_ASSESSMENT'!$A$7)</x:f>
        <x:v>ASM-NGOB-V42-TEST</x:v>
      </x:c>
      <x:c r="C233" s="264" t="str">
        <x:f>IF('01_ASSESSMENT'!$B$7="","",'01_ASSESSMENT'!$B$7)</x:f>
        <x:v>ORG-NGOB</x:v>
      </x:c>
      <x:c r="D233" s="264" t="str">
        <x:f>IF('02_DISPLAY_CONFIG'!$B$15="","",'02_DISPLAY_CONFIG'!$B$15)</x:f>
        <x:v>PORTFOLIO-NGOB</x:v>
      </x:c>
      <x:c r="E233" s="265" t="str">
        <x:f>""</x:f>
      </x:c>
      <x:c r="F233" s="265" t="str">
        <x:f>""</x:f>
      </x:c>
      <x:c r="G233" s="264" t="str">
        <x:f>IF('02_DISPLAY_CONFIG'!$B$43="","",'02_DISPLAY_CONFIG'!$B$43)</x:f>
        <x:v>Projection</x:v>
      </x:c>
      <x:c r="H233" s="264" t="str">
        <x:f>"HOMES_TOTAL"</x:f>
        <x:v>HOMES_TOTAL</x:v>
      </x:c>
      <x:c r="I233" s="276" t="n">
        <x:f>IF(OR($B233="",$S233=""),"",IF(COUNTIFS('31_PORTFOLIO_UNITS'!$B$7:$B$506,$B233,'31_PORTFOLIO_UNITS'!$G$7:$G$506,$S233)=0,"",SUMIFS('31_PORTFOLIO_UNITS'!$I$7:$I$506,'31_PORTFOLIO_UNITS'!$B$7:$B$506,$B233,'31_PORTFOLIO_UNITS'!$G$7:$G$506,$S233)))</x:f>
        <x:v>1011</x:v>
      </x:c>
      <x:c r="J233" s="264" t="str">
        <x:f>"Count"</x:f>
        <x:v>Count</x:v>
      </x:c>
      <x:c r="K233" s="264" t="str">
        <x:f>IF(NOT(ISNUMBER($I233)),"Missing","Available")</x:f>
        <x:v>Available</x:v>
      </x:c>
      <x:c r="L233" s="264" t="str">
        <x:f>"CALC-HOMES"</x:f>
        <x:v>CALC-HOMES</x:v>
      </x:c>
      <x:c r="M233" s="264" t="str">
        <x:f>"1.0"</x:f>
        <x:v>1.0</x:v>
      </x:c>
      <x:c r="N233" s="264" t="str">
        <x:f>""</x:f>
      </x:c>
      <x:c r="O233" s="265" t="str">
        <x:f>""</x:f>
      </x:c>
      <x:c r="P233" s="264" t="str">
        <x:f>IF('01_ASSESSMENT'!$C$7="","",'01_ASSESSMENT'!$C$7)</x:f>
        <x:v>V4.2-NGOB-CORRECTED-TEST</x:v>
      </x:c>
      <x:c r="Q233" s="264" t="str">
        <x:f>"Formula-driven blank template"</x:f>
        <x:v>Formula-driven blank template</x:v>
      </x:c>
      <x:c r="R233" s="264" t="str">
        <x:f>IF($K233="Missing","No data available",IF($H233="PLACEHOLDER_SUBSIDY","Placeholder",IF($G233="Actual","Confirmed","Projected")))</x:f>
        <x:v>Projected</x:v>
      </x:c>
      <x:c r="S233" s="264" t="str">
        <x:f>IF('02_DISPLAY_CONFIG'!$B$32="","",'02_DISPLAY_CONFIG'!$B$32)</x:f>
        <x:v>2033-2034</x:v>
      </x:c>
      <x:c r="T233" s="136"/>
      <x:c r="U233" s="136"/>
      <x:c r="V233" s="136"/>
      <x:c r="W233" s="136"/>
      <x:c r="X233" s="136"/>
      <x:c r="Y233" s="136"/>
      <x:c r="Z233" s="136"/>
    </x:row>
    <x:row r="234" ht="37.5" hidden="0" customHeight="1">
      <x:c r="A234" s="264" t="str">
        <x:f>IF($S234="","","MR-"&amp;$B234&amp;"-"&amp;$S234&amp;"-"&amp;$H234)</x:f>
        <x:v>MR-ASM-NGOB-V42-TEST-2033-2034-OPEX_HEAD_OFFICE_STAFF</x:v>
      </x:c>
      <x:c r="B234" s="264" t="str">
        <x:f>IF('01_ASSESSMENT'!$A$7="","",'01_ASSESSMENT'!$A$7)</x:f>
        <x:v>ASM-NGOB-V42-TEST</x:v>
      </x:c>
      <x:c r="C234" s="264" t="str">
        <x:f>IF('01_ASSESSMENT'!$B$7="","",'01_ASSESSMENT'!$B$7)</x:f>
        <x:v>ORG-NGOB</x:v>
      </x:c>
      <x:c r="D234" s="264" t="str">
        <x:f>IF('02_DISPLAY_CONFIG'!$B$15="","",'02_DISPLAY_CONFIG'!$B$15)</x:f>
        <x:v>PORTFOLIO-NGOB</x:v>
      </x:c>
      <x:c r="E234" s="265" t="str">
        <x:f>""</x:f>
      </x:c>
      <x:c r="F234" s="265" t="str">
        <x:f>""</x:f>
      </x:c>
      <x:c r="G234" s="264" t="str">
        <x:f>IF('02_DISPLAY_CONFIG'!$B$43="","",'02_DISPLAY_CONFIG'!$B$43)</x:f>
        <x:v>Projection</x:v>
      </x:c>
      <x:c r="H234" s="264" t="str">
        <x:f>"OPEX_HEAD_OFFICE_STAFF"</x:f>
        <x:v>OPEX_HEAD_OFFICE_STAFF</x:v>
      </x:c>
      <x:c r="I234" s="276" t="n">
        <x:f>IF(OR($B234="",$S234=""),"",IF(COUNTIFS('32_FINANCIAL'!$B$7:$B$506,$B234,'32_FINANCIAL'!$G$7:$G$506,$S234,'32_FINANCIAL'!$I$7:$I$506,"OPEX_HEAD_OFFICE_STAFF",'32_FINANCIAL'!$D$7:$D$506,$D234,'32_FINANCIAL'!$V$7:$V$506,"&lt;&gt;Excluded")=0,"",SUMIFS('32_FINANCIAL'!$J$7:$J$506,'32_FINANCIAL'!$B$7:$B$506,$B234,'32_FINANCIAL'!$G$7:$G$506,$S234,'32_FINANCIAL'!$I$7:$I$506,"OPEX_HEAD_OFFICE_STAFF",'32_FINANCIAL'!$D$7:$D$506,$D234,'32_FINANCIAL'!$V$7:$V$506,"&lt;&gt;Excluded")))</x:f>
        <x:v>1052088.480851021</x:v>
      </x:c>
      <x:c r="J234" s="264" t="str">
        <x:f>"Currency"</x:f>
        <x:v>Currency</x:v>
      </x:c>
      <x:c r="K234" s="264" t="str">
        <x:f>IF(NOT(ISNUMBER($I234)),"Missing","Available")</x:f>
        <x:v>Available</x:v>
      </x:c>
      <x:c r="L234" s="264" t="str">
        <x:f>"CALC-HEAD-OFFICE-GROWTH"</x:f>
        <x:v>CALC-HEAD-OFFICE-GROWTH</x:v>
      </x:c>
      <x:c r="M234" s="264" t="str">
        <x:f>"1.0"</x:f>
        <x:v>1.0</x:v>
      </x:c>
      <x:c r="N234" s="264" t="str">
        <x:f>""</x:f>
      </x:c>
      <x:c r="O234" s="265" t="str">
        <x:f>""</x:f>
      </x:c>
      <x:c r="P234" s="264" t="str">
        <x:f>IF('01_ASSESSMENT'!$C$7="","",'01_ASSESSMENT'!$C$7)</x:f>
        <x:v>V4.2-NGOB-CORRECTED-TEST</x:v>
      </x:c>
      <x:c r="Q234" s="264" t="str">
        <x:f>"Formula-driven blank template"</x:f>
        <x:v>Formula-driven blank template</x:v>
      </x:c>
      <x:c r="R234" s="264" t="str">
        <x:f>IF($K234="Missing","No data available",IF($H234="PLACEHOLDER_SUBSIDY","Placeholder",IF($G234="Actual","Confirmed","Projected")))</x:f>
        <x:v>Projected</x:v>
      </x:c>
      <x:c r="S234" s="264" t="str">
        <x:f>IF('02_DISPLAY_CONFIG'!$B$32="","",'02_DISPLAY_CONFIG'!$B$32)</x:f>
        <x:v>2033-2034</x:v>
      </x:c>
      <x:c r="T234" s="136"/>
      <x:c r="U234" s="136"/>
      <x:c r="V234" s="136"/>
      <x:c r="W234" s="136"/>
      <x:c r="X234" s="136"/>
      <x:c r="Y234" s="136"/>
      <x:c r="Z234" s="136"/>
    </x:row>
    <x:row r="235" ht="37.5" hidden="0" customHeight="1">
      <x:c r="A235" s="264" t="str">
        <x:f>IF($S235="","","MR-"&amp;$B235&amp;"-"&amp;$S235&amp;"-"&amp;$H235)</x:f>
        <x:v>MR-ASM-NGOB-V42-TEST-2033-2034-SUBSIDY_SHARE</x:v>
      </x:c>
      <x:c r="B235" s="264" t="str">
        <x:f>IF('01_ASSESSMENT'!$A$7="","",'01_ASSESSMENT'!$A$7)</x:f>
        <x:v>ASM-NGOB-V42-TEST</x:v>
      </x:c>
      <x:c r="C235" s="264" t="str">
        <x:f>IF('01_ASSESSMENT'!$B$7="","",'01_ASSESSMENT'!$B$7)</x:f>
        <x:v>ORG-NGOB</x:v>
      </x:c>
      <x:c r="D235" s="264" t="str">
        <x:f>IF('02_DISPLAY_CONFIG'!$B$15="","",'02_DISPLAY_CONFIG'!$B$15)</x:f>
        <x:v>PORTFOLIO-NGOB</x:v>
      </x:c>
      <x:c r="E235" s="265" t="str">
        <x:f>""</x:f>
      </x:c>
      <x:c r="F235" s="265" t="str">
        <x:f>""</x:f>
      </x:c>
      <x:c r="G235" s="264" t="str">
        <x:f>IF('02_DISPLAY_CONFIG'!$B$43="","",'02_DISPLAY_CONFIG'!$B$43)</x:f>
        <x:v>Projection</x:v>
      </x:c>
      <x:c r="H235" s="264" t="str">
        <x:f>"SUBSIDY_SHARE"</x:f>
        <x:v>SUBSIDY_SHARE</x:v>
      </x:c>
      <x:c r="I235" s="276" t="n">
        <x:f>IF(OR(NOT(ISNUMBER(I226)),NOT(ISNUMBER(I214)),I214=0),"",I226/I214)</x:f>
        <x:v>0.24886594396074288</x:v>
      </x:c>
      <x:c r="J235" s="264" t="str">
        <x:f>"Percent"</x:f>
        <x:v>Percent</x:v>
      </x:c>
      <x:c r="K235" s="264" t="str">
        <x:f>IF(NOT(ISNUMBER($I235)),"Missing","Available")</x:f>
        <x:v>Available</x:v>
      </x:c>
      <x:c r="L235" s="264" t="str">
        <x:f>"CALC-SUBSIDY-SHARE"</x:f>
        <x:v>CALC-SUBSIDY-SHARE</x:v>
      </x:c>
      <x:c r="M235" s="264" t="str">
        <x:f>"1.0"</x:f>
        <x:v>1.0</x:v>
      </x:c>
      <x:c r="N235" s="264" t="str">
        <x:f>""</x:f>
      </x:c>
      <x:c r="O235" s="265" t="str">
        <x:f>""</x:f>
      </x:c>
      <x:c r="P235" s="264" t="str">
        <x:f>IF('01_ASSESSMENT'!$C$7="","",'01_ASSESSMENT'!$C$7)</x:f>
        <x:v>V4.2-NGOB-CORRECTED-TEST</x:v>
      </x:c>
      <x:c r="Q235" s="264" t="str">
        <x:f>"Formula-driven blank template"</x:f>
        <x:v>Formula-driven blank template</x:v>
      </x:c>
      <x:c r="R235" s="264" t="str">
        <x:f>IF($K235="Missing","No data available",IF($H235="PLACEHOLDER_SUBSIDY","Placeholder",IF($G235="Actual","Confirmed","Projected")))</x:f>
        <x:v>Projected</x:v>
      </x:c>
      <x:c r="S235" s="264" t="str">
        <x:f>IF('02_DISPLAY_CONFIG'!$B$32="","",'02_DISPLAY_CONFIG'!$B$32)</x:f>
        <x:v>2033-2034</x:v>
      </x:c>
      <x:c r="T235" s="136"/>
      <x:c r="U235" s="136"/>
      <x:c r="V235" s="136"/>
      <x:c r="W235" s="136"/>
      <x:c r="X235" s="136"/>
      <x:c r="Y235" s="136"/>
      <x:c r="Z235" s="136"/>
    </x:row>
    <x:row r="236" ht="37.5" hidden="0" customHeight="1">
      <x:c r="A236" s="264"/>
      <x:c r="B236" s="264"/>
      <x:c r="C236" s="264"/>
      <x:c r="D236" s="264"/>
      <x:c r="E236" s="265"/>
      <x:c r="F236" s="265"/>
      <x:c r="G236" s="264"/>
      <x:c r="H236" s="264"/>
      <x:c r="I236" s="276"/>
      <x:c r="J236" s="264"/>
      <x:c r="K236" s="264"/>
      <x:c r="L236" s="264"/>
      <x:c r="M236" s="264"/>
      <x:c r="N236" s="264"/>
      <x:c r="O236" s="265"/>
      <x:c r="P236" s="264"/>
      <x:c r="Q236" s="264"/>
      <x:c r="R236" s="264"/>
      <x:c r="S236" s="264"/>
      <x:c r="T236" s="136"/>
      <x:c r="U236" s="136"/>
      <x:c r="V236" s="136"/>
      <x:c r="W236" s="136"/>
      <x:c r="X236" s="136"/>
      <x:c r="Y236" s="136"/>
      <x:c r="Z236" s="136"/>
    </x:row>
    <x:row r="237" ht="37.5" hidden="0" customHeight="1">
      <x:c r="A237" s="264" t="str">
        <x:f>IF($S237="","","MR-"&amp;$B237&amp;"-"&amp;$S237&amp;"-"&amp;$H237)</x:f>
        <x:v>MR-ASM-NGOB-V42-TEST-2034-2035-REVENUE</x:v>
      </x:c>
      <x:c r="B237" s="264" t="str">
        <x:f>IF('01_ASSESSMENT'!$A$7="","",'01_ASSESSMENT'!$A$7)</x:f>
        <x:v>ASM-NGOB-V42-TEST</x:v>
      </x:c>
      <x:c r="C237" s="264" t="str">
        <x:f>IF('01_ASSESSMENT'!$B$7="","",'01_ASSESSMENT'!$B$7)</x:f>
        <x:v>ORG-NGOB</x:v>
      </x:c>
      <x:c r="D237" s="264" t="str">
        <x:f>IF('02_DISPLAY_CONFIG'!$B$15="","",'02_DISPLAY_CONFIG'!$B$15)</x:f>
        <x:v>PORTFOLIO-NGOB</x:v>
      </x:c>
      <x:c r="E237" s="265" t="str">
        <x:f>""</x:f>
      </x:c>
      <x:c r="F237" s="265" t="str">
        <x:f>""</x:f>
      </x:c>
      <x:c r="G237" s="264" t="str">
        <x:f>IF('02_DISPLAY_CONFIG'!$B$44="","",'02_DISPLAY_CONFIG'!$B$44)</x:f>
        <x:v>Projection</x:v>
      </x:c>
      <x:c r="H237" s="264" t="str">
        <x:f>"REVENUE"</x:f>
        <x:v>REVENUE</x:v>
      </x:c>
      <x:c r="I237" s="276" t="n">
        <x:f>IF(OR($B237="",$S237=""),"",IF(COUNTIFS('32_FINANCIAL'!$B$7:$B$506,$B237,'32_FINANCIAL'!$G$7:$G$506,$S237,'32_FINANCIAL'!$I$7:$I$506,"REVENUE",'32_FINANCIAL'!$D$7:$D$506,$D237,'32_FINANCIAL'!$V$7:$V$506,"&lt;&gt;Excluded")=0,"",SUMIFS('32_FINANCIAL'!$J$7:$J$506,'32_FINANCIAL'!$B$7:$B$506,$B237,'32_FINANCIAL'!$G$7:$G$506,$S237,'32_FINANCIAL'!$I$7:$I$506,"REVENUE",'32_FINANCIAL'!$D$7:$D$506,$D237,'32_FINANCIAL'!$V$7:$V$506,"&lt;&gt;Excluded")))</x:f>
        <x:v>29414896.142274756</x:v>
      </x:c>
      <x:c r="J237" s="264" t="str">
        <x:f>"Currency"</x:f>
        <x:v>Currency</x:v>
      </x:c>
      <x:c r="K237" s="264" t="str">
        <x:f>IF(NOT(ISNUMBER($I237)),"Missing","Available")</x:f>
        <x:v>Available</x:v>
      </x:c>
      <x:c r="L237" s="264" t="str">
        <x:f>"CALC-REVENUE"</x:f>
        <x:v>CALC-REVENUE</x:v>
      </x:c>
      <x:c r="M237" s="264" t="str">
        <x:f>"1.0"</x:f>
        <x:v>1.0</x:v>
      </x:c>
      <x:c r="N237" s="264" t="str">
        <x:f>""</x:f>
      </x:c>
      <x:c r="O237" s="265" t="str">
        <x:f>""</x:f>
      </x:c>
      <x:c r="P237" s="264" t="str">
        <x:f>IF('01_ASSESSMENT'!$C$7="","",'01_ASSESSMENT'!$C$7)</x:f>
        <x:v>V4.2-NGOB-CORRECTED-TEST</x:v>
      </x:c>
      <x:c r="Q237" s="264" t="str">
        <x:f>"Formula-driven blank template"</x:f>
        <x:v>Formula-driven blank template</x:v>
      </x:c>
      <x:c r="R237" s="264" t="str">
        <x:f>IF($K237="Missing","No data available",IF($H237="PLACEHOLDER_SUBSIDY","Placeholder",IF($G237="Actual","Confirmed","Projected")))</x:f>
        <x:v>Projected</x:v>
      </x:c>
      <x:c r="S237" s="264" t="str">
        <x:f>IF('02_DISPLAY_CONFIG'!$B$33="","",'02_DISPLAY_CONFIG'!$B$33)</x:f>
        <x:v>2034-2035</x:v>
      </x:c>
      <x:c r="T237" s="136"/>
      <x:c r="U237" s="136"/>
      <x:c r="V237" s="136"/>
      <x:c r="W237" s="136"/>
      <x:c r="X237" s="136"/>
      <x:c r="Y237" s="136"/>
      <x:c r="Z237" s="136"/>
    </x:row>
    <x:row r="238" ht="37.5" hidden="0" customHeight="1">
      <x:c r="A238" s="264" t="str">
        <x:f>IF($S238="","","MR-"&amp;$B238&amp;"-"&amp;$S238&amp;"-"&amp;$H238)</x:f>
        <x:v>MR-ASM-NGOB-V42-TEST-2034-2035-OPEX</x:v>
      </x:c>
      <x:c r="B238" s="264" t="str">
        <x:f>IF('01_ASSESSMENT'!$A$7="","",'01_ASSESSMENT'!$A$7)</x:f>
        <x:v>ASM-NGOB-V42-TEST</x:v>
      </x:c>
      <x:c r="C238" s="264" t="str">
        <x:f>IF('01_ASSESSMENT'!$B$7="","",'01_ASSESSMENT'!$B$7)</x:f>
        <x:v>ORG-NGOB</x:v>
      </x:c>
      <x:c r="D238" s="264" t="str">
        <x:f>IF('02_DISPLAY_CONFIG'!$B$15="","",'02_DISPLAY_CONFIG'!$B$15)</x:f>
        <x:v>PORTFOLIO-NGOB</x:v>
      </x:c>
      <x:c r="E238" s="265" t="str">
        <x:f>""</x:f>
      </x:c>
      <x:c r="F238" s="265" t="str">
        <x:f>""</x:f>
      </x:c>
      <x:c r="G238" s="264" t="str">
        <x:f>IF('02_DISPLAY_CONFIG'!$B$44="","",'02_DISPLAY_CONFIG'!$B$44)</x:f>
        <x:v>Projection</x:v>
      </x:c>
      <x:c r="H238" s="264" t="str">
        <x:f>"OPEX"</x:f>
        <x:v>OPEX</x:v>
      </x:c>
      <x:c r="I238" s="276" t="n">
        <x:f>IF(OR($B238="",$S238=""),"",IF(COUNTIFS('32_FINANCIAL'!$B$7:$B$506,$B238,'32_FINANCIAL'!$G$7:$G$506,$S238,'32_FINANCIAL'!$I$7:$I$506,"OPEX",'32_FINANCIAL'!$D$7:$D$506,$D238,'32_FINANCIAL'!$V$7:$V$506,"&lt;&gt;Excluded")=0,"",SUMIFS('32_FINANCIAL'!$J$7:$J$506,'32_FINANCIAL'!$B$7:$B$506,$B238,'32_FINANCIAL'!$G$7:$G$506,$S238,'32_FINANCIAL'!$I$7:$I$506,"OPEX",'32_FINANCIAL'!$D$7:$D$506,$D238,'32_FINANCIAL'!$V$7:$V$506,"&lt;&gt;Excluded")))</x:f>
        <x:v>14215511.89111744</x:v>
      </x:c>
      <x:c r="J238" s="264" t="str">
        <x:f>"Currency"</x:f>
        <x:v>Currency</x:v>
      </x:c>
      <x:c r="K238" s="264" t="str">
        <x:f>IF(NOT(ISNUMBER($I238)),"Missing","Available")</x:f>
        <x:v>Available</x:v>
      </x:c>
      <x:c r="L238" s="264" t="str">
        <x:f>"CALC-OPEX"</x:f>
        <x:v>CALC-OPEX</x:v>
      </x:c>
      <x:c r="M238" s="264" t="str">
        <x:f>"1.0"</x:f>
        <x:v>1.0</x:v>
      </x:c>
      <x:c r="N238" s="264" t="str">
        <x:f>""</x:f>
      </x:c>
      <x:c r="O238" s="265" t="str">
        <x:f>""</x:f>
      </x:c>
      <x:c r="P238" s="264" t="str">
        <x:f>IF('01_ASSESSMENT'!$C$7="","",'01_ASSESSMENT'!$C$7)</x:f>
        <x:v>V4.2-NGOB-CORRECTED-TEST</x:v>
      </x:c>
      <x:c r="Q238" s="264" t="str">
        <x:f>"Formula-driven blank template"</x:f>
        <x:v>Formula-driven blank template</x:v>
      </x:c>
      <x:c r="R238" s="264" t="str">
        <x:f>IF($K238="Missing","No data available",IF($H238="PLACEHOLDER_SUBSIDY","Placeholder",IF($G238="Actual","Confirmed","Projected")))</x:f>
        <x:v>Projected</x:v>
      </x:c>
      <x:c r="S238" s="264" t="str">
        <x:f>IF('02_DISPLAY_CONFIG'!$B$33="","",'02_DISPLAY_CONFIG'!$B$33)</x:f>
        <x:v>2034-2035</x:v>
      </x:c>
      <x:c r="T238" s="136"/>
      <x:c r="U238" s="136"/>
      <x:c r="V238" s="136"/>
      <x:c r="W238" s="136"/>
      <x:c r="X238" s="136"/>
      <x:c r="Y238" s="136"/>
      <x:c r="Z238" s="136"/>
    </x:row>
    <x:row r="239" ht="37.5" hidden="0" customHeight="1">
      <x:c r="A239" s="264" t="str">
        <x:f>IF($S239="","","MR-"&amp;$B239&amp;"-"&amp;$S239&amp;"-"&amp;$H239)</x:f>
        <x:v>MR-ASM-NGOB-V42-TEST-2034-2035-NOI</x:v>
      </x:c>
      <x:c r="B239" s="264" t="str">
        <x:f>IF('01_ASSESSMENT'!$A$7="","",'01_ASSESSMENT'!$A$7)</x:f>
        <x:v>ASM-NGOB-V42-TEST</x:v>
      </x:c>
      <x:c r="C239" s="264" t="str">
        <x:f>IF('01_ASSESSMENT'!$B$7="","",'01_ASSESSMENT'!$B$7)</x:f>
        <x:v>ORG-NGOB</x:v>
      </x:c>
      <x:c r="D239" s="264" t="str">
        <x:f>IF('02_DISPLAY_CONFIG'!$B$15="","",'02_DISPLAY_CONFIG'!$B$15)</x:f>
        <x:v>PORTFOLIO-NGOB</x:v>
      </x:c>
      <x:c r="E239" s="265" t="str">
        <x:f>""</x:f>
      </x:c>
      <x:c r="F239" s="265" t="str">
        <x:f>""</x:f>
      </x:c>
      <x:c r="G239" s="264" t="str">
        <x:f>IF('02_DISPLAY_CONFIG'!$B$44="","",'02_DISPLAY_CONFIG'!$B$44)</x:f>
        <x:v>Projection</x:v>
      </x:c>
      <x:c r="H239" s="264" t="str">
        <x:f>"NOI"</x:f>
        <x:v>NOI</x:v>
      </x:c>
      <x:c r="I239" s="276" t="n">
        <x:f>IF(OR(NOT(ISNUMBER(I237)),NOT(ISNUMBER(I238))),"",I237-I238)</x:f>
        <x:v>15199384.251157315</x:v>
      </x:c>
      <x:c r="J239" s="264" t="str">
        <x:f>"Currency"</x:f>
        <x:v>Currency</x:v>
      </x:c>
      <x:c r="K239" s="264" t="str">
        <x:f>IF(NOT(ISNUMBER($I239)),"Missing","Available")</x:f>
        <x:v>Available</x:v>
      </x:c>
      <x:c r="L239" s="264" t="str">
        <x:f>"CALC-NOI"</x:f>
        <x:v>CALC-NOI</x:v>
      </x:c>
      <x:c r="M239" s="264" t="str">
        <x:f>"1.0"</x:f>
        <x:v>1.0</x:v>
      </x:c>
      <x:c r="N239" s="264" t="str">
        <x:f>""</x:f>
      </x:c>
      <x:c r="O239" s="265" t="str">
        <x:f>""</x:f>
      </x:c>
      <x:c r="P239" s="264" t="str">
        <x:f>IF('01_ASSESSMENT'!$C$7="","",'01_ASSESSMENT'!$C$7)</x:f>
        <x:v>V4.2-NGOB-CORRECTED-TEST</x:v>
      </x:c>
      <x:c r="Q239" s="264" t="str">
        <x:f>"Formula-driven blank template"</x:f>
        <x:v>Formula-driven blank template</x:v>
      </x:c>
      <x:c r="R239" s="264" t="str">
        <x:f>IF($K239="Missing","No data available",IF($H239="PLACEHOLDER_SUBSIDY","Placeholder",IF($G239="Actual","Confirmed","Projected")))</x:f>
        <x:v>Projected</x:v>
      </x:c>
      <x:c r="S239" s="264" t="str">
        <x:f>IF('02_DISPLAY_CONFIG'!$B$33="","",'02_DISPLAY_CONFIG'!$B$33)</x:f>
        <x:v>2034-2035</x:v>
      </x:c>
      <x:c r="T239" s="136"/>
      <x:c r="U239" s="136"/>
      <x:c r="V239" s="136"/>
      <x:c r="W239" s="136"/>
      <x:c r="X239" s="136"/>
      <x:c r="Y239" s="136"/>
      <x:c r="Z239" s="136"/>
    </x:row>
    <x:row r="240" ht="37.5" hidden="0" customHeight="1">
      <x:c r="A240" s="264" t="str">
        <x:f>IF($S240="","","MR-"&amp;$B240&amp;"-"&amp;$S240&amp;"-"&amp;$H240)</x:f>
        <x:v>MR-ASM-NGOB-V42-TEST-2034-2035-DEBT_SERVICE</x:v>
      </x:c>
      <x:c r="B240" s="264" t="str">
        <x:f>IF('01_ASSESSMENT'!$A$7="","",'01_ASSESSMENT'!$A$7)</x:f>
        <x:v>ASM-NGOB-V42-TEST</x:v>
      </x:c>
      <x:c r="C240" s="264" t="str">
        <x:f>IF('01_ASSESSMENT'!$B$7="","",'01_ASSESSMENT'!$B$7)</x:f>
        <x:v>ORG-NGOB</x:v>
      </x:c>
      <x:c r="D240" s="264" t="str">
        <x:f>IF('02_DISPLAY_CONFIG'!$B$15="","",'02_DISPLAY_CONFIG'!$B$15)</x:f>
        <x:v>PORTFOLIO-NGOB</x:v>
      </x:c>
      <x:c r="E240" s="265" t="str">
        <x:f>""</x:f>
      </x:c>
      <x:c r="F240" s="265" t="str">
        <x:f>""</x:f>
      </x:c>
      <x:c r="G240" s="264" t="str">
        <x:f>IF('02_DISPLAY_CONFIG'!$B$44="","",'02_DISPLAY_CONFIG'!$B$44)</x:f>
        <x:v>Projection</x:v>
      </x:c>
      <x:c r="H240" s="264" t="str">
        <x:f>"DEBT_SERVICE"</x:f>
        <x:v>DEBT_SERVICE</x:v>
      </x:c>
      <x:c r="I240" s="276" t="n">
        <x:f>IF(OR($B240="",$S240="",$D240=""),"",IF(COUNTIFS('33_DEBT_SCHEDULE'!$B$7:$B$506,$B240,'33_DEBT_SCHEDULE'!$G$7:$G$506,$S240,'33_DEBT_SCHEDULE'!$D$7:$D$506,$D240)=0,"",SUMIFS('33_DEBT_SCHEDULE'!$L$7:$L$506,'33_DEBT_SCHEDULE'!$B$7:$B$506,$B240,'33_DEBT_SCHEDULE'!$G$7:$G$506,$S240,'33_DEBT_SCHEDULE'!$D$7:$D$506,$D240)))</x:f>
        <x:v>13328257</x:v>
      </x:c>
      <x:c r="J240" s="264" t="str">
        <x:f>"Currency"</x:f>
        <x:v>Currency</x:v>
      </x:c>
      <x:c r="K240" s="264" t="str">
        <x:f>IF(NOT(ISNUMBER($I240)),"Missing","Available")</x:f>
        <x:v>Available</x:v>
      </x:c>
      <x:c r="L240" s="264" t="str">
        <x:f>"CALC-DEBT-SVC"</x:f>
        <x:v>CALC-DEBT-SVC</x:v>
      </x:c>
      <x:c r="M240" s="264" t="str">
        <x:f>"1.0"</x:f>
        <x:v>1.0</x:v>
      </x:c>
      <x:c r="N240" s="264" t="str">
        <x:f>""</x:f>
      </x:c>
      <x:c r="O240" s="265" t="str">
        <x:f>""</x:f>
      </x:c>
      <x:c r="P240" s="264" t="str">
        <x:f>IF('01_ASSESSMENT'!$C$7="","",'01_ASSESSMENT'!$C$7)</x:f>
        <x:v>V4.2-NGOB-CORRECTED-TEST</x:v>
      </x:c>
      <x:c r="Q240" s="264" t="str">
        <x:f>"Formula-driven blank template"</x:f>
        <x:v>Formula-driven blank template</x:v>
      </x:c>
      <x:c r="R240" s="264" t="str">
        <x:f>IF($K240="Missing","No data available",IF($H240="PLACEHOLDER_SUBSIDY","Placeholder",IF($G240="Actual","Confirmed","Projected")))</x:f>
        <x:v>Projected</x:v>
      </x:c>
      <x:c r="S240" s="264" t="str">
        <x:f>IF('02_DISPLAY_CONFIG'!$B$33="","",'02_DISPLAY_CONFIG'!$B$33)</x:f>
        <x:v>2034-2035</x:v>
      </x:c>
      <x:c r="T240" s="136"/>
      <x:c r="U240" s="136"/>
      <x:c r="V240" s="136"/>
      <x:c r="W240" s="136"/>
      <x:c r="X240" s="136"/>
      <x:c r="Y240" s="136"/>
      <x:c r="Z240" s="136"/>
    </x:row>
    <x:row r="241" ht="37.5" hidden="0" customHeight="1">
      <x:c r="A241" s="264" t="str">
        <x:f>IF($S241="","","MR-"&amp;$B241&amp;"-"&amp;$S241&amp;"-"&amp;$H241)</x:f>
        <x:v>MR-ASM-NGOB-V42-TEST-2034-2035-CASH_AFTER_DEBT</x:v>
      </x:c>
      <x:c r="B241" s="264" t="str">
        <x:f>IF('01_ASSESSMENT'!$A$7="","",'01_ASSESSMENT'!$A$7)</x:f>
        <x:v>ASM-NGOB-V42-TEST</x:v>
      </x:c>
      <x:c r="C241" s="264" t="str">
        <x:f>IF('01_ASSESSMENT'!$B$7="","",'01_ASSESSMENT'!$B$7)</x:f>
        <x:v>ORG-NGOB</x:v>
      </x:c>
      <x:c r="D241" s="264" t="str">
        <x:f>IF('02_DISPLAY_CONFIG'!$B$15="","",'02_DISPLAY_CONFIG'!$B$15)</x:f>
        <x:v>PORTFOLIO-NGOB</x:v>
      </x:c>
      <x:c r="E241" s="265" t="str">
        <x:f>""</x:f>
      </x:c>
      <x:c r="F241" s="265" t="str">
        <x:f>""</x:f>
      </x:c>
      <x:c r="G241" s="264" t="str">
        <x:f>IF('02_DISPLAY_CONFIG'!$B$44="","",'02_DISPLAY_CONFIG'!$B$44)</x:f>
        <x:v>Projection</x:v>
      </x:c>
      <x:c r="H241" s="264" t="str">
        <x:f>"CASH_AFTER_DEBT"</x:f>
        <x:v>CASH_AFTER_DEBT</x:v>
      </x:c>
      <x:c r="I241" s="276" t="n">
        <x:f>IF(OR(NOT(ISNUMBER(I239)),NOT(ISNUMBER(I240))),"",I239-I240)</x:f>
        <x:v>1871127.2511573154</x:v>
      </x:c>
      <x:c r="J241" s="264" t="str">
        <x:f>"Currency"</x:f>
        <x:v>Currency</x:v>
      </x:c>
      <x:c r="K241" s="264" t="str">
        <x:f>IF(NOT(ISNUMBER($I241)),"Missing","Available")</x:f>
        <x:v>Available</x:v>
      </x:c>
      <x:c r="L241" s="264" t="str">
        <x:f>"CALC-CASH-AFTER-DEBT"</x:f>
        <x:v>CALC-CASH-AFTER-DEBT</x:v>
      </x:c>
      <x:c r="M241" s="264" t="str">
        <x:f>"1.0"</x:f>
        <x:v>1.0</x:v>
      </x:c>
      <x:c r="N241" s="264" t="str">
        <x:f>""</x:f>
      </x:c>
      <x:c r="O241" s="265" t="str">
        <x:f>""</x:f>
      </x:c>
      <x:c r="P241" s="264" t="str">
        <x:f>IF('01_ASSESSMENT'!$C$7="","",'01_ASSESSMENT'!$C$7)</x:f>
        <x:v>V4.2-NGOB-CORRECTED-TEST</x:v>
      </x:c>
      <x:c r="Q241" s="264" t="str">
        <x:f>"Formula-driven blank template"</x:f>
        <x:v>Formula-driven blank template</x:v>
      </x:c>
      <x:c r="R241" s="264" t="str">
        <x:f>IF($K241="Missing","No data available",IF($H241="PLACEHOLDER_SUBSIDY","Placeholder",IF($G241="Actual","Confirmed","Projected")))</x:f>
        <x:v>Projected</x:v>
      </x:c>
      <x:c r="S241" s="264" t="str">
        <x:f>IF('02_DISPLAY_CONFIG'!$B$33="","",'02_DISPLAY_CONFIG'!$B$33)</x:f>
        <x:v>2034-2035</x:v>
      </x:c>
      <x:c r="T241" s="136"/>
      <x:c r="U241" s="136"/>
      <x:c r="V241" s="136"/>
      <x:c r="W241" s="136"/>
      <x:c r="X241" s="136"/>
      <x:c r="Y241" s="136"/>
      <x:c r="Z241" s="136"/>
    </x:row>
    <x:row r="242" ht="37.5" hidden="0" customHeight="1">
      <x:c r="A242" s="264" t="str">
        <x:f>IF($S242="","","MR-"&amp;$B242&amp;"-"&amp;$S242&amp;"-"&amp;$H242)</x:f>
        <x:v>MR-ASM-NGOB-V42-TEST-2034-2035-DSCR</x:v>
      </x:c>
      <x:c r="B242" s="264" t="str">
        <x:f>IF('01_ASSESSMENT'!$A$7="","",'01_ASSESSMENT'!$A$7)</x:f>
        <x:v>ASM-NGOB-V42-TEST</x:v>
      </x:c>
      <x:c r="C242" s="264" t="str">
        <x:f>IF('01_ASSESSMENT'!$B$7="","",'01_ASSESSMENT'!$B$7)</x:f>
        <x:v>ORG-NGOB</x:v>
      </x:c>
      <x:c r="D242" s="264" t="str">
        <x:f>IF('02_DISPLAY_CONFIG'!$B$15="","",'02_DISPLAY_CONFIG'!$B$15)</x:f>
        <x:v>PORTFOLIO-NGOB</x:v>
      </x:c>
      <x:c r="E242" s="265" t="str">
        <x:f>""</x:f>
      </x:c>
      <x:c r="F242" s="265" t="str">
        <x:f>""</x:f>
      </x:c>
      <x:c r="G242" s="264" t="str">
        <x:f>IF('02_DISPLAY_CONFIG'!$B$44="","",'02_DISPLAY_CONFIG'!$B$44)</x:f>
        <x:v>Projection</x:v>
      </x:c>
      <x:c r="H242" s="264" t="str">
        <x:f>"DSCR"</x:f>
        <x:v>DSCR</x:v>
      </x:c>
      <x:c r="I242" s="276" t="n">
        <x:f>IF(OR(NOT(ISNUMBER(I239)),NOT(ISNUMBER(I240)),I240&lt;=0),"",I239/I240)</x:f>
        <x:v>1.1403879930554548</x:v>
      </x:c>
      <x:c r="J242" s="264" t="str">
        <x:f>"x"</x:f>
        <x:v>x</x:v>
      </x:c>
      <x:c r="K242" s="264" t="str">
        <x:f>IF(NOT(ISNUMBER($I242)),"Missing","Available")</x:f>
        <x:v>Available</x:v>
      </x:c>
      <x:c r="L242" s="264" t="str">
        <x:f>"CALC-DSCR"</x:f>
        <x:v>CALC-DSCR</x:v>
      </x:c>
      <x:c r="M242" s="264" t="str">
        <x:f>"1.0"</x:f>
        <x:v>1.0</x:v>
      </x:c>
      <x:c r="N242" s="264" t="str">
        <x:f>""</x:f>
      </x:c>
      <x:c r="O242" s="265" t="str">
        <x:f>""</x:f>
      </x:c>
      <x:c r="P242" s="264" t="str">
        <x:f>IF('01_ASSESSMENT'!$C$7="","",'01_ASSESSMENT'!$C$7)</x:f>
        <x:v>V4.2-NGOB-CORRECTED-TEST</x:v>
      </x:c>
      <x:c r="Q242" s="264" t="str">
        <x:f>"Formula-driven blank template"</x:f>
        <x:v>Formula-driven blank template</x:v>
      </x:c>
      <x:c r="R242" s="264" t="str">
        <x:f>IF($K242="Missing","No data available",IF($H242="PLACEHOLDER_SUBSIDY","Placeholder",IF($G242="Actual","Confirmed","Projected")))</x:f>
        <x:v>Projected</x:v>
      </x:c>
      <x:c r="S242" s="264" t="str">
        <x:f>IF('02_DISPLAY_CONFIG'!$B$33="","",'02_DISPLAY_CONFIG'!$B$33)</x:f>
        <x:v>2034-2035</x:v>
      </x:c>
      <x:c r="T242" s="136"/>
      <x:c r="U242" s="136"/>
      <x:c r="V242" s="136"/>
      <x:c r="W242" s="136"/>
      <x:c r="X242" s="136"/>
      <x:c r="Y242" s="136"/>
      <x:c r="Z242" s="136"/>
    </x:row>
    <x:row r="243" ht="37.5" hidden="0" customHeight="1">
      <x:c r="A243" s="264" t="str">
        <x:f>IF($S243="","","MR-"&amp;$B243&amp;"-"&amp;$S243&amp;"-"&amp;$H243)</x:f>
        <x:v>MR-ASM-NGOB-V42-TEST-2034-2035-REQUIRED_NOI</x:v>
      </x:c>
      <x:c r="B243" s="264" t="str">
        <x:f>IF('01_ASSESSMENT'!$A$7="","",'01_ASSESSMENT'!$A$7)</x:f>
        <x:v>ASM-NGOB-V42-TEST</x:v>
      </x:c>
      <x:c r="C243" s="264" t="str">
        <x:f>IF('01_ASSESSMENT'!$B$7="","",'01_ASSESSMENT'!$B$7)</x:f>
        <x:v>ORG-NGOB</x:v>
      </x:c>
      <x:c r="D243" s="264" t="str">
        <x:f>IF('02_DISPLAY_CONFIG'!$B$15="","",'02_DISPLAY_CONFIG'!$B$15)</x:f>
        <x:v>PORTFOLIO-NGOB</x:v>
      </x:c>
      <x:c r="E243" s="265" t="str">
        <x:f>""</x:f>
      </x:c>
      <x:c r="F243" s="265" t="str">
        <x:f>""</x:f>
      </x:c>
      <x:c r="G243" s="264" t="str">
        <x:f>IF('02_DISPLAY_CONFIG'!$B$44="","",'02_DISPLAY_CONFIG'!$B$44)</x:f>
        <x:v>Projection</x:v>
      </x:c>
      <x:c r="H243" s="264" t="str">
        <x:f>"REQUIRED_NOI"</x:f>
        <x:v>REQUIRED_NOI</x:v>
      </x:c>
      <x:c r="I243" s="276" t="n">
        <x:f>IF(OR(NOT(ISNUMBER(I240)),'02_DISPLAY_CONFIG'!$B$16=""),"",I240*'02_DISPLAY_CONFIG'!$B$16)</x:f>
        <x:v>15993908.399999999</x:v>
      </x:c>
      <x:c r="J243" s="264" t="str">
        <x:f>"Currency"</x:f>
        <x:v>Currency</x:v>
      </x:c>
      <x:c r="K243" s="264" t="str">
        <x:f>IF(NOT(ISNUMBER($I243)),"Missing","Available")</x:f>
        <x:v>Available</x:v>
      </x:c>
      <x:c r="L243" s="264" t="str">
        <x:f>"CALC-REQ-NOI"</x:f>
        <x:v>CALC-REQ-NOI</x:v>
      </x:c>
      <x:c r="M243" s="264" t="str">
        <x:f>"1.0"</x:f>
        <x:v>1.0</x:v>
      </x:c>
      <x:c r="N243" s="264" t="str">
        <x:f>""</x:f>
      </x:c>
      <x:c r="O243" s="265" t="str">
        <x:f>""</x:f>
      </x:c>
      <x:c r="P243" s="264" t="str">
        <x:f>IF('01_ASSESSMENT'!$C$7="","",'01_ASSESSMENT'!$C$7)</x:f>
        <x:v>V4.2-NGOB-CORRECTED-TEST</x:v>
      </x:c>
      <x:c r="Q243" s="264" t="str">
        <x:f>"Formula-driven blank template"</x:f>
        <x:v>Formula-driven blank template</x:v>
      </x:c>
      <x:c r="R243" s="264" t="str">
        <x:f>IF($K243="Missing","No data available",IF($H243="PLACEHOLDER_SUBSIDY","Placeholder",IF($G243="Actual","Confirmed","Projected")))</x:f>
        <x:v>Projected</x:v>
      </x:c>
      <x:c r="S243" s="264" t="str">
        <x:f>IF('02_DISPLAY_CONFIG'!$B$33="","",'02_DISPLAY_CONFIG'!$B$33)</x:f>
        <x:v>2034-2035</x:v>
      </x:c>
      <x:c r="T243" s="136"/>
      <x:c r="U243" s="136"/>
      <x:c r="V243" s="136"/>
      <x:c r="W243" s="136"/>
      <x:c r="X243" s="136"/>
      <x:c r="Y243" s="136"/>
      <x:c r="Z243" s="136"/>
    </x:row>
    <x:row r="244" ht="37.5" hidden="0" customHeight="1">
      <x:c r="A244" s="264" t="str">
        <x:f>IF($S244="","","MR-"&amp;$B244&amp;"-"&amp;$S244&amp;"-"&amp;$H244)</x:f>
        <x:v>MR-ASM-NGOB-V42-TEST-2034-2035-COVERAGE_GAP</x:v>
      </x:c>
      <x:c r="B244" s="264" t="str">
        <x:f>IF('01_ASSESSMENT'!$A$7="","",'01_ASSESSMENT'!$A$7)</x:f>
        <x:v>ASM-NGOB-V42-TEST</x:v>
      </x:c>
      <x:c r="C244" s="264" t="str">
        <x:f>IF('01_ASSESSMENT'!$B$7="","",'01_ASSESSMENT'!$B$7)</x:f>
        <x:v>ORG-NGOB</x:v>
      </x:c>
      <x:c r="D244" s="264" t="str">
        <x:f>IF('02_DISPLAY_CONFIG'!$B$15="","",'02_DISPLAY_CONFIG'!$B$15)</x:f>
        <x:v>PORTFOLIO-NGOB</x:v>
      </x:c>
      <x:c r="E244" s="265" t="str">
        <x:f>""</x:f>
      </x:c>
      <x:c r="F244" s="265" t="str">
        <x:f>""</x:f>
      </x:c>
      <x:c r="G244" s="264" t="str">
        <x:f>IF('02_DISPLAY_CONFIG'!$B$44="","",'02_DISPLAY_CONFIG'!$B$44)</x:f>
        <x:v>Projection</x:v>
      </x:c>
      <x:c r="H244" s="264" t="str">
        <x:f>"COVERAGE_GAP"</x:f>
        <x:v>COVERAGE_GAP</x:v>
      </x:c>
      <x:c r="I244" s="276" t="n">
        <x:f>IF(OR(NOT(ISNUMBER(I243)),NOT(ISNUMBER(I239))),"",I243-I239)</x:f>
        <x:v>794524.1488426831</x:v>
      </x:c>
      <x:c r="J244" s="264" t="str">
        <x:f>"Currency"</x:f>
        <x:v>Currency</x:v>
      </x:c>
      <x:c r="K244" s="264" t="str">
        <x:f>IF(NOT(ISNUMBER($I244)),"Missing","Available")</x:f>
        <x:v>Available</x:v>
      </x:c>
      <x:c r="L244" s="264" t="str">
        <x:f>"CALC-COVERAGE-GAP"</x:f>
        <x:v>CALC-COVERAGE-GAP</x:v>
      </x:c>
      <x:c r="M244" s="264" t="str">
        <x:f>"1.0"</x:f>
        <x:v>1.0</x:v>
      </x:c>
      <x:c r="N244" s="264" t="str">
        <x:f>""</x:f>
      </x:c>
      <x:c r="O244" s="265" t="str">
        <x:f>""</x:f>
      </x:c>
      <x:c r="P244" s="264" t="str">
        <x:f>IF('01_ASSESSMENT'!$C$7="","",'01_ASSESSMENT'!$C$7)</x:f>
        <x:v>V4.2-NGOB-CORRECTED-TEST</x:v>
      </x:c>
      <x:c r="Q244" s="264" t="str">
        <x:f>"Formula-driven blank template"</x:f>
        <x:v>Formula-driven blank template</x:v>
      </x:c>
      <x:c r="R244" s="264" t="str">
        <x:f>IF($K244="Missing","No data available",IF($H244="PLACEHOLDER_SUBSIDY","Placeholder",IF($G244="Actual","Confirmed","Projected")))</x:f>
        <x:v>Projected</x:v>
      </x:c>
      <x:c r="S244" s="264" t="str">
        <x:f>IF('02_DISPLAY_CONFIG'!$B$33="","",'02_DISPLAY_CONFIG'!$B$33)</x:f>
        <x:v>2034-2035</x:v>
      </x:c>
      <x:c r="T244" s="136"/>
      <x:c r="U244" s="136"/>
      <x:c r="V244" s="136"/>
      <x:c r="W244" s="136"/>
      <x:c r="X244" s="136"/>
      <x:c r="Y244" s="136"/>
      <x:c r="Z244" s="136"/>
    </x:row>
    <x:row r="245" ht="37.5" hidden="0" customHeight="1">
      <x:c r="A245" s="264" t="str">
        <x:f>IF($S245="","","MR-"&amp;$B245&amp;"-"&amp;$S245&amp;"-"&amp;$H245)</x:f>
        <x:v>MR-ASM-NGOB-V42-TEST-2034-2035-RESERVE_CONTRIBUTION</x:v>
      </x:c>
      <x:c r="B245" s="264" t="str">
        <x:f>IF('01_ASSESSMENT'!$A$7="","",'01_ASSESSMENT'!$A$7)</x:f>
        <x:v>ASM-NGOB-V42-TEST</x:v>
      </x:c>
      <x:c r="C245" s="264" t="str">
        <x:f>IF('01_ASSESSMENT'!$B$7="","",'01_ASSESSMENT'!$B$7)</x:f>
        <x:v>ORG-NGOB</x:v>
      </x:c>
      <x:c r="D245" s="264" t="str">
        <x:f>IF('02_DISPLAY_CONFIG'!$B$15="","",'02_DISPLAY_CONFIG'!$B$15)</x:f>
        <x:v>PORTFOLIO-NGOB</x:v>
      </x:c>
      <x:c r="E245" s="265" t="str">
        <x:f>""</x:f>
      </x:c>
      <x:c r="F245" s="265" t="str">
        <x:f>""</x:f>
      </x:c>
      <x:c r="G245" s="264" t="str">
        <x:f>IF('02_DISPLAY_CONFIG'!$B$44="","",'02_DISPLAY_CONFIG'!$B$44)</x:f>
        <x:v>Projection</x:v>
      </x:c>
      <x:c r="H245" s="264" t="str">
        <x:f>"RESERVE_CONTRIBUTION"</x:f>
        <x:v>RESERVE_CONTRIBUTION</x:v>
      </x:c>
      <x:c r="I245" s="276" t="n">
        <x:f>IF(OR($B245="",$S245=""),"",IF(COUNTIFS('32_FINANCIAL'!$B$7:$B$506,$B245,'32_FINANCIAL'!$G$7:$G$506,$S245,'32_FINANCIAL'!$I$7:$I$506,"RESERVE_CONTRIBUTION",'32_FINANCIAL'!$D$7:$D$506,$D245,'32_FINANCIAL'!$V$7:$V$506,"&lt;&gt;Excluded")=0,"",SUMIFS('32_FINANCIAL'!$J$7:$J$506,'32_FINANCIAL'!$B$7:$B$506,$B245,'32_FINANCIAL'!$G$7:$G$506,$S245,'32_FINANCIAL'!$I$7:$I$506,"RESERVE_CONTRIBUTION",'32_FINANCIAL'!$D$7:$D$506,$D245,'32_FINANCIAL'!$V$7:$V$506,"&lt;&gt;Excluded")))</x:f>
        <x:v>264931.92481942574</x:v>
      </x:c>
      <x:c r="J245" s="264" t="str">
        <x:f>"Currency"</x:f>
        <x:v>Currency</x:v>
      </x:c>
      <x:c r="K245" s="264" t="str">
        <x:f>IF(NOT(ISNUMBER($I245)),"Missing","Available")</x:f>
        <x:v>Available</x:v>
      </x:c>
      <x:c r="L245" s="264" t="str">
        <x:f>"CALC-REPAIR"</x:f>
        <x:v>CALC-REPAIR</x:v>
      </x:c>
      <x:c r="M245" s="264" t="str">
        <x:f>"1.0"</x:f>
        <x:v>1.0</x:v>
      </x:c>
      <x:c r="N245" s="264" t="str">
        <x:f>""</x:f>
      </x:c>
      <x:c r="O245" s="265" t="str">
        <x:f>""</x:f>
      </x:c>
      <x:c r="P245" s="264" t="str">
        <x:f>IF('01_ASSESSMENT'!$C$7="","",'01_ASSESSMENT'!$C$7)</x:f>
        <x:v>V4.2-NGOB-CORRECTED-TEST</x:v>
      </x:c>
      <x:c r="Q245" s="264" t="str">
        <x:f>"Formula-driven blank template"</x:f>
        <x:v>Formula-driven blank template</x:v>
      </x:c>
      <x:c r="R245" s="264" t="str">
        <x:f>IF($K245="Missing","No data available",IF($H245="PLACEHOLDER_SUBSIDY","Placeholder",IF($G245="Actual","Confirmed","Projected")))</x:f>
        <x:v>Projected</x:v>
      </x:c>
      <x:c r="S245" s="264" t="str">
        <x:f>IF('02_DISPLAY_CONFIG'!$B$33="","",'02_DISPLAY_CONFIG'!$B$33)</x:f>
        <x:v>2034-2035</x:v>
      </x:c>
      <x:c r="T245" s="136"/>
      <x:c r="U245" s="136"/>
      <x:c r="V245" s="136"/>
      <x:c r="W245" s="136"/>
      <x:c r="X245" s="136"/>
      <x:c r="Y245" s="136"/>
      <x:c r="Z245" s="136"/>
    </x:row>
    <x:row r="246" ht="37.5" hidden="0" customHeight="1">
      <x:c r="A246" s="264" t="str">
        <x:f>IF($S246="","","MR-"&amp;$B246&amp;"-"&amp;$S246&amp;"-"&amp;$H246)</x:f>
        <x:v>MR-ASM-NGOB-V42-TEST-2034-2035-CASH_AFTER_RESERVE</x:v>
      </x:c>
      <x:c r="B246" s="264" t="str">
        <x:f>IF('01_ASSESSMENT'!$A$7="","",'01_ASSESSMENT'!$A$7)</x:f>
        <x:v>ASM-NGOB-V42-TEST</x:v>
      </x:c>
      <x:c r="C246" s="264" t="str">
        <x:f>IF('01_ASSESSMENT'!$B$7="","",'01_ASSESSMENT'!$B$7)</x:f>
        <x:v>ORG-NGOB</x:v>
      </x:c>
      <x:c r="D246" s="264" t="str">
        <x:f>IF('02_DISPLAY_CONFIG'!$B$15="","",'02_DISPLAY_CONFIG'!$B$15)</x:f>
        <x:v>PORTFOLIO-NGOB</x:v>
      </x:c>
      <x:c r="E246" s="265" t="str">
        <x:f>""</x:f>
      </x:c>
      <x:c r="F246" s="265" t="str">
        <x:f>""</x:f>
      </x:c>
      <x:c r="G246" s="264" t="str">
        <x:f>IF('02_DISPLAY_CONFIG'!$B$44="","",'02_DISPLAY_CONFIG'!$B$44)</x:f>
        <x:v>Projection</x:v>
      </x:c>
      <x:c r="H246" s="264" t="str">
        <x:f>"CASH_AFTER_RESERVE"</x:f>
        <x:v>CASH_AFTER_RESERVE</x:v>
      </x:c>
      <x:c r="I246" s="276" t="n">
        <x:f>IF(OR(NOT(ISNUMBER(I239)),NOT(ISNUMBER(I240)),NOT(ISNUMBER(I245))),"",I239-I240-I245)</x:f>
        <x:v>1606195.3263378898</x:v>
      </x:c>
      <x:c r="J246" s="264" t="str">
        <x:f>"Currency"</x:f>
        <x:v>Currency</x:v>
      </x:c>
      <x:c r="K246" s="264" t="str">
        <x:f>IF(NOT(ISNUMBER($I246)),"Missing","Available")</x:f>
        <x:v>Available</x:v>
      </x:c>
      <x:c r="L246" s="264" t="str">
        <x:f>"CALC-CASH-AFTER-RES"</x:f>
        <x:v>CALC-CASH-AFTER-RES</x:v>
      </x:c>
      <x:c r="M246" s="264" t="str">
        <x:f>"1.0"</x:f>
        <x:v>1.0</x:v>
      </x:c>
      <x:c r="N246" s="264" t="str">
        <x:f>""</x:f>
      </x:c>
      <x:c r="O246" s="265" t="str">
        <x:f>""</x:f>
      </x:c>
      <x:c r="P246" s="264" t="str">
        <x:f>IF('01_ASSESSMENT'!$C$7="","",'01_ASSESSMENT'!$C$7)</x:f>
        <x:v>V4.2-NGOB-CORRECTED-TEST</x:v>
      </x:c>
      <x:c r="Q246" s="264" t="str">
        <x:f>"Formula-driven blank template"</x:f>
        <x:v>Formula-driven blank template</x:v>
      </x:c>
      <x:c r="R246" s="264" t="str">
        <x:f>IF($K246="Missing","No data available",IF($H246="PLACEHOLDER_SUBSIDY","Placeholder",IF($G246="Actual","Confirmed","Projected")))</x:f>
        <x:v>Projected</x:v>
      </x:c>
      <x:c r="S246" s="264" t="str">
        <x:f>IF('02_DISPLAY_CONFIG'!$B$33="","",'02_DISPLAY_CONFIG'!$B$33)</x:f>
        <x:v>2034-2035</x:v>
      </x:c>
      <x:c r="T246" s="136"/>
      <x:c r="U246" s="136"/>
      <x:c r="V246" s="136"/>
      <x:c r="W246" s="136"/>
      <x:c r="X246" s="136"/>
      <x:c r="Y246" s="136"/>
      <x:c r="Z246" s="136"/>
    </x:row>
    <x:row r="247" ht="37.5" hidden="0" customHeight="1">
      <x:c r="A247" s="264" t="str">
        <x:f>IF($S247="","","MR-"&amp;$B247&amp;"-"&amp;$S247&amp;"-"&amp;$H247)</x:f>
        <x:v>MR-ASM-NGOB-V42-TEST-2034-2035-REV_RENT_EXISTING</x:v>
      </x:c>
      <x:c r="B247" s="264" t="str">
        <x:f>IF('01_ASSESSMENT'!$A$7="","",'01_ASSESSMENT'!$A$7)</x:f>
        <x:v>ASM-NGOB-V42-TEST</x:v>
      </x:c>
      <x:c r="C247" s="264" t="str">
        <x:f>IF('01_ASSESSMENT'!$B$7="","",'01_ASSESSMENT'!$B$7)</x:f>
        <x:v>ORG-NGOB</x:v>
      </x:c>
      <x:c r="D247" s="264" t="str">
        <x:f>IF('02_DISPLAY_CONFIG'!$B$15="","",'02_DISPLAY_CONFIG'!$B$15)</x:f>
        <x:v>PORTFOLIO-NGOB</x:v>
      </x:c>
      <x:c r="E247" s="265" t="str">
        <x:f>""</x:f>
      </x:c>
      <x:c r="F247" s="265" t="str">
        <x:f>""</x:f>
      </x:c>
      <x:c r="G247" s="264" t="str">
        <x:f>IF('02_DISPLAY_CONFIG'!$B$44="","",'02_DISPLAY_CONFIG'!$B$44)</x:f>
        <x:v>Projection</x:v>
      </x:c>
      <x:c r="H247" s="264" t="str">
        <x:f>"REV_RENT_EXISTING"</x:f>
        <x:v>REV_RENT_EXISTING</x:v>
      </x:c>
      <x:c r="I247" s="276" t="n">
        <x:f>IF(OR($B247="",$S247=""),"",IF(COUNTIFS('32_FINANCIAL'!$B$7:$B$506,$B247,'32_FINANCIAL'!$G$7:$G$506,$S247,'32_FINANCIAL'!$I$7:$I$506,"REV_RENT_EXISTING",'32_FINANCIAL'!$D$7:$D$506,$D247,'32_FINANCIAL'!$V$7:$V$506,"&lt;&gt;Excluded")=0,"",SUMIFS('32_FINANCIAL'!$J$7:$J$506,'32_FINANCIAL'!$B$7:$B$506,$B247,'32_FINANCIAL'!$G$7:$G$506,$S247,'32_FINANCIAL'!$I$7:$I$506,"REV_RENT_EXISTING",'32_FINANCIAL'!$D$7:$D$506,$D247,'32_FINANCIAL'!$V$7:$V$506,"&lt;&gt;Excluded")))</x:f>
        <x:v>6623298.120485644</x:v>
      </x:c>
      <x:c r="J247" s="264" t="str">
        <x:f>"Currency"</x:f>
        <x:v>Currency</x:v>
      </x:c>
      <x:c r="K247" s="264" t="str">
        <x:f>IF(NOT(ISNUMBER($I247)),"Missing","Available")</x:f>
        <x:v>Available</x:v>
      </x:c>
      <x:c r="L247" s="264" t="str">
        <x:f>"CALC-REV-COMPONENT"</x:f>
        <x:v>CALC-REV-COMPONENT</x:v>
      </x:c>
      <x:c r="M247" s="264" t="str">
        <x:f>"1.0"</x:f>
        <x:v>1.0</x:v>
      </x:c>
      <x:c r="N247" s="264" t="str">
        <x:f>""</x:f>
      </x:c>
      <x:c r="O247" s="265" t="str">
        <x:f>""</x:f>
      </x:c>
      <x:c r="P247" s="264" t="str">
        <x:f>IF('01_ASSESSMENT'!$C$7="","",'01_ASSESSMENT'!$C$7)</x:f>
        <x:v>V4.2-NGOB-CORRECTED-TEST</x:v>
      </x:c>
      <x:c r="Q247" s="264" t="str">
        <x:f>"Formula-driven blank template"</x:f>
        <x:v>Formula-driven blank template</x:v>
      </x:c>
      <x:c r="R247" s="264" t="str">
        <x:f>IF($K247="Missing","No data available",IF($H247="PLACEHOLDER_SUBSIDY","Placeholder",IF($G247="Actual","Confirmed","Projected")))</x:f>
        <x:v>Projected</x:v>
      </x:c>
      <x:c r="S247" s="264" t="str">
        <x:f>IF('02_DISPLAY_CONFIG'!$B$33="","",'02_DISPLAY_CONFIG'!$B$33)</x:f>
        <x:v>2034-2035</x:v>
      </x:c>
      <x:c r="T247" s="136"/>
      <x:c r="U247" s="136"/>
      <x:c r="V247" s="136"/>
      <x:c r="W247" s="136"/>
      <x:c r="X247" s="136"/>
      <x:c r="Y247" s="136"/>
      <x:c r="Z247" s="136"/>
    </x:row>
    <x:row r="248" ht="37.5" hidden="0" customHeight="1">
      <x:c r="A248" s="264" t="str">
        <x:f>IF($S248="","","MR-"&amp;$B248&amp;"-"&amp;$S248&amp;"-"&amp;$H248)</x:f>
        <x:v>MR-ASM-NGOB-V42-TEST-2034-2035-REV_RENT_NEW</x:v>
      </x:c>
      <x:c r="B248" s="264" t="str">
        <x:f>IF('01_ASSESSMENT'!$A$7="","",'01_ASSESSMENT'!$A$7)</x:f>
        <x:v>ASM-NGOB-V42-TEST</x:v>
      </x:c>
      <x:c r="C248" s="264" t="str">
        <x:f>IF('01_ASSESSMENT'!$B$7="","",'01_ASSESSMENT'!$B$7)</x:f>
        <x:v>ORG-NGOB</x:v>
      </x:c>
      <x:c r="D248" s="264" t="str">
        <x:f>IF('02_DISPLAY_CONFIG'!$B$15="","",'02_DISPLAY_CONFIG'!$B$15)</x:f>
        <x:v>PORTFOLIO-NGOB</x:v>
      </x:c>
      <x:c r="E248" s="265" t="str">
        <x:f>""</x:f>
      </x:c>
      <x:c r="F248" s="265" t="str">
        <x:f>""</x:f>
      </x:c>
      <x:c r="G248" s="264" t="str">
        <x:f>IF('02_DISPLAY_CONFIG'!$B$44="","",'02_DISPLAY_CONFIG'!$B$44)</x:f>
        <x:v>Projection</x:v>
      </x:c>
      <x:c r="H248" s="264" t="str">
        <x:f>"REV_RENT_NEW"</x:f>
        <x:v>REV_RENT_NEW</x:v>
      </x:c>
      <x:c r="I248" s="276" t="n">
        <x:f>IF(OR($B248="",$S248=""),"",IF(COUNTIFS('32_FINANCIAL'!$B$7:$B$506,$B248,'32_FINANCIAL'!$G$7:$G$506,$S248,'32_FINANCIAL'!$I$7:$I$506,"REV_RENT_NEW",'32_FINANCIAL'!$D$7:$D$506,$D248,'32_FINANCIAL'!$V$7:$V$506,"&lt;&gt;Excluded")=0,"",SUMIFS('32_FINANCIAL'!$J$7:$J$506,'32_FINANCIAL'!$B$7:$B$506,$B248,'32_FINANCIAL'!$G$7:$G$506,$S248,'32_FINANCIAL'!$I$7:$I$506,"REV_RENT_NEW",'32_FINANCIAL'!$D$7:$D$506,$D248,'32_FINANCIAL'!$V$7:$V$506,"&lt;&gt;Excluded")))</x:f>
        <x:v>14531386.330736423</x:v>
      </x:c>
      <x:c r="J248" s="264" t="str">
        <x:f>"Currency"</x:f>
        <x:v>Currency</x:v>
      </x:c>
      <x:c r="K248" s="264" t="str">
        <x:f>IF(NOT(ISNUMBER($I248)),"Missing","Available")</x:f>
        <x:v>Available</x:v>
      </x:c>
      <x:c r="L248" s="264" t="str">
        <x:f>"CALC-REV-COMPONENT"</x:f>
        <x:v>CALC-REV-COMPONENT</x:v>
      </x:c>
      <x:c r="M248" s="264" t="str">
        <x:f>"1.0"</x:f>
        <x:v>1.0</x:v>
      </x:c>
      <x:c r="N248" s="264" t="str">
        <x:f>""</x:f>
      </x:c>
      <x:c r="O248" s="265" t="str">
        <x:f>""</x:f>
      </x:c>
      <x:c r="P248" s="264" t="str">
        <x:f>IF('01_ASSESSMENT'!$C$7="","",'01_ASSESSMENT'!$C$7)</x:f>
        <x:v>V4.2-NGOB-CORRECTED-TEST</x:v>
      </x:c>
      <x:c r="Q248" s="264" t="str">
        <x:f>"Formula-driven blank template"</x:f>
        <x:v>Formula-driven blank template</x:v>
      </x:c>
      <x:c r="R248" s="264" t="str">
        <x:f>IF($K248="Missing","No data available",IF($H248="PLACEHOLDER_SUBSIDY","Placeholder",IF($G248="Actual","Confirmed","Projected")))</x:f>
        <x:v>Projected</x:v>
      </x:c>
      <x:c r="S248" s="264" t="str">
        <x:f>IF('02_DISPLAY_CONFIG'!$B$33="","",'02_DISPLAY_CONFIG'!$B$33)</x:f>
        <x:v>2034-2035</x:v>
      </x:c>
      <x:c r="T248" s="136"/>
      <x:c r="U248" s="136"/>
      <x:c r="V248" s="136"/>
      <x:c r="W248" s="136"/>
      <x:c r="X248" s="136"/>
      <x:c r="Y248" s="136"/>
      <x:c r="Z248" s="136"/>
    </x:row>
    <x:row r="249" ht="37.5" hidden="0" customHeight="1">
      <x:c r="A249" s="264" t="str">
        <x:f>IF($S249="","","MR-"&amp;$B249&amp;"-"&amp;$S249&amp;"-"&amp;$H249)</x:f>
        <x:v>MR-ASM-NGOB-V42-TEST-2034-2035-REV_SUBSIDY</x:v>
      </x:c>
      <x:c r="B249" s="264" t="str">
        <x:f>IF('01_ASSESSMENT'!$A$7="","",'01_ASSESSMENT'!$A$7)</x:f>
        <x:v>ASM-NGOB-V42-TEST</x:v>
      </x:c>
      <x:c r="C249" s="264" t="str">
        <x:f>IF('01_ASSESSMENT'!$B$7="","",'01_ASSESSMENT'!$B$7)</x:f>
        <x:v>ORG-NGOB</x:v>
      </x:c>
      <x:c r="D249" s="264" t="str">
        <x:f>IF('02_DISPLAY_CONFIG'!$B$15="","",'02_DISPLAY_CONFIG'!$B$15)</x:f>
        <x:v>PORTFOLIO-NGOB</x:v>
      </x:c>
      <x:c r="E249" s="265" t="str">
        <x:f>""</x:f>
      </x:c>
      <x:c r="F249" s="265" t="str">
        <x:f>""</x:f>
      </x:c>
      <x:c r="G249" s="264" t="str">
        <x:f>IF('02_DISPLAY_CONFIG'!$B$44="","",'02_DISPLAY_CONFIG'!$B$44)</x:f>
        <x:v>Projection</x:v>
      </x:c>
      <x:c r="H249" s="264" t="str">
        <x:f>"REV_SUBSIDY"</x:f>
        <x:v>REV_SUBSIDY</x:v>
      </x:c>
      <x:c r="I249" s="276" t="n">
        <x:f>IF(OR($B249="",$S249=""),"",IF(COUNTIFS('32_FINANCIAL'!$B$7:$B$506,$B249,'32_FINANCIAL'!$G$7:$G$506,$S249,'32_FINANCIAL'!$I$7:$I$506,"REV_SUBSIDY",'32_FINANCIAL'!$D$7:$D$506,$D249,'32_FINANCIAL'!$V$7:$V$506,"&lt;&gt;Excluded")=0,"",SUMIFS('32_FINANCIAL'!$J$7:$J$506,'32_FINANCIAL'!$B$7:$B$506,$B249,'32_FINANCIAL'!$G$7:$G$506,$S249,'32_FINANCIAL'!$I$7:$I$506,"REV_SUBSIDY",'32_FINANCIAL'!$D$7:$D$506,$D249,'32_FINANCIAL'!$V$7:$V$506,"&lt;&gt;Excluded")))</x:f>
        <x:v>7292669.494671189</x:v>
      </x:c>
      <x:c r="J249" s="264" t="str">
        <x:f>"Currency"</x:f>
        <x:v>Currency</x:v>
      </x:c>
      <x:c r="K249" s="264" t="str">
        <x:f>IF(NOT(ISNUMBER($I249)),"Missing","Available")</x:f>
        <x:v>Available</x:v>
      </x:c>
      <x:c r="L249" s="264" t="str">
        <x:f>"CALC-REV-COMPONENT"</x:f>
        <x:v>CALC-REV-COMPONENT</x:v>
      </x:c>
      <x:c r="M249" s="264" t="str">
        <x:f>"1.0"</x:f>
        <x:v>1.0</x:v>
      </x:c>
      <x:c r="N249" s="264" t="str">
        <x:f>""</x:f>
      </x:c>
      <x:c r="O249" s="265" t="str">
        <x:f>""</x:f>
      </x:c>
      <x:c r="P249" s="264" t="str">
        <x:f>IF('01_ASSESSMENT'!$C$7="","",'01_ASSESSMENT'!$C$7)</x:f>
        <x:v>V4.2-NGOB-CORRECTED-TEST</x:v>
      </x:c>
      <x:c r="Q249" s="264" t="str">
        <x:f>"Formula-driven blank template"</x:f>
        <x:v>Formula-driven blank template</x:v>
      </x:c>
      <x:c r="R249" s="264" t="str">
        <x:f>IF($K249="Missing","No data available",IF($H249="PLACEHOLDER_SUBSIDY","Placeholder",IF($G249="Actual","Confirmed","Projected")))</x:f>
        <x:v>Projected</x:v>
      </x:c>
      <x:c r="S249" s="264" t="str">
        <x:f>IF('02_DISPLAY_CONFIG'!$B$33="","",'02_DISPLAY_CONFIG'!$B$33)</x:f>
        <x:v>2034-2035</x:v>
      </x:c>
      <x:c r="T249" s="136"/>
      <x:c r="U249" s="136"/>
      <x:c r="V249" s="136"/>
      <x:c r="W249" s="136"/>
      <x:c r="X249" s="136"/>
      <x:c r="Y249" s="136"/>
      <x:c r="Z249" s="136"/>
    </x:row>
    <x:row r="250" ht="37.5" hidden="0" customHeight="1">
      <x:c r="A250" s="264" t="str">
        <x:f>IF($S250="","","MR-"&amp;$B250&amp;"-"&amp;$S250&amp;"-"&amp;$H250)</x:f>
        <x:v>MR-ASM-NGOB-V42-TEST-2034-2035-REV_OTHER</x:v>
      </x:c>
      <x:c r="B250" s="264" t="str">
        <x:f>IF('01_ASSESSMENT'!$A$7="","",'01_ASSESSMENT'!$A$7)</x:f>
        <x:v>ASM-NGOB-V42-TEST</x:v>
      </x:c>
      <x:c r="C250" s="264" t="str">
        <x:f>IF('01_ASSESSMENT'!$B$7="","",'01_ASSESSMENT'!$B$7)</x:f>
        <x:v>ORG-NGOB</x:v>
      </x:c>
      <x:c r="D250" s="264" t="str">
        <x:f>IF('02_DISPLAY_CONFIG'!$B$15="","",'02_DISPLAY_CONFIG'!$B$15)</x:f>
        <x:v>PORTFOLIO-NGOB</x:v>
      </x:c>
      <x:c r="E250" s="265" t="str">
        <x:f>""</x:f>
      </x:c>
      <x:c r="F250" s="265" t="str">
        <x:f>""</x:f>
      </x:c>
      <x:c r="G250" s="264" t="str">
        <x:f>IF('02_DISPLAY_CONFIG'!$B$44="","",'02_DISPLAY_CONFIG'!$B$44)</x:f>
        <x:v>Projection</x:v>
      </x:c>
      <x:c r="H250" s="264" t="str">
        <x:f>"REV_OTHER"</x:f>
        <x:v>REV_OTHER</x:v>
      </x:c>
      <x:c r="I250" s="276" t="n">
        <x:f>IF(OR($B250="",$S250=""),"",IF(COUNTIFS('32_FINANCIAL'!$B$7:$B$506,$B250,'32_FINANCIAL'!$G$7:$G$506,$S250,'32_FINANCIAL'!$I$7:$I$506,"REV_OTHER",'32_FINANCIAL'!$D$7:$D$506,$D250,'32_FINANCIAL'!$V$7:$V$506,"&lt;&gt;Excluded")=0,"",SUMIFS('32_FINANCIAL'!$J$7:$J$506,'32_FINANCIAL'!$B$7:$B$506,$B250,'32_FINANCIAL'!$G$7:$G$506,$S250,'32_FINANCIAL'!$I$7:$I$506,"REV_OTHER",'32_FINANCIAL'!$D$7:$D$506,$D250,'32_FINANCIAL'!$V$7:$V$506,"&lt;&gt;Excluded")))</x:f>
        <x:v>967542.1963815027</x:v>
      </x:c>
      <x:c r="J250" s="264" t="str">
        <x:f>"Currency"</x:f>
        <x:v>Currency</x:v>
      </x:c>
      <x:c r="K250" s="264" t="str">
        <x:f>IF(NOT(ISNUMBER($I250)),"Missing","Available")</x:f>
        <x:v>Available</x:v>
      </x:c>
      <x:c r="L250" s="264" t="str">
        <x:f>"CALC-REV-COMPONENT"</x:f>
        <x:v>CALC-REV-COMPONENT</x:v>
      </x:c>
      <x:c r="M250" s="264" t="str">
        <x:f>"1.0"</x:f>
        <x:v>1.0</x:v>
      </x:c>
      <x:c r="N250" s="264" t="str">
        <x:f>""</x:f>
      </x:c>
      <x:c r="O250" s="265" t="str">
        <x:f>""</x:f>
      </x:c>
      <x:c r="P250" s="264" t="str">
        <x:f>IF('01_ASSESSMENT'!$C$7="","",'01_ASSESSMENT'!$C$7)</x:f>
        <x:v>V4.2-NGOB-CORRECTED-TEST</x:v>
      </x:c>
      <x:c r="Q250" s="264" t="str">
        <x:f>"Formula-driven blank template"</x:f>
        <x:v>Formula-driven blank template</x:v>
      </x:c>
      <x:c r="R250" s="264" t="str">
        <x:f>IF($K250="Missing","No data available",IF($H250="PLACEHOLDER_SUBSIDY","Placeholder",IF($G250="Actual","Confirmed","Projected")))</x:f>
        <x:v>Projected</x:v>
      </x:c>
      <x:c r="S250" s="264" t="str">
        <x:f>IF('02_DISPLAY_CONFIG'!$B$33="","",'02_DISPLAY_CONFIG'!$B$33)</x:f>
        <x:v>2034-2035</x:v>
      </x:c>
      <x:c r="T250" s="136"/>
      <x:c r="U250" s="136"/>
      <x:c r="V250" s="136"/>
      <x:c r="W250" s="136"/>
      <x:c r="X250" s="136"/>
      <x:c r="Y250" s="136"/>
      <x:c r="Z250" s="136"/>
    </x:row>
    <x:row r="251" ht="37.5" hidden="0" customHeight="1">
      <x:c r="A251" s="264" t="str">
        <x:f>IF($S251="","","MR-"&amp;$B251&amp;"-"&amp;$S251&amp;"-"&amp;$H251)</x:f>
        <x:v>MR-ASM-NGOB-V42-TEST-2034-2035-PLACEHOLDER_SUBSIDY</x:v>
      </x:c>
      <x:c r="B251" s="264" t="str">
        <x:f>IF('01_ASSESSMENT'!$A$7="","",'01_ASSESSMENT'!$A$7)</x:f>
        <x:v>ASM-NGOB-V42-TEST</x:v>
      </x:c>
      <x:c r="C251" s="264" t="str">
        <x:f>IF('01_ASSESSMENT'!$B$7="","",'01_ASSESSMENT'!$B$7)</x:f>
        <x:v>ORG-NGOB</x:v>
      </x:c>
      <x:c r="D251" s="264" t="str">
        <x:f>IF('02_DISPLAY_CONFIG'!$B$15="","",'02_DISPLAY_CONFIG'!$B$15)</x:f>
        <x:v>PORTFOLIO-NGOB</x:v>
      </x:c>
      <x:c r="E251" s="265" t="str">
        <x:f>""</x:f>
      </x:c>
      <x:c r="F251" s="265" t="str">
        <x:f>""</x:f>
      </x:c>
      <x:c r="G251" s="264" t="str">
        <x:f>IF('02_DISPLAY_CONFIG'!$B$44="","",'02_DISPLAY_CONFIG'!$B$44)</x:f>
        <x:v>Projection</x:v>
      </x:c>
      <x:c r="H251" s="264" t="str">
        <x:f>"PLACEHOLDER_SUBSIDY"</x:f>
        <x:v>PLACEHOLDER_SUBSIDY</x:v>
      </x:c>
      <x:c r="I251" s="276" t="n">
        <x:f>IF(OR($B251="",$S251=""),"",IF(COUNTIFS('32_FINANCIAL'!$B$7:$B$506,$B251,'32_FINANCIAL'!$G$7:$G$506,$S251,'32_FINANCIAL'!$I$7:$I$506,"REV_SUBSIDY",'32_FINANCIAL'!$S$7:$S$506,"Placeholder")=0,0,SUMIFS('32_FINANCIAL'!$J$7:$J$506,'32_FINANCIAL'!$B$7:$B$506,$B251,'32_FINANCIAL'!$G$7:$G$506,$S251,'32_FINANCIAL'!$I$7:$I$506,"REV_SUBSIDY",'32_FINANCIAL'!$S$7:$S$506,"Placeholder")))</x:f>
        <x:v>3690597.32</x:v>
      </x:c>
      <x:c r="J251" s="264" t="str">
        <x:f>"Currency"</x:f>
        <x:v>Currency</x:v>
      </x:c>
      <x:c r="K251" s="264" t="str">
        <x:f>IF(NOT(ISNUMBER($I251)),"Missing","Available")</x:f>
        <x:v>Available</x:v>
      </x:c>
      <x:c r="L251" s="264" t="str">
        <x:f>"CALC-PLACEHOLDER-SUBSIDY"</x:f>
        <x:v>CALC-PLACEHOLDER-SUBSIDY</x:v>
      </x:c>
      <x:c r="M251" s="264" t="str">
        <x:f>"1.0"</x:f>
        <x:v>1.0</x:v>
      </x:c>
      <x:c r="N251" s="264" t="str">
        <x:f>""</x:f>
      </x:c>
      <x:c r="O251" s="265" t="str">
        <x:f>""</x:f>
      </x:c>
      <x:c r="P251" s="264" t="str">
        <x:f>IF('01_ASSESSMENT'!$C$7="","",'01_ASSESSMENT'!$C$7)</x:f>
        <x:v>V4.2-NGOB-CORRECTED-TEST</x:v>
      </x:c>
      <x:c r="Q251" s="264" t="str">
        <x:f>"Formula-driven blank template"</x:f>
        <x:v>Formula-driven blank template</x:v>
      </x:c>
      <x:c r="R251" s="264" t="str">
        <x:f>IF($K251="Missing","No data available",IF($H251="PLACEHOLDER_SUBSIDY","Placeholder",IF($G251="Actual","Confirmed","Projected")))</x:f>
        <x:v>Placeholder</x:v>
      </x:c>
      <x:c r="S251" s="264" t="str">
        <x:f>IF('02_DISPLAY_CONFIG'!$B$33="","",'02_DISPLAY_CONFIG'!$B$33)</x:f>
        <x:v>2034-2035</x:v>
      </x:c>
      <x:c r="T251" s="136"/>
      <x:c r="U251" s="136"/>
      <x:c r="V251" s="136"/>
      <x:c r="W251" s="136"/>
      <x:c r="X251" s="136"/>
      <x:c r="Y251" s="136"/>
      <x:c r="Z251" s="136"/>
    </x:row>
    <x:row r="252" ht="37.5" hidden="0" customHeight="1">
      <x:c r="A252" s="264" t="str">
        <x:f>IF($S252="","","MR-"&amp;$B252&amp;"-"&amp;$S252&amp;"-"&amp;$H252)</x:f>
        <x:v>MR-ASM-NGOB-V42-TEST-2034-2035-NOI_EX_PLACEHOLDER</x:v>
      </x:c>
      <x:c r="B252" s="264" t="str">
        <x:f>IF('01_ASSESSMENT'!$A$7="","",'01_ASSESSMENT'!$A$7)</x:f>
        <x:v>ASM-NGOB-V42-TEST</x:v>
      </x:c>
      <x:c r="C252" s="264" t="str">
        <x:f>IF('01_ASSESSMENT'!$B$7="","",'01_ASSESSMENT'!$B$7)</x:f>
        <x:v>ORG-NGOB</x:v>
      </x:c>
      <x:c r="D252" s="264" t="str">
        <x:f>IF('02_DISPLAY_CONFIG'!$B$15="","",'02_DISPLAY_CONFIG'!$B$15)</x:f>
        <x:v>PORTFOLIO-NGOB</x:v>
      </x:c>
      <x:c r="E252" s="265" t="str">
        <x:f>""</x:f>
      </x:c>
      <x:c r="F252" s="265" t="str">
        <x:f>""</x:f>
      </x:c>
      <x:c r="G252" s="264" t="str">
        <x:f>IF('02_DISPLAY_CONFIG'!$B$44="","",'02_DISPLAY_CONFIG'!$B$44)</x:f>
        <x:v>Projection</x:v>
      </x:c>
      <x:c r="H252" s="264" t="str">
        <x:f>"NOI_EX_PLACEHOLDER"</x:f>
        <x:v>NOI_EX_PLACEHOLDER</x:v>
      </x:c>
      <x:c r="I252" s="276" t="n">
        <x:f>IF(NOT(ISNUMBER(I239)),"",I239-I251)</x:f>
        <x:v>11508786.931157315</x:v>
      </x:c>
      <x:c r="J252" s="264" t="str">
        <x:f>"Currency"</x:f>
        <x:v>Currency</x:v>
      </x:c>
      <x:c r="K252" s="264" t="str">
        <x:f>IF(NOT(ISNUMBER($I252)),"Missing","Available")</x:f>
        <x:v>Available</x:v>
      </x:c>
      <x:c r="L252" s="264" t="str">
        <x:f>"CALC-NOI-EX-PLACEHOLDER"</x:f>
        <x:v>CALC-NOI-EX-PLACEHOLDER</x:v>
      </x:c>
      <x:c r="M252" s="264" t="str">
        <x:f>"1.0"</x:f>
        <x:v>1.0</x:v>
      </x:c>
      <x:c r="N252" s="264" t="str">
        <x:f>""</x:f>
      </x:c>
      <x:c r="O252" s="265" t="str">
        <x:f>""</x:f>
      </x:c>
      <x:c r="P252" s="264" t="str">
        <x:f>IF('01_ASSESSMENT'!$C$7="","",'01_ASSESSMENT'!$C$7)</x:f>
        <x:v>V4.2-NGOB-CORRECTED-TEST</x:v>
      </x:c>
      <x:c r="Q252" s="264" t="str">
        <x:f>"Formula-driven blank template"</x:f>
        <x:v>Formula-driven blank template</x:v>
      </x:c>
      <x:c r="R252" s="264" t="str">
        <x:f>IF($K252="Missing","No data available",IF($H252="PLACEHOLDER_SUBSIDY","Placeholder",IF($G252="Actual","Confirmed","Projected")))</x:f>
        <x:v>Projected</x:v>
      </x:c>
      <x:c r="S252" s="264" t="str">
        <x:f>IF('02_DISPLAY_CONFIG'!$B$33="","",'02_DISPLAY_CONFIG'!$B$33)</x:f>
        <x:v>2034-2035</x:v>
      </x:c>
      <x:c r="T252" s="136"/>
      <x:c r="U252" s="136"/>
      <x:c r="V252" s="136"/>
      <x:c r="W252" s="136"/>
      <x:c r="X252" s="136"/>
      <x:c r="Y252" s="136"/>
      <x:c r="Z252" s="136"/>
    </x:row>
    <x:row r="253" ht="37.5" hidden="0" customHeight="1">
      <x:c r="A253" s="264" t="str">
        <x:f>IF($S253="","","MR-"&amp;$B253&amp;"-"&amp;$S253&amp;"-"&amp;$H253)</x:f>
        <x:v>MR-ASM-NGOB-V42-TEST-2034-2035-DSCR_EX_PLACEHOLDER</x:v>
      </x:c>
      <x:c r="B253" s="264" t="str">
        <x:f>IF('01_ASSESSMENT'!$A$7="","",'01_ASSESSMENT'!$A$7)</x:f>
        <x:v>ASM-NGOB-V42-TEST</x:v>
      </x:c>
      <x:c r="C253" s="264" t="str">
        <x:f>IF('01_ASSESSMENT'!$B$7="","",'01_ASSESSMENT'!$B$7)</x:f>
        <x:v>ORG-NGOB</x:v>
      </x:c>
      <x:c r="D253" s="264" t="str">
        <x:f>IF('02_DISPLAY_CONFIG'!$B$15="","",'02_DISPLAY_CONFIG'!$B$15)</x:f>
        <x:v>PORTFOLIO-NGOB</x:v>
      </x:c>
      <x:c r="E253" s="265" t="str">
        <x:f>""</x:f>
      </x:c>
      <x:c r="F253" s="265" t="str">
        <x:f>""</x:f>
      </x:c>
      <x:c r="G253" s="264" t="str">
        <x:f>IF('02_DISPLAY_CONFIG'!$B$44="","",'02_DISPLAY_CONFIG'!$B$44)</x:f>
        <x:v>Projection</x:v>
      </x:c>
      <x:c r="H253" s="264" t="str">
        <x:f>"DSCR_EX_PLACEHOLDER"</x:f>
        <x:v>DSCR_EX_PLACEHOLDER</x:v>
      </x:c>
      <x:c r="I253" s="276" t="n">
        <x:f>IF(OR(NOT(ISNUMBER(I252)),NOT(ISNUMBER(I240)),I240&lt;=0),"",I252/I240)</x:f>
        <x:v>0.8634877712184958</x:v>
      </x:c>
      <x:c r="J253" s="264" t="str">
        <x:f>"x"</x:f>
        <x:v>x</x:v>
      </x:c>
      <x:c r="K253" s="264" t="str">
        <x:f>IF(NOT(ISNUMBER($I253)),"Missing","Available")</x:f>
        <x:v>Available</x:v>
      </x:c>
      <x:c r="L253" s="264" t="str">
        <x:f>"CALC-DSCR-EX-PLACEHOLDER"</x:f>
        <x:v>CALC-DSCR-EX-PLACEHOLDER</x:v>
      </x:c>
      <x:c r="M253" s="264" t="str">
        <x:f>"1.0"</x:f>
        <x:v>1.0</x:v>
      </x:c>
      <x:c r="N253" s="264" t="str">
        <x:f>""</x:f>
      </x:c>
      <x:c r="O253" s="265" t="str">
        <x:f>""</x:f>
      </x:c>
      <x:c r="P253" s="264" t="str">
        <x:f>IF('01_ASSESSMENT'!$C$7="","",'01_ASSESSMENT'!$C$7)</x:f>
        <x:v>V4.2-NGOB-CORRECTED-TEST</x:v>
      </x:c>
      <x:c r="Q253" s="264" t="str">
        <x:f>"Formula-driven blank template"</x:f>
        <x:v>Formula-driven blank template</x:v>
      </x:c>
      <x:c r="R253" s="264" t="str">
        <x:f>IF($K253="Missing","No data available",IF($H253="PLACEHOLDER_SUBSIDY","Placeholder",IF($G253="Actual","Confirmed","Projected")))</x:f>
        <x:v>Projected</x:v>
      </x:c>
      <x:c r="S253" s="264" t="str">
        <x:f>IF('02_DISPLAY_CONFIG'!$B$33="","",'02_DISPLAY_CONFIG'!$B$33)</x:f>
        <x:v>2034-2035</x:v>
      </x:c>
      <x:c r="T253" s="136"/>
      <x:c r="U253" s="136"/>
      <x:c r="V253" s="136"/>
      <x:c r="W253" s="136"/>
      <x:c r="X253" s="136"/>
      <x:c r="Y253" s="136"/>
      <x:c r="Z253" s="136"/>
    </x:row>
    <x:row r="254" ht="37.5" hidden="0" customHeight="1">
      <x:c r="A254" s="264" t="str">
        <x:f>IF($S254="","","MR-"&amp;$B254&amp;"-"&amp;$S254&amp;"-"&amp;$H254)</x:f>
        <x:v>MR-ASM-NGOB-V42-TEST-2034-2035-CASH_EX_PLACEHOLDER</x:v>
      </x:c>
      <x:c r="B254" s="264" t="str">
        <x:f>IF('01_ASSESSMENT'!$A$7="","",'01_ASSESSMENT'!$A$7)</x:f>
        <x:v>ASM-NGOB-V42-TEST</x:v>
      </x:c>
      <x:c r="C254" s="264" t="str">
        <x:f>IF('01_ASSESSMENT'!$B$7="","",'01_ASSESSMENT'!$B$7)</x:f>
        <x:v>ORG-NGOB</x:v>
      </x:c>
      <x:c r="D254" s="264" t="str">
        <x:f>IF('02_DISPLAY_CONFIG'!$B$15="","",'02_DISPLAY_CONFIG'!$B$15)</x:f>
        <x:v>PORTFOLIO-NGOB</x:v>
      </x:c>
      <x:c r="E254" s="265" t="str">
        <x:f>""</x:f>
      </x:c>
      <x:c r="F254" s="265" t="str">
        <x:f>""</x:f>
      </x:c>
      <x:c r="G254" s="264" t="str">
        <x:f>IF('02_DISPLAY_CONFIG'!$B$44="","",'02_DISPLAY_CONFIG'!$B$44)</x:f>
        <x:v>Projection</x:v>
      </x:c>
      <x:c r="H254" s="264" t="str">
        <x:f>"CASH_EX_PLACEHOLDER"</x:f>
        <x:v>CASH_EX_PLACEHOLDER</x:v>
      </x:c>
      <x:c r="I254" s="276" t="n">
        <x:f>IF(OR(NOT(ISNUMBER(I252)),NOT(ISNUMBER(I240))),"",I252-I240)</x:f>
        <x:v>-1819470.0688426849</x:v>
      </x:c>
      <x:c r="J254" s="264" t="str">
        <x:f>"Currency"</x:f>
        <x:v>Currency</x:v>
      </x:c>
      <x:c r="K254" s="264" t="str">
        <x:f>IF(NOT(ISNUMBER($I254)),"Missing","Available")</x:f>
        <x:v>Available</x:v>
      </x:c>
      <x:c r="L254" s="264" t="str">
        <x:f>"CALC-CASH-EX-PLACEHOLDER"</x:f>
        <x:v>CALC-CASH-EX-PLACEHOLDER</x:v>
      </x:c>
      <x:c r="M254" s="264" t="str">
        <x:f>"1.0"</x:f>
        <x:v>1.0</x:v>
      </x:c>
      <x:c r="N254" s="264" t="str">
        <x:f>""</x:f>
      </x:c>
      <x:c r="O254" s="265" t="str">
        <x:f>""</x:f>
      </x:c>
      <x:c r="P254" s="264" t="str">
        <x:f>IF('01_ASSESSMENT'!$C$7="","",'01_ASSESSMENT'!$C$7)</x:f>
        <x:v>V4.2-NGOB-CORRECTED-TEST</x:v>
      </x:c>
      <x:c r="Q254" s="264" t="str">
        <x:f>"Formula-driven blank template"</x:f>
        <x:v>Formula-driven blank template</x:v>
      </x:c>
      <x:c r="R254" s="264" t="str">
        <x:f>IF($K254="Missing","No data available",IF($H254="PLACEHOLDER_SUBSIDY","Placeholder",IF($G254="Actual","Confirmed","Projected")))</x:f>
        <x:v>Projected</x:v>
      </x:c>
      <x:c r="S254" s="264" t="str">
        <x:f>IF('02_DISPLAY_CONFIG'!$B$33="","",'02_DISPLAY_CONFIG'!$B$33)</x:f>
        <x:v>2034-2035</x:v>
      </x:c>
      <x:c r="T254" s="136"/>
      <x:c r="U254" s="136"/>
      <x:c r="V254" s="136"/>
      <x:c r="W254" s="136"/>
      <x:c r="X254" s="136"/>
      <x:c r="Y254" s="136"/>
      <x:c r="Z254" s="136"/>
    </x:row>
    <x:row r="255" ht="37.5" hidden="0" customHeight="1">
      <x:c r="A255" s="264" t="str">
        <x:f>IF($S255="","","MR-"&amp;$B255&amp;"-"&amp;$S255&amp;"-"&amp;$H255)</x:f>
        <x:v>MR-ASM-NGOB-V42-TEST-2034-2035-RESERVE_CLOSING</x:v>
      </x:c>
      <x:c r="B255" s="264" t="str">
        <x:f>IF('01_ASSESSMENT'!$A$7="","",'01_ASSESSMENT'!$A$7)</x:f>
        <x:v>ASM-NGOB-V42-TEST</x:v>
      </x:c>
      <x:c r="C255" s="264" t="str">
        <x:f>IF('01_ASSESSMENT'!$B$7="","",'01_ASSESSMENT'!$B$7)</x:f>
        <x:v>ORG-NGOB</x:v>
      </x:c>
      <x:c r="D255" s="264" t="str">
        <x:f>IF('02_DISPLAY_CONFIG'!$B$15="","",'02_DISPLAY_CONFIG'!$B$15)</x:f>
        <x:v>PORTFOLIO-NGOB</x:v>
      </x:c>
      <x:c r="E255" s="265" t="str">
        <x:f>""</x:f>
      </x:c>
      <x:c r="F255" s="265" t="str">
        <x:f>""</x:f>
      </x:c>
      <x:c r="G255" s="264" t="str">
        <x:f>IF('02_DISPLAY_CONFIG'!$B$44="","",'02_DISPLAY_CONFIG'!$B$44)</x:f>
        <x:v>Projection</x:v>
      </x:c>
      <x:c r="H255" s="264" t="str">
        <x:f>"RESERVE_CLOSING"</x:f>
        <x:v>RESERVE_CLOSING</x:v>
      </x:c>
      <x:c r="I255" s="276" t="n">
        <x:f>IF(OR($B255="",$S255=""),"",IF(COUNTIFS('34_CASH_RESERVES'!$B$7:$B$506,$B255,'34_CASH_RESERVES'!$Q$7:$Q$506,$S255)=0,"",SUMIFS('34_CASH_RESERVES'!$G$7:$G$506,'34_CASH_RESERVES'!$B$7:$B$506,$B255,'34_CASH_RESERVES'!$Q$7:$Q$506,$S255)))</x:f>
        <x:v>12150966.031925973</x:v>
      </x:c>
      <x:c r="J255" s="264" t="str">
        <x:f>"Currency"</x:f>
        <x:v>Currency</x:v>
      </x:c>
      <x:c r="K255" s="264" t="str">
        <x:f>IF(NOT(ISNUMBER($I255)),"Missing","Available")</x:f>
        <x:v>Available</x:v>
      </x:c>
      <x:c r="L255" s="264" t="str">
        <x:f>"CALC-RESERVE"</x:f>
        <x:v>CALC-RESERVE</x:v>
      </x:c>
      <x:c r="M255" s="264" t="str">
        <x:f>"1.0"</x:f>
        <x:v>1.0</x:v>
      </x:c>
      <x:c r="N255" s="264" t="str">
        <x:f>""</x:f>
      </x:c>
      <x:c r="O255" s="265" t="str">
        <x:f>""</x:f>
      </x:c>
      <x:c r="P255" s="264" t="str">
        <x:f>IF('01_ASSESSMENT'!$C$7="","",'01_ASSESSMENT'!$C$7)</x:f>
        <x:v>V4.2-NGOB-CORRECTED-TEST</x:v>
      </x:c>
      <x:c r="Q255" s="264" t="str">
        <x:f>"Formula-driven blank template"</x:f>
        <x:v>Formula-driven blank template</x:v>
      </x:c>
      <x:c r="R255" s="264" t="str">
        <x:f>IF($K255="Missing","No data available",IF($H255="PLACEHOLDER_SUBSIDY","Placeholder",IF($G255="Actual","Confirmed","Projected")))</x:f>
        <x:v>Projected</x:v>
      </x:c>
      <x:c r="S255" s="264" t="str">
        <x:f>IF('02_DISPLAY_CONFIG'!$B$33="","",'02_DISPLAY_CONFIG'!$B$33)</x:f>
        <x:v>2034-2035</x:v>
      </x:c>
      <x:c r="T255" s="136"/>
      <x:c r="U255" s="136"/>
      <x:c r="V255" s="136"/>
      <x:c r="W255" s="136"/>
      <x:c r="X255" s="136"/>
      <x:c r="Y255" s="136"/>
      <x:c r="Z255" s="136"/>
    </x:row>
    <x:row r="256" ht="37.5" hidden="0" customHeight="1">
      <x:c r="A256" s="264" t="str">
        <x:f>IF($S256="","","MR-"&amp;$B256&amp;"-"&amp;$S256&amp;"-"&amp;$H256)</x:f>
        <x:v>MR-ASM-NGOB-V42-TEST-2034-2035-HOMES_TOTAL</x:v>
      </x:c>
      <x:c r="B256" s="264" t="str">
        <x:f>IF('01_ASSESSMENT'!$A$7="","",'01_ASSESSMENT'!$A$7)</x:f>
        <x:v>ASM-NGOB-V42-TEST</x:v>
      </x:c>
      <x:c r="C256" s="264" t="str">
        <x:f>IF('01_ASSESSMENT'!$B$7="","",'01_ASSESSMENT'!$B$7)</x:f>
        <x:v>ORG-NGOB</x:v>
      </x:c>
      <x:c r="D256" s="264" t="str">
        <x:f>IF('02_DISPLAY_CONFIG'!$B$15="","",'02_DISPLAY_CONFIG'!$B$15)</x:f>
        <x:v>PORTFOLIO-NGOB</x:v>
      </x:c>
      <x:c r="E256" s="265" t="str">
        <x:f>""</x:f>
      </x:c>
      <x:c r="F256" s="265" t="str">
        <x:f>""</x:f>
      </x:c>
      <x:c r="G256" s="264" t="str">
        <x:f>IF('02_DISPLAY_CONFIG'!$B$44="","",'02_DISPLAY_CONFIG'!$B$44)</x:f>
        <x:v>Projection</x:v>
      </x:c>
      <x:c r="H256" s="264" t="str">
        <x:f>"HOMES_TOTAL"</x:f>
        <x:v>HOMES_TOTAL</x:v>
      </x:c>
      <x:c r="I256" s="276" t="n">
        <x:f>IF(OR($B256="",$S256=""),"",IF(COUNTIFS('31_PORTFOLIO_UNITS'!$B$7:$B$506,$B256,'31_PORTFOLIO_UNITS'!$G$7:$G$506,$S256)=0,"",SUMIFS('31_PORTFOLIO_UNITS'!$I$7:$I$506,'31_PORTFOLIO_UNITS'!$B$7:$B$506,$B256,'31_PORTFOLIO_UNITS'!$G$7:$G$506,$S256)))</x:f>
        <x:v>1011</x:v>
      </x:c>
      <x:c r="J256" s="264" t="str">
        <x:f>"Count"</x:f>
        <x:v>Count</x:v>
      </x:c>
      <x:c r="K256" s="264" t="str">
        <x:f>IF(NOT(ISNUMBER($I256)),"Missing","Available")</x:f>
        <x:v>Available</x:v>
      </x:c>
      <x:c r="L256" s="264" t="str">
        <x:f>"CALC-HOMES"</x:f>
        <x:v>CALC-HOMES</x:v>
      </x:c>
      <x:c r="M256" s="264" t="str">
        <x:f>"1.0"</x:f>
        <x:v>1.0</x:v>
      </x:c>
      <x:c r="N256" s="264" t="str">
        <x:f>""</x:f>
      </x:c>
      <x:c r="O256" s="265" t="str">
        <x:f>""</x:f>
      </x:c>
      <x:c r="P256" s="264" t="str">
        <x:f>IF('01_ASSESSMENT'!$C$7="","",'01_ASSESSMENT'!$C$7)</x:f>
        <x:v>V4.2-NGOB-CORRECTED-TEST</x:v>
      </x:c>
      <x:c r="Q256" s="264" t="str">
        <x:f>"Formula-driven blank template"</x:f>
        <x:v>Formula-driven blank template</x:v>
      </x:c>
      <x:c r="R256" s="264" t="str">
        <x:f>IF($K256="Missing","No data available",IF($H256="PLACEHOLDER_SUBSIDY","Placeholder",IF($G256="Actual","Confirmed","Projected")))</x:f>
        <x:v>Projected</x:v>
      </x:c>
      <x:c r="S256" s="264" t="str">
        <x:f>IF('02_DISPLAY_CONFIG'!$B$33="","",'02_DISPLAY_CONFIG'!$B$33)</x:f>
        <x:v>2034-2035</x:v>
      </x:c>
      <x:c r="T256" s="136"/>
      <x:c r="U256" s="136"/>
      <x:c r="V256" s="136"/>
      <x:c r="W256" s="136"/>
      <x:c r="X256" s="136"/>
      <x:c r="Y256" s="136"/>
      <x:c r="Z256" s="136"/>
    </x:row>
    <x:row r="257" ht="37.5" hidden="0" customHeight="1">
      <x:c r="A257" s="264" t="str">
        <x:f>IF($S257="","","MR-"&amp;$B257&amp;"-"&amp;$S257&amp;"-"&amp;$H257)</x:f>
        <x:v>MR-ASM-NGOB-V42-TEST-2034-2035-OPEX_HEAD_OFFICE_STAFF</x:v>
      </x:c>
      <x:c r="B257" s="264" t="str">
        <x:f>IF('01_ASSESSMENT'!$A$7="","",'01_ASSESSMENT'!$A$7)</x:f>
        <x:v>ASM-NGOB-V42-TEST</x:v>
      </x:c>
      <x:c r="C257" s="264" t="str">
        <x:f>IF('01_ASSESSMENT'!$B$7="","",'01_ASSESSMENT'!$B$7)</x:f>
        <x:v>ORG-NGOB</x:v>
      </x:c>
      <x:c r="D257" s="264" t="str">
        <x:f>IF('02_DISPLAY_CONFIG'!$B$15="","",'02_DISPLAY_CONFIG'!$B$15)</x:f>
        <x:v>PORTFOLIO-NGOB</x:v>
      </x:c>
      <x:c r="E257" s="265" t="str">
        <x:f>""</x:f>
      </x:c>
      <x:c r="F257" s="265" t="str">
        <x:f>""</x:f>
      </x:c>
      <x:c r="G257" s="264" t="str">
        <x:f>IF('02_DISPLAY_CONFIG'!$B$44="","",'02_DISPLAY_CONFIG'!$B$44)</x:f>
        <x:v>Projection</x:v>
      </x:c>
      <x:c r="H257" s="264" t="str">
        <x:f>"OPEX_HEAD_OFFICE_STAFF"</x:f>
        <x:v>OPEX_HEAD_OFFICE_STAFF</x:v>
      </x:c>
      <x:c r="I257" s="276" t="n">
        <x:f>IF(OR($B257="",$S257=""),"",IF(COUNTIFS('32_FINANCIAL'!$B$7:$B$506,$B257,'32_FINANCIAL'!$G$7:$G$506,$S257,'32_FINANCIAL'!$I$7:$I$506,"OPEX_HEAD_OFFICE_STAFF",'32_FINANCIAL'!$D$7:$D$506,$D257,'32_FINANCIAL'!$V$7:$V$506,"&lt;&gt;Excluded")=0,"",SUMIFS('32_FINANCIAL'!$J$7:$J$506,'32_FINANCIAL'!$B$7:$B$506,$B257,'32_FINANCIAL'!$G$7:$G$506,$S257,'32_FINANCIAL'!$I$7:$I$506,"OPEX_HEAD_OFFICE_STAFF",'32_FINANCIAL'!$D$7:$D$506,$D257,'32_FINANCIAL'!$V$7:$V$506,"&lt;&gt;Excluded")))</x:f>
        <x:v>1073130.2504680413</x:v>
      </x:c>
      <x:c r="J257" s="264" t="str">
        <x:f>"Currency"</x:f>
        <x:v>Currency</x:v>
      </x:c>
      <x:c r="K257" s="264" t="str">
        <x:f>IF(NOT(ISNUMBER($I257)),"Missing","Available")</x:f>
        <x:v>Available</x:v>
      </x:c>
      <x:c r="L257" s="264" t="str">
        <x:f>"CALC-HEAD-OFFICE-GROWTH"</x:f>
        <x:v>CALC-HEAD-OFFICE-GROWTH</x:v>
      </x:c>
      <x:c r="M257" s="264" t="str">
        <x:f>"1.0"</x:f>
        <x:v>1.0</x:v>
      </x:c>
      <x:c r="N257" s="264" t="str">
        <x:f>""</x:f>
      </x:c>
      <x:c r="O257" s="265" t="str">
        <x:f>""</x:f>
      </x:c>
      <x:c r="P257" s="264" t="str">
        <x:f>IF('01_ASSESSMENT'!$C$7="","",'01_ASSESSMENT'!$C$7)</x:f>
        <x:v>V4.2-NGOB-CORRECTED-TEST</x:v>
      </x:c>
      <x:c r="Q257" s="264" t="str">
        <x:f>"Formula-driven blank template"</x:f>
        <x:v>Formula-driven blank template</x:v>
      </x:c>
      <x:c r="R257" s="264" t="str">
        <x:f>IF($K257="Missing","No data available",IF($H257="PLACEHOLDER_SUBSIDY","Placeholder",IF($G257="Actual","Confirmed","Projected")))</x:f>
        <x:v>Projected</x:v>
      </x:c>
      <x:c r="S257" s="264" t="str">
        <x:f>IF('02_DISPLAY_CONFIG'!$B$33="","",'02_DISPLAY_CONFIG'!$B$33)</x:f>
        <x:v>2034-2035</x:v>
      </x:c>
      <x:c r="T257" s="136"/>
      <x:c r="U257" s="136"/>
      <x:c r="V257" s="136"/>
      <x:c r="W257" s="136"/>
      <x:c r="X257" s="136"/>
      <x:c r="Y257" s="136"/>
      <x:c r="Z257" s="136"/>
    </x:row>
    <x:row r="258" ht="37.5" hidden="0" customHeight="1">
      <x:c r="A258" s="264" t="str">
        <x:f>IF($S258="","","MR-"&amp;$B258&amp;"-"&amp;$S258&amp;"-"&amp;$H258)</x:f>
        <x:v>MR-ASM-NGOB-V42-TEST-2034-2035-SUBSIDY_SHARE</x:v>
      </x:c>
      <x:c r="B258" s="264" t="str">
        <x:f>IF('01_ASSESSMENT'!$A$7="","",'01_ASSESSMENT'!$A$7)</x:f>
        <x:v>ASM-NGOB-V42-TEST</x:v>
      </x:c>
      <x:c r="C258" s="264" t="str">
        <x:f>IF('01_ASSESSMENT'!$B$7="","",'01_ASSESSMENT'!$B$7)</x:f>
        <x:v>ORG-NGOB</x:v>
      </x:c>
      <x:c r="D258" s="264" t="str">
        <x:f>IF('02_DISPLAY_CONFIG'!$B$15="","",'02_DISPLAY_CONFIG'!$B$15)</x:f>
        <x:v>PORTFOLIO-NGOB</x:v>
      </x:c>
      <x:c r="E258" s="265" t="str">
        <x:f>""</x:f>
      </x:c>
      <x:c r="F258" s="265" t="str">
        <x:f>""</x:f>
      </x:c>
      <x:c r="G258" s="264" t="str">
        <x:f>IF('02_DISPLAY_CONFIG'!$B$44="","",'02_DISPLAY_CONFIG'!$B$44)</x:f>
        <x:v>Projection</x:v>
      </x:c>
      <x:c r="H258" s="264" t="str">
        <x:f>"SUBSIDY_SHARE"</x:f>
        <x:v>SUBSIDY_SHARE</x:v>
      </x:c>
      <x:c r="I258" s="276" t="n">
        <x:f>IF(OR(NOT(ISNUMBER(I249)),NOT(ISNUMBER(I237)),I237=0),"",I249/I237)</x:f>
        <x:v>0.2479243665997599</x:v>
      </x:c>
      <x:c r="J258" s="264" t="str">
        <x:f>"Percent"</x:f>
        <x:v>Percent</x:v>
      </x:c>
      <x:c r="K258" s="264" t="str">
        <x:f>IF(NOT(ISNUMBER($I258)),"Missing","Available")</x:f>
        <x:v>Available</x:v>
      </x:c>
      <x:c r="L258" s="264" t="str">
        <x:f>"CALC-SUBSIDY-SHARE"</x:f>
        <x:v>CALC-SUBSIDY-SHARE</x:v>
      </x:c>
      <x:c r="M258" s="264" t="str">
        <x:f>"1.0"</x:f>
        <x:v>1.0</x:v>
      </x:c>
      <x:c r="N258" s="264" t="str">
        <x:f>""</x:f>
      </x:c>
      <x:c r="O258" s="265" t="str">
        <x:f>""</x:f>
      </x:c>
      <x:c r="P258" s="264" t="str">
        <x:f>IF('01_ASSESSMENT'!$C$7="","",'01_ASSESSMENT'!$C$7)</x:f>
        <x:v>V4.2-NGOB-CORRECTED-TEST</x:v>
      </x:c>
      <x:c r="Q258" s="264" t="str">
        <x:f>"Formula-driven blank template"</x:f>
        <x:v>Formula-driven blank template</x:v>
      </x:c>
      <x:c r="R258" s="264" t="str">
        <x:f>IF($K258="Missing","No data available",IF($H258="PLACEHOLDER_SUBSIDY","Placeholder",IF($G258="Actual","Confirmed","Projected")))</x:f>
        <x:v>Projected</x:v>
      </x:c>
      <x:c r="S258" s="264" t="str">
        <x:f>IF('02_DISPLAY_CONFIG'!$B$33="","",'02_DISPLAY_CONFIG'!$B$33)</x:f>
        <x:v>2034-2035</x:v>
      </x:c>
      <x:c r="T258" s="136"/>
      <x:c r="U258" s="136"/>
      <x:c r="V258" s="136"/>
      <x:c r="W258" s="136"/>
      <x:c r="X258" s="136"/>
      <x:c r="Y258" s="136"/>
      <x:c r="Z258" s="136"/>
    </x:row>
    <x:row r="259" ht="37.5" hidden="0" customHeight="1">
      <x:c r="A259" s="264"/>
      <x:c r="B259" s="264"/>
      <x:c r="C259" s="264"/>
      <x:c r="D259" s="264"/>
      <x:c r="E259" s="265"/>
      <x:c r="F259" s="265"/>
      <x:c r="G259" s="264"/>
      <x:c r="H259" s="264"/>
      <x:c r="I259" s="276"/>
      <x:c r="J259" s="264"/>
      <x:c r="K259" s="264"/>
      <x:c r="L259" s="264"/>
      <x:c r="M259" s="264"/>
      <x:c r="N259" s="264"/>
      <x:c r="O259" s="265"/>
      <x:c r="P259" s="264"/>
      <x:c r="Q259" s="264"/>
      <x:c r="R259" s="264"/>
      <x:c r="S259" s="264"/>
      <x:c r="T259" s="136"/>
      <x:c r="U259" s="136"/>
      <x:c r="V259" s="136"/>
      <x:c r="W259" s="136"/>
      <x:c r="X259" s="136"/>
      <x:c r="Y259" s="136"/>
      <x:c r="Z259" s="136"/>
    </x:row>
    <x:row r="260" ht="37.5" hidden="0" customHeight="1">
      <x:c r="A260" s="264"/>
      <x:c r="B260" s="264"/>
      <x:c r="C260" s="264"/>
      <x:c r="D260" s="264"/>
      <x:c r="E260" s="265"/>
      <x:c r="F260" s="265"/>
      <x:c r="G260" s="264"/>
      <x:c r="H260" s="264"/>
      <x:c r="I260" s="276"/>
      <x:c r="J260" s="264"/>
      <x:c r="K260" s="264"/>
      <x:c r="L260" s="264"/>
      <x:c r="M260" s="264"/>
      <x:c r="N260" s="264"/>
      <x:c r="O260" s="265"/>
      <x:c r="P260" s="264"/>
      <x:c r="Q260" s="264"/>
      <x:c r="R260" s="264"/>
      <x:c r="S260" s="264"/>
      <x:c r="T260" s="136"/>
      <x:c r="U260" s="136"/>
      <x:c r="V260" s="136"/>
      <x:c r="W260" s="136"/>
      <x:c r="X260" s="136"/>
      <x:c r="Y260" s="136"/>
      <x:c r="Z260" s="136"/>
    </x:row>
    <x:row r="261" ht="37.5" hidden="0" customHeight="1">
      <x:c r="A261" s="264"/>
      <x:c r="B261" s="264"/>
      <x:c r="C261" s="264"/>
      <x:c r="D261" s="264"/>
      <x:c r="E261" s="265"/>
      <x:c r="F261" s="265"/>
      <x:c r="G261" s="264"/>
      <x:c r="H261" s="264"/>
      <x:c r="I261" s="276"/>
      <x:c r="J261" s="264"/>
      <x:c r="K261" s="264"/>
      <x:c r="L261" s="264"/>
      <x:c r="M261" s="264"/>
      <x:c r="N261" s="264"/>
      <x:c r="O261" s="265"/>
      <x:c r="P261" s="264"/>
      <x:c r="Q261" s="264"/>
      <x:c r="R261" s="264"/>
      <x:c r="S261" s="264"/>
      <x:c r="T261" s="136"/>
      <x:c r="U261" s="136"/>
      <x:c r="V261" s="136"/>
      <x:c r="W261" s="136"/>
      <x:c r="X261" s="136"/>
      <x:c r="Y261" s="136"/>
      <x:c r="Z261" s="136"/>
    </x:row>
    <x:row r="262" ht="37.5" hidden="0" customHeight="1">
      <x:c r="A262" s="264"/>
      <x:c r="B262" s="264"/>
      <x:c r="C262" s="264"/>
      <x:c r="D262" s="264"/>
      <x:c r="E262" s="265"/>
      <x:c r="F262" s="265"/>
      <x:c r="G262" s="264"/>
      <x:c r="H262" s="264"/>
      <x:c r="I262" s="276"/>
      <x:c r="J262" s="264"/>
      <x:c r="K262" s="264"/>
      <x:c r="L262" s="264"/>
      <x:c r="M262" s="264"/>
      <x:c r="N262" s="264"/>
      <x:c r="O262" s="265"/>
      <x:c r="P262" s="264"/>
      <x:c r="Q262" s="264"/>
      <x:c r="R262" s="264"/>
      <x:c r="S262" s="264"/>
      <x:c r="T262" s="136"/>
      <x:c r="U262" s="136"/>
      <x:c r="V262" s="136"/>
      <x:c r="W262" s="136"/>
      <x:c r="X262" s="136"/>
      <x:c r="Y262" s="136"/>
      <x:c r="Z262" s="136"/>
    </x:row>
    <x:row r="263" ht="37.5" hidden="0" customHeight="1">
      <x:c r="A263" s="264"/>
      <x:c r="B263" s="264"/>
      <x:c r="C263" s="264"/>
      <x:c r="D263" s="264"/>
      <x:c r="E263" s="265"/>
      <x:c r="F263" s="265"/>
      <x:c r="G263" s="264"/>
      <x:c r="H263" s="264"/>
      <x:c r="I263" s="276"/>
      <x:c r="J263" s="264"/>
      <x:c r="K263" s="264"/>
      <x:c r="L263" s="264"/>
      <x:c r="M263" s="264"/>
      <x:c r="N263" s="264"/>
      <x:c r="O263" s="265"/>
      <x:c r="P263" s="264"/>
      <x:c r="Q263" s="264"/>
      <x:c r="R263" s="264"/>
      <x:c r="S263" s="264"/>
      <x:c r="T263" s="136"/>
      <x:c r="U263" s="136"/>
      <x:c r="V263" s="136"/>
      <x:c r="W263" s="136"/>
      <x:c r="X263" s="136"/>
      <x:c r="Y263" s="136"/>
      <x:c r="Z263" s="136"/>
    </x:row>
    <x:row r="264" ht="37.5" hidden="0" customHeight="1">
      <x:c r="A264" s="264"/>
      <x:c r="B264" s="264"/>
      <x:c r="C264" s="264"/>
      <x:c r="D264" s="264"/>
      <x:c r="E264" s="265"/>
      <x:c r="F264" s="265"/>
      <x:c r="G264" s="264"/>
      <x:c r="H264" s="264"/>
      <x:c r="I264" s="276"/>
      <x:c r="J264" s="264"/>
      <x:c r="K264" s="264"/>
      <x:c r="L264" s="264"/>
      <x:c r="M264" s="264"/>
      <x:c r="N264" s="264"/>
      <x:c r="O264" s="265"/>
      <x:c r="P264" s="264"/>
      <x:c r="Q264" s="264"/>
      <x:c r="R264" s="264"/>
      <x:c r="S264" s="264"/>
      <x:c r="T264" s="136"/>
      <x:c r="U264" s="136"/>
      <x:c r="V264" s="136"/>
      <x:c r="W264" s="136"/>
      <x:c r="X264" s="136"/>
      <x:c r="Y264" s="136"/>
      <x:c r="Z264" s="136"/>
    </x:row>
    <x:row r="265" ht="37.5" hidden="0" customHeight="1">
      <x:c r="A265" s="264"/>
      <x:c r="B265" s="264"/>
      <x:c r="C265" s="264"/>
      <x:c r="D265" s="264"/>
      <x:c r="E265" s="265"/>
      <x:c r="F265" s="265"/>
      <x:c r="G265" s="264"/>
      <x:c r="H265" s="264"/>
      <x:c r="I265" s="276"/>
      <x:c r="J265" s="264"/>
      <x:c r="K265" s="264"/>
      <x:c r="L265" s="264"/>
      <x:c r="M265" s="264"/>
      <x:c r="N265" s="264"/>
      <x:c r="O265" s="265"/>
      <x:c r="P265" s="264"/>
      <x:c r="Q265" s="264"/>
      <x:c r="R265" s="264"/>
      <x:c r="S265" s="264"/>
      <x:c r="T265" s="136"/>
      <x:c r="U265" s="136"/>
      <x:c r="V265" s="136"/>
      <x:c r="W265" s="136"/>
      <x:c r="X265" s="136"/>
      <x:c r="Y265" s="136"/>
      <x:c r="Z265" s="136"/>
    </x:row>
    <x:row r="266" ht="37.5" hidden="0" customHeight="1">
      <x:c r="A266" s="264"/>
      <x:c r="B266" s="264"/>
      <x:c r="C266" s="264"/>
      <x:c r="D266" s="264"/>
      <x:c r="E266" s="265"/>
      <x:c r="F266" s="265"/>
      <x:c r="G266" s="264"/>
      <x:c r="H266" s="264"/>
      <x:c r="I266" s="276"/>
      <x:c r="J266" s="264"/>
      <x:c r="K266" s="264"/>
      <x:c r="L266" s="264"/>
      <x:c r="M266" s="264"/>
      <x:c r="N266" s="264"/>
      <x:c r="O266" s="265"/>
      <x:c r="P266" s="264"/>
      <x:c r="Q266" s="264"/>
      <x:c r="R266" s="264"/>
      <x:c r="S266" s="264"/>
      <x:c r="T266" s="136"/>
      <x:c r="U266" s="136"/>
      <x:c r="V266" s="136"/>
      <x:c r="W266" s="136"/>
      <x:c r="X266" s="136"/>
      <x:c r="Y266" s="136"/>
      <x:c r="Z266" s="136"/>
    </x:row>
    <x:row r="267" ht="37.5" hidden="0" customHeight="1">
      <x:c r="A267" s="264"/>
      <x:c r="B267" s="264"/>
      <x:c r="C267" s="264"/>
      <x:c r="D267" s="264"/>
      <x:c r="E267" s="265"/>
      <x:c r="F267" s="265"/>
      <x:c r="G267" s="264"/>
      <x:c r="H267" s="264"/>
      <x:c r="I267" s="276"/>
      <x:c r="J267" s="264"/>
      <x:c r="K267" s="264"/>
      <x:c r="L267" s="264"/>
      <x:c r="M267" s="264"/>
      <x:c r="N267" s="264"/>
      <x:c r="O267" s="265"/>
      <x:c r="P267" s="264"/>
      <x:c r="Q267" s="264"/>
      <x:c r="R267" s="264"/>
      <x:c r="S267" s="264"/>
      <x:c r="T267" s="136"/>
      <x:c r="U267" s="136"/>
      <x:c r="V267" s="136"/>
      <x:c r="W267" s="136"/>
      <x:c r="X267" s="136"/>
      <x:c r="Y267" s="136"/>
      <x:c r="Z267" s="136"/>
    </x:row>
    <x:row r="268" ht="37.5" hidden="0" customHeight="1">
      <x:c r="A268" s="264"/>
      <x:c r="B268" s="264"/>
      <x:c r="C268" s="264"/>
      <x:c r="D268" s="264"/>
      <x:c r="E268" s="265"/>
      <x:c r="F268" s="265"/>
      <x:c r="G268" s="264"/>
      <x:c r="H268" s="264"/>
      <x:c r="I268" s="276"/>
      <x:c r="J268" s="264"/>
      <x:c r="K268" s="264"/>
      <x:c r="L268" s="264"/>
      <x:c r="M268" s="264"/>
      <x:c r="N268" s="264"/>
      <x:c r="O268" s="265"/>
      <x:c r="P268" s="264"/>
      <x:c r="Q268" s="264"/>
      <x:c r="R268" s="264"/>
      <x:c r="S268" s="264"/>
      <x:c r="T268" s="136"/>
      <x:c r="U268" s="136"/>
      <x:c r="V268" s="136"/>
      <x:c r="W268" s="136"/>
      <x:c r="X268" s="136"/>
      <x:c r="Y268" s="136"/>
      <x:c r="Z268" s="136"/>
    </x:row>
    <x:row r="269" ht="37.5" hidden="0" customHeight="1">
      <x:c r="A269" s="264"/>
      <x:c r="B269" s="264"/>
      <x:c r="C269" s="264"/>
      <x:c r="D269" s="264"/>
      <x:c r="E269" s="265"/>
      <x:c r="F269" s="265"/>
      <x:c r="G269" s="264"/>
      <x:c r="H269" s="264"/>
      <x:c r="I269" s="276"/>
      <x:c r="J269" s="264"/>
      <x:c r="K269" s="264"/>
      <x:c r="L269" s="264"/>
      <x:c r="M269" s="264"/>
      <x:c r="N269" s="264"/>
      <x:c r="O269" s="265"/>
      <x:c r="P269" s="264"/>
      <x:c r="Q269" s="264"/>
      <x:c r="R269" s="264"/>
      <x:c r="S269" s="264"/>
      <x:c r="T269" s="136"/>
      <x:c r="U269" s="136"/>
      <x:c r="V269" s="136"/>
      <x:c r="W269" s="136"/>
      <x:c r="X269" s="136"/>
      <x:c r="Y269" s="136"/>
      <x:c r="Z269" s="136"/>
    </x:row>
    <x:row r="270" ht="37.5" hidden="0" customHeight="1">
      <x:c r="A270" s="264"/>
      <x:c r="B270" s="264"/>
      <x:c r="C270" s="264"/>
      <x:c r="D270" s="264"/>
      <x:c r="E270" s="265"/>
      <x:c r="F270" s="265"/>
      <x:c r="G270" s="264"/>
      <x:c r="H270" s="264"/>
      <x:c r="I270" s="276"/>
      <x:c r="J270" s="264"/>
      <x:c r="K270" s="264"/>
      <x:c r="L270" s="264"/>
      <x:c r="M270" s="264"/>
      <x:c r="N270" s="264"/>
      <x:c r="O270" s="265"/>
      <x:c r="P270" s="264"/>
      <x:c r="Q270" s="264"/>
      <x:c r="R270" s="264"/>
      <x:c r="S270" s="264"/>
      <x:c r="T270" s="136"/>
      <x:c r="U270" s="136"/>
      <x:c r="V270" s="136"/>
      <x:c r="W270" s="136"/>
      <x:c r="X270" s="136"/>
      <x:c r="Y270" s="136"/>
      <x:c r="Z270" s="136"/>
    </x:row>
    <x:row r="271" ht="37.5" hidden="0" customHeight="1">
      <x:c r="A271" s="264"/>
      <x:c r="B271" s="264"/>
      <x:c r="C271" s="264"/>
      <x:c r="D271" s="264"/>
      <x:c r="E271" s="265"/>
      <x:c r="F271" s="265"/>
      <x:c r="G271" s="264"/>
      <x:c r="H271" s="264"/>
      <x:c r="I271" s="276"/>
      <x:c r="J271" s="264"/>
      <x:c r="K271" s="264"/>
      <x:c r="L271" s="264"/>
      <x:c r="M271" s="264"/>
      <x:c r="N271" s="264"/>
      <x:c r="O271" s="265"/>
      <x:c r="P271" s="264"/>
      <x:c r="Q271" s="264"/>
      <x:c r="R271" s="264"/>
      <x:c r="S271" s="264"/>
      <x:c r="T271" s="136"/>
      <x:c r="U271" s="136"/>
      <x:c r="V271" s="136"/>
      <x:c r="W271" s="136"/>
      <x:c r="X271" s="136"/>
      <x:c r="Y271" s="136"/>
      <x:c r="Z271" s="136"/>
    </x:row>
    <x:row r="272" ht="37.5" hidden="0" customHeight="1">
      <x:c r="A272" s="264"/>
      <x:c r="B272" s="264"/>
      <x:c r="C272" s="264"/>
      <x:c r="D272" s="264"/>
      <x:c r="E272" s="265"/>
      <x:c r="F272" s="265"/>
      <x:c r="G272" s="264"/>
      <x:c r="H272" s="264"/>
      <x:c r="I272" s="276"/>
      <x:c r="J272" s="264"/>
      <x:c r="K272" s="264"/>
      <x:c r="L272" s="264"/>
      <x:c r="M272" s="264"/>
      <x:c r="N272" s="264"/>
      <x:c r="O272" s="265"/>
      <x:c r="P272" s="264"/>
      <x:c r="Q272" s="264"/>
      <x:c r="R272" s="264"/>
      <x:c r="S272" s="264"/>
      <x:c r="T272" s="136"/>
      <x:c r="U272" s="136"/>
      <x:c r="V272" s="136"/>
      <x:c r="W272" s="136"/>
      <x:c r="X272" s="136"/>
      <x:c r="Y272" s="136"/>
      <x:c r="Z272" s="136"/>
    </x:row>
    <x:row r="273" ht="37.5" hidden="0" customHeight="1">
      <x:c r="A273" s="264"/>
      <x:c r="B273" s="264"/>
      <x:c r="C273" s="264"/>
      <x:c r="D273" s="264"/>
      <x:c r="E273" s="265"/>
      <x:c r="F273" s="265"/>
      <x:c r="G273" s="264"/>
      <x:c r="H273" s="264"/>
      <x:c r="I273" s="276"/>
      <x:c r="J273" s="264"/>
      <x:c r="K273" s="264"/>
      <x:c r="L273" s="264"/>
      <x:c r="M273" s="264"/>
      <x:c r="N273" s="264"/>
      <x:c r="O273" s="265"/>
      <x:c r="P273" s="264"/>
      <x:c r="Q273" s="264"/>
      <x:c r="R273" s="264"/>
      <x:c r="S273" s="264"/>
      <x:c r="T273" s="136"/>
      <x:c r="U273" s="136"/>
      <x:c r="V273" s="136"/>
      <x:c r="W273" s="136"/>
      <x:c r="X273" s="136"/>
      <x:c r="Y273" s="136"/>
      <x:c r="Z273" s="136"/>
    </x:row>
    <x:row r="274" ht="37.5" hidden="0" customHeight="1">
      <x:c r="A274" s="264"/>
      <x:c r="B274" s="264"/>
      <x:c r="C274" s="264"/>
      <x:c r="D274" s="264"/>
      <x:c r="E274" s="265"/>
      <x:c r="F274" s="265"/>
      <x:c r="G274" s="264"/>
      <x:c r="H274" s="264"/>
      <x:c r="I274" s="276"/>
      <x:c r="J274" s="264"/>
      <x:c r="K274" s="264"/>
      <x:c r="L274" s="264"/>
      <x:c r="M274" s="264"/>
      <x:c r="N274" s="264"/>
      <x:c r="O274" s="265"/>
      <x:c r="P274" s="264"/>
      <x:c r="Q274" s="264"/>
      <x:c r="R274" s="264"/>
      <x:c r="S274" s="264"/>
      <x:c r="T274" s="136"/>
      <x:c r="U274" s="136"/>
      <x:c r="V274" s="136"/>
      <x:c r="W274" s="136"/>
      <x:c r="X274" s="136"/>
      <x:c r="Y274" s="136"/>
      <x:c r="Z274" s="136"/>
    </x:row>
    <x:row r="275" ht="37.5" hidden="0" customHeight="1">
      <x:c r="A275" s="264"/>
      <x:c r="B275" s="264"/>
      <x:c r="C275" s="264"/>
      <x:c r="D275" s="264"/>
      <x:c r="E275" s="265"/>
      <x:c r="F275" s="265"/>
      <x:c r="G275" s="264"/>
      <x:c r="H275" s="264"/>
      <x:c r="I275" s="276"/>
      <x:c r="J275" s="264"/>
      <x:c r="K275" s="264"/>
      <x:c r="L275" s="264"/>
      <x:c r="M275" s="264"/>
      <x:c r="N275" s="264"/>
      <x:c r="O275" s="265"/>
      <x:c r="P275" s="264"/>
      <x:c r="Q275" s="264"/>
      <x:c r="R275" s="264"/>
      <x:c r="S275" s="264"/>
      <x:c r="T275" s="136"/>
      <x:c r="U275" s="136"/>
      <x:c r="V275" s="136"/>
      <x:c r="W275" s="136"/>
      <x:c r="X275" s="136"/>
      <x:c r="Y275" s="136"/>
      <x:c r="Z275" s="136"/>
    </x:row>
    <x:row r="276" ht="37.5" hidden="0" customHeight="1">
      <x:c r="A276" s="264"/>
      <x:c r="B276" s="264"/>
      <x:c r="C276" s="264"/>
      <x:c r="D276" s="264"/>
      <x:c r="E276" s="265"/>
      <x:c r="F276" s="265"/>
      <x:c r="G276" s="264"/>
      <x:c r="H276" s="264"/>
      <x:c r="I276" s="276"/>
      <x:c r="J276" s="264"/>
      <x:c r="K276" s="264"/>
      <x:c r="L276" s="264"/>
      <x:c r="M276" s="264"/>
      <x:c r="N276" s="264"/>
      <x:c r="O276" s="265"/>
      <x:c r="P276" s="264"/>
      <x:c r="Q276" s="264"/>
      <x:c r="R276" s="264"/>
      <x:c r="S276" s="264"/>
      <x:c r="T276" s="136"/>
      <x:c r="U276" s="136"/>
      <x:c r="V276" s="136"/>
      <x:c r="W276" s="136"/>
      <x:c r="X276" s="136"/>
      <x:c r="Y276" s="136"/>
      <x:c r="Z276" s="136"/>
    </x:row>
    <x:row r="277" ht="37.5" hidden="0" customHeight="1">
      <x:c r="A277" s="264"/>
      <x:c r="B277" s="264"/>
      <x:c r="C277" s="264"/>
      <x:c r="D277" s="264"/>
      <x:c r="E277" s="265"/>
      <x:c r="F277" s="265"/>
      <x:c r="G277" s="264"/>
      <x:c r="H277" s="264"/>
      <x:c r="I277" s="276"/>
      <x:c r="J277" s="264"/>
      <x:c r="K277" s="264"/>
      <x:c r="L277" s="264"/>
      <x:c r="M277" s="264"/>
      <x:c r="N277" s="264"/>
      <x:c r="O277" s="265"/>
      <x:c r="P277" s="264"/>
      <x:c r="Q277" s="264"/>
      <x:c r="R277" s="264"/>
      <x:c r="S277" s="264"/>
      <x:c r="T277" s="136"/>
      <x:c r="U277" s="136"/>
      <x:c r="V277" s="136"/>
      <x:c r="W277" s="136"/>
      <x:c r="X277" s="136"/>
      <x:c r="Y277" s="136"/>
      <x:c r="Z277" s="136"/>
    </x:row>
    <x:row r="278" ht="37.5" hidden="0" customHeight="1">
      <x:c r="A278" s="264"/>
      <x:c r="B278" s="264"/>
      <x:c r="C278" s="264"/>
      <x:c r="D278" s="264"/>
      <x:c r="E278" s="265"/>
      <x:c r="F278" s="265"/>
      <x:c r="G278" s="264"/>
      <x:c r="H278" s="264"/>
      <x:c r="I278" s="276"/>
      <x:c r="J278" s="264"/>
      <x:c r="K278" s="264"/>
      <x:c r="L278" s="264"/>
      <x:c r="M278" s="264"/>
      <x:c r="N278" s="264"/>
      <x:c r="O278" s="265"/>
      <x:c r="P278" s="264"/>
      <x:c r="Q278" s="264"/>
      <x:c r="R278" s="264"/>
      <x:c r="S278" s="264"/>
      <x:c r="T278" s="136"/>
      <x:c r="U278" s="136"/>
      <x:c r="V278" s="136"/>
      <x:c r="W278" s="136"/>
      <x:c r="X278" s="136"/>
      <x:c r="Y278" s="136"/>
      <x:c r="Z278" s="136"/>
    </x:row>
    <x:row r="279" ht="37.5" hidden="0" customHeight="1">
      <x:c r="A279" s="264"/>
      <x:c r="B279" s="264"/>
      <x:c r="C279" s="264"/>
      <x:c r="D279" s="264"/>
      <x:c r="E279" s="265"/>
      <x:c r="F279" s="265"/>
      <x:c r="G279" s="264"/>
      <x:c r="H279" s="264"/>
      <x:c r="I279" s="276"/>
      <x:c r="J279" s="264"/>
      <x:c r="K279" s="264"/>
      <x:c r="L279" s="264"/>
      <x:c r="M279" s="264"/>
      <x:c r="N279" s="264"/>
      <x:c r="O279" s="265"/>
      <x:c r="P279" s="264"/>
      <x:c r="Q279" s="264"/>
      <x:c r="R279" s="264"/>
      <x:c r="S279" s="264"/>
      <x:c r="T279" s="136"/>
      <x:c r="U279" s="136"/>
      <x:c r="V279" s="136"/>
      <x:c r="W279" s="136"/>
      <x:c r="X279" s="136"/>
      <x:c r="Y279" s="136"/>
      <x:c r="Z279" s="136"/>
    </x:row>
    <x:row r="280" ht="37.5" hidden="0" customHeight="1">
      <x:c r="A280" s="264"/>
      <x:c r="B280" s="264"/>
      <x:c r="C280" s="264"/>
      <x:c r="D280" s="264"/>
      <x:c r="E280" s="265"/>
      <x:c r="F280" s="265"/>
      <x:c r="G280" s="264"/>
      <x:c r="H280" s="264"/>
      <x:c r="I280" s="276"/>
      <x:c r="J280" s="264"/>
      <x:c r="K280" s="264"/>
      <x:c r="L280" s="264"/>
      <x:c r="M280" s="264"/>
      <x:c r="N280" s="264"/>
      <x:c r="O280" s="265"/>
      <x:c r="P280" s="264"/>
      <x:c r="Q280" s="264"/>
      <x:c r="R280" s="264"/>
      <x:c r="S280" s="264"/>
      <x:c r="T280" s="136"/>
      <x:c r="U280" s="136"/>
      <x:c r="V280" s="136"/>
      <x:c r="W280" s="136"/>
      <x:c r="X280" s="136"/>
      <x:c r="Y280" s="136"/>
      <x:c r="Z280" s="136"/>
    </x:row>
    <x:row r="281" ht="37.5" hidden="0" customHeight="1">
      <x:c r="A281" s="264"/>
      <x:c r="B281" s="264"/>
      <x:c r="C281" s="264"/>
      <x:c r="D281" s="264"/>
      <x:c r="E281" s="265"/>
      <x:c r="F281" s="265"/>
      <x:c r="G281" s="264"/>
      <x:c r="H281" s="264"/>
      <x:c r="I281" s="276"/>
      <x:c r="J281" s="264"/>
      <x:c r="K281" s="264"/>
      <x:c r="L281" s="264"/>
      <x:c r="M281" s="264"/>
      <x:c r="N281" s="264"/>
      <x:c r="O281" s="265"/>
      <x:c r="P281" s="264"/>
      <x:c r="Q281" s="264"/>
      <x:c r="R281" s="264"/>
      <x:c r="S281" s="264"/>
      <x:c r="T281" s="136"/>
      <x:c r="U281" s="136"/>
      <x:c r="V281" s="136"/>
      <x:c r="W281" s="136"/>
      <x:c r="X281" s="136"/>
      <x:c r="Y281" s="136"/>
      <x:c r="Z281" s="136"/>
    </x:row>
    <x:row r="282" ht="37.5" hidden="0" customHeight="1">
      <x:c r="A282" s="264"/>
      <x:c r="B282" s="264"/>
      <x:c r="C282" s="264"/>
      <x:c r="D282" s="264"/>
      <x:c r="E282" s="265"/>
      <x:c r="F282" s="265"/>
      <x:c r="G282" s="264"/>
      <x:c r="H282" s="264"/>
      <x:c r="I282" s="276"/>
      <x:c r="J282" s="264"/>
      <x:c r="K282" s="264"/>
      <x:c r="L282" s="264"/>
      <x:c r="M282" s="264"/>
      <x:c r="N282" s="264"/>
      <x:c r="O282" s="265"/>
      <x:c r="P282" s="264"/>
      <x:c r="Q282" s="264"/>
      <x:c r="R282" s="264"/>
      <x:c r="S282" s="264"/>
      <x:c r="T282" s="136"/>
      <x:c r="U282" s="136"/>
      <x:c r="V282" s="136"/>
      <x:c r="W282" s="136"/>
      <x:c r="X282" s="136"/>
      <x:c r="Y282" s="136"/>
      <x:c r="Z282" s="136"/>
    </x:row>
    <x:row r="283" ht="37.5" hidden="0" customHeight="1">
      <x:c r="A283" s="264"/>
      <x:c r="B283" s="264"/>
      <x:c r="C283" s="264"/>
      <x:c r="D283" s="264"/>
      <x:c r="E283" s="265"/>
      <x:c r="F283" s="265"/>
      <x:c r="G283" s="264"/>
      <x:c r="H283" s="264"/>
      <x:c r="I283" s="276"/>
      <x:c r="J283" s="264"/>
      <x:c r="K283" s="264"/>
      <x:c r="L283" s="264"/>
      <x:c r="M283" s="264"/>
      <x:c r="N283" s="264"/>
      <x:c r="O283" s="265"/>
      <x:c r="P283" s="264"/>
      <x:c r="Q283" s="264"/>
      <x:c r="R283" s="264"/>
      <x:c r="S283" s="264"/>
      <x:c r="T283" s="136"/>
      <x:c r="U283" s="136"/>
      <x:c r="V283" s="136"/>
      <x:c r="W283" s="136"/>
      <x:c r="X283" s="136"/>
      <x:c r="Y283" s="136"/>
      <x:c r="Z283" s="136"/>
    </x:row>
    <x:row r="284" ht="37.5" hidden="0" customHeight="1">
      <x:c r="A284" s="264"/>
      <x:c r="B284" s="264"/>
      <x:c r="C284" s="264"/>
      <x:c r="D284" s="264"/>
      <x:c r="E284" s="265"/>
      <x:c r="F284" s="265"/>
      <x:c r="G284" s="264"/>
      <x:c r="H284" s="264"/>
      <x:c r="I284" s="276"/>
      <x:c r="J284" s="264"/>
      <x:c r="K284" s="264"/>
      <x:c r="L284" s="264"/>
      <x:c r="M284" s="264"/>
      <x:c r="N284" s="264"/>
      <x:c r="O284" s="265"/>
      <x:c r="P284" s="264"/>
      <x:c r="Q284" s="264"/>
      <x:c r="R284" s="264"/>
      <x:c r="S284" s="264"/>
      <x:c r="T284" s="136"/>
      <x:c r="U284" s="136"/>
      <x:c r="V284" s="136"/>
      <x:c r="W284" s="136"/>
      <x:c r="X284" s="136"/>
      <x:c r="Y284" s="136"/>
      <x:c r="Z284" s="136"/>
    </x:row>
    <x:row r="285" ht="37.5" hidden="0" customHeight="1">
      <x:c r="A285" s="264"/>
      <x:c r="B285" s="264"/>
      <x:c r="C285" s="264"/>
      <x:c r="D285" s="264"/>
      <x:c r="E285" s="265"/>
      <x:c r="F285" s="265"/>
      <x:c r="G285" s="264"/>
      <x:c r="H285" s="264"/>
      <x:c r="I285" s="276"/>
      <x:c r="J285" s="264"/>
      <x:c r="K285" s="264"/>
      <x:c r="L285" s="264"/>
      <x:c r="M285" s="264"/>
      <x:c r="N285" s="264"/>
      <x:c r="O285" s="265"/>
      <x:c r="P285" s="264"/>
      <x:c r="Q285" s="264"/>
      <x:c r="R285" s="264"/>
      <x:c r="S285" s="264"/>
      <x:c r="T285" s="136"/>
      <x:c r="U285" s="136"/>
      <x:c r="V285" s="136"/>
      <x:c r="W285" s="136"/>
      <x:c r="X285" s="136"/>
      <x:c r="Y285" s="136"/>
      <x:c r="Z285" s="136"/>
    </x:row>
    <x:row r="286" ht="37.5" hidden="0" customHeight="1">
      <x:c r="A286" s="264"/>
      <x:c r="B286" s="264"/>
      <x:c r="C286" s="264"/>
      <x:c r="D286" s="264"/>
      <x:c r="E286" s="265"/>
      <x:c r="F286" s="265"/>
      <x:c r="G286" s="264"/>
      <x:c r="H286" s="264"/>
      <x:c r="I286" s="276"/>
      <x:c r="J286" s="264"/>
      <x:c r="K286" s="264"/>
      <x:c r="L286" s="264"/>
      <x:c r="M286" s="264"/>
      <x:c r="N286" s="264"/>
      <x:c r="O286" s="265"/>
      <x:c r="P286" s="264"/>
      <x:c r="Q286" s="264"/>
      <x:c r="R286" s="264"/>
      <x:c r="S286" s="264"/>
      <x:c r="T286" s="136"/>
      <x:c r="U286" s="136"/>
      <x:c r="V286" s="136"/>
      <x:c r="W286" s="136"/>
      <x:c r="X286" s="136"/>
      <x:c r="Y286" s="136"/>
      <x:c r="Z286" s="136"/>
    </x:row>
    <x:row r="287" ht="37.5" hidden="0" customHeight="1">
      <x:c r="A287" s="264"/>
      <x:c r="B287" s="264"/>
      <x:c r="C287" s="264"/>
      <x:c r="D287" s="264"/>
      <x:c r="E287" s="265"/>
      <x:c r="F287" s="265"/>
      <x:c r="G287" s="264"/>
      <x:c r="H287" s="264"/>
      <x:c r="I287" s="276"/>
      <x:c r="J287" s="264"/>
      <x:c r="K287" s="264"/>
      <x:c r="L287" s="264"/>
      <x:c r="M287" s="264"/>
      <x:c r="N287" s="264"/>
      <x:c r="O287" s="265"/>
      <x:c r="P287" s="264"/>
      <x:c r="Q287" s="264"/>
      <x:c r="R287" s="264"/>
      <x:c r="S287" s="264"/>
      <x:c r="T287" s="136"/>
      <x:c r="U287" s="136"/>
      <x:c r="V287" s="136"/>
      <x:c r="W287" s="136"/>
      <x:c r="X287" s="136"/>
      <x:c r="Y287" s="136"/>
      <x:c r="Z287" s="136"/>
    </x:row>
    <x:row r="288" ht="37.5" hidden="0" customHeight="1">
      <x:c r="A288" s="264"/>
      <x:c r="B288" s="264"/>
      <x:c r="C288" s="264"/>
      <x:c r="D288" s="264"/>
      <x:c r="E288" s="265"/>
      <x:c r="F288" s="265"/>
      <x:c r="G288" s="264"/>
      <x:c r="H288" s="264"/>
      <x:c r="I288" s="276"/>
      <x:c r="J288" s="264"/>
      <x:c r="K288" s="264"/>
      <x:c r="L288" s="264"/>
      <x:c r="M288" s="264"/>
      <x:c r="N288" s="264"/>
      <x:c r="O288" s="265"/>
      <x:c r="P288" s="264"/>
      <x:c r="Q288" s="264"/>
      <x:c r="R288" s="264"/>
      <x:c r="S288" s="264"/>
      <x:c r="T288" s="136"/>
      <x:c r="U288" s="136"/>
      <x:c r="V288" s="136"/>
      <x:c r="W288" s="136"/>
      <x:c r="X288" s="136"/>
      <x:c r="Y288" s="136"/>
      <x:c r="Z288" s="136"/>
    </x:row>
    <x:row r="289" ht="37.5" hidden="0" customHeight="1">
      <x:c r="A289" s="264"/>
      <x:c r="B289" s="264"/>
      <x:c r="C289" s="264"/>
      <x:c r="D289" s="264"/>
      <x:c r="E289" s="265"/>
      <x:c r="F289" s="265"/>
      <x:c r="G289" s="264"/>
      <x:c r="H289" s="264"/>
      <x:c r="I289" s="276"/>
      <x:c r="J289" s="264"/>
      <x:c r="K289" s="264"/>
      <x:c r="L289" s="264"/>
      <x:c r="M289" s="264"/>
      <x:c r="N289" s="264"/>
      <x:c r="O289" s="265"/>
      <x:c r="P289" s="264"/>
      <x:c r="Q289" s="264"/>
      <x:c r="R289" s="264"/>
      <x:c r="S289" s="264"/>
      <x:c r="T289" s="136"/>
      <x:c r="U289" s="136"/>
      <x:c r="V289" s="136"/>
      <x:c r="W289" s="136"/>
      <x:c r="X289" s="136"/>
      <x:c r="Y289" s="136"/>
      <x:c r="Z289" s="136"/>
    </x:row>
    <x:row r="290" ht="37.5" hidden="0" customHeight="1">
      <x:c r="A290" s="264"/>
      <x:c r="B290" s="264"/>
      <x:c r="C290" s="264"/>
      <x:c r="D290" s="264"/>
      <x:c r="E290" s="265"/>
      <x:c r="F290" s="265"/>
      <x:c r="G290" s="264"/>
      <x:c r="H290" s="264"/>
      <x:c r="I290" s="276"/>
      <x:c r="J290" s="264"/>
      <x:c r="K290" s="264"/>
      <x:c r="L290" s="264"/>
      <x:c r="M290" s="264"/>
      <x:c r="N290" s="264"/>
      <x:c r="O290" s="265"/>
      <x:c r="P290" s="264"/>
      <x:c r="Q290" s="264"/>
      <x:c r="R290" s="264"/>
      <x:c r="S290" s="264"/>
      <x:c r="T290" s="136"/>
      <x:c r="U290" s="136"/>
      <x:c r="V290" s="136"/>
      <x:c r="W290" s="136"/>
      <x:c r="X290" s="136"/>
      <x:c r="Y290" s="136"/>
      <x:c r="Z290" s="136"/>
    </x:row>
    <x:row r="291" ht="37.5" hidden="0" customHeight="1">
      <x:c r="A291" s="264"/>
      <x:c r="B291" s="264"/>
      <x:c r="C291" s="264"/>
      <x:c r="D291" s="264"/>
      <x:c r="E291" s="265"/>
      <x:c r="F291" s="265"/>
      <x:c r="G291" s="264"/>
      <x:c r="H291" s="264"/>
      <x:c r="I291" s="276"/>
      <x:c r="J291" s="264"/>
      <x:c r="K291" s="264"/>
      <x:c r="L291" s="264"/>
      <x:c r="M291" s="264"/>
      <x:c r="N291" s="264"/>
      <x:c r="O291" s="265"/>
      <x:c r="P291" s="264"/>
      <x:c r="Q291" s="264"/>
      <x:c r="R291" s="264"/>
      <x:c r="S291" s="264"/>
      <x:c r="T291" s="136"/>
      <x:c r="U291" s="136"/>
      <x:c r="V291" s="136"/>
      <x:c r="W291" s="136"/>
      <x:c r="X291" s="136"/>
      <x:c r="Y291" s="136"/>
      <x:c r="Z291" s="136"/>
    </x:row>
    <x:row r="292" ht="37.5" hidden="0" customHeight="1">
      <x:c r="A292" s="264"/>
      <x:c r="B292" s="264"/>
      <x:c r="C292" s="264"/>
      <x:c r="D292" s="264"/>
      <x:c r="E292" s="265"/>
      <x:c r="F292" s="265"/>
      <x:c r="G292" s="264"/>
      <x:c r="H292" s="264"/>
      <x:c r="I292" s="276"/>
      <x:c r="J292" s="264"/>
      <x:c r="K292" s="264"/>
      <x:c r="L292" s="264"/>
      <x:c r="M292" s="264"/>
      <x:c r="N292" s="264"/>
      <x:c r="O292" s="265"/>
      <x:c r="P292" s="264"/>
      <x:c r="Q292" s="264"/>
      <x:c r="R292" s="264"/>
      <x:c r="S292" s="264"/>
      <x:c r="T292" s="136"/>
      <x:c r="U292" s="136"/>
      <x:c r="V292" s="136"/>
      <x:c r="W292" s="136"/>
      <x:c r="X292" s="136"/>
      <x:c r="Y292" s="136"/>
      <x:c r="Z292" s="136"/>
    </x:row>
    <x:row r="293" ht="37.5" hidden="0" customHeight="1">
      <x:c r="A293" s="264"/>
      <x:c r="B293" s="264"/>
      <x:c r="C293" s="264"/>
      <x:c r="D293" s="264"/>
      <x:c r="E293" s="265"/>
      <x:c r="F293" s="265"/>
      <x:c r="G293" s="264"/>
      <x:c r="H293" s="264"/>
      <x:c r="I293" s="276"/>
      <x:c r="J293" s="264"/>
      <x:c r="K293" s="264"/>
      <x:c r="L293" s="264"/>
      <x:c r="M293" s="264"/>
      <x:c r="N293" s="264"/>
      <x:c r="O293" s="265"/>
      <x:c r="P293" s="264"/>
      <x:c r="Q293" s="264"/>
      <x:c r="R293" s="264"/>
      <x:c r="S293" s="264"/>
      <x:c r="T293" s="136"/>
      <x:c r="U293" s="136"/>
      <x:c r="V293" s="136"/>
      <x:c r="W293" s="136"/>
      <x:c r="X293" s="136"/>
      <x:c r="Y293" s="136"/>
      <x:c r="Z293" s="136"/>
    </x:row>
    <x:row r="294" ht="37.5" hidden="0" customHeight="1">
      <x:c r="A294" s="264"/>
      <x:c r="B294" s="264"/>
      <x:c r="C294" s="264"/>
      <x:c r="D294" s="264"/>
      <x:c r="E294" s="265"/>
      <x:c r="F294" s="265"/>
      <x:c r="G294" s="264"/>
      <x:c r="H294" s="264"/>
      <x:c r="I294" s="276"/>
      <x:c r="J294" s="264"/>
      <x:c r="K294" s="264"/>
      <x:c r="L294" s="264"/>
      <x:c r="M294" s="264"/>
      <x:c r="N294" s="264"/>
      <x:c r="O294" s="265"/>
      <x:c r="P294" s="264"/>
      <x:c r="Q294" s="264"/>
      <x:c r="R294" s="264"/>
      <x:c r="S294" s="264"/>
      <x:c r="T294" s="136"/>
      <x:c r="U294" s="136"/>
      <x:c r="V294" s="136"/>
      <x:c r="W294" s="136"/>
      <x:c r="X294" s="136"/>
      <x:c r="Y294" s="136"/>
      <x:c r="Z294" s="136"/>
    </x:row>
    <x:row r="295" ht="37.5" hidden="0" customHeight="1">
      <x:c r="A295" s="264"/>
      <x:c r="B295" s="264"/>
      <x:c r="C295" s="264"/>
      <x:c r="D295" s="264"/>
      <x:c r="E295" s="265"/>
      <x:c r="F295" s="265"/>
      <x:c r="G295" s="264"/>
      <x:c r="H295" s="264"/>
      <x:c r="I295" s="276"/>
      <x:c r="J295" s="264"/>
      <x:c r="K295" s="264"/>
      <x:c r="L295" s="264"/>
      <x:c r="M295" s="264"/>
      <x:c r="N295" s="264"/>
      <x:c r="O295" s="265"/>
      <x:c r="P295" s="264"/>
      <x:c r="Q295" s="264"/>
      <x:c r="R295" s="264"/>
      <x:c r="S295" s="264"/>
      <x:c r="T295" s="136"/>
      <x:c r="U295" s="136"/>
      <x:c r="V295" s="136"/>
      <x:c r="W295" s="136"/>
      <x:c r="X295" s="136"/>
      <x:c r="Y295" s="136"/>
      <x:c r="Z295" s="136"/>
    </x:row>
    <x:row r="296" ht="37.5" hidden="0" customHeight="1">
      <x:c r="A296" s="264"/>
      <x:c r="B296" s="264"/>
      <x:c r="C296" s="264"/>
      <x:c r="D296" s="264"/>
      <x:c r="E296" s="265"/>
      <x:c r="F296" s="265"/>
      <x:c r="G296" s="264"/>
      <x:c r="H296" s="264"/>
      <x:c r="I296" s="276"/>
      <x:c r="J296" s="264"/>
      <x:c r="K296" s="264"/>
      <x:c r="L296" s="264"/>
      <x:c r="M296" s="264"/>
      <x:c r="N296" s="264"/>
      <x:c r="O296" s="265"/>
      <x:c r="P296" s="264"/>
      <x:c r="Q296" s="264"/>
      <x:c r="R296" s="264"/>
      <x:c r="S296" s="264"/>
      <x:c r="T296" s="136"/>
      <x:c r="U296" s="136"/>
      <x:c r="V296" s="136"/>
      <x:c r="W296" s="136"/>
      <x:c r="X296" s="136"/>
      <x:c r="Y296" s="136"/>
      <x:c r="Z296" s="136"/>
    </x:row>
    <x:row r="297" ht="37.5" hidden="0" customHeight="1">
      <x:c r="A297" s="264"/>
      <x:c r="B297" s="264"/>
      <x:c r="C297" s="264"/>
      <x:c r="D297" s="264"/>
      <x:c r="E297" s="265"/>
      <x:c r="F297" s="265"/>
      <x:c r="G297" s="264"/>
      <x:c r="H297" s="264"/>
      <x:c r="I297" s="276"/>
      <x:c r="J297" s="264"/>
      <x:c r="K297" s="264"/>
      <x:c r="L297" s="264"/>
      <x:c r="M297" s="264"/>
      <x:c r="N297" s="264"/>
      <x:c r="O297" s="265"/>
      <x:c r="P297" s="264"/>
      <x:c r="Q297" s="264"/>
      <x:c r="R297" s="264"/>
      <x:c r="S297" s="264"/>
      <x:c r="T297" s="136"/>
      <x:c r="U297" s="136"/>
      <x:c r="V297" s="136"/>
      <x:c r="W297" s="136"/>
      <x:c r="X297" s="136"/>
      <x:c r="Y297" s="136"/>
      <x:c r="Z297" s="136"/>
    </x:row>
    <x:row r="298" ht="37.5" hidden="0" customHeight="1">
      <x:c r="A298" s="264"/>
      <x:c r="B298" s="264"/>
      <x:c r="C298" s="264"/>
      <x:c r="D298" s="264"/>
      <x:c r="E298" s="265"/>
      <x:c r="F298" s="265"/>
      <x:c r="G298" s="264"/>
      <x:c r="H298" s="264"/>
      <x:c r="I298" s="276"/>
      <x:c r="J298" s="264"/>
      <x:c r="K298" s="264"/>
      <x:c r="L298" s="264"/>
      <x:c r="M298" s="264"/>
      <x:c r="N298" s="264"/>
      <x:c r="O298" s="265"/>
      <x:c r="P298" s="264"/>
      <x:c r="Q298" s="264"/>
      <x:c r="R298" s="264"/>
      <x:c r="S298" s="264"/>
      <x:c r="T298" s="136"/>
      <x:c r="U298" s="136"/>
      <x:c r="V298" s="136"/>
      <x:c r="W298" s="136"/>
      <x:c r="X298" s="136"/>
      <x:c r="Y298" s="136"/>
      <x:c r="Z298" s="136"/>
    </x:row>
    <x:row r="299" ht="37.5" hidden="0" customHeight="1">
      <x:c r="A299" s="264"/>
      <x:c r="B299" s="264"/>
      <x:c r="C299" s="264"/>
      <x:c r="D299" s="264"/>
      <x:c r="E299" s="265"/>
      <x:c r="F299" s="265"/>
      <x:c r="G299" s="264"/>
      <x:c r="H299" s="264"/>
      <x:c r="I299" s="276"/>
      <x:c r="J299" s="264"/>
      <x:c r="K299" s="264"/>
      <x:c r="L299" s="264"/>
      <x:c r="M299" s="264"/>
      <x:c r="N299" s="264"/>
      <x:c r="O299" s="265"/>
      <x:c r="P299" s="264"/>
      <x:c r="Q299" s="264"/>
      <x:c r="R299" s="264"/>
      <x:c r="S299" s="264"/>
      <x:c r="T299" s="136"/>
      <x:c r="U299" s="136"/>
      <x:c r="V299" s="136"/>
      <x:c r="W299" s="136"/>
      <x:c r="X299" s="136"/>
      <x:c r="Y299" s="136"/>
      <x:c r="Z299" s="136"/>
    </x:row>
    <x:row r="300" ht="37.5" hidden="0" customHeight="1">
      <x:c r="A300" s="264"/>
      <x:c r="B300" s="264"/>
      <x:c r="C300" s="264"/>
      <x:c r="D300" s="264"/>
      <x:c r="E300" s="265"/>
      <x:c r="F300" s="265"/>
      <x:c r="G300" s="264"/>
      <x:c r="H300" s="264"/>
      <x:c r="I300" s="276"/>
      <x:c r="J300" s="264"/>
      <x:c r="K300" s="264"/>
      <x:c r="L300" s="264"/>
      <x:c r="M300" s="264"/>
      <x:c r="N300" s="264"/>
      <x:c r="O300" s="265"/>
      <x:c r="P300" s="264"/>
      <x:c r="Q300" s="264"/>
      <x:c r="R300" s="264"/>
      <x:c r="S300" s="264"/>
      <x:c r="T300" s="136"/>
      <x:c r="U300" s="136"/>
      <x:c r="V300" s="136"/>
      <x:c r="W300" s="136"/>
      <x:c r="X300" s="136"/>
      <x:c r="Y300" s="136"/>
      <x:c r="Z300" s="136"/>
    </x:row>
    <x:row r="301" ht="37.5" hidden="0" customHeight="1">
      <x:c r="A301" s="264"/>
      <x:c r="B301" s="264"/>
      <x:c r="C301" s="264"/>
      <x:c r="D301" s="264"/>
      <x:c r="E301" s="265"/>
      <x:c r="F301" s="265"/>
      <x:c r="G301" s="264"/>
      <x:c r="H301" s="264"/>
      <x:c r="I301" s="276"/>
      <x:c r="J301" s="264"/>
      <x:c r="K301" s="264"/>
      <x:c r="L301" s="264"/>
      <x:c r="M301" s="264"/>
      <x:c r="N301" s="264"/>
      <x:c r="O301" s="265"/>
      <x:c r="P301" s="264"/>
      <x:c r="Q301" s="264"/>
      <x:c r="R301" s="264"/>
      <x:c r="S301" s="264"/>
      <x:c r="T301" s="136"/>
      <x:c r="U301" s="136"/>
      <x:c r="V301" s="136"/>
      <x:c r="W301" s="136"/>
      <x:c r="X301" s="136"/>
      <x:c r="Y301" s="136"/>
      <x:c r="Z301" s="136"/>
    </x:row>
    <x:row r="302" ht="37.5" hidden="0" customHeight="1">
      <x:c r="A302" s="264"/>
      <x:c r="B302" s="264"/>
      <x:c r="C302" s="264"/>
      <x:c r="D302" s="264"/>
      <x:c r="E302" s="265"/>
      <x:c r="F302" s="265"/>
      <x:c r="G302" s="264"/>
      <x:c r="H302" s="264"/>
      <x:c r="I302" s="276"/>
      <x:c r="J302" s="264"/>
      <x:c r="K302" s="264"/>
      <x:c r="L302" s="264"/>
      <x:c r="M302" s="264"/>
      <x:c r="N302" s="264"/>
      <x:c r="O302" s="265"/>
      <x:c r="P302" s="264"/>
      <x:c r="Q302" s="264"/>
      <x:c r="R302" s="264"/>
      <x:c r="S302" s="264"/>
      <x:c r="T302" s="136"/>
      <x:c r="U302" s="136"/>
      <x:c r="V302" s="136"/>
      <x:c r="W302" s="136"/>
      <x:c r="X302" s="136"/>
      <x:c r="Y302" s="136"/>
      <x:c r="Z302" s="136"/>
    </x:row>
    <x:row r="303" ht="37.5" hidden="0" customHeight="1">
      <x:c r="A303" s="264"/>
      <x:c r="B303" s="264"/>
      <x:c r="C303" s="264"/>
      <x:c r="D303" s="264"/>
      <x:c r="E303" s="265"/>
      <x:c r="F303" s="265"/>
      <x:c r="G303" s="264"/>
      <x:c r="H303" s="264"/>
      <x:c r="I303" s="276"/>
      <x:c r="J303" s="264"/>
      <x:c r="K303" s="264"/>
      <x:c r="L303" s="264"/>
      <x:c r="M303" s="264"/>
      <x:c r="N303" s="264"/>
      <x:c r="O303" s="265"/>
      <x:c r="P303" s="264"/>
      <x:c r="Q303" s="264"/>
      <x:c r="R303" s="264"/>
      <x:c r="S303" s="264"/>
      <x:c r="T303" s="136"/>
      <x:c r="U303" s="136"/>
      <x:c r="V303" s="136"/>
      <x:c r="W303" s="136"/>
      <x:c r="X303" s="136"/>
      <x:c r="Y303" s="136"/>
      <x:c r="Z303" s="136"/>
    </x:row>
    <x:row r="304" ht="37.5" hidden="0" customHeight="1">
      <x:c r="A304" s="264"/>
      <x:c r="B304" s="264"/>
      <x:c r="C304" s="264"/>
      <x:c r="D304" s="264"/>
      <x:c r="E304" s="265"/>
      <x:c r="F304" s="265"/>
      <x:c r="G304" s="264"/>
      <x:c r="H304" s="264"/>
      <x:c r="I304" s="276"/>
      <x:c r="J304" s="264"/>
      <x:c r="K304" s="264"/>
      <x:c r="L304" s="264"/>
      <x:c r="M304" s="264"/>
      <x:c r="N304" s="264"/>
      <x:c r="O304" s="265"/>
      <x:c r="P304" s="264"/>
      <x:c r="Q304" s="264"/>
      <x:c r="R304" s="264"/>
      <x:c r="S304" s="264"/>
      <x:c r="T304" s="136"/>
      <x:c r="U304" s="136"/>
      <x:c r="V304" s="136"/>
      <x:c r="W304" s="136"/>
      <x:c r="X304" s="136"/>
      <x:c r="Y304" s="136"/>
      <x:c r="Z304" s="136"/>
    </x:row>
    <x:row r="305" ht="37.5" hidden="0" customHeight="1">
      <x:c r="A305" s="264"/>
      <x:c r="B305" s="264"/>
      <x:c r="C305" s="264"/>
      <x:c r="D305" s="264"/>
      <x:c r="E305" s="265"/>
      <x:c r="F305" s="265"/>
      <x:c r="G305" s="264"/>
      <x:c r="H305" s="264"/>
      <x:c r="I305" s="276"/>
      <x:c r="J305" s="264"/>
      <x:c r="K305" s="264"/>
      <x:c r="L305" s="264"/>
      <x:c r="M305" s="264"/>
      <x:c r="N305" s="264"/>
      <x:c r="O305" s="265"/>
      <x:c r="P305" s="264"/>
      <x:c r="Q305" s="264"/>
      <x:c r="R305" s="264"/>
      <x:c r="S305" s="264"/>
      <x:c r="T305" s="136"/>
      <x:c r="U305" s="136"/>
      <x:c r="V305" s="136"/>
      <x:c r="W305" s="136"/>
      <x:c r="X305" s="136"/>
      <x:c r="Y305" s="136"/>
      <x:c r="Z305" s="136"/>
    </x:row>
    <x:row r="306" ht="37.5" hidden="0" customHeight="1">
      <x:c r="A306" s="264"/>
      <x:c r="B306" s="264"/>
      <x:c r="C306" s="264"/>
      <x:c r="D306" s="264"/>
      <x:c r="E306" s="265"/>
      <x:c r="F306" s="265"/>
      <x:c r="G306" s="264"/>
      <x:c r="H306" s="264"/>
      <x:c r="I306" s="276"/>
      <x:c r="J306" s="264"/>
      <x:c r="K306" s="264"/>
      <x:c r="L306" s="264"/>
      <x:c r="M306" s="264"/>
      <x:c r="N306" s="264"/>
      <x:c r="O306" s="265"/>
      <x:c r="P306" s="264"/>
      <x:c r="Q306" s="264"/>
      <x:c r="R306" s="264"/>
      <x:c r="S306" s="264"/>
      <x:c r="T306" s="136"/>
      <x:c r="U306" s="136"/>
      <x:c r="V306" s="136"/>
      <x:c r="W306" s="136"/>
      <x:c r="X306" s="136"/>
      <x:c r="Y306" s="136"/>
      <x:c r="Z306" s="136"/>
    </x:row>
    <x:row r="307" ht="37.5" hidden="0" customHeight="1">
      <x:c r="A307" s="264"/>
      <x:c r="B307" s="264"/>
      <x:c r="C307" s="264"/>
      <x:c r="D307" s="264"/>
      <x:c r="E307" s="265"/>
      <x:c r="F307" s="265"/>
      <x:c r="G307" s="264"/>
      <x:c r="H307" s="264"/>
      <x:c r="I307" s="276"/>
      <x:c r="J307" s="264"/>
      <x:c r="K307" s="264"/>
      <x:c r="L307" s="264"/>
      <x:c r="M307" s="264"/>
      <x:c r="N307" s="264"/>
      <x:c r="O307" s="265"/>
      <x:c r="P307" s="264"/>
      <x:c r="Q307" s="264"/>
      <x:c r="R307" s="264"/>
      <x:c r="S307" s="264"/>
      <x:c r="T307" s="136"/>
      <x:c r="U307" s="136"/>
      <x:c r="V307" s="136"/>
      <x:c r="W307" s="136"/>
      <x:c r="X307" s="136"/>
      <x:c r="Y307" s="136"/>
      <x:c r="Z307" s="136"/>
    </x:row>
    <x:row r="308" ht="37.5" hidden="0" customHeight="1">
      <x:c r="A308" s="264"/>
      <x:c r="B308" s="264"/>
      <x:c r="C308" s="264"/>
      <x:c r="D308" s="264"/>
      <x:c r="E308" s="265"/>
      <x:c r="F308" s="265"/>
      <x:c r="G308" s="264"/>
      <x:c r="H308" s="264"/>
      <x:c r="I308" s="276"/>
      <x:c r="J308" s="264"/>
      <x:c r="K308" s="264"/>
      <x:c r="L308" s="264"/>
      <x:c r="M308" s="264"/>
      <x:c r="N308" s="264"/>
      <x:c r="O308" s="265"/>
      <x:c r="P308" s="264"/>
      <x:c r="Q308" s="264"/>
      <x:c r="R308" s="264"/>
      <x:c r="S308" s="264"/>
      <x:c r="T308" s="136"/>
      <x:c r="U308" s="136"/>
      <x:c r="V308" s="136"/>
      <x:c r="W308" s="136"/>
      <x:c r="X308" s="136"/>
      <x:c r="Y308" s="136"/>
      <x:c r="Z308" s="136"/>
    </x:row>
    <x:row r="309" ht="37.5" hidden="0" customHeight="1">
      <x:c r="A309" s="264"/>
      <x:c r="B309" s="264"/>
      <x:c r="C309" s="264"/>
      <x:c r="D309" s="264"/>
      <x:c r="E309" s="265"/>
      <x:c r="F309" s="265"/>
      <x:c r="G309" s="264"/>
      <x:c r="H309" s="264"/>
      <x:c r="I309" s="276"/>
      <x:c r="J309" s="264"/>
      <x:c r="K309" s="264"/>
      <x:c r="L309" s="264"/>
      <x:c r="M309" s="264"/>
      <x:c r="N309" s="264"/>
      <x:c r="O309" s="265"/>
      <x:c r="P309" s="264"/>
      <x:c r="Q309" s="264"/>
      <x:c r="R309" s="264"/>
      <x:c r="S309" s="264"/>
      <x:c r="T309" s="136"/>
      <x:c r="U309" s="136"/>
      <x:c r="V309" s="136"/>
      <x:c r="W309" s="136"/>
      <x:c r="X309" s="136"/>
      <x:c r="Y309" s="136"/>
      <x:c r="Z309" s="136"/>
    </x:row>
    <x:row r="310" ht="37.5" hidden="0" customHeight="1">
      <x:c r="A310" s="264"/>
      <x:c r="B310" s="264"/>
      <x:c r="C310" s="264"/>
      <x:c r="D310" s="264"/>
      <x:c r="E310" s="265"/>
      <x:c r="F310" s="265"/>
      <x:c r="G310" s="264"/>
      <x:c r="H310" s="264"/>
      <x:c r="I310" s="276"/>
      <x:c r="J310" s="264"/>
      <x:c r="K310" s="264"/>
      <x:c r="L310" s="264"/>
      <x:c r="M310" s="264"/>
      <x:c r="N310" s="264"/>
      <x:c r="O310" s="265"/>
      <x:c r="P310" s="264"/>
      <x:c r="Q310" s="264"/>
      <x:c r="R310" s="264"/>
      <x:c r="S310" s="264"/>
      <x:c r="T310" s="136"/>
      <x:c r="U310" s="136"/>
      <x:c r="V310" s="136"/>
      <x:c r="W310" s="136"/>
      <x:c r="X310" s="136"/>
      <x:c r="Y310" s="136"/>
      <x:c r="Z310" s="136"/>
    </x:row>
    <x:row r="311" ht="37.5" hidden="0" customHeight="1">
      <x:c r="A311" s="264"/>
      <x:c r="B311" s="264"/>
      <x:c r="C311" s="264"/>
      <x:c r="D311" s="264"/>
      <x:c r="E311" s="265"/>
      <x:c r="F311" s="265"/>
      <x:c r="G311" s="264"/>
      <x:c r="H311" s="264"/>
      <x:c r="I311" s="276"/>
      <x:c r="J311" s="264"/>
      <x:c r="K311" s="264"/>
      <x:c r="L311" s="264"/>
      <x:c r="M311" s="264"/>
      <x:c r="N311" s="264"/>
      <x:c r="O311" s="265"/>
      <x:c r="P311" s="264"/>
      <x:c r="Q311" s="264"/>
      <x:c r="R311" s="264"/>
      <x:c r="S311" s="264"/>
      <x:c r="T311" s="136"/>
      <x:c r="U311" s="136"/>
      <x:c r="V311" s="136"/>
      <x:c r="W311" s="136"/>
      <x:c r="X311" s="136"/>
      <x:c r="Y311" s="136"/>
      <x:c r="Z311" s="136"/>
    </x:row>
    <x:row r="312" ht="37.5" hidden="0" customHeight="1">
      <x:c r="A312" s="264"/>
      <x:c r="B312" s="264"/>
      <x:c r="C312" s="264"/>
      <x:c r="D312" s="264"/>
      <x:c r="E312" s="265"/>
      <x:c r="F312" s="265"/>
      <x:c r="G312" s="264"/>
      <x:c r="H312" s="264"/>
      <x:c r="I312" s="276"/>
      <x:c r="J312" s="264"/>
      <x:c r="K312" s="264"/>
      <x:c r="L312" s="264"/>
      <x:c r="M312" s="264"/>
      <x:c r="N312" s="264"/>
      <x:c r="O312" s="265"/>
      <x:c r="P312" s="264"/>
      <x:c r="Q312" s="264"/>
      <x:c r="R312" s="264"/>
      <x:c r="S312" s="264"/>
      <x:c r="T312" s="136"/>
      <x:c r="U312" s="136"/>
      <x:c r="V312" s="136"/>
      <x:c r="W312" s="136"/>
      <x:c r="X312" s="136"/>
      <x:c r="Y312" s="136"/>
      <x:c r="Z312" s="136"/>
    </x:row>
    <x:row r="313" ht="37.5" hidden="0" customHeight="1">
      <x:c r="A313" s="264"/>
      <x:c r="B313" s="264"/>
      <x:c r="C313" s="264"/>
      <x:c r="D313" s="264"/>
      <x:c r="E313" s="265"/>
      <x:c r="F313" s="265"/>
      <x:c r="G313" s="264"/>
      <x:c r="H313" s="264"/>
      <x:c r="I313" s="276"/>
      <x:c r="J313" s="264"/>
      <x:c r="K313" s="264"/>
      <x:c r="L313" s="264"/>
      <x:c r="M313" s="264"/>
      <x:c r="N313" s="264"/>
      <x:c r="O313" s="265"/>
      <x:c r="P313" s="264"/>
      <x:c r="Q313" s="264"/>
      <x:c r="R313" s="264"/>
      <x:c r="S313" s="264"/>
      <x:c r="T313" s="136"/>
      <x:c r="U313" s="136"/>
      <x:c r="V313" s="136"/>
      <x:c r="W313" s="136"/>
      <x:c r="X313" s="136"/>
      <x:c r="Y313" s="136"/>
      <x:c r="Z313" s="136"/>
    </x:row>
    <x:row r="314" ht="37.5" hidden="0" customHeight="1">
      <x:c r="A314" s="264"/>
      <x:c r="B314" s="264"/>
      <x:c r="C314" s="264"/>
      <x:c r="D314" s="264"/>
      <x:c r="E314" s="265"/>
      <x:c r="F314" s="265"/>
      <x:c r="G314" s="264"/>
      <x:c r="H314" s="264"/>
      <x:c r="I314" s="276"/>
      <x:c r="J314" s="264"/>
      <x:c r="K314" s="264"/>
      <x:c r="L314" s="264"/>
      <x:c r="M314" s="264"/>
      <x:c r="N314" s="264"/>
      <x:c r="O314" s="265"/>
      <x:c r="P314" s="264"/>
      <x:c r="Q314" s="264"/>
      <x:c r="R314" s="264"/>
      <x:c r="S314" s="264"/>
      <x:c r="T314" s="136"/>
      <x:c r="U314" s="136"/>
      <x:c r="V314" s="136"/>
      <x:c r="W314" s="136"/>
      <x:c r="X314" s="136"/>
      <x:c r="Y314" s="136"/>
      <x:c r="Z314" s="136"/>
    </x:row>
    <x:row r="315" ht="37.5" hidden="0" customHeight="1">
      <x:c r="A315" s="264"/>
      <x:c r="B315" s="264"/>
      <x:c r="C315" s="264"/>
      <x:c r="D315" s="264"/>
      <x:c r="E315" s="265"/>
      <x:c r="F315" s="265"/>
      <x:c r="G315" s="264"/>
      <x:c r="H315" s="264"/>
      <x:c r="I315" s="276"/>
      <x:c r="J315" s="264"/>
      <x:c r="K315" s="264"/>
      <x:c r="L315" s="264"/>
      <x:c r="M315" s="264"/>
      <x:c r="N315" s="264"/>
      <x:c r="O315" s="265"/>
      <x:c r="P315" s="264"/>
      <x:c r="Q315" s="264"/>
      <x:c r="R315" s="264"/>
      <x:c r="S315" s="264"/>
      <x:c r="T315" s="136"/>
      <x:c r="U315" s="136"/>
      <x:c r="V315" s="136"/>
      <x:c r="W315" s="136"/>
      <x:c r="X315" s="136"/>
      <x:c r="Y315" s="136"/>
      <x:c r="Z315" s="136"/>
    </x:row>
    <x:row r="316" ht="37.5" hidden="0" customHeight="1">
      <x:c r="A316" s="264"/>
      <x:c r="B316" s="264"/>
      <x:c r="C316" s="264"/>
      <x:c r="D316" s="264"/>
      <x:c r="E316" s="265"/>
      <x:c r="F316" s="265"/>
      <x:c r="G316" s="264"/>
      <x:c r="H316" s="264"/>
      <x:c r="I316" s="276"/>
      <x:c r="J316" s="264"/>
      <x:c r="K316" s="264"/>
      <x:c r="L316" s="264"/>
      <x:c r="M316" s="264"/>
      <x:c r="N316" s="264"/>
      <x:c r="O316" s="265"/>
      <x:c r="P316" s="264"/>
      <x:c r="Q316" s="264"/>
      <x:c r="R316" s="264"/>
      <x:c r="S316" s="264"/>
      <x:c r="T316" s="136"/>
      <x:c r="U316" s="136"/>
      <x:c r="V316" s="136"/>
      <x:c r="W316" s="136"/>
      <x:c r="X316" s="136"/>
      <x:c r="Y316" s="136"/>
      <x:c r="Z316" s="136"/>
    </x:row>
    <x:row r="317" ht="37.5" hidden="0" customHeight="1">
      <x:c r="A317" s="264"/>
      <x:c r="B317" s="264"/>
      <x:c r="C317" s="264"/>
      <x:c r="D317" s="264"/>
      <x:c r="E317" s="265"/>
      <x:c r="F317" s="265"/>
      <x:c r="G317" s="264"/>
      <x:c r="H317" s="264"/>
      <x:c r="I317" s="276"/>
      <x:c r="J317" s="264"/>
      <x:c r="K317" s="264"/>
      <x:c r="L317" s="264"/>
      <x:c r="M317" s="264"/>
      <x:c r="N317" s="264"/>
      <x:c r="O317" s="265"/>
      <x:c r="P317" s="264"/>
      <x:c r="Q317" s="264"/>
      <x:c r="R317" s="264"/>
      <x:c r="S317" s="264"/>
      <x:c r="T317" s="136"/>
      <x:c r="U317" s="136"/>
      <x:c r="V317" s="136"/>
      <x:c r="W317" s="136"/>
      <x:c r="X317" s="136"/>
      <x:c r="Y317" s="136"/>
      <x:c r="Z317" s="136"/>
    </x:row>
    <x:row r="318" ht="37.5" hidden="0" customHeight="1">
      <x:c r="A318" s="264"/>
      <x:c r="B318" s="264"/>
      <x:c r="C318" s="264"/>
      <x:c r="D318" s="264"/>
      <x:c r="E318" s="265"/>
      <x:c r="F318" s="265"/>
      <x:c r="G318" s="264"/>
      <x:c r="H318" s="264"/>
      <x:c r="I318" s="276"/>
      <x:c r="J318" s="264"/>
      <x:c r="K318" s="264"/>
      <x:c r="L318" s="264"/>
      <x:c r="M318" s="264"/>
      <x:c r="N318" s="264"/>
      <x:c r="O318" s="265"/>
      <x:c r="P318" s="264"/>
      <x:c r="Q318" s="264"/>
      <x:c r="R318" s="264"/>
      <x:c r="S318" s="264"/>
      <x:c r="T318" s="136"/>
      <x:c r="U318" s="136"/>
      <x:c r="V318" s="136"/>
      <x:c r="W318" s="136"/>
      <x:c r="X318" s="136"/>
      <x:c r="Y318" s="136"/>
      <x:c r="Z318" s="136"/>
    </x:row>
    <x:row r="319" ht="37.5" hidden="0" customHeight="1">
      <x:c r="A319" s="264"/>
      <x:c r="B319" s="264"/>
      <x:c r="C319" s="264"/>
      <x:c r="D319" s="264"/>
      <x:c r="E319" s="265"/>
      <x:c r="F319" s="265"/>
      <x:c r="G319" s="264"/>
      <x:c r="H319" s="264"/>
      <x:c r="I319" s="276"/>
      <x:c r="J319" s="264"/>
      <x:c r="K319" s="264"/>
      <x:c r="L319" s="264"/>
      <x:c r="M319" s="264"/>
      <x:c r="N319" s="264"/>
      <x:c r="O319" s="265"/>
      <x:c r="P319" s="264"/>
      <x:c r="Q319" s="264"/>
      <x:c r="R319" s="264"/>
      <x:c r="S319" s="264"/>
      <x:c r="T319" s="136"/>
      <x:c r="U319" s="136"/>
      <x:c r="V319" s="136"/>
      <x:c r="W319" s="136"/>
      <x:c r="X319" s="136"/>
      <x:c r="Y319" s="136"/>
      <x:c r="Z319" s="136"/>
    </x:row>
    <x:row r="320" ht="37.5" hidden="0" customHeight="1">
      <x:c r="A320" s="264"/>
      <x:c r="B320" s="264"/>
      <x:c r="C320" s="264"/>
      <x:c r="D320" s="264"/>
      <x:c r="E320" s="265"/>
      <x:c r="F320" s="265"/>
      <x:c r="G320" s="264"/>
      <x:c r="H320" s="264"/>
      <x:c r="I320" s="276"/>
      <x:c r="J320" s="264"/>
      <x:c r="K320" s="264"/>
      <x:c r="L320" s="264"/>
      <x:c r="M320" s="264"/>
      <x:c r="N320" s="264"/>
      <x:c r="O320" s="265"/>
      <x:c r="P320" s="264"/>
      <x:c r="Q320" s="264"/>
      <x:c r="R320" s="264"/>
      <x:c r="S320" s="264"/>
      <x:c r="T320" s="136"/>
      <x:c r="U320" s="136"/>
      <x:c r="V320" s="136"/>
      <x:c r="W320" s="136"/>
      <x:c r="X320" s="136"/>
      <x:c r="Y320" s="136"/>
      <x:c r="Z320" s="136"/>
    </x:row>
    <x:row r="321" ht="37.5" hidden="0" customHeight="1">
      <x:c r="A321" s="264"/>
      <x:c r="B321" s="264"/>
      <x:c r="C321" s="264"/>
      <x:c r="D321" s="264"/>
      <x:c r="E321" s="265"/>
      <x:c r="F321" s="265"/>
      <x:c r="G321" s="264"/>
      <x:c r="H321" s="264"/>
      <x:c r="I321" s="276"/>
      <x:c r="J321" s="264"/>
      <x:c r="K321" s="264"/>
      <x:c r="L321" s="264"/>
      <x:c r="M321" s="264"/>
      <x:c r="N321" s="264"/>
      <x:c r="O321" s="265"/>
      <x:c r="P321" s="264"/>
      <x:c r="Q321" s="264"/>
      <x:c r="R321" s="264"/>
      <x:c r="S321" s="264"/>
      <x:c r="T321" s="136"/>
      <x:c r="U321" s="136"/>
      <x:c r="V321" s="136"/>
      <x:c r="W321" s="136"/>
      <x:c r="X321" s="136"/>
      <x:c r="Y321" s="136"/>
      <x:c r="Z321" s="136"/>
    </x:row>
    <x:row r="322" ht="37.5" hidden="0" customHeight="1">
      <x:c r="A322" s="264"/>
      <x:c r="B322" s="264"/>
      <x:c r="C322" s="264"/>
      <x:c r="D322" s="264"/>
      <x:c r="E322" s="265"/>
      <x:c r="F322" s="265"/>
      <x:c r="G322" s="264"/>
      <x:c r="H322" s="264"/>
      <x:c r="I322" s="276"/>
      <x:c r="J322" s="264"/>
      <x:c r="K322" s="264"/>
      <x:c r="L322" s="264"/>
      <x:c r="M322" s="264"/>
      <x:c r="N322" s="264"/>
      <x:c r="O322" s="265"/>
      <x:c r="P322" s="264"/>
      <x:c r="Q322" s="264"/>
      <x:c r="R322" s="264"/>
      <x:c r="S322" s="264"/>
      <x:c r="T322" s="136"/>
      <x:c r="U322" s="136"/>
      <x:c r="V322" s="136"/>
      <x:c r="W322" s="136"/>
      <x:c r="X322" s="136"/>
      <x:c r="Y322" s="136"/>
      <x:c r="Z322" s="136"/>
    </x:row>
    <x:row r="323" ht="37.5" hidden="0" customHeight="1">
      <x:c r="A323" s="264"/>
      <x:c r="B323" s="264"/>
      <x:c r="C323" s="264"/>
      <x:c r="D323" s="264"/>
      <x:c r="E323" s="265"/>
      <x:c r="F323" s="265"/>
      <x:c r="G323" s="264"/>
      <x:c r="H323" s="264"/>
      <x:c r="I323" s="276"/>
      <x:c r="J323" s="264"/>
      <x:c r="K323" s="264"/>
      <x:c r="L323" s="264"/>
      <x:c r="M323" s="264"/>
      <x:c r="N323" s="264"/>
      <x:c r="O323" s="265"/>
      <x:c r="P323" s="264"/>
      <x:c r="Q323" s="264"/>
      <x:c r="R323" s="264"/>
      <x:c r="S323" s="264"/>
      <x:c r="T323" s="136"/>
      <x:c r="U323" s="136"/>
      <x:c r="V323" s="136"/>
      <x:c r="W323" s="136"/>
      <x:c r="X323" s="136"/>
      <x:c r="Y323" s="136"/>
      <x:c r="Z323" s="136"/>
    </x:row>
    <x:row r="324" ht="37.5" hidden="0" customHeight="1">
      <x:c r="A324" s="264"/>
      <x:c r="B324" s="264"/>
      <x:c r="C324" s="264"/>
      <x:c r="D324" s="264"/>
      <x:c r="E324" s="265"/>
      <x:c r="F324" s="265"/>
      <x:c r="G324" s="264"/>
      <x:c r="H324" s="264"/>
      <x:c r="I324" s="276"/>
      <x:c r="J324" s="264"/>
      <x:c r="K324" s="264"/>
      <x:c r="L324" s="264"/>
      <x:c r="M324" s="264"/>
      <x:c r="N324" s="264"/>
      <x:c r="O324" s="265"/>
      <x:c r="P324" s="264"/>
      <x:c r="Q324" s="264"/>
      <x:c r="R324" s="264"/>
      <x:c r="S324" s="264"/>
      <x:c r="T324" s="136"/>
      <x:c r="U324" s="136"/>
      <x:c r="V324" s="136"/>
      <x:c r="W324" s="136"/>
      <x:c r="X324" s="136"/>
      <x:c r="Y324" s="136"/>
      <x:c r="Z324" s="136"/>
    </x:row>
    <x:row r="325" ht="37.5" hidden="0" customHeight="1">
      <x:c r="A325" s="264"/>
      <x:c r="B325" s="264"/>
      <x:c r="C325" s="264"/>
      <x:c r="D325" s="264"/>
      <x:c r="E325" s="265"/>
      <x:c r="F325" s="265"/>
      <x:c r="G325" s="264"/>
      <x:c r="H325" s="264"/>
      <x:c r="I325" s="276"/>
      <x:c r="J325" s="264"/>
      <x:c r="K325" s="264"/>
      <x:c r="L325" s="264"/>
      <x:c r="M325" s="264"/>
      <x:c r="N325" s="264"/>
      <x:c r="O325" s="265"/>
      <x:c r="P325" s="264"/>
      <x:c r="Q325" s="264"/>
      <x:c r="R325" s="264"/>
      <x:c r="S325" s="264"/>
      <x:c r="T325" s="136"/>
      <x:c r="U325" s="136"/>
      <x:c r="V325" s="136"/>
      <x:c r="W325" s="136"/>
      <x:c r="X325" s="136"/>
      <x:c r="Y325" s="136"/>
      <x:c r="Z325" s="136"/>
    </x:row>
    <x:row r="326" ht="37.5" hidden="0" customHeight="1">
      <x:c r="A326" s="264"/>
      <x:c r="B326" s="264"/>
      <x:c r="C326" s="264"/>
      <x:c r="D326" s="264"/>
      <x:c r="E326" s="265"/>
      <x:c r="F326" s="265"/>
      <x:c r="G326" s="264"/>
      <x:c r="H326" s="264"/>
      <x:c r="I326" s="276"/>
      <x:c r="J326" s="264"/>
      <x:c r="K326" s="264"/>
      <x:c r="L326" s="264"/>
      <x:c r="M326" s="264"/>
      <x:c r="N326" s="264"/>
      <x:c r="O326" s="265"/>
      <x:c r="P326" s="264"/>
      <x:c r="Q326" s="264"/>
      <x:c r="R326" s="264"/>
      <x:c r="S326" s="264"/>
      <x:c r="T326" s="136"/>
      <x:c r="U326" s="136"/>
      <x:c r="V326" s="136"/>
      <x:c r="W326" s="136"/>
      <x:c r="X326" s="136"/>
      <x:c r="Y326" s="136"/>
      <x:c r="Z326" s="136"/>
    </x:row>
    <x:row r="327" ht="37.5" hidden="0" customHeight="1">
      <x:c r="A327" s="264"/>
      <x:c r="B327" s="264"/>
      <x:c r="C327" s="264"/>
      <x:c r="D327" s="264"/>
      <x:c r="E327" s="265"/>
      <x:c r="F327" s="265"/>
      <x:c r="G327" s="264"/>
      <x:c r="H327" s="264"/>
      <x:c r="I327" s="276"/>
      <x:c r="J327" s="264"/>
      <x:c r="K327" s="264"/>
      <x:c r="L327" s="264"/>
      <x:c r="M327" s="264"/>
      <x:c r="N327" s="264"/>
      <x:c r="O327" s="265"/>
      <x:c r="P327" s="264"/>
      <x:c r="Q327" s="264"/>
      <x:c r="R327" s="264"/>
      <x:c r="S327" s="264"/>
      <x:c r="T327" s="136"/>
      <x:c r="U327" s="136"/>
      <x:c r="V327" s="136"/>
      <x:c r="W327" s="136"/>
      <x:c r="X327" s="136"/>
      <x:c r="Y327" s="136"/>
      <x:c r="Z327" s="136"/>
    </x:row>
    <x:row r="328" ht="37.5" hidden="0" customHeight="1">
      <x:c r="A328" s="264"/>
      <x:c r="B328" s="264"/>
      <x:c r="C328" s="264"/>
      <x:c r="D328" s="264"/>
      <x:c r="E328" s="265"/>
      <x:c r="F328" s="265"/>
      <x:c r="G328" s="264"/>
      <x:c r="H328" s="264"/>
      <x:c r="I328" s="276"/>
      <x:c r="J328" s="264"/>
      <x:c r="K328" s="264"/>
      <x:c r="L328" s="264"/>
      <x:c r="M328" s="264"/>
      <x:c r="N328" s="264"/>
      <x:c r="O328" s="265"/>
      <x:c r="P328" s="264"/>
      <x:c r="Q328" s="264"/>
      <x:c r="R328" s="264"/>
      <x:c r="S328" s="264"/>
      <x:c r="T328" s="136"/>
      <x:c r="U328" s="136"/>
      <x:c r="V328" s="136"/>
      <x:c r="W328" s="136"/>
      <x:c r="X328" s="136"/>
      <x:c r="Y328" s="136"/>
      <x:c r="Z328" s="136"/>
    </x:row>
    <x:row r="329" ht="37.5" hidden="0" customHeight="1">
      <x:c r="A329" s="264"/>
      <x:c r="B329" s="264"/>
      <x:c r="C329" s="264"/>
      <x:c r="D329" s="264"/>
      <x:c r="E329" s="265"/>
      <x:c r="F329" s="265"/>
      <x:c r="G329" s="264"/>
      <x:c r="H329" s="264"/>
      <x:c r="I329" s="276"/>
      <x:c r="J329" s="264"/>
      <x:c r="K329" s="264"/>
      <x:c r="L329" s="264"/>
      <x:c r="M329" s="264"/>
      <x:c r="N329" s="264"/>
      <x:c r="O329" s="265"/>
      <x:c r="P329" s="264"/>
      <x:c r="Q329" s="264"/>
      <x:c r="R329" s="264"/>
      <x:c r="S329" s="264"/>
      <x:c r="T329" s="136"/>
      <x:c r="U329" s="136"/>
      <x:c r="V329" s="136"/>
      <x:c r="W329" s="136"/>
      <x:c r="X329" s="136"/>
      <x:c r="Y329" s="136"/>
      <x:c r="Z329" s="136"/>
    </x:row>
    <x:row r="330" ht="37.5" hidden="0" customHeight="1">
      <x:c r="A330" s="264"/>
      <x:c r="B330" s="264"/>
      <x:c r="C330" s="264"/>
      <x:c r="D330" s="264"/>
      <x:c r="E330" s="265"/>
      <x:c r="F330" s="265"/>
      <x:c r="G330" s="264"/>
      <x:c r="H330" s="264"/>
      <x:c r="I330" s="276"/>
      <x:c r="J330" s="264"/>
      <x:c r="K330" s="264"/>
      <x:c r="L330" s="264"/>
      <x:c r="M330" s="264"/>
      <x:c r="N330" s="264"/>
      <x:c r="O330" s="265"/>
      <x:c r="P330" s="264"/>
      <x:c r="Q330" s="264"/>
      <x:c r="R330" s="264"/>
      <x:c r="S330" s="264"/>
      <x:c r="T330" s="136"/>
      <x:c r="U330" s="136"/>
      <x:c r="V330" s="136"/>
      <x:c r="W330" s="136"/>
      <x:c r="X330" s="136"/>
      <x:c r="Y330" s="136"/>
      <x:c r="Z330" s="136"/>
    </x:row>
    <x:row r="331" ht="37.5" hidden="0" customHeight="1">
      <x:c r="A331" s="264"/>
      <x:c r="B331" s="264"/>
      <x:c r="C331" s="264"/>
      <x:c r="D331" s="264"/>
      <x:c r="E331" s="265"/>
      <x:c r="F331" s="265"/>
      <x:c r="G331" s="264"/>
      <x:c r="H331" s="264"/>
      <x:c r="I331" s="276"/>
      <x:c r="J331" s="264"/>
      <x:c r="K331" s="264"/>
      <x:c r="L331" s="264"/>
      <x:c r="M331" s="264"/>
      <x:c r="N331" s="264"/>
      <x:c r="O331" s="265"/>
      <x:c r="P331" s="264"/>
      <x:c r="Q331" s="264"/>
      <x:c r="R331" s="264"/>
      <x:c r="S331" s="264"/>
      <x:c r="T331" s="136"/>
      <x:c r="U331" s="136"/>
      <x:c r="V331" s="136"/>
      <x:c r="W331" s="136"/>
      <x:c r="X331" s="136"/>
      <x:c r="Y331" s="136"/>
      <x:c r="Z331" s="136"/>
    </x:row>
    <x:row r="332" ht="37.5" hidden="0" customHeight="1">
      <x:c r="A332" s="264"/>
      <x:c r="B332" s="264"/>
      <x:c r="C332" s="264"/>
      <x:c r="D332" s="264"/>
      <x:c r="E332" s="265"/>
      <x:c r="F332" s="265"/>
      <x:c r="G332" s="264"/>
      <x:c r="H332" s="264"/>
      <x:c r="I332" s="276"/>
      <x:c r="J332" s="264"/>
      <x:c r="K332" s="264"/>
      <x:c r="L332" s="264"/>
      <x:c r="M332" s="264"/>
      <x:c r="N332" s="264"/>
      <x:c r="O332" s="265"/>
      <x:c r="P332" s="264"/>
      <x:c r="Q332" s="264"/>
      <x:c r="R332" s="264"/>
      <x:c r="S332" s="264"/>
      <x:c r="T332" s="136"/>
      <x:c r="U332" s="136"/>
      <x:c r="V332" s="136"/>
      <x:c r="W332" s="136"/>
      <x:c r="X332" s="136"/>
      <x:c r="Y332" s="136"/>
      <x:c r="Z332" s="136"/>
    </x:row>
    <x:row r="333" ht="37.5" hidden="0" customHeight="1">
      <x:c r="A333" s="264"/>
      <x:c r="B333" s="264"/>
      <x:c r="C333" s="264"/>
      <x:c r="D333" s="264"/>
      <x:c r="E333" s="265"/>
      <x:c r="F333" s="265"/>
      <x:c r="G333" s="264"/>
      <x:c r="H333" s="264"/>
      <x:c r="I333" s="276"/>
      <x:c r="J333" s="264"/>
      <x:c r="K333" s="264"/>
      <x:c r="L333" s="264"/>
      <x:c r="M333" s="264"/>
      <x:c r="N333" s="264"/>
      <x:c r="O333" s="265"/>
      <x:c r="P333" s="264"/>
      <x:c r="Q333" s="264"/>
      <x:c r="R333" s="264"/>
      <x:c r="S333" s="264"/>
      <x:c r="T333" s="136"/>
      <x:c r="U333" s="136"/>
      <x:c r="V333" s="136"/>
      <x:c r="W333" s="136"/>
      <x:c r="X333" s="136"/>
      <x:c r="Y333" s="136"/>
      <x:c r="Z333" s="136"/>
    </x:row>
    <x:row r="334" ht="37.5" hidden="0" customHeight="1">
      <x:c r="A334" s="264"/>
      <x:c r="B334" s="264"/>
      <x:c r="C334" s="264"/>
      <x:c r="D334" s="264"/>
      <x:c r="E334" s="265"/>
      <x:c r="F334" s="265"/>
      <x:c r="G334" s="264"/>
      <x:c r="H334" s="264"/>
      <x:c r="I334" s="276"/>
      <x:c r="J334" s="264"/>
      <x:c r="K334" s="264"/>
      <x:c r="L334" s="264"/>
      <x:c r="M334" s="264"/>
      <x:c r="N334" s="264"/>
      <x:c r="O334" s="265"/>
      <x:c r="P334" s="264"/>
      <x:c r="Q334" s="264"/>
      <x:c r="R334" s="264"/>
      <x:c r="S334" s="264"/>
      <x:c r="T334" s="136"/>
      <x:c r="U334" s="136"/>
      <x:c r="V334" s="136"/>
      <x:c r="W334" s="136"/>
      <x:c r="X334" s="136"/>
      <x:c r="Y334" s="136"/>
      <x:c r="Z334" s="136"/>
    </x:row>
    <x:row r="335" ht="37.5" hidden="0" customHeight="1">
      <x:c r="A335" s="264"/>
      <x:c r="B335" s="264"/>
      <x:c r="C335" s="264"/>
      <x:c r="D335" s="264"/>
      <x:c r="E335" s="265"/>
      <x:c r="F335" s="265"/>
      <x:c r="G335" s="264"/>
      <x:c r="H335" s="264"/>
      <x:c r="I335" s="276"/>
      <x:c r="J335" s="264"/>
      <x:c r="K335" s="264"/>
      <x:c r="L335" s="264"/>
      <x:c r="M335" s="264"/>
      <x:c r="N335" s="264"/>
      <x:c r="O335" s="265"/>
      <x:c r="P335" s="264"/>
      <x:c r="Q335" s="264"/>
      <x:c r="R335" s="264"/>
      <x:c r="S335" s="264"/>
      <x:c r="T335" s="136"/>
      <x:c r="U335" s="136"/>
      <x:c r="V335" s="136"/>
      <x:c r="W335" s="136"/>
      <x:c r="X335" s="136"/>
      <x:c r="Y335" s="136"/>
      <x:c r="Z335" s="136"/>
    </x:row>
    <x:row r="336" ht="37.5" hidden="0" customHeight="1">
      <x:c r="A336" s="264"/>
      <x:c r="B336" s="264"/>
      <x:c r="C336" s="264"/>
      <x:c r="D336" s="264"/>
      <x:c r="E336" s="265"/>
      <x:c r="F336" s="265"/>
      <x:c r="G336" s="264"/>
      <x:c r="H336" s="264"/>
      <x:c r="I336" s="276"/>
      <x:c r="J336" s="264"/>
      <x:c r="K336" s="264"/>
      <x:c r="L336" s="264"/>
      <x:c r="M336" s="264"/>
      <x:c r="N336" s="264"/>
      <x:c r="O336" s="265"/>
      <x:c r="P336" s="264"/>
      <x:c r="Q336" s="264"/>
      <x:c r="R336" s="264"/>
      <x:c r="S336" s="264"/>
      <x:c r="T336" s="136"/>
      <x:c r="U336" s="136"/>
      <x:c r="V336" s="136"/>
      <x:c r="W336" s="136"/>
      <x:c r="X336" s="136"/>
      <x:c r="Y336" s="136"/>
      <x:c r="Z336" s="136"/>
    </x:row>
    <x:row r="337" ht="37.5" hidden="0" customHeight="1">
      <x:c r="A337" s="264"/>
      <x:c r="B337" s="264"/>
      <x:c r="C337" s="264"/>
      <x:c r="D337" s="264"/>
      <x:c r="E337" s="265"/>
      <x:c r="F337" s="265"/>
      <x:c r="G337" s="264"/>
      <x:c r="H337" s="264"/>
      <x:c r="I337" s="276"/>
      <x:c r="J337" s="264"/>
      <x:c r="K337" s="264"/>
      <x:c r="L337" s="264"/>
      <x:c r="M337" s="264"/>
      <x:c r="N337" s="264"/>
      <x:c r="O337" s="265"/>
      <x:c r="P337" s="264"/>
      <x:c r="Q337" s="264"/>
      <x:c r="R337" s="264"/>
      <x:c r="S337" s="264"/>
      <x:c r="T337" s="136"/>
      <x:c r="U337" s="136"/>
      <x:c r="V337" s="136"/>
      <x:c r="W337" s="136"/>
      <x:c r="X337" s="136"/>
      <x:c r="Y337" s="136"/>
      <x:c r="Z337" s="136"/>
    </x:row>
    <x:row r="338" ht="37.5" hidden="0" customHeight="1">
      <x:c r="A338" s="264"/>
      <x:c r="B338" s="264"/>
      <x:c r="C338" s="264"/>
      <x:c r="D338" s="264"/>
      <x:c r="E338" s="265"/>
      <x:c r="F338" s="265"/>
      <x:c r="G338" s="264"/>
      <x:c r="H338" s="264"/>
      <x:c r="I338" s="276"/>
      <x:c r="J338" s="264"/>
      <x:c r="K338" s="264"/>
      <x:c r="L338" s="264"/>
      <x:c r="M338" s="264"/>
      <x:c r="N338" s="264"/>
      <x:c r="O338" s="265"/>
      <x:c r="P338" s="264"/>
      <x:c r="Q338" s="264"/>
      <x:c r="R338" s="264"/>
      <x:c r="S338" s="264"/>
      <x:c r="T338" s="136"/>
      <x:c r="U338" s="136"/>
      <x:c r="V338" s="136"/>
      <x:c r="W338" s="136"/>
      <x:c r="X338" s="136"/>
      <x:c r="Y338" s="136"/>
      <x:c r="Z338" s="136"/>
    </x:row>
    <x:row r="339" ht="37.5" hidden="0" customHeight="1">
      <x:c r="A339" s="264"/>
      <x:c r="B339" s="264"/>
      <x:c r="C339" s="264"/>
      <x:c r="D339" s="264"/>
      <x:c r="E339" s="265"/>
      <x:c r="F339" s="265"/>
      <x:c r="G339" s="264"/>
      <x:c r="H339" s="264"/>
      <x:c r="I339" s="276"/>
      <x:c r="J339" s="264"/>
      <x:c r="K339" s="264"/>
      <x:c r="L339" s="264"/>
      <x:c r="M339" s="264"/>
      <x:c r="N339" s="264"/>
      <x:c r="O339" s="265"/>
      <x:c r="P339" s="264"/>
      <x:c r="Q339" s="264"/>
      <x:c r="R339" s="264"/>
      <x:c r="S339" s="264"/>
      <x:c r="T339" s="136"/>
      <x:c r="U339" s="136"/>
      <x:c r="V339" s="136"/>
      <x:c r="W339" s="136"/>
      <x:c r="X339" s="136"/>
      <x:c r="Y339" s="136"/>
      <x:c r="Z339" s="136"/>
    </x:row>
    <x:row r="340" ht="37.5" hidden="0" customHeight="1">
      <x:c r="A340" s="264"/>
      <x:c r="B340" s="264"/>
      <x:c r="C340" s="264"/>
      <x:c r="D340" s="264"/>
      <x:c r="E340" s="265"/>
      <x:c r="F340" s="265"/>
      <x:c r="G340" s="264"/>
      <x:c r="H340" s="264"/>
      <x:c r="I340" s="276"/>
      <x:c r="J340" s="264"/>
      <x:c r="K340" s="264"/>
      <x:c r="L340" s="264"/>
      <x:c r="M340" s="264"/>
      <x:c r="N340" s="264"/>
      <x:c r="O340" s="265"/>
      <x:c r="P340" s="264"/>
      <x:c r="Q340" s="264"/>
      <x:c r="R340" s="264"/>
      <x:c r="S340" s="264"/>
      <x:c r="T340" s="136"/>
      <x:c r="U340" s="136"/>
      <x:c r="V340" s="136"/>
      <x:c r="W340" s="136"/>
      <x:c r="X340" s="136"/>
      <x:c r="Y340" s="136"/>
      <x:c r="Z340" s="136"/>
    </x:row>
    <x:row r="341" ht="37.5" hidden="0" customHeight="1">
      <x:c r="A341" s="264"/>
      <x:c r="B341" s="264"/>
      <x:c r="C341" s="264"/>
      <x:c r="D341" s="264"/>
      <x:c r="E341" s="265"/>
      <x:c r="F341" s="265"/>
      <x:c r="G341" s="264"/>
      <x:c r="H341" s="264"/>
      <x:c r="I341" s="276"/>
      <x:c r="J341" s="264"/>
      <x:c r="K341" s="264"/>
      <x:c r="L341" s="264"/>
      <x:c r="M341" s="264"/>
      <x:c r="N341" s="264"/>
      <x:c r="O341" s="265"/>
      <x:c r="P341" s="264"/>
      <x:c r="Q341" s="264"/>
      <x:c r="R341" s="264"/>
      <x:c r="S341" s="264"/>
      <x:c r="T341" s="136"/>
      <x:c r="U341" s="136"/>
      <x:c r="V341" s="136"/>
      <x:c r="W341" s="136"/>
      <x:c r="X341" s="136"/>
      <x:c r="Y341" s="136"/>
      <x:c r="Z341" s="136"/>
    </x:row>
    <x:row r="342" ht="37.5" hidden="0" customHeight="1">
      <x:c r="A342" s="264"/>
      <x:c r="B342" s="264"/>
      <x:c r="C342" s="264"/>
      <x:c r="D342" s="264"/>
      <x:c r="E342" s="265"/>
      <x:c r="F342" s="265"/>
      <x:c r="G342" s="264"/>
      <x:c r="H342" s="264"/>
      <x:c r="I342" s="276"/>
      <x:c r="J342" s="264"/>
      <x:c r="K342" s="264"/>
      <x:c r="L342" s="264"/>
      <x:c r="M342" s="264"/>
      <x:c r="N342" s="264"/>
      <x:c r="O342" s="265"/>
      <x:c r="P342" s="264"/>
      <x:c r="Q342" s="264"/>
      <x:c r="R342" s="264"/>
      <x:c r="S342" s="264"/>
      <x:c r="T342" s="136"/>
      <x:c r="U342" s="136"/>
      <x:c r="V342" s="136"/>
      <x:c r="W342" s="136"/>
      <x:c r="X342" s="136"/>
      <x:c r="Y342" s="136"/>
      <x:c r="Z342" s="136"/>
    </x:row>
    <x:row r="343" ht="37.5" hidden="0" customHeight="1">
      <x:c r="A343" s="264"/>
      <x:c r="B343" s="264"/>
      <x:c r="C343" s="264"/>
      <x:c r="D343" s="264"/>
      <x:c r="E343" s="265"/>
      <x:c r="F343" s="265"/>
      <x:c r="G343" s="264"/>
      <x:c r="H343" s="264"/>
      <x:c r="I343" s="276"/>
      <x:c r="J343" s="264"/>
      <x:c r="K343" s="264"/>
      <x:c r="L343" s="264"/>
      <x:c r="M343" s="264"/>
      <x:c r="N343" s="264"/>
      <x:c r="O343" s="265"/>
      <x:c r="P343" s="264"/>
      <x:c r="Q343" s="264"/>
      <x:c r="R343" s="264"/>
      <x:c r="S343" s="264"/>
      <x:c r="T343" s="136"/>
      <x:c r="U343" s="136"/>
      <x:c r="V343" s="136"/>
      <x:c r="W343" s="136"/>
      <x:c r="X343" s="136"/>
      <x:c r="Y343" s="136"/>
      <x:c r="Z343" s="136"/>
    </x:row>
    <x:row r="344" ht="37.5" hidden="0" customHeight="1">
      <x:c r="A344" s="264"/>
      <x:c r="B344" s="264"/>
      <x:c r="C344" s="264"/>
      <x:c r="D344" s="264"/>
      <x:c r="E344" s="265"/>
      <x:c r="F344" s="265"/>
      <x:c r="G344" s="264"/>
      <x:c r="H344" s="264"/>
      <x:c r="I344" s="276"/>
      <x:c r="J344" s="264"/>
      <x:c r="K344" s="264"/>
      <x:c r="L344" s="264"/>
      <x:c r="M344" s="264"/>
      <x:c r="N344" s="264"/>
      <x:c r="O344" s="265"/>
      <x:c r="P344" s="264"/>
      <x:c r="Q344" s="264"/>
      <x:c r="R344" s="264"/>
      <x:c r="S344" s="264"/>
      <x:c r="T344" s="136"/>
      <x:c r="U344" s="136"/>
      <x:c r="V344" s="136"/>
      <x:c r="W344" s="136"/>
      <x:c r="X344" s="136"/>
      <x:c r="Y344" s="136"/>
      <x:c r="Z344" s="136"/>
    </x:row>
    <x:row r="345" ht="37.5" hidden="0" customHeight="1">
      <x:c r="A345" s="264"/>
      <x:c r="B345" s="264"/>
      <x:c r="C345" s="264"/>
      <x:c r="D345" s="264"/>
      <x:c r="E345" s="265"/>
      <x:c r="F345" s="265"/>
      <x:c r="G345" s="264"/>
      <x:c r="H345" s="264"/>
      <x:c r="I345" s="276"/>
      <x:c r="J345" s="264"/>
      <x:c r="K345" s="264"/>
      <x:c r="L345" s="264"/>
      <x:c r="M345" s="264"/>
      <x:c r="N345" s="264"/>
      <x:c r="O345" s="265"/>
      <x:c r="P345" s="264"/>
      <x:c r="Q345" s="264"/>
      <x:c r="R345" s="264"/>
      <x:c r="S345" s="264"/>
      <x:c r="T345" s="136"/>
      <x:c r="U345" s="136"/>
      <x:c r="V345" s="136"/>
      <x:c r="W345" s="136"/>
      <x:c r="X345" s="136"/>
      <x:c r="Y345" s="136"/>
      <x:c r="Z345" s="136"/>
    </x:row>
    <x:row r="346" ht="37.5" hidden="0" customHeight="1">
      <x:c r="A346" s="264"/>
      <x:c r="B346" s="264"/>
      <x:c r="C346" s="264"/>
      <x:c r="D346" s="264"/>
      <x:c r="E346" s="265"/>
      <x:c r="F346" s="265"/>
      <x:c r="G346" s="264"/>
      <x:c r="H346" s="264"/>
      <x:c r="I346" s="276"/>
      <x:c r="J346" s="264"/>
      <x:c r="K346" s="264"/>
      <x:c r="L346" s="264"/>
      <x:c r="M346" s="264"/>
      <x:c r="N346" s="264"/>
      <x:c r="O346" s="265"/>
      <x:c r="P346" s="264"/>
      <x:c r="Q346" s="264"/>
      <x:c r="R346" s="264"/>
      <x:c r="S346" s="264"/>
      <x:c r="T346" s="136"/>
      <x:c r="U346" s="136"/>
      <x:c r="V346" s="136"/>
      <x:c r="W346" s="136"/>
      <x:c r="X346" s="136"/>
      <x:c r="Y346" s="136"/>
      <x:c r="Z346" s="136"/>
    </x:row>
    <x:row r="347" ht="37.5" hidden="0" customHeight="1">
      <x:c r="A347" s="264"/>
      <x:c r="B347" s="264"/>
      <x:c r="C347" s="264"/>
      <x:c r="D347" s="264"/>
      <x:c r="E347" s="265"/>
      <x:c r="F347" s="265"/>
      <x:c r="G347" s="264"/>
      <x:c r="H347" s="264"/>
      <x:c r="I347" s="276"/>
      <x:c r="J347" s="264"/>
      <x:c r="K347" s="264"/>
      <x:c r="L347" s="264"/>
      <x:c r="M347" s="264"/>
      <x:c r="N347" s="264"/>
      <x:c r="O347" s="265"/>
      <x:c r="P347" s="264"/>
      <x:c r="Q347" s="264"/>
      <x:c r="R347" s="264"/>
      <x:c r="S347" s="264"/>
      <x:c r="T347" s="136"/>
      <x:c r="U347" s="136"/>
      <x:c r="V347" s="136"/>
      <x:c r="W347" s="136"/>
      <x:c r="X347" s="136"/>
      <x:c r="Y347" s="136"/>
      <x:c r="Z347" s="136"/>
    </x:row>
    <x:row r="348" ht="37.5" hidden="0" customHeight="1">
      <x:c r="A348" s="264"/>
      <x:c r="B348" s="264"/>
      <x:c r="C348" s="264"/>
      <x:c r="D348" s="264"/>
      <x:c r="E348" s="265"/>
      <x:c r="F348" s="265"/>
      <x:c r="G348" s="264"/>
      <x:c r="H348" s="264"/>
      <x:c r="I348" s="276"/>
      <x:c r="J348" s="264"/>
      <x:c r="K348" s="264"/>
      <x:c r="L348" s="264"/>
      <x:c r="M348" s="264"/>
      <x:c r="N348" s="264"/>
      <x:c r="O348" s="265"/>
      <x:c r="P348" s="264"/>
      <x:c r="Q348" s="264"/>
      <x:c r="R348" s="264"/>
      <x:c r="S348" s="264"/>
      <x:c r="T348" s="136"/>
      <x:c r="U348" s="136"/>
      <x:c r="V348" s="136"/>
      <x:c r="W348" s="136"/>
      <x:c r="X348" s="136"/>
      <x:c r="Y348" s="136"/>
      <x:c r="Z348" s="136"/>
    </x:row>
    <x:row r="349" ht="37.5" hidden="0" customHeight="1">
      <x:c r="A349" s="264"/>
      <x:c r="B349" s="264"/>
      <x:c r="C349" s="264"/>
      <x:c r="D349" s="264"/>
      <x:c r="E349" s="265"/>
      <x:c r="F349" s="265"/>
      <x:c r="G349" s="264"/>
      <x:c r="H349" s="264"/>
      <x:c r="I349" s="276"/>
      <x:c r="J349" s="264"/>
      <x:c r="K349" s="264"/>
      <x:c r="L349" s="264"/>
      <x:c r="M349" s="264"/>
      <x:c r="N349" s="264"/>
      <x:c r="O349" s="265"/>
      <x:c r="P349" s="264"/>
      <x:c r="Q349" s="264"/>
      <x:c r="R349" s="264"/>
      <x:c r="S349" s="264"/>
      <x:c r="T349" s="136"/>
      <x:c r="U349" s="136"/>
      <x:c r="V349" s="136"/>
      <x:c r="W349" s="136"/>
      <x:c r="X349" s="136"/>
      <x:c r="Y349" s="136"/>
      <x:c r="Z349" s="136"/>
    </x:row>
    <x:row r="350" ht="37.5" hidden="0" customHeight="1">
      <x:c r="A350" s="264"/>
      <x:c r="B350" s="264"/>
      <x:c r="C350" s="264"/>
      <x:c r="D350" s="264"/>
      <x:c r="E350" s="265"/>
      <x:c r="F350" s="265"/>
      <x:c r="G350" s="264"/>
      <x:c r="H350" s="264"/>
      <x:c r="I350" s="276"/>
      <x:c r="J350" s="264"/>
      <x:c r="K350" s="264"/>
      <x:c r="L350" s="264"/>
      <x:c r="M350" s="264"/>
      <x:c r="N350" s="264"/>
      <x:c r="O350" s="265"/>
      <x:c r="P350" s="264"/>
      <x:c r="Q350" s="264"/>
      <x:c r="R350" s="264"/>
      <x:c r="S350" s="264"/>
      <x:c r="T350" s="136"/>
      <x:c r="U350" s="136"/>
      <x:c r="V350" s="136"/>
      <x:c r="W350" s="136"/>
      <x:c r="X350" s="136"/>
      <x:c r="Y350" s="136"/>
      <x:c r="Z350" s="136"/>
    </x:row>
    <x:row r="351" ht="37.5" hidden="0" customHeight="1">
      <x:c r="A351" s="264"/>
      <x:c r="B351" s="264"/>
      <x:c r="C351" s="264"/>
      <x:c r="D351" s="264"/>
      <x:c r="E351" s="265"/>
      <x:c r="F351" s="265"/>
      <x:c r="G351" s="264"/>
      <x:c r="H351" s="264"/>
      <x:c r="I351" s="276"/>
      <x:c r="J351" s="264"/>
      <x:c r="K351" s="264"/>
      <x:c r="L351" s="264"/>
      <x:c r="M351" s="264"/>
      <x:c r="N351" s="264"/>
      <x:c r="O351" s="265"/>
      <x:c r="P351" s="264"/>
      <x:c r="Q351" s="264"/>
      <x:c r="R351" s="264"/>
      <x:c r="S351" s="264"/>
      <x:c r="T351" s="136"/>
      <x:c r="U351" s="136"/>
      <x:c r="V351" s="136"/>
      <x:c r="W351" s="136"/>
      <x:c r="X351" s="136"/>
      <x:c r="Y351" s="136"/>
      <x:c r="Z351" s="136"/>
    </x:row>
    <x:row r="352" ht="37.5" hidden="0" customHeight="1">
      <x:c r="A352" s="264"/>
      <x:c r="B352" s="264"/>
      <x:c r="C352" s="264"/>
      <x:c r="D352" s="264"/>
      <x:c r="E352" s="265"/>
      <x:c r="F352" s="265"/>
      <x:c r="G352" s="264"/>
      <x:c r="H352" s="264"/>
      <x:c r="I352" s="276"/>
      <x:c r="J352" s="264"/>
      <x:c r="K352" s="264"/>
      <x:c r="L352" s="264"/>
      <x:c r="M352" s="264"/>
      <x:c r="N352" s="264"/>
      <x:c r="O352" s="265"/>
      <x:c r="P352" s="264"/>
      <x:c r="Q352" s="264"/>
      <x:c r="R352" s="264"/>
      <x:c r="S352" s="264"/>
      <x:c r="T352" s="136"/>
      <x:c r="U352" s="136"/>
      <x:c r="V352" s="136"/>
      <x:c r="W352" s="136"/>
      <x:c r="X352" s="136"/>
      <x:c r="Y352" s="136"/>
      <x:c r="Z352" s="136"/>
    </x:row>
    <x:row r="353" ht="37.5" hidden="0" customHeight="1">
      <x:c r="A353" s="264"/>
      <x:c r="B353" s="264"/>
      <x:c r="C353" s="264"/>
      <x:c r="D353" s="264"/>
      <x:c r="E353" s="265"/>
      <x:c r="F353" s="265"/>
      <x:c r="G353" s="264"/>
      <x:c r="H353" s="264"/>
      <x:c r="I353" s="276"/>
      <x:c r="J353" s="264"/>
      <x:c r="K353" s="264"/>
      <x:c r="L353" s="264"/>
      <x:c r="M353" s="264"/>
      <x:c r="N353" s="264"/>
      <x:c r="O353" s="265"/>
      <x:c r="P353" s="264"/>
      <x:c r="Q353" s="264"/>
      <x:c r="R353" s="264"/>
      <x:c r="S353" s="264"/>
      <x:c r="T353" s="136"/>
      <x:c r="U353" s="136"/>
      <x:c r="V353" s="136"/>
      <x:c r="W353" s="136"/>
      <x:c r="X353" s="136"/>
      <x:c r="Y353" s="136"/>
      <x:c r="Z353" s="136"/>
    </x:row>
    <x:row r="354" ht="37.5" hidden="0" customHeight="1">
      <x:c r="A354" s="264"/>
      <x:c r="B354" s="264"/>
      <x:c r="C354" s="264"/>
      <x:c r="D354" s="264"/>
      <x:c r="E354" s="265"/>
      <x:c r="F354" s="265"/>
      <x:c r="G354" s="264"/>
      <x:c r="H354" s="264"/>
      <x:c r="I354" s="276"/>
      <x:c r="J354" s="264"/>
      <x:c r="K354" s="264"/>
      <x:c r="L354" s="264"/>
      <x:c r="M354" s="264"/>
      <x:c r="N354" s="264"/>
      <x:c r="O354" s="265"/>
      <x:c r="P354" s="264"/>
      <x:c r="Q354" s="264"/>
      <x:c r="R354" s="264"/>
      <x:c r="S354" s="264"/>
      <x:c r="T354" s="136"/>
      <x:c r="U354" s="136"/>
      <x:c r="V354" s="136"/>
      <x:c r="W354" s="136"/>
      <x:c r="X354" s="136"/>
      <x:c r="Y354" s="136"/>
      <x:c r="Z354" s="136"/>
    </x:row>
    <x:row r="355" ht="37.5" hidden="0" customHeight="1">
      <x:c r="A355" s="264"/>
      <x:c r="B355" s="264"/>
      <x:c r="C355" s="264"/>
      <x:c r="D355" s="264"/>
      <x:c r="E355" s="265"/>
      <x:c r="F355" s="265"/>
      <x:c r="G355" s="264"/>
      <x:c r="H355" s="264"/>
      <x:c r="I355" s="276"/>
      <x:c r="J355" s="264"/>
      <x:c r="K355" s="264"/>
      <x:c r="L355" s="264"/>
      <x:c r="M355" s="264"/>
      <x:c r="N355" s="264"/>
      <x:c r="O355" s="265"/>
      <x:c r="P355" s="264"/>
      <x:c r="Q355" s="264"/>
      <x:c r="R355" s="264"/>
      <x:c r="S355" s="264"/>
      <x:c r="T355" s="136"/>
      <x:c r="U355" s="136"/>
      <x:c r="V355" s="136"/>
      <x:c r="W355" s="136"/>
      <x:c r="X355" s="136"/>
      <x:c r="Y355" s="136"/>
      <x:c r="Z355" s="136"/>
    </x:row>
    <x:row r="356" ht="37.5" hidden="0" customHeight="1">
      <x:c r="A356" s="264"/>
      <x:c r="B356" s="264"/>
      <x:c r="C356" s="264"/>
      <x:c r="D356" s="264"/>
      <x:c r="E356" s="265"/>
      <x:c r="F356" s="265"/>
      <x:c r="G356" s="264"/>
      <x:c r="H356" s="264"/>
      <x:c r="I356" s="276"/>
      <x:c r="J356" s="264"/>
      <x:c r="K356" s="264"/>
      <x:c r="L356" s="264"/>
      <x:c r="M356" s="264"/>
      <x:c r="N356" s="264"/>
      <x:c r="O356" s="265"/>
      <x:c r="P356" s="264"/>
      <x:c r="Q356" s="264"/>
      <x:c r="R356" s="264"/>
      <x:c r="S356" s="264"/>
      <x:c r="T356" s="136"/>
      <x:c r="U356" s="136"/>
      <x:c r="V356" s="136"/>
      <x:c r="W356" s="136"/>
      <x:c r="X356" s="136"/>
      <x:c r="Y356" s="136"/>
      <x:c r="Z356" s="136"/>
    </x:row>
    <x:row r="357" ht="37.5" hidden="0" customHeight="1">
      <x:c r="A357" s="264"/>
      <x:c r="B357" s="264"/>
      <x:c r="C357" s="264"/>
      <x:c r="D357" s="264"/>
      <x:c r="E357" s="265"/>
      <x:c r="F357" s="265"/>
      <x:c r="G357" s="264"/>
      <x:c r="H357" s="264"/>
      <x:c r="I357" s="276"/>
      <x:c r="J357" s="264"/>
      <x:c r="K357" s="264"/>
      <x:c r="L357" s="264"/>
      <x:c r="M357" s="264"/>
      <x:c r="N357" s="264"/>
      <x:c r="O357" s="265"/>
      <x:c r="P357" s="264"/>
      <x:c r="Q357" s="264"/>
      <x:c r="R357" s="264"/>
      <x:c r="S357" s="264"/>
      <x:c r="T357" s="136"/>
      <x:c r="U357" s="136"/>
      <x:c r="V357" s="136"/>
      <x:c r="W357" s="136"/>
      <x:c r="X357" s="136"/>
      <x:c r="Y357" s="136"/>
      <x:c r="Z357" s="136"/>
    </x:row>
    <x:row r="358" ht="37.5" hidden="0" customHeight="1">
      <x:c r="A358" s="264"/>
      <x:c r="B358" s="264"/>
      <x:c r="C358" s="264"/>
      <x:c r="D358" s="264"/>
      <x:c r="E358" s="265"/>
      <x:c r="F358" s="265"/>
      <x:c r="G358" s="264"/>
      <x:c r="H358" s="264"/>
      <x:c r="I358" s="276"/>
      <x:c r="J358" s="264"/>
      <x:c r="K358" s="264"/>
      <x:c r="L358" s="264"/>
      <x:c r="M358" s="264"/>
      <x:c r="N358" s="264"/>
      <x:c r="O358" s="265"/>
      <x:c r="P358" s="264"/>
      <x:c r="Q358" s="264"/>
      <x:c r="R358" s="264"/>
      <x:c r="S358" s="264"/>
      <x:c r="T358" s="136"/>
      <x:c r="U358" s="136"/>
      <x:c r="V358" s="136"/>
      <x:c r="W358" s="136"/>
      <x:c r="X358" s="136"/>
      <x:c r="Y358" s="136"/>
      <x:c r="Z358" s="136"/>
    </x:row>
    <x:row r="359" ht="37.5" hidden="0" customHeight="1">
      <x:c r="A359" s="264"/>
      <x:c r="B359" s="264"/>
      <x:c r="C359" s="264"/>
      <x:c r="D359" s="264"/>
      <x:c r="E359" s="265"/>
      <x:c r="F359" s="265"/>
      <x:c r="G359" s="264"/>
      <x:c r="H359" s="264"/>
      <x:c r="I359" s="276"/>
      <x:c r="J359" s="264"/>
      <x:c r="K359" s="264"/>
      <x:c r="L359" s="264"/>
      <x:c r="M359" s="264"/>
      <x:c r="N359" s="264"/>
      <x:c r="O359" s="265"/>
      <x:c r="P359" s="264"/>
      <x:c r="Q359" s="264"/>
      <x:c r="R359" s="264"/>
      <x:c r="S359" s="264"/>
      <x:c r="T359" s="136"/>
      <x:c r="U359" s="136"/>
      <x:c r="V359" s="136"/>
      <x:c r="W359" s="136"/>
      <x:c r="X359" s="136"/>
      <x:c r="Y359" s="136"/>
      <x:c r="Z359" s="136"/>
    </x:row>
    <x:row r="360" ht="37.5" hidden="0" customHeight="1">
      <x:c r="A360" s="264"/>
      <x:c r="B360" s="264"/>
      <x:c r="C360" s="264"/>
      <x:c r="D360" s="264"/>
      <x:c r="E360" s="265"/>
      <x:c r="F360" s="265"/>
      <x:c r="G360" s="264"/>
      <x:c r="H360" s="264"/>
      <x:c r="I360" s="276"/>
      <x:c r="J360" s="264"/>
      <x:c r="K360" s="264"/>
      <x:c r="L360" s="264"/>
      <x:c r="M360" s="264"/>
      <x:c r="N360" s="264"/>
      <x:c r="O360" s="265"/>
      <x:c r="P360" s="264"/>
      <x:c r="Q360" s="264"/>
      <x:c r="R360" s="264"/>
      <x:c r="S360" s="264"/>
      <x:c r="T360" s="136"/>
      <x:c r="U360" s="136"/>
      <x:c r="V360" s="136"/>
      <x:c r="W360" s="136"/>
      <x:c r="X360" s="136"/>
      <x:c r="Y360" s="136"/>
      <x:c r="Z360" s="136"/>
    </x:row>
    <x:row r="361" ht="37.5" hidden="0" customHeight="1">
      <x:c r="A361" s="264"/>
      <x:c r="B361" s="264"/>
      <x:c r="C361" s="264"/>
      <x:c r="D361" s="264"/>
      <x:c r="E361" s="265"/>
      <x:c r="F361" s="265"/>
      <x:c r="G361" s="264"/>
      <x:c r="H361" s="264"/>
      <x:c r="I361" s="276"/>
      <x:c r="J361" s="264"/>
      <x:c r="K361" s="264"/>
      <x:c r="L361" s="264"/>
      <x:c r="M361" s="264"/>
      <x:c r="N361" s="264"/>
      <x:c r="O361" s="265"/>
      <x:c r="P361" s="264"/>
      <x:c r="Q361" s="264"/>
      <x:c r="R361" s="264"/>
      <x:c r="S361" s="264"/>
      <x:c r="T361" s="136"/>
      <x:c r="U361" s="136"/>
      <x:c r="V361" s="136"/>
      <x:c r="W361" s="136"/>
      <x:c r="X361" s="136"/>
      <x:c r="Y361" s="136"/>
      <x:c r="Z361" s="136"/>
    </x:row>
    <x:row r="362" ht="37.5" hidden="0" customHeight="1">
      <x:c r="A362" s="264"/>
      <x:c r="B362" s="264"/>
      <x:c r="C362" s="264"/>
      <x:c r="D362" s="264"/>
      <x:c r="E362" s="265"/>
      <x:c r="F362" s="265"/>
      <x:c r="G362" s="264"/>
      <x:c r="H362" s="264"/>
      <x:c r="I362" s="276"/>
      <x:c r="J362" s="264"/>
      <x:c r="K362" s="264"/>
      <x:c r="L362" s="264"/>
      <x:c r="M362" s="264"/>
      <x:c r="N362" s="264"/>
      <x:c r="O362" s="265"/>
      <x:c r="P362" s="264"/>
      <x:c r="Q362" s="264"/>
      <x:c r="R362" s="264"/>
      <x:c r="S362" s="264"/>
      <x:c r="T362" s="136"/>
      <x:c r="U362" s="136"/>
      <x:c r="V362" s="136"/>
      <x:c r="W362" s="136"/>
      <x:c r="X362" s="136"/>
      <x:c r="Y362" s="136"/>
      <x:c r="Z362" s="136"/>
    </x:row>
    <x:row r="363" ht="37.5" hidden="0" customHeight="1">
      <x:c r="A363" s="264"/>
      <x:c r="B363" s="264"/>
      <x:c r="C363" s="264"/>
      <x:c r="D363" s="264"/>
      <x:c r="E363" s="265"/>
      <x:c r="F363" s="265"/>
      <x:c r="G363" s="264"/>
      <x:c r="H363" s="264"/>
      <x:c r="I363" s="276"/>
      <x:c r="J363" s="264"/>
      <x:c r="K363" s="264"/>
      <x:c r="L363" s="264"/>
      <x:c r="M363" s="264"/>
      <x:c r="N363" s="264"/>
      <x:c r="O363" s="265"/>
      <x:c r="P363" s="264"/>
      <x:c r="Q363" s="264"/>
      <x:c r="R363" s="264"/>
      <x:c r="S363" s="264"/>
      <x:c r="T363" s="136"/>
      <x:c r="U363" s="136"/>
      <x:c r="V363" s="136"/>
      <x:c r="W363" s="136"/>
      <x:c r="X363" s="136"/>
      <x:c r="Y363" s="136"/>
      <x:c r="Z363" s="136"/>
    </x:row>
    <x:row r="364" ht="37.5" hidden="0" customHeight="1">
      <x:c r="A364" s="264"/>
      <x:c r="B364" s="264"/>
      <x:c r="C364" s="264"/>
      <x:c r="D364" s="264"/>
      <x:c r="E364" s="265"/>
      <x:c r="F364" s="265"/>
      <x:c r="G364" s="264"/>
      <x:c r="H364" s="264"/>
      <x:c r="I364" s="276"/>
      <x:c r="J364" s="264"/>
      <x:c r="K364" s="264"/>
      <x:c r="L364" s="264"/>
      <x:c r="M364" s="264"/>
      <x:c r="N364" s="264"/>
      <x:c r="O364" s="265"/>
      <x:c r="P364" s="264"/>
      <x:c r="Q364" s="264"/>
      <x:c r="R364" s="264"/>
      <x:c r="S364" s="264"/>
      <x:c r="T364" s="136"/>
      <x:c r="U364" s="136"/>
      <x:c r="V364" s="136"/>
      <x:c r="W364" s="136"/>
      <x:c r="X364" s="136"/>
      <x:c r="Y364" s="136"/>
      <x:c r="Z364" s="136"/>
    </x:row>
    <x:row r="365" ht="37.5" hidden="0" customHeight="1">
      <x:c r="A365" s="264"/>
      <x:c r="B365" s="264"/>
      <x:c r="C365" s="264"/>
      <x:c r="D365" s="264"/>
      <x:c r="E365" s="265"/>
      <x:c r="F365" s="265"/>
      <x:c r="G365" s="264"/>
      <x:c r="H365" s="264"/>
      <x:c r="I365" s="276"/>
      <x:c r="J365" s="264"/>
      <x:c r="K365" s="264"/>
      <x:c r="L365" s="264"/>
      <x:c r="M365" s="264"/>
      <x:c r="N365" s="264"/>
      <x:c r="O365" s="265"/>
      <x:c r="P365" s="264"/>
      <x:c r="Q365" s="264"/>
      <x:c r="R365" s="264"/>
      <x:c r="S365" s="264"/>
      <x:c r="T365" s="136"/>
      <x:c r="U365" s="136"/>
      <x:c r="V365" s="136"/>
      <x:c r="W365" s="136"/>
      <x:c r="X365" s="136"/>
      <x:c r="Y365" s="136"/>
      <x:c r="Z365" s="136"/>
    </x:row>
    <x:row r="366" ht="37.5" hidden="0" customHeight="1">
      <x:c r="A366" s="264"/>
      <x:c r="B366" s="264"/>
      <x:c r="C366" s="264"/>
      <x:c r="D366" s="264"/>
      <x:c r="E366" s="265"/>
      <x:c r="F366" s="265"/>
      <x:c r="G366" s="264"/>
      <x:c r="H366" s="264"/>
      <x:c r="I366" s="276"/>
      <x:c r="J366" s="264"/>
      <x:c r="K366" s="264"/>
      <x:c r="L366" s="264"/>
      <x:c r="M366" s="264"/>
      <x:c r="N366" s="264"/>
      <x:c r="O366" s="265"/>
      <x:c r="P366" s="264"/>
      <x:c r="Q366" s="264"/>
      <x:c r="R366" s="264"/>
      <x:c r="S366" s="264"/>
      <x:c r="T366" s="136"/>
      <x:c r="U366" s="136"/>
      <x:c r="V366" s="136"/>
      <x:c r="W366" s="136"/>
      <x:c r="X366" s="136"/>
      <x:c r="Y366" s="136"/>
      <x:c r="Z366" s="136"/>
    </x:row>
    <x:row r="367" ht="37.5" hidden="0" customHeight="1">
      <x:c r="A367" s="264"/>
      <x:c r="B367" s="264"/>
      <x:c r="C367" s="264"/>
      <x:c r="D367" s="264"/>
      <x:c r="E367" s="265"/>
      <x:c r="F367" s="265"/>
      <x:c r="G367" s="264"/>
      <x:c r="H367" s="264"/>
      <x:c r="I367" s="276"/>
      <x:c r="J367" s="264"/>
      <x:c r="K367" s="264"/>
      <x:c r="L367" s="264"/>
      <x:c r="M367" s="264"/>
      <x:c r="N367" s="264"/>
      <x:c r="O367" s="265"/>
      <x:c r="P367" s="264"/>
      <x:c r="Q367" s="264"/>
      <x:c r="R367" s="264"/>
      <x:c r="S367" s="264"/>
      <x:c r="T367" s="136"/>
      <x:c r="U367" s="136"/>
      <x:c r="V367" s="136"/>
      <x:c r="W367" s="136"/>
      <x:c r="X367" s="136"/>
      <x:c r="Y367" s="136"/>
      <x:c r="Z367" s="136"/>
    </x:row>
    <x:row r="368" ht="37.5" hidden="0" customHeight="1">
      <x:c r="A368" s="264"/>
      <x:c r="B368" s="264"/>
      <x:c r="C368" s="264"/>
      <x:c r="D368" s="264"/>
      <x:c r="E368" s="265"/>
      <x:c r="F368" s="265"/>
      <x:c r="G368" s="264"/>
      <x:c r="H368" s="264"/>
      <x:c r="I368" s="276"/>
      <x:c r="J368" s="264"/>
      <x:c r="K368" s="264"/>
      <x:c r="L368" s="264"/>
      <x:c r="M368" s="264"/>
      <x:c r="N368" s="264"/>
      <x:c r="O368" s="265"/>
      <x:c r="P368" s="264"/>
      <x:c r="Q368" s="264"/>
      <x:c r="R368" s="264"/>
      <x:c r="S368" s="264"/>
      <x:c r="T368" s="136"/>
      <x:c r="U368" s="136"/>
      <x:c r="V368" s="136"/>
      <x:c r="W368" s="136"/>
      <x:c r="X368" s="136"/>
      <x:c r="Y368" s="136"/>
      <x:c r="Z368" s="136"/>
    </x:row>
    <x:row r="369" ht="37.5" hidden="0" customHeight="1">
      <x:c r="A369" s="264"/>
      <x:c r="B369" s="264"/>
      <x:c r="C369" s="264"/>
      <x:c r="D369" s="264"/>
      <x:c r="E369" s="265"/>
      <x:c r="F369" s="265"/>
      <x:c r="G369" s="264"/>
      <x:c r="H369" s="264"/>
      <x:c r="I369" s="276"/>
      <x:c r="J369" s="264"/>
      <x:c r="K369" s="264"/>
      <x:c r="L369" s="264"/>
      <x:c r="M369" s="264"/>
      <x:c r="N369" s="264"/>
      <x:c r="O369" s="265"/>
      <x:c r="P369" s="264"/>
      <x:c r="Q369" s="264"/>
      <x:c r="R369" s="264"/>
      <x:c r="S369" s="264"/>
      <x:c r="T369" s="136"/>
      <x:c r="U369" s="136"/>
      <x:c r="V369" s="136"/>
      <x:c r="W369" s="136"/>
      <x:c r="X369" s="136"/>
      <x:c r="Y369" s="136"/>
      <x:c r="Z369" s="136"/>
    </x:row>
    <x:row r="370" ht="37.5" hidden="0" customHeight="1">
      <x:c r="A370" s="264"/>
      <x:c r="B370" s="264"/>
      <x:c r="C370" s="264"/>
      <x:c r="D370" s="264"/>
      <x:c r="E370" s="265"/>
      <x:c r="F370" s="265"/>
      <x:c r="G370" s="264"/>
      <x:c r="H370" s="264"/>
      <x:c r="I370" s="276"/>
      <x:c r="J370" s="264"/>
      <x:c r="K370" s="264"/>
      <x:c r="L370" s="264"/>
      <x:c r="M370" s="264"/>
      <x:c r="N370" s="264"/>
      <x:c r="O370" s="265"/>
      <x:c r="P370" s="264"/>
      <x:c r="Q370" s="264"/>
      <x:c r="R370" s="264"/>
      <x:c r="S370" s="264"/>
      <x:c r="T370" s="136"/>
      <x:c r="U370" s="136"/>
      <x:c r="V370" s="136"/>
      <x:c r="W370" s="136"/>
      <x:c r="X370" s="136"/>
      <x:c r="Y370" s="136"/>
      <x:c r="Z370" s="136"/>
    </x:row>
    <x:row r="371" ht="37.5" hidden="0" customHeight="1">
      <x:c r="A371" s="264"/>
      <x:c r="B371" s="264"/>
      <x:c r="C371" s="264"/>
      <x:c r="D371" s="264"/>
      <x:c r="E371" s="265"/>
      <x:c r="F371" s="265"/>
      <x:c r="G371" s="264"/>
      <x:c r="H371" s="264"/>
      <x:c r="I371" s="276"/>
      <x:c r="J371" s="264"/>
      <x:c r="K371" s="264"/>
      <x:c r="L371" s="264"/>
      <x:c r="M371" s="264"/>
      <x:c r="N371" s="264"/>
      <x:c r="O371" s="265"/>
      <x:c r="P371" s="264"/>
      <x:c r="Q371" s="264"/>
      <x:c r="R371" s="264"/>
      <x:c r="S371" s="264"/>
      <x:c r="T371" s="136"/>
      <x:c r="U371" s="136"/>
      <x:c r="V371" s="136"/>
      <x:c r="W371" s="136"/>
      <x:c r="X371" s="136"/>
      <x:c r="Y371" s="136"/>
      <x:c r="Z371" s="136"/>
    </x:row>
    <x:row r="372" ht="37.5" hidden="0" customHeight="1">
      <x:c r="A372" s="264"/>
      <x:c r="B372" s="264"/>
      <x:c r="C372" s="264"/>
      <x:c r="D372" s="264"/>
      <x:c r="E372" s="265"/>
      <x:c r="F372" s="265"/>
      <x:c r="G372" s="264"/>
      <x:c r="H372" s="264"/>
      <x:c r="I372" s="276"/>
      <x:c r="J372" s="264"/>
      <x:c r="K372" s="264"/>
      <x:c r="L372" s="264"/>
      <x:c r="M372" s="264"/>
      <x:c r="N372" s="264"/>
      <x:c r="O372" s="265"/>
      <x:c r="P372" s="264"/>
      <x:c r="Q372" s="264"/>
      <x:c r="R372" s="264"/>
      <x:c r="S372" s="264"/>
      <x:c r="T372" s="136"/>
      <x:c r="U372" s="136"/>
      <x:c r="V372" s="136"/>
      <x:c r="W372" s="136"/>
      <x:c r="X372" s="136"/>
      <x:c r="Y372" s="136"/>
      <x:c r="Z372" s="136"/>
    </x:row>
    <x:row r="373" ht="37.5" hidden="0" customHeight="1">
      <x:c r="A373" s="264"/>
      <x:c r="B373" s="264"/>
      <x:c r="C373" s="264"/>
      <x:c r="D373" s="264"/>
      <x:c r="E373" s="265"/>
      <x:c r="F373" s="265"/>
      <x:c r="G373" s="264"/>
      <x:c r="H373" s="264"/>
      <x:c r="I373" s="276"/>
      <x:c r="J373" s="264"/>
      <x:c r="K373" s="264"/>
      <x:c r="L373" s="264"/>
      <x:c r="M373" s="264"/>
      <x:c r="N373" s="264"/>
      <x:c r="O373" s="265"/>
      <x:c r="P373" s="264"/>
      <x:c r="Q373" s="264"/>
      <x:c r="R373" s="264"/>
      <x:c r="S373" s="264"/>
      <x:c r="T373" s="136"/>
      <x:c r="U373" s="136"/>
      <x:c r="V373" s="136"/>
      <x:c r="W373" s="136"/>
      <x:c r="X373" s="136"/>
      <x:c r="Y373" s="136"/>
      <x:c r="Z373" s="136"/>
    </x:row>
    <x:row r="374" ht="37.5" hidden="0" customHeight="1">
      <x:c r="A374" s="264"/>
      <x:c r="B374" s="264"/>
      <x:c r="C374" s="264"/>
      <x:c r="D374" s="264"/>
      <x:c r="E374" s="265"/>
      <x:c r="F374" s="265"/>
      <x:c r="G374" s="264"/>
      <x:c r="H374" s="264"/>
      <x:c r="I374" s="276"/>
      <x:c r="J374" s="264"/>
      <x:c r="K374" s="264"/>
      <x:c r="L374" s="264"/>
      <x:c r="M374" s="264"/>
      <x:c r="N374" s="264"/>
      <x:c r="O374" s="265"/>
      <x:c r="P374" s="264"/>
      <x:c r="Q374" s="264"/>
      <x:c r="R374" s="264"/>
      <x:c r="S374" s="264"/>
      <x:c r="T374" s="136"/>
      <x:c r="U374" s="136"/>
      <x:c r="V374" s="136"/>
      <x:c r="W374" s="136"/>
      <x:c r="X374" s="136"/>
      <x:c r="Y374" s="136"/>
      <x:c r="Z374" s="136"/>
    </x:row>
    <x:row r="375" ht="37.5" hidden="0" customHeight="1">
      <x:c r="A375" s="264"/>
      <x:c r="B375" s="264"/>
      <x:c r="C375" s="264"/>
      <x:c r="D375" s="264"/>
      <x:c r="E375" s="265"/>
      <x:c r="F375" s="265"/>
      <x:c r="G375" s="264"/>
      <x:c r="H375" s="264"/>
      <x:c r="I375" s="276"/>
      <x:c r="J375" s="264"/>
      <x:c r="K375" s="264"/>
      <x:c r="L375" s="264"/>
      <x:c r="M375" s="264"/>
      <x:c r="N375" s="264"/>
      <x:c r="O375" s="265"/>
      <x:c r="P375" s="264"/>
      <x:c r="Q375" s="264"/>
      <x:c r="R375" s="264"/>
      <x:c r="S375" s="264"/>
      <x:c r="T375" s="136"/>
      <x:c r="U375" s="136"/>
      <x:c r="V375" s="136"/>
      <x:c r="W375" s="136"/>
      <x:c r="X375" s="136"/>
      <x:c r="Y375" s="136"/>
      <x:c r="Z375" s="136"/>
    </x:row>
    <x:row r="376" ht="37.5" hidden="0" customHeight="1">
      <x:c r="A376" s="264"/>
      <x:c r="B376" s="264"/>
      <x:c r="C376" s="264"/>
      <x:c r="D376" s="264"/>
      <x:c r="E376" s="265"/>
      <x:c r="F376" s="265"/>
      <x:c r="G376" s="264"/>
      <x:c r="H376" s="264"/>
      <x:c r="I376" s="276"/>
      <x:c r="J376" s="264"/>
      <x:c r="K376" s="264"/>
      <x:c r="L376" s="264"/>
      <x:c r="M376" s="264"/>
      <x:c r="N376" s="264"/>
      <x:c r="O376" s="265"/>
      <x:c r="P376" s="264"/>
      <x:c r="Q376" s="264"/>
      <x:c r="R376" s="264"/>
      <x:c r="S376" s="264"/>
      <x:c r="T376" s="136"/>
      <x:c r="U376" s="136"/>
      <x:c r="V376" s="136"/>
      <x:c r="W376" s="136"/>
      <x:c r="X376" s="136"/>
      <x:c r="Y376" s="136"/>
      <x:c r="Z376" s="136"/>
    </x:row>
    <x:row r="377" ht="37.5" hidden="0" customHeight="1">
      <x:c r="A377" s="264"/>
      <x:c r="B377" s="264"/>
      <x:c r="C377" s="264"/>
      <x:c r="D377" s="264"/>
      <x:c r="E377" s="265"/>
      <x:c r="F377" s="265"/>
      <x:c r="G377" s="264"/>
      <x:c r="H377" s="264"/>
      <x:c r="I377" s="276"/>
      <x:c r="J377" s="264"/>
      <x:c r="K377" s="264"/>
      <x:c r="L377" s="264"/>
      <x:c r="M377" s="264"/>
      <x:c r="N377" s="264"/>
      <x:c r="O377" s="265"/>
      <x:c r="P377" s="264"/>
      <x:c r="Q377" s="264"/>
      <x:c r="R377" s="264"/>
      <x:c r="S377" s="264"/>
      <x:c r="T377" s="136"/>
      <x:c r="U377" s="136"/>
      <x:c r="V377" s="136"/>
      <x:c r="W377" s="136"/>
      <x:c r="X377" s="136"/>
      <x:c r="Y377" s="136"/>
      <x:c r="Z377" s="136"/>
    </x:row>
    <x:row r="378" ht="37.5" hidden="0" customHeight="1">
      <x:c r="A378" s="264"/>
      <x:c r="B378" s="264"/>
      <x:c r="C378" s="264"/>
      <x:c r="D378" s="264"/>
      <x:c r="E378" s="265"/>
      <x:c r="F378" s="265"/>
      <x:c r="G378" s="264"/>
      <x:c r="H378" s="264"/>
      <x:c r="I378" s="276"/>
      <x:c r="J378" s="264"/>
      <x:c r="K378" s="264"/>
      <x:c r="L378" s="264"/>
      <x:c r="M378" s="264"/>
      <x:c r="N378" s="264"/>
      <x:c r="O378" s="265"/>
      <x:c r="P378" s="264"/>
      <x:c r="Q378" s="264"/>
      <x:c r="R378" s="264"/>
      <x:c r="S378" s="264"/>
      <x:c r="T378" s="136"/>
      <x:c r="U378" s="136"/>
      <x:c r="V378" s="136"/>
      <x:c r="W378" s="136"/>
      <x:c r="X378" s="136"/>
      <x:c r="Y378" s="136"/>
      <x:c r="Z378" s="136"/>
    </x:row>
    <x:row r="379" ht="37.5" hidden="0" customHeight="1">
      <x:c r="A379" s="264"/>
      <x:c r="B379" s="264"/>
      <x:c r="C379" s="264"/>
      <x:c r="D379" s="264"/>
      <x:c r="E379" s="265"/>
      <x:c r="F379" s="265"/>
      <x:c r="G379" s="264"/>
      <x:c r="H379" s="264"/>
      <x:c r="I379" s="276"/>
      <x:c r="J379" s="264"/>
      <x:c r="K379" s="264"/>
      <x:c r="L379" s="264"/>
      <x:c r="M379" s="264"/>
      <x:c r="N379" s="264"/>
      <x:c r="O379" s="265"/>
      <x:c r="P379" s="264"/>
      <x:c r="Q379" s="264"/>
      <x:c r="R379" s="264"/>
      <x:c r="S379" s="264"/>
      <x:c r="T379" s="136"/>
      <x:c r="U379" s="136"/>
      <x:c r="V379" s="136"/>
      <x:c r="W379" s="136"/>
      <x:c r="X379" s="136"/>
      <x:c r="Y379" s="136"/>
      <x:c r="Z379" s="136"/>
    </x:row>
    <x:row r="380" ht="37.5" hidden="0" customHeight="1">
      <x:c r="A380" s="264"/>
      <x:c r="B380" s="264"/>
      <x:c r="C380" s="264"/>
      <x:c r="D380" s="264"/>
      <x:c r="E380" s="265"/>
      <x:c r="F380" s="265"/>
      <x:c r="G380" s="264"/>
      <x:c r="H380" s="264"/>
      <x:c r="I380" s="276"/>
      <x:c r="J380" s="264"/>
      <x:c r="K380" s="264"/>
      <x:c r="L380" s="264"/>
      <x:c r="M380" s="264"/>
      <x:c r="N380" s="264"/>
      <x:c r="O380" s="265"/>
      <x:c r="P380" s="264"/>
      <x:c r="Q380" s="264"/>
      <x:c r="R380" s="264"/>
      <x:c r="S380" s="264"/>
      <x:c r="T380" s="136"/>
      <x:c r="U380" s="136"/>
      <x:c r="V380" s="136"/>
      <x:c r="W380" s="136"/>
      <x:c r="X380" s="136"/>
      <x:c r="Y380" s="136"/>
      <x:c r="Z380" s="136"/>
    </x:row>
    <x:row r="381" ht="37.5" hidden="0" customHeight="1">
      <x:c r="A381" s="264"/>
      <x:c r="B381" s="264"/>
      <x:c r="C381" s="264"/>
      <x:c r="D381" s="264"/>
      <x:c r="E381" s="265"/>
      <x:c r="F381" s="265"/>
      <x:c r="G381" s="264"/>
      <x:c r="H381" s="264"/>
      <x:c r="I381" s="276"/>
      <x:c r="J381" s="264"/>
      <x:c r="K381" s="264"/>
      <x:c r="L381" s="264"/>
      <x:c r="M381" s="264"/>
      <x:c r="N381" s="264"/>
      <x:c r="O381" s="265"/>
      <x:c r="P381" s="264"/>
      <x:c r="Q381" s="264"/>
      <x:c r="R381" s="264"/>
      <x:c r="S381" s="264"/>
      <x:c r="T381" s="136"/>
      <x:c r="U381" s="136"/>
      <x:c r="V381" s="136"/>
      <x:c r="W381" s="136"/>
      <x:c r="X381" s="136"/>
      <x:c r="Y381" s="136"/>
      <x:c r="Z381" s="136"/>
    </x:row>
    <x:row r="382" ht="37.5" hidden="0" customHeight="1">
      <x:c r="A382" s="264"/>
      <x:c r="B382" s="264"/>
      <x:c r="C382" s="264"/>
      <x:c r="D382" s="264"/>
      <x:c r="E382" s="265"/>
      <x:c r="F382" s="265"/>
      <x:c r="G382" s="264"/>
      <x:c r="H382" s="264"/>
      <x:c r="I382" s="276"/>
      <x:c r="J382" s="264"/>
      <x:c r="K382" s="264"/>
      <x:c r="L382" s="264"/>
      <x:c r="M382" s="264"/>
      <x:c r="N382" s="264"/>
      <x:c r="O382" s="265"/>
      <x:c r="P382" s="264"/>
      <x:c r="Q382" s="264"/>
      <x:c r="R382" s="264"/>
      <x:c r="S382" s="264"/>
      <x:c r="T382" s="136"/>
      <x:c r="U382" s="136"/>
      <x:c r="V382" s="136"/>
      <x:c r="W382" s="136"/>
      <x:c r="X382" s="136"/>
      <x:c r="Y382" s="136"/>
      <x:c r="Z382" s="136"/>
    </x:row>
    <x:row r="383" ht="37.5" hidden="0" customHeight="1">
      <x:c r="A383" s="264"/>
      <x:c r="B383" s="264"/>
      <x:c r="C383" s="264"/>
      <x:c r="D383" s="264"/>
      <x:c r="E383" s="265"/>
      <x:c r="F383" s="265"/>
      <x:c r="G383" s="264"/>
      <x:c r="H383" s="264"/>
      <x:c r="I383" s="276"/>
      <x:c r="J383" s="264"/>
      <x:c r="K383" s="264"/>
      <x:c r="L383" s="264"/>
      <x:c r="M383" s="264"/>
      <x:c r="N383" s="264"/>
      <x:c r="O383" s="265"/>
      <x:c r="P383" s="264"/>
      <x:c r="Q383" s="264"/>
      <x:c r="R383" s="264"/>
      <x:c r="S383" s="264"/>
      <x:c r="T383" s="136"/>
      <x:c r="U383" s="136"/>
      <x:c r="V383" s="136"/>
      <x:c r="W383" s="136"/>
      <x:c r="X383" s="136"/>
      <x:c r="Y383" s="136"/>
      <x:c r="Z383" s="136"/>
    </x:row>
    <x:row r="384" ht="37.5" hidden="0" customHeight="1">
      <x:c r="A384" s="264"/>
      <x:c r="B384" s="264"/>
      <x:c r="C384" s="264"/>
      <x:c r="D384" s="264"/>
      <x:c r="E384" s="265"/>
      <x:c r="F384" s="265"/>
      <x:c r="G384" s="264"/>
      <x:c r="H384" s="264"/>
      <x:c r="I384" s="276"/>
      <x:c r="J384" s="264"/>
      <x:c r="K384" s="264"/>
      <x:c r="L384" s="264"/>
      <x:c r="M384" s="264"/>
      <x:c r="N384" s="264"/>
      <x:c r="O384" s="265"/>
      <x:c r="P384" s="264"/>
      <x:c r="Q384" s="264"/>
      <x:c r="R384" s="264"/>
      <x:c r="S384" s="264"/>
      <x:c r="T384" s="136"/>
      <x:c r="U384" s="136"/>
      <x:c r="V384" s="136"/>
      <x:c r="W384" s="136"/>
      <x:c r="X384" s="136"/>
      <x:c r="Y384" s="136"/>
      <x:c r="Z384" s="136"/>
    </x:row>
    <x:row r="385" ht="37.5" hidden="0" customHeight="1">
      <x:c r="A385" s="264"/>
      <x:c r="B385" s="264"/>
      <x:c r="C385" s="264"/>
      <x:c r="D385" s="264"/>
      <x:c r="E385" s="265"/>
      <x:c r="F385" s="265"/>
      <x:c r="G385" s="264"/>
      <x:c r="H385" s="264"/>
      <x:c r="I385" s="276"/>
      <x:c r="J385" s="264"/>
      <x:c r="K385" s="264"/>
      <x:c r="L385" s="264"/>
      <x:c r="M385" s="264"/>
      <x:c r="N385" s="264"/>
      <x:c r="O385" s="265"/>
      <x:c r="P385" s="264"/>
      <x:c r="Q385" s="264"/>
      <x:c r="R385" s="264"/>
      <x:c r="S385" s="264"/>
      <x:c r="T385" s="136"/>
      <x:c r="U385" s="136"/>
      <x:c r="V385" s="136"/>
      <x:c r="W385" s="136"/>
      <x:c r="X385" s="136"/>
      <x:c r="Y385" s="136"/>
      <x:c r="Z385" s="136"/>
    </x:row>
    <x:row r="386" ht="37.5" hidden="0" customHeight="1">
      <x:c r="A386" s="264"/>
      <x:c r="B386" s="264"/>
      <x:c r="C386" s="264"/>
      <x:c r="D386" s="264"/>
      <x:c r="E386" s="265"/>
      <x:c r="F386" s="265"/>
      <x:c r="G386" s="264"/>
      <x:c r="H386" s="264"/>
      <x:c r="I386" s="276"/>
      <x:c r="J386" s="264"/>
      <x:c r="K386" s="264"/>
      <x:c r="L386" s="264"/>
      <x:c r="M386" s="264"/>
      <x:c r="N386" s="264"/>
      <x:c r="O386" s="265"/>
      <x:c r="P386" s="264"/>
      <x:c r="Q386" s="264"/>
      <x:c r="R386" s="264"/>
      <x:c r="S386" s="264"/>
      <x:c r="T386" s="136"/>
      <x:c r="U386" s="136"/>
      <x:c r="V386" s="136"/>
      <x:c r="W386" s="136"/>
      <x:c r="X386" s="136"/>
      <x:c r="Y386" s="136"/>
      <x:c r="Z386" s="136"/>
    </x:row>
    <x:row r="387" ht="37.5" hidden="0" customHeight="1">
      <x:c r="A387" s="264"/>
      <x:c r="B387" s="264"/>
      <x:c r="C387" s="264"/>
      <x:c r="D387" s="264"/>
      <x:c r="E387" s="265"/>
      <x:c r="F387" s="265"/>
      <x:c r="G387" s="264"/>
      <x:c r="H387" s="264"/>
      <x:c r="I387" s="276"/>
      <x:c r="J387" s="264"/>
      <x:c r="K387" s="264"/>
      <x:c r="L387" s="264"/>
      <x:c r="M387" s="264"/>
      <x:c r="N387" s="264"/>
      <x:c r="O387" s="265"/>
      <x:c r="P387" s="264"/>
      <x:c r="Q387" s="264"/>
      <x:c r="R387" s="264"/>
      <x:c r="S387" s="264"/>
      <x:c r="T387" s="136"/>
      <x:c r="U387" s="136"/>
      <x:c r="V387" s="136"/>
      <x:c r="W387" s="136"/>
      <x:c r="X387" s="136"/>
      <x:c r="Y387" s="136"/>
      <x:c r="Z387" s="136"/>
    </x:row>
    <x:row r="388" ht="37.5" hidden="0" customHeight="1">
      <x:c r="A388" s="264"/>
      <x:c r="B388" s="264"/>
      <x:c r="C388" s="264"/>
      <x:c r="D388" s="264"/>
      <x:c r="E388" s="265"/>
      <x:c r="F388" s="265"/>
      <x:c r="G388" s="264"/>
      <x:c r="H388" s="264"/>
      <x:c r="I388" s="276"/>
      <x:c r="J388" s="264"/>
      <x:c r="K388" s="264"/>
      <x:c r="L388" s="264"/>
      <x:c r="M388" s="264"/>
      <x:c r="N388" s="264"/>
      <x:c r="O388" s="265"/>
      <x:c r="P388" s="264"/>
      <x:c r="Q388" s="264"/>
      <x:c r="R388" s="264"/>
      <x:c r="S388" s="264"/>
      <x:c r="T388" s="136"/>
      <x:c r="U388" s="136"/>
      <x:c r="V388" s="136"/>
      <x:c r="W388" s="136"/>
      <x:c r="X388" s="136"/>
      <x:c r="Y388" s="136"/>
      <x:c r="Z388" s="136"/>
    </x:row>
    <x:row r="389" ht="37.5" hidden="0" customHeight="1">
      <x:c r="A389" s="264"/>
      <x:c r="B389" s="264"/>
      <x:c r="C389" s="264"/>
      <x:c r="D389" s="264"/>
      <x:c r="E389" s="265"/>
      <x:c r="F389" s="265"/>
      <x:c r="G389" s="264"/>
      <x:c r="H389" s="264"/>
      <x:c r="I389" s="276"/>
      <x:c r="J389" s="264"/>
      <x:c r="K389" s="264"/>
      <x:c r="L389" s="264"/>
      <x:c r="M389" s="264"/>
      <x:c r="N389" s="264"/>
      <x:c r="O389" s="265"/>
      <x:c r="P389" s="264"/>
      <x:c r="Q389" s="264"/>
      <x:c r="R389" s="264"/>
      <x:c r="S389" s="264"/>
      <x:c r="T389" s="136"/>
      <x:c r="U389" s="136"/>
      <x:c r="V389" s="136"/>
      <x:c r="W389" s="136"/>
      <x:c r="X389" s="136"/>
      <x:c r="Y389" s="136"/>
      <x:c r="Z389" s="136"/>
    </x:row>
    <x:row r="390" ht="37.5" hidden="0" customHeight="1">
      <x:c r="A390" s="264"/>
      <x:c r="B390" s="264"/>
      <x:c r="C390" s="264"/>
      <x:c r="D390" s="264"/>
      <x:c r="E390" s="265"/>
      <x:c r="F390" s="265"/>
      <x:c r="G390" s="264"/>
      <x:c r="H390" s="264"/>
      <x:c r="I390" s="276"/>
      <x:c r="J390" s="264"/>
      <x:c r="K390" s="264"/>
      <x:c r="L390" s="264"/>
      <x:c r="M390" s="264"/>
      <x:c r="N390" s="264"/>
      <x:c r="O390" s="265"/>
      <x:c r="P390" s="264"/>
      <x:c r="Q390" s="264"/>
      <x:c r="R390" s="264"/>
      <x:c r="S390" s="264"/>
      <x:c r="T390" s="136"/>
      <x:c r="U390" s="136"/>
      <x:c r="V390" s="136"/>
      <x:c r="W390" s="136"/>
      <x:c r="X390" s="136"/>
      <x:c r="Y390" s="136"/>
      <x:c r="Z390" s="136"/>
    </x:row>
    <x:row r="391" ht="37.5" hidden="0" customHeight="1">
      <x:c r="A391" s="264"/>
      <x:c r="B391" s="264"/>
      <x:c r="C391" s="264"/>
      <x:c r="D391" s="264"/>
      <x:c r="E391" s="265"/>
      <x:c r="F391" s="265"/>
      <x:c r="G391" s="264"/>
      <x:c r="H391" s="264"/>
      <x:c r="I391" s="276"/>
      <x:c r="J391" s="264"/>
      <x:c r="K391" s="264"/>
      <x:c r="L391" s="264"/>
      <x:c r="M391" s="264"/>
      <x:c r="N391" s="264"/>
      <x:c r="O391" s="265"/>
      <x:c r="P391" s="264"/>
      <x:c r="Q391" s="264"/>
      <x:c r="R391" s="264"/>
      <x:c r="S391" s="264"/>
      <x:c r="T391" s="136"/>
      <x:c r="U391" s="136"/>
      <x:c r="V391" s="136"/>
      <x:c r="W391" s="136"/>
      <x:c r="X391" s="136"/>
      <x:c r="Y391" s="136"/>
      <x:c r="Z391" s="136"/>
    </x:row>
    <x:row r="392" ht="37.5" hidden="0" customHeight="1">
      <x:c r="A392" s="264"/>
      <x:c r="B392" s="264"/>
      <x:c r="C392" s="264"/>
      <x:c r="D392" s="264"/>
      <x:c r="E392" s="265"/>
      <x:c r="F392" s="265"/>
      <x:c r="G392" s="264"/>
      <x:c r="H392" s="264"/>
      <x:c r="I392" s="276"/>
      <x:c r="J392" s="264"/>
      <x:c r="K392" s="264"/>
      <x:c r="L392" s="264"/>
      <x:c r="M392" s="264"/>
      <x:c r="N392" s="264"/>
      <x:c r="O392" s="265"/>
      <x:c r="P392" s="264"/>
      <x:c r="Q392" s="264"/>
      <x:c r="R392" s="264"/>
      <x:c r="S392" s="264"/>
      <x:c r="T392" s="136"/>
      <x:c r="U392" s="136"/>
      <x:c r="V392" s="136"/>
      <x:c r="W392" s="136"/>
      <x:c r="X392" s="136"/>
      <x:c r="Y392" s="136"/>
      <x:c r="Z392" s="136"/>
    </x:row>
    <x:row r="393" ht="37.5" hidden="0" customHeight="1">
      <x:c r="A393" s="264"/>
      <x:c r="B393" s="264"/>
      <x:c r="C393" s="264"/>
      <x:c r="D393" s="264"/>
      <x:c r="E393" s="265"/>
      <x:c r="F393" s="265"/>
      <x:c r="G393" s="264"/>
      <x:c r="H393" s="264"/>
      <x:c r="I393" s="276"/>
      <x:c r="J393" s="264"/>
      <x:c r="K393" s="264"/>
      <x:c r="L393" s="264"/>
      <x:c r="M393" s="264"/>
      <x:c r="N393" s="264"/>
      <x:c r="O393" s="265"/>
      <x:c r="P393" s="264"/>
      <x:c r="Q393" s="264"/>
      <x:c r="R393" s="264"/>
      <x:c r="S393" s="264"/>
      <x:c r="T393" s="136"/>
      <x:c r="U393" s="136"/>
      <x:c r="V393" s="136"/>
      <x:c r="W393" s="136"/>
      <x:c r="X393" s="136"/>
      <x:c r="Y393" s="136"/>
      <x:c r="Z393" s="136"/>
    </x:row>
    <x:row r="394" ht="37.5" hidden="0" customHeight="1">
      <x:c r="A394" s="264"/>
      <x:c r="B394" s="264"/>
      <x:c r="C394" s="264"/>
      <x:c r="D394" s="264"/>
      <x:c r="E394" s="265"/>
      <x:c r="F394" s="265"/>
      <x:c r="G394" s="264"/>
      <x:c r="H394" s="264"/>
      <x:c r="I394" s="276"/>
      <x:c r="J394" s="264"/>
      <x:c r="K394" s="264"/>
      <x:c r="L394" s="264"/>
      <x:c r="M394" s="264"/>
      <x:c r="N394" s="264"/>
      <x:c r="O394" s="265"/>
      <x:c r="P394" s="264"/>
      <x:c r="Q394" s="264"/>
      <x:c r="R394" s="264"/>
      <x:c r="S394" s="264"/>
      <x:c r="T394" s="136"/>
      <x:c r="U394" s="136"/>
      <x:c r="V394" s="136"/>
      <x:c r="W394" s="136"/>
      <x:c r="X394" s="136"/>
      <x:c r="Y394" s="136"/>
      <x:c r="Z394" s="136"/>
    </x:row>
    <x:row r="395" ht="37.5" hidden="0" customHeight="1">
      <x:c r="A395" s="264"/>
      <x:c r="B395" s="264"/>
      <x:c r="C395" s="264"/>
      <x:c r="D395" s="264"/>
      <x:c r="E395" s="265"/>
      <x:c r="F395" s="265"/>
      <x:c r="G395" s="264"/>
      <x:c r="H395" s="264"/>
      <x:c r="I395" s="276"/>
      <x:c r="J395" s="264"/>
      <x:c r="K395" s="264"/>
      <x:c r="L395" s="264"/>
      <x:c r="M395" s="264"/>
      <x:c r="N395" s="264"/>
      <x:c r="O395" s="265"/>
      <x:c r="P395" s="264"/>
      <x:c r="Q395" s="264"/>
      <x:c r="R395" s="264"/>
      <x:c r="S395" s="264"/>
      <x:c r="T395" s="136"/>
      <x:c r="U395" s="136"/>
      <x:c r="V395" s="136"/>
      <x:c r="W395" s="136"/>
      <x:c r="X395" s="136"/>
      <x:c r="Y395" s="136"/>
      <x:c r="Z395" s="136"/>
    </x:row>
    <x:row r="396" ht="37.5" hidden="0" customHeight="1">
      <x:c r="A396" s="264"/>
      <x:c r="B396" s="264"/>
      <x:c r="C396" s="264"/>
      <x:c r="D396" s="264"/>
      <x:c r="E396" s="265"/>
      <x:c r="F396" s="265"/>
      <x:c r="G396" s="264"/>
      <x:c r="H396" s="264"/>
      <x:c r="I396" s="276"/>
      <x:c r="J396" s="264"/>
      <x:c r="K396" s="264"/>
      <x:c r="L396" s="264"/>
      <x:c r="M396" s="264"/>
      <x:c r="N396" s="264"/>
      <x:c r="O396" s="265"/>
      <x:c r="P396" s="264"/>
      <x:c r="Q396" s="264"/>
      <x:c r="R396" s="264"/>
      <x:c r="S396" s="264"/>
      <x:c r="T396" s="136"/>
      <x:c r="U396" s="136"/>
      <x:c r="V396" s="136"/>
      <x:c r="W396" s="136"/>
      <x:c r="X396" s="136"/>
      <x:c r="Y396" s="136"/>
      <x:c r="Z396" s="136"/>
    </x:row>
    <x:row r="397" ht="37.5" hidden="0" customHeight="1">
      <x:c r="A397" s="264"/>
      <x:c r="B397" s="264"/>
      <x:c r="C397" s="264"/>
      <x:c r="D397" s="264"/>
      <x:c r="E397" s="265"/>
      <x:c r="F397" s="265"/>
      <x:c r="G397" s="264"/>
      <x:c r="H397" s="264"/>
      <x:c r="I397" s="276"/>
      <x:c r="J397" s="264"/>
      <x:c r="K397" s="264"/>
      <x:c r="L397" s="264"/>
      <x:c r="M397" s="264"/>
      <x:c r="N397" s="264"/>
      <x:c r="O397" s="265"/>
      <x:c r="P397" s="264"/>
      <x:c r="Q397" s="264"/>
      <x:c r="R397" s="264"/>
      <x:c r="S397" s="264"/>
      <x:c r="T397" s="136"/>
      <x:c r="U397" s="136"/>
      <x:c r="V397" s="136"/>
      <x:c r="W397" s="136"/>
      <x:c r="X397" s="136"/>
      <x:c r="Y397" s="136"/>
      <x:c r="Z397" s="136"/>
    </x:row>
    <x:row r="398" ht="37.5" hidden="0" customHeight="1">
      <x:c r="A398" s="264"/>
      <x:c r="B398" s="264"/>
      <x:c r="C398" s="264"/>
      <x:c r="D398" s="264"/>
      <x:c r="E398" s="265"/>
      <x:c r="F398" s="265"/>
      <x:c r="G398" s="264"/>
      <x:c r="H398" s="264"/>
      <x:c r="I398" s="276"/>
      <x:c r="J398" s="264"/>
      <x:c r="K398" s="264"/>
      <x:c r="L398" s="264"/>
      <x:c r="M398" s="264"/>
      <x:c r="N398" s="264"/>
      <x:c r="O398" s="265"/>
      <x:c r="P398" s="264"/>
      <x:c r="Q398" s="264"/>
      <x:c r="R398" s="264"/>
      <x:c r="S398" s="264"/>
      <x:c r="T398" s="136"/>
      <x:c r="U398" s="136"/>
      <x:c r="V398" s="136"/>
      <x:c r="W398" s="136"/>
      <x:c r="X398" s="136"/>
      <x:c r="Y398" s="136"/>
      <x:c r="Z398" s="136"/>
    </x:row>
    <x:row r="399" ht="37.5" hidden="0" customHeight="1">
      <x:c r="A399" s="264"/>
      <x:c r="B399" s="264"/>
      <x:c r="C399" s="264"/>
      <x:c r="D399" s="264"/>
      <x:c r="E399" s="265"/>
      <x:c r="F399" s="265"/>
      <x:c r="G399" s="264"/>
      <x:c r="H399" s="264"/>
      <x:c r="I399" s="276"/>
      <x:c r="J399" s="264"/>
      <x:c r="K399" s="264"/>
      <x:c r="L399" s="264"/>
      <x:c r="M399" s="264"/>
      <x:c r="N399" s="264"/>
      <x:c r="O399" s="265"/>
      <x:c r="P399" s="264"/>
      <x:c r="Q399" s="264"/>
      <x:c r="R399" s="264"/>
      <x:c r="S399" s="264"/>
      <x:c r="T399" s="136"/>
      <x:c r="U399" s="136"/>
      <x:c r="V399" s="136"/>
      <x:c r="W399" s="136"/>
      <x:c r="X399" s="136"/>
      <x:c r="Y399" s="136"/>
      <x:c r="Z399" s="136"/>
    </x:row>
    <x:row r="400" ht="37.5" hidden="0" customHeight="1">
      <x:c r="A400" s="264"/>
      <x:c r="B400" s="264"/>
      <x:c r="C400" s="264"/>
      <x:c r="D400" s="264"/>
      <x:c r="E400" s="265"/>
      <x:c r="F400" s="265"/>
      <x:c r="G400" s="264"/>
      <x:c r="H400" s="264"/>
      <x:c r="I400" s="276"/>
      <x:c r="J400" s="264"/>
      <x:c r="K400" s="264"/>
      <x:c r="L400" s="264"/>
      <x:c r="M400" s="264"/>
      <x:c r="N400" s="264"/>
      <x:c r="O400" s="265"/>
      <x:c r="P400" s="264"/>
      <x:c r="Q400" s="264"/>
      <x:c r="R400" s="264"/>
      <x:c r="S400" s="264"/>
      <x:c r="T400" s="136"/>
      <x:c r="U400" s="136"/>
      <x:c r="V400" s="136"/>
      <x:c r="W400" s="136"/>
      <x:c r="X400" s="136"/>
      <x:c r="Y400" s="136"/>
      <x:c r="Z400" s="136"/>
    </x:row>
    <x:row r="401" ht="37.5" hidden="0" customHeight="1">
      <x:c r="A401" s="264"/>
      <x:c r="B401" s="264"/>
      <x:c r="C401" s="264"/>
      <x:c r="D401" s="264"/>
      <x:c r="E401" s="265"/>
      <x:c r="F401" s="265"/>
      <x:c r="G401" s="264"/>
      <x:c r="H401" s="264"/>
      <x:c r="I401" s="276"/>
      <x:c r="J401" s="264"/>
      <x:c r="K401" s="264"/>
      <x:c r="L401" s="264"/>
      <x:c r="M401" s="264"/>
      <x:c r="N401" s="264"/>
      <x:c r="O401" s="265"/>
      <x:c r="P401" s="264"/>
      <x:c r="Q401" s="264"/>
      <x:c r="R401" s="264"/>
      <x:c r="S401" s="264"/>
      <x:c r="T401" s="136"/>
      <x:c r="U401" s="136"/>
      <x:c r="V401" s="136"/>
      <x:c r="W401" s="136"/>
      <x:c r="X401" s="136"/>
      <x:c r="Y401" s="136"/>
      <x:c r="Z401" s="136"/>
    </x:row>
    <x:row r="402" ht="37.5" hidden="0" customHeight="1">
      <x:c r="A402" s="264"/>
      <x:c r="B402" s="264"/>
      <x:c r="C402" s="264"/>
      <x:c r="D402" s="264"/>
      <x:c r="E402" s="265"/>
      <x:c r="F402" s="265"/>
      <x:c r="G402" s="264"/>
      <x:c r="H402" s="264"/>
      <x:c r="I402" s="276"/>
      <x:c r="J402" s="264"/>
      <x:c r="K402" s="264"/>
      <x:c r="L402" s="264"/>
      <x:c r="M402" s="264"/>
      <x:c r="N402" s="264"/>
      <x:c r="O402" s="265"/>
      <x:c r="P402" s="264"/>
      <x:c r="Q402" s="264"/>
      <x:c r="R402" s="264"/>
      <x:c r="S402" s="264"/>
      <x:c r="T402" s="136"/>
      <x:c r="U402" s="136"/>
      <x:c r="V402" s="136"/>
      <x:c r="W402" s="136"/>
      <x:c r="X402" s="136"/>
      <x:c r="Y402" s="136"/>
      <x:c r="Z402" s="136"/>
    </x:row>
    <x:row r="403" ht="37.5" hidden="0" customHeight="1">
      <x:c r="A403" s="264"/>
      <x:c r="B403" s="264"/>
      <x:c r="C403" s="264"/>
      <x:c r="D403" s="264"/>
      <x:c r="E403" s="265"/>
      <x:c r="F403" s="265"/>
      <x:c r="G403" s="264"/>
      <x:c r="H403" s="264"/>
      <x:c r="I403" s="276"/>
      <x:c r="J403" s="264"/>
      <x:c r="K403" s="264"/>
      <x:c r="L403" s="264"/>
      <x:c r="M403" s="264"/>
      <x:c r="N403" s="264"/>
      <x:c r="O403" s="265"/>
      <x:c r="P403" s="264"/>
      <x:c r="Q403" s="264"/>
      <x:c r="R403" s="264"/>
      <x:c r="S403" s="264"/>
      <x:c r="T403" s="136"/>
      <x:c r="U403" s="136"/>
      <x:c r="V403" s="136"/>
      <x:c r="W403" s="136"/>
      <x:c r="X403" s="136"/>
      <x:c r="Y403" s="136"/>
      <x:c r="Z403" s="136"/>
    </x:row>
    <x:row r="404" ht="37.5" hidden="0" customHeight="1">
      <x:c r="A404" s="264"/>
      <x:c r="B404" s="264"/>
      <x:c r="C404" s="264"/>
      <x:c r="D404" s="264"/>
      <x:c r="E404" s="265"/>
      <x:c r="F404" s="265"/>
      <x:c r="G404" s="264"/>
      <x:c r="H404" s="264"/>
      <x:c r="I404" s="276"/>
      <x:c r="J404" s="264"/>
      <x:c r="K404" s="264"/>
      <x:c r="L404" s="264"/>
      <x:c r="M404" s="264"/>
      <x:c r="N404" s="264"/>
      <x:c r="O404" s="265"/>
      <x:c r="P404" s="264"/>
      <x:c r="Q404" s="264"/>
      <x:c r="R404" s="264"/>
      <x:c r="S404" s="264"/>
      <x:c r="T404" s="136"/>
      <x:c r="U404" s="136"/>
      <x:c r="V404" s="136"/>
      <x:c r="W404" s="136"/>
      <x:c r="X404" s="136"/>
      <x:c r="Y404" s="136"/>
      <x:c r="Z404" s="136"/>
    </x:row>
    <x:row r="405" ht="37.5" hidden="0" customHeight="1">
      <x:c r="A405" s="264"/>
      <x:c r="B405" s="264"/>
      <x:c r="C405" s="264"/>
      <x:c r="D405" s="264"/>
      <x:c r="E405" s="265"/>
      <x:c r="F405" s="265"/>
      <x:c r="G405" s="264"/>
      <x:c r="H405" s="264"/>
      <x:c r="I405" s="276"/>
      <x:c r="J405" s="264"/>
      <x:c r="K405" s="264"/>
      <x:c r="L405" s="264"/>
      <x:c r="M405" s="264"/>
      <x:c r="N405" s="264"/>
      <x:c r="O405" s="265"/>
      <x:c r="P405" s="264"/>
      <x:c r="Q405" s="264"/>
      <x:c r="R405" s="264"/>
      <x:c r="S405" s="264"/>
      <x:c r="T405" s="136"/>
      <x:c r="U405" s="136"/>
      <x:c r="V405" s="136"/>
      <x:c r="W405" s="136"/>
      <x:c r="X405" s="136"/>
      <x:c r="Y405" s="136"/>
      <x:c r="Z405" s="136"/>
    </x:row>
    <x:row r="406" ht="37.5" hidden="0" customHeight="1">
      <x:c r="A406" s="264"/>
      <x:c r="B406" s="264"/>
      <x:c r="C406" s="264"/>
      <x:c r="D406" s="264"/>
      <x:c r="E406" s="265"/>
      <x:c r="F406" s="265"/>
      <x:c r="G406" s="264"/>
      <x:c r="H406" s="264"/>
      <x:c r="I406" s="276"/>
      <x:c r="J406" s="264"/>
      <x:c r="K406" s="264"/>
      <x:c r="L406" s="264"/>
      <x:c r="M406" s="264"/>
      <x:c r="N406" s="264"/>
      <x:c r="O406" s="265"/>
      <x:c r="P406" s="264"/>
      <x:c r="Q406" s="264"/>
      <x:c r="R406" s="264"/>
      <x:c r="S406" s="264"/>
      <x:c r="T406" s="136"/>
      <x:c r="U406" s="136"/>
      <x:c r="V406" s="136"/>
      <x:c r="W406" s="136"/>
      <x:c r="X406" s="136"/>
      <x:c r="Y406" s="136"/>
      <x:c r="Z406" s="136"/>
    </x:row>
    <x:row r="407" ht="37.5" hidden="0" customHeight="1">
      <x:c r="A407" s="264"/>
      <x:c r="B407" s="264"/>
      <x:c r="C407" s="264"/>
      <x:c r="D407" s="264"/>
      <x:c r="E407" s="265"/>
      <x:c r="F407" s="265"/>
      <x:c r="G407" s="264"/>
      <x:c r="H407" s="264"/>
      <x:c r="I407" s="276"/>
      <x:c r="J407" s="264"/>
      <x:c r="K407" s="264"/>
      <x:c r="L407" s="264"/>
      <x:c r="M407" s="264"/>
      <x:c r="N407" s="264"/>
      <x:c r="O407" s="265"/>
      <x:c r="P407" s="264"/>
      <x:c r="Q407" s="264"/>
      <x:c r="R407" s="264"/>
      <x:c r="S407" s="264"/>
      <x:c r="T407" s="136"/>
      <x:c r="U407" s="136"/>
      <x:c r="V407" s="136"/>
      <x:c r="W407" s="136"/>
      <x:c r="X407" s="136"/>
      <x:c r="Y407" s="136"/>
      <x:c r="Z407" s="136"/>
    </x:row>
    <x:row r="408" ht="37.5" hidden="0" customHeight="1">
      <x:c r="A408" s="264"/>
      <x:c r="B408" s="264"/>
      <x:c r="C408" s="264"/>
      <x:c r="D408" s="264"/>
      <x:c r="E408" s="265"/>
      <x:c r="F408" s="265"/>
      <x:c r="G408" s="264"/>
      <x:c r="H408" s="264"/>
      <x:c r="I408" s="276"/>
      <x:c r="J408" s="264"/>
      <x:c r="K408" s="264"/>
      <x:c r="L408" s="264"/>
      <x:c r="M408" s="264"/>
      <x:c r="N408" s="264"/>
      <x:c r="O408" s="265"/>
      <x:c r="P408" s="264"/>
      <x:c r="Q408" s="264"/>
      <x:c r="R408" s="264"/>
      <x:c r="S408" s="264"/>
      <x:c r="T408" s="136"/>
      <x:c r="U408" s="136"/>
      <x:c r="V408" s="136"/>
      <x:c r="W408" s="136"/>
      <x:c r="X408" s="136"/>
      <x:c r="Y408" s="136"/>
      <x:c r="Z408" s="136"/>
    </x:row>
    <x:row r="409" ht="37.5" hidden="0" customHeight="1">
      <x:c r="A409" s="264"/>
      <x:c r="B409" s="264"/>
      <x:c r="C409" s="264"/>
      <x:c r="D409" s="264"/>
      <x:c r="E409" s="265"/>
      <x:c r="F409" s="265"/>
      <x:c r="G409" s="264"/>
      <x:c r="H409" s="264"/>
      <x:c r="I409" s="276"/>
      <x:c r="J409" s="264"/>
      <x:c r="K409" s="264"/>
      <x:c r="L409" s="264"/>
      <x:c r="M409" s="264"/>
      <x:c r="N409" s="264"/>
      <x:c r="O409" s="265"/>
      <x:c r="P409" s="264"/>
      <x:c r="Q409" s="264"/>
      <x:c r="R409" s="264"/>
      <x:c r="S409" s="264"/>
      <x:c r="T409" s="136"/>
      <x:c r="U409" s="136"/>
      <x:c r="V409" s="136"/>
      <x:c r="W409" s="136"/>
      <x:c r="X409" s="136"/>
      <x:c r="Y409" s="136"/>
      <x:c r="Z409" s="136"/>
    </x:row>
    <x:row r="410" ht="37.5" hidden="0" customHeight="1">
      <x:c r="A410" s="264"/>
      <x:c r="B410" s="264"/>
      <x:c r="C410" s="264"/>
      <x:c r="D410" s="264"/>
      <x:c r="E410" s="265"/>
      <x:c r="F410" s="265"/>
      <x:c r="G410" s="264"/>
      <x:c r="H410" s="264"/>
      <x:c r="I410" s="276"/>
      <x:c r="J410" s="264"/>
      <x:c r="K410" s="264"/>
      <x:c r="L410" s="264"/>
      <x:c r="M410" s="264"/>
      <x:c r="N410" s="264"/>
      <x:c r="O410" s="265"/>
      <x:c r="P410" s="264"/>
      <x:c r="Q410" s="264"/>
      <x:c r="R410" s="264"/>
      <x:c r="S410" s="264"/>
      <x:c r="T410" s="136"/>
      <x:c r="U410" s="136"/>
      <x:c r="V410" s="136"/>
      <x:c r="W410" s="136"/>
      <x:c r="X410" s="136"/>
      <x:c r="Y410" s="136"/>
      <x:c r="Z410" s="136"/>
    </x:row>
    <x:row r="411" ht="37.5" hidden="0" customHeight="1">
      <x:c r="A411" s="264"/>
      <x:c r="B411" s="264"/>
      <x:c r="C411" s="264"/>
      <x:c r="D411" s="264"/>
      <x:c r="E411" s="265"/>
      <x:c r="F411" s="265"/>
      <x:c r="G411" s="264"/>
      <x:c r="H411" s="264"/>
      <x:c r="I411" s="276"/>
      <x:c r="J411" s="264"/>
      <x:c r="K411" s="264"/>
      <x:c r="L411" s="264"/>
      <x:c r="M411" s="264"/>
      <x:c r="N411" s="264"/>
      <x:c r="O411" s="265"/>
      <x:c r="P411" s="264"/>
      <x:c r="Q411" s="264"/>
      <x:c r="R411" s="264"/>
      <x:c r="S411" s="264"/>
      <x:c r="T411" s="136"/>
      <x:c r="U411" s="136"/>
      <x:c r="V411" s="136"/>
      <x:c r="W411" s="136"/>
      <x:c r="X411" s="136"/>
      <x:c r="Y411" s="136"/>
      <x:c r="Z411" s="136"/>
    </x:row>
    <x:row r="412" ht="37.5" hidden="0" customHeight="1">
      <x:c r="A412" s="264"/>
      <x:c r="B412" s="264"/>
      <x:c r="C412" s="264"/>
      <x:c r="D412" s="264"/>
      <x:c r="E412" s="265"/>
      <x:c r="F412" s="265"/>
      <x:c r="G412" s="264"/>
      <x:c r="H412" s="264"/>
      <x:c r="I412" s="276"/>
      <x:c r="J412" s="264"/>
      <x:c r="K412" s="264"/>
      <x:c r="L412" s="264"/>
      <x:c r="M412" s="264"/>
      <x:c r="N412" s="264"/>
      <x:c r="O412" s="265"/>
      <x:c r="P412" s="264"/>
      <x:c r="Q412" s="264"/>
      <x:c r="R412" s="264"/>
      <x:c r="S412" s="264"/>
      <x:c r="T412" s="136"/>
      <x:c r="U412" s="136"/>
      <x:c r="V412" s="136"/>
      <x:c r="W412" s="136"/>
      <x:c r="X412" s="136"/>
      <x:c r="Y412" s="136"/>
      <x:c r="Z412" s="136"/>
    </x:row>
    <x:row r="413" ht="37.5" hidden="0" customHeight="1">
      <x:c r="A413" s="264"/>
      <x:c r="B413" s="264"/>
      <x:c r="C413" s="264"/>
      <x:c r="D413" s="264"/>
      <x:c r="E413" s="265"/>
      <x:c r="F413" s="265"/>
      <x:c r="G413" s="264"/>
      <x:c r="H413" s="264"/>
      <x:c r="I413" s="276"/>
      <x:c r="J413" s="264"/>
      <x:c r="K413" s="264"/>
      <x:c r="L413" s="264"/>
      <x:c r="M413" s="264"/>
      <x:c r="N413" s="264"/>
      <x:c r="O413" s="265"/>
      <x:c r="P413" s="264"/>
      <x:c r="Q413" s="264"/>
      <x:c r="R413" s="264"/>
      <x:c r="S413" s="264"/>
      <x:c r="T413" s="136"/>
      <x:c r="U413" s="136"/>
      <x:c r="V413" s="136"/>
      <x:c r="W413" s="136"/>
      <x:c r="X413" s="136"/>
      <x:c r="Y413" s="136"/>
      <x:c r="Z413" s="136"/>
    </x:row>
    <x:row r="414" ht="37.5" hidden="0" customHeight="1">
      <x:c r="A414" s="264"/>
      <x:c r="B414" s="264"/>
      <x:c r="C414" s="264"/>
      <x:c r="D414" s="264"/>
      <x:c r="E414" s="265"/>
      <x:c r="F414" s="265"/>
      <x:c r="G414" s="264"/>
      <x:c r="H414" s="264"/>
      <x:c r="I414" s="276"/>
      <x:c r="J414" s="264"/>
      <x:c r="K414" s="264"/>
      <x:c r="L414" s="264"/>
      <x:c r="M414" s="264"/>
      <x:c r="N414" s="264"/>
      <x:c r="O414" s="265"/>
      <x:c r="P414" s="264"/>
      <x:c r="Q414" s="264"/>
      <x:c r="R414" s="264"/>
      <x:c r="S414" s="264"/>
      <x:c r="T414" s="136"/>
      <x:c r="U414" s="136"/>
      <x:c r="V414" s="136"/>
      <x:c r="W414" s="136"/>
      <x:c r="X414" s="136"/>
      <x:c r="Y414" s="136"/>
      <x:c r="Z414" s="136"/>
    </x:row>
    <x:row r="415" ht="37.5" hidden="0" customHeight="1">
      <x:c r="A415" s="264"/>
      <x:c r="B415" s="264"/>
      <x:c r="C415" s="264"/>
      <x:c r="D415" s="264"/>
      <x:c r="E415" s="265"/>
      <x:c r="F415" s="265"/>
      <x:c r="G415" s="264"/>
      <x:c r="H415" s="264"/>
      <x:c r="I415" s="276"/>
      <x:c r="J415" s="264"/>
      <x:c r="K415" s="264"/>
      <x:c r="L415" s="264"/>
      <x:c r="M415" s="264"/>
      <x:c r="N415" s="264"/>
      <x:c r="O415" s="265"/>
      <x:c r="P415" s="264"/>
      <x:c r="Q415" s="264"/>
      <x:c r="R415" s="264"/>
      <x:c r="S415" s="264"/>
      <x:c r="T415" s="136"/>
      <x:c r="U415" s="136"/>
      <x:c r="V415" s="136"/>
      <x:c r="W415" s="136"/>
      <x:c r="X415" s="136"/>
      <x:c r="Y415" s="136"/>
      <x:c r="Z415" s="136"/>
    </x:row>
    <x:row r="416" ht="37.5" hidden="0" customHeight="1">
      <x:c r="A416" s="264"/>
      <x:c r="B416" s="264"/>
      <x:c r="C416" s="264"/>
      <x:c r="D416" s="264"/>
      <x:c r="E416" s="265"/>
      <x:c r="F416" s="265"/>
      <x:c r="G416" s="264"/>
      <x:c r="H416" s="264"/>
      <x:c r="I416" s="276"/>
      <x:c r="J416" s="264"/>
      <x:c r="K416" s="264"/>
      <x:c r="L416" s="264"/>
      <x:c r="M416" s="264"/>
      <x:c r="N416" s="264"/>
      <x:c r="O416" s="265"/>
      <x:c r="P416" s="264"/>
      <x:c r="Q416" s="264"/>
      <x:c r="R416" s="264"/>
      <x:c r="S416" s="264"/>
      <x:c r="T416" s="136"/>
      <x:c r="U416" s="136"/>
      <x:c r="V416" s="136"/>
      <x:c r="W416" s="136"/>
      <x:c r="X416" s="136"/>
      <x:c r="Y416" s="136"/>
      <x:c r="Z416" s="136"/>
    </x:row>
    <x:row r="417" ht="37.5" hidden="0" customHeight="1">
      <x:c r="A417" s="264"/>
      <x:c r="B417" s="264"/>
      <x:c r="C417" s="264"/>
      <x:c r="D417" s="264"/>
      <x:c r="E417" s="265"/>
      <x:c r="F417" s="265"/>
      <x:c r="G417" s="264"/>
      <x:c r="H417" s="264"/>
      <x:c r="I417" s="276"/>
      <x:c r="J417" s="264"/>
      <x:c r="K417" s="264"/>
      <x:c r="L417" s="264"/>
      <x:c r="M417" s="264"/>
      <x:c r="N417" s="264"/>
      <x:c r="O417" s="265"/>
      <x:c r="P417" s="264"/>
      <x:c r="Q417" s="264"/>
      <x:c r="R417" s="264"/>
      <x:c r="S417" s="264"/>
      <x:c r="T417" s="136"/>
      <x:c r="U417" s="136"/>
      <x:c r="V417" s="136"/>
      <x:c r="W417" s="136"/>
      <x:c r="X417" s="136"/>
      <x:c r="Y417" s="136"/>
      <x:c r="Z417" s="136"/>
    </x:row>
    <x:row r="418" ht="37.5" hidden="0" customHeight="1">
      <x:c r="A418" s="264"/>
      <x:c r="B418" s="264"/>
      <x:c r="C418" s="264"/>
      <x:c r="D418" s="264"/>
      <x:c r="E418" s="265"/>
      <x:c r="F418" s="265"/>
      <x:c r="G418" s="264"/>
      <x:c r="H418" s="264"/>
      <x:c r="I418" s="276"/>
      <x:c r="J418" s="264"/>
      <x:c r="K418" s="264"/>
      <x:c r="L418" s="264"/>
      <x:c r="M418" s="264"/>
      <x:c r="N418" s="264"/>
      <x:c r="O418" s="265"/>
      <x:c r="P418" s="264"/>
      <x:c r="Q418" s="264"/>
      <x:c r="R418" s="264"/>
      <x:c r="S418" s="264"/>
      <x:c r="T418" s="136"/>
      <x:c r="U418" s="136"/>
      <x:c r="V418" s="136"/>
      <x:c r="W418" s="136"/>
      <x:c r="X418" s="136"/>
      <x:c r="Y418" s="136"/>
      <x:c r="Z418" s="136"/>
    </x:row>
    <x:row r="419" ht="37.5" hidden="0" customHeight="1">
      <x:c r="A419" s="264"/>
      <x:c r="B419" s="264"/>
      <x:c r="C419" s="264"/>
      <x:c r="D419" s="264"/>
      <x:c r="E419" s="265"/>
      <x:c r="F419" s="265"/>
      <x:c r="G419" s="264"/>
      <x:c r="H419" s="264"/>
      <x:c r="I419" s="276"/>
      <x:c r="J419" s="264"/>
      <x:c r="K419" s="264"/>
      <x:c r="L419" s="264"/>
      <x:c r="M419" s="264"/>
      <x:c r="N419" s="264"/>
      <x:c r="O419" s="265"/>
      <x:c r="P419" s="264"/>
      <x:c r="Q419" s="264"/>
      <x:c r="R419" s="264"/>
      <x:c r="S419" s="264"/>
      <x:c r="T419" s="136"/>
      <x:c r="U419" s="136"/>
      <x:c r="V419" s="136"/>
      <x:c r="W419" s="136"/>
      <x:c r="X419" s="136"/>
      <x:c r="Y419" s="136"/>
      <x:c r="Z419" s="136"/>
    </x:row>
    <x:row r="420" ht="37.5" hidden="0" customHeight="1">
      <x:c r="A420" s="264"/>
      <x:c r="B420" s="264"/>
      <x:c r="C420" s="264"/>
      <x:c r="D420" s="264"/>
      <x:c r="E420" s="265"/>
      <x:c r="F420" s="265"/>
      <x:c r="G420" s="264"/>
      <x:c r="H420" s="264"/>
      <x:c r="I420" s="276"/>
      <x:c r="J420" s="264"/>
      <x:c r="K420" s="264"/>
      <x:c r="L420" s="264"/>
      <x:c r="M420" s="264"/>
      <x:c r="N420" s="264"/>
      <x:c r="O420" s="265"/>
      <x:c r="P420" s="264"/>
      <x:c r="Q420" s="264"/>
      <x:c r="R420" s="264"/>
      <x:c r="S420" s="264"/>
      <x:c r="T420" s="136"/>
      <x:c r="U420" s="136"/>
      <x:c r="V420" s="136"/>
      <x:c r="W420" s="136"/>
      <x:c r="X420" s="136"/>
      <x:c r="Y420" s="136"/>
      <x:c r="Z420" s="136"/>
    </x:row>
    <x:row r="421" ht="37.5" hidden="0" customHeight="1">
      <x:c r="A421" s="264"/>
      <x:c r="B421" s="264"/>
      <x:c r="C421" s="264"/>
      <x:c r="D421" s="264"/>
      <x:c r="E421" s="265"/>
      <x:c r="F421" s="265"/>
      <x:c r="G421" s="264"/>
      <x:c r="H421" s="264"/>
      <x:c r="I421" s="276"/>
      <x:c r="J421" s="264"/>
      <x:c r="K421" s="264"/>
      <x:c r="L421" s="264"/>
      <x:c r="M421" s="264"/>
      <x:c r="N421" s="264"/>
      <x:c r="O421" s="265"/>
      <x:c r="P421" s="264"/>
      <x:c r="Q421" s="264"/>
      <x:c r="R421" s="264"/>
      <x:c r="S421" s="264"/>
      <x:c r="T421" s="136"/>
      <x:c r="U421" s="136"/>
      <x:c r="V421" s="136"/>
      <x:c r="W421" s="136"/>
      <x:c r="X421" s="136"/>
      <x:c r="Y421" s="136"/>
      <x:c r="Z421" s="136"/>
    </x:row>
    <x:row r="422" ht="37.5" hidden="0" customHeight="1">
      <x:c r="A422" s="264"/>
      <x:c r="B422" s="264"/>
      <x:c r="C422" s="264"/>
      <x:c r="D422" s="264"/>
      <x:c r="E422" s="265"/>
      <x:c r="F422" s="265"/>
      <x:c r="G422" s="264"/>
      <x:c r="H422" s="264"/>
      <x:c r="I422" s="276"/>
      <x:c r="J422" s="264"/>
      <x:c r="K422" s="264"/>
      <x:c r="L422" s="264"/>
      <x:c r="M422" s="264"/>
      <x:c r="N422" s="264"/>
      <x:c r="O422" s="265"/>
      <x:c r="P422" s="264"/>
      <x:c r="Q422" s="264"/>
      <x:c r="R422" s="264"/>
      <x:c r="S422" s="264"/>
      <x:c r="T422" s="136"/>
      <x:c r="U422" s="136"/>
      <x:c r="V422" s="136"/>
      <x:c r="W422" s="136"/>
      <x:c r="X422" s="136"/>
      <x:c r="Y422" s="136"/>
      <x:c r="Z422" s="136"/>
    </x:row>
    <x:row r="423" ht="37.5" hidden="0" customHeight="1">
      <x:c r="A423" s="264"/>
      <x:c r="B423" s="264"/>
      <x:c r="C423" s="264"/>
      <x:c r="D423" s="264"/>
      <x:c r="E423" s="265"/>
      <x:c r="F423" s="265"/>
      <x:c r="G423" s="264"/>
      <x:c r="H423" s="264"/>
      <x:c r="I423" s="276"/>
      <x:c r="J423" s="264"/>
      <x:c r="K423" s="264"/>
      <x:c r="L423" s="264"/>
      <x:c r="M423" s="264"/>
      <x:c r="N423" s="264"/>
      <x:c r="O423" s="265"/>
      <x:c r="P423" s="264"/>
      <x:c r="Q423" s="264"/>
      <x:c r="R423" s="264"/>
      <x:c r="S423" s="264"/>
      <x:c r="T423" s="136"/>
      <x:c r="U423" s="136"/>
      <x:c r="V423" s="136"/>
      <x:c r="W423" s="136"/>
      <x:c r="X423" s="136"/>
      <x:c r="Y423" s="136"/>
      <x:c r="Z423" s="136"/>
    </x:row>
    <x:row r="424" ht="37.5" hidden="0" customHeight="1">
      <x:c r="A424" s="264"/>
      <x:c r="B424" s="264"/>
      <x:c r="C424" s="264"/>
      <x:c r="D424" s="264"/>
      <x:c r="E424" s="265"/>
      <x:c r="F424" s="265"/>
      <x:c r="G424" s="264"/>
      <x:c r="H424" s="264"/>
      <x:c r="I424" s="276"/>
      <x:c r="J424" s="264"/>
      <x:c r="K424" s="264"/>
      <x:c r="L424" s="264"/>
      <x:c r="M424" s="264"/>
      <x:c r="N424" s="264"/>
      <x:c r="O424" s="265"/>
      <x:c r="P424" s="264"/>
      <x:c r="Q424" s="264"/>
      <x:c r="R424" s="264"/>
      <x:c r="S424" s="264"/>
      <x:c r="T424" s="136"/>
      <x:c r="U424" s="136"/>
      <x:c r="V424" s="136"/>
      <x:c r="W424" s="136"/>
      <x:c r="X424" s="136"/>
      <x:c r="Y424" s="136"/>
      <x:c r="Z424" s="136"/>
    </x:row>
    <x:row r="425" ht="37.5" hidden="0" customHeight="1">
      <x:c r="A425" s="264"/>
      <x:c r="B425" s="264"/>
      <x:c r="C425" s="264"/>
      <x:c r="D425" s="264"/>
      <x:c r="E425" s="265"/>
      <x:c r="F425" s="265"/>
      <x:c r="G425" s="264"/>
      <x:c r="H425" s="264"/>
      <x:c r="I425" s="276"/>
      <x:c r="J425" s="264"/>
      <x:c r="K425" s="264"/>
      <x:c r="L425" s="264"/>
      <x:c r="M425" s="264"/>
      <x:c r="N425" s="264"/>
      <x:c r="O425" s="265"/>
      <x:c r="P425" s="264"/>
      <x:c r="Q425" s="264"/>
      <x:c r="R425" s="264"/>
      <x:c r="S425" s="264"/>
      <x:c r="T425" s="136"/>
      <x:c r="U425" s="136"/>
      <x:c r="V425" s="136"/>
      <x:c r="W425" s="136"/>
      <x:c r="X425" s="136"/>
      <x:c r="Y425" s="136"/>
      <x:c r="Z425" s="136"/>
    </x:row>
    <x:row r="426" ht="37.5" hidden="0" customHeight="1">
      <x:c r="A426" s="264"/>
      <x:c r="B426" s="264"/>
      <x:c r="C426" s="264"/>
      <x:c r="D426" s="264"/>
      <x:c r="E426" s="265"/>
      <x:c r="F426" s="265"/>
      <x:c r="G426" s="264"/>
      <x:c r="H426" s="264"/>
      <x:c r="I426" s="276"/>
      <x:c r="J426" s="264"/>
      <x:c r="K426" s="264"/>
      <x:c r="L426" s="264"/>
      <x:c r="M426" s="264"/>
      <x:c r="N426" s="264"/>
      <x:c r="O426" s="265"/>
      <x:c r="P426" s="264"/>
      <x:c r="Q426" s="264"/>
      <x:c r="R426" s="264"/>
      <x:c r="S426" s="264"/>
      <x:c r="T426" s="136"/>
      <x:c r="U426" s="136"/>
      <x:c r="V426" s="136"/>
      <x:c r="W426" s="136"/>
      <x:c r="X426" s="136"/>
      <x:c r="Y426" s="136"/>
      <x:c r="Z426" s="136"/>
    </x:row>
    <x:row r="427" ht="37.5" hidden="0" customHeight="1">
      <x:c r="A427" s="264"/>
      <x:c r="B427" s="264"/>
      <x:c r="C427" s="264"/>
      <x:c r="D427" s="264"/>
      <x:c r="E427" s="265"/>
      <x:c r="F427" s="265"/>
      <x:c r="G427" s="264"/>
      <x:c r="H427" s="264"/>
      <x:c r="I427" s="276"/>
      <x:c r="J427" s="264"/>
      <x:c r="K427" s="264"/>
      <x:c r="L427" s="264"/>
      <x:c r="M427" s="264"/>
      <x:c r="N427" s="264"/>
      <x:c r="O427" s="265"/>
      <x:c r="P427" s="264"/>
      <x:c r="Q427" s="264"/>
      <x:c r="R427" s="264"/>
      <x:c r="S427" s="264"/>
      <x:c r="T427" s="136"/>
      <x:c r="U427" s="136"/>
      <x:c r="V427" s="136"/>
      <x:c r="W427" s="136"/>
      <x:c r="X427" s="136"/>
      <x:c r="Y427" s="136"/>
      <x:c r="Z427" s="136"/>
    </x:row>
    <x:row r="428" ht="37.5" hidden="0" customHeight="1">
      <x:c r="A428" s="264"/>
      <x:c r="B428" s="264"/>
      <x:c r="C428" s="264"/>
      <x:c r="D428" s="264"/>
      <x:c r="E428" s="265"/>
      <x:c r="F428" s="265"/>
      <x:c r="G428" s="264"/>
      <x:c r="H428" s="264"/>
      <x:c r="I428" s="276"/>
      <x:c r="J428" s="264"/>
      <x:c r="K428" s="264"/>
      <x:c r="L428" s="264"/>
      <x:c r="M428" s="264"/>
      <x:c r="N428" s="264"/>
      <x:c r="O428" s="265"/>
      <x:c r="P428" s="264"/>
      <x:c r="Q428" s="264"/>
      <x:c r="R428" s="264"/>
      <x:c r="S428" s="264"/>
      <x:c r="T428" s="136"/>
      <x:c r="U428" s="136"/>
      <x:c r="V428" s="136"/>
      <x:c r="W428" s="136"/>
      <x:c r="X428" s="136"/>
      <x:c r="Y428" s="136"/>
      <x:c r="Z428" s="136"/>
    </x:row>
    <x:row r="429" ht="37.5" hidden="0" customHeight="1">
      <x:c r="A429" s="264"/>
      <x:c r="B429" s="264"/>
      <x:c r="C429" s="264"/>
      <x:c r="D429" s="264"/>
      <x:c r="E429" s="265"/>
      <x:c r="F429" s="265"/>
      <x:c r="G429" s="264"/>
      <x:c r="H429" s="264"/>
      <x:c r="I429" s="276"/>
      <x:c r="J429" s="264"/>
      <x:c r="K429" s="264"/>
      <x:c r="L429" s="264"/>
      <x:c r="M429" s="264"/>
      <x:c r="N429" s="264"/>
      <x:c r="O429" s="265"/>
      <x:c r="P429" s="264"/>
      <x:c r="Q429" s="264"/>
      <x:c r="R429" s="264"/>
      <x:c r="S429" s="264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264"/>
      <x:c r="B430" s="264"/>
      <x:c r="C430" s="264"/>
      <x:c r="D430" s="264"/>
      <x:c r="E430" s="265"/>
      <x:c r="F430" s="265"/>
      <x:c r="G430" s="264"/>
      <x:c r="H430" s="264"/>
      <x:c r="I430" s="276"/>
      <x:c r="J430" s="264"/>
      <x:c r="K430" s="264"/>
      <x:c r="L430" s="264"/>
      <x:c r="M430" s="264"/>
      <x:c r="N430" s="264"/>
      <x:c r="O430" s="265"/>
      <x:c r="P430" s="264"/>
      <x:c r="Q430" s="264"/>
      <x:c r="R430" s="264"/>
      <x:c r="S430" s="264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264"/>
      <x:c r="B431" s="264"/>
      <x:c r="C431" s="264"/>
      <x:c r="D431" s="264"/>
      <x:c r="E431" s="265"/>
      <x:c r="F431" s="265"/>
      <x:c r="G431" s="264"/>
      <x:c r="H431" s="264"/>
      <x:c r="I431" s="276"/>
      <x:c r="J431" s="264"/>
      <x:c r="K431" s="264"/>
      <x:c r="L431" s="264"/>
      <x:c r="M431" s="264"/>
      <x:c r="N431" s="264"/>
      <x:c r="O431" s="265"/>
      <x:c r="P431" s="264"/>
      <x:c r="Q431" s="264"/>
      <x:c r="R431" s="264"/>
      <x:c r="S431" s="264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264"/>
      <x:c r="B432" s="264"/>
      <x:c r="C432" s="264"/>
      <x:c r="D432" s="264"/>
      <x:c r="E432" s="265"/>
      <x:c r="F432" s="265"/>
      <x:c r="G432" s="264"/>
      <x:c r="H432" s="264"/>
      <x:c r="I432" s="276"/>
      <x:c r="J432" s="264"/>
      <x:c r="K432" s="264"/>
      <x:c r="L432" s="264"/>
      <x:c r="M432" s="264"/>
      <x:c r="N432" s="264"/>
      <x:c r="O432" s="265"/>
      <x:c r="P432" s="264"/>
      <x:c r="Q432" s="264"/>
      <x:c r="R432" s="264"/>
      <x:c r="S432" s="264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264"/>
      <x:c r="B433" s="264"/>
      <x:c r="C433" s="264"/>
      <x:c r="D433" s="264"/>
      <x:c r="E433" s="265"/>
      <x:c r="F433" s="265"/>
      <x:c r="G433" s="264"/>
      <x:c r="H433" s="264"/>
      <x:c r="I433" s="276"/>
      <x:c r="J433" s="264"/>
      <x:c r="K433" s="264"/>
      <x:c r="L433" s="264"/>
      <x:c r="M433" s="264"/>
      <x:c r="N433" s="264"/>
      <x:c r="O433" s="265"/>
      <x:c r="P433" s="264"/>
      <x:c r="Q433" s="264"/>
      <x:c r="R433" s="264"/>
      <x:c r="S433" s="264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264"/>
      <x:c r="B434" s="264"/>
      <x:c r="C434" s="264"/>
      <x:c r="D434" s="264"/>
      <x:c r="E434" s="265"/>
      <x:c r="F434" s="265"/>
      <x:c r="G434" s="264"/>
      <x:c r="H434" s="264"/>
      <x:c r="I434" s="276"/>
      <x:c r="J434" s="264"/>
      <x:c r="K434" s="264"/>
      <x:c r="L434" s="264"/>
      <x:c r="M434" s="264"/>
      <x:c r="N434" s="264"/>
      <x:c r="O434" s="265"/>
      <x:c r="P434" s="264"/>
      <x:c r="Q434" s="264"/>
      <x:c r="R434" s="264"/>
      <x:c r="S434" s="264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264"/>
      <x:c r="B435" s="264"/>
      <x:c r="C435" s="264"/>
      <x:c r="D435" s="264"/>
      <x:c r="E435" s="265"/>
      <x:c r="F435" s="265"/>
      <x:c r="G435" s="264"/>
      <x:c r="H435" s="264"/>
      <x:c r="I435" s="276"/>
      <x:c r="J435" s="264"/>
      <x:c r="K435" s="264"/>
      <x:c r="L435" s="264"/>
      <x:c r="M435" s="264"/>
      <x:c r="N435" s="264"/>
      <x:c r="O435" s="265"/>
      <x:c r="P435" s="264"/>
      <x:c r="Q435" s="264"/>
      <x:c r="R435" s="264"/>
      <x:c r="S435" s="264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264"/>
      <x:c r="B436" s="264"/>
      <x:c r="C436" s="264"/>
      <x:c r="D436" s="264"/>
      <x:c r="E436" s="265"/>
      <x:c r="F436" s="265"/>
      <x:c r="G436" s="264"/>
      <x:c r="H436" s="264"/>
      <x:c r="I436" s="276"/>
      <x:c r="J436" s="264"/>
      <x:c r="K436" s="264"/>
      <x:c r="L436" s="264"/>
      <x:c r="M436" s="264"/>
      <x:c r="N436" s="264"/>
      <x:c r="O436" s="265"/>
      <x:c r="P436" s="264"/>
      <x:c r="Q436" s="264"/>
      <x:c r="R436" s="264"/>
      <x:c r="S436" s="264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264"/>
      <x:c r="B437" s="264"/>
      <x:c r="C437" s="264"/>
      <x:c r="D437" s="264"/>
      <x:c r="E437" s="265"/>
      <x:c r="F437" s="265"/>
      <x:c r="G437" s="264"/>
      <x:c r="H437" s="264"/>
      <x:c r="I437" s="276"/>
      <x:c r="J437" s="264"/>
      <x:c r="K437" s="264"/>
      <x:c r="L437" s="264"/>
      <x:c r="M437" s="264"/>
      <x:c r="N437" s="264"/>
      <x:c r="O437" s="265"/>
      <x:c r="P437" s="264"/>
      <x:c r="Q437" s="264"/>
      <x:c r="R437" s="264"/>
      <x:c r="S437" s="264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264"/>
      <x:c r="B438" s="264"/>
      <x:c r="C438" s="264"/>
      <x:c r="D438" s="264"/>
      <x:c r="E438" s="265"/>
      <x:c r="F438" s="265"/>
      <x:c r="G438" s="264"/>
      <x:c r="H438" s="264"/>
      <x:c r="I438" s="276"/>
      <x:c r="J438" s="264"/>
      <x:c r="K438" s="264"/>
      <x:c r="L438" s="264"/>
      <x:c r="M438" s="264"/>
      <x:c r="N438" s="264"/>
      <x:c r="O438" s="265"/>
      <x:c r="P438" s="264"/>
      <x:c r="Q438" s="264"/>
      <x:c r="R438" s="264"/>
      <x:c r="S438" s="264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264"/>
      <x:c r="B439" s="264"/>
      <x:c r="C439" s="264"/>
      <x:c r="D439" s="264"/>
      <x:c r="E439" s="265"/>
      <x:c r="F439" s="265"/>
      <x:c r="G439" s="264"/>
      <x:c r="H439" s="264"/>
      <x:c r="I439" s="276"/>
      <x:c r="J439" s="264"/>
      <x:c r="K439" s="264"/>
      <x:c r="L439" s="264"/>
      <x:c r="M439" s="264"/>
      <x:c r="N439" s="264"/>
      <x:c r="O439" s="265"/>
      <x:c r="P439" s="264"/>
      <x:c r="Q439" s="264"/>
      <x:c r="R439" s="264"/>
      <x:c r="S439" s="264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264"/>
      <x:c r="B440" s="264"/>
      <x:c r="C440" s="264"/>
      <x:c r="D440" s="264"/>
      <x:c r="E440" s="265"/>
      <x:c r="F440" s="265"/>
      <x:c r="G440" s="264"/>
      <x:c r="H440" s="264"/>
      <x:c r="I440" s="276"/>
      <x:c r="J440" s="264"/>
      <x:c r="K440" s="264"/>
      <x:c r="L440" s="264"/>
      <x:c r="M440" s="264"/>
      <x:c r="N440" s="264"/>
      <x:c r="O440" s="265"/>
      <x:c r="P440" s="264"/>
      <x:c r="Q440" s="264"/>
      <x:c r="R440" s="264"/>
      <x:c r="S440" s="264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264"/>
      <x:c r="B441" s="264"/>
      <x:c r="C441" s="264"/>
      <x:c r="D441" s="264"/>
      <x:c r="E441" s="265"/>
      <x:c r="F441" s="265"/>
      <x:c r="G441" s="264"/>
      <x:c r="H441" s="264"/>
      <x:c r="I441" s="276"/>
      <x:c r="J441" s="264"/>
      <x:c r="K441" s="264"/>
      <x:c r="L441" s="264"/>
      <x:c r="M441" s="264"/>
      <x:c r="N441" s="264"/>
      <x:c r="O441" s="265"/>
      <x:c r="P441" s="264"/>
      <x:c r="Q441" s="264"/>
      <x:c r="R441" s="264"/>
      <x:c r="S441" s="264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264"/>
      <x:c r="B442" s="264"/>
      <x:c r="C442" s="264"/>
      <x:c r="D442" s="264"/>
      <x:c r="E442" s="265"/>
      <x:c r="F442" s="265"/>
      <x:c r="G442" s="264"/>
      <x:c r="H442" s="264"/>
      <x:c r="I442" s="276"/>
      <x:c r="J442" s="264"/>
      <x:c r="K442" s="264"/>
      <x:c r="L442" s="264"/>
      <x:c r="M442" s="264"/>
      <x:c r="N442" s="264"/>
      <x:c r="O442" s="265"/>
      <x:c r="P442" s="264"/>
      <x:c r="Q442" s="264"/>
      <x:c r="R442" s="264"/>
      <x:c r="S442" s="264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264"/>
      <x:c r="B443" s="264"/>
      <x:c r="C443" s="264"/>
      <x:c r="D443" s="264"/>
      <x:c r="E443" s="265"/>
      <x:c r="F443" s="265"/>
      <x:c r="G443" s="264"/>
      <x:c r="H443" s="264"/>
      <x:c r="I443" s="276"/>
      <x:c r="J443" s="264"/>
      <x:c r="K443" s="264"/>
      <x:c r="L443" s="264"/>
      <x:c r="M443" s="264"/>
      <x:c r="N443" s="264"/>
      <x:c r="O443" s="265"/>
      <x:c r="P443" s="264"/>
      <x:c r="Q443" s="264"/>
      <x:c r="R443" s="264"/>
      <x:c r="S443" s="264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264"/>
      <x:c r="B444" s="264"/>
      <x:c r="C444" s="264"/>
      <x:c r="D444" s="264"/>
      <x:c r="E444" s="265"/>
      <x:c r="F444" s="265"/>
      <x:c r="G444" s="264"/>
      <x:c r="H444" s="264"/>
      <x:c r="I444" s="276"/>
      <x:c r="J444" s="264"/>
      <x:c r="K444" s="264"/>
      <x:c r="L444" s="264"/>
      <x:c r="M444" s="264"/>
      <x:c r="N444" s="264"/>
      <x:c r="O444" s="265"/>
      <x:c r="P444" s="264"/>
      <x:c r="Q444" s="264"/>
      <x:c r="R444" s="264"/>
      <x:c r="S444" s="264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264"/>
      <x:c r="B445" s="264"/>
      <x:c r="C445" s="264"/>
      <x:c r="D445" s="264"/>
      <x:c r="E445" s="265"/>
      <x:c r="F445" s="265"/>
      <x:c r="G445" s="264"/>
      <x:c r="H445" s="264"/>
      <x:c r="I445" s="276"/>
      <x:c r="J445" s="264"/>
      <x:c r="K445" s="264"/>
      <x:c r="L445" s="264"/>
      <x:c r="M445" s="264"/>
      <x:c r="N445" s="264"/>
      <x:c r="O445" s="265"/>
      <x:c r="P445" s="264"/>
      <x:c r="Q445" s="264"/>
      <x:c r="R445" s="264"/>
      <x:c r="S445" s="264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264"/>
      <x:c r="B446" s="264"/>
      <x:c r="C446" s="264"/>
      <x:c r="D446" s="264"/>
      <x:c r="E446" s="265"/>
      <x:c r="F446" s="265"/>
      <x:c r="G446" s="264"/>
      <x:c r="H446" s="264"/>
      <x:c r="I446" s="276"/>
      <x:c r="J446" s="264"/>
      <x:c r="K446" s="264"/>
      <x:c r="L446" s="264"/>
      <x:c r="M446" s="264"/>
      <x:c r="N446" s="264"/>
      <x:c r="O446" s="265"/>
      <x:c r="P446" s="264"/>
      <x:c r="Q446" s="264"/>
      <x:c r="R446" s="264"/>
      <x:c r="S446" s="264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264"/>
      <x:c r="B447" s="264"/>
      <x:c r="C447" s="264"/>
      <x:c r="D447" s="264"/>
      <x:c r="E447" s="265"/>
      <x:c r="F447" s="265"/>
      <x:c r="G447" s="264"/>
      <x:c r="H447" s="264"/>
      <x:c r="I447" s="276"/>
      <x:c r="J447" s="264"/>
      <x:c r="K447" s="264"/>
      <x:c r="L447" s="264"/>
      <x:c r="M447" s="264"/>
      <x:c r="N447" s="264"/>
      <x:c r="O447" s="265"/>
      <x:c r="P447" s="264"/>
      <x:c r="Q447" s="264"/>
      <x:c r="R447" s="264"/>
      <x:c r="S447" s="264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264"/>
      <x:c r="B448" s="264"/>
      <x:c r="C448" s="264"/>
      <x:c r="D448" s="264"/>
      <x:c r="E448" s="265"/>
      <x:c r="F448" s="265"/>
      <x:c r="G448" s="264"/>
      <x:c r="H448" s="264"/>
      <x:c r="I448" s="276"/>
      <x:c r="J448" s="264"/>
      <x:c r="K448" s="264"/>
      <x:c r="L448" s="264"/>
      <x:c r="M448" s="264"/>
      <x:c r="N448" s="264"/>
      <x:c r="O448" s="265"/>
      <x:c r="P448" s="264"/>
      <x:c r="Q448" s="264"/>
      <x:c r="R448" s="264"/>
      <x:c r="S448" s="264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264"/>
      <x:c r="B449" s="264"/>
      <x:c r="C449" s="264"/>
      <x:c r="D449" s="264"/>
      <x:c r="E449" s="265"/>
      <x:c r="F449" s="265"/>
      <x:c r="G449" s="264"/>
      <x:c r="H449" s="264"/>
      <x:c r="I449" s="276"/>
      <x:c r="J449" s="264"/>
      <x:c r="K449" s="264"/>
      <x:c r="L449" s="264"/>
      <x:c r="M449" s="264"/>
      <x:c r="N449" s="264"/>
      <x:c r="O449" s="265"/>
      <x:c r="P449" s="264"/>
      <x:c r="Q449" s="264"/>
      <x:c r="R449" s="264"/>
      <x:c r="S449" s="264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264"/>
      <x:c r="B450" s="264"/>
      <x:c r="C450" s="264"/>
      <x:c r="D450" s="264"/>
      <x:c r="E450" s="265"/>
      <x:c r="F450" s="265"/>
      <x:c r="G450" s="264"/>
      <x:c r="H450" s="264"/>
      <x:c r="I450" s="276"/>
      <x:c r="J450" s="264"/>
      <x:c r="K450" s="264"/>
      <x:c r="L450" s="264"/>
      <x:c r="M450" s="264"/>
      <x:c r="N450" s="264"/>
      <x:c r="O450" s="265"/>
      <x:c r="P450" s="264"/>
      <x:c r="Q450" s="264"/>
      <x:c r="R450" s="264"/>
      <x:c r="S450" s="264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264"/>
      <x:c r="B451" s="264"/>
      <x:c r="C451" s="264"/>
      <x:c r="D451" s="264"/>
      <x:c r="E451" s="265"/>
      <x:c r="F451" s="265"/>
      <x:c r="G451" s="264"/>
      <x:c r="H451" s="264"/>
      <x:c r="I451" s="276"/>
      <x:c r="J451" s="264"/>
      <x:c r="K451" s="264"/>
      <x:c r="L451" s="264"/>
      <x:c r="M451" s="264"/>
      <x:c r="N451" s="264"/>
      <x:c r="O451" s="265"/>
      <x:c r="P451" s="264"/>
      <x:c r="Q451" s="264"/>
      <x:c r="R451" s="264"/>
      <x:c r="S451" s="264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264"/>
      <x:c r="B452" s="264"/>
      <x:c r="C452" s="264"/>
      <x:c r="D452" s="264"/>
      <x:c r="E452" s="265"/>
      <x:c r="F452" s="265"/>
      <x:c r="G452" s="264"/>
      <x:c r="H452" s="264"/>
      <x:c r="I452" s="276"/>
      <x:c r="J452" s="264"/>
      <x:c r="K452" s="264"/>
      <x:c r="L452" s="264"/>
      <x:c r="M452" s="264"/>
      <x:c r="N452" s="264"/>
      <x:c r="O452" s="265"/>
      <x:c r="P452" s="264"/>
      <x:c r="Q452" s="264"/>
      <x:c r="R452" s="264"/>
      <x:c r="S452" s="264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264"/>
      <x:c r="B453" s="264"/>
      <x:c r="C453" s="264"/>
      <x:c r="D453" s="264"/>
      <x:c r="E453" s="265"/>
      <x:c r="F453" s="265"/>
      <x:c r="G453" s="264"/>
      <x:c r="H453" s="264"/>
      <x:c r="I453" s="276"/>
      <x:c r="J453" s="264"/>
      <x:c r="K453" s="264"/>
      <x:c r="L453" s="264"/>
      <x:c r="M453" s="264"/>
      <x:c r="N453" s="264"/>
      <x:c r="O453" s="265"/>
      <x:c r="P453" s="264"/>
      <x:c r="Q453" s="264"/>
      <x:c r="R453" s="264"/>
      <x:c r="S453" s="264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264"/>
      <x:c r="B454" s="264"/>
      <x:c r="C454" s="264"/>
      <x:c r="D454" s="264"/>
      <x:c r="E454" s="265"/>
      <x:c r="F454" s="265"/>
      <x:c r="G454" s="264"/>
      <x:c r="H454" s="264"/>
      <x:c r="I454" s="276"/>
      <x:c r="J454" s="264"/>
      <x:c r="K454" s="264"/>
      <x:c r="L454" s="264"/>
      <x:c r="M454" s="264"/>
      <x:c r="N454" s="264"/>
      <x:c r="O454" s="265"/>
      <x:c r="P454" s="264"/>
      <x:c r="Q454" s="264"/>
      <x:c r="R454" s="264"/>
      <x:c r="S454" s="264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264"/>
      <x:c r="B455" s="264"/>
      <x:c r="C455" s="264"/>
      <x:c r="D455" s="264"/>
      <x:c r="E455" s="265"/>
      <x:c r="F455" s="265"/>
      <x:c r="G455" s="264"/>
      <x:c r="H455" s="264"/>
      <x:c r="I455" s="276"/>
      <x:c r="J455" s="264"/>
      <x:c r="K455" s="264"/>
      <x:c r="L455" s="264"/>
      <x:c r="M455" s="264"/>
      <x:c r="N455" s="264"/>
      <x:c r="O455" s="265"/>
      <x:c r="P455" s="264"/>
      <x:c r="Q455" s="264"/>
      <x:c r="R455" s="264"/>
      <x:c r="S455" s="264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264"/>
      <x:c r="B456" s="264"/>
      <x:c r="C456" s="264"/>
      <x:c r="D456" s="264"/>
      <x:c r="E456" s="265"/>
      <x:c r="F456" s="265"/>
      <x:c r="G456" s="264"/>
      <x:c r="H456" s="264"/>
      <x:c r="I456" s="276"/>
      <x:c r="J456" s="264"/>
      <x:c r="K456" s="264"/>
      <x:c r="L456" s="264"/>
      <x:c r="M456" s="264"/>
      <x:c r="N456" s="264"/>
      <x:c r="O456" s="265"/>
      <x:c r="P456" s="264"/>
      <x:c r="Q456" s="264"/>
      <x:c r="R456" s="264"/>
      <x:c r="S456" s="264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264"/>
      <x:c r="B457" s="264"/>
      <x:c r="C457" s="264"/>
      <x:c r="D457" s="264"/>
      <x:c r="E457" s="265"/>
      <x:c r="F457" s="265"/>
      <x:c r="G457" s="264"/>
      <x:c r="H457" s="264"/>
      <x:c r="I457" s="276"/>
      <x:c r="J457" s="264"/>
      <x:c r="K457" s="264"/>
      <x:c r="L457" s="264"/>
      <x:c r="M457" s="264"/>
      <x:c r="N457" s="264"/>
      <x:c r="O457" s="265"/>
      <x:c r="P457" s="264"/>
      <x:c r="Q457" s="264"/>
      <x:c r="R457" s="264"/>
      <x:c r="S457" s="264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264"/>
      <x:c r="B458" s="264"/>
      <x:c r="C458" s="264"/>
      <x:c r="D458" s="264"/>
      <x:c r="E458" s="265"/>
      <x:c r="F458" s="265"/>
      <x:c r="G458" s="264"/>
      <x:c r="H458" s="264"/>
      <x:c r="I458" s="276"/>
      <x:c r="J458" s="264"/>
      <x:c r="K458" s="264"/>
      <x:c r="L458" s="264"/>
      <x:c r="M458" s="264"/>
      <x:c r="N458" s="264"/>
      <x:c r="O458" s="265"/>
      <x:c r="P458" s="264"/>
      <x:c r="Q458" s="264"/>
      <x:c r="R458" s="264"/>
      <x:c r="S458" s="264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264"/>
      <x:c r="B459" s="264"/>
      <x:c r="C459" s="264"/>
      <x:c r="D459" s="264"/>
      <x:c r="E459" s="265"/>
      <x:c r="F459" s="265"/>
      <x:c r="G459" s="264"/>
      <x:c r="H459" s="264"/>
      <x:c r="I459" s="276"/>
      <x:c r="J459" s="264"/>
      <x:c r="K459" s="264"/>
      <x:c r="L459" s="264"/>
      <x:c r="M459" s="264"/>
      <x:c r="N459" s="264"/>
      <x:c r="O459" s="265"/>
      <x:c r="P459" s="264"/>
      <x:c r="Q459" s="264"/>
      <x:c r="R459" s="264"/>
      <x:c r="S459" s="264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264"/>
      <x:c r="B460" s="264"/>
      <x:c r="C460" s="264"/>
      <x:c r="D460" s="264"/>
      <x:c r="E460" s="265"/>
      <x:c r="F460" s="265"/>
      <x:c r="G460" s="264"/>
      <x:c r="H460" s="264"/>
      <x:c r="I460" s="276"/>
      <x:c r="J460" s="264"/>
      <x:c r="K460" s="264"/>
      <x:c r="L460" s="264"/>
      <x:c r="M460" s="264"/>
      <x:c r="N460" s="264"/>
      <x:c r="O460" s="265"/>
      <x:c r="P460" s="264"/>
      <x:c r="Q460" s="264"/>
      <x:c r="R460" s="264"/>
      <x:c r="S460" s="264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264"/>
      <x:c r="B461" s="264"/>
      <x:c r="C461" s="264"/>
      <x:c r="D461" s="264"/>
      <x:c r="E461" s="265"/>
      <x:c r="F461" s="265"/>
      <x:c r="G461" s="264"/>
      <x:c r="H461" s="264"/>
      <x:c r="I461" s="276"/>
      <x:c r="J461" s="264"/>
      <x:c r="K461" s="264"/>
      <x:c r="L461" s="264"/>
      <x:c r="M461" s="264"/>
      <x:c r="N461" s="264"/>
      <x:c r="O461" s="265"/>
      <x:c r="P461" s="264"/>
      <x:c r="Q461" s="264"/>
      <x:c r="R461" s="264"/>
      <x:c r="S461" s="264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264"/>
      <x:c r="B462" s="264"/>
      <x:c r="C462" s="264"/>
      <x:c r="D462" s="264"/>
      <x:c r="E462" s="265"/>
      <x:c r="F462" s="265"/>
      <x:c r="G462" s="264"/>
      <x:c r="H462" s="264"/>
      <x:c r="I462" s="276"/>
      <x:c r="J462" s="264"/>
      <x:c r="K462" s="264"/>
      <x:c r="L462" s="264"/>
      <x:c r="M462" s="264"/>
      <x:c r="N462" s="264"/>
      <x:c r="O462" s="265"/>
      <x:c r="P462" s="264"/>
      <x:c r="Q462" s="264"/>
      <x:c r="R462" s="264"/>
      <x:c r="S462" s="264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264"/>
      <x:c r="B463" s="264"/>
      <x:c r="C463" s="264"/>
      <x:c r="D463" s="264"/>
      <x:c r="E463" s="265"/>
      <x:c r="F463" s="265"/>
      <x:c r="G463" s="264"/>
      <x:c r="H463" s="264"/>
      <x:c r="I463" s="276"/>
      <x:c r="J463" s="264"/>
      <x:c r="K463" s="264"/>
      <x:c r="L463" s="264"/>
      <x:c r="M463" s="264"/>
      <x:c r="N463" s="264"/>
      <x:c r="O463" s="265"/>
      <x:c r="P463" s="264"/>
      <x:c r="Q463" s="264"/>
      <x:c r="R463" s="264"/>
      <x:c r="S463" s="264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264"/>
      <x:c r="B464" s="264"/>
      <x:c r="C464" s="264"/>
      <x:c r="D464" s="264"/>
      <x:c r="E464" s="265"/>
      <x:c r="F464" s="265"/>
      <x:c r="G464" s="264"/>
      <x:c r="H464" s="264"/>
      <x:c r="I464" s="276"/>
      <x:c r="J464" s="264"/>
      <x:c r="K464" s="264"/>
      <x:c r="L464" s="264"/>
      <x:c r="M464" s="264"/>
      <x:c r="N464" s="264"/>
      <x:c r="O464" s="265"/>
      <x:c r="P464" s="264"/>
      <x:c r="Q464" s="264"/>
      <x:c r="R464" s="264"/>
      <x:c r="S464" s="264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264"/>
      <x:c r="B465" s="264"/>
      <x:c r="C465" s="264"/>
      <x:c r="D465" s="264"/>
      <x:c r="E465" s="265"/>
      <x:c r="F465" s="265"/>
      <x:c r="G465" s="264"/>
      <x:c r="H465" s="264"/>
      <x:c r="I465" s="276"/>
      <x:c r="J465" s="264"/>
      <x:c r="K465" s="264"/>
      <x:c r="L465" s="264"/>
      <x:c r="M465" s="264"/>
      <x:c r="N465" s="264"/>
      <x:c r="O465" s="265"/>
      <x:c r="P465" s="264"/>
      <x:c r="Q465" s="264"/>
      <x:c r="R465" s="264"/>
      <x:c r="S465" s="264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264"/>
      <x:c r="B466" s="264"/>
      <x:c r="C466" s="264"/>
      <x:c r="D466" s="264"/>
      <x:c r="E466" s="265"/>
      <x:c r="F466" s="265"/>
      <x:c r="G466" s="264"/>
      <x:c r="H466" s="264"/>
      <x:c r="I466" s="276"/>
      <x:c r="J466" s="264"/>
      <x:c r="K466" s="264"/>
      <x:c r="L466" s="264"/>
      <x:c r="M466" s="264"/>
      <x:c r="N466" s="264"/>
      <x:c r="O466" s="265"/>
      <x:c r="P466" s="264"/>
      <x:c r="Q466" s="264"/>
      <x:c r="R466" s="264"/>
      <x:c r="S466" s="264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264"/>
      <x:c r="B467" s="264"/>
      <x:c r="C467" s="264"/>
      <x:c r="D467" s="264"/>
      <x:c r="E467" s="265"/>
      <x:c r="F467" s="265"/>
      <x:c r="G467" s="264"/>
      <x:c r="H467" s="264"/>
      <x:c r="I467" s="276"/>
      <x:c r="J467" s="264"/>
      <x:c r="K467" s="264"/>
      <x:c r="L467" s="264"/>
      <x:c r="M467" s="264"/>
      <x:c r="N467" s="264"/>
      <x:c r="O467" s="265"/>
      <x:c r="P467" s="264"/>
      <x:c r="Q467" s="264"/>
      <x:c r="R467" s="264"/>
      <x:c r="S467" s="264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264"/>
      <x:c r="B468" s="264"/>
      <x:c r="C468" s="264"/>
      <x:c r="D468" s="264"/>
      <x:c r="E468" s="265"/>
      <x:c r="F468" s="265"/>
      <x:c r="G468" s="264"/>
      <x:c r="H468" s="264"/>
      <x:c r="I468" s="276"/>
      <x:c r="J468" s="264"/>
      <x:c r="K468" s="264"/>
      <x:c r="L468" s="264"/>
      <x:c r="M468" s="264"/>
      <x:c r="N468" s="264"/>
      <x:c r="O468" s="265"/>
      <x:c r="P468" s="264"/>
      <x:c r="Q468" s="264"/>
      <x:c r="R468" s="264"/>
      <x:c r="S468" s="264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264"/>
      <x:c r="B469" s="264"/>
      <x:c r="C469" s="264"/>
      <x:c r="D469" s="264"/>
      <x:c r="E469" s="265"/>
      <x:c r="F469" s="265"/>
      <x:c r="G469" s="264"/>
      <x:c r="H469" s="264"/>
      <x:c r="I469" s="276"/>
      <x:c r="J469" s="264"/>
      <x:c r="K469" s="264"/>
      <x:c r="L469" s="264"/>
      <x:c r="M469" s="264"/>
      <x:c r="N469" s="264"/>
      <x:c r="O469" s="265"/>
      <x:c r="P469" s="264"/>
      <x:c r="Q469" s="264"/>
      <x:c r="R469" s="264"/>
      <x:c r="S469" s="264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264"/>
      <x:c r="B470" s="264"/>
      <x:c r="C470" s="264"/>
      <x:c r="D470" s="264"/>
      <x:c r="E470" s="265"/>
      <x:c r="F470" s="265"/>
      <x:c r="G470" s="264"/>
      <x:c r="H470" s="264"/>
      <x:c r="I470" s="276"/>
      <x:c r="J470" s="264"/>
      <x:c r="K470" s="264"/>
      <x:c r="L470" s="264"/>
      <x:c r="M470" s="264"/>
      <x:c r="N470" s="264"/>
      <x:c r="O470" s="265"/>
      <x:c r="P470" s="264"/>
      <x:c r="Q470" s="264"/>
      <x:c r="R470" s="264"/>
      <x:c r="S470" s="264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264"/>
      <x:c r="B471" s="264"/>
      <x:c r="C471" s="264"/>
      <x:c r="D471" s="264"/>
      <x:c r="E471" s="265"/>
      <x:c r="F471" s="265"/>
      <x:c r="G471" s="264"/>
      <x:c r="H471" s="264"/>
      <x:c r="I471" s="276"/>
      <x:c r="J471" s="264"/>
      <x:c r="K471" s="264"/>
      <x:c r="L471" s="264"/>
      <x:c r="M471" s="264"/>
      <x:c r="N471" s="264"/>
      <x:c r="O471" s="265"/>
      <x:c r="P471" s="264"/>
      <x:c r="Q471" s="264"/>
      <x:c r="R471" s="264"/>
      <x:c r="S471" s="264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264"/>
      <x:c r="B472" s="264"/>
      <x:c r="C472" s="264"/>
      <x:c r="D472" s="264"/>
      <x:c r="E472" s="265"/>
      <x:c r="F472" s="265"/>
      <x:c r="G472" s="264"/>
      <x:c r="H472" s="264"/>
      <x:c r="I472" s="276"/>
      <x:c r="J472" s="264"/>
      <x:c r="K472" s="264"/>
      <x:c r="L472" s="264"/>
      <x:c r="M472" s="264"/>
      <x:c r="N472" s="264"/>
      <x:c r="O472" s="265"/>
      <x:c r="P472" s="264"/>
      <x:c r="Q472" s="264"/>
      <x:c r="R472" s="264"/>
      <x:c r="S472" s="264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264"/>
      <x:c r="B473" s="264"/>
      <x:c r="C473" s="264"/>
      <x:c r="D473" s="264"/>
      <x:c r="E473" s="265"/>
      <x:c r="F473" s="265"/>
      <x:c r="G473" s="264"/>
      <x:c r="H473" s="264"/>
      <x:c r="I473" s="276"/>
      <x:c r="J473" s="264"/>
      <x:c r="K473" s="264"/>
      <x:c r="L473" s="264"/>
      <x:c r="M473" s="264"/>
      <x:c r="N473" s="264"/>
      <x:c r="O473" s="265"/>
      <x:c r="P473" s="264"/>
      <x:c r="Q473" s="264"/>
      <x:c r="R473" s="264"/>
      <x:c r="S473" s="264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264"/>
      <x:c r="B474" s="264"/>
      <x:c r="C474" s="264"/>
      <x:c r="D474" s="264"/>
      <x:c r="E474" s="265"/>
      <x:c r="F474" s="265"/>
      <x:c r="G474" s="264"/>
      <x:c r="H474" s="264"/>
      <x:c r="I474" s="276"/>
      <x:c r="J474" s="264"/>
      <x:c r="K474" s="264"/>
      <x:c r="L474" s="264"/>
      <x:c r="M474" s="264"/>
      <x:c r="N474" s="264"/>
      <x:c r="O474" s="265"/>
      <x:c r="P474" s="264"/>
      <x:c r="Q474" s="264"/>
      <x:c r="R474" s="264"/>
      <x:c r="S474" s="264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264"/>
      <x:c r="B475" s="264"/>
      <x:c r="C475" s="264"/>
      <x:c r="D475" s="264"/>
      <x:c r="E475" s="265"/>
      <x:c r="F475" s="265"/>
      <x:c r="G475" s="264"/>
      <x:c r="H475" s="264"/>
      <x:c r="I475" s="276"/>
      <x:c r="J475" s="264"/>
      <x:c r="K475" s="264"/>
      <x:c r="L475" s="264"/>
      <x:c r="M475" s="264"/>
      <x:c r="N475" s="264"/>
      <x:c r="O475" s="265"/>
      <x:c r="P475" s="264"/>
      <x:c r="Q475" s="264"/>
      <x:c r="R475" s="264"/>
      <x:c r="S475" s="264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264"/>
      <x:c r="B476" s="264"/>
      <x:c r="C476" s="264"/>
      <x:c r="D476" s="264"/>
      <x:c r="E476" s="265"/>
      <x:c r="F476" s="265"/>
      <x:c r="G476" s="264"/>
      <x:c r="H476" s="264"/>
      <x:c r="I476" s="276"/>
      <x:c r="J476" s="264"/>
      <x:c r="K476" s="264"/>
      <x:c r="L476" s="264"/>
      <x:c r="M476" s="264"/>
      <x:c r="N476" s="264"/>
      <x:c r="O476" s="265"/>
      <x:c r="P476" s="264"/>
      <x:c r="Q476" s="264"/>
      <x:c r="R476" s="264"/>
      <x:c r="S476" s="264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264"/>
      <x:c r="B477" s="264"/>
      <x:c r="C477" s="264"/>
      <x:c r="D477" s="264"/>
      <x:c r="E477" s="265"/>
      <x:c r="F477" s="265"/>
      <x:c r="G477" s="264"/>
      <x:c r="H477" s="264"/>
      <x:c r="I477" s="276"/>
      <x:c r="J477" s="264"/>
      <x:c r="K477" s="264"/>
      <x:c r="L477" s="264"/>
      <x:c r="M477" s="264"/>
      <x:c r="N477" s="264"/>
      <x:c r="O477" s="265"/>
      <x:c r="P477" s="264"/>
      <x:c r="Q477" s="264"/>
      <x:c r="R477" s="264"/>
      <x:c r="S477" s="264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264"/>
      <x:c r="B478" s="264"/>
      <x:c r="C478" s="264"/>
      <x:c r="D478" s="264"/>
      <x:c r="E478" s="265"/>
      <x:c r="F478" s="265"/>
      <x:c r="G478" s="264"/>
      <x:c r="H478" s="264"/>
      <x:c r="I478" s="276"/>
      <x:c r="J478" s="264"/>
      <x:c r="K478" s="264"/>
      <x:c r="L478" s="264"/>
      <x:c r="M478" s="264"/>
      <x:c r="N478" s="264"/>
      <x:c r="O478" s="265"/>
      <x:c r="P478" s="264"/>
      <x:c r="Q478" s="264"/>
      <x:c r="R478" s="264"/>
      <x:c r="S478" s="264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264"/>
      <x:c r="B479" s="264"/>
      <x:c r="C479" s="264"/>
      <x:c r="D479" s="264"/>
      <x:c r="E479" s="265"/>
      <x:c r="F479" s="265"/>
      <x:c r="G479" s="264"/>
      <x:c r="H479" s="264"/>
      <x:c r="I479" s="276"/>
      <x:c r="J479" s="264"/>
      <x:c r="K479" s="264"/>
      <x:c r="L479" s="264"/>
      <x:c r="M479" s="264"/>
      <x:c r="N479" s="264"/>
      <x:c r="O479" s="265"/>
      <x:c r="P479" s="264"/>
      <x:c r="Q479" s="264"/>
      <x:c r="R479" s="264"/>
      <x:c r="S479" s="264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264"/>
      <x:c r="B480" s="264"/>
      <x:c r="C480" s="264"/>
      <x:c r="D480" s="264"/>
      <x:c r="E480" s="265"/>
      <x:c r="F480" s="265"/>
      <x:c r="G480" s="264"/>
      <x:c r="H480" s="264"/>
      <x:c r="I480" s="276"/>
      <x:c r="J480" s="264"/>
      <x:c r="K480" s="264"/>
      <x:c r="L480" s="264"/>
      <x:c r="M480" s="264"/>
      <x:c r="N480" s="264"/>
      <x:c r="O480" s="265"/>
      <x:c r="P480" s="264"/>
      <x:c r="Q480" s="264"/>
      <x:c r="R480" s="264"/>
      <x:c r="S480" s="264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264"/>
      <x:c r="B481" s="264"/>
      <x:c r="C481" s="264"/>
      <x:c r="D481" s="264"/>
      <x:c r="E481" s="265"/>
      <x:c r="F481" s="265"/>
      <x:c r="G481" s="264"/>
      <x:c r="H481" s="264"/>
      <x:c r="I481" s="276"/>
      <x:c r="J481" s="264"/>
      <x:c r="K481" s="264"/>
      <x:c r="L481" s="264"/>
      <x:c r="M481" s="264"/>
      <x:c r="N481" s="264"/>
      <x:c r="O481" s="265"/>
      <x:c r="P481" s="264"/>
      <x:c r="Q481" s="264"/>
      <x:c r="R481" s="264"/>
      <x:c r="S481" s="264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264"/>
      <x:c r="B482" s="264"/>
      <x:c r="C482" s="264"/>
      <x:c r="D482" s="264"/>
      <x:c r="E482" s="265"/>
      <x:c r="F482" s="265"/>
      <x:c r="G482" s="264"/>
      <x:c r="H482" s="264"/>
      <x:c r="I482" s="276"/>
      <x:c r="J482" s="264"/>
      <x:c r="K482" s="264"/>
      <x:c r="L482" s="264"/>
      <x:c r="M482" s="264"/>
      <x:c r="N482" s="264"/>
      <x:c r="O482" s="265"/>
      <x:c r="P482" s="264"/>
      <x:c r="Q482" s="264"/>
      <x:c r="R482" s="264"/>
      <x:c r="S482" s="264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264"/>
      <x:c r="B483" s="264"/>
      <x:c r="C483" s="264"/>
      <x:c r="D483" s="264"/>
      <x:c r="E483" s="265"/>
      <x:c r="F483" s="265"/>
      <x:c r="G483" s="264"/>
      <x:c r="H483" s="264"/>
      <x:c r="I483" s="276"/>
      <x:c r="J483" s="264"/>
      <x:c r="K483" s="264"/>
      <x:c r="L483" s="264"/>
      <x:c r="M483" s="264"/>
      <x:c r="N483" s="264"/>
      <x:c r="O483" s="265"/>
      <x:c r="P483" s="264"/>
      <x:c r="Q483" s="264"/>
      <x:c r="R483" s="264"/>
      <x:c r="S483" s="264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264"/>
      <x:c r="B484" s="264"/>
      <x:c r="C484" s="264"/>
      <x:c r="D484" s="264"/>
      <x:c r="E484" s="265"/>
      <x:c r="F484" s="265"/>
      <x:c r="G484" s="264"/>
      <x:c r="H484" s="264"/>
      <x:c r="I484" s="276"/>
      <x:c r="J484" s="264"/>
      <x:c r="K484" s="264"/>
      <x:c r="L484" s="264"/>
      <x:c r="M484" s="264"/>
      <x:c r="N484" s="264"/>
      <x:c r="O484" s="265"/>
      <x:c r="P484" s="264"/>
      <x:c r="Q484" s="264"/>
      <x:c r="R484" s="264"/>
      <x:c r="S484" s="264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264"/>
      <x:c r="B485" s="264"/>
      <x:c r="C485" s="264"/>
      <x:c r="D485" s="264"/>
      <x:c r="E485" s="265"/>
      <x:c r="F485" s="265"/>
      <x:c r="G485" s="264"/>
      <x:c r="H485" s="264"/>
      <x:c r="I485" s="276"/>
      <x:c r="J485" s="264"/>
      <x:c r="K485" s="264"/>
      <x:c r="L485" s="264"/>
      <x:c r="M485" s="264"/>
      <x:c r="N485" s="264"/>
      <x:c r="O485" s="265"/>
      <x:c r="P485" s="264"/>
      <x:c r="Q485" s="264"/>
      <x:c r="R485" s="264"/>
      <x:c r="S485" s="264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264"/>
      <x:c r="B486" s="264"/>
      <x:c r="C486" s="264"/>
      <x:c r="D486" s="264"/>
      <x:c r="E486" s="265"/>
      <x:c r="F486" s="265"/>
      <x:c r="G486" s="264"/>
      <x:c r="H486" s="264"/>
      <x:c r="I486" s="276"/>
      <x:c r="J486" s="264"/>
      <x:c r="K486" s="264"/>
      <x:c r="L486" s="264"/>
      <x:c r="M486" s="264"/>
      <x:c r="N486" s="264"/>
      <x:c r="O486" s="265"/>
      <x:c r="P486" s="264"/>
      <x:c r="Q486" s="264"/>
      <x:c r="R486" s="264"/>
      <x:c r="S486" s="264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264"/>
      <x:c r="B487" s="264"/>
      <x:c r="C487" s="264"/>
      <x:c r="D487" s="264"/>
      <x:c r="E487" s="265"/>
      <x:c r="F487" s="265"/>
      <x:c r="G487" s="264"/>
      <x:c r="H487" s="264"/>
      <x:c r="I487" s="276"/>
      <x:c r="J487" s="264"/>
      <x:c r="K487" s="264"/>
      <x:c r="L487" s="264"/>
      <x:c r="M487" s="264"/>
      <x:c r="N487" s="264"/>
      <x:c r="O487" s="265"/>
      <x:c r="P487" s="264"/>
      <x:c r="Q487" s="264"/>
      <x:c r="R487" s="264"/>
      <x:c r="S487" s="264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264"/>
      <x:c r="B488" s="264"/>
      <x:c r="C488" s="264"/>
      <x:c r="D488" s="264"/>
      <x:c r="E488" s="265"/>
      <x:c r="F488" s="265"/>
      <x:c r="G488" s="264"/>
      <x:c r="H488" s="264"/>
      <x:c r="I488" s="276"/>
      <x:c r="J488" s="264"/>
      <x:c r="K488" s="264"/>
      <x:c r="L488" s="264"/>
      <x:c r="M488" s="264"/>
      <x:c r="N488" s="264"/>
      <x:c r="O488" s="265"/>
      <x:c r="P488" s="264"/>
      <x:c r="Q488" s="264"/>
      <x:c r="R488" s="264"/>
      <x:c r="S488" s="264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264"/>
      <x:c r="B489" s="264"/>
      <x:c r="C489" s="264"/>
      <x:c r="D489" s="264"/>
      <x:c r="E489" s="265"/>
      <x:c r="F489" s="265"/>
      <x:c r="G489" s="264"/>
      <x:c r="H489" s="264"/>
      <x:c r="I489" s="276"/>
      <x:c r="J489" s="264"/>
      <x:c r="K489" s="264"/>
      <x:c r="L489" s="264"/>
      <x:c r="M489" s="264"/>
      <x:c r="N489" s="264"/>
      <x:c r="O489" s="265"/>
      <x:c r="P489" s="264"/>
      <x:c r="Q489" s="264"/>
      <x:c r="R489" s="264"/>
      <x:c r="S489" s="264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264"/>
      <x:c r="B490" s="264"/>
      <x:c r="C490" s="264"/>
      <x:c r="D490" s="264"/>
      <x:c r="E490" s="265"/>
      <x:c r="F490" s="265"/>
      <x:c r="G490" s="264"/>
      <x:c r="H490" s="264"/>
      <x:c r="I490" s="276"/>
      <x:c r="J490" s="264"/>
      <x:c r="K490" s="264"/>
      <x:c r="L490" s="264"/>
      <x:c r="M490" s="264"/>
      <x:c r="N490" s="264"/>
      <x:c r="O490" s="265"/>
      <x:c r="P490" s="264"/>
      <x:c r="Q490" s="264"/>
      <x:c r="R490" s="264"/>
      <x:c r="S490" s="264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264"/>
      <x:c r="B491" s="264"/>
      <x:c r="C491" s="264"/>
      <x:c r="D491" s="264"/>
      <x:c r="E491" s="265"/>
      <x:c r="F491" s="265"/>
      <x:c r="G491" s="264"/>
      <x:c r="H491" s="264"/>
      <x:c r="I491" s="276"/>
      <x:c r="J491" s="264"/>
      <x:c r="K491" s="264"/>
      <x:c r="L491" s="264"/>
      <x:c r="M491" s="264"/>
      <x:c r="N491" s="264"/>
      <x:c r="O491" s="265"/>
      <x:c r="P491" s="264"/>
      <x:c r="Q491" s="264"/>
      <x:c r="R491" s="264"/>
      <x:c r="S491" s="264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264"/>
      <x:c r="B492" s="264"/>
      <x:c r="C492" s="264"/>
      <x:c r="D492" s="264"/>
      <x:c r="E492" s="265"/>
      <x:c r="F492" s="265"/>
      <x:c r="G492" s="264"/>
      <x:c r="H492" s="264"/>
      <x:c r="I492" s="276"/>
      <x:c r="J492" s="264"/>
      <x:c r="K492" s="264"/>
      <x:c r="L492" s="264"/>
      <x:c r="M492" s="264"/>
      <x:c r="N492" s="264"/>
      <x:c r="O492" s="265"/>
      <x:c r="P492" s="264"/>
      <x:c r="Q492" s="264"/>
      <x:c r="R492" s="264"/>
      <x:c r="S492" s="264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264"/>
      <x:c r="B493" s="264"/>
      <x:c r="C493" s="264"/>
      <x:c r="D493" s="264"/>
      <x:c r="E493" s="265"/>
      <x:c r="F493" s="265"/>
      <x:c r="G493" s="264"/>
      <x:c r="H493" s="264"/>
      <x:c r="I493" s="276"/>
      <x:c r="J493" s="264"/>
      <x:c r="K493" s="264"/>
      <x:c r="L493" s="264"/>
      <x:c r="M493" s="264"/>
      <x:c r="N493" s="264"/>
      <x:c r="O493" s="265"/>
      <x:c r="P493" s="264"/>
      <x:c r="Q493" s="264"/>
      <x:c r="R493" s="264"/>
      <x:c r="S493" s="264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264"/>
      <x:c r="B494" s="264"/>
      <x:c r="C494" s="264"/>
      <x:c r="D494" s="264"/>
      <x:c r="E494" s="265"/>
      <x:c r="F494" s="265"/>
      <x:c r="G494" s="264"/>
      <x:c r="H494" s="264"/>
      <x:c r="I494" s="276"/>
      <x:c r="J494" s="264"/>
      <x:c r="K494" s="264"/>
      <x:c r="L494" s="264"/>
      <x:c r="M494" s="264"/>
      <x:c r="N494" s="264"/>
      <x:c r="O494" s="265"/>
      <x:c r="P494" s="264"/>
      <x:c r="Q494" s="264"/>
      <x:c r="R494" s="264"/>
      <x:c r="S494" s="264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264"/>
      <x:c r="B495" s="264"/>
      <x:c r="C495" s="264"/>
      <x:c r="D495" s="264"/>
      <x:c r="E495" s="265"/>
      <x:c r="F495" s="265"/>
      <x:c r="G495" s="264"/>
      <x:c r="H495" s="264"/>
      <x:c r="I495" s="276"/>
      <x:c r="J495" s="264"/>
      <x:c r="K495" s="264"/>
      <x:c r="L495" s="264"/>
      <x:c r="M495" s="264"/>
      <x:c r="N495" s="264"/>
      <x:c r="O495" s="265"/>
      <x:c r="P495" s="264"/>
      <x:c r="Q495" s="264"/>
      <x:c r="R495" s="264"/>
      <x:c r="S495" s="264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264"/>
      <x:c r="B496" s="264"/>
      <x:c r="C496" s="264"/>
      <x:c r="D496" s="264"/>
      <x:c r="E496" s="265"/>
      <x:c r="F496" s="265"/>
      <x:c r="G496" s="264"/>
      <x:c r="H496" s="264"/>
      <x:c r="I496" s="276"/>
      <x:c r="J496" s="264"/>
      <x:c r="K496" s="264"/>
      <x:c r="L496" s="264"/>
      <x:c r="M496" s="264"/>
      <x:c r="N496" s="264"/>
      <x:c r="O496" s="265"/>
      <x:c r="P496" s="264"/>
      <x:c r="Q496" s="264"/>
      <x:c r="R496" s="264"/>
      <x:c r="S496" s="264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264"/>
      <x:c r="B497" s="264"/>
      <x:c r="C497" s="264"/>
      <x:c r="D497" s="264"/>
      <x:c r="E497" s="265"/>
      <x:c r="F497" s="265"/>
      <x:c r="G497" s="264"/>
      <x:c r="H497" s="264"/>
      <x:c r="I497" s="276"/>
      <x:c r="J497" s="264"/>
      <x:c r="K497" s="264"/>
      <x:c r="L497" s="264"/>
      <x:c r="M497" s="264"/>
      <x:c r="N497" s="264"/>
      <x:c r="O497" s="265"/>
      <x:c r="P497" s="264"/>
      <x:c r="Q497" s="264"/>
      <x:c r="R497" s="264"/>
      <x:c r="S497" s="264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264"/>
      <x:c r="B498" s="264"/>
      <x:c r="C498" s="264"/>
      <x:c r="D498" s="264"/>
      <x:c r="E498" s="265"/>
      <x:c r="F498" s="265"/>
      <x:c r="G498" s="264"/>
      <x:c r="H498" s="264"/>
      <x:c r="I498" s="276"/>
      <x:c r="J498" s="264"/>
      <x:c r="K498" s="264"/>
      <x:c r="L498" s="264"/>
      <x:c r="M498" s="264"/>
      <x:c r="N498" s="264"/>
      <x:c r="O498" s="265"/>
      <x:c r="P498" s="264"/>
      <x:c r="Q498" s="264"/>
      <x:c r="R498" s="264"/>
      <x:c r="S498" s="264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264"/>
      <x:c r="B499" s="264"/>
      <x:c r="C499" s="264"/>
      <x:c r="D499" s="264"/>
      <x:c r="E499" s="265"/>
      <x:c r="F499" s="265"/>
      <x:c r="G499" s="264"/>
      <x:c r="H499" s="264"/>
      <x:c r="I499" s="276"/>
      <x:c r="J499" s="264"/>
      <x:c r="K499" s="264"/>
      <x:c r="L499" s="264"/>
      <x:c r="M499" s="264"/>
      <x:c r="N499" s="264"/>
      <x:c r="O499" s="265"/>
      <x:c r="P499" s="264"/>
      <x:c r="Q499" s="264"/>
      <x:c r="R499" s="264"/>
      <x:c r="S499" s="264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264"/>
      <x:c r="B500" s="264"/>
      <x:c r="C500" s="264"/>
      <x:c r="D500" s="264"/>
      <x:c r="E500" s="265"/>
      <x:c r="F500" s="265"/>
      <x:c r="G500" s="264"/>
      <x:c r="H500" s="264"/>
      <x:c r="I500" s="276"/>
      <x:c r="J500" s="264"/>
      <x:c r="K500" s="264"/>
      <x:c r="L500" s="264"/>
      <x:c r="M500" s="264"/>
      <x:c r="N500" s="264"/>
      <x:c r="O500" s="265"/>
      <x:c r="P500" s="264"/>
      <x:c r="Q500" s="264"/>
      <x:c r="R500" s="264"/>
      <x:c r="S500" s="264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264"/>
      <x:c r="B501" s="264"/>
      <x:c r="C501" s="264"/>
      <x:c r="D501" s="264"/>
      <x:c r="E501" s="265"/>
      <x:c r="F501" s="265"/>
      <x:c r="G501" s="264"/>
      <x:c r="H501" s="264"/>
      <x:c r="I501" s="276"/>
      <x:c r="J501" s="264"/>
      <x:c r="K501" s="264"/>
      <x:c r="L501" s="264"/>
      <x:c r="M501" s="264"/>
      <x:c r="N501" s="264"/>
      <x:c r="O501" s="265"/>
      <x:c r="P501" s="264"/>
      <x:c r="Q501" s="264"/>
      <x:c r="R501" s="264"/>
      <x:c r="S501" s="264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264"/>
      <x:c r="B502" s="264"/>
      <x:c r="C502" s="264"/>
      <x:c r="D502" s="264"/>
      <x:c r="E502" s="265"/>
      <x:c r="F502" s="265"/>
      <x:c r="G502" s="264"/>
      <x:c r="H502" s="264"/>
      <x:c r="I502" s="276"/>
      <x:c r="J502" s="264"/>
      <x:c r="K502" s="264"/>
      <x:c r="L502" s="264"/>
      <x:c r="M502" s="264"/>
      <x:c r="N502" s="264"/>
      <x:c r="O502" s="265"/>
      <x:c r="P502" s="264"/>
      <x:c r="Q502" s="264"/>
      <x:c r="R502" s="264"/>
      <x:c r="S502" s="264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264"/>
      <x:c r="B503" s="264"/>
      <x:c r="C503" s="264"/>
      <x:c r="D503" s="264"/>
      <x:c r="E503" s="265"/>
      <x:c r="F503" s="265"/>
      <x:c r="G503" s="264"/>
      <x:c r="H503" s="264"/>
      <x:c r="I503" s="276"/>
      <x:c r="J503" s="264"/>
      <x:c r="K503" s="264"/>
      <x:c r="L503" s="264"/>
      <x:c r="M503" s="264"/>
      <x:c r="N503" s="264"/>
      <x:c r="O503" s="265"/>
      <x:c r="P503" s="264"/>
      <x:c r="Q503" s="264"/>
      <x:c r="R503" s="264"/>
      <x:c r="S503" s="264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264"/>
      <x:c r="B504" s="264"/>
      <x:c r="C504" s="264"/>
      <x:c r="D504" s="264"/>
      <x:c r="E504" s="265"/>
      <x:c r="F504" s="265"/>
      <x:c r="G504" s="264"/>
      <x:c r="H504" s="264"/>
      <x:c r="I504" s="276"/>
      <x:c r="J504" s="264"/>
      <x:c r="K504" s="264"/>
      <x:c r="L504" s="264"/>
      <x:c r="M504" s="264"/>
      <x:c r="N504" s="264"/>
      <x:c r="O504" s="265"/>
      <x:c r="P504" s="264"/>
      <x:c r="Q504" s="264"/>
      <x:c r="R504" s="264"/>
      <x:c r="S504" s="264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264"/>
      <x:c r="B505" s="264"/>
      <x:c r="C505" s="264"/>
      <x:c r="D505" s="264"/>
      <x:c r="E505" s="265"/>
      <x:c r="F505" s="265"/>
      <x:c r="G505" s="264"/>
      <x:c r="H505" s="264"/>
      <x:c r="I505" s="276"/>
      <x:c r="J505" s="264"/>
      <x:c r="K505" s="264"/>
      <x:c r="L505" s="264"/>
      <x:c r="M505" s="264"/>
      <x:c r="N505" s="264"/>
      <x:c r="O505" s="265"/>
      <x:c r="P505" s="264"/>
      <x:c r="Q505" s="264"/>
      <x:c r="R505" s="264"/>
      <x:c r="S505" s="264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264"/>
      <x:c r="B506" s="264"/>
      <x:c r="C506" s="264"/>
      <x:c r="D506" s="264"/>
      <x:c r="E506" s="265"/>
      <x:c r="F506" s="265"/>
      <x:c r="G506" s="264"/>
      <x:c r="H506" s="264"/>
      <x:c r="I506" s="276"/>
      <x:c r="J506" s="264"/>
      <x:c r="K506" s="264"/>
      <x:c r="L506" s="264"/>
      <x:c r="M506" s="264"/>
      <x:c r="N506" s="264"/>
      <x:c r="O506" s="265"/>
      <x:c r="P506" s="264"/>
      <x:c r="Q506" s="264"/>
      <x:c r="R506" s="264"/>
      <x:c r="S506" s="264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Q4"/>
  </x:mergeCells>
  <x:dataValidations count="2">
    <x:dataValidation type="list" errorStyle="stop" operator="between" allowBlank="0" showDropDown="0" showInputMessage="0" showErrorMessage="0" sqref="G7:G506">
      <x:formula1>"Actual,Budget,Forecast,Projection"</x:formula1>
      <x:formula2>0</x:formula2>
    </x:dataValidation>
    <x:dataValidation type="list" errorStyle="stop" operator="between" allowBlank="0" showDropDown="0" showInputMessage="0" showErrorMessage="0" sqref="K7:K506">
      <x:formula1>"Calculated,Missing,Conflicting,Not assessed,Not applicable"</x:formula1>
      <x:formula2>0</x:formula2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5" style="1" hidden="0" customWidth="1"/>
    <x:col min="2" max="2" width="16" style="1" hidden="0" customWidth="1"/>
    <x:col min="3" max="3" width="30" style="1" hidden="0" customWidth="1"/>
    <x:col min="4" max="4" width="42" style="1" hidden="0" customWidth="1"/>
    <x:col min="5" max="5" width="46" style="1" hidden="0" customWidth="1"/>
    <x:col min="6" max="6" width="28" style="1" hidden="0" customWidth="1"/>
    <x:col min="7" max="7" width="24" style="1" hidden="0" customWidth="1"/>
    <x:col min="8" max="8" width="22" style="1" hidden="0" customWidth="1"/>
    <x:col min="9" max="9" width="46" style="1" hidden="0" customWidth="1"/>
    <x:col min="10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1845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1846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1847</x:v>
      </x:c>
      <x:c r="B6" s="27" t="s">
        <x:v>1848</x:v>
      </x:c>
      <x:c r="C6" s="27" t="s">
        <x:v>1849</x:v>
      </x:c>
      <x:c r="D6" s="27" t="s">
        <x:v>1850</x:v>
      </x:c>
      <x:c r="E6" s="27" t="s">
        <x:v>1851</x:v>
      </x:c>
      <x:c r="F6" s="28" t="s">
        <x:v>1852</x:v>
      </x:c>
      <x:c r="G6" s="27" t="s">
        <x:v>1853</x:v>
      </x:c>
      <x:c r="H6" s="28" t="s">
        <x:v>1854</x:v>
      </x:c>
      <x:c r="I6" s="28" t="s">
        <x:v>1855</x:v>
      </x:c>
      <x:c r="J6" s="27" t="s">
        <x:v>1521</x:v>
      </x:c>
      <x:c r="K6" s="28" t="s">
        <x:v>1522</x:v>
      </x:c>
      <x:c r="L6" s="27" t="s">
        <x:v>1523</x:v>
      </x:c>
      <x:c r="M6" s="27" t="s">
        <x:v>1060</x:v>
      </x:c>
      <x:c r="N6" s="28" t="s">
        <x:v>448</x:v>
      </x:c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698</x:v>
      </x:c>
      <x:c r="B7" s="29" t="s">
        <x:v>1856</x:v>
      </x:c>
      <x:c r="C7" s="29" t="s">
        <x:v>1857</x:v>
      </x:c>
      <x:c r="D7" s="29" t="s">
        <x:v>628</x:v>
      </x:c>
      <x:c r="E7" s="29" t="s">
        <x:v>1858</x:v>
      </x:c>
      <x:c r="F7" s="148" t="n">
        <x:v>1.2</x:v>
      </x:c>
      <x:c r="G7" s="29" t="s">
        <x:v>1859</x:v>
      </x:c>
      <x:c r="H7" s="29" t="s">
        <x:v>1860</x:v>
      </x:c>
      <x:c r="I7" s="29" t="s">
        <x:v>1861</x:v>
      </x:c>
      <x:c r="J7" s="31" t="n">
        <x:v>46285</x:v>
      </x:c>
      <x:c r="K7" s="31"/>
      <x:c r="L7" s="29" t="s">
        <x:v>1656</x:v>
      </x:c>
      <x:c r="M7" s="32" t="s">
        <x:v>1657</x:v>
      </x:c>
      <x:c r="N7" s="29" t="s">
        <x:v>1862</x:v>
      </x:c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1863</x:v>
      </x:c>
      <x:c r="B8" s="29" t="s">
        <x:v>776</x:v>
      </x:c>
      <x:c r="C8" s="29" t="s">
        <x:v>1864</x:v>
      </x:c>
      <x:c r="D8" s="29" t="s">
        <x:v>1865</x:v>
      </x:c>
      <x:c r="E8" s="29" t="s">
        <x:v>1866</x:v>
      </x:c>
      <x:c r="F8" s="29" t="s">
        <x:v>1867</x:v>
      </x:c>
      <x:c r="G8" s="29" t="s">
        <x:v>1868</x:v>
      </x:c>
      <x:c r="H8" s="29" t="s">
        <x:v>1860</x:v>
      </x:c>
      <x:c r="I8" s="29" t="s">
        <x:v>1869</x:v>
      </x:c>
      <x:c r="J8" s="31" t="n">
        <x:v>46285</x:v>
      </x:c>
      <x:c r="K8" s="31"/>
      <x:c r="L8" s="29" t="s">
        <x:v>1656</x:v>
      </x:c>
      <x:c r="M8" s="32" t="s">
        <x:v>1657</x:v>
      </x:c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1870</x:v>
      </x:c>
      <x:c r="B9" s="29" t="s">
        <x:v>776</x:v>
      </x:c>
      <x:c r="C9" s="29" t="s">
        <x:v>1871</x:v>
      </x:c>
      <x:c r="D9" s="29" t="s">
        <x:v>1872</x:v>
      </x:c>
      <x:c r="E9" s="29" t="s">
        <x:v>1873</x:v>
      </x:c>
      <x:c r="F9" s="29" t="s">
        <x:v>1874</x:v>
      </x:c>
      <x:c r="G9" s="29" t="s">
        <x:v>1875</x:v>
      </x:c>
      <x:c r="H9" s="29" t="s">
        <x:v>1876</x:v>
      </x:c>
      <x:c r="I9" s="29" t="s">
        <x:v>1877</x:v>
      </x:c>
      <x:c r="J9" s="31" t="n">
        <x:v>46285</x:v>
      </x:c>
      <x:c r="K9" s="31"/>
      <x:c r="L9" s="29" t="s">
        <x:v>1656</x:v>
      </x:c>
      <x:c r="M9" s="32" t="s">
        <x:v>1657</x:v>
      </x:c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1878</x:v>
      </x:c>
      <x:c r="B10" s="29" t="s">
        <x:v>776</x:v>
      </x:c>
      <x:c r="C10" s="29" t="s">
        <x:v>1879</x:v>
      </x:c>
      <x:c r="D10" s="29" t="s">
        <x:v>1880</x:v>
      </x:c>
      <x:c r="E10" s="29" t="s">
        <x:v>1881</x:v>
      </x:c>
      <x:c r="F10" s="29" t="s">
        <x:v>1882</x:v>
      </x:c>
      <x:c r="G10" s="29" t="s">
        <x:v>1883</x:v>
      </x:c>
      <x:c r="H10" s="29" t="s">
        <x:v>1884</x:v>
      </x:c>
      <x:c r="I10" s="29" t="s">
        <x:v>1885</x:v>
      </x:c>
      <x:c r="J10" s="31" t="n">
        <x:v>46285</x:v>
      </x:c>
      <x:c r="K10" s="31"/>
      <x:c r="L10" s="29" t="s">
        <x:v>1656</x:v>
      </x:c>
      <x:c r="M10" s="32" t="s">
        <x:v>1657</x:v>
      </x:c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1886</x:v>
      </x:c>
      <x:c r="B11" s="29" t="s">
        <x:v>776</x:v>
      </x:c>
      <x:c r="C11" s="29" t="s">
        <x:v>1887</x:v>
      </x:c>
      <x:c r="D11" s="29" t="s">
        <x:v>1888</x:v>
      </x:c>
      <x:c r="E11" s="29" t="s">
        <x:v>1889</x:v>
      </x:c>
      <x:c r="F11" s="29" t="s">
        <x:v>1890</x:v>
      </x:c>
      <x:c r="G11" s="29" t="s">
        <x:v>1891</x:v>
      </x:c>
      <x:c r="H11" s="29" t="s">
        <x:v>1892</x:v>
      </x:c>
      <x:c r="I11" s="29" t="s">
        <x:v>1893</x:v>
      </x:c>
      <x:c r="J11" s="31" t="n">
        <x:v>46285</x:v>
      </x:c>
      <x:c r="K11" s="31"/>
      <x:c r="L11" s="29" t="s">
        <x:v>1656</x:v>
      </x:c>
      <x:c r="M11" s="32" t="s">
        <x:v>1657</x:v>
      </x:c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30" t="s">
        <x:v>1894</x:v>
      </x:c>
      <x:c r="B12" s="30" t="s">
        <x:v>776</x:v>
      </x:c>
      <x:c r="C12" s="30" t="s">
        <x:v>1895</x:v>
      </x:c>
      <x:c r="D12" s="30" t="s">
        <x:v>1896</x:v>
      </x:c>
      <x:c r="E12" s="30" t="s">
        <x:v>1897</x:v>
      </x:c>
      <x:c r="F12" s="30" t="s">
        <x:v>1874</x:v>
      </x:c>
      <x:c r="G12" s="30" t="s">
        <x:v>1876</x:v>
      </x:c>
      <x:c r="H12" s="30" t="s">
        <x:v>1898</x:v>
      </x:c>
      <x:c r="I12" s="30" t="s">
        <x:v>1899</x:v>
      </x:c>
      <x:c r="J12" s="34" t="n">
        <x:v>46285</x:v>
      </x:c>
      <x:c r="K12" s="34"/>
      <x:c r="L12" s="30" t="s">
        <x:v>1656</x:v>
      </x:c>
      <x:c r="M12" s="35" t="s">
        <x:v>1657</x:v>
      </x:c>
      <x:c r="N12" s="30" t="s">
        <x:v>1900</x:v>
      </x:c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1901</x:v>
      </x:c>
      <x:c r="B13" s="29" t="s">
        <x:v>1856</x:v>
      </x:c>
      <x:c r="C13" s="29" t="s">
        <x:v>1902</x:v>
      </x:c>
      <x:c r="D13" s="29" t="s">
        <x:v>628</x:v>
      </x:c>
      <x:c r="E13" s="29" t="s">
        <x:v>1903</x:v>
      </x:c>
      <x:c r="F13" s="29" t="n">
        <x:v>1</x:v>
      </x:c>
      <x:c r="G13" s="29" t="s">
        <x:v>1859</x:v>
      </x:c>
      <x:c r="H13" s="29" t="s">
        <x:v>1904</x:v>
      </x:c>
      <x:c r="I13" s="29" t="s">
        <x:v>1905</x:v>
      </x:c>
      <x:c r="J13" s="31" t="n">
        <x:v>46286</x:v>
      </x:c>
      <x:c r="K13" s="31"/>
      <x:c r="L13" s="29" t="s">
        <x:v>1656</x:v>
      </x:c>
      <x:c r="M13" s="32" t="s">
        <x:v>1657</x:v>
      </x:c>
      <x:c r="N13" s="29" t="s">
        <x:v>1906</x:v>
      </x:c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36" t="s">
        <x:v>1907</x:v>
      </x:c>
      <x:c r="B14" s="36" t="s">
        <x:v>776</x:v>
      </x:c>
      <x:c r="C14" s="36" t="s">
        <x:v>1908</x:v>
      </x:c>
      <x:c r="D14" s="36" t="s">
        <x:v>1909</x:v>
      </x:c>
      <x:c r="E14" s="30" t="s">
        <x:v>1910</x:v>
      </x:c>
      <x:c r="F14" s="36" t="s">
        <x:v>1911</x:v>
      </x:c>
      <x:c r="G14" s="36" t="s">
        <x:v>1912</x:v>
      </x:c>
      <x:c r="H14" s="36" t="s">
        <x:v>1876</x:v>
      </x:c>
      <x:c r="I14" s="30" t="s">
        <x:v>1913</x:v>
      </x:c>
      <x:c r="J14" s="37" t="n">
        <x:v>46298</x:v>
      </x:c>
      <x:c r="K14" s="37"/>
      <x:c r="L14" s="36" t="s">
        <x:v>1656</x:v>
      </x:c>
      <x:c r="M14" s="38" t="s">
        <x:v>588</x:v>
      </x:c>
      <x:c r="N14" s="30" t="s">
        <x:v>1914</x:v>
      </x:c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36" t="s">
        <x:v>1915</x:v>
      </x:c>
      <x:c r="B15" s="36" t="s">
        <x:v>776</x:v>
      </x:c>
      <x:c r="C15" s="30" t="s">
        <x:v>1916</x:v>
      </x:c>
      <x:c r="D15" s="36" t="s">
        <x:v>1917</x:v>
      </x:c>
      <x:c r="E15" s="30" t="s">
        <x:v>1918</x:v>
      </x:c>
      <x:c r="F15" s="36" t="s">
        <x:v>1874</x:v>
      </x:c>
      <x:c r="G15" s="36" t="s">
        <x:v>1868</x:v>
      </x:c>
      <x:c r="H15" s="36" t="s">
        <x:v>1876</x:v>
      </x:c>
      <x:c r="I15" s="30" t="s">
        <x:v>1919</x:v>
      </x:c>
      <x:c r="J15" s="37" t="n">
        <x:v>46298</x:v>
      </x:c>
      <x:c r="K15" s="37"/>
      <x:c r="L15" s="36" t="s">
        <x:v>1656</x:v>
      </x:c>
      <x:c r="M15" s="38" t="s">
        <x:v>588</x:v>
      </x:c>
      <x:c r="N15" s="30" t="s">
        <x:v>1914</x:v>
      </x:c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36" t="s">
        <x:v>1920</x:v>
      </x:c>
      <x:c r="B16" s="36" t="s">
        <x:v>776</x:v>
      </x:c>
      <x:c r="C16" s="36" t="s">
        <x:v>1921</x:v>
      </x:c>
      <x:c r="D16" s="36" t="s">
        <x:v>1922</x:v>
      </x:c>
      <x:c r="E16" s="30" t="s">
        <x:v>1923</x:v>
      </x:c>
      <x:c r="F16" s="36" t="s">
        <x:v>1874</x:v>
      </x:c>
      <x:c r="G16" s="36" t="s">
        <x:v>1924</x:v>
      </x:c>
      <x:c r="H16" s="36" t="s">
        <x:v>1876</x:v>
      </x:c>
      <x:c r="I16" s="30" t="s">
        <x:v>1925</x:v>
      </x:c>
      <x:c r="J16" s="37" t="n">
        <x:v>46298</x:v>
      </x:c>
      <x:c r="K16" s="37"/>
      <x:c r="L16" s="36" t="s">
        <x:v>1656</x:v>
      </x:c>
      <x:c r="M16" s="38" t="s">
        <x:v>588</x:v>
      </x:c>
      <x:c r="N16" s="30" t="s">
        <x:v>1914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36" t="s">
        <x:v>1926</x:v>
      </x:c>
      <x:c r="B17" s="36" t="s">
        <x:v>776</x:v>
      </x:c>
      <x:c r="C17" s="36" t="s">
        <x:v>1927</x:v>
      </x:c>
      <x:c r="D17" s="36" t="s">
        <x:v>524</x:v>
      </x:c>
      <x:c r="E17" s="30" t="s">
        <x:v>1928</x:v>
      </x:c>
      <x:c r="F17" s="36" t="s">
        <x:v>1874</x:v>
      </x:c>
      <x:c r="G17" s="36" t="s">
        <x:v>1929</x:v>
      </x:c>
      <x:c r="H17" s="36" t="s">
        <x:v>1876</x:v>
      </x:c>
      <x:c r="I17" s="30" t="s">
        <x:v>1930</x:v>
      </x:c>
      <x:c r="J17" s="37" t="n">
        <x:v>46298</x:v>
      </x:c>
      <x:c r="K17" s="37"/>
      <x:c r="L17" s="36" t="s">
        <x:v>1656</x:v>
      </x:c>
      <x:c r="M17" s="38" t="s">
        <x:v>588</x:v>
      </x:c>
      <x:c r="N17" s="30" t="s">
        <x:v>1914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39" t="s">
        <x:v>1931</x:v>
      </x:c>
      <x:c r="B18" s="39" t="s">
        <x:v>776</x:v>
      </x:c>
      <x:c r="C18" s="39" t="s">
        <x:v>1932</x:v>
      </x:c>
      <x:c r="D18" s="39" t="s">
        <x:v>1933</x:v>
      </x:c>
      <x:c r="E18" s="131" t="s">
        <x:v>1934</x:v>
      </x:c>
      <x:c r="F18" s="39" t="s">
        <x:v>1874</x:v>
      </x:c>
      <x:c r="G18" s="39" t="s">
        <x:v>1891</x:v>
      </x:c>
      <x:c r="H18" s="39" t="s">
        <x:v>1876</x:v>
      </x:c>
      <x:c r="I18" s="131" t="s">
        <x:v>1935</x:v>
      </x:c>
      <x:c r="J18" s="40" t="n">
        <x:v>46298</x:v>
      </x:c>
      <x:c r="K18" s="40"/>
      <x:c r="L18" s="39" t="s">
        <x:v>1656</x:v>
      </x:c>
      <x:c r="M18" s="41" t="s">
        <x:v>588</x:v>
      </x:c>
      <x:c r="N18" s="131" t="s">
        <x:v>1914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23.25" hidden="0" customHeight="1">
      <x:c r="A19" s="33" t="s">
        <x:v>1936</x:v>
      </x:c>
      <x:c r="B19" s="33" t="s">
        <x:v>776</x:v>
      </x:c>
      <x:c r="C19" s="30" t="s">
        <x:v>1937</x:v>
      </x:c>
      <x:c r="D19" s="33" t="s">
        <x:v>1938</x:v>
      </x:c>
      <x:c r="E19" s="30" t="s">
        <x:v>1939</x:v>
      </x:c>
      <x:c r="F19" s="33" t="s">
        <x:v>1874</x:v>
      </x:c>
      <x:c r="G19" s="33" t="s">
        <x:v>1940</x:v>
      </x:c>
      <x:c r="H19" s="33" t="s">
        <x:v>1876</x:v>
      </x:c>
      <x:c r="I19" s="33" t="s">
        <x:v>1941</x:v>
      </x:c>
      <x:c r="J19" s="42" t="n">
        <x:v>46298</x:v>
      </x:c>
      <x:c r="K19" s="42"/>
      <x:c r="L19" s="33" t="s">
        <x:v>1656</x:v>
      </x:c>
      <x:c r="M19" s="43" t="s">
        <x:v>588</x:v>
      </x:c>
      <x:c r="N19" s="30" t="s">
        <x:v>1914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90" hidden="0" customHeight="1">
      <x:c r="A20" s="33" t="str">
        <x:v>RULE-EVIDENCE-PERIODS</x:v>
      </x:c>
      <x:c r="B20" s="33" t="str">
        <x:v>1.0</x:v>
      </x:c>
      <x:c r="C20" s="30" t="str">
        <x:v>Evidence coverage across configured periods</x:v>
      </x:c>
      <x:c r="D20" s="33" t="str">
        <x:v>Required metrics; configured fiscal years; Value_State</x:v>
      </x:c>
      <x:c r="E20" s="30" t="str">
        <x:v>All required metric/year combinations Available = Confirmed evidence coverage; some = Partly confirmed; none = No data available</x:v>
      </x:c>
      <x:c r="F20" s="33" t="str">
        <x:v>Configured nonblank horizon years</x:v>
      </x:c>
      <x:c r="G20" s="33" t="str">
        <x:v>Evidence completeness</x:v>
      </x:c>
      <x:c r="H20" s="33" t="str">
        <x:v>Information state</x:v>
      </x:c>
      <x:c r="I20" s="33" t="str">
        <x:v>Request missing periods; preserve Projected and Placeholder figure labels</x:v>
      </x:c>
      <x:c r="J20" s="42" t="d">
        <x:v>2026-10-04T00:00:00.000Z</x:v>
      </x:c>
      <x:c r="K20" s="42"/>
      <x:c r="L20" s="33" t="str">
        <x:v>IREI</x:v>
      </x:c>
      <x:c r="M20" s="43" t="str">
        <x:v>Pilot Test</x:v>
      </x:c>
      <x:c r="N20" s="30" t="str">
        <x:v>53 rows 7–9 implement period coverage only. This rule does not confirm forecasts, restrictions, loan terms or release approval.</x:v>
      </x:c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42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42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42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42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42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42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42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42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42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42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42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42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42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42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42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42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42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42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42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42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42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42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42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42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42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42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42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42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42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42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42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42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42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42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42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42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42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42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42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42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42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42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42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42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42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42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42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42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42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42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42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42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42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42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42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42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42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42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42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42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42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42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42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42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42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42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42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42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42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42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42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42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42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42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42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42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42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42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42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42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42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42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42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42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42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42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42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42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42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42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42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42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42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42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42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42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42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42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42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42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42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42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42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42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42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42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42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42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42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42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42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42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42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42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42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42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42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42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42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42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42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42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42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42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42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42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42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42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42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42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42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42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42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42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42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42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42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42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42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42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42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42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42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42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42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42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42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42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42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42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42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42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42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42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42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42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42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42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42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42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42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42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42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42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42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42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42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42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42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42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42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42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42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42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42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42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42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42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42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42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42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42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42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42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42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42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42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42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42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42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42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42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42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42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42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42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42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42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42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42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42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42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42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42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42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42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42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42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42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42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42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42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42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42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42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42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42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42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42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42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42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42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42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42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42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42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42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42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42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42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42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42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42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42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42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42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42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42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42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42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42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42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42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42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42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42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42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42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42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42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42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42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42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42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42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42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42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42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42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42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42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42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42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42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42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42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42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42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42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42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42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42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42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42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42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42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42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42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42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42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42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42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42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42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42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42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42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42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42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42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42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42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42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42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42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42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42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42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42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42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42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42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42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42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42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42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42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42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42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42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42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42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42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42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42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42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42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42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42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42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42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42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42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42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42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42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42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42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42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42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42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42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42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42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42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42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42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42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42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42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42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42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42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42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42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42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42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42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42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42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42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42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42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42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42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42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42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42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42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42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42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42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42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42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42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42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42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42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42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42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42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42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42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42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42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42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42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42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42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42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42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42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42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42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42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42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42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42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42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42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42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42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42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42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42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42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42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42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42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42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42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42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42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42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42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42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42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42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42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42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42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42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42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42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42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42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42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42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42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42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42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42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42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42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42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42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42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42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42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42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42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42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42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42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42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42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42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42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42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42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42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42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42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42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42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42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42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42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42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42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42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42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42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42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42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42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42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42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42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42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42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42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42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42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42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42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42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42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42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42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42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42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42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42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42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42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42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42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42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42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42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42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42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42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42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42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1">
    <x:dataValidation type="list" errorStyle="stop" allowBlank="0" showDropDown="0" showInputMessage="0" showErrorMessage="0" sqref="M7:M506">
      <x:formula1>"Draft,Pilot Test,Active,Retired"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4" width="18" style="1" hidden="0" customWidth="1"/>
    <x:col min="5" max="5" width="16" style="1" hidden="0" customWidth="1"/>
    <x:col min="6" max="6" width="24" style="1" hidden="0" customWidth="1"/>
    <x:col min="7" max="7" width="30" style="1" hidden="0" customWidth="1"/>
    <x:col min="8" max="8" width="38" style="1" hidden="0" customWidth="1"/>
    <x:col min="9" max="9" width="20" style="1" hidden="0" customWidth="1"/>
    <x:col min="10" max="10" width="16" style="1" hidden="0" customWidth="1"/>
    <x:col min="11" max="11" width="26" style="1" hidden="0" customWidth="1"/>
    <x:col min="12" max="12" width="16" style="1" hidden="0" customWidth="1"/>
    <x:col min="13" max="13" width="46" style="1" hidden="0" customWidth="1"/>
    <x:col min="14" max="14" width="20" style="1" hidden="0" customWidth="1"/>
    <x:col min="15" max="15" width="22" style="1" hidden="0" customWidth="1"/>
    <x:col min="16" max="16" width="16" style="1" hidden="0" customWidth="1"/>
    <x:col min="17" max="17" width="18" style="1" hidden="0" customWidth="1"/>
    <x:col min="18" max="18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1942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1943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1944</x:v>
      </x:c>
      <x:c r="B6" s="27" t="s">
        <x:v>1057</x:v>
      </x:c>
      <x:c r="C6" s="27" t="s">
        <x:v>1058</x:v>
      </x:c>
      <x:c r="D6" s="28" t="s">
        <x:v>539</x:v>
      </x:c>
      <x:c r="E6" s="28" t="s">
        <x:v>1945</x:v>
      </x:c>
      <x:c r="F6" s="27" t="s">
        <x:v>1853</x:v>
      </x:c>
      <x:c r="G6" s="27" t="s">
        <x:v>1946</x:v>
      </x:c>
      <x:c r="H6" s="28" t="s">
        <x:v>1947</x:v>
      </x:c>
      <x:c r="I6" s="28" t="s">
        <x:v>1948</x:v>
      </x:c>
      <x:c r="J6" s="28" t="s">
        <x:v>1949</x:v>
      </x:c>
      <x:c r="K6" s="28" t="s">
        <x:v>1950</x:v>
      </x:c>
      <x:c r="L6" s="28" t="s">
        <x:v>1951</x:v>
      </x:c>
      <x:c r="M6" s="28" t="s">
        <x:v>1855</x:v>
      </x:c>
      <x:c r="N6" s="27" t="s">
        <x:v>1952</x:v>
      </x:c>
      <x:c r="O6" s="28" t="s">
        <x:v>631</x:v>
      </x:c>
      <x:c r="P6" s="28" t="s">
        <x:v>674</x:v>
      </x:c>
      <x:c r="Q6" s="27" t="s">
        <x:v>1493</x:v>
      </x:c>
      <x:c r="R6" s="28" t="s">
        <x:v>448</x:v>
      </x:c>
      <x:c r="S6" s="3"/>
      <x:c r="T6" s="3"/>
      <x:c r="U6" s="3"/>
      <x:c r="V6" s="3"/>
      <x:c r="W6" s="3"/>
      <x:c r="X6" s="3"/>
      <x:c r="Y6" s="3"/>
      <x:c r="Z6" s="3"/>
    </x:row>
    <x:row r="7" ht="27.75" hidden="0" customHeight="1">
      <x:c r="A7" s="149"/>
      <x:c r="B7" s="149"/>
      <x:c r="C7" s="149"/>
      <x:c r="D7" s="149"/>
      <x:c r="E7" s="149"/>
      <x:c r="F7" s="149"/>
      <x:c r="G7" s="149"/>
      <x:c r="H7" s="149"/>
      <x:c r="I7" s="149"/>
      <x:c r="J7" s="149"/>
      <x:c r="K7" s="149"/>
      <x:c r="L7" s="149"/>
      <x:c r="M7" s="149"/>
      <x:c r="N7" s="149"/>
      <x:c r="O7" s="149"/>
      <x:c r="P7" s="150"/>
      <x:c r="Q7" s="149"/>
      <x:c r="R7" s="149"/>
      <x:c r="S7" s="136"/>
      <x:c r="T7" s="136"/>
      <x:c r="U7" s="136"/>
      <x:c r="V7" s="136"/>
      <x:c r="W7" s="136"/>
      <x:c r="X7" s="136"/>
      <x:c r="Y7" s="136"/>
      <x:c r="Z7" s="136"/>
    </x:row>
    <x:row r="8" ht="27.75" hidden="0" customHeight="1">
      <x:c r="A8" s="149"/>
      <x:c r="B8" s="149"/>
      <x:c r="C8" s="149"/>
      <x:c r="D8" s="149"/>
      <x:c r="E8" s="149"/>
      <x:c r="F8" s="149"/>
      <x:c r="G8" s="149"/>
      <x:c r="H8" s="149"/>
      <x:c r="I8" s="149"/>
      <x:c r="J8" s="149"/>
      <x:c r="K8" s="149"/>
      <x:c r="L8" s="149"/>
      <x:c r="M8" s="149"/>
      <x:c r="N8" s="149"/>
      <x:c r="O8" s="149"/>
      <x:c r="P8" s="150"/>
      <x:c r="Q8" s="149"/>
      <x:c r="R8" s="149"/>
      <x:c r="S8" s="136"/>
      <x:c r="T8" s="136"/>
      <x:c r="U8" s="136"/>
      <x:c r="V8" s="136"/>
      <x:c r="W8" s="136"/>
      <x:c r="X8" s="136"/>
      <x:c r="Y8" s="136"/>
      <x:c r="Z8" s="136"/>
    </x:row>
    <x:row r="9" ht="27.75" hidden="0" customHeight="1">
      <x:c r="A9" s="149"/>
      <x:c r="B9" s="149"/>
      <x:c r="C9" s="149"/>
      <x:c r="D9" s="149"/>
      <x:c r="E9" s="149"/>
      <x:c r="F9" s="149"/>
      <x:c r="G9" s="149"/>
      <x:c r="H9" s="149"/>
      <x:c r="I9" s="149"/>
      <x:c r="J9" s="149"/>
      <x:c r="K9" s="149"/>
      <x:c r="L9" s="149"/>
      <x:c r="M9" s="149"/>
      <x:c r="N9" s="149"/>
      <x:c r="O9" s="149"/>
      <x:c r="P9" s="150"/>
      <x:c r="Q9" s="149"/>
      <x:c r="R9" s="149"/>
      <x:c r="S9" s="136"/>
      <x:c r="T9" s="136"/>
      <x:c r="U9" s="136"/>
      <x:c r="V9" s="136"/>
      <x:c r="W9" s="136"/>
      <x:c r="X9" s="136"/>
      <x:c r="Y9" s="136"/>
      <x:c r="Z9" s="136"/>
    </x:row>
    <x:row r="10" ht="27.75" hidden="0" customHeight="1">
      <x:c r="A10" s="149"/>
      <x:c r="B10" s="149"/>
      <x:c r="C10" s="149"/>
      <x:c r="D10" s="149"/>
      <x:c r="E10" s="149"/>
      <x:c r="F10" s="149"/>
      <x:c r="G10" s="149"/>
      <x:c r="H10" s="149"/>
      <x:c r="I10" s="149"/>
      <x:c r="J10" s="149"/>
      <x:c r="K10" s="149"/>
      <x:c r="L10" s="149"/>
      <x:c r="M10" s="149"/>
      <x:c r="N10" s="149"/>
      <x:c r="O10" s="149"/>
      <x:c r="P10" s="150"/>
      <x:c r="Q10" s="149"/>
      <x:c r="R10" s="149"/>
      <x:c r="S10" s="136"/>
      <x:c r="T10" s="136"/>
      <x:c r="U10" s="136"/>
      <x:c r="V10" s="136"/>
      <x:c r="W10" s="136"/>
      <x:c r="X10" s="136"/>
      <x:c r="Y10" s="136"/>
      <x:c r="Z10" s="136"/>
    </x:row>
    <x:row r="11" ht="27.75" hidden="0" customHeight="1">
      <x:c r="A11" s="149"/>
      <x:c r="B11" s="149"/>
      <x:c r="C11" s="149"/>
      <x:c r="D11" s="149"/>
      <x:c r="E11" s="149"/>
      <x:c r="F11" s="149"/>
      <x:c r="G11" s="149"/>
      <x:c r="H11" s="149"/>
      <x:c r="I11" s="149"/>
      <x:c r="J11" s="149"/>
      <x:c r="K11" s="149"/>
      <x:c r="L11" s="149"/>
      <x:c r="M11" s="149"/>
      <x:c r="N11" s="149"/>
      <x:c r="O11" s="149"/>
      <x:c r="P11" s="150"/>
      <x:c r="Q11" s="149"/>
      <x:c r="R11" s="149"/>
      <x:c r="S11" s="136"/>
      <x:c r="T11" s="136"/>
      <x:c r="U11" s="136"/>
      <x:c r="V11" s="136"/>
      <x:c r="W11" s="136"/>
      <x:c r="X11" s="136"/>
      <x:c r="Y11" s="136"/>
      <x:c r="Z11" s="136"/>
    </x:row>
    <x:row r="12" ht="27.75" hidden="0" customHeight="1">
      <x:c r="A12" s="149"/>
      <x:c r="B12" s="149"/>
      <x:c r="C12" s="149"/>
      <x:c r="D12" s="149"/>
      <x:c r="E12" s="149"/>
      <x:c r="F12" s="149"/>
      <x:c r="G12" s="149"/>
      <x:c r="H12" s="149"/>
      <x:c r="I12" s="149"/>
      <x:c r="J12" s="149"/>
      <x:c r="K12" s="149"/>
      <x:c r="L12" s="149"/>
      <x:c r="M12" s="149"/>
      <x:c r="N12" s="149"/>
      <x:c r="O12" s="149"/>
      <x:c r="P12" s="150"/>
      <x:c r="Q12" s="149"/>
      <x:c r="R12" s="149"/>
      <x:c r="S12" s="136"/>
      <x:c r="T12" s="136"/>
      <x:c r="U12" s="136"/>
      <x:c r="V12" s="136"/>
      <x:c r="W12" s="136"/>
      <x:c r="X12" s="136"/>
      <x:c r="Y12" s="136"/>
      <x:c r="Z12" s="136"/>
    </x:row>
    <x:row r="13" ht="27.75" hidden="0" customHeight="1">
      <x:c r="A13" s="149"/>
      <x:c r="B13" s="149"/>
      <x:c r="C13" s="149"/>
      <x:c r="D13" s="149"/>
      <x:c r="E13" s="149"/>
      <x:c r="F13" s="149"/>
      <x:c r="G13" s="149"/>
      <x:c r="H13" s="149"/>
      <x:c r="I13" s="149"/>
      <x:c r="J13" s="149"/>
      <x:c r="K13" s="149"/>
      <x:c r="L13" s="149"/>
      <x:c r="M13" s="149"/>
      <x:c r="N13" s="149"/>
      <x:c r="O13" s="149"/>
      <x:c r="P13" s="150"/>
      <x:c r="Q13" s="149"/>
      <x:c r="R13" s="149"/>
      <x:c r="S13" s="136"/>
      <x:c r="T13" s="136"/>
      <x:c r="U13" s="136"/>
      <x:c r="V13" s="136"/>
      <x:c r="W13" s="136"/>
      <x:c r="X13" s="136"/>
      <x:c r="Y13" s="136"/>
      <x:c r="Z13" s="136"/>
    </x:row>
    <x:row r="14" ht="27.75" hidden="0" customHeight="1">
      <x:c r="A14" s="149"/>
      <x:c r="B14" s="149"/>
      <x:c r="C14" s="149"/>
      <x:c r="D14" s="149"/>
      <x:c r="E14" s="149"/>
      <x:c r="F14" s="149"/>
      <x:c r="G14" s="149"/>
      <x:c r="H14" s="149"/>
      <x:c r="I14" s="149"/>
      <x:c r="J14" s="149"/>
      <x:c r="K14" s="149"/>
      <x:c r="L14" s="149"/>
      <x:c r="M14" s="149"/>
      <x:c r="N14" s="149"/>
      <x:c r="O14" s="149"/>
      <x:c r="P14" s="150"/>
      <x:c r="Q14" s="149"/>
      <x:c r="R14" s="149"/>
      <x:c r="S14" s="136"/>
      <x:c r="T14" s="136"/>
      <x:c r="U14" s="136"/>
      <x:c r="V14" s="136"/>
      <x:c r="W14" s="136"/>
      <x:c r="X14" s="136"/>
      <x:c r="Y14" s="136"/>
      <x:c r="Z14" s="136"/>
    </x:row>
    <x:row r="15" ht="27.75" hidden="0" customHeight="1">
      <x:c r="A15" s="149"/>
      <x:c r="B15" s="149"/>
      <x:c r="C15" s="149"/>
      <x:c r="D15" s="149"/>
      <x:c r="E15" s="149"/>
      <x:c r="F15" s="149"/>
      <x:c r="G15" s="149"/>
      <x:c r="H15" s="149"/>
      <x:c r="I15" s="149"/>
      <x:c r="J15" s="149"/>
      <x:c r="K15" s="149"/>
      <x:c r="L15" s="149"/>
      <x:c r="M15" s="149"/>
      <x:c r="N15" s="149"/>
      <x:c r="O15" s="149"/>
      <x:c r="P15" s="150"/>
      <x:c r="Q15" s="149"/>
      <x:c r="R15" s="149"/>
      <x:c r="S15" s="136"/>
      <x:c r="T15" s="136"/>
      <x:c r="U15" s="136"/>
      <x:c r="V15" s="136"/>
      <x:c r="W15" s="136"/>
      <x:c r="X15" s="136"/>
      <x:c r="Y15" s="136"/>
      <x:c r="Z15" s="136"/>
    </x:row>
    <x:row r="16" ht="27.75" hidden="0" customHeight="1">
      <x:c r="A16" s="149"/>
      <x:c r="B16" s="149"/>
      <x:c r="C16" s="149"/>
      <x:c r="D16" s="149"/>
      <x:c r="E16" s="149"/>
      <x:c r="F16" s="149"/>
      <x:c r="G16" s="149"/>
      <x:c r="H16" s="149"/>
      <x:c r="I16" s="149"/>
      <x:c r="J16" s="149"/>
      <x:c r="K16" s="149"/>
      <x:c r="L16" s="149"/>
      <x:c r="M16" s="149"/>
      <x:c r="N16" s="149"/>
      <x:c r="O16" s="149"/>
      <x:c r="P16" s="150"/>
      <x:c r="Q16" s="149"/>
      <x:c r="R16" s="149"/>
      <x:c r="S16" s="136"/>
      <x:c r="T16" s="136"/>
      <x:c r="U16" s="136"/>
      <x:c r="V16" s="136"/>
      <x:c r="W16" s="136"/>
      <x:c r="X16" s="136"/>
      <x:c r="Y16" s="136"/>
      <x:c r="Z16" s="136"/>
    </x:row>
    <x:row r="17" ht="27.75" hidden="0" customHeight="1">
      <x:c r="A17" s="149"/>
      <x:c r="B17" s="149"/>
      <x:c r="C17" s="149"/>
      <x:c r="D17" s="149"/>
      <x:c r="E17" s="149"/>
      <x:c r="F17" s="149"/>
      <x:c r="G17" s="149"/>
      <x:c r="H17" s="149"/>
      <x:c r="I17" s="149"/>
      <x:c r="J17" s="149"/>
      <x:c r="K17" s="149"/>
      <x:c r="L17" s="149"/>
      <x:c r="M17" s="149"/>
      <x:c r="N17" s="149"/>
      <x:c r="O17" s="149"/>
      <x:c r="P17" s="150"/>
      <x:c r="Q17" s="149"/>
      <x:c r="R17" s="149"/>
      <x:c r="S17" s="136"/>
      <x:c r="T17" s="136"/>
      <x:c r="U17" s="136"/>
      <x:c r="V17" s="136"/>
      <x:c r="W17" s="136"/>
      <x:c r="X17" s="136"/>
      <x:c r="Y17" s="136"/>
      <x:c r="Z17" s="136"/>
    </x:row>
    <x:row r="18" ht="19.5" hidden="0" customHeight="1">
      <x:c r="A18" s="151"/>
      <x:c r="B18" s="151"/>
      <x:c r="C18" s="151"/>
      <x:c r="D18" s="151"/>
      <x:c r="E18" s="151"/>
      <x:c r="F18" s="151"/>
      <x:c r="G18" s="151"/>
      <x:c r="H18" s="151"/>
      <x:c r="I18" s="151"/>
      <x:c r="J18" s="151"/>
      <x:c r="K18" s="151"/>
      <x:c r="L18" s="151"/>
      <x:c r="M18" s="151"/>
      <x:c r="N18" s="38"/>
      <x:c r="O18" s="151"/>
      <x:c r="P18" s="63"/>
      <x:c r="Q18" s="151"/>
      <x:c r="R18" s="151"/>
      <x:c r="S18" s="136"/>
      <x:c r="T18" s="136"/>
      <x:c r="U18" s="136"/>
      <x:c r="V18" s="136"/>
      <x:c r="W18" s="136"/>
      <x:c r="X18" s="136"/>
      <x:c r="Y18" s="136"/>
      <x:c r="Z18" s="136"/>
    </x:row>
    <x:row r="19" ht="19.5" hidden="0" customHeight="1">
      <x:c r="A19" s="151"/>
      <x:c r="B19" s="151"/>
      <x:c r="C19" s="151"/>
      <x:c r="D19" s="151"/>
      <x:c r="E19" s="151"/>
      <x:c r="F19" s="151"/>
      <x:c r="G19" s="151"/>
      <x:c r="H19" s="151"/>
      <x:c r="I19" s="151"/>
      <x:c r="J19" s="151"/>
      <x:c r="K19" s="151"/>
      <x:c r="L19" s="151"/>
      <x:c r="M19" s="151"/>
      <x:c r="N19" s="38"/>
      <x:c r="O19" s="151"/>
      <x:c r="P19" s="63"/>
      <x:c r="Q19" s="151"/>
      <x:c r="R19" s="151"/>
      <x:c r="S19" s="136"/>
      <x:c r="T19" s="136"/>
      <x:c r="U19" s="136"/>
      <x:c r="V19" s="136"/>
      <x:c r="W19" s="136"/>
      <x:c r="X19" s="136"/>
      <x:c r="Y19" s="136"/>
      <x:c r="Z19" s="136"/>
    </x:row>
    <x:row r="20" ht="19.5" hidden="0" customHeight="1">
      <x:c r="A20" s="152"/>
      <x:c r="B20" s="152"/>
      <x:c r="C20" s="152"/>
      <x:c r="D20" s="152"/>
      <x:c r="E20" s="152"/>
      <x:c r="F20" s="152"/>
      <x:c r="G20" s="152"/>
      <x:c r="H20" s="152"/>
      <x:c r="I20" s="152"/>
      <x:c r="J20" s="152"/>
      <x:c r="K20" s="152"/>
      <x:c r="L20" s="152"/>
      <x:c r="M20" s="152"/>
      <x:c r="N20" s="41"/>
      <x:c r="O20" s="152"/>
      <x:c r="P20" s="66"/>
      <x:c r="Q20" s="152"/>
      <x:c r="R20" s="152"/>
      <x:c r="S20" s="136"/>
      <x:c r="T20" s="136"/>
      <x:c r="U20" s="136"/>
      <x:c r="V20" s="136"/>
      <x:c r="W20" s="136"/>
      <x:c r="X20" s="136"/>
      <x:c r="Y20" s="136"/>
      <x:c r="Z20" s="136"/>
    </x:row>
    <x:row r="21" ht="15" hidden="0" customHeight="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43"/>
      <x:c r="O21" s="136"/>
      <x:c r="P21" s="68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 ht="15" hidden="0" customHeight="1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43"/>
      <x:c r="O22" s="136"/>
      <x:c r="P22" s="68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 ht="15" hidden="0" customHeight="1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43"/>
      <x:c r="O23" s="136"/>
      <x:c r="P23" s="68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 ht="15" hidden="0" customHeight="1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43"/>
      <x:c r="O24" s="136"/>
      <x:c r="P24" s="68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 ht="15" hidden="0" customHeight="1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43"/>
      <x:c r="O25" s="136"/>
      <x:c r="P25" s="68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 ht="15" hidden="0" customHeight="1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43"/>
      <x:c r="O26" s="136"/>
      <x:c r="P26" s="68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 ht="15" hidden="0" customHeight="1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43"/>
      <x:c r="O27" s="136"/>
      <x:c r="P27" s="68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 ht="15" hidden="0" customHeight="1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43"/>
      <x:c r="O28" s="136"/>
      <x:c r="P28" s="68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 ht="15" hidden="0" customHeight="1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43"/>
      <x:c r="O29" s="136"/>
      <x:c r="P29" s="68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 ht="15" hidden="0" customHeight="1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43"/>
      <x:c r="O30" s="136"/>
      <x:c r="P30" s="68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 ht="15" hidden="0" customHeight="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43"/>
      <x:c r="O31" s="136"/>
      <x:c r="P31" s="68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 ht="15" hidden="0" customHeight="1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43"/>
      <x:c r="O32" s="136"/>
      <x:c r="P32" s="68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 ht="15" hidden="0" customHeight="1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43"/>
      <x:c r="O33" s="136"/>
      <x:c r="P33" s="68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15" hidden="0" customHeight="1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43"/>
      <x:c r="O34" s="136"/>
      <x:c r="P34" s="68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15" hidden="0" customHeight="1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43"/>
      <x:c r="O35" s="136"/>
      <x:c r="P35" s="68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15" hidden="0" customHeight="1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43"/>
      <x:c r="O36" s="136"/>
      <x:c r="P36" s="68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15" hidden="0" customHeight="1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43"/>
      <x:c r="O37" s="136"/>
      <x:c r="P37" s="68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15" hidden="0" customHeight="1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43"/>
      <x:c r="O38" s="136"/>
      <x:c r="P38" s="68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 ht="15" hidden="0" customHeight="1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43"/>
      <x:c r="O39" s="136"/>
      <x:c r="P39" s="68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 ht="15" hidden="0" customHeight="1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43"/>
      <x:c r="O40" s="136"/>
      <x:c r="P40" s="68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 ht="15" hidden="0" customHeight="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43"/>
      <x:c r="O41" s="136"/>
      <x:c r="P41" s="68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 ht="15" hidden="0" customHeight="1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43"/>
      <x:c r="O42" s="136"/>
      <x:c r="P42" s="68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15" hidden="0" customHeight="1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43"/>
      <x:c r="O43" s="136"/>
      <x:c r="P43" s="68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15" hidden="0" customHeight="1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43"/>
      <x:c r="O44" s="136"/>
      <x:c r="P44" s="68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 ht="15" hidden="0" customHeight="1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43"/>
      <x:c r="O45" s="136"/>
      <x:c r="P45" s="68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 ht="15" hidden="0" customHeight="1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43"/>
      <x:c r="O46" s="136"/>
      <x:c r="P46" s="68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 ht="15" hidden="0" customHeight="1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43"/>
      <x:c r="O47" s="136"/>
      <x:c r="P47" s="68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 ht="15" hidden="0" customHeight="1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43"/>
      <x:c r="O48" s="136"/>
      <x:c r="P48" s="68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 ht="15" hidden="0" customHeight="1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43"/>
      <x:c r="O49" s="136"/>
      <x:c r="P49" s="68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 ht="15" hidden="0" customHeight="1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43"/>
      <x:c r="O50" s="136"/>
      <x:c r="P50" s="68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 ht="15" hidden="0" customHeight="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43"/>
      <x:c r="O51" s="136"/>
      <x:c r="P51" s="68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 ht="15" hidden="0" customHeight="1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43"/>
      <x:c r="O52" s="136"/>
      <x:c r="P52" s="68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 ht="15" hidden="0" customHeight="1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43"/>
      <x:c r="O53" s="136"/>
      <x:c r="P53" s="68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 ht="15" hidden="0" customHeight="1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43"/>
      <x:c r="O54" s="136"/>
      <x:c r="P54" s="68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 ht="15" hidden="0" customHeight="1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43"/>
      <x:c r="O55" s="136"/>
      <x:c r="P55" s="68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 ht="15" hidden="0" customHeight="1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43"/>
      <x:c r="O56" s="136"/>
      <x:c r="P56" s="68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 ht="15" hidden="0" customHeight="1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43"/>
      <x:c r="O57" s="136"/>
      <x:c r="P57" s="68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 ht="15" hidden="0" customHeight="1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43"/>
      <x:c r="O58" s="136"/>
      <x:c r="P58" s="68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 ht="15" hidden="0" customHeight="1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43"/>
      <x:c r="O59" s="136"/>
      <x:c r="P59" s="68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 ht="15" hidden="0" customHeight="1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43"/>
      <x:c r="O60" s="136"/>
      <x:c r="P60" s="68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 ht="15" hidden="0" customHeight="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43"/>
      <x:c r="O61" s="136"/>
      <x:c r="P61" s="68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 ht="15" hidden="0" customHeight="1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43"/>
      <x:c r="O62" s="136"/>
      <x:c r="P62" s="68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 ht="15" hidden="0" customHeight="1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43"/>
      <x:c r="O63" s="136"/>
      <x:c r="P63" s="68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 ht="15" hidden="0" customHeight="1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43"/>
      <x:c r="O64" s="136"/>
      <x:c r="P64" s="68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 ht="15" hidden="0" customHeight="1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43"/>
      <x:c r="O65" s="136"/>
      <x:c r="P65" s="68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 ht="15" hidden="0" customHeight="1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43"/>
      <x:c r="O66" s="136"/>
      <x:c r="P66" s="68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 ht="15" hidden="0" customHeight="1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43"/>
      <x:c r="O67" s="136"/>
      <x:c r="P67" s="68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 ht="15" hidden="0" customHeight="1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43"/>
      <x:c r="O68" s="136"/>
      <x:c r="P68" s="68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 ht="15" hidden="0" customHeight="1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43"/>
      <x:c r="O69" s="136"/>
      <x:c r="P69" s="68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 ht="15" hidden="0" customHeight="1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43"/>
      <x:c r="O70" s="136"/>
      <x:c r="P70" s="68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 ht="15" hidden="0" customHeight="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43"/>
      <x:c r="O71" s="136"/>
      <x:c r="P71" s="68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 ht="15" hidden="0" customHeight="1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43"/>
      <x:c r="O72" s="136"/>
      <x:c r="P72" s="68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 ht="15" hidden="0" customHeight="1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43"/>
      <x:c r="O73" s="136"/>
      <x:c r="P73" s="68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 ht="15" hidden="0" customHeight="1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43"/>
      <x:c r="O74" s="136"/>
      <x:c r="P74" s="68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 ht="15" hidden="0" customHeight="1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43"/>
      <x:c r="O75" s="136"/>
      <x:c r="P75" s="68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 ht="15" hidden="0" customHeight="1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43"/>
      <x:c r="O76" s="136"/>
      <x:c r="P76" s="68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 ht="15" hidden="0" customHeight="1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43"/>
      <x:c r="O77" s="136"/>
      <x:c r="P77" s="68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 ht="15" hidden="0" customHeight="1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43"/>
      <x:c r="O78" s="136"/>
      <x:c r="P78" s="68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 ht="15" hidden="0" customHeight="1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43"/>
      <x:c r="O79" s="136"/>
      <x:c r="P79" s="68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 ht="15" hidden="0" customHeight="1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43"/>
      <x:c r="O80" s="136"/>
      <x:c r="P80" s="68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 ht="15" hidden="0" customHeight="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43"/>
      <x:c r="O81" s="136"/>
      <x:c r="P81" s="68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 ht="15" hidden="0" customHeight="1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43"/>
      <x:c r="O82" s="136"/>
      <x:c r="P82" s="68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 ht="15" hidden="0" customHeight="1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43"/>
      <x:c r="O83" s="136"/>
      <x:c r="P83" s="68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 ht="15" hidden="0" customHeight="1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43"/>
      <x:c r="O84" s="136"/>
      <x:c r="P84" s="68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 ht="15" hidden="0" customHeight="1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43"/>
      <x:c r="O85" s="136"/>
      <x:c r="P85" s="68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 ht="15" hidden="0" customHeight="1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43"/>
      <x:c r="O86" s="136"/>
      <x:c r="P86" s="68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 ht="15" hidden="0" customHeight="1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43"/>
      <x:c r="O87" s="136"/>
      <x:c r="P87" s="68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 ht="15" hidden="0" customHeight="1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43"/>
      <x:c r="O88" s="136"/>
      <x:c r="P88" s="68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 ht="15" hidden="0" customHeight="1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43"/>
      <x:c r="O89" s="136"/>
      <x:c r="P89" s="68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 ht="15" hidden="0" customHeight="1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43"/>
      <x:c r="O90" s="136"/>
      <x:c r="P90" s="68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 ht="15" hidden="0" customHeight="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43"/>
      <x:c r="O91" s="136"/>
      <x:c r="P91" s="68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 ht="15" hidden="0" customHeight="1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43"/>
      <x:c r="O92" s="136"/>
      <x:c r="P92" s="68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 ht="15" hidden="0" customHeight="1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43"/>
      <x:c r="O93" s="136"/>
      <x:c r="P93" s="68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 ht="15" hidden="0" customHeight="1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43"/>
      <x:c r="O94" s="136"/>
      <x:c r="P94" s="68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 ht="15" hidden="0" customHeight="1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43"/>
      <x:c r="O95" s="136"/>
      <x:c r="P95" s="68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 ht="15" hidden="0" customHeight="1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43"/>
      <x:c r="O96" s="136"/>
      <x:c r="P96" s="68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 ht="15" hidden="0" customHeight="1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43"/>
      <x:c r="O97" s="136"/>
      <x:c r="P97" s="68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 ht="15" hidden="0" customHeight="1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43"/>
      <x:c r="O98" s="136"/>
      <x:c r="P98" s="68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 ht="15" hidden="0" customHeight="1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43"/>
      <x:c r="O99" s="136"/>
      <x:c r="P99" s="68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 ht="15" hidden="0" customHeight="1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43"/>
      <x:c r="O100" s="136"/>
      <x:c r="P100" s="68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  <x:row r="101" ht="15" hidden="0" customHeight="1">
      <x:c r="A101" s="136"/>
      <x:c r="B101" s="136"/>
      <x:c r="C101" s="136"/>
      <x:c r="D101" s="136"/>
      <x:c r="E101" s="136"/>
      <x:c r="F101" s="136"/>
      <x:c r="G101" s="136"/>
      <x:c r="H101" s="136"/>
      <x:c r="I101" s="136"/>
      <x:c r="J101" s="136"/>
      <x:c r="K101" s="136"/>
      <x:c r="L101" s="136"/>
      <x:c r="M101" s="136"/>
      <x:c r="N101" s="43"/>
      <x:c r="O101" s="136"/>
      <x:c r="P101" s="68"/>
      <x:c r="Q101" s="136"/>
      <x:c r="R101" s="136"/>
      <x:c r="S101" s="136"/>
      <x:c r="T101" s="136"/>
      <x:c r="U101" s="136"/>
      <x:c r="V101" s="136"/>
      <x:c r="W101" s="136"/>
      <x:c r="X101" s="136"/>
      <x:c r="Y101" s="136"/>
      <x:c r="Z101" s="136"/>
    </x:row>
    <x:row r="102" ht="15" hidden="0" customHeight="1">
      <x:c r="A102" s="136"/>
      <x:c r="B102" s="136"/>
      <x:c r="C102" s="136"/>
      <x:c r="D102" s="136"/>
      <x:c r="E102" s="136"/>
      <x:c r="F102" s="136"/>
      <x:c r="G102" s="136"/>
      <x:c r="H102" s="136"/>
      <x:c r="I102" s="136"/>
      <x:c r="J102" s="136"/>
      <x:c r="K102" s="136"/>
      <x:c r="L102" s="136"/>
      <x:c r="M102" s="136"/>
      <x:c r="N102" s="43"/>
      <x:c r="O102" s="136"/>
      <x:c r="P102" s="68"/>
      <x:c r="Q102" s="136"/>
      <x:c r="R102" s="136"/>
      <x:c r="S102" s="136"/>
      <x:c r="T102" s="136"/>
      <x:c r="U102" s="136"/>
      <x:c r="V102" s="136"/>
      <x:c r="W102" s="136"/>
      <x:c r="X102" s="136"/>
      <x:c r="Y102" s="136"/>
      <x:c r="Z102" s="136"/>
    </x:row>
    <x:row r="103" ht="15" hidden="0" customHeight="1">
      <x:c r="A103" s="136"/>
      <x:c r="B103" s="136"/>
      <x:c r="C103" s="136"/>
      <x:c r="D103" s="136"/>
      <x:c r="E103" s="136"/>
      <x:c r="F103" s="136"/>
      <x:c r="G103" s="136"/>
      <x:c r="H103" s="136"/>
      <x:c r="I103" s="136"/>
      <x:c r="J103" s="136"/>
      <x:c r="K103" s="136"/>
      <x:c r="L103" s="136"/>
      <x:c r="M103" s="136"/>
      <x:c r="N103" s="43"/>
      <x:c r="O103" s="136"/>
      <x:c r="P103" s="68"/>
      <x:c r="Q103" s="136"/>
      <x:c r="R103" s="136"/>
      <x:c r="S103" s="136"/>
      <x:c r="T103" s="136"/>
      <x:c r="U103" s="136"/>
      <x:c r="V103" s="136"/>
      <x:c r="W103" s="136"/>
      <x:c r="X103" s="136"/>
      <x:c r="Y103" s="136"/>
      <x:c r="Z103" s="136"/>
    </x:row>
    <x:row r="104" ht="15" hidden="0" customHeight="1">
      <x:c r="A104" s="136"/>
      <x:c r="B104" s="136"/>
      <x:c r="C104" s="136"/>
      <x:c r="D104" s="136"/>
      <x:c r="E104" s="136"/>
      <x:c r="F104" s="136"/>
      <x:c r="G104" s="136"/>
      <x:c r="H104" s="136"/>
      <x:c r="I104" s="136"/>
      <x:c r="J104" s="136"/>
      <x:c r="K104" s="136"/>
      <x:c r="L104" s="136"/>
      <x:c r="M104" s="136"/>
      <x:c r="N104" s="43"/>
      <x:c r="O104" s="136"/>
      <x:c r="P104" s="68"/>
      <x:c r="Q104" s="136"/>
      <x:c r="R104" s="136"/>
      <x:c r="S104" s="136"/>
      <x:c r="T104" s="136"/>
      <x:c r="U104" s="136"/>
      <x:c r="V104" s="136"/>
      <x:c r="W104" s="136"/>
      <x:c r="X104" s="136"/>
      <x:c r="Y104" s="136"/>
      <x:c r="Z104" s="136"/>
    </x:row>
    <x:row r="105" ht="15" hidden="0" customHeight="1">
      <x:c r="A105" s="136"/>
      <x:c r="B105" s="136"/>
      <x:c r="C105" s="136"/>
      <x:c r="D105" s="136"/>
      <x:c r="E105" s="136"/>
      <x:c r="F105" s="136"/>
      <x:c r="G105" s="136"/>
      <x:c r="H105" s="136"/>
      <x:c r="I105" s="136"/>
      <x:c r="J105" s="136"/>
      <x:c r="K105" s="136"/>
      <x:c r="L105" s="136"/>
      <x:c r="M105" s="136"/>
      <x:c r="N105" s="43"/>
      <x:c r="O105" s="136"/>
      <x:c r="P105" s="68"/>
      <x:c r="Q105" s="136"/>
      <x:c r="R105" s="136"/>
      <x:c r="S105" s="136"/>
      <x:c r="T105" s="136"/>
      <x:c r="U105" s="136"/>
      <x:c r="V105" s="136"/>
      <x:c r="W105" s="136"/>
      <x:c r="X105" s="136"/>
      <x:c r="Y105" s="136"/>
      <x:c r="Z105" s="136"/>
    </x:row>
    <x:row r="106" ht="15" hidden="0" customHeight="1">
      <x:c r="A106" s="136"/>
      <x:c r="B106" s="136"/>
      <x:c r="C106" s="136"/>
      <x:c r="D106" s="136"/>
      <x:c r="E106" s="136"/>
      <x:c r="F106" s="136"/>
      <x:c r="G106" s="136"/>
      <x:c r="H106" s="136"/>
      <x:c r="I106" s="136"/>
      <x:c r="J106" s="136"/>
      <x:c r="K106" s="136"/>
      <x:c r="L106" s="136"/>
      <x:c r="M106" s="136"/>
      <x:c r="N106" s="43"/>
      <x:c r="O106" s="136"/>
      <x:c r="P106" s="68"/>
      <x:c r="Q106" s="136"/>
      <x:c r="R106" s="136"/>
      <x:c r="S106" s="136"/>
      <x:c r="T106" s="136"/>
      <x:c r="U106" s="136"/>
      <x:c r="V106" s="136"/>
      <x:c r="W106" s="136"/>
      <x:c r="X106" s="136"/>
      <x:c r="Y106" s="136"/>
      <x:c r="Z106" s="136"/>
    </x:row>
    <x:row r="107" ht="15" hidden="0" customHeight="1">
      <x:c r="A107" s="136"/>
      <x:c r="B107" s="136"/>
      <x:c r="C107" s="136"/>
      <x:c r="D107" s="136"/>
      <x:c r="E107" s="136"/>
      <x:c r="F107" s="136"/>
      <x:c r="G107" s="136"/>
      <x:c r="H107" s="136"/>
      <x:c r="I107" s="136"/>
      <x:c r="J107" s="136"/>
      <x:c r="K107" s="136"/>
      <x:c r="L107" s="136"/>
      <x:c r="M107" s="136"/>
      <x:c r="N107" s="43"/>
      <x:c r="O107" s="136"/>
      <x:c r="P107" s="68"/>
      <x:c r="Q107" s="136"/>
      <x:c r="R107" s="136"/>
      <x:c r="S107" s="136"/>
      <x:c r="T107" s="136"/>
      <x:c r="U107" s="136"/>
      <x:c r="V107" s="136"/>
      <x:c r="W107" s="136"/>
      <x:c r="X107" s="136"/>
      <x:c r="Y107" s="136"/>
      <x:c r="Z107" s="136"/>
    </x:row>
    <x:row r="108" ht="15" hidden="0" customHeight="1">
      <x:c r="A108" s="136"/>
      <x:c r="B108" s="136"/>
      <x:c r="C108" s="136"/>
      <x:c r="D108" s="136"/>
      <x:c r="E108" s="136"/>
      <x:c r="F108" s="136"/>
      <x:c r="G108" s="136"/>
      <x:c r="H108" s="136"/>
      <x:c r="I108" s="136"/>
      <x:c r="J108" s="136"/>
      <x:c r="K108" s="136"/>
      <x:c r="L108" s="136"/>
      <x:c r="M108" s="136"/>
      <x:c r="N108" s="43"/>
      <x:c r="O108" s="136"/>
      <x:c r="P108" s="68"/>
      <x:c r="Q108" s="136"/>
      <x:c r="R108" s="136"/>
      <x:c r="S108" s="136"/>
      <x:c r="T108" s="136"/>
      <x:c r="U108" s="136"/>
      <x:c r="V108" s="136"/>
      <x:c r="W108" s="136"/>
      <x:c r="X108" s="136"/>
      <x:c r="Y108" s="136"/>
      <x:c r="Z108" s="136"/>
    </x:row>
    <x:row r="109" ht="15" hidden="0" customHeight="1">
      <x:c r="A109" s="136"/>
      <x:c r="B109" s="136"/>
      <x:c r="C109" s="136"/>
      <x:c r="D109" s="136"/>
      <x:c r="E109" s="136"/>
      <x:c r="F109" s="136"/>
      <x:c r="G109" s="136"/>
      <x:c r="H109" s="136"/>
      <x:c r="I109" s="136"/>
      <x:c r="J109" s="136"/>
      <x:c r="K109" s="136"/>
      <x:c r="L109" s="136"/>
      <x:c r="M109" s="136"/>
      <x:c r="N109" s="43"/>
      <x:c r="O109" s="136"/>
      <x:c r="P109" s="68"/>
      <x:c r="Q109" s="136"/>
      <x:c r="R109" s="136"/>
      <x:c r="S109" s="136"/>
      <x:c r="T109" s="136"/>
      <x:c r="U109" s="136"/>
      <x:c r="V109" s="136"/>
      <x:c r="W109" s="136"/>
      <x:c r="X109" s="136"/>
      <x:c r="Y109" s="136"/>
      <x:c r="Z109" s="136"/>
    </x:row>
    <x:row r="110" ht="15" hidden="0" customHeight="1">
      <x:c r="A110" s="136"/>
      <x:c r="B110" s="136"/>
      <x:c r="C110" s="136"/>
      <x:c r="D110" s="136"/>
      <x:c r="E110" s="136"/>
      <x:c r="F110" s="136"/>
      <x:c r="G110" s="136"/>
      <x:c r="H110" s="136"/>
      <x:c r="I110" s="136"/>
      <x:c r="J110" s="136"/>
      <x:c r="K110" s="136"/>
      <x:c r="L110" s="136"/>
      <x:c r="M110" s="136"/>
      <x:c r="N110" s="43"/>
      <x:c r="O110" s="136"/>
      <x:c r="P110" s="68"/>
      <x:c r="Q110" s="136"/>
      <x:c r="R110" s="136"/>
      <x:c r="S110" s="136"/>
      <x:c r="T110" s="136"/>
      <x:c r="U110" s="136"/>
      <x:c r="V110" s="136"/>
      <x:c r="W110" s="136"/>
      <x:c r="X110" s="136"/>
      <x:c r="Y110" s="136"/>
      <x:c r="Z110" s="136"/>
    </x:row>
    <x:row r="111" ht="15" hidden="0" customHeight="1">
      <x:c r="A111" s="136"/>
      <x:c r="B111" s="136"/>
      <x:c r="C111" s="136"/>
      <x:c r="D111" s="136"/>
      <x:c r="E111" s="136"/>
      <x:c r="F111" s="136"/>
      <x:c r="G111" s="136"/>
      <x:c r="H111" s="136"/>
      <x:c r="I111" s="136"/>
      <x:c r="J111" s="136"/>
      <x:c r="K111" s="136"/>
      <x:c r="L111" s="136"/>
      <x:c r="M111" s="136"/>
      <x:c r="N111" s="43"/>
      <x:c r="O111" s="136"/>
      <x:c r="P111" s="68"/>
      <x:c r="Q111" s="136"/>
      <x:c r="R111" s="136"/>
      <x:c r="S111" s="136"/>
      <x:c r="T111" s="136"/>
      <x:c r="U111" s="136"/>
      <x:c r="V111" s="136"/>
      <x:c r="W111" s="136"/>
      <x:c r="X111" s="136"/>
      <x:c r="Y111" s="136"/>
      <x:c r="Z111" s="136"/>
    </x:row>
    <x:row r="112" ht="15" hidden="0" customHeight="1">
      <x:c r="A112" s="136"/>
      <x:c r="B112" s="136"/>
      <x:c r="C112" s="136"/>
      <x:c r="D112" s="136"/>
      <x:c r="E112" s="136"/>
      <x:c r="F112" s="136"/>
      <x:c r="G112" s="136"/>
      <x:c r="H112" s="136"/>
      <x:c r="I112" s="136"/>
      <x:c r="J112" s="136"/>
      <x:c r="K112" s="136"/>
      <x:c r="L112" s="136"/>
      <x:c r="M112" s="136"/>
      <x:c r="N112" s="43"/>
      <x:c r="O112" s="136"/>
      <x:c r="P112" s="68"/>
      <x:c r="Q112" s="136"/>
      <x:c r="R112" s="136"/>
      <x:c r="S112" s="136"/>
      <x:c r="T112" s="136"/>
      <x:c r="U112" s="136"/>
      <x:c r="V112" s="136"/>
      <x:c r="W112" s="136"/>
      <x:c r="X112" s="136"/>
      <x:c r="Y112" s="136"/>
      <x:c r="Z112" s="136"/>
    </x:row>
    <x:row r="113" ht="15" hidden="0" customHeight="1">
      <x:c r="A113" s="136"/>
      <x:c r="B113" s="136"/>
      <x:c r="C113" s="136"/>
      <x:c r="D113" s="136"/>
      <x:c r="E113" s="136"/>
      <x:c r="F113" s="136"/>
      <x:c r="G113" s="136"/>
      <x:c r="H113" s="136"/>
      <x:c r="I113" s="136"/>
      <x:c r="J113" s="136"/>
      <x:c r="K113" s="136"/>
      <x:c r="L113" s="136"/>
      <x:c r="M113" s="136"/>
      <x:c r="N113" s="43"/>
      <x:c r="O113" s="136"/>
      <x:c r="P113" s="68"/>
      <x:c r="Q113" s="136"/>
      <x:c r="R113" s="136"/>
      <x:c r="S113" s="136"/>
      <x:c r="T113" s="136"/>
      <x:c r="U113" s="136"/>
      <x:c r="V113" s="136"/>
      <x:c r="W113" s="136"/>
      <x:c r="X113" s="136"/>
      <x:c r="Y113" s="136"/>
      <x:c r="Z113" s="136"/>
    </x:row>
    <x:row r="114" ht="15" hidden="0" customHeight="1">
      <x:c r="A114" s="136"/>
      <x:c r="B114" s="136"/>
      <x:c r="C114" s="136"/>
      <x:c r="D114" s="136"/>
      <x:c r="E114" s="136"/>
      <x:c r="F114" s="136"/>
      <x:c r="G114" s="136"/>
      <x:c r="H114" s="136"/>
      <x:c r="I114" s="136"/>
      <x:c r="J114" s="136"/>
      <x:c r="K114" s="136"/>
      <x:c r="L114" s="136"/>
      <x:c r="M114" s="136"/>
      <x:c r="N114" s="43"/>
      <x:c r="O114" s="136"/>
      <x:c r="P114" s="68"/>
      <x:c r="Q114" s="136"/>
      <x:c r="R114" s="136"/>
      <x:c r="S114" s="136"/>
      <x:c r="T114" s="136"/>
      <x:c r="U114" s="136"/>
      <x:c r="V114" s="136"/>
      <x:c r="W114" s="136"/>
      <x:c r="X114" s="136"/>
      <x:c r="Y114" s="136"/>
      <x:c r="Z114" s="136"/>
    </x:row>
    <x:row r="115" ht="15" hidden="0" customHeight="1">
      <x:c r="A115" s="136"/>
      <x:c r="B115" s="136"/>
      <x:c r="C115" s="136"/>
      <x:c r="D115" s="136"/>
      <x:c r="E115" s="136"/>
      <x:c r="F115" s="136"/>
      <x:c r="G115" s="136"/>
      <x:c r="H115" s="136"/>
      <x:c r="I115" s="136"/>
      <x:c r="J115" s="136"/>
      <x:c r="K115" s="136"/>
      <x:c r="L115" s="136"/>
      <x:c r="M115" s="136"/>
      <x:c r="N115" s="43"/>
      <x:c r="O115" s="136"/>
      <x:c r="P115" s="68"/>
      <x:c r="Q115" s="136"/>
      <x:c r="R115" s="136"/>
      <x:c r="S115" s="136"/>
      <x:c r="T115" s="136"/>
      <x:c r="U115" s="136"/>
      <x:c r="V115" s="136"/>
      <x:c r="W115" s="136"/>
      <x:c r="X115" s="136"/>
      <x:c r="Y115" s="136"/>
      <x:c r="Z115" s="136"/>
    </x:row>
    <x:row r="116" ht="15" hidden="0" customHeight="1">
      <x:c r="A116" s="136"/>
      <x:c r="B116" s="136"/>
      <x:c r="C116" s="136"/>
      <x:c r="D116" s="136"/>
      <x:c r="E116" s="136"/>
      <x:c r="F116" s="136"/>
      <x:c r="G116" s="136"/>
      <x:c r="H116" s="136"/>
      <x:c r="I116" s="136"/>
      <x:c r="J116" s="136"/>
      <x:c r="K116" s="136"/>
      <x:c r="L116" s="136"/>
      <x:c r="M116" s="136"/>
      <x:c r="N116" s="43"/>
      <x:c r="O116" s="136"/>
      <x:c r="P116" s="68"/>
      <x:c r="Q116" s="136"/>
      <x:c r="R116" s="136"/>
      <x:c r="S116" s="136"/>
      <x:c r="T116" s="136"/>
      <x:c r="U116" s="136"/>
      <x:c r="V116" s="136"/>
      <x:c r="W116" s="136"/>
      <x:c r="X116" s="136"/>
      <x:c r="Y116" s="136"/>
      <x:c r="Z116" s="136"/>
    </x:row>
    <x:row r="117" ht="15" hidden="0" customHeight="1">
      <x:c r="A117" s="136"/>
      <x:c r="B117" s="136"/>
      <x:c r="C117" s="136"/>
      <x:c r="D117" s="136"/>
      <x:c r="E117" s="136"/>
      <x:c r="F117" s="136"/>
      <x:c r="G117" s="136"/>
      <x:c r="H117" s="136"/>
      <x:c r="I117" s="136"/>
      <x:c r="J117" s="136"/>
      <x:c r="K117" s="136"/>
      <x:c r="L117" s="136"/>
      <x:c r="M117" s="136"/>
      <x:c r="N117" s="43"/>
      <x:c r="O117" s="136"/>
      <x:c r="P117" s="68"/>
      <x:c r="Q117" s="136"/>
      <x:c r="R117" s="136"/>
      <x:c r="S117" s="136"/>
      <x:c r="T117" s="136"/>
      <x:c r="U117" s="136"/>
      <x:c r="V117" s="136"/>
      <x:c r="W117" s="136"/>
      <x:c r="X117" s="136"/>
      <x:c r="Y117" s="136"/>
      <x:c r="Z117" s="136"/>
    </x:row>
    <x:row r="118" ht="15" hidden="0" customHeight="1">
      <x:c r="A118" s="136"/>
      <x:c r="B118" s="136"/>
      <x:c r="C118" s="136"/>
      <x:c r="D118" s="136"/>
      <x:c r="E118" s="136"/>
      <x:c r="F118" s="136"/>
      <x:c r="G118" s="136"/>
      <x:c r="H118" s="136"/>
      <x:c r="I118" s="136"/>
      <x:c r="J118" s="136"/>
      <x:c r="K118" s="136"/>
      <x:c r="L118" s="136"/>
      <x:c r="M118" s="136"/>
      <x:c r="N118" s="43"/>
      <x:c r="O118" s="136"/>
      <x:c r="P118" s="68"/>
      <x:c r="Q118" s="136"/>
      <x:c r="R118" s="136"/>
      <x:c r="S118" s="136"/>
      <x:c r="T118" s="136"/>
      <x:c r="U118" s="136"/>
      <x:c r="V118" s="136"/>
      <x:c r="W118" s="136"/>
      <x:c r="X118" s="136"/>
      <x:c r="Y118" s="136"/>
      <x:c r="Z118" s="136"/>
    </x:row>
    <x:row r="119" ht="15" hidden="0" customHeight="1">
      <x:c r="A119" s="136"/>
      <x:c r="B119" s="136"/>
      <x:c r="C119" s="136"/>
      <x:c r="D119" s="136"/>
      <x:c r="E119" s="136"/>
      <x:c r="F119" s="136"/>
      <x:c r="G119" s="136"/>
      <x:c r="H119" s="136"/>
      <x:c r="I119" s="136"/>
      <x:c r="J119" s="136"/>
      <x:c r="K119" s="136"/>
      <x:c r="L119" s="136"/>
      <x:c r="M119" s="136"/>
      <x:c r="N119" s="43"/>
      <x:c r="O119" s="136"/>
      <x:c r="P119" s="68"/>
      <x:c r="Q119" s="136"/>
      <x:c r="R119" s="136"/>
      <x:c r="S119" s="136"/>
      <x:c r="T119" s="136"/>
      <x:c r="U119" s="136"/>
      <x:c r="V119" s="136"/>
      <x:c r="W119" s="136"/>
      <x:c r="X119" s="136"/>
      <x:c r="Y119" s="136"/>
      <x:c r="Z119" s="136"/>
    </x:row>
    <x:row r="120" ht="15" hidden="0" customHeight="1">
      <x:c r="A120" s="136"/>
      <x:c r="B120" s="136"/>
      <x:c r="C120" s="136"/>
      <x:c r="D120" s="136"/>
      <x:c r="E120" s="136"/>
      <x:c r="F120" s="136"/>
      <x:c r="G120" s="136"/>
      <x:c r="H120" s="136"/>
      <x:c r="I120" s="136"/>
      <x:c r="J120" s="136"/>
      <x:c r="K120" s="136"/>
      <x:c r="L120" s="136"/>
      <x:c r="M120" s="136"/>
      <x:c r="N120" s="43"/>
      <x:c r="O120" s="136"/>
      <x:c r="P120" s="68"/>
      <x:c r="Q120" s="136"/>
      <x:c r="R120" s="136"/>
      <x:c r="S120" s="136"/>
      <x:c r="T120" s="136"/>
      <x:c r="U120" s="136"/>
      <x:c r="V120" s="136"/>
      <x:c r="W120" s="136"/>
      <x:c r="X120" s="136"/>
      <x:c r="Y120" s="136"/>
      <x:c r="Z120" s="136"/>
    </x:row>
    <x:row r="121" ht="15" hidden="0" customHeight="1">
      <x:c r="A121" s="136"/>
      <x:c r="B121" s="136"/>
      <x:c r="C121" s="136"/>
      <x:c r="D121" s="136"/>
      <x:c r="E121" s="136"/>
      <x:c r="F121" s="136"/>
      <x:c r="G121" s="136"/>
      <x:c r="H121" s="136"/>
      <x:c r="I121" s="136"/>
      <x:c r="J121" s="136"/>
      <x:c r="K121" s="136"/>
      <x:c r="L121" s="136"/>
      <x:c r="M121" s="136"/>
      <x:c r="N121" s="43"/>
      <x:c r="O121" s="136"/>
      <x:c r="P121" s="68"/>
      <x:c r="Q121" s="136"/>
      <x:c r="R121" s="136"/>
      <x:c r="S121" s="136"/>
      <x:c r="T121" s="136"/>
      <x:c r="U121" s="136"/>
      <x:c r="V121" s="136"/>
      <x:c r="W121" s="136"/>
      <x:c r="X121" s="136"/>
      <x:c r="Y121" s="136"/>
      <x:c r="Z121" s="136"/>
    </x:row>
    <x:row r="122" ht="15" hidden="0" customHeight="1">
      <x:c r="A122" s="136"/>
      <x:c r="B122" s="136"/>
      <x:c r="C122" s="136"/>
      <x:c r="D122" s="136"/>
      <x:c r="E122" s="136"/>
      <x:c r="F122" s="136"/>
      <x:c r="G122" s="136"/>
      <x:c r="H122" s="136"/>
      <x:c r="I122" s="136"/>
      <x:c r="J122" s="136"/>
      <x:c r="K122" s="136"/>
      <x:c r="L122" s="136"/>
      <x:c r="M122" s="136"/>
      <x:c r="N122" s="43"/>
      <x:c r="O122" s="136"/>
      <x:c r="P122" s="68"/>
      <x:c r="Q122" s="136"/>
      <x:c r="R122" s="136"/>
      <x:c r="S122" s="136"/>
      <x:c r="T122" s="136"/>
      <x:c r="U122" s="136"/>
      <x:c r="V122" s="136"/>
      <x:c r="W122" s="136"/>
      <x:c r="X122" s="136"/>
      <x:c r="Y122" s="136"/>
      <x:c r="Z122" s="136"/>
    </x:row>
    <x:row r="123" ht="15" hidden="0" customHeight="1">
      <x:c r="A123" s="136"/>
      <x:c r="B123" s="136"/>
      <x:c r="C123" s="136"/>
      <x:c r="D123" s="136"/>
      <x:c r="E123" s="136"/>
      <x:c r="F123" s="136"/>
      <x:c r="G123" s="136"/>
      <x:c r="H123" s="136"/>
      <x:c r="I123" s="136"/>
      <x:c r="J123" s="136"/>
      <x:c r="K123" s="136"/>
      <x:c r="L123" s="136"/>
      <x:c r="M123" s="136"/>
      <x:c r="N123" s="43"/>
      <x:c r="O123" s="136"/>
      <x:c r="P123" s="68"/>
      <x:c r="Q123" s="136"/>
      <x:c r="R123" s="136"/>
      <x:c r="S123" s="136"/>
      <x:c r="T123" s="136"/>
      <x:c r="U123" s="136"/>
      <x:c r="V123" s="136"/>
      <x:c r="W123" s="136"/>
      <x:c r="X123" s="136"/>
      <x:c r="Y123" s="136"/>
      <x:c r="Z123" s="136"/>
    </x:row>
    <x:row r="124" ht="15" hidden="0" customHeight="1">
      <x:c r="A124" s="136"/>
      <x:c r="B124" s="136"/>
      <x:c r="C124" s="136"/>
      <x:c r="D124" s="136"/>
      <x:c r="E124" s="136"/>
      <x:c r="F124" s="136"/>
      <x:c r="G124" s="136"/>
      <x:c r="H124" s="136"/>
      <x:c r="I124" s="136"/>
      <x:c r="J124" s="136"/>
      <x:c r="K124" s="136"/>
      <x:c r="L124" s="136"/>
      <x:c r="M124" s="136"/>
      <x:c r="N124" s="43"/>
      <x:c r="O124" s="136"/>
      <x:c r="P124" s="68"/>
      <x:c r="Q124" s="136"/>
      <x:c r="R124" s="136"/>
      <x:c r="S124" s="136"/>
      <x:c r="T124" s="136"/>
      <x:c r="U124" s="136"/>
      <x:c r="V124" s="136"/>
      <x:c r="W124" s="136"/>
      <x:c r="X124" s="136"/>
      <x:c r="Y124" s="136"/>
      <x:c r="Z124" s="136"/>
    </x:row>
    <x:row r="125" ht="15" hidden="0" customHeight="1">
      <x:c r="A125" s="136"/>
      <x:c r="B125" s="136"/>
      <x:c r="C125" s="136"/>
      <x:c r="D125" s="136"/>
      <x:c r="E125" s="136"/>
      <x:c r="F125" s="136"/>
      <x:c r="G125" s="136"/>
      <x:c r="H125" s="136"/>
      <x:c r="I125" s="136"/>
      <x:c r="J125" s="136"/>
      <x:c r="K125" s="136"/>
      <x:c r="L125" s="136"/>
      <x:c r="M125" s="136"/>
      <x:c r="N125" s="43"/>
      <x:c r="O125" s="136"/>
      <x:c r="P125" s="68"/>
      <x:c r="Q125" s="136"/>
      <x:c r="R125" s="136"/>
      <x:c r="S125" s="136"/>
      <x:c r="T125" s="136"/>
      <x:c r="U125" s="136"/>
      <x:c r="V125" s="136"/>
      <x:c r="W125" s="136"/>
      <x:c r="X125" s="136"/>
      <x:c r="Y125" s="136"/>
      <x:c r="Z125" s="136"/>
    </x:row>
    <x:row r="126" ht="15" hidden="0" customHeight="1">
      <x:c r="A126" s="136"/>
      <x:c r="B126" s="136"/>
      <x:c r="C126" s="136"/>
      <x:c r="D126" s="136"/>
      <x:c r="E126" s="136"/>
      <x:c r="F126" s="136"/>
      <x:c r="G126" s="136"/>
      <x:c r="H126" s="136"/>
      <x:c r="I126" s="136"/>
      <x:c r="J126" s="136"/>
      <x:c r="K126" s="136"/>
      <x:c r="L126" s="136"/>
      <x:c r="M126" s="136"/>
      <x:c r="N126" s="43"/>
      <x:c r="O126" s="136"/>
      <x:c r="P126" s="68"/>
      <x:c r="Q126" s="136"/>
      <x:c r="R126" s="136"/>
      <x:c r="S126" s="136"/>
      <x:c r="T126" s="136"/>
      <x:c r="U126" s="136"/>
      <x:c r="V126" s="136"/>
      <x:c r="W126" s="136"/>
      <x:c r="X126" s="136"/>
      <x:c r="Y126" s="136"/>
      <x:c r="Z126" s="136"/>
    </x:row>
    <x:row r="127" ht="15" hidden="0" customHeight="1">
      <x:c r="A127" s="136"/>
      <x:c r="B127" s="136"/>
      <x:c r="C127" s="136"/>
      <x:c r="D127" s="136"/>
      <x:c r="E127" s="136"/>
      <x:c r="F127" s="136"/>
      <x:c r="G127" s="136"/>
      <x:c r="H127" s="136"/>
      <x:c r="I127" s="136"/>
      <x:c r="J127" s="136"/>
      <x:c r="K127" s="136"/>
      <x:c r="L127" s="136"/>
      <x:c r="M127" s="136"/>
      <x:c r="N127" s="43"/>
      <x:c r="O127" s="136"/>
      <x:c r="P127" s="68"/>
      <x:c r="Q127" s="136"/>
      <x:c r="R127" s="136"/>
      <x:c r="S127" s="136"/>
      <x:c r="T127" s="136"/>
      <x:c r="U127" s="136"/>
      <x:c r="V127" s="136"/>
      <x:c r="W127" s="136"/>
      <x:c r="X127" s="136"/>
      <x:c r="Y127" s="136"/>
      <x:c r="Z127" s="136"/>
    </x:row>
    <x:row r="128" ht="15" hidden="0" customHeight="1">
      <x:c r="A128" s="136"/>
      <x:c r="B128" s="136"/>
      <x:c r="C128" s="136"/>
      <x:c r="D128" s="136"/>
      <x:c r="E128" s="136"/>
      <x:c r="F128" s="136"/>
      <x:c r="G128" s="136"/>
      <x:c r="H128" s="136"/>
      <x:c r="I128" s="136"/>
      <x:c r="J128" s="136"/>
      <x:c r="K128" s="136"/>
      <x:c r="L128" s="136"/>
      <x:c r="M128" s="136"/>
      <x:c r="N128" s="43"/>
      <x:c r="O128" s="136"/>
      <x:c r="P128" s="68"/>
      <x:c r="Q128" s="136"/>
      <x:c r="R128" s="136"/>
      <x:c r="S128" s="136"/>
      <x:c r="T128" s="136"/>
      <x:c r="U128" s="136"/>
      <x:c r="V128" s="136"/>
      <x:c r="W128" s="136"/>
      <x:c r="X128" s="136"/>
      <x:c r="Y128" s="136"/>
      <x:c r="Z128" s="136"/>
    </x:row>
    <x:row r="129" ht="15" hidden="0" customHeight="1">
      <x:c r="A129" s="136"/>
      <x:c r="B129" s="136"/>
      <x:c r="C129" s="136"/>
      <x:c r="D129" s="136"/>
      <x:c r="E129" s="136"/>
      <x:c r="F129" s="136"/>
      <x:c r="G129" s="136"/>
      <x:c r="H129" s="136"/>
      <x:c r="I129" s="136"/>
      <x:c r="J129" s="136"/>
      <x:c r="K129" s="136"/>
      <x:c r="L129" s="136"/>
      <x:c r="M129" s="136"/>
      <x:c r="N129" s="43"/>
      <x:c r="O129" s="136"/>
      <x:c r="P129" s="68"/>
      <x:c r="Q129" s="136"/>
      <x:c r="R129" s="136"/>
      <x:c r="S129" s="136"/>
      <x:c r="T129" s="136"/>
      <x:c r="U129" s="136"/>
      <x:c r="V129" s="136"/>
      <x:c r="W129" s="136"/>
      <x:c r="X129" s="136"/>
      <x:c r="Y129" s="136"/>
      <x:c r="Z129" s="136"/>
    </x:row>
    <x:row r="130" ht="15" hidden="0" customHeight="1">
      <x:c r="A130" s="136"/>
      <x:c r="B130" s="136"/>
      <x:c r="C130" s="136"/>
      <x:c r="D130" s="136"/>
      <x:c r="E130" s="136"/>
      <x:c r="F130" s="136"/>
      <x:c r="G130" s="136"/>
      <x:c r="H130" s="136"/>
      <x:c r="I130" s="136"/>
      <x:c r="J130" s="136"/>
      <x:c r="K130" s="136"/>
      <x:c r="L130" s="136"/>
      <x:c r="M130" s="136"/>
      <x:c r="N130" s="43"/>
      <x:c r="O130" s="136"/>
      <x:c r="P130" s="68"/>
      <x:c r="Q130" s="136"/>
      <x:c r="R130" s="136"/>
      <x:c r="S130" s="136"/>
      <x:c r="T130" s="136"/>
      <x:c r="U130" s="136"/>
      <x:c r="V130" s="136"/>
      <x:c r="W130" s="136"/>
      <x:c r="X130" s="136"/>
      <x:c r="Y130" s="136"/>
      <x:c r="Z130" s="136"/>
    </x:row>
    <x:row r="131" ht="15" hidden="0" customHeight="1">
      <x:c r="A131" s="136"/>
      <x:c r="B131" s="136"/>
      <x:c r="C131" s="136"/>
      <x:c r="D131" s="136"/>
      <x:c r="E131" s="136"/>
      <x:c r="F131" s="136"/>
      <x:c r="G131" s="136"/>
      <x:c r="H131" s="136"/>
      <x:c r="I131" s="136"/>
      <x:c r="J131" s="136"/>
      <x:c r="K131" s="136"/>
      <x:c r="L131" s="136"/>
      <x:c r="M131" s="136"/>
      <x:c r="N131" s="43"/>
      <x:c r="O131" s="136"/>
      <x:c r="P131" s="68"/>
      <x:c r="Q131" s="136"/>
      <x:c r="R131" s="136"/>
      <x:c r="S131" s="136"/>
      <x:c r="T131" s="136"/>
      <x:c r="U131" s="136"/>
      <x:c r="V131" s="136"/>
      <x:c r="W131" s="136"/>
      <x:c r="X131" s="136"/>
      <x:c r="Y131" s="136"/>
      <x:c r="Z131" s="136"/>
    </x:row>
    <x:row r="132" ht="15" hidden="0" customHeight="1">
      <x:c r="A132" s="136"/>
      <x:c r="B132" s="136"/>
      <x:c r="C132" s="136"/>
      <x:c r="D132" s="136"/>
      <x:c r="E132" s="136"/>
      <x:c r="F132" s="136"/>
      <x:c r="G132" s="136"/>
      <x:c r="H132" s="136"/>
      <x:c r="I132" s="136"/>
      <x:c r="J132" s="136"/>
      <x:c r="K132" s="136"/>
      <x:c r="L132" s="136"/>
      <x:c r="M132" s="136"/>
      <x:c r="N132" s="43"/>
      <x:c r="O132" s="136"/>
      <x:c r="P132" s="68"/>
      <x:c r="Q132" s="136"/>
      <x:c r="R132" s="136"/>
      <x:c r="S132" s="136"/>
      <x:c r="T132" s="136"/>
      <x:c r="U132" s="136"/>
      <x:c r="V132" s="136"/>
      <x:c r="W132" s="136"/>
      <x:c r="X132" s="136"/>
      <x:c r="Y132" s="136"/>
      <x:c r="Z132" s="136"/>
    </x:row>
    <x:row r="133" ht="15" hidden="0" customHeight="1">
      <x:c r="A133" s="136"/>
      <x:c r="B133" s="136"/>
      <x:c r="C133" s="136"/>
      <x:c r="D133" s="136"/>
      <x:c r="E133" s="136"/>
      <x:c r="F133" s="136"/>
      <x:c r="G133" s="136"/>
      <x:c r="H133" s="136"/>
      <x:c r="I133" s="136"/>
      <x:c r="J133" s="136"/>
      <x:c r="K133" s="136"/>
      <x:c r="L133" s="136"/>
      <x:c r="M133" s="136"/>
      <x:c r="N133" s="43"/>
      <x:c r="O133" s="136"/>
      <x:c r="P133" s="68"/>
      <x:c r="Q133" s="136"/>
      <x:c r="R133" s="136"/>
      <x:c r="S133" s="136"/>
      <x:c r="T133" s="136"/>
      <x:c r="U133" s="136"/>
      <x:c r="V133" s="136"/>
      <x:c r="W133" s="136"/>
      <x:c r="X133" s="136"/>
      <x:c r="Y133" s="136"/>
      <x:c r="Z133" s="136"/>
    </x:row>
    <x:row r="134" ht="15" hidden="0" customHeight="1">
      <x:c r="A134" s="136"/>
      <x:c r="B134" s="136"/>
      <x:c r="C134" s="136"/>
      <x:c r="D134" s="136"/>
      <x:c r="E134" s="136"/>
      <x:c r="F134" s="136"/>
      <x:c r="G134" s="136"/>
      <x:c r="H134" s="136"/>
      <x:c r="I134" s="136"/>
      <x:c r="J134" s="136"/>
      <x:c r="K134" s="136"/>
      <x:c r="L134" s="136"/>
      <x:c r="M134" s="136"/>
      <x:c r="N134" s="43"/>
      <x:c r="O134" s="136"/>
      <x:c r="P134" s="68"/>
      <x:c r="Q134" s="136"/>
      <x:c r="R134" s="136"/>
      <x:c r="S134" s="136"/>
      <x:c r="T134" s="136"/>
      <x:c r="U134" s="136"/>
      <x:c r="V134" s="136"/>
      <x:c r="W134" s="136"/>
      <x:c r="X134" s="136"/>
      <x:c r="Y134" s="136"/>
      <x:c r="Z134" s="136"/>
    </x:row>
    <x:row r="135" ht="15" hidden="0" customHeight="1">
      <x:c r="A135" s="136"/>
      <x:c r="B135" s="136"/>
      <x:c r="C135" s="136"/>
      <x:c r="D135" s="136"/>
      <x:c r="E135" s="136"/>
      <x:c r="F135" s="136"/>
      <x:c r="G135" s="136"/>
      <x:c r="H135" s="136"/>
      <x:c r="I135" s="136"/>
      <x:c r="J135" s="136"/>
      <x:c r="K135" s="136"/>
      <x:c r="L135" s="136"/>
      <x:c r="M135" s="136"/>
      <x:c r="N135" s="43"/>
      <x:c r="O135" s="136"/>
      <x:c r="P135" s="68"/>
      <x:c r="Q135" s="136"/>
      <x:c r="R135" s="136"/>
      <x:c r="S135" s="136"/>
      <x:c r="T135" s="136"/>
      <x:c r="U135" s="136"/>
      <x:c r="V135" s="136"/>
      <x:c r="W135" s="136"/>
      <x:c r="X135" s="136"/>
      <x:c r="Y135" s="136"/>
      <x:c r="Z135" s="136"/>
    </x:row>
    <x:row r="136" ht="15" hidden="0" customHeight="1">
      <x:c r="A136" s="136"/>
      <x:c r="B136" s="136"/>
      <x:c r="C136" s="136"/>
      <x:c r="D136" s="136"/>
      <x:c r="E136" s="136"/>
      <x:c r="F136" s="136"/>
      <x:c r="G136" s="136"/>
      <x:c r="H136" s="136"/>
      <x:c r="I136" s="136"/>
      <x:c r="J136" s="136"/>
      <x:c r="K136" s="136"/>
      <x:c r="L136" s="136"/>
      <x:c r="M136" s="136"/>
      <x:c r="N136" s="43"/>
      <x:c r="O136" s="136"/>
      <x:c r="P136" s="68"/>
      <x:c r="Q136" s="136"/>
      <x:c r="R136" s="136"/>
      <x:c r="S136" s="136"/>
      <x:c r="T136" s="136"/>
      <x:c r="U136" s="136"/>
      <x:c r="V136" s="136"/>
      <x:c r="W136" s="136"/>
      <x:c r="X136" s="136"/>
      <x:c r="Y136" s="136"/>
      <x:c r="Z136" s="136"/>
    </x:row>
    <x:row r="137" ht="15" hidden="0" customHeight="1">
      <x:c r="A137" s="136"/>
      <x:c r="B137" s="136"/>
      <x:c r="C137" s="136"/>
      <x:c r="D137" s="136"/>
      <x:c r="E137" s="136"/>
      <x:c r="F137" s="136"/>
      <x:c r="G137" s="136"/>
      <x:c r="H137" s="136"/>
      <x:c r="I137" s="136"/>
      <x:c r="J137" s="136"/>
      <x:c r="K137" s="136"/>
      <x:c r="L137" s="136"/>
      <x:c r="M137" s="136"/>
      <x:c r="N137" s="43"/>
      <x:c r="O137" s="136"/>
      <x:c r="P137" s="68"/>
      <x:c r="Q137" s="136"/>
      <x:c r="R137" s="136"/>
      <x:c r="S137" s="136"/>
      <x:c r="T137" s="136"/>
      <x:c r="U137" s="136"/>
      <x:c r="V137" s="136"/>
      <x:c r="W137" s="136"/>
      <x:c r="X137" s="136"/>
      <x:c r="Y137" s="136"/>
      <x:c r="Z137" s="136"/>
    </x:row>
    <x:row r="138" ht="15" hidden="0" customHeight="1">
      <x:c r="A138" s="136"/>
      <x:c r="B138" s="136"/>
      <x:c r="C138" s="136"/>
      <x:c r="D138" s="136"/>
      <x:c r="E138" s="136"/>
      <x:c r="F138" s="136"/>
      <x:c r="G138" s="136"/>
      <x:c r="H138" s="136"/>
      <x:c r="I138" s="136"/>
      <x:c r="J138" s="136"/>
      <x:c r="K138" s="136"/>
      <x:c r="L138" s="136"/>
      <x:c r="M138" s="136"/>
      <x:c r="N138" s="43"/>
      <x:c r="O138" s="136"/>
      <x:c r="P138" s="68"/>
      <x:c r="Q138" s="136"/>
      <x:c r="R138" s="136"/>
      <x:c r="S138" s="136"/>
      <x:c r="T138" s="136"/>
      <x:c r="U138" s="136"/>
      <x:c r="V138" s="136"/>
      <x:c r="W138" s="136"/>
      <x:c r="X138" s="136"/>
      <x:c r="Y138" s="136"/>
      <x:c r="Z138" s="136"/>
    </x:row>
    <x:row r="139" ht="15" hidden="0" customHeight="1">
      <x:c r="A139" s="136"/>
      <x:c r="B139" s="136"/>
      <x:c r="C139" s="136"/>
      <x:c r="D139" s="136"/>
      <x:c r="E139" s="136"/>
      <x:c r="F139" s="136"/>
      <x:c r="G139" s="136"/>
      <x:c r="H139" s="136"/>
      <x:c r="I139" s="136"/>
      <x:c r="J139" s="136"/>
      <x:c r="K139" s="136"/>
      <x:c r="L139" s="136"/>
      <x:c r="M139" s="136"/>
      <x:c r="N139" s="43"/>
      <x:c r="O139" s="136"/>
      <x:c r="P139" s="68"/>
      <x:c r="Q139" s="136"/>
      <x:c r="R139" s="136"/>
      <x:c r="S139" s="136"/>
      <x:c r="T139" s="136"/>
      <x:c r="U139" s="136"/>
      <x:c r="V139" s="136"/>
      <x:c r="W139" s="136"/>
      <x:c r="X139" s="136"/>
      <x:c r="Y139" s="136"/>
      <x:c r="Z139" s="136"/>
    </x:row>
    <x:row r="140" ht="15" hidden="0" customHeight="1">
      <x:c r="A140" s="136"/>
      <x:c r="B140" s="136"/>
      <x:c r="C140" s="136"/>
      <x:c r="D140" s="136"/>
      <x:c r="E140" s="136"/>
      <x:c r="F140" s="136"/>
      <x:c r="G140" s="136"/>
      <x:c r="H140" s="136"/>
      <x:c r="I140" s="136"/>
      <x:c r="J140" s="136"/>
      <x:c r="K140" s="136"/>
      <x:c r="L140" s="136"/>
      <x:c r="M140" s="136"/>
      <x:c r="N140" s="43"/>
      <x:c r="O140" s="136"/>
      <x:c r="P140" s="68"/>
      <x:c r="Q140" s="136"/>
      <x:c r="R140" s="136"/>
      <x:c r="S140" s="136"/>
      <x:c r="T140" s="136"/>
      <x:c r="U140" s="136"/>
      <x:c r="V140" s="136"/>
      <x:c r="W140" s="136"/>
      <x:c r="X140" s="136"/>
      <x:c r="Y140" s="136"/>
      <x:c r="Z140" s="136"/>
    </x:row>
    <x:row r="141" ht="15" hidden="0" customHeight="1">
      <x:c r="A141" s="136"/>
      <x:c r="B141" s="136"/>
      <x:c r="C141" s="136"/>
      <x:c r="D141" s="136"/>
      <x:c r="E141" s="136"/>
      <x:c r="F141" s="136"/>
      <x:c r="G141" s="136"/>
      <x:c r="H141" s="136"/>
      <x:c r="I141" s="136"/>
      <x:c r="J141" s="136"/>
      <x:c r="K141" s="136"/>
      <x:c r="L141" s="136"/>
      <x:c r="M141" s="136"/>
      <x:c r="N141" s="43"/>
      <x:c r="O141" s="136"/>
      <x:c r="P141" s="68"/>
      <x:c r="Q141" s="136"/>
      <x:c r="R141" s="136"/>
      <x:c r="S141" s="136"/>
      <x:c r="T141" s="136"/>
      <x:c r="U141" s="136"/>
      <x:c r="V141" s="136"/>
      <x:c r="W141" s="136"/>
      <x:c r="X141" s="136"/>
      <x:c r="Y141" s="136"/>
      <x:c r="Z141" s="136"/>
    </x:row>
    <x:row r="142" ht="15" hidden="0" customHeight="1">
      <x:c r="A142" s="136"/>
      <x:c r="B142" s="136"/>
      <x:c r="C142" s="136"/>
      <x:c r="D142" s="136"/>
      <x:c r="E142" s="136"/>
      <x:c r="F142" s="136"/>
      <x:c r="G142" s="136"/>
      <x:c r="H142" s="136"/>
      <x:c r="I142" s="136"/>
      <x:c r="J142" s="136"/>
      <x:c r="K142" s="136"/>
      <x:c r="L142" s="136"/>
      <x:c r="M142" s="136"/>
      <x:c r="N142" s="43"/>
      <x:c r="O142" s="136"/>
      <x:c r="P142" s="68"/>
      <x:c r="Q142" s="136"/>
      <x:c r="R142" s="136"/>
      <x:c r="S142" s="136"/>
      <x:c r="T142" s="136"/>
      <x:c r="U142" s="136"/>
      <x:c r="V142" s="136"/>
      <x:c r="W142" s="136"/>
      <x:c r="X142" s="136"/>
      <x:c r="Y142" s="136"/>
      <x:c r="Z142" s="136"/>
    </x:row>
    <x:row r="143" ht="15" hidden="0" customHeight="1">
      <x:c r="A143" s="136"/>
      <x:c r="B143" s="136"/>
      <x:c r="C143" s="136"/>
      <x:c r="D143" s="136"/>
      <x:c r="E143" s="136"/>
      <x:c r="F143" s="136"/>
      <x:c r="G143" s="136"/>
      <x:c r="H143" s="136"/>
      <x:c r="I143" s="136"/>
      <x:c r="J143" s="136"/>
      <x:c r="K143" s="136"/>
      <x:c r="L143" s="136"/>
      <x:c r="M143" s="136"/>
      <x:c r="N143" s="43"/>
      <x:c r="O143" s="136"/>
      <x:c r="P143" s="68"/>
      <x:c r="Q143" s="136"/>
      <x:c r="R143" s="136"/>
      <x:c r="S143" s="136"/>
      <x:c r="T143" s="136"/>
      <x:c r="U143" s="136"/>
      <x:c r="V143" s="136"/>
      <x:c r="W143" s="136"/>
      <x:c r="X143" s="136"/>
      <x:c r="Y143" s="136"/>
      <x:c r="Z143" s="136"/>
    </x:row>
    <x:row r="144" ht="15" hidden="0" customHeight="1">
      <x:c r="A144" s="136"/>
      <x:c r="B144" s="136"/>
      <x:c r="C144" s="136"/>
      <x:c r="D144" s="136"/>
      <x:c r="E144" s="136"/>
      <x:c r="F144" s="136"/>
      <x:c r="G144" s="136"/>
      <x:c r="H144" s="136"/>
      <x:c r="I144" s="136"/>
      <x:c r="J144" s="136"/>
      <x:c r="K144" s="136"/>
      <x:c r="L144" s="136"/>
      <x:c r="M144" s="136"/>
      <x:c r="N144" s="43"/>
      <x:c r="O144" s="136"/>
      <x:c r="P144" s="68"/>
      <x:c r="Q144" s="136"/>
      <x:c r="R144" s="136"/>
      <x:c r="S144" s="136"/>
      <x:c r="T144" s="136"/>
      <x:c r="U144" s="136"/>
      <x:c r="V144" s="136"/>
      <x:c r="W144" s="136"/>
      <x:c r="X144" s="136"/>
      <x:c r="Y144" s="136"/>
      <x:c r="Z144" s="136"/>
    </x:row>
    <x:row r="145" ht="15" hidden="0" customHeight="1">
      <x:c r="A145" s="136"/>
      <x:c r="B145" s="136"/>
      <x:c r="C145" s="136"/>
      <x:c r="D145" s="136"/>
      <x:c r="E145" s="136"/>
      <x:c r="F145" s="136"/>
      <x:c r="G145" s="136"/>
      <x:c r="H145" s="136"/>
      <x:c r="I145" s="136"/>
      <x:c r="J145" s="136"/>
      <x:c r="K145" s="136"/>
      <x:c r="L145" s="136"/>
      <x:c r="M145" s="136"/>
      <x:c r="N145" s="43"/>
      <x:c r="O145" s="136"/>
      <x:c r="P145" s="68"/>
      <x:c r="Q145" s="136"/>
      <x:c r="R145" s="136"/>
      <x:c r="S145" s="136"/>
      <x:c r="T145" s="136"/>
      <x:c r="U145" s="136"/>
      <x:c r="V145" s="136"/>
      <x:c r="W145" s="136"/>
      <x:c r="X145" s="136"/>
      <x:c r="Y145" s="136"/>
      <x:c r="Z145" s="136"/>
    </x:row>
    <x:row r="146" ht="15" hidden="0" customHeight="1">
      <x:c r="A146" s="136"/>
      <x:c r="B146" s="136"/>
      <x:c r="C146" s="136"/>
      <x:c r="D146" s="136"/>
      <x:c r="E146" s="136"/>
      <x:c r="F146" s="136"/>
      <x:c r="G146" s="136"/>
      <x:c r="H146" s="136"/>
      <x:c r="I146" s="136"/>
      <x:c r="J146" s="136"/>
      <x:c r="K146" s="136"/>
      <x:c r="L146" s="136"/>
      <x:c r="M146" s="136"/>
      <x:c r="N146" s="43"/>
      <x:c r="O146" s="136"/>
      <x:c r="P146" s="68"/>
      <x:c r="Q146" s="136"/>
      <x:c r="R146" s="136"/>
      <x:c r="S146" s="136"/>
      <x:c r="T146" s="136"/>
      <x:c r="U146" s="136"/>
      <x:c r="V146" s="136"/>
      <x:c r="W146" s="136"/>
      <x:c r="X146" s="136"/>
      <x:c r="Y146" s="136"/>
      <x:c r="Z146" s="136"/>
    </x:row>
    <x:row r="147" ht="15" hidden="0" customHeight="1">
      <x:c r="A147" s="136"/>
      <x:c r="B147" s="136"/>
      <x:c r="C147" s="136"/>
      <x:c r="D147" s="136"/>
      <x:c r="E147" s="136"/>
      <x:c r="F147" s="136"/>
      <x:c r="G147" s="136"/>
      <x:c r="H147" s="136"/>
      <x:c r="I147" s="136"/>
      <x:c r="J147" s="136"/>
      <x:c r="K147" s="136"/>
      <x:c r="L147" s="136"/>
      <x:c r="M147" s="136"/>
      <x:c r="N147" s="43"/>
      <x:c r="O147" s="136"/>
      <x:c r="P147" s="68"/>
      <x:c r="Q147" s="136"/>
      <x:c r="R147" s="136"/>
      <x:c r="S147" s="136"/>
      <x:c r="T147" s="136"/>
      <x:c r="U147" s="136"/>
      <x:c r="V147" s="136"/>
      <x:c r="W147" s="136"/>
      <x:c r="X147" s="136"/>
      <x:c r="Y147" s="136"/>
      <x:c r="Z147" s="136"/>
    </x:row>
    <x:row r="148" ht="15" hidden="0" customHeight="1">
      <x:c r="A148" s="136"/>
      <x:c r="B148" s="136"/>
      <x:c r="C148" s="136"/>
      <x:c r="D148" s="136"/>
      <x:c r="E148" s="136"/>
      <x:c r="F148" s="136"/>
      <x:c r="G148" s="136"/>
      <x:c r="H148" s="136"/>
      <x:c r="I148" s="136"/>
      <x:c r="J148" s="136"/>
      <x:c r="K148" s="136"/>
      <x:c r="L148" s="136"/>
      <x:c r="M148" s="136"/>
      <x:c r="N148" s="43"/>
      <x:c r="O148" s="136"/>
      <x:c r="P148" s="68"/>
      <x:c r="Q148" s="136"/>
      <x:c r="R148" s="136"/>
      <x:c r="S148" s="136"/>
      <x:c r="T148" s="136"/>
      <x:c r="U148" s="136"/>
      <x:c r="V148" s="136"/>
      <x:c r="W148" s="136"/>
      <x:c r="X148" s="136"/>
      <x:c r="Y148" s="136"/>
      <x:c r="Z148" s="136"/>
    </x:row>
    <x:row r="149" ht="15" hidden="0" customHeight="1">
      <x:c r="A149" s="136"/>
      <x:c r="B149" s="136"/>
      <x:c r="C149" s="136"/>
      <x:c r="D149" s="136"/>
      <x:c r="E149" s="136"/>
      <x:c r="F149" s="136"/>
      <x:c r="G149" s="136"/>
      <x:c r="H149" s="136"/>
      <x:c r="I149" s="136"/>
      <x:c r="J149" s="136"/>
      <x:c r="K149" s="136"/>
      <x:c r="L149" s="136"/>
      <x:c r="M149" s="136"/>
      <x:c r="N149" s="43"/>
      <x:c r="O149" s="136"/>
      <x:c r="P149" s="68"/>
      <x:c r="Q149" s="136"/>
      <x:c r="R149" s="136"/>
      <x:c r="S149" s="136"/>
      <x:c r="T149" s="136"/>
      <x:c r="U149" s="136"/>
      <x:c r="V149" s="136"/>
      <x:c r="W149" s="136"/>
      <x:c r="X149" s="136"/>
      <x:c r="Y149" s="136"/>
      <x:c r="Z149" s="136"/>
    </x:row>
    <x:row r="150" ht="15" hidden="0" customHeight="1">
      <x:c r="A150" s="136"/>
      <x:c r="B150" s="136"/>
      <x:c r="C150" s="136"/>
      <x:c r="D150" s="136"/>
      <x:c r="E150" s="136"/>
      <x:c r="F150" s="136"/>
      <x:c r="G150" s="136"/>
      <x:c r="H150" s="136"/>
      <x:c r="I150" s="136"/>
      <x:c r="J150" s="136"/>
      <x:c r="K150" s="136"/>
      <x:c r="L150" s="136"/>
      <x:c r="M150" s="136"/>
      <x:c r="N150" s="43"/>
      <x:c r="O150" s="136"/>
      <x:c r="P150" s="68"/>
      <x:c r="Q150" s="136"/>
      <x:c r="R150" s="136"/>
      <x:c r="S150" s="136"/>
      <x:c r="T150" s="136"/>
      <x:c r="U150" s="136"/>
      <x:c r="V150" s="136"/>
      <x:c r="W150" s="136"/>
      <x:c r="X150" s="136"/>
      <x:c r="Y150" s="136"/>
      <x:c r="Z150" s="136"/>
    </x:row>
    <x:row r="151" ht="15" hidden="0" customHeight="1">
      <x:c r="A151" s="136"/>
      <x:c r="B151" s="136"/>
      <x:c r="C151" s="136"/>
      <x:c r="D151" s="136"/>
      <x:c r="E151" s="136"/>
      <x:c r="F151" s="136"/>
      <x:c r="G151" s="136"/>
      <x:c r="H151" s="136"/>
      <x:c r="I151" s="136"/>
      <x:c r="J151" s="136"/>
      <x:c r="K151" s="136"/>
      <x:c r="L151" s="136"/>
      <x:c r="M151" s="136"/>
      <x:c r="N151" s="43"/>
      <x:c r="O151" s="136"/>
      <x:c r="P151" s="68"/>
      <x:c r="Q151" s="136"/>
      <x:c r="R151" s="136"/>
      <x:c r="S151" s="136"/>
      <x:c r="T151" s="136"/>
      <x:c r="U151" s="136"/>
      <x:c r="V151" s="136"/>
      <x:c r="W151" s="136"/>
      <x:c r="X151" s="136"/>
      <x:c r="Y151" s="136"/>
      <x:c r="Z151" s="136"/>
    </x:row>
    <x:row r="152" ht="15" hidden="0" customHeight="1">
      <x:c r="A152" s="136"/>
      <x:c r="B152" s="136"/>
      <x:c r="C152" s="136"/>
      <x:c r="D152" s="136"/>
      <x:c r="E152" s="136"/>
      <x:c r="F152" s="136"/>
      <x:c r="G152" s="136"/>
      <x:c r="H152" s="136"/>
      <x:c r="I152" s="136"/>
      <x:c r="J152" s="136"/>
      <x:c r="K152" s="136"/>
      <x:c r="L152" s="136"/>
      <x:c r="M152" s="136"/>
      <x:c r="N152" s="43"/>
      <x:c r="O152" s="136"/>
      <x:c r="P152" s="68"/>
      <x:c r="Q152" s="136"/>
      <x:c r="R152" s="136"/>
      <x:c r="S152" s="136"/>
      <x:c r="T152" s="136"/>
      <x:c r="U152" s="136"/>
      <x:c r="V152" s="136"/>
      <x:c r="W152" s="136"/>
      <x:c r="X152" s="136"/>
      <x:c r="Y152" s="136"/>
      <x:c r="Z152" s="136"/>
    </x:row>
    <x:row r="153" ht="15" hidden="0" customHeight="1">
      <x:c r="A153" s="136"/>
      <x:c r="B153" s="136"/>
      <x:c r="C153" s="136"/>
      <x:c r="D153" s="136"/>
      <x:c r="E153" s="136"/>
      <x:c r="F153" s="136"/>
      <x:c r="G153" s="136"/>
      <x:c r="H153" s="136"/>
      <x:c r="I153" s="136"/>
      <x:c r="J153" s="136"/>
      <x:c r="K153" s="136"/>
      <x:c r="L153" s="136"/>
      <x:c r="M153" s="136"/>
      <x:c r="N153" s="43"/>
      <x:c r="O153" s="136"/>
      <x:c r="P153" s="68"/>
      <x:c r="Q153" s="136"/>
      <x:c r="R153" s="136"/>
      <x:c r="S153" s="136"/>
      <x:c r="T153" s="136"/>
      <x:c r="U153" s="136"/>
      <x:c r="V153" s="136"/>
      <x:c r="W153" s="136"/>
      <x:c r="X153" s="136"/>
      <x:c r="Y153" s="136"/>
      <x:c r="Z153" s="136"/>
    </x:row>
    <x:row r="154" ht="15" hidden="0" customHeight="1">
      <x:c r="A154" s="136"/>
      <x:c r="B154" s="136"/>
      <x:c r="C154" s="136"/>
      <x:c r="D154" s="136"/>
      <x:c r="E154" s="136"/>
      <x:c r="F154" s="136"/>
      <x:c r="G154" s="136"/>
      <x:c r="H154" s="136"/>
      <x:c r="I154" s="136"/>
      <x:c r="J154" s="136"/>
      <x:c r="K154" s="136"/>
      <x:c r="L154" s="136"/>
      <x:c r="M154" s="136"/>
      <x:c r="N154" s="43"/>
      <x:c r="O154" s="136"/>
      <x:c r="P154" s="68"/>
      <x:c r="Q154" s="136"/>
      <x:c r="R154" s="136"/>
      <x:c r="S154" s="136"/>
      <x:c r="T154" s="136"/>
      <x:c r="U154" s="136"/>
      <x:c r="V154" s="136"/>
      <x:c r="W154" s="136"/>
      <x:c r="X154" s="136"/>
      <x:c r="Y154" s="136"/>
      <x:c r="Z154" s="136"/>
    </x:row>
    <x:row r="155" ht="15" hidden="0" customHeight="1">
      <x:c r="A155" s="136"/>
      <x:c r="B155" s="136"/>
      <x:c r="C155" s="136"/>
      <x:c r="D155" s="136"/>
      <x:c r="E155" s="136"/>
      <x:c r="F155" s="136"/>
      <x:c r="G155" s="136"/>
      <x:c r="H155" s="136"/>
      <x:c r="I155" s="136"/>
      <x:c r="J155" s="136"/>
      <x:c r="K155" s="136"/>
      <x:c r="L155" s="136"/>
      <x:c r="M155" s="136"/>
      <x:c r="N155" s="43"/>
      <x:c r="O155" s="136"/>
      <x:c r="P155" s="68"/>
      <x:c r="Q155" s="136"/>
      <x:c r="R155" s="136"/>
      <x:c r="S155" s="136"/>
      <x:c r="T155" s="136"/>
      <x:c r="U155" s="136"/>
      <x:c r="V155" s="136"/>
      <x:c r="W155" s="136"/>
      <x:c r="X155" s="136"/>
      <x:c r="Y155" s="136"/>
      <x:c r="Z155" s="136"/>
    </x:row>
    <x:row r="156" ht="15" hidden="0" customHeight="1">
      <x:c r="A156" s="136"/>
      <x:c r="B156" s="136"/>
      <x:c r="C156" s="136"/>
      <x:c r="D156" s="136"/>
      <x:c r="E156" s="136"/>
      <x:c r="F156" s="136"/>
      <x:c r="G156" s="136"/>
      <x:c r="H156" s="136"/>
      <x:c r="I156" s="136"/>
      <x:c r="J156" s="136"/>
      <x:c r="K156" s="136"/>
      <x:c r="L156" s="136"/>
      <x:c r="M156" s="136"/>
      <x:c r="N156" s="43"/>
      <x:c r="O156" s="136"/>
      <x:c r="P156" s="68"/>
      <x:c r="Q156" s="136"/>
      <x:c r="R156" s="136"/>
      <x:c r="S156" s="136"/>
      <x:c r="T156" s="136"/>
      <x:c r="U156" s="136"/>
      <x:c r="V156" s="136"/>
      <x:c r="W156" s="136"/>
      <x:c r="X156" s="136"/>
      <x:c r="Y156" s="136"/>
      <x:c r="Z156" s="136"/>
    </x:row>
    <x:row r="157" ht="15" hidden="0" customHeight="1">
      <x:c r="A157" s="136"/>
      <x:c r="B157" s="136"/>
      <x:c r="C157" s="136"/>
      <x:c r="D157" s="136"/>
      <x:c r="E157" s="136"/>
      <x:c r="F157" s="136"/>
      <x:c r="G157" s="136"/>
      <x:c r="H157" s="136"/>
      <x:c r="I157" s="136"/>
      <x:c r="J157" s="136"/>
      <x:c r="K157" s="136"/>
      <x:c r="L157" s="136"/>
      <x:c r="M157" s="136"/>
      <x:c r="N157" s="43"/>
      <x:c r="O157" s="136"/>
      <x:c r="P157" s="68"/>
      <x:c r="Q157" s="136"/>
      <x:c r="R157" s="136"/>
      <x:c r="S157" s="136"/>
      <x:c r="T157" s="136"/>
      <x:c r="U157" s="136"/>
      <x:c r="V157" s="136"/>
      <x:c r="W157" s="136"/>
      <x:c r="X157" s="136"/>
      <x:c r="Y157" s="136"/>
      <x:c r="Z157" s="136"/>
    </x:row>
    <x:row r="158" ht="15" hidden="0" customHeight="1">
      <x:c r="A158" s="136"/>
      <x:c r="B158" s="136"/>
      <x:c r="C158" s="136"/>
      <x:c r="D158" s="136"/>
      <x:c r="E158" s="136"/>
      <x:c r="F158" s="136"/>
      <x:c r="G158" s="136"/>
      <x:c r="H158" s="136"/>
      <x:c r="I158" s="136"/>
      <x:c r="J158" s="136"/>
      <x:c r="K158" s="136"/>
      <x:c r="L158" s="136"/>
      <x:c r="M158" s="136"/>
      <x:c r="N158" s="43"/>
      <x:c r="O158" s="136"/>
      <x:c r="P158" s="68"/>
      <x:c r="Q158" s="136"/>
      <x:c r="R158" s="136"/>
      <x:c r="S158" s="136"/>
      <x:c r="T158" s="136"/>
      <x:c r="U158" s="136"/>
      <x:c r="V158" s="136"/>
      <x:c r="W158" s="136"/>
      <x:c r="X158" s="136"/>
      <x:c r="Y158" s="136"/>
      <x:c r="Z158" s="136"/>
    </x:row>
    <x:row r="159" ht="15" hidden="0" customHeight="1">
      <x:c r="A159" s="136"/>
      <x:c r="B159" s="136"/>
      <x:c r="C159" s="136"/>
      <x:c r="D159" s="136"/>
      <x:c r="E159" s="136"/>
      <x:c r="F159" s="136"/>
      <x:c r="G159" s="136"/>
      <x:c r="H159" s="136"/>
      <x:c r="I159" s="136"/>
      <x:c r="J159" s="136"/>
      <x:c r="K159" s="136"/>
      <x:c r="L159" s="136"/>
      <x:c r="M159" s="136"/>
      <x:c r="N159" s="43"/>
      <x:c r="O159" s="136"/>
      <x:c r="P159" s="68"/>
      <x:c r="Q159" s="136"/>
      <x:c r="R159" s="136"/>
      <x:c r="S159" s="136"/>
      <x:c r="T159" s="136"/>
      <x:c r="U159" s="136"/>
      <x:c r="V159" s="136"/>
      <x:c r="W159" s="136"/>
      <x:c r="X159" s="136"/>
      <x:c r="Y159" s="136"/>
      <x:c r="Z159" s="136"/>
    </x:row>
    <x:row r="160" ht="15" hidden="0" customHeight="1">
      <x:c r="A160" s="136"/>
      <x:c r="B160" s="136"/>
      <x:c r="C160" s="136"/>
      <x:c r="D160" s="136"/>
      <x:c r="E160" s="136"/>
      <x:c r="F160" s="136"/>
      <x:c r="G160" s="136"/>
      <x:c r="H160" s="136"/>
      <x:c r="I160" s="136"/>
      <x:c r="J160" s="136"/>
      <x:c r="K160" s="136"/>
      <x:c r="L160" s="136"/>
      <x:c r="M160" s="136"/>
      <x:c r="N160" s="43"/>
      <x:c r="O160" s="136"/>
      <x:c r="P160" s="68"/>
      <x:c r="Q160" s="136"/>
      <x:c r="R160" s="136"/>
      <x:c r="S160" s="136"/>
      <x:c r="T160" s="136"/>
      <x:c r="U160" s="136"/>
      <x:c r="V160" s="136"/>
      <x:c r="W160" s="136"/>
      <x:c r="X160" s="136"/>
      <x:c r="Y160" s="136"/>
      <x:c r="Z160" s="136"/>
    </x:row>
    <x:row r="161" ht="15" hidden="0" customHeight="1">
      <x:c r="A161" s="136"/>
      <x:c r="B161" s="136"/>
      <x:c r="C161" s="136"/>
      <x:c r="D161" s="136"/>
      <x:c r="E161" s="136"/>
      <x:c r="F161" s="136"/>
      <x:c r="G161" s="136"/>
      <x:c r="H161" s="136"/>
      <x:c r="I161" s="136"/>
      <x:c r="J161" s="136"/>
      <x:c r="K161" s="136"/>
      <x:c r="L161" s="136"/>
      <x:c r="M161" s="136"/>
      <x:c r="N161" s="43"/>
      <x:c r="O161" s="136"/>
      <x:c r="P161" s="68"/>
      <x:c r="Q161" s="136"/>
      <x:c r="R161" s="136"/>
      <x:c r="S161" s="136"/>
      <x:c r="T161" s="136"/>
      <x:c r="U161" s="136"/>
      <x:c r="V161" s="136"/>
      <x:c r="W161" s="136"/>
      <x:c r="X161" s="136"/>
      <x:c r="Y161" s="136"/>
      <x:c r="Z161" s="136"/>
    </x:row>
    <x:row r="162" ht="15" hidden="0" customHeight="1">
      <x:c r="A162" s="136"/>
      <x:c r="B162" s="136"/>
      <x:c r="C162" s="136"/>
      <x:c r="D162" s="136"/>
      <x:c r="E162" s="136"/>
      <x:c r="F162" s="136"/>
      <x:c r="G162" s="136"/>
      <x:c r="H162" s="136"/>
      <x:c r="I162" s="136"/>
      <x:c r="J162" s="136"/>
      <x:c r="K162" s="136"/>
      <x:c r="L162" s="136"/>
      <x:c r="M162" s="136"/>
      <x:c r="N162" s="43"/>
      <x:c r="O162" s="136"/>
      <x:c r="P162" s="68"/>
      <x:c r="Q162" s="136"/>
      <x:c r="R162" s="136"/>
      <x:c r="S162" s="136"/>
      <x:c r="T162" s="136"/>
      <x:c r="U162" s="136"/>
      <x:c r="V162" s="136"/>
      <x:c r="W162" s="136"/>
      <x:c r="X162" s="136"/>
      <x:c r="Y162" s="136"/>
      <x:c r="Z162" s="136"/>
    </x:row>
    <x:row r="163" ht="15" hidden="0" customHeight="1">
      <x:c r="A163" s="136"/>
      <x:c r="B163" s="136"/>
      <x:c r="C163" s="136"/>
      <x:c r="D163" s="136"/>
      <x:c r="E163" s="136"/>
      <x:c r="F163" s="136"/>
      <x:c r="G163" s="136"/>
      <x:c r="H163" s="136"/>
      <x:c r="I163" s="136"/>
      <x:c r="J163" s="136"/>
      <x:c r="K163" s="136"/>
      <x:c r="L163" s="136"/>
      <x:c r="M163" s="136"/>
      <x:c r="N163" s="43"/>
      <x:c r="O163" s="136"/>
      <x:c r="P163" s="68"/>
      <x:c r="Q163" s="136"/>
      <x:c r="R163" s="136"/>
      <x:c r="S163" s="136"/>
      <x:c r="T163" s="136"/>
      <x:c r="U163" s="136"/>
      <x:c r="V163" s="136"/>
      <x:c r="W163" s="136"/>
      <x:c r="X163" s="136"/>
      <x:c r="Y163" s="136"/>
      <x:c r="Z163" s="136"/>
    </x:row>
    <x:row r="164" ht="15" hidden="0" customHeight="1">
      <x:c r="A164" s="136"/>
      <x:c r="B164" s="136"/>
      <x:c r="C164" s="136"/>
      <x:c r="D164" s="136"/>
      <x:c r="E164" s="136"/>
      <x:c r="F164" s="136"/>
      <x:c r="G164" s="136"/>
      <x:c r="H164" s="136"/>
      <x:c r="I164" s="136"/>
      <x:c r="J164" s="136"/>
      <x:c r="K164" s="136"/>
      <x:c r="L164" s="136"/>
      <x:c r="M164" s="136"/>
      <x:c r="N164" s="43"/>
      <x:c r="O164" s="136"/>
      <x:c r="P164" s="68"/>
      <x:c r="Q164" s="136"/>
      <x:c r="R164" s="136"/>
      <x:c r="S164" s="136"/>
      <x:c r="T164" s="136"/>
      <x:c r="U164" s="136"/>
      <x:c r="V164" s="136"/>
      <x:c r="W164" s="136"/>
      <x:c r="X164" s="136"/>
      <x:c r="Y164" s="136"/>
      <x:c r="Z164" s="136"/>
    </x:row>
    <x:row r="165" ht="15" hidden="0" customHeight="1">
      <x:c r="A165" s="136"/>
      <x:c r="B165" s="136"/>
      <x:c r="C165" s="136"/>
      <x:c r="D165" s="136"/>
      <x:c r="E165" s="136"/>
      <x:c r="F165" s="136"/>
      <x:c r="G165" s="136"/>
      <x:c r="H165" s="136"/>
      <x:c r="I165" s="136"/>
      <x:c r="J165" s="136"/>
      <x:c r="K165" s="136"/>
      <x:c r="L165" s="136"/>
      <x:c r="M165" s="136"/>
      <x:c r="N165" s="43"/>
      <x:c r="O165" s="136"/>
      <x:c r="P165" s="68"/>
      <x:c r="Q165" s="136"/>
      <x:c r="R165" s="136"/>
      <x:c r="S165" s="136"/>
      <x:c r="T165" s="136"/>
      <x:c r="U165" s="136"/>
      <x:c r="V165" s="136"/>
      <x:c r="W165" s="136"/>
      <x:c r="X165" s="136"/>
      <x:c r="Y165" s="136"/>
      <x:c r="Z165" s="136"/>
    </x:row>
    <x:row r="166" ht="15" hidden="0" customHeight="1">
      <x:c r="A166" s="136"/>
      <x:c r="B166" s="136"/>
      <x:c r="C166" s="136"/>
      <x:c r="D166" s="136"/>
      <x:c r="E166" s="136"/>
      <x:c r="F166" s="136"/>
      <x:c r="G166" s="136"/>
      <x:c r="H166" s="136"/>
      <x:c r="I166" s="136"/>
      <x:c r="J166" s="136"/>
      <x:c r="K166" s="136"/>
      <x:c r="L166" s="136"/>
      <x:c r="M166" s="136"/>
      <x:c r="N166" s="43"/>
      <x:c r="O166" s="136"/>
      <x:c r="P166" s="68"/>
      <x:c r="Q166" s="136"/>
      <x:c r="R166" s="136"/>
      <x:c r="S166" s="136"/>
      <x:c r="T166" s="136"/>
      <x:c r="U166" s="136"/>
      <x:c r="V166" s="136"/>
      <x:c r="W166" s="136"/>
      <x:c r="X166" s="136"/>
      <x:c r="Y166" s="136"/>
      <x:c r="Z166" s="136"/>
    </x:row>
    <x:row r="167" ht="15" hidden="0" customHeight="1">
      <x:c r="A167" s="136"/>
      <x:c r="B167" s="136"/>
      <x:c r="C167" s="136"/>
      <x:c r="D167" s="136"/>
      <x:c r="E167" s="136"/>
      <x:c r="F167" s="136"/>
      <x:c r="G167" s="136"/>
      <x:c r="H167" s="136"/>
      <x:c r="I167" s="136"/>
      <x:c r="J167" s="136"/>
      <x:c r="K167" s="136"/>
      <x:c r="L167" s="136"/>
      <x:c r="M167" s="136"/>
      <x:c r="N167" s="43"/>
      <x:c r="O167" s="136"/>
      <x:c r="P167" s="68"/>
      <x:c r="Q167" s="136"/>
      <x:c r="R167" s="136"/>
      <x:c r="S167" s="136"/>
      <x:c r="T167" s="136"/>
      <x:c r="U167" s="136"/>
      <x:c r="V167" s="136"/>
      <x:c r="W167" s="136"/>
      <x:c r="X167" s="136"/>
      <x:c r="Y167" s="136"/>
      <x:c r="Z167" s="136"/>
    </x:row>
    <x:row r="168" ht="15" hidden="0" customHeight="1">
      <x:c r="A168" s="136"/>
      <x:c r="B168" s="136"/>
      <x:c r="C168" s="136"/>
      <x:c r="D168" s="136"/>
      <x:c r="E168" s="136"/>
      <x:c r="F168" s="136"/>
      <x:c r="G168" s="136"/>
      <x:c r="H168" s="136"/>
      <x:c r="I168" s="136"/>
      <x:c r="J168" s="136"/>
      <x:c r="K168" s="136"/>
      <x:c r="L168" s="136"/>
      <x:c r="M168" s="136"/>
      <x:c r="N168" s="43"/>
      <x:c r="O168" s="136"/>
      <x:c r="P168" s="68"/>
      <x:c r="Q168" s="136"/>
      <x:c r="R168" s="136"/>
      <x:c r="S168" s="136"/>
      <x:c r="T168" s="136"/>
      <x:c r="U168" s="136"/>
      <x:c r="V168" s="136"/>
      <x:c r="W168" s="136"/>
      <x:c r="X168" s="136"/>
      <x:c r="Y168" s="136"/>
      <x:c r="Z168" s="136"/>
    </x:row>
    <x:row r="169" ht="15" hidden="0" customHeight="1">
      <x:c r="A169" s="136"/>
      <x:c r="B169" s="136"/>
      <x:c r="C169" s="136"/>
      <x:c r="D169" s="136"/>
      <x:c r="E169" s="136"/>
      <x:c r="F169" s="136"/>
      <x:c r="G169" s="136"/>
      <x:c r="H169" s="136"/>
      <x:c r="I169" s="136"/>
      <x:c r="J169" s="136"/>
      <x:c r="K169" s="136"/>
      <x:c r="L169" s="136"/>
      <x:c r="M169" s="136"/>
      <x:c r="N169" s="43"/>
      <x:c r="O169" s="136"/>
      <x:c r="P169" s="68"/>
      <x:c r="Q169" s="136"/>
      <x:c r="R169" s="136"/>
      <x:c r="S169" s="136"/>
      <x:c r="T169" s="136"/>
      <x:c r="U169" s="136"/>
      <x:c r="V169" s="136"/>
      <x:c r="W169" s="136"/>
      <x:c r="X169" s="136"/>
      <x:c r="Y169" s="136"/>
      <x:c r="Z169" s="136"/>
    </x:row>
    <x:row r="170" ht="15" hidden="0" customHeight="1">
      <x:c r="A170" s="136"/>
      <x:c r="B170" s="136"/>
      <x:c r="C170" s="136"/>
      <x:c r="D170" s="136"/>
      <x:c r="E170" s="136"/>
      <x:c r="F170" s="136"/>
      <x:c r="G170" s="136"/>
      <x:c r="H170" s="136"/>
      <x:c r="I170" s="136"/>
      <x:c r="J170" s="136"/>
      <x:c r="K170" s="136"/>
      <x:c r="L170" s="136"/>
      <x:c r="M170" s="136"/>
      <x:c r="N170" s="43"/>
      <x:c r="O170" s="136"/>
      <x:c r="P170" s="68"/>
      <x:c r="Q170" s="136"/>
      <x:c r="R170" s="136"/>
      <x:c r="S170" s="136"/>
      <x:c r="T170" s="136"/>
      <x:c r="U170" s="136"/>
      <x:c r="V170" s="136"/>
      <x:c r="W170" s="136"/>
      <x:c r="X170" s="136"/>
      <x:c r="Y170" s="136"/>
      <x:c r="Z170" s="136"/>
    </x:row>
    <x:row r="171" ht="15" hidden="0" customHeight="1">
      <x:c r="A171" s="136"/>
      <x:c r="B171" s="136"/>
      <x:c r="C171" s="136"/>
      <x:c r="D171" s="136"/>
      <x:c r="E171" s="136"/>
      <x:c r="F171" s="136"/>
      <x:c r="G171" s="136"/>
      <x:c r="H171" s="136"/>
      <x:c r="I171" s="136"/>
      <x:c r="J171" s="136"/>
      <x:c r="K171" s="136"/>
      <x:c r="L171" s="136"/>
      <x:c r="M171" s="136"/>
      <x:c r="N171" s="43"/>
      <x:c r="O171" s="136"/>
      <x:c r="P171" s="68"/>
      <x:c r="Q171" s="136"/>
      <x:c r="R171" s="136"/>
      <x:c r="S171" s="136"/>
      <x:c r="T171" s="136"/>
      <x:c r="U171" s="136"/>
      <x:c r="V171" s="136"/>
      <x:c r="W171" s="136"/>
      <x:c r="X171" s="136"/>
      <x:c r="Y171" s="136"/>
      <x:c r="Z171" s="136"/>
    </x:row>
    <x:row r="172" ht="15" hidden="0" customHeight="1">
      <x:c r="A172" s="136"/>
      <x:c r="B172" s="136"/>
      <x:c r="C172" s="136"/>
      <x:c r="D172" s="136"/>
      <x:c r="E172" s="136"/>
      <x:c r="F172" s="136"/>
      <x:c r="G172" s="136"/>
      <x:c r="H172" s="136"/>
      <x:c r="I172" s="136"/>
      <x:c r="J172" s="136"/>
      <x:c r="K172" s="136"/>
      <x:c r="L172" s="136"/>
      <x:c r="M172" s="136"/>
      <x:c r="N172" s="43"/>
      <x:c r="O172" s="136"/>
      <x:c r="P172" s="68"/>
      <x:c r="Q172" s="136"/>
      <x:c r="R172" s="136"/>
      <x:c r="S172" s="136"/>
      <x:c r="T172" s="136"/>
      <x:c r="U172" s="136"/>
      <x:c r="V172" s="136"/>
      <x:c r="W172" s="136"/>
      <x:c r="X172" s="136"/>
      <x:c r="Y172" s="136"/>
      <x:c r="Z172" s="136"/>
    </x:row>
    <x:row r="173" ht="15" hidden="0" customHeight="1">
      <x:c r="A173" s="136"/>
      <x:c r="B173" s="136"/>
      <x:c r="C173" s="136"/>
      <x:c r="D173" s="136"/>
      <x:c r="E173" s="136"/>
      <x:c r="F173" s="136"/>
      <x:c r="G173" s="136"/>
      <x:c r="H173" s="136"/>
      <x:c r="I173" s="136"/>
      <x:c r="J173" s="136"/>
      <x:c r="K173" s="136"/>
      <x:c r="L173" s="136"/>
      <x:c r="M173" s="136"/>
      <x:c r="N173" s="43"/>
      <x:c r="O173" s="136"/>
      <x:c r="P173" s="68"/>
      <x:c r="Q173" s="136"/>
      <x:c r="R173" s="136"/>
      <x:c r="S173" s="136"/>
      <x:c r="T173" s="136"/>
      <x:c r="U173" s="136"/>
      <x:c r="V173" s="136"/>
      <x:c r="W173" s="136"/>
      <x:c r="X173" s="136"/>
      <x:c r="Y173" s="136"/>
      <x:c r="Z173" s="136"/>
    </x:row>
    <x:row r="174" ht="15" hidden="0" customHeight="1">
      <x:c r="A174" s="136"/>
      <x:c r="B174" s="136"/>
      <x:c r="C174" s="136"/>
      <x:c r="D174" s="136"/>
      <x:c r="E174" s="136"/>
      <x:c r="F174" s="136"/>
      <x:c r="G174" s="136"/>
      <x:c r="H174" s="136"/>
      <x:c r="I174" s="136"/>
      <x:c r="J174" s="136"/>
      <x:c r="K174" s="136"/>
      <x:c r="L174" s="136"/>
      <x:c r="M174" s="136"/>
      <x:c r="N174" s="43"/>
      <x:c r="O174" s="136"/>
      <x:c r="P174" s="68"/>
      <x:c r="Q174" s="136"/>
      <x:c r="R174" s="136"/>
      <x:c r="S174" s="136"/>
      <x:c r="T174" s="136"/>
      <x:c r="U174" s="136"/>
      <x:c r="V174" s="136"/>
      <x:c r="W174" s="136"/>
      <x:c r="X174" s="136"/>
      <x:c r="Y174" s="136"/>
      <x:c r="Z174" s="136"/>
    </x:row>
    <x:row r="175" ht="15" hidden="0" customHeight="1">
      <x:c r="A175" s="136"/>
      <x:c r="B175" s="136"/>
      <x:c r="C175" s="136"/>
      <x:c r="D175" s="136"/>
      <x:c r="E175" s="136"/>
      <x:c r="F175" s="136"/>
      <x:c r="G175" s="136"/>
      <x:c r="H175" s="136"/>
      <x:c r="I175" s="136"/>
      <x:c r="J175" s="136"/>
      <x:c r="K175" s="136"/>
      <x:c r="L175" s="136"/>
      <x:c r="M175" s="136"/>
      <x:c r="N175" s="43"/>
      <x:c r="O175" s="136"/>
      <x:c r="P175" s="68"/>
      <x:c r="Q175" s="136"/>
      <x:c r="R175" s="136"/>
      <x:c r="S175" s="136"/>
      <x:c r="T175" s="136"/>
      <x:c r="U175" s="136"/>
      <x:c r="V175" s="136"/>
      <x:c r="W175" s="136"/>
      <x:c r="X175" s="136"/>
      <x:c r="Y175" s="136"/>
      <x:c r="Z175" s="136"/>
    </x:row>
    <x:row r="176" ht="15" hidden="0" customHeight="1">
      <x:c r="A176" s="136"/>
      <x:c r="B176" s="136"/>
      <x:c r="C176" s="136"/>
      <x:c r="D176" s="136"/>
      <x:c r="E176" s="136"/>
      <x:c r="F176" s="136"/>
      <x:c r="G176" s="136"/>
      <x:c r="H176" s="136"/>
      <x:c r="I176" s="136"/>
      <x:c r="J176" s="136"/>
      <x:c r="K176" s="136"/>
      <x:c r="L176" s="136"/>
      <x:c r="M176" s="136"/>
      <x:c r="N176" s="43"/>
      <x:c r="O176" s="136"/>
      <x:c r="P176" s="68"/>
      <x:c r="Q176" s="136"/>
      <x:c r="R176" s="136"/>
      <x:c r="S176" s="136"/>
      <x:c r="T176" s="136"/>
      <x:c r="U176" s="136"/>
      <x:c r="V176" s="136"/>
      <x:c r="W176" s="136"/>
      <x:c r="X176" s="136"/>
      <x:c r="Y176" s="136"/>
      <x:c r="Z176" s="136"/>
    </x:row>
    <x:row r="177" ht="15" hidden="0" customHeight="1">
      <x:c r="A177" s="136"/>
      <x:c r="B177" s="136"/>
      <x:c r="C177" s="136"/>
      <x:c r="D177" s="136"/>
      <x:c r="E177" s="136"/>
      <x:c r="F177" s="136"/>
      <x:c r="G177" s="136"/>
      <x:c r="H177" s="136"/>
      <x:c r="I177" s="136"/>
      <x:c r="J177" s="136"/>
      <x:c r="K177" s="136"/>
      <x:c r="L177" s="136"/>
      <x:c r="M177" s="136"/>
      <x:c r="N177" s="43"/>
      <x:c r="O177" s="136"/>
      <x:c r="P177" s="68"/>
      <x:c r="Q177" s="136"/>
      <x:c r="R177" s="136"/>
      <x:c r="S177" s="136"/>
      <x:c r="T177" s="136"/>
      <x:c r="U177" s="136"/>
      <x:c r="V177" s="136"/>
      <x:c r="W177" s="136"/>
      <x:c r="X177" s="136"/>
      <x:c r="Y177" s="136"/>
      <x:c r="Z177" s="136"/>
    </x:row>
    <x:row r="178" ht="15" hidden="0" customHeight="1">
      <x:c r="A178" s="136"/>
      <x:c r="B178" s="136"/>
      <x:c r="C178" s="136"/>
      <x:c r="D178" s="136"/>
      <x:c r="E178" s="136"/>
      <x:c r="F178" s="136"/>
      <x:c r="G178" s="136"/>
      <x:c r="H178" s="136"/>
      <x:c r="I178" s="136"/>
      <x:c r="J178" s="136"/>
      <x:c r="K178" s="136"/>
      <x:c r="L178" s="136"/>
      <x:c r="M178" s="136"/>
      <x:c r="N178" s="43"/>
      <x:c r="O178" s="136"/>
      <x:c r="P178" s="68"/>
      <x:c r="Q178" s="136"/>
      <x:c r="R178" s="136"/>
      <x:c r="S178" s="136"/>
      <x:c r="T178" s="136"/>
      <x:c r="U178" s="136"/>
      <x:c r="V178" s="136"/>
      <x:c r="W178" s="136"/>
      <x:c r="X178" s="136"/>
      <x:c r="Y178" s="136"/>
      <x:c r="Z178" s="136"/>
    </x:row>
    <x:row r="179" ht="15" hidden="0" customHeight="1">
      <x:c r="A179" s="136"/>
      <x:c r="B179" s="136"/>
      <x:c r="C179" s="136"/>
      <x:c r="D179" s="136"/>
      <x:c r="E179" s="136"/>
      <x:c r="F179" s="136"/>
      <x:c r="G179" s="136"/>
      <x:c r="H179" s="136"/>
      <x:c r="I179" s="136"/>
      <x:c r="J179" s="136"/>
      <x:c r="K179" s="136"/>
      <x:c r="L179" s="136"/>
      <x:c r="M179" s="136"/>
      <x:c r="N179" s="43"/>
      <x:c r="O179" s="136"/>
      <x:c r="P179" s="68"/>
      <x:c r="Q179" s="136"/>
      <x:c r="R179" s="136"/>
      <x:c r="S179" s="136"/>
      <x:c r="T179" s="136"/>
      <x:c r="U179" s="136"/>
      <x:c r="V179" s="136"/>
      <x:c r="W179" s="136"/>
      <x:c r="X179" s="136"/>
      <x:c r="Y179" s="136"/>
      <x:c r="Z179" s="136"/>
    </x:row>
    <x:row r="180" ht="15" hidden="0" customHeight="1">
      <x:c r="A180" s="136"/>
      <x:c r="B180" s="136"/>
      <x:c r="C180" s="136"/>
      <x:c r="D180" s="136"/>
      <x:c r="E180" s="136"/>
      <x:c r="F180" s="136"/>
      <x:c r="G180" s="136"/>
      <x:c r="H180" s="136"/>
      <x:c r="I180" s="136"/>
      <x:c r="J180" s="136"/>
      <x:c r="K180" s="136"/>
      <x:c r="L180" s="136"/>
      <x:c r="M180" s="136"/>
      <x:c r="N180" s="43"/>
      <x:c r="O180" s="136"/>
      <x:c r="P180" s="68"/>
      <x:c r="Q180" s="136"/>
      <x:c r="R180" s="136"/>
      <x:c r="S180" s="136"/>
      <x:c r="T180" s="136"/>
      <x:c r="U180" s="136"/>
      <x:c r="V180" s="136"/>
      <x:c r="W180" s="136"/>
      <x:c r="X180" s="136"/>
      <x:c r="Y180" s="136"/>
      <x:c r="Z180" s="136"/>
    </x:row>
    <x:row r="181" ht="15" hidden="0" customHeight="1">
      <x:c r="A181" s="136"/>
      <x:c r="B181" s="136"/>
      <x:c r="C181" s="136"/>
      <x:c r="D181" s="136"/>
      <x:c r="E181" s="136"/>
      <x:c r="F181" s="136"/>
      <x:c r="G181" s="136"/>
      <x:c r="H181" s="136"/>
      <x:c r="I181" s="136"/>
      <x:c r="J181" s="136"/>
      <x:c r="K181" s="136"/>
      <x:c r="L181" s="136"/>
      <x:c r="M181" s="136"/>
      <x:c r="N181" s="43"/>
      <x:c r="O181" s="136"/>
      <x:c r="P181" s="68"/>
      <x:c r="Q181" s="136"/>
      <x:c r="R181" s="136"/>
      <x:c r="S181" s="136"/>
      <x:c r="T181" s="136"/>
      <x:c r="U181" s="136"/>
      <x:c r="V181" s="136"/>
      <x:c r="W181" s="136"/>
      <x:c r="X181" s="136"/>
      <x:c r="Y181" s="136"/>
      <x:c r="Z181" s="136"/>
    </x:row>
    <x:row r="182" ht="15" hidden="0" customHeight="1">
      <x:c r="A182" s="136"/>
      <x:c r="B182" s="136"/>
      <x:c r="C182" s="136"/>
      <x:c r="D182" s="136"/>
      <x:c r="E182" s="136"/>
      <x:c r="F182" s="136"/>
      <x:c r="G182" s="136"/>
      <x:c r="H182" s="136"/>
      <x:c r="I182" s="136"/>
      <x:c r="J182" s="136"/>
      <x:c r="K182" s="136"/>
      <x:c r="L182" s="136"/>
      <x:c r="M182" s="136"/>
      <x:c r="N182" s="43"/>
      <x:c r="O182" s="136"/>
      <x:c r="P182" s="68"/>
      <x:c r="Q182" s="136"/>
      <x:c r="R182" s="136"/>
      <x:c r="S182" s="136"/>
      <x:c r="T182" s="136"/>
      <x:c r="U182" s="136"/>
      <x:c r="V182" s="136"/>
      <x:c r="W182" s="136"/>
      <x:c r="X182" s="136"/>
      <x:c r="Y182" s="136"/>
      <x:c r="Z182" s="136"/>
    </x:row>
    <x:row r="183" ht="15" hidden="0" customHeight="1">
      <x:c r="A183" s="136"/>
      <x:c r="B183" s="136"/>
      <x:c r="C183" s="136"/>
      <x:c r="D183" s="136"/>
      <x:c r="E183" s="136"/>
      <x:c r="F183" s="136"/>
      <x:c r="G183" s="136"/>
      <x:c r="H183" s="136"/>
      <x:c r="I183" s="136"/>
      <x:c r="J183" s="136"/>
      <x:c r="K183" s="136"/>
      <x:c r="L183" s="136"/>
      <x:c r="M183" s="136"/>
      <x:c r="N183" s="43"/>
      <x:c r="O183" s="136"/>
      <x:c r="P183" s="68"/>
      <x:c r="Q183" s="136"/>
      <x:c r="R183" s="136"/>
      <x:c r="S183" s="136"/>
      <x:c r="T183" s="136"/>
      <x:c r="U183" s="136"/>
      <x:c r="V183" s="136"/>
      <x:c r="W183" s="136"/>
      <x:c r="X183" s="136"/>
      <x:c r="Y183" s="136"/>
      <x:c r="Z183" s="136"/>
    </x:row>
    <x:row r="184" ht="15" hidden="0" customHeight="1">
      <x:c r="A184" s="136"/>
      <x:c r="B184" s="136"/>
      <x:c r="C184" s="136"/>
      <x:c r="D184" s="136"/>
      <x:c r="E184" s="136"/>
      <x:c r="F184" s="136"/>
      <x:c r="G184" s="136"/>
      <x:c r="H184" s="136"/>
      <x:c r="I184" s="136"/>
      <x:c r="J184" s="136"/>
      <x:c r="K184" s="136"/>
      <x:c r="L184" s="136"/>
      <x:c r="M184" s="136"/>
      <x:c r="N184" s="43"/>
      <x:c r="O184" s="136"/>
      <x:c r="P184" s="68"/>
      <x:c r="Q184" s="136"/>
      <x:c r="R184" s="136"/>
      <x:c r="S184" s="136"/>
      <x:c r="T184" s="136"/>
      <x:c r="U184" s="136"/>
      <x:c r="V184" s="136"/>
      <x:c r="W184" s="136"/>
      <x:c r="X184" s="136"/>
      <x:c r="Y184" s="136"/>
      <x:c r="Z184" s="136"/>
    </x:row>
    <x:row r="185" ht="15" hidden="0" customHeight="1">
      <x:c r="A185" s="136"/>
      <x:c r="B185" s="136"/>
      <x:c r="C185" s="136"/>
      <x:c r="D185" s="136"/>
      <x:c r="E185" s="136"/>
      <x:c r="F185" s="136"/>
      <x:c r="G185" s="136"/>
      <x:c r="H185" s="136"/>
      <x:c r="I185" s="136"/>
      <x:c r="J185" s="136"/>
      <x:c r="K185" s="136"/>
      <x:c r="L185" s="136"/>
      <x:c r="M185" s="136"/>
      <x:c r="N185" s="43"/>
      <x:c r="O185" s="136"/>
      <x:c r="P185" s="68"/>
      <x:c r="Q185" s="136"/>
      <x:c r="R185" s="136"/>
      <x:c r="S185" s="136"/>
      <x:c r="T185" s="136"/>
      <x:c r="U185" s="136"/>
      <x:c r="V185" s="136"/>
      <x:c r="W185" s="136"/>
      <x:c r="X185" s="136"/>
      <x:c r="Y185" s="136"/>
      <x:c r="Z185" s="136"/>
    </x:row>
    <x:row r="186" ht="15" hidden="0" customHeight="1">
      <x:c r="A186" s="136"/>
      <x:c r="B186" s="136"/>
      <x:c r="C186" s="136"/>
      <x:c r="D186" s="136"/>
      <x:c r="E186" s="136"/>
      <x:c r="F186" s="136"/>
      <x:c r="G186" s="136"/>
      <x:c r="H186" s="136"/>
      <x:c r="I186" s="136"/>
      <x:c r="J186" s="136"/>
      <x:c r="K186" s="136"/>
      <x:c r="L186" s="136"/>
      <x:c r="M186" s="136"/>
      <x:c r="N186" s="43"/>
      <x:c r="O186" s="136"/>
      <x:c r="P186" s="68"/>
      <x:c r="Q186" s="136"/>
      <x:c r="R186" s="136"/>
      <x:c r="S186" s="136"/>
      <x:c r="T186" s="136"/>
      <x:c r="U186" s="136"/>
      <x:c r="V186" s="136"/>
      <x:c r="W186" s="136"/>
      <x:c r="X186" s="136"/>
      <x:c r="Y186" s="136"/>
      <x:c r="Z186" s="136"/>
    </x:row>
    <x:row r="187" ht="15" hidden="0" customHeight="1">
      <x:c r="A187" s="136"/>
      <x:c r="B187" s="136"/>
      <x:c r="C187" s="136"/>
      <x:c r="D187" s="136"/>
      <x:c r="E187" s="136"/>
      <x:c r="F187" s="136"/>
      <x:c r="G187" s="136"/>
      <x:c r="H187" s="136"/>
      <x:c r="I187" s="136"/>
      <x:c r="J187" s="136"/>
      <x:c r="K187" s="136"/>
      <x:c r="L187" s="136"/>
      <x:c r="M187" s="136"/>
      <x:c r="N187" s="43"/>
      <x:c r="O187" s="136"/>
      <x:c r="P187" s="68"/>
      <x:c r="Q187" s="136"/>
      <x:c r="R187" s="136"/>
      <x:c r="S187" s="136"/>
      <x:c r="T187" s="136"/>
      <x:c r="U187" s="136"/>
      <x:c r="V187" s="136"/>
      <x:c r="W187" s="136"/>
      <x:c r="X187" s="136"/>
      <x:c r="Y187" s="136"/>
      <x:c r="Z187" s="136"/>
    </x:row>
    <x:row r="188" ht="15" hidden="0" customHeight="1">
      <x:c r="A188" s="136"/>
      <x:c r="B188" s="136"/>
      <x:c r="C188" s="136"/>
      <x:c r="D188" s="136"/>
      <x:c r="E188" s="136"/>
      <x:c r="F188" s="136"/>
      <x:c r="G188" s="136"/>
      <x:c r="H188" s="136"/>
      <x:c r="I188" s="136"/>
      <x:c r="J188" s="136"/>
      <x:c r="K188" s="136"/>
      <x:c r="L188" s="136"/>
      <x:c r="M188" s="136"/>
      <x:c r="N188" s="43"/>
      <x:c r="O188" s="136"/>
      <x:c r="P188" s="68"/>
      <x:c r="Q188" s="136"/>
      <x:c r="R188" s="136"/>
      <x:c r="S188" s="136"/>
      <x:c r="T188" s="136"/>
      <x:c r="U188" s="136"/>
      <x:c r="V188" s="136"/>
      <x:c r="W188" s="136"/>
      <x:c r="X188" s="136"/>
      <x:c r="Y188" s="136"/>
      <x:c r="Z188" s="136"/>
    </x:row>
    <x:row r="189" ht="15" hidden="0" customHeight="1">
      <x:c r="A189" s="136"/>
      <x:c r="B189" s="136"/>
      <x:c r="C189" s="136"/>
      <x:c r="D189" s="136"/>
      <x:c r="E189" s="136"/>
      <x:c r="F189" s="136"/>
      <x:c r="G189" s="136"/>
      <x:c r="H189" s="136"/>
      <x:c r="I189" s="136"/>
      <x:c r="J189" s="136"/>
      <x:c r="K189" s="136"/>
      <x:c r="L189" s="136"/>
      <x:c r="M189" s="136"/>
      <x:c r="N189" s="43"/>
      <x:c r="O189" s="136"/>
      <x:c r="P189" s="68"/>
      <x:c r="Q189" s="136"/>
      <x:c r="R189" s="136"/>
      <x:c r="S189" s="136"/>
      <x:c r="T189" s="136"/>
      <x:c r="U189" s="136"/>
      <x:c r="V189" s="136"/>
      <x:c r="W189" s="136"/>
      <x:c r="X189" s="136"/>
      <x:c r="Y189" s="136"/>
      <x:c r="Z189" s="136"/>
    </x:row>
    <x:row r="190" ht="15" hidden="0" customHeight="1">
      <x:c r="A190" s="136"/>
      <x:c r="B190" s="136"/>
      <x:c r="C190" s="136"/>
      <x:c r="D190" s="136"/>
      <x:c r="E190" s="136"/>
      <x:c r="F190" s="136"/>
      <x:c r="G190" s="136"/>
      <x:c r="H190" s="136"/>
      <x:c r="I190" s="136"/>
      <x:c r="J190" s="136"/>
      <x:c r="K190" s="136"/>
      <x:c r="L190" s="136"/>
      <x:c r="M190" s="136"/>
      <x:c r="N190" s="43"/>
      <x:c r="O190" s="136"/>
      <x:c r="P190" s="68"/>
      <x:c r="Q190" s="136"/>
      <x:c r="R190" s="136"/>
      <x:c r="S190" s="136"/>
      <x:c r="T190" s="136"/>
      <x:c r="U190" s="136"/>
      <x:c r="V190" s="136"/>
      <x:c r="W190" s="136"/>
      <x:c r="X190" s="136"/>
      <x:c r="Y190" s="136"/>
      <x:c r="Z190" s="136"/>
    </x:row>
    <x:row r="191" ht="15" hidden="0" customHeight="1">
      <x:c r="A191" s="136"/>
      <x:c r="B191" s="136"/>
      <x:c r="C191" s="136"/>
      <x:c r="D191" s="136"/>
      <x:c r="E191" s="136"/>
      <x:c r="F191" s="136"/>
      <x:c r="G191" s="136"/>
      <x:c r="H191" s="136"/>
      <x:c r="I191" s="136"/>
      <x:c r="J191" s="136"/>
      <x:c r="K191" s="136"/>
      <x:c r="L191" s="136"/>
      <x:c r="M191" s="136"/>
      <x:c r="N191" s="43"/>
      <x:c r="O191" s="136"/>
      <x:c r="P191" s="68"/>
      <x:c r="Q191" s="136"/>
      <x:c r="R191" s="136"/>
      <x:c r="S191" s="136"/>
      <x:c r="T191" s="136"/>
      <x:c r="U191" s="136"/>
      <x:c r="V191" s="136"/>
      <x:c r="W191" s="136"/>
      <x:c r="X191" s="136"/>
      <x:c r="Y191" s="136"/>
      <x:c r="Z191" s="136"/>
    </x:row>
    <x:row r="192" ht="15" hidden="0" customHeight="1">
      <x:c r="A192" s="136"/>
      <x:c r="B192" s="136"/>
      <x:c r="C192" s="136"/>
      <x:c r="D192" s="136"/>
      <x:c r="E192" s="136"/>
      <x:c r="F192" s="136"/>
      <x:c r="G192" s="136"/>
      <x:c r="H192" s="136"/>
      <x:c r="I192" s="136"/>
      <x:c r="J192" s="136"/>
      <x:c r="K192" s="136"/>
      <x:c r="L192" s="136"/>
      <x:c r="M192" s="136"/>
      <x:c r="N192" s="43"/>
      <x:c r="O192" s="136"/>
      <x:c r="P192" s="68"/>
      <x:c r="Q192" s="136"/>
      <x:c r="R192" s="136"/>
      <x:c r="S192" s="136"/>
      <x:c r="T192" s="136"/>
      <x:c r="U192" s="136"/>
      <x:c r="V192" s="136"/>
      <x:c r="W192" s="136"/>
      <x:c r="X192" s="136"/>
      <x:c r="Y192" s="136"/>
      <x:c r="Z192" s="136"/>
    </x:row>
    <x:row r="193" ht="15" hidden="0" customHeight="1">
      <x:c r="A193" s="136"/>
      <x:c r="B193" s="136"/>
      <x:c r="C193" s="136"/>
      <x:c r="D193" s="136"/>
      <x:c r="E193" s="136"/>
      <x:c r="F193" s="136"/>
      <x:c r="G193" s="136"/>
      <x:c r="H193" s="136"/>
      <x:c r="I193" s="136"/>
      <x:c r="J193" s="136"/>
      <x:c r="K193" s="136"/>
      <x:c r="L193" s="136"/>
      <x:c r="M193" s="136"/>
      <x:c r="N193" s="43"/>
      <x:c r="O193" s="136"/>
      <x:c r="P193" s="68"/>
      <x:c r="Q193" s="136"/>
      <x:c r="R193" s="136"/>
      <x:c r="S193" s="136"/>
      <x:c r="T193" s="136"/>
      <x:c r="U193" s="136"/>
      <x:c r="V193" s="136"/>
      <x:c r="W193" s="136"/>
      <x:c r="X193" s="136"/>
      <x:c r="Y193" s="136"/>
      <x:c r="Z193" s="136"/>
    </x:row>
    <x:row r="194" ht="15" hidden="0" customHeight="1">
      <x:c r="A194" s="136"/>
      <x:c r="B194" s="136"/>
      <x:c r="C194" s="136"/>
      <x:c r="D194" s="136"/>
      <x:c r="E194" s="136"/>
      <x:c r="F194" s="136"/>
      <x:c r="G194" s="136"/>
      <x:c r="H194" s="136"/>
      <x:c r="I194" s="136"/>
      <x:c r="J194" s="136"/>
      <x:c r="K194" s="136"/>
      <x:c r="L194" s="136"/>
      <x:c r="M194" s="136"/>
      <x:c r="N194" s="43"/>
      <x:c r="O194" s="136"/>
      <x:c r="P194" s="68"/>
      <x:c r="Q194" s="136"/>
      <x:c r="R194" s="136"/>
      <x:c r="S194" s="136"/>
      <x:c r="T194" s="136"/>
      <x:c r="U194" s="136"/>
      <x:c r="V194" s="136"/>
      <x:c r="W194" s="136"/>
      <x:c r="X194" s="136"/>
      <x:c r="Y194" s="136"/>
      <x:c r="Z194" s="136"/>
    </x:row>
    <x:row r="195" ht="15" hidden="0" customHeight="1">
      <x:c r="A195" s="136"/>
      <x:c r="B195" s="136"/>
      <x:c r="C195" s="136"/>
      <x:c r="D195" s="136"/>
      <x:c r="E195" s="136"/>
      <x:c r="F195" s="136"/>
      <x:c r="G195" s="136"/>
      <x:c r="H195" s="136"/>
      <x:c r="I195" s="136"/>
      <x:c r="J195" s="136"/>
      <x:c r="K195" s="136"/>
      <x:c r="L195" s="136"/>
      <x:c r="M195" s="136"/>
      <x:c r="N195" s="43"/>
      <x:c r="O195" s="136"/>
      <x:c r="P195" s="68"/>
      <x:c r="Q195" s="136"/>
      <x:c r="R195" s="136"/>
      <x:c r="S195" s="136"/>
      <x:c r="T195" s="136"/>
      <x:c r="U195" s="136"/>
      <x:c r="V195" s="136"/>
      <x:c r="W195" s="136"/>
      <x:c r="X195" s="136"/>
      <x:c r="Y195" s="136"/>
      <x:c r="Z195" s="136"/>
    </x:row>
    <x:row r="196" ht="15" hidden="0" customHeight="1">
      <x:c r="A196" s="136"/>
      <x:c r="B196" s="136"/>
      <x:c r="C196" s="136"/>
      <x:c r="D196" s="136"/>
      <x:c r="E196" s="136"/>
      <x:c r="F196" s="136"/>
      <x:c r="G196" s="136"/>
      <x:c r="H196" s="136"/>
      <x:c r="I196" s="136"/>
      <x:c r="J196" s="136"/>
      <x:c r="K196" s="136"/>
      <x:c r="L196" s="136"/>
      <x:c r="M196" s="136"/>
      <x:c r="N196" s="43"/>
      <x:c r="O196" s="136"/>
      <x:c r="P196" s="68"/>
      <x:c r="Q196" s="136"/>
      <x:c r="R196" s="136"/>
      <x:c r="S196" s="136"/>
      <x:c r="T196" s="136"/>
      <x:c r="U196" s="136"/>
      <x:c r="V196" s="136"/>
      <x:c r="W196" s="136"/>
      <x:c r="X196" s="136"/>
      <x:c r="Y196" s="136"/>
      <x:c r="Z196" s="136"/>
    </x:row>
    <x:row r="197" ht="15" hidden="0" customHeight="1">
      <x:c r="A197" s="136"/>
      <x:c r="B197" s="136"/>
      <x:c r="C197" s="136"/>
      <x:c r="D197" s="136"/>
      <x:c r="E197" s="136"/>
      <x:c r="F197" s="136"/>
      <x:c r="G197" s="136"/>
      <x:c r="H197" s="136"/>
      <x:c r="I197" s="136"/>
      <x:c r="J197" s="136"/>
      <x:c r="K197" s="136"/>
      <x:c r="L197" s="136"/>
      <x:c r="M197" s="136"/>
      <x:c r="N197" s="43"/>
      <x:c r="O197" s="136"/>
      <x:c r="P197" s="68"/>
      <x:c r="Q197" s="136"/>
      <x:c r="R197" s="136"/>
      <x:c r="S197" s="136"/>
      <x:c r="T197" s="136"/>
      <x:c r="U197" s="136"/>
      <x:c r="V197" s="136"/>
      <x:c r="W197" s="136"/>
      <x:c r="X197" s="136"/>
      <x:c r="Y197" s="136"/>
      <x:c r="Z197" s="136"/>
    </x:row>
    <x:row r="198" ht="15" hidden="0" customHeight="1">
      <x:c r="A198" s="136"/>
      <x:c r="B198" s="136"/>
      <x:c r="C198" s="136"/>
      <x:c r="D198" s="136"/>
      <x:c r="E198" s="136"/>
      <x:c r="F198" s="136"/>
      <x:c r="G198" s="136"/>
      <x:c r="H198" s="136"/>
      <x:c r="I198" s="136"/>
      <x:c r="J198" s="136"/>
      <x:c r="K198" s="136"/>
      <x:c r="L198" s="136"/>
      <x:c r="M198" s="136"/>
      <x:c r="N198" s="43"/>
      <x:c r="O198" s="136"/>
      <x:c r="P198" s="68"/>
      <x:c r="Q198" s="136"/>
      <x:c r="R198" s="136"/>
      <x:c r="S198" s="136"/>
      <x:c r="T198" s="136"/>
      <x:c r="U198" s="136"/>
      <x:c r="V198" s="136"/>
      <x:c r="W198" s="136"/>
      <x:c r="X198" s="136"/>
      <x:c r="Y198" s="136"/>
      <x:c r="Z198" s="136"/>
    </x:row>
    <x:row r="199" ht="15" hidden="0" customHeight="1">
      <x:c r="A199" s="136"/>
      <x:c r="B199" s="136"/>
      <x:c r="C199" s="136"/>
      <x:c r="D199" s="136"/>
      <x:c r="E199" s="136"/>
      <x:c r="F199" s="136"/>
      <x:c r="G199" s="136"/>
      <x:c r="H199" s="136"/>
      <x:c r="I199" s="136"/>
      <x:c r="J199" s="136"/>
      <x:c r="K199" s="136"/>
      <x:c r="L199" s="136"/>
      <x:c r="M199" s="136"/>
      <x:c r="N199" s="43"/>
      <x:c r="O199" s="136"/>
      <x:c r="P199" s="68"/>
      <x:c r="Q199" s="136"/>
      <x:c r="R199" s="136"/>
      <x:c r="S199" s="136"/>
      <x:c r="T199" s="136"/>
      <x:c r="U199" s="136"/>
      <x:c r="V199" s="136"/>
      <x:c r="W199" s="136"/>
      <x:c r="X199" s="136"/>
      <x:c r="Y199" s="136"/>
      <x:c r="Z199" s="136"/>
    </x:row>
    <x:row r="200" ht="15" hidden="0" customHeight="1">
      <x:c r="A200" s="136"/>
      <x:c r="B200" s="136"/>
      <x:c r="C200" s="136"/>
      <x:c r="D200" s="136"/>
      <x:c r="E200" s="136"/>
      <x:c r="F200" s="136"/>
      <x:c r="G200" s="136"/>
      <x:c r="H200" s="136"/>
      <x:c r="I200" s="136"/>
      <x:c r="J200" s="136"/>
      <x:c r="K200" s="136"/>
      <x:c r="L200" s="136"/>
      <x:c r="M200" s="136"/>
      <x:c r="N200" s="43"/>
      <x:c r="O200" s="136"/>
      <x:c r="P200" s="68"/>
      <x:c r="Q200" s="136"/>
      <x:c r="R200" s="136"/>
      <x:c r="S200" s="136"/>
      <x:c r="T200" s="136"/>
      <x:c r="U200" s="136"/>
      <x:c r="V200" s="136"/>
      <x:c r="W200" s="136"/>
      <x:c r="X200" s="136"/>
      <x:c r="Y200" s="136"/>
      <x:c r="Z200" s="136"/>
    </x:row>
    <x:row r="201" ht="15" hidden="0" customHeight="1">
      <x:c r="A201" s="136"/>
      <x:c r="B201" s="136"/>
      <x:c r="C201" s="136"/>
      <x:c r="D201" s="136"/>
      <x:c r="E201" s="136"/>
      <x:c r="F201" s="136"/>
      <x:c r="G201" s="136"/>
      <x:c r="H201" s="136"/>
      <x:c r="I201" s="136"/>
      <x:c r="J201" s="136"/>
      <x:c r="K201" s="136"/>
      <x:c r="L201" s="136"/>
      <x:c r="M201" s="136"/>
      <x:c r="N201" s="43"/>
      <x:c r="O201" s="136"/>
      <x:c r="P201" s="68"/>
      <x:c r="Q201" s="136"/>
      <x:c r="R201" s="136"/>
      <x:c r="S201" s="136"/>
      <x:c r="T201" s="136"/>
      <x:c r="U201" s="136"/>
      <x:c r="V201" s="136"/>
      <x:c r="W201" s="136"/>
      <x:c r="X201" s="136"/>
      <x:c r="Y201" s="136"/>
      <x:c r="Z201" s="136"/>
    </x:row>
    <x:row r="202" ht="15" hidden="0" customHeight="1">
      <x:c r="A202" s="136"/>
      <x:c r="B202" s="136"/>
      <x:c r="C202" s="136"/>
      <x:c r="D202" s="136"/>
      <x:c r="E202" s="136"/>
      <x:c r="F202" s="136"/>
      <x:c r="G202" s="136"/>
      <x:c r="H202" s="136"/>
      <x:c r="I202" s="136"/>
      <x:c r="J202" s="136"/>
      <x:c r="K202" s="136"/>
      <x:c r="L202" s="136"/>
      <x:c r="M202" s="136"/>
      <x:c r="N202" s="43"/>
      <x:c r="O202" s="136"/>
      <x:c r="P202" s="68"/>
      <x:c r="Q202" s="136"/>
      <x:c r="R202" s="136"/>
      <x:c r="S202" s="136"/>
      <x:c r="T202" s="136"/>
      <x:c r="U202" s="136"/>
      <x:c r="V202" s="136"/>
      <x:c r="W202" s="136"/>
      <x:c r="X202" s="136"/>
      <x:c r="Y202" s="136"/>
      <x:c r="Z202" s="136"/>
    </x:row>
    <x:row r="203" ht="15" hidden="0" customHeight="1">
      <x:c r="A203" s="136"/>
      <x:c r="B203" s="136"/>
      <x:c r="C203" s="136"/>
      <x:c r="D203" s="136"/>
      <x:c r="E203" s="136"/>
      <x:c r="F203" s="136"/>
      <x:c r="G203" s="136"/>
      <x:c r="H203" s="136"/>
      <x:c r="I203" s="136"/>
      <x:c r="J203" s="136"/>
      <x:c r="K203" s="136"/>
      <x:c r="L203" s="136"/>
      <x:c r="M203" s="136"/>
      <x:c r="N203" s="43"/>
      <x:c r="O203" s="136"/>
      <x:c r="P203" s="68"/>
      <x:c r="Q203" s="136"/>
      <x:c r="R203" s="136"/>
      <x:c r="S203" s="136"/>
      <x:c r="T203" s="136"/>
      <x:c r="U203" s="136"/>
      <x:c r="V203" s="136"/>
      <x:c r="W203" s="136"/>
      <x:c r="X203" s="136"/>
      <x:c r="Y203" s="136"/>
      <x:c r="Z203" s="136"/>
    </x:row>
    <x:row r="204" ht="15" hidden="0" customHeight="1">
      <x:c r="A204" s="136"/>
      <x:c r="B204" s="136"/>
      <x:c r="C204" s="136"/>
      <x:c r="D204" s="136"/>
      <x:c r="E204" s="136"/>
      <x:c r="F204" s="136"/>
      <x:c r="G204" s="136"/>
      <x:c r="H204" s="136"/>
      <x:c r="I204" s="136"/>
      <x:c r="J204" s="136"/>
      <x:c r="K204" s="136"/>
      <x:c r="L204" s="136"/>
      <x:c r="M204" s="136"/>
      <x:c r="N204" s="43"/>
      <x:c r="O204" s="136"/>
      <x:c r="P204" s="68"/>
      <x:c r="Q204" s="136"/>
      <x:c r="R204" s="136"/>
      <x:c r="S204" s="136"/>
      <x:c r="T204" s="136"/>
      <x:c r="U204" s="136"/>
      <x:c r="V204" s="136"/>
      <x:c r="W204" s="136"/>
      <x:c r="X204" s="136"/>
      <x:c r="Y204" s="136"/>
      <x:c r="Z204" s="136"/>
    </x:row>
    <x:row r="205" ht="15" hidden="0" customHeight="1">
      <x:c r="A205" s="136"/>
      <x:c r="B205" s="136"/>
      <x:c r="C205" s="136"/>
      <x:c r="D205" s="136"/>
      <x:c r="E205" s="136"/>
      <x:c r="F205" s="136"/>
      <x:c r="G205" s="136"/>
      <x:c r="H205" s="136"/>
      <x:c r="I205" s="136"/>
      <x:c r="J205" s="136"/>
      <x:c r="K205" s="136"/>
      <x:c r="L205" s="136"/>
      <x:c r="M205" s="136"/>
      <x:c r="N205" s="43"/>
      <x:c r="O205" s="136"/>
      <x:c r="P205" s="68"/>
      <x:c r="Q205" s="136"/>
      <x:c r="R205" s="136"/>
      <x:c r="S205" s="136"/>
      <x:c r="T205" s="136"/>
      <x:c r="U205" s="136"/>
      <x:c r="V205" s="136"/>
      <x:c r="W205" s="136"/>
      <x:c r="X205" s="136"/>
      <x:c r="Y205" s="136"/>
      <x:c r="Z205" s="136"/>
    </x:row>
    <x:row r="206" ht="15" hidden="0" customHeight="1">
      <x:c r="A206" s="136"/>
      <x:c r="B206" s="136"/>
      <x:c r="C206" s="136"/>
      <x:c r="D206" s="136"/>
      <x:c r="E206" s="136"/>
      <x:c r="F206" s="136"/>
      <x:c r="G206" s="136"/>
      <x:c r="H206" s="136"/>
      <x:c r="I206" s="136"/>
      <x:c r="J206" s="136"/>
      <x:c r="K206" s="136"/>
      <x:c r="L206" s="136"/>
      <x:c r="M206" s="136"/>
      <x:c r="N206" s="43"/>
      <x:c r="O206" s="136"/>
      <x:c r="P206" s="68"/>
      <x:c r="Q206" s="136"/>
      <x:c r="R206" s="136"/>
      <x:c r="S206" s="136"/>
      <x:c r="T206" s="136"/>
      <x:c r="U206" s="136"/>
      <x:c r="V206" s="136"/>
      <x:c r="W206" s="136"/>
      <x:c r="X206" s="136"/>
      <x:c r="Y206" s="136"/>
      <x:c r="Z206" s="136"/>
    </x:row>
    <x:row r="207" ht="15" hidden="0" customHeight="1">
      <x:c r="A207" s="136"/>
      <x:c r="B207" s="136"/>
      <x:c r="C207" s="136"/>
      <x:c r="D207" s="136"/>
      <x:c r="E207" s="136"/>
      <x:c r="F207" s="136"/>
      <x:c r="G207" s="136"/>
      <x:c r="H207" s="136"/>
      <x:c r="I207" s="136"/>
      <x:c r="J207" s="136"/>
      <x:c r="K207" s="136"/>
      <x:c r="L207" s="136"/>
      <x:c r="M207" s="136"/>
      <x:c r="N207" s="43"/>
      <x:c r="O207" s="136"/>
      <x:c r="P207" s="68"/>
      <x:c r="Q207" s="136"/>
      <x:c r="R207" s="136"/>
      <x:c r="S207" s="136"/>
      <x:c r="T207" s="136"/>
      <x:c r="U207" s="136"/>
      <x:c r="V207" s="136"/>
      <x:c r="W207" s="136"/>
      <x:c r="X207" s="136"/>
      <x:c r="Y207" s="136"/>
      <x:c r="Z207" s="136"/>
    </x:row>
    <x:row r="208" ht="15" hidden="0" customHeight="1">
      <x:c r="A208" s="136"/>
      <x:c r="B208" s="136"/>
      <x:c r="C208" s="136"/>
      <x:c r="D208" s="136"/>
      <x:c r="E208" s="136"/>
      <x:c r="F208" s="136"/>
      <x:c r="G208" s="136"/>
      <x:c r="H208" s="136"/>
      <x:c r="I208" s="136"/>
      <x:c r="J208" s="136"/>
      <x:c r="K208" s="136"/>
      <x:c r="L208" s="136"/>
      <x:c r="M208" s="136"/>
      <x:c r="N208" s="43"/>
      <x:c r="O208" s="136"/>
      <x:c r="P208" s="68"/>
      <x:c r="Q208" s="136"/>
      <x:c r="R208" s="136"/>
      <x:c r="S208" s="136"/>
      <x:c r="T208" s="136"/>
      <x:c r="U208" s="136"/>
      <x:c r="V208" s="136"/>
      <x:c r="W208" s="136"/>
      <x:c r="X208" s="136"/>
      <x:c r="Y208" s="136"/>
      <x:c r="Z208" s="136"/>
    </x:row>
    <x:row r="209" ht="15" hidden="0" customHeight="1">
      <x:c r="A209" s="136"/>
      <x:c r="B209" s="136"/>
      <x:c r="C209" s="136"/>
      <x:c r="D209" s="136"/>
      <x:c r="E209" s="136"/>
      <x:c r="F209" s="136"/>
      <x:c r="G209" s="136"/>
      <x:c r="H209" s="136"/>
      <x:c r="I209" s="136"/>
      <x:c r="J209" s="136"/>
      <x:c r="K209" s="136"/>
      <x:c r="L209" s="136"/>
      <x:c r="M209" s="136"/>
      <x:c r="N209" s="43"/>
      <x:c r="O209" s="136"/>
      <x:c r="P209" s="68"/>
      <x:c r="Q209" s="136"/>
      <x:c r="R209" s="136"/>
      <x:c r="S209" s="136"/>
      <x:c r="T209" s="136"/>
      <x:c r="U209" s="136"/>
      <x:c r="V209" s="136"/>
      <x:c r="W209" s="136"/>
      <x:c r="X209" s="136"/>
      <x:c r="Y209" s="136"/>
      <x:c r="Z209" s="136"/>
    </x:row>
    <x:row r="210" ht="15" hidden="0" customHeight="1">
      <x:c r="A210" s="136"/>
      <x:c r="B210" s="136"/>
      <x:c r="C210" s="136"/>
      <x:c r="D210" s="136"/>
      <x:c r="E210" s="136"/>
      <x:c r="F210" s="136"/>
      <x:c r="G210" s="136"/>
      <x:c r="H210" s="136"/>
      <x:c r="I210" s="136"/>
      <x:c r="J210" s="136"/>
      <x:c r="K210" s="136"/>
      <x:c r="L210" s="136"/>
      <x:c r="M210" s="136"/>
      <x:c r="N210" s="43"/>
      <x:c r="O210" s="136"/>
      <x:c r="P210" s="68"/>
      <x:c r="Q210" s="136"/>
      <x:c r="R210" s="136"/>
      <x:c r="S210" s="136"/>
      <x:c r="T210" s="136"/>
      <x:c r="U210" s="136"/>
      <x:c r="V210" s="136"/>
      <x:c r="W210" s="136"/>
      <x:c r="X210" s="136"/>
      <x:c r="Y210" s="136"/>
      <x:c r="Z210" s="136"/>
    </x:row>
    <x:row r="211" ht="15" hidden="0" customHeight="1">
      <x:c r="A211" s="136"/>
      <x:c r="B211" s="136"/>
      <x:c r="C211" s="136"/>
      <x:c r="D211" s="136"/>
      <x:c r="E211" s="136"/>
      <x:c r="F211" s="136"/>
      <x:c r="G211" s="136"/>
      <x:c r="H211" s="136"/>
      <x:c r="I211" s="136"/>
      <x:c r="J211" s="136"/>
      <x:c r="K211" s="136"/>
      <x:c r="L211" s="136"/>
      <x:c r="M211" s="136"/>
      <x:c r="N211" s="43"/>
      <x:c r="O211" s="136"/>
      <x:c r="P211" s="68"/>
      <x:c r="Q211" s="136"/>
      <x:c r="R211" s="136"/>
      <x:c r="S211" s="136"/>
      <x:c r="T211" s="136"/>
      <x:c r="U211" s="136"/>
      <x:c r="V211" s="136"/>
      <x:c r="W211" s="136"/>
      <x:c r="X211" s="136"/>
      <x:c r="Y211" s="136"/>
      <x:c r="Z211" s="136"/>
    </x:row>
    <x:row r="212" ht="15" hidden="0" customHeight="1">
      <x:c r="A212" s="136"/>
      <x:c r="B212" s="136"/>
      <x:c r="C212" s="136"/>
      <x:c r="D212" s="136"/>
      <x:c r="E212" s="136"/>
      <x:c r="F212" s="136"/>
      <x:c r="G212" s="136"/>
      <x:c r="H212" s="136"/>
      <x:c r="I212" s="136"/>
      <x:c r="J212" s="136"/>
      <x:c r="K212" s="136"/>
      <x:c r="L212" s="136"/>
      <x:c r="M212" s="136"/>
      <x:c r="N212" s="43"/>
      <x:c r="O212" s="136"/>
      <x:c r="P212" s="68"/>
      <x:c r="Q212" s="136"/>
      <x:c r="R212" s="136"/>
      <x:c r="S212" s="136"/>
      <x:c r="T212" s="136"/>
      <x:c r="U212" s="136"/>
      <x:c r="V212" s="136"/>
      <x:c r="W212" s="136"/>
      <x:c r="X212" s="136"/>
      <x:c r="Y212" s="136"/>
      <x:c r="Z212" s="136"/>
    </x:row>
    <x:row r="213" ht="15" hidden="0" customHeight="1">
      <x:c r="A213" s="136"/>
      <x:c r="B213" s="136"/>
      <x:c r="C213" s="136"/>
      <x:c r="D213" s="136"/>
      <x:c r="E213" s="136"/>
      <x:c r="F213" s="136"/>
      <x:c r="G213" s="136"/>
      <x:c r="H213" s="136"/>
      <x:c r="I213" s="136"/>
      <x:c r="J213" s="136"/>
      <x:c r="K213" s="136"/>
      <x:c r="L213" s="136"/>
      <x:c r="M213" s="136"/>
      <x:c r="N213" s="43"/>
      <x:c r="O213" s="136"/>
      <x:c r="P213" s="68"/>
      <x:c r="Q213" s="136"/>
      <x:c r="R213" s="136"/>
      <x:c r="S213" s="136"/>
      <x:c r="T213" s="136"/>
      <x:c r="U213" s="136"/>
      <x:c r="V213" s="136"/>
      <x:c r="W213" s="136"/>
      <x:c r="X213" s="136"/>
      <x:c r="Y213" s="136"/>
      <x:c r="Z213" s="136"/>
    </x:row>
    <x:row r="214" ht="15" hidden="0" customHeight="1">
      <x:c r="A214" s="136"/>
      <x:c r="B214" s="136"/>
      <x:c r="C214" s="136"/>
      <x:c r="D214" s="136"/>
      <x:c r="E214" s="136"/>
      <x:c r="F214" s="136"/>
      <x:c r="G214" s="136"/>
      <x:c r="H214" s="136"/>
      <x:c r="I214" s="136"/>
      <x:c r="J214" s="136"/>
      <x:c r="K214" s="136"/>
      <x:c r="L214" s="136"/>
      <x:c r="M214" s="136"/>
      <x:c r="N214" s="43"/>
      <x:c r="O214" s="136"/>
      <x:c r="P214" s="68"/>
      <x:c r="Q214" s="136"/>
      <x:c r="R214" s="136"/>
      <x:c r="S214" s="136"/>
      <x:c r="T214" s="136"/>
      <x:c r="U214" s="136"/>
      <x:c r="V214" s="136"/>
      <x:c r="W214" s="136"/>
      <x:c r="X214" s="136"/>
      <x:c r="Y214" s="136"/>
      <x:c r="Z214" s="136"/>
    </x:row>
    <x:row r="215" ht="15" hidden="0" customHeight="1">
      <x:c r="A215" s="136"/>
      <x:c r="B215" s="136"/>
      <x:c r="C215" s="136"/>
      <x:c r="D215" s="136"/>
      <x:c r="E215" s="136"/>
      <x:c r="F215" s="136"/>
      <x:c r="G215" s="136"/>
      <x:c r="H215" s="136"/>
      <x:c r="I215" s="136"/>
      <x:c r="J215" s="136"/>
      <x:c r="K215" s="136"/>
      <x:c r="L215" s="136"/>
      <x:c r="M215" s="136"/>
      <x:c r="N215" s="43"/>
      <x:c r="O215" s="136"/>
      <x:c r="P215" s="68"/>
      <x:c r="Q215" s="136"/>
      <x:c r="R215" s="136"/>
      <x:c r="S215" s="136"/>
      <x:c r="T215" s="136"/>
      <x:c r="U215" s="136"/>
      <x:c r="V215" s="136"/>
      <x:c r="W215" s="136"/>
      <x:c r="X215" s="136"/>
      <x:c r="Y215" s="136"/>
      <x:c r="Z215" s="136"/>
    </x:row>
    <x:row r="216" ht="15" hidden="0" customHeight="1">
      <x:c r="A216" s="136"/>
      <x:c r="B216" s="136"/>
      <x:c r="C216" s="136"/>
      <x:c r="D216" s="136"/>
      <x:c r="E216" s="136"/>
      <x:c r="F216" s="136"/>
      <x:c r="G216" s="136"/>
      <x:c r="H216" s="136"/>
      <x:c r="I216" s="136"/>
      <x:c r="J216" s="136"/>
      <x:c r="K216" s="136"/>
      <x:c r="L216" s="136"/>
      <x:c r="M216" s="136"/>
      <x:c r="N216" s="43"/>
      <x:c r="O216" s="136"/>
      <x:c r="P216" s="68"/>
      <x:c r="Q216" s="136"/>
      <x:c r="R216" s="136"/>
      <x:c r="S216" s="136"/>
      <x:c r="T216" s="136"/>
      <x:c r="U216" s="136"/>
      <x:c r="V216" s="136"/>
      <x:c r="W216" s="136"/>
      <x:c r="X216" s="136"/>
      <x:c r="Y216" s="136"/>
      <x:c r="Z216" s="136"/>
    </x:row>
    <x:row r="217" ht="15" hidden="0" customHeight="1">
      <x:c r="A217" s="136"/>
      <x:c r="B217" s="136"/>
      <x:c r="C217" s="136"/>
      <x:c r="D217" s="136"/>
      <x:c r="E217" s="136"/>
      <x:c r="F217" s="136"/>
      <x:c r="G217" s="136"/>
      <x:c r="H217" s="136"/>
      <x:c r="I217" s="136"/>
      <x:c r="J217" s="136"/>
      <x:c r="K217" s="136"/>
      <x:c r="L217" s="136"/>
      <x:c r="M217" s="136"/>
      <x:c r="N217" s="43"/>
      <x:c r="O217" s="136"/>
      <x:c r="P217" s="68"/>
      <x:c r="Q217" s="136"/>
      <x:c r="R217" s="136"/>
      <x:c r="S217" s="136"/>
      <x:c r="T217" s="136"/>
      <x:c r="U217" s="136"/>
      <x:c r="V217" s="136"/>
      <x:c r="W217" s="136"/>
      <x:c r="X217" s="136"/>
      <x:c r="Y217" s="136"/>
      <x:c r="Z217" s="136"/>
    </x:row>
    <x:row r="218" ht="15" hidden="0" customHeight="1">
      <x:c r="A218" s="136"/>
      <x:c r="B218" s="136"/>
      <x:c r="C218" s="136"/>
      <x:c r="D218" s="136"/>
      <x:c r="E218" s="136"/>
      <x:c r="F218" s="136"/>
      <x:c r="G218" s="136"/>
      <x:c r="H218" s="136"/>
      <x:c r="I218" s="136"/>
      <x:c r="J218" s="136"/>
      <x:c r="K218" s="136"/>
      <x:c r="L218" s="136"/>
      <x:c r="M218" s="136"/>
      <x:c r="N218" s="43"/>
      <x:c r="O218" s="136"/>
      <x:c r="P218" s="68"/>
      <x:c r="Q218" s="136"/>
      <x:c r="R218" s="136"/>
      <x:c r="S218" s="136"/>
      <x:c r="T218" s="136"/>
      <x:c r="U218" s="136"/>
      <x:c r="V218" s="136"/>
      <x:c r="W218" s="136"/>
      <x:c r="X218" s="136"/>
      <x:c r="Y218" s="136"/>
      <x:c r="Z218" s="136"/>
    </x:row>
    <x:row r="219" ht="15" hidden="0" customHeight="1">
      <x:c r="A219" s="136"/>
      <x:c r="B219" s="136"/>
      <x:c r="C219" s="136"/>
      <x:c r="D219" s="136"/>
      <x:c r="E219" s="136"/>
      <x:c r="F219" s="136"/>
      <x:c r="G219" s="136"/>
      <x:c r="H219" s="136"/>
      <x:c r="I219" s="136"/>
      <x:c r="J219" s="136"/>
      <x:c r="K219" s="136"/>
      <x:c r="L219" s="136"/>
      <x:c r="M219" s="136"/>
      <x:c r="N219" s="43"/>
      <x:c r="O219" s="136"/>
      <x:c r="P219" s="68"/>
      <x:c r="Q219" s="136"/>
      <x:c r="R219" s="136"/>
      <x:c r="S219" s="136"/>
      <x:c r="T219" s="136"/>
      <x:c r="U219" s="136"/>
      <x:c r="V219" s="136"/>
      <x:c r="W219" s="136"/>
      <x:c r="X219" s="136"/>
      <x:c r="Y219" s="136"/>
      <x:c r="Z219" s="136"/>
    </x:row>
    <x:row r="220" ht="15" hidden="0" customHeight="1">
      <x:c r="A220" s="136"/>
      <x:c r="B220" s="136"/>
      <x:c r="C220" s="136"/>
      <x:c r="D220" s="136"/>
      <x:c r="E220" s="136"/>
      <x:c r="F220" s="136"/>
      <x:c r="G220" s="136"/>
      <x:c r="H220" s="136"/>
      <x:c r="I220" s="136"/>
      <x:c r="J220" s="136"/>
      <x:c r="K220" s="136"/>
      <x:c r="L220" s="136"/>
      <x:c r="M220" s="136"/>
      <x:c r="N220" s="43"/>
      <x:c r="O220" s="136"/>
      <x:c r="P220" s="68"/>
      <x:c r="Q220" s="136"/>
      <x:c r="R220" s="136"/>
      <x:c r="S220" s="136"/>
      <x:c r="T220" s="136"/>
      <x:c r="U220" s="136"/>
      <x:c r="V220" s="136"/>
      <x:c r="W220" s="136"/>
      <x:c r="X220" s="136"/>
      <x:c r="Y220" s="136"/>
      <x:c r="Z220" s="136"/>
    </x:row>
    <x:row r="221" ht="15" hidden="0" customHeight="1">
      <x:c r="A221" s="136"/>
      <x:c r="B221" s="136"/>
      <x:c r="C221" s="136"/>
      <x:c r="D221" s="136"/>
      <x:c r="E221" s="136"/>
      <x:c r="F221" s="136"/>
      <x:c r="G221" s="136"/>
      <x:c r="H221" s="136"/>
      <x:c r="I221" s="136"/>
      <x:c r="J221" s="136"/>
      <x:c r="K221" s="136"/>
      <x:c r="L221" s="136"/>
      <x:c r="M221" s="136"/>
      <x:c r="N221" s="43"/>
      <x:c r="O221" s="136"/>
      <x:c r="P221" s="68"/>
      <x:c r="Q221" s="136"/>
      <x:c r="R221" s="136"/>
      <x:c r="S221" s="136"/>
      <x:c r="T221" s="136"/>
      <x:c r="U221" s="136"/>
      <x:c r="V221" s="136"/>
      <x:c r="W221" s="136"/>
      <x:c r="X221" s="136"/>
      <x:c r="Y221" s="136"/>
      <x:c r="Z221" s="136"/>
    </x:row>
    <x:row r="222" ht="15" hidden="0" customHeight="1">
      <x:c r="A222" s="136"/>
      <x:c r="B222" s="136"/>
      <x:c r="C222" s="136"/>
      <x:c r="D222" s="136"/>
      <x:c r="E222" s="136"/>
      <x:c r="F222" s="136"/>
      <x:c r="G222" s="136"/>
      <x:c r="H222" s="136"/>
      <x:c r="I222" s="136"/>
      <x:c r="J222" s="136"/>
      <x:c r="K222" s="136"/>
      <x:c r="L222" s="136"/>
      <x:c r="M222" s="136"/>
      <x:c r="N222" s="43"/>
      <x:c r="O222" s="136"/>
      <x:c r="P222" s="68"/>
      <x:c r="Q222" s="136"/>
      <x:c r="R222" s="136"/>
      <x:c r="S222" s="136"/>
      <x:c r="T222" s="136"/>
      <x:c r="U222" s="136"/>
      <x:c r="V222" s="136"/>
      <x:c r="W222" s="136"/>
      <x:c r="X222" s="136"/>
      <x:c r="Y222" s="136"/>
      <x:c r="Z222" s="136"/>
    </x:row>
    <x:row r="223" ht="15" hidden="0" customHeight="1">
      <x:c r="A223" s="136"/>
      <x:c r="B223" s="136"/>
      <x:c r="C223" s="136"/>
      <x:c r="D223" s="136"/>
      <x:c r="E223" s="136"/>
      <x:c r="F223" s="136"/>
      <x:c r="G223" s="136"/>
      <x:c r="H223" s="136"/>
      <x:c r="I223" s="136"/>
      <x:c r="J223" s="136"/>
      <x:c r="K223" s="136"/>
      <x:c r="L223" s="136"/>
      <x:c r="M223" s="136"/>
      <x:c r="N223" s="43"/>
      <x:c r="O223" s="136"/>
      <x:c r="P223" s="68"/>
      <x:c r="Q223" s="136"/>
      <x:c r="R223" s="136"/>
      <x:c r="S223" s="136"/>
      <x:c r="T223" s="136"/>
      <x:c r="U223" s="136"/>
      <x:c r="V223" s="136"/>
      <x:c r="W223" s="136"/>
      <x:c r="X223" s="136"/>
      <x:c r="Y223" s="136"/>
      <x:c r="Z223" s="136"/>
    </x:row>
    <x:row r="224" ht="15" hidden="0" customHeight="1">
      <x:c r="A224" s="136"/>
      <x:c r="B224" s="136"/>
      <x:c r="C224" s="136"/>
      <x:c r="D224" s="136"/>
      <x:c r="E224" s="136"/>
      <x:c r="F224" s="136"/>
      <x:c r="G224" s="136"/>
      <x:c r="H224" s="136"/>
      <x:c r="I224" s="136"/>
      <x:c r="J224" s="136"/>
      <x:c r="K224" s="136"/>
      <x:c r="L224" s="136"/>
      <x:c r="M224" s="136"/>
      <x:c r="N224" s="43"/>
      <x:c r="O224" s="136"/>
      <x:c r="P224" s="68"/>
      <x:c r="Q224" s="136"/>
      <x:c r="R224" s="136"/>
      <x:c r="S224" s="136"/>
      <x:c r="T224" s="136"/>
      <x:c r="U224" s="136"/>
      <x:c r="V224" s="136"/>
      <x:c r="W224" s="136"/>
      <x:c r="X224" s="136"/>
      <x:c r="Y224" s="136"/>
      <x:c r="Z224" s="136"/>
    </x:row>
    <x:row r="225" ht="15" hidden="0" customHeight="1">
      <x:c r="A225" s="136"/>
      <x:c r="B225" s="136"/>
      <x:c r="C225" s="136"/>
      <x:c r="D225" s="136"/>
      <x:c r="E225" s="136"/>
      <x:c r="F225" s="136"/>
      <x:c r="G225" s="136"/>
      <x:c r="H225" s="136"/>
      <x:c r="I225" s="136"/>
      <x:c r="J225" s="136"/>
      <x:c r="K225" s="136"/>
      <x:c r="L225" s="136"/>
      <x:c r="M225" s="136"/>
      <x:c r="N225" s="43"/>
      <x:c r="O225" s="136"/>
      <x:c r="P225" s="68"/>
      <x:c r="Q225" s="136"/>
      <x:c r="R225" s="136"/>
      <x:c r="S225" s="136"/>
      <x:c r="T225" s="136"/>
      <x:c r="U225" s="136"/>
      <x:c r="V225" s="136"/>
      <x:c r="W225" s="136"/>
      <x:c r="X225" s="136"/>
      <x:c r="Y225" s="136"/>
      <x:c r="Z225" s="136"/>
    </x:row>
    <x:row r="226" ht="15" hidden="0" customHeight="1">
      <x:c r="A226" s="136"/>
      <x:c r="B226" s="136"/>
      <x:c r="C226" s="136"/>
      <x:c r="D226" s="136"/>
      <x:c r="E226" s="136"/>
      <x:c r="F226" s="136"/>
      <x:c r="G226" s="136"/>
      <x:c r="H226" s="136"/>
      <x:c r="I226" s="136"/>
      <x:c r="J226" s="136"/>
      <x:c r="K226" s="136"/>
      <x:c r="L226" s="136"/>
      <x:c r="M226" s="136"/>
      <x:c r="N226" s="43"/>
      <x:c r="O226" s="136"/>
      <x:c r="P226" s="68"/>
      <x:c r="Q226" s="136"/>
      <x:c r="R226" s="136"/>
      <x:c r="S226" s="136"/>
      <x:c r="T226" s="136"/>
      <x:c r="U226" s="136"/>
      <x:c r="V226" s="136"/>
      <x:c r="W226" s="136"/>
      <x:c r="X226" s="136"/>
      <x:c r="Y226" s="136"/>
      <x:c r="Z226" s="136"/>
    </x:row>
    <x:row r="227" ht="15" hidden="0" customHeight="1">
      <x:c r="A227" s="136"/>
      <x:c r="B227" s="136"/>
      <x:c r="C227" s="136"/>
      <x:c r="D227" s="136"/>
      <x:c r="E227" s="136"/>
      <x:c r="F227" s="136"/>
      <x:c r="G227" s="136"/>
      <x:c r="H227" s="136"/>
      <x:c r="I227" s="136"/>
      <x:c r="J227" s="136"/>
      <x:c r="K227" s="136"/>
      <x:c r="L227" s="136"/>
      <x:c r="M227" s="136"/>
      <x:c r="N227" s="43"/>
      <x:c r="O227" s="136"/>
      <x:c r="P227" s="68"/>
      <x:c r="Q227" s="136"/>
      <x:c r="R227" s="136"/>
      <x:c r="S227" s="136"/>
      <x:c r="T227" s="136"/>
      <x:c r="U227" s="136"/>
      <x:c r="V227" s="136"/>
      <x:c r="W227" s="136"/>
      <x:c r="X227" s="136"/>
      <x:c r="Y227" s="136"/>
      <x:c r="Z227" s="136"/>
    </x:row>
    <x:row r="228" ht="15" hidden="0" customHeight="1">
      <x:c r="A228" s="136"/>
      <x:c r="B228" s="136"/>
      <x:c r="C228" s="136"/>
      <x:c r="D228" s="136"/>
      <x:c r="E228" s="136"/>
      <x:c r="F228" s="136"/>
      <x:c r="G228" s="136"/>
      <x:c r="H228" s="136"/>
      <x:c r="I228" s="136"/>
      <x:c r="J228" s="136"/>
      <x:c r="K228" s="136"/>
      <x:c r="L228" s="136"/>
      <x:c r="M228" s="136"/>
      <x:c r="N228" s="43"/>
      <x:c r="O228" s="136"/>
      <x:c r="P228" s="68"/>
      <x:c r="Q228" s="136"/>
      <x:c r="R228" s="136"/>
      <x:c r="S228" s="136"/>
      <x:c r="T228" s="136"/>
      <x:c r="U228" s="136"/>
      <x:c r="V228" s="136"/>
      <x:c r="W228" s="136"/>
      <x:c r="X228" s="136"/>
      <x:c r="Y228" s="136"/>
      <x:c r="Z228" s="136"/>
    </x:row>
    <x:row r="229" ht="15" hidden="0" customHeight="1">
      <x:c r="A229" s="136"/>
      <x:c r="B229" s="136"/>
      <x:c r="C229" s="136"/>
      <x:c r="D229" s="136"/>
      <x:c r="E229" s="136"/>
      <x:c r="F229" s="136"/>
      <x:c r="G229" s="136"/>
      <x:c r="H229" s="136"/>
      <x:c r="I229" s="136"/>
      <x:c r="J229" s="136"/>
      <x:c r="K229" s="136"/>
      <x:c r="L229" s="136"/>
      <x:c r="M229" s="136"/>
      <x:c r="N229" s="43"/>
      <x:c r="O229" s="136"/>
      <x:c r="P229" s="68"/>
      <x:c r="Q229" s="136"/>
      <x:c r="R229" s="136"/>
      <x:c r="S229" s="136"/>
      <x:c r="T229" s="136"/>
      <x:c r="U229" s="136"/>
      <x:c r="V229" s="136"/>
      <x:c r="W229" s="136"/>
      <x:c r="X229" s="136"/>
      <x:c r="Y229" s="136"/>
      <x:c r="Z229" s="136"/>
    </x:row>
    <x:row r="230" ht="15" hidden="0" customHeight="1">
      <x:c r="A230" s="136"/>
      <x:c r="B230" s="136"/>
      <x:c r="C230" s="136"/>
      <x:c r="D230" s="136"/>
      <x:c r="E230" s="136"/>
      <x:c r="F230" s="136"/>
      <x:c r="G230" s="136"/>
      <x:c r="H230" s="136"/>
      <x:c r="I230" s="136"/>
      <x:c r="J230" s="136"/>
      <x:c r="K230" s="136"/>
      <x:c r="L230" s="136"/>
      <x:c r="M230" s="136"/>
      <x:c r="N230" s="43"/>
      <x:c r="O230" s="136"/>
      <x:c r="P230" s="68"/>
      <x:c r="Q230" s="136"/>
      <x:c r="R230" s="136"/>
      <x:c r="S230" s="136"/>
      <x:c r="T230" s="136"/>
      <x:c r="U230" s="136"/>
      <x:c r="V230" s="136"/>
      <x:c r="W230" s="136"/>
      <x:c r="X230" s="136"/>
      <x:c r="Y230" s="136"/>
      <x:c r="Z230" s="136"/>
    </x:row>
    <x:row r="231" ht="15" hidden="0" customHeight="1">
      <x:c r="A231" s="136"/>
      <x:c r="B231" s="136"/>
      <x:c r="C231" s="136"/>
      <x:c r="D231" s="136"/>
      <x:c r="E231" s="136"/>
      <x:c r="F231" s="136"/>
      <x:c r="G231" s="136"/>
      <x:c r="H231" s="136"/>
      <x:c r="I231" s="136"/>
      <x:c r="J231" s="136"/>
      <x:c r="K231" s="136"/>
      <x:c r="L231" s="136"/>
      <x:c r="M231" s="136"/>
      <x:c r="N231" s="43"/>
      <x:c r="O231" s="136"/>
      <x:c r="P231" s="68"/>
      <x:c r="Q231" s="136"/>
      <x:c r="R231" s="136"/>
      <x:c r="S231" s="136"/>
      <x:c r="T231" s="136"/>
      <x:c r="U231" s="136"/>
      <x:c r="V231" s="136"/>
      <x:c r="W231" s="136"/>
      <x:c r="X231" s="136"/>
      <x:c r="Y231" s="136"/>
      <x:c r="Z231" s="136"/>
    </x:row>
    <x:row r="232" ht="15" hidden="0" customHeight="1">
      <x:c r="A232" s="136"/>
      <x:c r="B232" s="136"/>
      <x:c r="C232" s="136"/>
      <x:c r="D232" s="136"/>
      <x:c r="E232" s="136"/>
      <x:c r="F232" s="136"/>
      <x:c r="G232" s="136"/>
      <x:c r="H232" s="136"/>
      <x:c r="I232" s="136"/>
      <x:c r="J232" s="136"/>
      <x:c r="K232" s="136"/>
      <x:c r="L232" s="136"/>
      <x:c r="M232" s="136"/>
      <x:c r="N232" s="43"/>
      <x:c r="O232" s="136"/>
      <x:c r="P232" s="68"/>
      <x:c r="Q232" s="136"/>
      <x:c r="R232" s="136"/>
      <x:c r="S232" s="136"/>
      <x:c r="T232" s="136"/>
      <x:c r="U232" s="136"/>
      <x:c r="V232" s="136"/>
      <x:c r="W232" s="136"/>
      <x:c r="X232" s="136"/>
      <x:c r="Y232" s="136"/>
      <x:c r="Z232" s="136"/>
    </x:row>
    <x:row r="233" ht="15" hidden="0" customHeight="1">
      <x:c r="A233" s="136"/>
      <x:c r="B233" s="136"/>
      <x:c r="C233" s="136"/>
      <x:c r="D233" s="136"/>
      <x:c r="E233" s="136"/>
      <x:c r="F233" s="136"/>
      <x:c r="G233" s="136"/>
      <x:c r="H233" s="136"/>
      <x:c r="I233" s="136"/>
      <x:c r="J233" s="136"/>
      <x:c r="K233" s="136"/>
      <x:c r="L233" s="136"/>
      <x:c r="M233" s="136"/>
      <x:c r="N233" s="43"/>
      <x:c r="O233" s="136"/>
      <x:c r="P233" s="68"/>
      <x:c r="Q233" s="136"/>
      <x:c r="R233" s="136"/>
      <x:c r="S233" s="136"/>
      <x:c r="T233" s="136"/>
      <x:c r="U233" s="136"/>
      <x:c r="V233" s="136"/>
      <x:c r="W233" s="136"/>
      <x:c r="X233" s="136"/>
      <x:c r="Y233" s="136"/>
      <x:c r="Z233" s="136"/>
    </x:row>
    <x:row r="234" ht="15" hidden="0" customHeight="1">
      <x:c r="A234" s="136"/>
      <x:c r="B234" s="136"/>
      <x:c r="C234" s="136"/>
      <x:c r="D234" s="136"/>
      <x:c r="E234" s="136"/>
      <x:c r="F234" s="136"/>
      <x:c r="G234" s="136"/>
      <x:c r="H234" s="136"/>
      <x:c r="I234" s="136"/>
      <x:c r="J234" s="136"/>
      <x:c r="K234" s="136"/>
      <x:c r="L234" s="136"/>
      <x:c r="M234" s="136"/>
      <x:c r="N234" s="43"/>
      <x:c r="O234" s="136"/>
      <x:c r="P234" s="68"/>
      <x:c r="Q234" s="136"/>
      <x:c r="R234" s="136"/>
      <x:c r="S234" s="136"/>
      <x:c r="T234" s="136"/>
      <x:c r="U234" s="136"/>
      <x:c r="V234" s="136"/>
      <x:c r="W234" s="136"/>
      <x:c r="X234" s="136"/>
      <x:c r="Y234" s="136"/>
      <x:c r="Z234" s="136"/>
    </x:row>
    <x:row r="235" ht="15" hidden="0" customHeight="1">
      <x:c r="A235" s="136"/>
      <x:c r="B235" s="136"/>
      <x:c r="C235" s="136"/>
      <x:c r="D235" s="136"/>
      <x:c r="E235" s="136"/>
      <x:c r="F235" s="136"/>
      <x:c r="G235" s="136"/>
      <x:c r="H235" s="136"/>
      <x:c r="I235" s="136"/>
      <x:c r="J235" s="136"/>
      <x:c r="K235" s="136"/>
      <x:c r="L235" s="136"/>
      <x:c r="M235" s="136"/>
      <x:c r="N235" s="43"/>
      <x:c r="O235" s="136"/>
      <x:c r="P235" s="68"/>
      <x:c r="Q235" s="136"/>
      <x:c r="R235" s="136"/>
      <x:c r="S235" s="136"/>
      <x:c r="T235" s="136"/>
      <x:c r="U235" s="136"/>
      <x:c r="V235" s="136"/>
      <x:c r="W235" s="136"/>
      <x:c r="X235" s="136"/>
      <x:c r="Y235" s="136"/>
      <x:c r="Z235" s="136"/>
    </x:row>
    <x:row r="236" ht="15" hidden="0" customHeight="1">
      <x:c r="A236" s="136"/>
      <x:c r="B236" s="136"/>
      <x:c r="C236" s="136"/>
      <x:c r="D236" s="136"/>
      <x:c r="E236" s="136"/>
      <x:c r="F236" s="136"/>
      <x:c r="G236" s="136"/>
      <x:c r="H236" s="136"/>
      <x:c r="I236" s="136"/>
      <x:c r="J236" s="136"/>
      <x:c r="K236" s="136"/>
      <x:c r="L236" s="136"/>
      <x:c r="M236" s="136"/>
      <x:c r="N236" s="43"/>
      <x:c r="O236" s="136"/>
      <x:c r="P236" s="68"/>
      <x:c r="Q236" s="136"/>
      <x:c r="R236" s="136"/>
      <x:c r="S236" s="136"/>
      <x:c r="T236" s="136"/>
      <x:c r="U236" s="136"/>
      <x:c r="V236" s="136"/>
      <x:c r="W236" s="136"/>
      <x:c r="X236" s="136"/>
      <x:c r="Y236" s="136"/>
      <x:c r="Z236" s="136"/>
    </x:row>
    <x:row r="237" ht="15" hidden="0" customHeight="1">
      <x:c r="A237" s="136"/>
      <x:c r="B237" s="136"/>
      <x:c r="C237" s="136"/>
      <x:c r="D237" s="136"/>
      <x:c r="E237" s="136"/>
      <x:c r="F237" s="136"/>
      <x:c r="G237" s="136"/>
      <x:c r="H237" s="136"/>
      <x:c r="I237" s="136"/>
      <x:c r="J237" s="136"/>
      <x:c r="K237" s="136"/>
      <x:c r="L237" s="136"/>
      <x:c r="M237" s="136"/>
      <x:c r="N237" s="43"/>
      <x:c r="O237" s="136"/>
      <x:c r="P237" s="68"/>
      <x:c r="Q237" s="136"/>
      <x:c r="R237" s="136"/>
      <x:c r="S237" s="136"/>
      <x:c r="T237" s="136"/>
      <x:c r="U237" s="136"/>
      <x:c r="V237" s="136"/>
      <x:c r="W237" s="136"/>
      <x:c r="X237" s="136"/>
      <x:c r="Y237" s="136"/>
      <x:c r="Z237" s="136"/>
    </x:row>
    <x:row r="238" ht="15" hidden="0" customHeight="1">
      <x:c r="A238" s="136"/>
      <x:c r="B238" s="136"/>
      <x:c r="C238" s="136"/>
      <x:c r="D238" s="136"/>
      <x:c r="E238" s="136"/>
      <x:c r="F238" s="136"/>
      <x:c r="G238" s="136"/>
      <x:c r="H238" s="136"/>
      <x:c r="I238" s="136"/>
      <x:c r="J238" s="136"/>
      <x:c r="K238" s="136"/>
      <x:c r="L238" s="136"/>
      <x:c r="M238" s="136"/>
      <x:c r="N238" s="43"/>
      <x:c r="O238" s="136"/>
      <x:c r="P238" s="68"/>
      <x:c r="Q238" s="136"/>
      <x:c r="R238" s="136"/>
      <x:c r="S238" s="136"/>
      <x:c r="T238" s="136"/>
      <x:c r="U238" s="136"/>
      <x:c r="V238" s="136"/>
      <x:c r="W238" s="136"/>
      <x:c r="X238" s="136"/>
      <x:c r="Y238" s="136"/>
      <x:c r="Z238" s="136"/>
    </x:row>
    <x:row r="239" ht="15" hidden="0" customHeight="1">
      <x:c r="A239" s="136"/>
      <x:c r="B239" s="136"/>
      <x:c r="C239" s="136"/>
      <x:c r="D239" s="136"/>
      <x:c r="E239" s="136"/>
      <x:c r="F239" s="136"/>
      <x:c r="G239" s="136"/>
      <x:c r="H239" s="136"/>
      <x:c r="I239" s="136"/>
      <x:c r="J239" s="136"/>
      <x:c r="K239" s="136"/>
      <x:c r="L239" s="136"/>
      <x:c r="M239" s="136"/>
      <x:c r="N239" s="43"/>
      <x:c r="O239" s="136"/>
      <x:c r="P239" s="68"/>
      <x:c r="Q239" s="136"/>
      <x:c r="R239" s="136"/>
      <x:c r="S239" s="136"/>
      <x:c r="T239" s="136"/>
      <x:c r="U239" s="136"/>
      <x:c r="V239" s="136"/>
      <x:c r="W239" s="136"/>
      <x:c r="X239" s="136"/>
      <x:c r="Y239" s="136"/>
      <x:c r="Z239" s="136"/>
    </x:row>
    <x:row r="240" ht="15" hidden="0" customHeight="1">
      <x:c r="A240" s="136"/>
      <x:c r="B240" s="136"/>
      <x:c r="C240" s="136"/>
      <x:c r="D240" s="136"/>
      <x:c r="E240" s="136"/>
      <x:c r="F240" s="136"/>
      <x:c r="G240" s="136"/>
      <x:c r="H240" s="136"/>
      <x:c r="I240" s="136"/>
      <x:c r="J240" s="136"/>
      <x:c r="K240" s="136"/>
      <x:c r="L240" s="136"/>
      <x:c r="M240" s="136"/>
      <x:c r="N240" s="43"/>
      <x:c r="O240" s="136"/>
      <x:c r="P240" s="68"/>
      <x:c r="Q240" s="136"/>
      <x:c r="R240" s="136"/>
      <x:c r="S240" s="136"/>
      <x:c r="T240" s="136"/>
      <x:c r="U240" s="136"/>
      <x:c r="V240" s="136"/>
      <x:c r="W240" s="136"/>
      <x:c r="X240" s="136"/>
      <x:c r="Y240" s="136"/>
      <x:c r="Z240" s="136"/>
    </x:row>
    <x:row r="241" ht="15" hidden="0" customHeight="1">
      <x:c r="A241" s="136"/>
      <x:c r="B241" s="136"/>
      <x:c r="C241" s="136"/>
      <x:c r="D241" s="136"/>
      <x:c r="E241" s="136"/>
      <x:c r="F241" s="136"/>
      <x:c r="G241" s="136"/>
      <x:c r="H241" s="136"/>
      <x:c r="I241" s="136"/>
      <x:c r="J241" s="136"/>
      <x:c r="K241" s="136"/>
      <x:c r="L241" s="136"/>
      <x:c r="M241" s="136"/>
      <x:c r="N241" s="43"/>
      <x:c r="O241" s="136"/>
      <x:c r="P241" s="68"/>
      <x:c r="Q241" s="136"/>
      <x:c r="R241" s="136"/>
      <x:c r="S241" s="136"/>
      <x:c r="T241" s="136"/>
      <x:c r="U241" s="136"/>
      <x:c r="V241" s="136"/>
      <x:c r="W241" s="136"/>
      <x:c r="X241" s="136"/>
      <x:c r="Y241" s="136"/>
      <x:c r="Z241" s="136"/>
    </x:row>
    <x:row r="242" ht="15" hidden="0" customHeight="1">
      <x:c r="A242" s="136"/>
      <x:c r="B242" s="136"/>
      <x:c r="C242" s="136"/>
      <x:c r="D242" s="136"/>
      <x:c r="E242" s="136"/>
      <x:c r="F242" s="136"/>
      <x:c r="G242" s="136"/>
      <x:c r="H242" s="136"/>
      <x:c r="I242" s="136"/>
      <x:c r="J242" s="136"/>
      <x:c r="K242" s="136"/>
      <x:c r="L242" s="136"/>
      <x:c r="M242" s="136"/>
      <x:c r="N242" s="43"/>
      <x:c r="O242" s="136"/>
      <x:c r="P242" s="68"/>
      <x:c r="Q242" s="136"/>
      <x:c r="R242" s="136"/>
      <x:c r="S242" s="136"/>
      <x:c r="T242" s="136"/>
      <x:c r="U242" s="136"/>
      <x:c r="V242" s="136"/>
      <x:c r="W242" s="136"/>
      <x:c r="X242" s="136"/>
      <x:c r="Y242" s="136"/>
      <x:c r="Z242" s="136"/>
    </x:row>
    <x:row r="243" ht="15" hidden="0" customHeight="1">
      <x:c r="A243" s="136"/>
      <x:c r="B243" s="136"/>
      <x:c r="C243" s="136"/>
      <x:c r="D243" s="136"/>
      <x:c r="E243" s="136"/>
      <x:c r="F243" s="136"/>
      <x:c r="G243" s="136"/>
      <x:c r="H243" s="136"/>
      <x:c r="I243" s="136"/>
      <x:c r="J243" s="136"/>
      <x:c r="K243" s="136"/>
      <x:c r="L243" s="136"/>
      <x:c r="M243" s="136"/>
      <x:c r="N243" s="43"/>
      <x:c r="O243" s="136"/>
      <x:c r="P243" s="68"/>
      <x:c r="Q243" s="136"/>
      <x:c r="R243" s="136"/>
      <x:c r="S243" s="136"/>
      <x:c r="T243" s="136"/>
      <x:c r="U243" s="136"/>
      <x:c r="V243" s="136"/>
      <x:c r="W243" s="136"/>
      <x:c r="X243" s="136"/>
      <x:c r="Y243" s="136"/>
      <x:c r="Z243" s="136"/>
    </x:row>
    <x:row r="244" ht="15" hidden="0" customHeight="1">
      <x:c r="A244" s="136"/>
      <x:c r="B244" s="136"/>
      <x:c r="C244" s="136"/>
      <x:c r="D244" s="136"/>
      <x:c r="E244" s="136"/>
      <x:c r="F244" s="136"/>
      <x:c r="G244" s="136"/>
      <x:c r="H244" s="136"/>
      <x:c r="I244" s="136"/>
      <x:c r="J244" s="136"/>
      <x:c r="K244" s="136"/>
      <x:c r="L244" s="136"/>
      <x:c r="M244" s="136"/>
      <x:c r="N244" s="43"/>
      <x:c r="O244" s="136"/>
      <x:c r="P244" s="68"/>
      <x:c r="Q244" s="136"/>
      <x:c r="R244" s="136"/>
      <x:c r="S244" s="136"/>
      <x:c r="T244" s="136"/>
      <x:c r="U244" s="136"/>
      <x:c r="V244" s="136"/>
      <x:c r="W244" s="136"/>
      <x:c r="X244" s="136"/>
      <x:c r="Y244" s="136"/>
      <x:c r="Z244" s="136"/>
    </x:row>
    <x:row r="245" ht="15" hidden="0" customHeight="1">
      <x:c r="A245" s="136"/>
      <x:c r="B245" s="136"/>
      <x:c r="C245" s="136"/>
      <x:c r="D245" s="136"/>
      <x:c r="E245" s="136"/>
      <x:c r="F245" s="136"/>
      <x:c r="G245" s="136"/>
      <x:c r="H245" s="136"/>
      <x:c r="I245" s="136"/>
      <x:c r="J245" s="136"/>
      <x:c r="K245" s="136"/>
      <x:c r="L245" s="136"/>
      <x:c r="M245" s="136"/>
      <x:c r="N245" s="43"/>
      <x:c r="O245" s="136"/>
      <x:c r="P245" s="68"/>
      <x:c r="Q245" s="136"/>
      <x:c r="R245" s="136"/>
      <x:c r="S245" s="136"/>
      <x:c r="T245" s="136"/>
      <x:c r="U245" s="136"/>
      <x:c r="V245" s="136"/>
      <x:c r="W245" s="136"/>
      <x:c r="X245" s="136"/>
      <x:c r="Y245" s="136"/>
      <x:c r="Z245" s="136"/>
    </x:row>
    <x:row r="246" ht="15" hidden="0" customHeight="1">
      <x:c r="A246" s="136"/>
      <x:c r="B246" s="136"/>
      <x:c r="C246" s="136"/>
      <x:c r="D246" s="136"/>
      <x:c r="E246" s="136"/>
      <x:c r="F246" s="136"/>
      <x:c r="G246" s="136"/>
      <x:c r="H246" s="136"/>
      <x:c r="I246" s="136"/>
      <x:c r="J246" s="136"/>
      <x:c r="K246" s="136"/>
      <x:c r="L246" s="136"/>
      <x:c r="M246" s="136"/>
      <x:c r="N246" s="43"/>
      <x:c r="O246" s="136"/>
      <x:c r="P246" s="68"/>
      <x:c r="Q246" s="136"/>
      <x:c r="R246" s="136"/>
      <x:c r="S246" s="136"/>
      <x:c r="T246" s="136"/>
      <x:c r="U246" s="136"/>
      <x:c r="V246" s="136"/>
      <x:c r="W246" s="136"/>
      <x:c r="X246" s="136"/>
      <x:c r="Y246" s="136"/>
      <x:c r="Z246" s="136"/>
    </x:row>
    <x:row r="247" ht="15" hidden="0" customHeight="1">
      <x:c r="A247" s="136"/>
      <x:c r="B247" s="136"/>
      <x:c r="C247" s="136"/>
      <x:c r="D247" s="136"/>
      <x:c r="E247" s="136"/>
      <x:c r="F247" s="136"/>
      <x:c r="G247" s="136"/>
      <x:c r="H247" s="136"/>
      <x:c r="I247" s="136"/>
      <x:c r="J247" s="136"/>
      <x:c r="K247" s="136"/>
      <x:c r="L247" s="136"/>
      <x:c r="M247" s="136"/>
      <x:c r="N247" s="43"/>
      <x:c r="O247" s="136"/>
      <x:c r="P247" s="68"/>
      <x:c r="Q247" s="136"/>
      <x:c r="R247" s="136"/>
      <x:c r="S247" s="136"/>
      <x:c r="T247" s="136"/>
      <x:c r="U247" s="136"/>
      <x:c r="V247" s="136"/>
      <x:c r="W247" s="136"/>
      <x:c r="X247" s="136"/>
      <x:c r="Y247" s="136"/>
      <x:c r="Z247" s="136"/>
    </x:row>
    <x:row r="248" ht="15" hidden="0" customHeight="1">
      <x:c r="A248" s="136"/>
      <x:c r="B248" s="136"/>
      <x:c r="C248" s="136"/>
      <x:c r="D248" s="136"/>
      <x:c r="E248" s="136"/>
      <x:c r="F248" s="136"/>
      <x:c r="G248" s="136"/>
      <x:c r="H248" s="136"/>
      <x:c r="I248" s="136"/>
      <x:c r="J248" s="136"/>
      <x:c r="K248" s="136"/>
      <x:c r="L248" s="136"/>
      <x:c r="M248" s="136"/>
      <x:c r="N248" s="43"/>
      <x:c r="O248" s="136"/>
      <x:c r="P248" s="68"/>
      <x:c r="Q248" s="136"/>
      <x:c r="R248" s="136"/>
      <x:c r="S248" s="136"/>
      <x:c r="T248" s="136"/>
      <x:c r="U248" s="136"/>
      <x:c r="V248" s="136"/>
      <x:c r="W248" s="136"/>
      <x:c r="X248" s="136"/>
      <x:c r="Y248" s="136"/>
      <x:c r="Z248" s="136"/>
    </x:row>
    <x:row r="249" ht="15" hidden="0" customHeight="1">
      <x:c r="A249" s="136"/>
      <x:c r="B249" s="136"/>
      <x:c r="C249" s="136"/>
      <x:c r="D249" s="136"/>
      <x:c r="E249" s="136"/>
      <x:c r="F249" s="136"/>
      <x:c r="G249" s="136"/>
      <x:c r="H249" s="136"/>
      <x:c r="I249" s="136"/>
      <x:c r="J249" s="136"/>
      <x:c r="K249" s="136"/>
      <x:c r="L249" s="136"/>
      <x:c r="M249" s="136"/>
      <x:c r="N249" s="43"/>
      <x:c r="O249" s="136"/>
      <x:c r="P249" s="68"/>
      <x:c r="Q249" s="136"/>
      <x:c r="R249" s="136"/>
      <x:c r="S249" s="136"/>
      <x:c r="T249" s="136"/>
      <x:c r="U249" s="136"/>
      <x:c r="V249" s="136"/>
      <x:c r="W249" s="136"/>
      <x:c r="X249" s="136"/>
      <x:c r="Y249" s="136"/>
      <x:c r="Z249" s="136"/>
    </x:row>
    <x:row r="250" ht="15" hidden="0" customHeight="1">
      <x:c r="A250" s="136"/>
      <x:c r="B250" s="136"/>
      <x:c r="C250" s="136"/>
      <x:c r="D250" s="136"/>
      <x:c r="E250" s="136"/>
      <x:c r="F250" s="136"/>
      <x:c r="G250" s="136"/>
      <x:c r="H250" s="136"/>
      <x:c r="I250" s="136"/>
      <x:c r="J250" s="136"/>
      <x:c r="K250" s="136"/>
      <x:c r="L250" s="136"/>
      <x:c r="M250" s="136"/>
      <x:c r="N250" s="43"/>
      <x:c r="O250" s="136"/>
      <x:c r="P250" s="68"/>
      <x:c r="Q250" s="136"/>
      <x:c r="R250" s="136"/>
      <x:c r="S250" s="136"/>
      <x:c r="T250" s="136"/>
      <x:c r="U250" s="136"/>
      <x:c r="V250" s="136"/>
      <x:c r="W250" s="136"/>
      <x:c r="X250" s="136"/>
      <x:c r="Y250" s="136"/>
      <x:c r="Z250" s="136"/>
    </x:row>
    <x:row r="251" ht="15" hidden="0" customHeight="1">
      <x:c r="A251" s="136"/>
      <x:c r="B251" s="136"/>
      <x:c r="C251" s="136"/>
      <x:c r="D251" s="136"/>
      <x:c r="E251" s="136"/>
      <x:c r="F251" s="136"/>
      <x:c r="G251" s="136"/>
      <x:c r="H251" s="136"/>
      <x:c r="I251" s="136"/>
      <x:c r="J251" s="136"/>
      <x:c r="K251" s="136"/>
      <x:c r="L251" s="136"/>
      <x:c r="M251" s="136"/>
      <x:c r="N251" s="43"/>
      <x:c r="O251" s="136"/>
      <x:c r="P251" s="68"/>
      <x:c r="Q251" s="136"/>
      <x:c r="R251" s="136"/>
      <x:c r="S251" s="136"/>
      <x:c r="T251" s="136"/>
      <x:c r="U251" s="136"/>
      <x:c r="V251" s="136"/>
      <x:c r="W251" s="136"/>
      <x:c r="X251" s="136"/>
      <x:c r="Y251" s="136"/>
      <x:c r="Z251" s="136"/>
    </x:row>
    <x:row r="252" ht="15" hidden="0" customHeight="1">
      <x:c r="A252" s="136"/>
      <x:c r="B252" s="136"/>
      <x:c r="C252" s="136"/>
      <x:c r="D252" s="136"/>
      <x:c r="E252" s="136"/>
      <x:c r="F252" s="136"/>
      <x:c r="G252" s="136"/>
      <x:c r="H252" s="136"/>
      <x:c r="I252" s="136"/>
      <x:c r="J252" s="136"/>
      <x:c r="K252" s="136"/>
      <x:c r="L252" s="136"/>
      <x:c r="M252" s="136"/>
      <x:c r="N252" s="43"/>
      <x:c r="O252" s="136"/>
      <x:c r="P252" s="68"/>
      <x:c r="Q252" s="136"/>
      <x:c r="R252" s="136"/>
      <x:c r="S252" s="136"/>
      <x:c r="T252" s="136"/>
      <x:c r="U252" s="136"/>
      <x:c r="V252" s="136"/>
      <x:c r="W252" s="136"/>
      <x:c r="X252" s="136"/>
      <x:c r="Y252" s="136"/>
      <x:c r="Z252" s="136"/>
    </x:row>
    <x:row r="253" ht="15" hidden="0" customHeight="1">
      <x:c r="A253" s="136"/>
      <x:c r="B253" s="136"/>
      <x:c r="C253" s="136"/>
      <x:c r="D253" s="136"/>
      <x:c r="E253" s="136"/>
      <x:c r="F253" s="136"/>
      <x:c r="G253" s="136"/>
      <x:c r="H253" s="136"/>
      <x:c r="I253" s="136"/>
      <x:c r="J253" s="136"/>
      <x:c r="K253" s="136"/>
      <x:c r="L253" s="136"/>
      <x:c r="M253" s="136"/>
      <x:c r="N253" s="43"/>
      <x:c r="O253" s="136"/>
      <x:c r="P253" s="68"/>
      <x:c r="Q253" s="136"/>
      <x:c r="R253" s="136"/>
      <x:c r="S253" s="136"/>
      <x:c r="T253" s="136"/>
      <x:c r="U253" s="136"/>
      <x:c r="V253" s="136"/>
      <x:c r="W253" s="136"/>
      <x:c r="X253" s="136"/>
      <x:c r="Y253" s="136"/>
      <x:c r="Z253" s="136"/>
    </x:row>
    <x:row r="254" ht="15" hidden="0" customHeight="1">
      <x:c r="A254" s="136"/>
      <x:c r="B254" s="136"/>
      <x:c r="C254" s="136"/>
      <x:c r="D254" s="136"/>
      <x:c r="E254" s="136"/>
      <x:c r="F254" s="136"/>
      <x:c r="G254" s="136"/>
      <x:c r="H254" s="136"/>
      <x:c r="I254" s="136"/>
      <x:c r="J254" s="136"/>
      <x:c r="K254" s="136"/>
      <x:c r="L254" s="136"/>
      <x:c r="M254" s="136"/>
      <x:c r="N254" s="43"/>
      <x:c r="O254" s="136"/>
      <x:c r="P254" s="68"/>
      <x:c r="Q254" s="136"/>
      <x:c r="R254" s="136"/>
      <x:c r="S254" s="136"/>
      <x:c r="T254" s="136"/>
      <x:c r="U254" s="136"/>
      <x:c r="V254" s="136"/>
      <x:c r="W254" s="136"/>
      <x:c r="X254" s="136"/>
      <x:c r="Y254" s="136"/>
      <x:c r="Z254" s="136"/>
    </x:row>
    <x:row r="255" ht="15" hidden="0" customHeight="1">
      <x:c r="A255" s="136"/>
      <x:c r="B255" s="136"/>
      <x:c r="C255" s="136"/>
      <x:c r="D255" s="136"/>
      <x:c r="E255" s="136"/>
      <x:c r="F255" s="136"/>
      <x:c r="G255" s="136"/>
      <x:c r="H255" s="136"/>
      <x:c r="I255" s="136"/>
      <x:c r="J255" s="136"/>
      <x:c r="K255" s="136"/>
      <x:c r="L255" s="136"/>
      <x:c r="M255" s="136"/>
      <x:c r="N255" s="43"/>
      <x:c r="O255" s="136"/>
      <x:c r="P255" s="68"/>
      <x:c r="Q255" s="136"/>
      <x:c r="R255" s="136"/>
      <x:c r="S255" s="136"/>
      <x:c r="T255" s="136"/>
      <x:c r="U255" s="136"/>
      <x:c r="V255" s="136"/>
      <x:c r="W255" s="136"/>
      <x:c r="X255" s="136"/>
      <x:c r="Y255" s="136"/>
      <x:c r="Z255" s="136"/>
    </x:row>
    <x:row r="256" ht="15" hidden="0" customHeight="1">
      <x:c r="A256" s="136"/>
      <x:c r="B256" s="136"/>
      <x:c r="C256" s="136"/>
      <x:c r="D256" s="136"/>
      <x:c r="E256" s="136"/>
      <x:c r="F256" s="136"/>
      <x:c r="G256" s="136"/>
      <x:c r="H256" s="136"/>
      <x:c r="I256" s="136"/>
      <x:c r="J256" s="136"/>
      <x:c r="K256" s="136"/>
      <x:c r="L256" s="136"/>
      <x:c r="M256" s="136"/>
      <x:c r="N256" s="43"/>
      <x:c r="O256" s="136"/>
      <x:c r="P256" s="68"/>
      <x:c r="Q256" s="136"/>
      <x:c r="R256" s="136"/>
      <x:c r="S256" s="136"/>
      <x:c r="T256" s="136"/>
      <x:c r="U256" s="136"/>
      <x:c r="V256" s="136"/>
      <x:c r="W256" s="136"/>
      <x:c r="X256" s="136"/>
      <x:c r="Y256" s="136"/>
      <x:c r="Z256" s="136"/>
    </x:row>
    <x:row r="257" ht="15" hidden="0" customHeight="1">
      <x:c r="A257" s="136"/>
      <x:c r="B257" s="136"/>
      <x:c r="C257" s="136"/>
      <x:c r="D257" s="136"/>
      <x:c r="E257" s="136"/>
      <x:c r="F257" s="136"/>
      <x:c r="G257" s="136"/>
      <x:c r="H257" s="136"/>
      <x:c r="I257" s="136"/>
      <x:c r="J257" s="136"/>
      <x:c r="K257" s="136"/>
      <x:c r="L257" s="136"/>
      <x:c r="M257" s="136"/>
      <x:c r="N257" s="43"/>
      <x:c r="O257" s="136"/>
      <x:c r="P257" s="68"/>
      <x:c r="Q257" s="136"/>
      <x:c r="R257" s="136"/>
      <x:c r="S257" s="136"/>
      <x:c r="T257" s="136"/>
      <x:c r="U257" s="136"/>
      <x:c r="V257" s="136"/>
      <x:c r="W257" s="136"/>
      <x:c r="X257" s="136"/>
      <x:c r="Y257" s="136"/>
      <x:c r="Z257" s="136"/>
    </x:row>
    <x:row r="258" ht="15" hidden="0" customHeight="1">
      <x:c r="A258" s="136"/>
      <x:c r="B258" s="136"/>
      <x:c r="C258" s="136"/>
      <x:c r="D258" s="136"/>
      <x:c r="E258" s="136"/>
      <x:c r="F258" s="136"/>
      <x:c r="G258" s="136"/>
      <x:c r="H258" s="136"/>
      <x:c r="I258" s="136"/>
      <x:c r="J258" s="136"/>
      <x:c r="K258" s="136"/>
      <x:c r="L258" s="136"/>
      <x:c r="M258" s="136"/>
      <x:c r="N258" s="43"/>
      <x:c r="O258" s="136"/>
      <x:c r="P258" s="68"/>
      <x:c r="Q258" s="136"/>
      <x:c r="R258" s="136"/>
      <x:c r="S258" s="136"/>
      <x:c r="T258" s="136"/>
      <x:c r="U258" s="136"/>
      <x:c r="V258" s="136"/>
      <x:c r="W258" s="136"/>
      <x:c r="X258" s="136"/>
      <x:c r="Y258" s="136"/>
      <x:c r="Z258" s="136"/>
    </x:row>
    <x:row r="259" ht="15" hidden="0" customHeight="1">
      <x:c r="A259" s="136"/>
      <x:c r="B259" s="136"/>
      <x:c r="C259" s="136"/>
      <x:c r="D259" s="136"/>
      <x:c r="E259" s="136"/>
      <x:c r="F259" s="136"/>
      <x:c r="G259" s="136"/>
      <x:c r="H259" s="136"/>
      <x:c r="I259" s="136"/>
      <x:c r="J259" s="136"/>
      <x:c r="K259" s="136"/>
      <x:c r="L259" s="136"/>
      <x:c r="M259" s="136"/>
      <x:c r="N259" s="43"/>
      <x:c r="O259" s="136"/>
      <x:c r="P259" s="68"/>
      <x:c r="Q259" s="136"/>
      <x:c r="R259" s="136"/>
      <x:c r="S259" s="136"/>
      <x:c r="T259" s="136"/>
      <x:c r="U259" s="136"/>
      <x:c r="V259" s="136"/>
      <x:c r="W259" s="136"/>
      <x:c r="X259" s="136"/>
      <x:c r="Y259" s="136"/>
      <x:c r="Z259" s="136"/>
    </x:row>
    <x:row r="260" ht="15" hidden="0" customHeight="1">
      <x:c r="A260" s="136"/>
      <x:c r="B260" s="136"/>
      <x:c r="C260" s="136"/>
      <x:c r="D260" s="136"/>
      <x:c r="E260" s="136"/>
      <x:c r="F260" s="136"/>
      <x:c r="G260" s="136"/>
      <x:c r="H260" s="136"/>
      <x:c r="I260" s="136"/>
      <x:c r="J260" s="136"/>
      <x:c r="K260" s="136"/>
      <x:c r="L260" s="136"/>
      <x:c r="M260" s="136"/>
      <x:c r="N260" s="43"/>
      <x:c r="O260" s="136"/>
      <x:c r="P260" s="68"/>
      <x:c r="Q260" s="136"/>
      <x:c r="R260" s="136"/>
      <x:c r="S260" s="136"/>
      <x:c r="T260" s="136"/>
      <x:c r="U260" s="136"/>
      <x:c r="V260" s="136"/>
      <x:c r="W260" s="136"/>
      <x:c r="X260" s="136"/>
      <x:c r="Y260" s="136"/>
      <x:c r="Z260" s="136"/>
    </x:row>
    <x:row r="261" ht="15" hidden="0" customHeight="1">
      <x:c r="A261" s="136"/>
      <x:c r="B261" s="136"/>
      <x:c r="C261" s="136"/>
      <x:c r="D261" s="136"/>
      <x:c r="E261" s="136"/>
      <x:c r="F261" s="136"/>
      <x:c r="G261" s="136"/>
      <x:c r="H261" s="136"/>
      <x:c r="I261" s="136"/>
      <x:c r="J261" s="136"/>
      <x:c r="K261" s="136"/>
      <x:c r="L261" s="136"/>
      <x:c r="M261" s="136"/>
      <x:c r="N261" s="43"/>
      <x:c r="O261" s="136"/>
      <x:c r="P261" s="68"/>
      <x:c r="Q261" s="136"/>
      <x:c r="R261" s="136"/>
      <x:c r="S261" s="136"/>
      <x:c r="T261" s="136"/>
      <x:c r="U261" s="136"/>
      <x:c r="V261" s="136"/>
      <x:c r="W261" s="136"/>
      <x:c r="X261" s="136"/>
      <x:c r="Y261" s="136"/>
      <x:c r="Z261" s="136"/>
    </x:row>
    <x:row r="262" ht="15" hidden="0" customHeight="1">
      <x:c r="A262" s="136"/>
      <x:c r="B262" s="136"/>
      <x:c r="C262" s="136"/>
      <x:c r="D262" s="136"/>
      <x:c r="E262" s="136"/>
      <x:c r="F262" s="136"/>
      <x:c r="G262" s="136"/>
      <x:c r="H262" s="136"/>
      <x:c r="I262" s="136"/>
      <x:c r="J262" s="136"/>
      <x:c r="K262" s="136"/>
      <x:c r="L262" s="136"/>
      <x:c r="M262" s="136"/>
      <x:c r="N262" s="43"/>
      <x:c r="O262" s="136"/>
      <x:c r="P262" s="68"/>
      <x:c r="Q262" s="136"/>
      <x:c r="R262" s="136"/>
      <x:c r="S262" s="136"/>
      <x:c r="T262" s="136"/>
      <x:c r="U262" s="136"/>
      <x:c r="V262" s="136"/>
      <x:c r="W262" s="136"/>
      <x:c r="X262" s="136"/>
      <x:c r="Y262" s="136"/>
      <x:c r="Z262" s="136"/>
    </x:row>
    <x:row r="263" ht="15" hidden="0" customHeight="1">
      <x:c r="A263" s="136"/>
      <x:c r="B263" s="136"/>
      <x:c r="C263" s="136"/>
      <x:c r="D263" s="136"/>
      <x:c r="E263" s="136"/>
      <x:c r="F263" s="136"/>
      <x:c r="G263" s="136"/>
      <x:c r="H263" s="136"/>
      <x:c r="I263" s="136"/>
      <x:c r="J263" s="136"/>
      <x:c r="K263" s="136"/>
      <x:c r="L263" s="136"/>
      <x:c r="M263" s="136"/>
      <x:c r="N263" s="43"/>
      <x:c r="O263" s="136"/>
      <x:c r="P263" s="68"/>
      <x:c r="Q263" s="136"/>
      <x:c r="R263" s="136"/>
      <x:c r="S263" s="136"/>
      <x:c r="T263" s="136"/>
      <x:c r="U263" s="136"/>
      <x:c r="V263" s="136"/>
      <x:c r="W263" s="136"/>
      <x:c r="X263" s="136"/>
      <x:c r="Y263" s="136"/>
      <x:c r="Z263" s="136"/>
    </x:row>
    <x:row r="264" ht="15" hidden="0" customHeight="1">
      <x:c r="A264" s="136"/>
      <x:c r="B264" s="136"/>
      <x:c r="C264" s="136"/>
      <x:c r="D264" s="136"/>
      <x:c r="E264" s="136"/>
      <x:c r="F264" s="136"/>
      <x:c r="G264" s="136"/>
      <x:c r="H264" s="136"/>
      <x:c r="I264" s="136"/>
      <x:c r="J264" s="136"/>
      <x:c r="K264" s="136"/>
      <x:c r="L264" s="136"/>
      <x:c r="M264" s="136"/>
      <x:c r="N264" s="43"/>
      <x:c r="O264" s="136"/>
      <x:c r="P264" s="68"/>
      <x:c r="Q264" s="136"/>
      <x:c r="R264" s="136"/>
      <x:c r="S264" s="136"/>
      <x:c r="T264" s="136"/>
      <x:c r="U264" s="136"/>
      <x:c r="V264" s="136"/>
      <x:c r="W264" s="136"/>
      <x:c r="X264" s="136"/>
      <x:c r="Y264" s="136"/>
      <x:c r="Z264" s="136"/>
    </x:row>
    <x:row r="265" ht="15" hidden="0" customHeight="1">
      <x:c r="A265" s="136"/>
      <x:c r="B265" s="136"/>
      <x:c r="C265" s="136"/>
      <x:c r="D265" s="136"/>
      <x:c r="E265" s="136"/>
      <x:c r="F265" s="136"/>
      <x:c r="G265" s="136"/>
      <x:c r="H265" s="136"/>
      <x:c r="I265" s="136"/>
      <x:c r="J265" s="136"/>
      <x:c r="K265" s="136"/>
      <x:c r="L265" s="136"/>
      <x:c r="M265" s="136"/>
      <x:c r="N265" s="43"/>
      <x:c r="O265" s="136"/>
      <x:c r="P265" s="68"/>
      <x:c r="Q265" s="136"/>
      <x:c r="R265" s="136"/>
      <x:c r="S265" s="136"/>
      <x:c r="T265" s="136"/>
      <x:c r="U265" s="136"/>
      <x:c r="V265" s="136"/>
      <x:c r="W265" s="136"/>
      <x:c r="X265" s="136"/>
      <x:c r="Y265" s="136"/>
      <x:c r="Z265" s="136"/>
    </x:row>
    <x:row r="266" ht="15" hidden="0" customHeight="1">
      <x:c r="A266" s="136"/>
      <x:c r="B266" s="136"/>
      <x:c r="C266" s="136"/>
      <x:c r="D266" s="136"/>
      <x:c r="E266" s="136"/>
      <x:c r="F266" s="136"/>
      <x:c r="G266" s="136"/>
      <x:c r="H266" s="136"/>
      <x:c r="I266" s="136"/>
      <x:c r="J266" s="136"/>
      <x:c r="K266" s="136"/>
      <x:c r="L266" s="136"/>
      <x:c r="M266" s="136"/>
      <x:c r="N266" s="43"/>
      <x:c r="O266" s="136"/>
      <x:c r="P266" s="68"/>
      <x:c r="Q266" s="136"/>
      <x:c r="R266" s="136"/>
      <x:c r="S266" s="136"/>
      <x:c r="T266" s="136"/>
      <x:c r="U266" s="136"/>
      <x:c r="V266" s="136"/>
      <x:c r="W266" s="136"/>
      <x:c r="X266" s="136"/>
      <x:c r="Y266" s="136"/>
      <x:c r="Z266" s="136"/>
    </x:row>
    <x:row r="267" ht="15" hidden="0" customHeight="1">
      <x:c r="A267" s="136"/>
      <x:c r="B267" s="136"/>
      <x:c r="C267" s="136"/>
      <x:c r="D267" s="136"/>
      <x:c r="E267" s="136"/>
      <x:c r="F267" s="136"/>
      <x:c r="G267" s="136"/>
      <x:c r="H267" s="136"/>
      <x:c r="I267" s="136"/>
      <x:c r="J267" s="136"/>
      <x:c r="K267" s="136"/>
      <x:c r="L267" s="136"/>
      <x:c r="M267" s="136"/>
      <x:c r="N267" s="43"/>
      <x:c r="O267" s="136"/>
      <x:c r="P267" s="68"/>
      <x:c r="Q267" s="136"/>
      <x:c r="R267" s="136"/>
      <x:c r="S267" s="136"/>
      <x:c r="T267" s="136"/>
      <x:c r="U267" s="136"/>
      <x:c r="V267" s="136"/>
      <x:c r="W267" s="136"/>
      <x:c r="X267" s="136"/>
      <x:c r="Y267" s="136"/>
      <x:c r="Z267" s="136"/>
    </x:row>
    <x:row r="268" ht="15" hidden="0" customHeight="1">
      <x:c r="A268" s="136"/>
      <x:c r="B268" s="136"/>
      <x:c r="C268" s="136"/>
      <x:c r="D268" s="136"/>
      <x:c r="E268" s="136"/>
      <x:c r="F268" s="136"/>
      <x:c r="G268" s="136"/>
      <x:c r="H268" s="136"/>
      <x:c r="I268" s="136"/>
      <x:c r="J268" s="136"/>
      <x:c r="K268" s="136"/>
      <x:c r="L268" s="136"/>
      <x:c r="M268" s="136"/>
      <x:c r="N268" s="43"/>
      <x:c r="O268" s="136"/>
      <x:c r="P268" s="68"/>
      <x:c r="Q268" s="136"/>
      <x:c r="R268" s="136"/>
      <x:c r="S268" s="136"/>
      <x:c r="T268" s="136"/>
      <x:c r="U268" s="136"/>
      <x:c r="V268" s="136"/>
      <x:c r="W268" s="136"/>
      <x:c r="X268" s="136"/>
      <x:c r="Y268" s="136"/>
      <x:c r="Z268" s="136"/>
    </x:row>
    <x:row r="269" ht="15" hidden="0" customHeight="1">
      <x:c r="A269" s="136"/>
      <x:c r="B269" s="136"/>
      <x:c r="C269" s="136"/>
      <x:c r="D269" s="136"/>
      <x:c r="E269" s="136"/>
      <x:c r="F269" s="136"/>
      <x:c r="G269" s="136"/>
      <x:c r="H269" s="136"/>
      <x:c r="I269" s="136"/>
      <x:c r="J269" s="136"/>
      <x:c r="K269" s="136"/>
      <x:c r="L269" s="136"/>
      <x:c r="M269" s="136"/>
      <x:c r="N269" s="43"/>
      <x:c r="O269" s="136"/>
      <x:c r="P269" s="68"/>
      <x:c r="Q269" s="136"/>
      <x:c r="R269" s="136"/>
      <x:c r="S269" s="136"/>
      <x:c r="T269" s="136"/>
      <x:c r="U269" s="136"/>
      <x:c r="V269" s="136"/>
      <x:c r="W269" s="136"/>
      <x:c r="X269" s="136"/>
      <x:c r="Y269" s="136"/>
      <x:c r="Z269" s="136"/>
    </x:row>
    <x:row r="270" ht="15" hidden="0" customHeight="1">
      <x:c r="A270" s="136"/>
      <x:c r="B270" s="136"/>
      <x:c r="C270" s="136"/>
      <x:c r="D270" s="136"/>
      <x:c r="E270" s="136"/>
      <x:c r="F270" s="136"/>
      <x:c r="G270" s="136"/>
      <x:c r="H270" s="136"/>
      <x:c r="I270" s="136"/>
      <x:c r="J270" s="136"/>
      <x:c r="K270" s="136"/>
      <x:c r="L270" s="136"/>
      <x:c r="M270" s="136"/>
      <x:c r="N270" s="43"/>
      <x:c r="O270" s="136"/>
      <x:c r="P270" s="68"/>
      <x:c r="Q270" s="136"/>
      <x:c r="R270" s="136"/>
      <x:c r="S270" s="136"/>
      <x:c r="T270" s="136"/>
      <x:c r="U270" s="136"/>
      <x:c r="V270" s="136"/>
      <x:c r="W270" s="136"/>
      <x:c r="X270" s="136"/>
      <x:c r="Y270" s="136"/>
      <x:c r="Z270" s="136"/>
    </x:row>
    <x:row r="271" ht="15" hidden="0" customHeight="1">
      <x:c r="A271" s="136"/>
      <x:c r="B271" s="136"/>
      <x:c r="C271" s="136"/>
      <x:c r="D271" s="136"/>
      <x:c r="E271" s="136"/>
      <x:c r="F271" s="136"/>
      <x:c r="G271" s="136"/>
      <x:c r="H271" s="136"/>
      <x:c r="I271" s="136"/>
      <x:c r="J271" s="136"/>
      <x:c r="K271" s="136"/>
      <x:c r="L271" s="136"/>
      <x:c r="M271" s="136"/>
      <x:c r="N271" s="43"/>
      <x:c r="O271" s="136"/>
      <x:c r="P271" s="68"/>
      <x:c r="Q271" s="136"/>
      <x:c r="R271" s="136"/>
      <x:c r="S271" s="136"/>
      <x:c r="T271" s="136"/>
      <x:c r="U271" s="136"/>
      <x:c r="V271" s="136"/>
      <x:c r="W271" s="136"/>
      <x:c r="X271" s="136"/>
      <x:c r="Y271" s="136"/>
      <x:c r="Z271" s="136"/>
    </x:row>
    <x:row r="272" ht="15" hidden="0" customHeight="1">
      <x:c r="A272" s="136"/>
      <x:c r="B272" s="136"/>
      <x:c r="C272" s="136"/>
      <x:c r="D272" s="136"/>
      <x:c r="E272" s="136"/>
      <x:c r="F272" s="136"/>
      <x:c r="G272" s="136"/>
      <x:c r="H272" s="136"/>
      <x:c r="I272" s="136"/>
      <x:c r="J272" s="136"/>
      <x:c r="K272" s="136"/>
      <x:c r="L272" s="136"/>
      <x:c r="M272" s="136"/>
      <x:c r="N272" s="43"/>
      <x:c r="O272" s="136"/>
      <x:c r="P272" s="68"/>
      <x:c r="Q272" s="136"/>
      <x:c r="R272" s="136"/>
      <x:c r="S272" s="136"/>
      <x:c r="T272" s="136"/>
      <x:c r="U272" s="136"/>
      <x:c r="V272" s="136"/>
      <x:c r="W272" s="136"/>
      <x:c r="X272" s="136"/>
      <x:c r="Y272" s="136"/>
      <x:c r="Z272" s="136"/>
    </x:row>
    <x:row r="273" ht="15" hidden="0" customHeight="1">
      <x:c r="A273" s="136"/>
      <x:c r="B273" s="136"/>
      <x:c r="C273" s="136"/>
      <x:c r="D273" s="136"/>
      <x:c r="E273" s="136"/>
      <x:c r="F273" s="136"/>
      <x:c r="G273" s="136"/>
      <x:c r="H273" s="136"/>
      <x:c r="I273" s="136"/>
      <x:c r="J273" s="136"/>
      <x:c r="K273" s="136"/>
      <x:c r="L273" s="136"/>
      <x:c r="M273" s="136"/>
      <x:c r="N273" s="43"/>
      <x:c r="O273" s="136"/>
      <x:c r="P273" s="68"/>
      <x:c r="Q273" s="136"/>
      <x:c r="R273" s="136"/>
      <x:c r="S273" s="136"/>
      <x:c r="T273" s="136"/>
      <x:c r="U273" s="136"/>
      <x:c r="V273" s="136"/>
      <x:c r="W273" s="136"/>
      <x:c r="X273" s="136"/>
      <x:c r="Y273" s="136"/>
      <x:c r="Z273" s="136"/>
    </x:row>
    <x:row r="274" ht="15" hidden="0" customHeight="1">
      <x:c r="A274" s="136"/>
      <x:c r="B274" s="136"/>
      <x:c r="C274" s="136"/>
      <x:c r="D274" s="136"/>
      <x:c r="E274" s="136"/>
      <x:c r="F274" s="136"/>
      <x:c r="G274" s="136"/>
      <x:c r="H274" s="136"/>
      <x:c r="I274" s="136"/>
      <x:c r="J274" s="136"/>
      <x:c r="K274" s="136"/>
      <x:c r="L274" s="136"/>
      <x:c r="M274" s="136"/>
      <x:c r="N274" s="43"/>
      <x:c r="O274" s="136"/>
      <x:c r="P274" s="68"/>
      <x:c r="Q274" s="136"/>
      <x:c r="R274" s="136"/>
      <x:c r="S274" s="136"/>
      <x:c r="T274" s="136"/>
      <x:c r="U274" s="136"/>
      <x:c r="V274" s="136"/>
      <x:c r="W274" s="136"/>
      <x:c r="X274" s="136"/>
      <x:c r="Y274" s="136"/>
      <x:c r="Z274" s="136"/>
    </x:row>
    <x:row r="275" ht="15" hidden="0" customHeight="1">
      <x:c r="A275" s="136"/>
      <x:c r="B275" s="136"/>
      <x:c r="C275" s="136"/>
      <x:c r="D275" s="136"/>
      <x:c r="E275" s="136"/>
      <x:c r="F275" s="136"/>
      <x:c r="G275" s="136"/>
      <x:c r="H275" s="136"/>
      <x:c r="I275" s="136"/>
      <x:c r="J275" s="136"/>
      <x:c r="K275" s="136"/>
      <x:c r="L275" s="136"/>
      <x:c r="M275" s="136"/>
      <x:c r="N275" s="43"/>
      <x:c r="O275" s="136"/>
      <x:c r="P275" s="68"/>
      <x:c r="Q275" s="136"/>
      <x:c r="R275" s="136"/>
      <x:c r="S275" s="136"/>
      <x:c r="T275" s="136"/>
      <x:c r="U275" s="136"/>
      <x:c r="V275" s="136"/>
      <x:c r="W275" s="136"/>
      <x:c r="X275" s="136"/>
      <x:c r="Y275" s="136"/>
      <x:c r="Z275" s="136"/>
    </x:row>
    <x:row r="276" ht="15" hidden="0" customHeight="1">
      <x:c r="A276" s="136"/>
      <x:c r="B276" s="136"/>
      <x:c r="C276" s="136"/>
      <x:c r="D276" s="136"/>
      <x:c r="E276" s="136"/>
      <x:c r="F276" s="136"/>
      <x:c r="G276" s="136"/>
      <x:c r="H276" s="136"/>
      <x:c r="I276" s="136"/>
      <x:c r="J276" s="136"/>
      <x:c r="K276" s="136"/>
      <x:c r="L276" s="136"/>
      <x:c r="M276" s="136"/>
      <x:c r="N276" s="43"/>
      <x:c r="O276" s="136"/>
      <x:c r="P276" s="68"/>
      <x:c r="Q276" s="136"/>
      <x:c r="R276" s="136"/>
      <x:c r="S276" s="136"/>
      <x:c r="T276" s="136"/>
      <x:c r="U276" s="136"/>
      <x:c r="V276" s="136"/>
      <x:c r="W276" s="136"/>
      <x:c r="X276" s="136"/>
      <x:c r="Y276" s="136"/>
      <x:c r="Z276" s="136"/>
    </x:row>
    <x:row r="277" ht="15" hidden="0" customHeight="1">
      <x:c r="A277" s="136"/>
      <x:c r="B277" s="136"/>
      <x:c r="C277" s="136"/>
      <x:c r="D277" s="136"/>
      <x:c r="E277" s="136"/>
      <x:c r="F277" s="136"/>
      <x:c r="G277" s="136"/>
      <x:c r="H277" s="136"/>
      <x:c r="I277" s="136"/>
      <x:c r="J277" s="136"/>
      <x:c r="K277" s="136"/>
      <x:c r="L277" s="136"/>
      <x:c r="M277" s="136"/>
      <x:c r="N277" s="43"/>
      <x:c r="O277" s="136"/>
      <x:c r="P277" s="68"/>
      <x:c r="Q277" s="136"/>
      <x:c r="R277" s="136"/>
      <x:c r="S277" s="136"/>
      <x:c r="T277" s="136"/>
      <x:c r="U277" s="136"/>
      <x:c r="V277" s="136"/>
      <x:c r="W277" s="136"/>
      <x:c r="X277" s="136"/>
      <x:c r="Y277" s="136"/>
      <x:c r="Z277" s="136"/>
    </x:row>
    <x:row r="278" ht="15" hidden="0" customHeight="1">
      <x:c r="A278" s="136"/>
      <x:c r="B278" s="136"/>
      <x:c r="C278" s="136"/>
      <x:c r="D278" s="136"/>
      <x:c r="E278" s="136"/>
      <x:c r="F278" s="136"/>
      <x:c r="G278" s="136"/>
      <x:c r="H278" s="136"/>
      <x:c r="I278" s="136"/>
      <x:c r="J278" s="136"/>
      <x:c r="K278" s="136"/>
      <x:c r="L278" s="136"/>
      <x:c r="M278" s="136"/>
      <x:c r="N278" s="43"/>
      <x:c r="O278" s="136"/>
      <x:c r="P278" s="68"/>
      <x:c r="Q278" s="136"/>
      <x:c r="R278" s="136"/>
      <x:c r="S278" s="136"/>
      <x:c r="T278" s="136"/>
      <x:c r="U278" s="136"/>
      <x:c r="V278" s="136"/>
      <x:c r="W278" s="136"/>
      <x:c r="X278" s="136"/>
      <x:c r="Y278" s="136"/>
      <x:c r="Z278" s="136"/>
    </x:row>
    <x:row r="279" ht="15" hidden="0" customHeight="1">
      <x:c r="A279" s="136"/>
      <x:c r="B279" s="136"/>
      <x:c r="C279" s="136"/>
      <x:c r="D279" s="136"/>
      <x:c r="E279" s="136"/>
      <x:c r="F279" s="136"/>
      <x:c r="G279" s="136"/>
      <x:c r="H279" s="136"/>
      <x:c r="I279" s="136"/>
      <x:c r="J279" s="136"/>
      <x:c r="K279" s="136"/>
      <x:c r="L279" s="136"/>
      <x:c r="M279" s="136"/>
      <x:c r="N279" s="43"/>
      <x:c r="O279" s="136"/>
      <x:c r="P279" s="68"/>
      <x:c r="Q279" s="136"/>
      <x:c r="R279" s="136"/>
      <x:c r="S279" s="136"/>
      <x:c r="T279" s="136"/>
      <x:c r="U279" s="136"/>
      <x:c r="V279" s="136"/>
      <x:c r="W279" s="136"/>
      <x:c r="X279" s="136"/>
      <x:c r="Y279" s="136"/>
      <x:c r="Z279" s="136"/>
    </x:row>
    <x:row r="280" ht="15" hidden="0" customHeight="1">
      <x:c r="A280" s="136"/>
      <x:c r="B280" s="136"/>
      <x:c r="C280" s="136"/>
      <x:c r="D280" s="136"/>
      <x:c r="E280" s="136"/>
      <x:c r="F280" s="136"/>
      <x:c r="G280" s="136"/>
      <x:c r="H280" s="136"/>
      <x:c r="I280" s="136"/>
      <x:c r="J280" s="136"/>
      <x:c r="K280" s="136"/>
      <x:c r="L280" s="136"/>
      <x:c r="M280" s="136"/>
      <x:c r="N280" s="43"/>
      <x:c r="O280" s="136"/>
      <x:c r="P280" s="68"/>
      <x:c r="Q280" s="136"/>
      <x:c r="R280" s="136"/>
      <x:c r="S280" s="136"/>
      <x:c r="T280" s="136"/>
      <x:c r="U280" s="136"/>
      <x:c r="V280" s="136"/>
      <x:c r="W280" s="136"/>
      <x:c r="X280" s="136"/>
      <x:c r="Y280" s="136"/>
      <x:c r="Z280" s="136"/>
    </x:row>
    <x:row r="281" ht="15" hidden="0" customHeight="1">
      <x:c r="A281" s="136"/>
      <x:c r="B281" s="136"/>
      <x:c r="C281" s="136"/>
      <x:c r="D281" s="136"/>
      <x:c r="E281" s="136"/>
      <x:c r="F281" s="136"/>
      <x:c r="G281" s="136"/>
      <x:c r="H281" s="136"/>
      <x:c r="I281" s="136"/>
      <x:c r="J281" s="136"/>
      <x:c r="K281" s="136"/>
      <x:c r="L281" s="136"/>
      <x:c r="M281" s="136"/>
      <x:c r="N281" s="43"/>
      <x:c r="O281" s="136"/>
      <x:c r="P281" s="68"/>
      <x:c r="Q281" s="136"/>
      <x:c r="R281" s="136"/>
      <x:c r="S281" s="136"/>
      <x:c r="T281" s="136"/>
      <x:c r="U281" s="136"/>
      <x:c r="V281" s="136"/>
      <x:c r="W281" s="136"/>
      <x:c r="X281" s="136"/>
      <x:c r="Y281" s="136"/>
      <x:c r="Z281" s="136"/>
    </x:row>
    <x:row r="282" ht="15" hidden="0" customHeight="1">
      <x:c r="A282" s="136"/>
      <x:c r="B282" s="136"/>
      <x:c r="C282" s="136"/>
      <x:c r="D282" s="136"/>
      <x:c r="E282" s="136"/>
      <x:c r="F282" s="136"/>
      <x:c r="G282" s="136"/>
      <x:c r="H282" s="136"/>
      <x:c r="I282" s="136"/>
      <x:c r="J282" s="136"/>
      <x:c r="K282" s="136"/>
      <x:c r="L282" s="136"/>
      <x:c r="M282" s="136"/>
      <x:c r="N282" s="43"/>
      <x:c r="O282" s="136"/>
      <x:c r="P282" s="68"/>
      <x:c r="Q282" s="136"/>
      <x:c r="R282" s="136"/>
      <x:c r="S282" s="136"/>
      <x:c r="T282" s="136"/>
      <x:c r="U282" s="136"/>
      <x:c r="V282" s="136"/>
      <x:c r="W282" s="136"/>
      <x:c r="X282" s="136"/>
      <x:c r="Y282" s="136"/>
      <x:c r="Z282" s="136"/>
    </x:row>
    <x:row r="283" ht="15" hidden="0" customHeight="1">
      <x:c r="A283" s="136"/>
      <x:c r="B283" s="136"/>
      <x:c r="C283" s="136"/>
      <x:c r="D283" s="136"/>
      <x:c r="E283" s="136"/>
      <x:c r="F283" s="136"/>
      <x:c r="G283" s="136"/>
      <x:c r="H283" s="136"/>
      <x:c r="I283" s="136"/>
      <x:c r="J283" s="136"/>
      <x:c r="K283" s="136"/>
      <x:c r="L283" s="136"/>
      <x:c r="M283" s="136"/>
      <x:c r="N283" s="43"/>
      <x:c r="O283" s="136"/>
      <x:c r="P283" s="68"/>
      <x:c r="Q283" s="136"/>
      <x:c r="R283" s="136"/>
      <x:c r="S283" s="136"/>
      <x:c r="T283" s="136"/>
      <x:c r="U283" s="136"/>
      <x:c r="V283" s="136"/>
      <x:c r="W283" s="136"/>
      <x:c r="X283" s="136"/>
      <x:c r="Y283" s="136"/>
      <x:c r="Z283" s="136"/>
    </x:row>
    <x:row r="284" ht="15" hidden="0" customHeight="1">
      <x:c r="A284" s="136"/>
      <x:c r="B284" s="136"/>
      <x:c r="C284" s="136"/>
      <x:c r="D284" s="136"/>
      <x:c r="E284" s="136"/>
      <x:c r="F284" s="136"/>
      <x:c r="G284" s="136"/>
      <x:c r="H284" s="136"/>
      <x:c r="I284" s="136"/>
      <x:c r="J284" s="136"/>
      <x:c r="K284" s="136"/>
      <x:c r="L284" s="136"/>
      <x:c r="M284" s="136"/>
      <x:c r="N284" s="43"/>
      <x:c r="O284" s="136"/>
      <x:c r="P284" s="68"/>
      <x:c r="Q284" s="136"/>
      <x:c r="R284" s="136"/>
      <x:c r="S284" s="136"/>
      <x:c r="T284" s="136"/>
      <x:c r="U284" s="136"/>
      <x:c r="V284" s="136"/>
      <x:c r="W284" s="136"/>
      <x:c r="X284" s="136"/>
      <x:c r="Y284" s="136"/>
      <x:c r="Z284" s="136"/>
    </x:row>
    <x:row r="285" ht="15" hidden="0" customHeight="1">
      <x:c r="A285" s="136"/>
      <x:c r="B285" s="136"/>
      <x:c r="C285" s="136"/>
      <x:c r="D285" s="136"/>
      <x:c r="E285" s="136"/>
      <x:c r="F285" s="136"/>
      <x:c r="G285" s="136"/>
      <x:c r="H285" s="136"/>
      <x:c r="I285" s="136"/>
      <x:c r="J285" s="136"/>
      <x:c r="K285" s="136"/>
      <x:c r="L285" s="136"/>
      <x:c r="M285" s="136"/>
      <x:c r="N285" s="43"/>
      <x:c r="O285" s="136"/>
      <x:c r="P285" s="68"/>
      <x:c r="Q285" s="136"/>
      <x:c r="R285" s="136"/>
      <x:c r="S285" s="136"/>
      <x:c r="T285" s="136"/>
      <x:c r="U285" s="136"/>
      <x:c r="V285" s="136"/>
      <x:c r="W285" s="136"/>
      <x:c r="X285" s="136"/>
      <x:c r="Y285" s="136"/>
      <x:c r="Z285" s="136"/>
    </x:row>
    <x:row r="286" ht="15" hidden="0" customHeight="1">
      <x:c r="A286" s="136"/>
      <x:c r="B286" s="136"/>
      <x:c r="C286" s="136"/>
      <x:c r="D286" s="136"/>
      <x:c r="E286" s="136"/>
      <x:c r="F286" s="136"/>
      <x:c r="G286" s="136"/>
      <x:c r="H286" s="136"/>
      <x:c r="I286" s="136"/>
      <x:c r="J286" s="136"/>
      <x:c r="K286" s="136"/>
      <x:c r="L286" s="136"/>
      <x:c r="M286" s="136"/>
      <x:c r="N286" s="43"/>
      <x:c r="O286" s="136"/>
      <x:c r="P286" s="68"/>
      <x:c r="Q286" s="136"/>
      <x:c r="R286" s="136"/>
      <x:c r="S286" s="136"/>
      <x:c r="T286" s="136"/>
      <x:c r="U286" s="136"/>
      <x:c r="V286" s="136"/>
      <x:c r="W286" s="136"/>
      <x:c r="X286" s="136"/>
      <x:c r="Y286" s="136"/>
      <x:c r="Z286" s="136"/>
    </x:row>
    <x:row r="287" ht="15" hidden="0" customHeight="1">
      <x:c r="A287" s="136"/>
      <x:c r="B287" s="136"/>
      <x:c r="C287" s="136"/>
      <x:c r="D287" s="136"/>
      <x:c r="E287" s="136"/>
      <x:c r="F287" s="136"/>
      <x:c r="G287" s="136"/>
      <x:c r="H287" s="136"/>
      <x:c r="I287" s="136"/>
      <x:c r="J287" s="136"/>
      <x:c r="K287" s="136"/>
      <x:c r="L287" s="136"/>
      <x:c r="M287" s="136"/>
      <x:c r="N287" s="43"/>
      <x:c r="O287" s="136"/>
      <x:c r="P287" s="68"/>
      <x:c r="Q287" s="136"/>
      <x:c r="R287" s="136"/>
      <x:c r="S287" s="136"/>
      <x:c r="T287" s="136"/>
      <x:c r="U287" s="136"/>
      <x:c r="V287" s="136"/>
      <x:c r="W287" s="136"/>
      <x:c r="X287" s="136"/>
      <x:c r="Y287" s="136"/>
      <x:c r="Z287" s="136"/>
    </x:row>
    <x:row r="288" ht="15" hidden="0" customHeight="1">
      <x:c r="A288" s="136"/>
      <x:c r="B288" s="136"/>
      <x:c r="C288" s="136"/>
      <x:c r="D288" s="136"/>
      <x:c r="E288" s="136"/>
      <x:c r="F288" s="136"/>
      <x:c r="G288" s="136"/>
      <x:c r="H288" s="136"/>
      <x:c r="I288" s="136"/>
      <x:c r="J288" s="136"/>
      <x:c r="K288" s="136"/>
      <x:c r="L288" s="136"/>
      <x:c r="M288" s="136"/>
      <x:c r="N288" s="43"/>
      <x:c r="O288" s="136"/>
      <x:c r="P288" s="68"/>
      <x:c r="Q288" s="136"/>
      <x:c r="R288" s="136"/>
      <x:c r="S288" s="136"/>
      <x:c r="T288" s="136"/>
      <x:c r="U288" s="136"/>
      <x:c r="V288" s="136"/>
      <x:c r="W288" s="136"/>
      <x:c r="X288" s="136"/>
      <x:c r="Y288" s="136"/>
      <x:c r="Z288" s="136"/>
    </x:row>
    <x:row r="289" ht="15" hidden="0" customHeight="1">
      <x:c r="A289" s="136"/>
      <x:c r="B289" s="136"/>
      <x:c r="C289" s="136"/>
      <x:c r="D289" s="136"/>
      <x:c r="E289" s="136"/>
      <x:c r="F289" s="136"/>
      <x:c r="G289" s="136"/>
      <x:c r="H289" s="136"/>
      <x:c r="I289" s="136"/>
      <x:c r="J289" s="136"/>
      <x:c r="K289" s="136"/>
      <x:c r="L289" s="136"/>
      <x:c r="M289" s="136"/>
      <x:c r="N289" s="43"/>
      <x:c r="O289" s="136"/>
      <x:c r="P289" s="68"/>
      <x:c r="Q289" s="136"/>
      <x:c r="R289" s="136"/>
      <x:c r="S289" s="136"/>
      <x:c r="T289" s="136"/>
      <x:c r="U289" s="136"/>
      <x:c r="V289" s="136"/>
      <x:c r="W289" s="136"/>
      <x:c r="X289" s="136"/>
      <x:c r="Y289" s="136"/>
      <x:c r="Z289" s="136"/>
    </x:row>
    <x:row r="290" ht="15" hidden="0" customHeight="1">
      <x:c r="A290" s="136"/>
      <x:c r="B290" s="136"/>
      <x:c r="C290" s="136"/>
      <x:c r="D290" s="136"/>
      <x:c r="E290" s="136"/>
      <x:c r="F290" s="136"/>
      <x:c r="G290" s="136"/>
      <x:c r="H290" s="136"/>
      <x:c r="I290" s="136"/>
      <x:c r="J290" s="136"/>
      <x:c r="K290" s="136"/>
      <x:c r="L290" s="136"/>
      <x:c r="M290" s="136"/>
      <x:c r="N290" s="43"/>
      <x:c r="O290" s="136"/>
      <x:c r="P290" s="68"/>
      <x:c r="Q290" s="136"/>
      <x:c r="R290" s="136"/>
      <x:c r="S290" s="136"/>
      <x:c r="T290" s="136"/>
      <x:c r="U290" s="136"/>
      <x:c r="V290" s="136"/>
      <x:c r="W290" s="136"/>
      <x:c r="X290" s="136"/>
      <x:c r="Y290" s="136"/>
      <x:c r="Z290" s="136"/>
    </x:row>
    <x:row r="291" ht="15" hidden="0" customHeight="1">
      <x:c r="A291" s="136"/>
      <x:c r="B291" s="136"/>
      <x:c r="C291" s="136"/>
      <x:c r="D291" s="136"/>
      <x:c r="E291" s="136"/>
      <x:c r="F291" s="136"/>
      <x:c r="G291" s="136"/>
      <x:c r="H291" s="136"/>
      <x:c r="I291" s="136"/>
      <x:c r="J291" s="136"/>
      <x:c r="K291" s="136"/>
      <x:c r="L291" s="136"/>
      <x:c r="M291" s="136"/>
      <x:c r="N291" s="43"/>
      <x:c r="O291" s="136"/>
      <x:c r="P291" s="68"/>
      <x:c r="Q291" s="136"/>
      <x:c r="R291" s="136"/>
      <x:c r="S291" s="136"/>
      <x:c r="T291" s="136"/>
      <x:c r="U291" s="136"/>
      <x:c r="V291" s="136"/>
      <x:c r="W291" s="136"/>
      <x:c r="X291" s="136"/>
      <x:c r="Y291" s="136"/>
      <x:c r="Z291" s="136"/>
    </x:row>
    <x:row r="292" ht="15" hidden="0" customHeight="1">
      <x:c r="A292" s="136"/>
      <x:c r="B292" s="136"/>
      <x:c r="C292" s="136"/>
      <x:c r="D292" s="136"/>
      <x:c r="E292" s="136"/>
      <x:c r="F292" s="136"/>
      <x:c r="G292" s="136"/>
      <x:c r="H292" s="136"/>
      <x:c r="I292" s="136"/>
      <x:c r="J292" s="136"/>
      <x:c r="K292" s="136"/>
      <x:c r="L292" s="136"/>
      <x:c r="M292" s="136"/>
      <x:c r="N292" s="43"/>
      <x:c r="O292" s="136"/>
      <x:c r="P292" s="68"/>
      <x:c r="Q292" s="136"/>
      <x:c r="R292" s="136"/>
      <x:c r="S292" s="136"/>
      <x:c r="T292" s="136"/>
      <x:c r="U292" s="136"/>
      <x:c r="V292" s="136"/>
      <x:c r="W292" s="136"/>
      <x:c r="X292" s="136"/>
      <x:c r="Y292" s="136"/>
      <x:c r="Z292" s="136"/>
    </x:row>
    <x:row r="293" ht="15" hidden="0" customHeight="1">
      <x:c r="A293" s="136"/>
      <x:c r="B293" s="136"/>
      <x:c r="C293" s="136"/>
      <x:c r="D293" s="136"/>
      <x:c r="E293" s="136"/>
      <x:c r="F293" s="136"/>
      <x:c r="G293" s="136"/>
      <x:c r="H293" s="136"/>
      <x:c r="I293" s="136"/>
      <x:c r="J293" s="136"/>
      <x:c r="K293" s="136"/>
      <x:c r="L293" s="136"/>
      <x:c r="M293" s="136"/>
      <x:c r="N293" s="43"/>
      <x:c r="O293" s="136"/>
      <x:c r="P293" s="68"/>
      <x:c r="Q293" s="136"/>
      <x:c r="R293" s="136"/>
      <x:c r="S293" s="136"/>
      <x:c r="T293" s="136"/>
      <x:c r="U293" s="136"/>
      <x:c r="V293" s="136"/>
      <x:c r="W293" s="136"/>
      <x:c r="X293" s="136"/>
      <x:c r="Y293" s="136"/>
      <x:c r="Z293" s="136"/>
    </x:row>
    <x:row r="294" ht="15" hidden="0" customHeight="1">
      <x:c r="A294" s="136"/>
      <x:c r="B294" s="136"/>
      <x:c r="C294" s="136"/>
      <x:c r="D294" s="136"/>
      <x:c r="E294" s="136"/>
      <x:c r="F294" s="136"/>
      <x:c r="G294" s="136"/>
      <x:c r="H294" s="136"/>
      <x:c r="I294" s="136"/>
      <x:c r="J294" s="136"/>
      <x:c r="K294" s="136"/>
      <x:c r="L294" s="136"/>
      <x:c r="M294" s="136"/>
      <x:c r="N294" s="43"/>
      <x:c r="O294" s="136"/>
      <x:c r="P294" s="68"/>
      <x:c r="Q294" s="136"/>
      <x:c r="R294" s="136"/>
      <x:c r="S294" s="136"/>
      <x:c r="T294" s="136"/>
      <x:c r="U294" s="136"/>
      <x:c r="V294" s="136"/>
      <x:c r="W294" s="136"/>
      <x:c r="X294" s="136"/>
      <x:c r="Y294" s="136"/>
      <x:c r="Z294" s="136"/>
    </x:row>
    <x:row r="295" ht="15" hidden="0" customHeight="1">
      <x:c r="A295" s="136"/>
      <x:c r="B295" s="136"/>
      <x:c r="C295" s="136"/>
      <x:c r="D295" s="136"/>
      <x:c r="E295" s="136"/>
      <x:c r="F295" s="136"/>
      <x:c r="G295" s="136"/>
      <x:c r="H295" s="136"/>
      <x:c r="I295" s="136"/>
      <x:c r="J295" s="136"/>
      <x:c r="K295" s="136"/>
      <x:c r="L295" s="136"/>
      <x:c r="M295" s="136"/>
      <x:c r="N295" s="43"/>
      <x:c r="O295" s="136"/>
      <x:c r="P295" s="68"/>
      <x:c r="Q295" s="136"/>
      <x:c r="R295" s="136"/>
      <x:c r="S295" s="136"/>
      <x:c r="T295" s="136"/>
      <x:c r="U295" s="136"/>
      <x:c r="V295" s="136"/>
      <x:c r="W295" s="136"/>
      <x:c r="X295" s="136"/>
      <x:c r="Y295" s="136"/>
      <x:c r="Z295" s="136"/>
    </x:row>
    <x:row r="296" ht="15" hidden="0" customHeight="1">
      <x:c r="A296" s="136"/>
      <x:c r="B296" s="136"/>
      <x:c r="C296" s="136"/>
      <x:c r="D296" s="136"/>
      <x:c r="E296" s="136"/>
      <x:c r="F296" s="136"/>
      <x:c r="G296" s="136"/>
      <x:c r="H296" s="136"/>
      <x:c r="I296" s="136"/>
      <x:c r="J296" s="136"/>
      <x:c r="K296" s="136"/>
      <x:c r="L296" s="136"/>
      <x:c r="M296" s="136"/>
      <x:c r="N296" s="43"/>
      <x:c r="O296" s="136"/>
      <x:c r="P296" s="68"/>
      <x:c r="Q296" s="136"/>
      <x:c r="R296" s="136"/>
      <x:c r="S296" s="136"/>
      <x:c r="T296" s="136"/>
      <x:c r="U296" s="136"/>
      <x:c r="V296" s="136"/>
      <x:c r="W296" s="136"/>
      <x:c r="X296" s="136"/>
      <x:c r="Y296" s="136"/>
      <x:c r="Z296" s="136"/>
    </x:row>
    <x:row r="297" ht="15" hidden="0" customHeight="1">
      <x:c r="A297" s="136"/>
      <x:c r="B297" s="136"/>
      <x:c r="C297" s="136"/>
      <x:c r="D297" s="136"/>
      <x:c r="E297" s="136"/>
      <x:c r="F297" s="136"/>
      <x:c r="G297" s="136"/>
      <x:c r="H297" s="136"/>
      <x:c r="I297" s="136"/>
      <x:c r="J297" s="136"/>
      <x:c r="K297" s="136"/>
      <x:c r="L297" s="136"/>
      <x:c r="M297" s="136"/>
      <x:c r="N297" s="43"/>
      <x:c r="O297" s="136"/>
      <x:c r="P297" s="68"/>
      <x:c r="Q297" s="136"/>
      <x:c r="R297" s="136"/>
      <x:c r="S297" s="136"/>
      <x:c r="T297" s="136"/>
      <x:c r="U297" s="136"/>
      <x:c r="V297" s="136"/>
      <x:c r="W297" s="136"/>
      <x:c r="X297" s="136"/>
      <x:c r="Y297" s="136"/>
      <x:c r="Z297" s="136"/>
    </x:row>
    <x:row r="298" ht="15" hidden="0" customHeight="1">
      <x:c r="A298" s="136"/>
      <x:c r="B298" s="136"/>
      <x:c r="C298" s="136"/>
      <x:c r="D298" s="136"/>
      <x:c r="E298" s="136"/>
      <x:c r="F298" s="136"/>
      <x:c r="G298" s="136"/>
      <x:c r="H298" s="136"/>
      <x:c r="I298" s="136"/>
      <x:c r="J298" s="136"/>
      <x:c r="K298" s="136"/>
      <x:c r="L298" s="136"/>
      <x:c r="M298" s="136"/>
      <x:c r="N298" s="43"/>
      <x:c r="O298" s="136"/>
      <x:c r="P298" s="68"/>
      <x:c r="Q298" s="136"/>
      <x:c r="R298" s="136"/>
      <x:c r="S298" s="136"/>
      <x:c r="T298" s="136"/>
      <x:c r="U298" s="136"/>
      <x:c r="V298" s="136"/>
      <x:c r="W298" s="136"/>
      <x:c r="X298" s="136"/>
      <x:c r="Y298" s="136"/>
      <x:c r="Z298" s="136"/>
    </x:row>
    <x:row r="299" ht="15" hidden="0" customHeight="1">
      <x:c r="A299" s="136"/>
      <x:c r="B299" s="136"/>
      <x:c r="C299" s="136"/>
      <x:c r="D299" s="136"/>
      <x:c r="E299" s="136"/>
      <x:c r="F299" s="136"/>
      <x:c r="G299" s="136"/>
      <x:c r="H299" s="136"/>
      <x:c r="I299" s="136"/>
      <x:c r="J299" s="136"/>
      <x:c r="K299" s="136"/>
      <x:c r="L299" s="136"/>
      <x:c r="M299" s="136"/>
      <x:c r="N299" s="43"/>
      <x:c r="O299" s="136"/>
      <x:c r="P299" s="68"/>
      <x:c r="Q299" s="136"/>
      <x:c r="R299" s="136"/>
      <x:c r="S299" s="136"/>
      <x:c r="T299" s="136"/>
      <x:c r="U299" s="136"/>
      <x:c r="V299" s="136"/>
      <x:c r="W299" s="136"/>
      <x:c r="X299" s="136"/>
      <x:c r="Y299" s="136"/>
      <x:c r="Z299" s="136"/>
    </x:row>
    <x:row r="300" ht="15" hidden="0" customHeight="1">
      <x:c r="A300" s="136"/>
      <x:c r="B300" s="136"/>
      <x:c r="C300" s="136"/>
      <x:c r="D300" s="136"/>
      <x:c r="E300" s="136"/>
      <x:c r="F300" s="136"/>
      <x:c r="G300" s="136"/>
      <x:c r="H300" s="136"/>
      <x:c r="I300" s="136"/>
      <x:c r="J300" s="136"/>
      <x:c r="K300" s="136"/>
      <x:c r="L300" s="136"/>
      <x:c r="M300" s="136"/>
      <x:c r="N300" s="43"/>
      <x:c r="O300" s="136"/>
      <x:c r="P300" s="68"/>
      <x:c r="Q300" s="136"/>
      <x:c r="R300" s="136"/>
      <x:c r="S300" s="136"/>
      <x:c r="T300" s="136"/>
      <x:c r="U300" s="136"/>
      <x:c r="V300" s="136"/>
      <x:c r="W300" s="136"/>
      <x:c r="X300" s="136"/>
      <x:c r="Y300" s="136"/>
      <x:c r="Z300" s="136"/>
    </x:row>
    <x:row r="301" ht="15" hidden="0" customHeight="1">
      <x:c r="A301" s="136"/>
      <x:c r="B301" s="136"/>
      <x:c r="C301" s="136"/>
      <x:c r="D301" s="136"/>
      <x:c r="E301" s="136"/>
      <x:c r="F301" s="136"/>
      <x:c r="G301" s="136"/>
      <x:c r="H301" s="136"/>
      <x:c r="I301" s="136"/>
      <x:c r="J301" s="136"/>
      <x:c r="K301" s="136"/>
      <x:c r="L301" s="136"/>
      <x:c r="M301" s="136"/>
      <x:c r="N301" s="43"/>
      <x:c r="O301" s="136"/>
      <x:c r="P301" s="68"/>
      <x:c r="Q301" s="136"/>
      <x:c r="R301" s="136"/>
      <x:c r="S301" s="136"/>
      <x:c r="T301" s="136"/>
      <x:c r="U301" s="136"/>
      <x:c r="V301" s="136"/>
      <x:c r="W301" s="136"/>
      <x:c r="X301" s="136"/>
      <x:c r="Y301" s="136"/>
      <x:c r="Z301" s="136"/>
    </x:row>
    <x:row r="302" ht="15" hidden="0" customHeight="1">
      <x:c r="A302" s="136"/>
      <x:c r="B302" s="136"/>
      <x:c r="C302" s="136"/>
      <x:c r="D302" s="136"/>
      <x:c r="E302" s="136"/>
      <x:c r="F302" s="136"/>
      <x:c r="G302" s="136"/>
      <x:c r="H302" s="136"/>
      <x:c r="I302" s="136"/>
      <x:c r="J302" s="136"/>
      <x:c r="K302" s="136"/>
      <x:c r="L302" s="136"/>
      <x:c r="M302" s="136"/>
      <x:c r="N302" s="43"/>
      <x:c r="O302" s="136"/>
      <x:c r="P302" s="68"/>
      <x:c r="Q302" s="136"/>
      <x:c r="R302" s="136"/>
      <x:c r="S302" s="136"/>
      <x:c r="T302" s="136"/>
      <x:c r="U302" s="136"/>
      <x:c r="V302" s="136"/>
      <x:c r="W302" s="136"/>
      <x:c r="X302" s="136"/>
      <x:c r="Y302" s="136"/>
      <x:c r="Z302" s="136"/>
    </x:row>
    <x:row r="303" ht="15" hidden="0" customHeight="1">
      <x:c r="A303" s="136"/>
      <x:c r="B303" s="136"/>
      <x:c r="C303" s="136"/>
      <x:c r="D303" s="136"/>
      <x:c r="E303" s="136"/>
      <x:c r="F303" s="136"/>
      <x:c r="G303" s="136"/>
      <x:c r="H303" s="136"/>
      <x:c r="I303" s="136"/>
      <x:c r="J303" s="136"/>
      <x:c r="K303" s="136"/>
      <x:c r="L303" s="136"/>
      <x:c r="M303" s="136"/>
      <x:c r="N303" s="43"/>
      <x:c r="O303" s="136"/>
      <x:c r="P303" s="68"/>
      <x:c r="Q303" s="136"/>
      <x:c r="R303" s="136"/>
      <x:c r="S303" s="136"/>
      <x:c r="T303" s="136"/>
      <x:c r="U303" s="136"/>
      <x:c r="V303" s="136"/>
      <x:c r="W303" s="136"/>
      <x:c r="X303" s="136"/>
      <x:c r="Y303" s="136"/>
      <x:c r="Z303" s="136"/>
    </x:row>
    <x:row r="304" ht="15" hidden="0" customHeight="1">
      <x:c r="A304" s="136"/>
      <x:c r="B304" s="136"/>
      <x:c r="C304" s="136"/>
      <x:c r="D304" s="136"/>
      <x:c r="E304" s="136"/>
      <x:c r="F304" s="136"/>
      <x:c r="G304" s="136"/>
      <x:c r="H304" s="136"/>
      <x:c r="I304" s="136"/>
      <x:c r="J304" s="136"/>
      <x:c r="K304" s="136"/>
      <x:c r="L304" s="136"/>
      <x:c r="M304" s="136"/>
      <x:c r="N304" s="43"/>
      <x:c r="O304" s="136"/>
      <x:c r="P304" s="68"/>
      <x:c r="Q304" s="136"/>
      <x:c r="R304" s="136"/>
      <x:c r="S304" s="136"/>
      <x:c r="T304" s="136"/>
      <x:c r="U304" s="136"/>
      <x:c r="V304" s="136"/>
      <x:c r="W304" s="136"/>
      <x:c r="X304" s="136"/>
      <x:c r="Y304" s="136"/>
      <x:c r="Z304" s="136"/>
    </x:row>
    <x:row r="305" ht="15" hidden="0" customHeight="1">
      <x:c r="A305" s="136"/>
      <x:c r="B305" s="136"/>
      <x:c r="C305" s="136"/>
      <x:c r="D305" s="136"/>
      <x:c r="E305" s="136"/>
      <x:c r="F305" s="136"/>
      <x:c r="G305" s="136"/>
      <x:c r="H305" s="136"/>
      <x:c r="I305" s="136"/>
      <x:c r="J305" s="136"/>
      <x:c r="K305" s="136"/>
      <x:c r="L305" s="136"/>
      <x:c r="M305" s="136"/>
      <x:c r="N305" s="43"/>
      <x:c r="O305" s="136"/>
      <x:c r="P305" s="68"/>
      <x:c r="Q305" s="136"/>
      <x:c r="R305" s="136"/>
      <x:c r="S305" s="136"/>
      <x:c r="T305" s="136"/>
      <x:c r="U305" s="136"/>
      <x:c r="V305" s="136"/>
      <x:c r="W305" s="136"/>
      <x:c r="X305" s="136"/>
      <x:c r="Y305" s="136"/>
      <x:c r="Z305" s="136"/>
    </x:row>
    <x:row r="306" ht="15" hidden="0" customHeight="1">
      <x:c r="A306" s="136"/>
      <x:c r="B306" s="136"/>
      <x:c r="C306" s="136"/>
      <x:c r="D306" s="136"/>
      <x:c r="E306" s="136"/>
      <x:c r="F306" s="136"/>
      <x:c r="G306" s="136"/>
      <x:c r="H306" s="136"/>
      <x:c r="I306" s="136"/>
      <x:c r="J306" s="136"/>
      <x:c r="K306" s="136"/>
      <x:c r="L306" s="136"/>
      <x:c r="M306" s="136"/>
      <x:c r="N306" s="43"/>
      <x:c r="O306" s="136"/>
      <x:c r="P306" s="68"/>
      <x:c r="Q306" s="136"/>
      <x:c r="R306" s="136"/>
      <x:c r="S306" s="136"/>
      <x:c r="T306" s="136"/>
      <x:c r="U306" s="136"/>
      <x:c r="V306" s="136"/>
      <x:c r="W306" s="136"/>
      <x:c r="X306" s="136"/>
      <x:c r="Y306" s="136"/>
      <x:c r="Z306" s="136"/>
    </x:row>
    <x:row r="307" ht="15" hidden="0" customHeight="1">
      <x:c r="A307" s="136"/>
      <x:c r="B307" s="136"/>
      <x:c r="C307" s="136"/>
      <x:c r="D307" s="136"/>
      <x:c r="E307" s="136"/>
      <x:c r="F307" s="136"/>
      <x:c r="G307" s="136"/>
      <x:c r="H307" s="136"/>
      <x:c r="I307" s="136"/>
      <x:c r="J307" s="136"/>
      <x:c r="K307" s="136"/>
      <x:c r="L307" s="136"/>
      <x:c r="M307" s="136"/>
      <x:c r="N307" s="43"/>
      <x:c r="O307" s="136"/>
      <x:c r="P307" s="68"/>
      <x:c r="Q307" s="136"/>
      <x:c r="R307" s="136"/>
      <x:c r="S307" s="136"/>
      <x:c r="T307" s="136"/>
      <x:c r="U307" s="136"/>
      <x:c r="V307" s="136"/>
      <x:c r="W307" s="136"/>
      <x:c r="X307" s="136"/>
      <x:c r="Y307" s="136"/>
      <x:c r="Z307" s="136"/>
    </x:row>
    <x:row r="308" ht="15" hidden="0" customHeight="1">
      <x:c r="A308" s="136"/>
      <x:c r="B308" s="136"/>
      <x:c r="C308" s="136"/>
      <x:c r="D308" s="136"/>
      <x:c r="E308" s="136"/>
      <x:c r="F308" s="136"/>
      <x:c r="G308" s="136"/>
      <x:c r="H308" s="136"/>
      <x:c r="I308" s="136"/>
      <x:c r="J308" s="136"/>
      <x:c r="K308" s="136"/>
      <x:c r="L308" s="136"/>
      <x:c r="M308" s="136"/>
      <x:c r="N308" s="43"/>
      <x:c r="O308" s="136"/>
      <x:c r="P308" s="68"/>
      <x:c r="Q308" s="136"/>
      <x:c r="R308" s="136"/>
      <x:c r="S308" s="136"/>
      <x:c r="T308" s="136"/>
      <x:c r="U308" s="136"/>
      <x:c r="V308" s="136"/>
      <x:c r="W308" s="136"/>
      <x:c r="X308" s="136"/>
      <x:c r="Y308" s="136"/>
      <x:c r="Z308" s="136"/>
    </x:row>
    <x:row r="309" ht="15" hidden="0" customHeight="1">
      <x:c r="A309" s="136"/>
      <x:c r="B309" s="136"/>
      <x:c r="C309" s="136"/>
      <x:c r="D309" s="136"/>
      <x:c r="E309" s="136"/>
      <x:c r="F309" s="136"/>
      <x:c r="G309" s="136"/>
      <x:c r="H309" s="136"/>
      <x:c r="I309" s="136"/>
      <x:c r="J309" s="136"/>
      <x:c r="K309" s="136"/>
      <x:c r="L309" s="136"/>
      <x:c r="M309" s="136"/>
      <x:c r="N309" s="43"/>
      <x:c r="O309" s="136"/>
      <x:c r="P309" s="68"/>
      <x:c r="Q309" s="136"/>
      <x:c r="R309" s="136"/>
      <x:c r="S309" s="136"/>
      <x:c r="T309" s="136"/>
      <x:c r="U309" s="136"/>
      <x:c r="V309" s="136"/>
      <x:c r="W309" s="136"/>
      <x:c r="X309" s="136"/>
      <x:c r="Y309" s="136"/>
      <x:c r="Z309" s="136"/>
    </x:row>
    <x:row r="310" ht="15" hidden="0" customHeight="1">
      <x:c r="A310" s="136"/>
      <x:c r="B310" s="136"/>
      <x:c r="C310" s="136"/>
      <x:c r="D310" s="136"/>
      <x:c r="E310" s="136"/>
      <x:c r="F310" s="136"/>
      <x:c r="G310" s="136"/>
      <x:c r="H310" s="136"/>
      <x:c r="I310" s="136"/>
      <x:c r="J310" s="136"/>
      <x:c r="K310" s="136"/>
      <x:c r="L310" s="136"/>
      <x:c r="M310" s="136"/>
      <x:c r="N310" s="43"/>
      <x:c r="O310" s="136"/>
      <x:c r="P310" s="68"/>
      <x:c r="Q310" s="136"/>
      <x:c r="R310" s="136"/>
      <x:c r="S310" s="136"/>
      <x:c r="T310" s="136"/>
      <x:c r="U310" s="136"/>
      <x:c r="V310" s="136"/>
      <x:c r="W310" s="136"/>
      <x:c r="X310" s="136"/>
      <x:c r="Y310" s="136"/>
      <x:c r="Z310" s="136"/>
    </x:row>
    <x:row r="311" ht="15" hidden="0" customHeight="1">
      <x:c r="A311" s="136"/>
      <x:c r="B311" s="136"/>
      <x:c r="C311" s="136"/>
      <x:c r="D311" s="136"/>
      <x:c r="E311" s="136"/>
      <x:c r="F311" s="136"/>
      <x:c r="G311" s="136"/>
      <x:c r="H311" s="136"/>
      <x:c r="I311" s="136"/>
      <x:c r="J311" s="136"/>
      <x:c r="K311" s="136"/>
      <x:c r="L311" s="136"/>
      <x:c r="M311" s="136"/>
      <x:c r="N311" s="43"/>
      <x:c r="O311" s="136"/>
      <x:c r="P311" s="68"/>
      <x:c r="Q311" s="136"/>
      <x:c r="R311" s="136"/>
      <x:c r="S311" s="136"/>
      <x:c r="T311" s="136"/>
      <x:c r="U311" s="136"/>
      <x:c r="V311" s="136"/>
      <x:c r="W311" s="136"/>
      <x:c r="X311" s="136"/>
      <x:c r="Y311" s="136"/>
      <x:c r="Z311" s="136"/>
    </x:row>
    <x:row r="312" ht="15" hidden="0" customHeight="1">
      <x:c r="A312" s="136"/>
      <x:c r="B312" s="136"/>
      <x:c r="C312" s="136"/>
      <x:c r="D312" s="136"/>
      <x:c r="E312" s="136"/>
      <x:c r="F312" s="136"/>
      <x:c r="G312" s="136"/>
      <x:c r="H312" s="136"/>
      <x:c r="I312" s="136"/>
      <x:c r="J312" s="136"/>
      <x:c r="K312" s="136"/>
      <x:c r="L312" s="136"/>
      <x:c r="M312" s="136"/>
      <x:c r="N312" s="43"/>
      <x:c r="O312" s="136"/>
      <x:c r="P312" s="68"/>
      <x:c r="Q312" s="136"/>
      <x:c r="R312" s="136"/>
      <x:c r="S312" s="136"/>
      <x:c r="T312" s="136"/>
      <x:c r="U312" s="136"/>
      <x:c r="V312" s="136"/>
      <x:c r="W312" s="136"/>
      <x:c r="X312" s="136"/>
      <x:c r="Y312" s="136"/>
      <x:c r="Z312" s="136"/>
    </x:row>
    <x:row r="313" ht="15" hidden="0" customHeight="1">
      <x:c r="A313" s="136"/>
      <x:c r="B313" s="136"/>
      <x:c r="C313" s="136"/>
      <x:c r="D313" s="136"/>
      <x:c r="E313" s="136"/>
      <x:c r="F313" s="136"/>
      <x:c r="G313" s="136"/>
      <x:c r="H313" s="136"/>
      <x:c r="I313" s="136"/>
      <x:c r="J313" s="136"/>
      <x:c r="K313" s="136"/>
      <x:c r="L313" s="136"/>
      <x:c r="M313" s="136"/>
      <x:c r="N313" s="43"/>
      <x:c r="O313" s="136"/>
      <x:c r="P313" s="68"/>
      <x:c r="Q313" s="136"/>
      <x:c r="R313" s="136"/>
      <x:c r="S313" s="136"/>
      <x:c r="T313" s="136"/>
      <x:c r="U313" s="136"/>
      <x:c r="V313" s="136"/>
      <x:c r="W313" s="136"/>
      <x:c r="X313" s="136"/>
      <x:c r="Y313" s="136"/>
      <x:c r="Z313" s="136"/>
    </x:row>
    <x:row r="314" ht="15" hidden="0" customHeight="1">
      <x:c r="A314" s="136"/>
      <x:c r="B314" s="136"/>
      <x:c r="C314" s="136"/>
      <x:c r="D314" s="136"/>
      <x:c r="E314" s="136"/>
      <x:c r="F314" s="136"/>
      <x:c r="G314" s="136"/>
      <x:c r="H314" s="136"/>
      <x:c r="I314" s="136"/>
      <x:c r="J314" s="136"/>
      <x:c r="K314" s="136"/>
      <x:c r="L314" s="136"/>
      <x:c r="M314" s="136"/>
      <x:c r="N314" s="43"/>
      <x:c r="O314" s="136"/>
      <x:c r="P314" s="68"/>
      <x:c r="Q314" s="136"/>
      <x:c r="R314" s="136"/>
      <x:c r="S314" s="136"/>
      <x:c r="T314" s="136"/>
      <x:c r="U314" s="136"/>
      <x:c r="V314" s="136"/>
      <x:c r="W314" s="136"/>
      <x:c r="X314" s="136"/>
      <x:c r="Y314" s="136"/>
      <x:c r="Z314" s="136"/>
    </x:row>
    <x:row r="315" ht="15" hidden="0" customHeight="1">
      <x:c r="A315" s="136"/>
      <x:c r="B315" s="136"/>
      <x:c r="C315" s="136"/>
      <x:c r="D315" s="136"/>
      <x:c r="E315" s="136"/>
      <x:c r="F315" s="136"/>
      <x:c r="G315" s="136"/>
      <x:c r="H315" s="136"/>
      <x:c r="I315" s="136"/>
      <x:c r="J315" s="136"/>
      <x:c r="K315" s="136"/>
      <x:c r="L315" s="136"/>
      <x:c r="M315" s="136"/>
      <x:c r="N315" s="43"/>
      <x:c r="O315" s="136"/>
      <x:c r="P315" s="68"/>
      <x:c r="Q315" s="136"/>
      <x:c r="R315" s="136"/>
      <x:c r="S315" s="136"/>
      <x:c r="T315" s="136"/>
      <x:c r="U315" s="136"/>
      <x:c r="V315" s="136"/>
      <x:c r="W315" s="136"/>
      <x:c r="X315" s="136"/>
      <x:c r="Y315" s="136"/>
      <x:c r="Z315" s="136"/>
    </x:row>
    <x:row r="316" ht="15" hidden="0" customHeight="1">
      <x:c r="A316" s="136"/>
      <x:c r="B316" s="136"/>
      <x:c r="C316" s="136"/>
      <x:c r="D316" s="136"/>
      <x:c r="E316" s="136"/>
      <x:c r="F316" s="136"/>
      <x:c r="G316" s="136"/>
      <x:c r="H316" s="136"/>
      <x:c r="I316" s="136"/>
      <x:c r="J316" s="136"/>
      <x:c r="K316" s="136"/>
      <x:c r="L316" s="136"/>
      <x:c r="M316" s="136"/>
      <x:c r="N316" s="43"/>
      <x:c r="O316" s="136"/>
      <x:c r="P316" s="68"/>
      <x:c r="Q316" s="136"/>
      <x:c r="R316" s="136"/>
      <x:c r="S316" s="136"/>
      <x:c r="T316" s="136"/>
      <x:c r="U316" s="136"/>
      <x:c r="V316" s="136"/>
      <x:c r="W316" s="136"/>
      <x:c r="X316" s="136"/>
      <x:c r="Y316" s="136"/>
      <x:c r="Z316" s="136"/>
    </x:row>
    <x:row r="317" ht="15" hidden="0" customHeight="1">
      <x:c r="A317" s="136"/>
      <x:c r="B317" s="136"/>
      <x:c r="C317" s="136"/>
      <x:c r="D317" s="136"/>
      <x:c r="E317" s="136"/>
      <x:c r="F317" s="136"/>
      <x:c r="G317" s="136"/>
      <x:c r="H317" s="136"/>
      <x:c r="I317" s="136"/>
      <x:c r="J317" s="136"/>
      <x:c r="K317" s="136"/>
      <x:c r="L317" s="136"/>
      <x:c r="M317" s="136"/>
      <x:c r="N317" s="43"/>
      <x:c r="O317" s="136"/>
      <x:c r="P317" s="68"/>
      <x:c r="Q317" s="136"/>
      <x:c r="R317" s="136"/>
      <x:c r="S317" s="136"/>
      <x:c r="T317" s="136"/>
      <x:c r="U317" s="136"/>
      <x:c r="V317" s="136"/>
      <x:c r="W317" s="136"/>
      <x:c r="X317" s="136"/>
      <x:c r="Y317" s="136"/>
      <x:c r="Z317" s="136"/>
    </x:row>
    <x:row r="318" ht="15" hidden="0" customHeight="1">
      <x:c r="A318" s="136"/>
      <x:c r="B318" s="136"/>
      <x:c r="C318" s="136"/>
      <x:c r="D318" s="136"/>
      <x:c r="E318" s="136"/>
      <x:c r="F318" s="136"/>
      <x:c r="G318" s="136"/>
      <x:c r="H318" s="136"/>
      <x:c r="I318" s="136"/>
      <x:c r="J318" s="136"/>
      <x:c r="K318" s="136"/>
      <x:c r="L318" s="136"/>
      <x:c r="M318" s="136"/>
      <x:c r="N318" s="43"/>
      <x:c r="O318" s="136"/>
      <x:c r="P318" s="68"/>
      <x:c r="Q318" s="136"/>
      <x:c r="R318" s="136"/>
      <x:c r="S318" s="136"/>
      <x:c r="T318" s="136"/>
      <x:c r="U318" s="136"/>
      <x:c r="V318" s="136"/>
      <x:c r="W318" s="136"/>
      <x:c r="X318" s="136"/>
      <x:c r="Y318" s="136"/>
      <x:c r="Z318" s="136"/>
    </x:row>
    <x:row r="319" ht="15" hidden="0" customHeight="1">
      <x:c r="A319" s="136"/>
      <x:c r="B319" s="136"/>
      <x:c r="C319" s="136"/>
      <x:c r="D319" s="136"/>
      <x:c r="E319" s="136"/>
      <x:c r="F319" s="136"/>
      <x:c r="G319" s="136"/>
      <x:c r="H319" s="136"/>
      <x:c r="I319" s="136"/>
      <x:c r="J319" s="136"/>
      <x:c r="K319" s="136"/>
      <x:c r="L319" s="136"/>
      <x:c r="M319" s="136"/>
      <x:c r="N319" s="43"/>
      <x:c r="O319" s="136"/>
      <x:c r="P319" s="68"/>
      <x:c r="Q319" s="136"/>
      <x:c r="R319" s="136"/>
      <x:c r="S319" s="136"/>
      <x:c r="T319" s="136"/>
      <x:c r="U319" s="136"/>
      <x:c r="V319" s="136"/>
      <x:c r="W319" s="136"/>
      <x:c r="X319" s="136"/>
      <x:c r="Y319" s="136"/>
      <x:c r="Z319" s="136"/>
    </x:row>
    <x:row r="320" ht="15" hidden="0" customHeight="1">
      <x:c r="A320" s="136"/>
      <x:c r="B320" s="136"/>
      <x:c r="C320" s="136"/>
      <x:c r="D320" s="136"/>
      <x:c r="E320" s="136"/>
      <x:c r="F320" s="136"/>
      <x:c r="G320" s="136"/>
      <x:c r="H320" s="136"/>
      <x:c r="I320" s="136"/>
      <x:c r="J320" s="136"/>
      <x:c r="K320" s="136"/>
      <x:c r="L320" s="136"/>
      <x:c r="M320" s="136"/>
      <x:c r="N320" s="43"/>
      <x:c r="O320" s="136"/>
      <x:c r="P320" s="68"/>
      <x:c r="Q320" s="136"/>
      <x:c r="R320" s="136"/>
      <x:c r="S320" s="136"/>
      <x:c r="T320" s="136"/>
      <x:c r="U320" s="136"/>
      <x:c r="V320" s="136"/>
      <x:c r="W320" s="136"/>
      <x:c r="X320" s="136"/>
      <x:c r="Y320" s="136"/>
      <x:c r="Z320" s="136"/>
    </x:row>
    <x:row r="321" ht="15" hidden="0" customHeight="1">
      <x:c r="A321" s="136"/>
      <x:c r="B321" s="136"/>
      <x:c r="C321" s="136"/>
      <x:c r="D321" s="136"/>
      <x:c r="E321" s="136"/>
      <x:c r="F321" s="136"/>
      <x:c r="G321" s="136"/>
      <x:c r="H321" s="136"/>
      <x:c r="I321" s="136"/>
      <x:c r="J321" s="136"/>
      <x:c r="K321" s="136"/>
      <x:c r="L321" s="136"/>
      <x:c r="M321" s="136"/>
      <x:c r="N321" s="43"/>
      <x:c r="O321" s="136"/>
      <x:c r="P321" s="68"/>
      <x:c r="Q321" s="136"/>
      <x:c r="R321" s="136"/>
      <x:c r="S321" s="136"/>
      <x:c r="T321" s="136"/>
      <x:c r="U321" s="136"/>
      <x:c r="V321" s="136"/>
      <x:c r="W321" s="136"/>
      <x:c r="X321" s="136"/>
      <x:c r="Y321" s="136"/>
      <x:c r="Z321" s="136"/>
    </x:row>
    <x:row r="322" ht="15" hidden="0" customHeight="1">
      <x:c r="A322" s="136"/>
      <x:c r="B322" s="136"/>
      <x:c r="C322" s="136"/>
      <x:c r="D322" s="136"/>
      <x:c r="E322" s="136"/>
      <x:c r="F322" s="136"/>
      <x:c r="G322" s="136"/>
      <x:c r="H322" s="136"/>
      <x:c r="I322" s="136"/>
      <x:c r="J322" s="136"/>
      <x:c r="K322" s="136"/>
      <x:c r="L322" s="136"/>
      <x:c r="M322" s="136"/>
      <x:c r="N322" s="43"/>
      <x:c r="O322" s="136"/>
      <x:c r="P322" s="68"/>
      <x:c r="Q322" s="136"/>
      <x:c r="R322" s="136"/>
      <x:c r="S322" s="136"/>
      <x:c r="T322" s="136"/>
      <x:c r="U322" s="136"/>
      <x:c r="V322" s="136"/>
      <x:c r="W322" s="136"/>
      <x:c r="X322" s="136"/>
      <x:c r="Y322" s="136"/>
      <x:c r="Z322" s="136"/>
    </x:row>
    <x:row r="323" ht="15" hidden="0" customHeight="1">
      <x:c r="A323" s="136"/>
      <x:c r="B323" s="136"/>
      <x:c r="C323" s="136"/>
      <x:c r="D323" s="136"/>
      <x:c r="E323" s="136"/>
      <x:c r="F323" s="136"/>
      <x:c r="G323" s="136"/>
      <x:c r="H323" s="136"/>
      <x:c r="I323" s="136"/>
      <x:c r="J323" s="136"/>
      <x:c r="K323" s="136"/>
      <x:c r="L323" s="136"/>
      <x:c r="M323" s="136"/>
      <x:c r="N323" s="43"/>
      <x:c r="O323" s="136"/>
      <x:c r="P323" s="68"/>
      <x:c r="Q323" s="136"/>
      <x:c r="R323" s="136"/>
      <x:c r="S323" s="136"/>
      <x:c r="T323" s="136"/>
      <x:c r="U323" s="136"/>
      <x:c r="V323" s="136"/>
      <x:c r="W323" s="136"/>
      <x:c r="X323" s="136"/>
      <x:c r="Y323" s="136"/>
      <x:c r="Z323" s="136"/>
    </x:row>
    <x:row r="324" ht="15" hidden="0" customHeight="1">
      <x:c r="A324" s="136"/>
      <x:c r="B324" s="136"/>
      <x:c r="C324" s="136"/>
      <x:c r="D324" s="136"/>
      <x:c r="E324" s="136"/>
      <x:c r="F324" s="136"/>
      <x:c r="G324" s="136"/>
      <x:c r="H324" s="136"/>
      <x:c r="I324" s="136"/>
      <x:c r="J324" s="136"/>
      <x:c r="K324" s="136"/>
      <x:c r="L324" s="136"/>
      <x:c r="M324" s="136"/>
      <x:c r="N324" s="43"/>
      <x:c r="O324" s="136"/>
      <x:c r="P324" s="68"/>
      <x:c r="Q324" s="136"/>
      <x:c r="R324" s="136"/>
      <x:c r="S324" s="136"/>
      <x:c r="T324" s="136"/>
      <x:c r="U324" s="136"/>
      <x:c r="V324" s="136"/>
      <x:c r="W324" s="136"/>
      <x:c r="X324" s="136"/>
      <x:c r="Y324" s="136"/>
      <x:c r="Z324" s="136"/>
    </x:row>
    <x:row r="325" ht="15" hidden="0" customHeight="1">
      <x:c r="A325" s="136"/>
      <x:c r="B325" s="136"/>
      <x:c r="C325" s="136"/>
      <x:c r="D325" s="136"/>
      <x:c r="E325" s="136"/>
      <x:c r="F325" s="136"/>
      <x:c r="G325" s="136"/>
      <x:c r="H325" s="136"/>
      <x:c r="I325" s="136"/>
      <x:c r="J325" s="136"/>
      <x:c r="K325" s="136"/>
      <x:c r="L325" s="136"/>
      <x:c r="M325" s="136"/>
      <x:c r="N325" s="43"/>
      <x:c r="O325" s="136"/>
      <x:c r="P325" s="68"/>
      <x:c r="Q325" s="136"/>
      <x:c r="R325" s="136"/>
      <x:c r="S325" s="136"/>
      <x:c r="T325" s="136"/>
      <x:c r="U325" s="136"/>
      <x:c r="V325" s="136"/>
      <x:c r="W325" s="136"/>
      <x:c r="X325" s="136"/>
      <x:c r="Y325" s="136"/>
      <x:c r="Z325" s="136"/>
    </x:row>
    <x:row r="326" ht="15" hidden="0" customHeight="1">
      <x:c r="A326" s="136"/>
      <x:c r="B326" s="136"/>
      <x:c r="C326" s="136"/>
      <x:c r="D326" s="136"/>
      <x:c r="E326" s="136"/>
      <x:c r="F326" s="136"/>
      <x:c r="G326" s="136"/>
      <x:c r="H326" s="136"/>
      <x:c r="I326" s="136"/>
      <x:c r="J326" s="136"/>
      <x:c r="K326" s="136"/>
      <x:c r="L326" s="136"/>
      <x:c r="M326" s="136"/>
      <x:c r="N326" s="43"/>
      <x:c r="O326" s="136"/>
      <x:c r="P326" s="68"/>
      <x:c r="Q326" s="136"/>
      <x:c r="R326" s="136"/>
      <x:c r="S326" s="136"/>
      <x:c r="T326" s="136"/>
      <x:c r="U326" s="136"/>
      <x:c r="V326" s="136"/>
      <x:c r="W326" s="136"/>
      <x:c r="X326" s="136"/>
      <x:c r="Y326" s="136"/>
      <x:c r="Z326" s="136"/>
    </x:row>
    <x:row r="327" ht="15" hidden="0" customHeight="1">
      <x:c r="A327" s="136"/>
      <x:c r="B327" s="136"/>
      <x:c r="C327" s="136"/>
      <x:c r="D327" s="136"/>
      <x:c r="E327" s="136"/>
      <x:c r="F327" s="136"/>
      <x:c r="G327" s="136"/>
      <x:c r="H327" s="136"/>
      <x:c r="I327" s="136"/>
      <x:c r="J327" s="136"/>
      <x:c r="K327" s="136"/>
      <x:c r="L327" s="136"/>
      <x:c r="M327" s="136"/>
      <x:c r="N327" s="43"/>
      <x:c r="O327" s="136"/>
      <x:c r="P327" s="68"/>
      <x:c r="Q327" s="136"/>
      <x:c r="R327" s="136"/>
      <x:c r="S327" s="136"/>
      <x:c r="T327" s="136"/>
      <x:c r="U327" s="136"/>
      <x:c r="V327" s="136"/>
      <x:c r="W327" s="136"/>
      <x:c r="X327" s="136"/>
      <x:c r="Y327" s="136"/>
      <x:c r="Z327" s="136"/>
    </x:row>
    <x:row r="328" ht="15" hidden="0" customHeight="1">
      <x:c r="A328" s="136"/>
      <x:c r="B328" s="136"/>
      <x:c r="C328" s="136"/>
      <x:c r="D328" s="136"/>
      <x:c r="E328" s="136"/>
      <x:c r="F328" s="136"/>
      <x:c r="G328" s="136"/>
      <x:c r="H328" s="136"/>
      <x:c r="I328" s="136"/>
      <x:c r="J328" s="136"/>
      <x:c r="K328" s="136"/>
      <x:c r="L328" s="136"/>
      <x:c r="M328" s="136"/>
      <x:c r="N328" s="43"/>
      <x:c r="O328" s="136"/>
      <x:c r="P328" s="68"/>
      <x:c r="Q328" s="136"/>
      <x:c r="R328" s="136"/>
      <x:c r="S328" s="136"/>
      <x:c r="T328" s="136"/>
      <x:c r="U328" s="136"/>
      <x:c r="V328" s="136"/>
      <x:c r="W328" s="136"/>
      <x:c r="X328" s="136"/>
      <x:c r="Y328" s="136"/>
      <x:c r="Z328" s="136"/>
    </x:row>
    <x:row r="329" ht="15" hidden="0" customHeight="1">
      <x:c r="A329" s="136"/>
      <x:c r="B329" s="136"/>
      <x:c r="C329" s="136"/>
      <x:c r="D329" s="136"/>
      <x:c r="E329" s="136"/>
      <x:c r="F329" s="136"/>
      <x:c r="G329" s="136"/>
      <x:c r="H329" s="136"/>
      <x:c r="I329" s="136"/>
      <x:c r="J329" s="136"/>
      <x:c r="K329" s="136"/>
      <x:c r="L329" s="136"/>
      <x:c r="M329" s="136"/>
      <x:c r="N329" s="43"/>
      <x:c r="O329" s="136"/>
      <x:c r="P329" s="68"/>
      <x:c r="Q329" s="136"/>
      <x:c r="R329" s="136"/>
      <x:c r="S329" s="136"/>
      <x:c r="T329" s="136"/>
      <x:c r="U329" s="136"/>
      <x:c r="V329" s="136"/>
      <x:c r="W329" s="136"/>
      <x:c r="X329" s="136"/>
      <x:c r="Y329" s="136"/>
      <x:c r="Z329" s="136"/>
    </x:row>
    <x:row r="330" ht="15" hidden="0" customHeight="1">
      <x:c r="A330" s="136"/>
      <x:c r="B330" s="136"/>
      <x:c r="C330" s="136"/>
      <x:c r="D330" s="136"/>
      <x:c r="E330" s="136"/>
      <x:c r="F330" s="136"/>
      <x:c r="G330" s="136"/>
      <x:c r="H330" s="136"/>
      <x:c r="I330" s="136"/>
      <x:c r="J330" s="136"/>
      <x:c r="K330" s="136"/>
      <x:c r="L330" s="136"/>
      <x:c r="M330" s="136"/>
      <x:c r="N330" s="43"/>
      <x:c r="O330" s="136"/>
      <x:c r="P330" s="68"/>
      <x:c r="Q330" s="136"/>
      <x:c r="R330" s="136"/>
      <x:c r="S330" s="136"/>
      <x:c r="T330" s="136"/>
      <x:c r="U330" s="136"/>
      <x:c r="V330" s="136"/>
      <x:c r="W330" s="136"/>
      <x:c r="X330" s="136"/>
      <x:c r="Y330" s="136"/>
      <x:c r="Z330" s="136"/>
    </x:row>
    <x:row r="331" ht="15" hidden="0" customHeight="1">
      <x:c r="A331" s="136"/>
      <x:c r="B331" s="136"/>
      <x:c r="C331" s="136"/>
      <x:c r="D331" s="136"/>
      <x:c r="E331" s="136"/>
      <x:c r="F331" s="136"/>
      <x:c r="G331" s="136"/>
      <x:c r="H331" s="136"/>
      <x:c r="I331" s="136"/>
      <x:c r="J331" s="136"/>
      <x:c r="K331" s="136"/>
      <x:c r="L331" s="136"/>
      <x:c r="M331" s="136"/>
      <x:c r="N331" s="43"/>
      <x:c r="O331" s="136"/>
      <x:c r="P331" s="68"/>
      <x:c r="Q331" s="136"/>
      <x:c r="R331" s="136"/>
      <x:c r="S331" s="136"/>
      <x:c r="T331" s="136"/>
      <x:c r="U331" s="136"/>
      <x:c r="V331" s="136"/>
      <x:c r="W331" s="136"/>
      <x:c r="X331" s="136"/>
      <x:c r="Y331" s="136"/>
      <x:c r="Z331" s="136"/>
    </x:row>
    <x:row r="332" ht="15" hidden="0" customHeight="1">
      <x:c r="A332" s="136"/>
      <x:c r="B332" s="136"/>
      <x:c r="C332" s="136"/>
      <x:c r="D332" s="136"/>
      <x:c r="E332" s="136"/>
      <x:c r="F332" s="136"/>
      <x:c r="G332" s="136"/>
      <x:c r="H332" s="136"/>
      <x:c r="I332" s="136"/>
      <x:c r="J332" s="136"/>
      <x:c r="K332" s="136"/>
      <x:c r="L332" s="136"/>
      <x:c r="M332" s="136"/>
      <x:c r="N332" s="43"/>
      <x:c r="O332" s="136"/>
      <x:c r="P332" s="68"/>
      <x:c r="Q332" s="136"/>
      <x:c r="R332" s="136"/>
      <x:c r="S332" s="136"/>
      <x:c r="T332" s="136"/>
      <x:c r="U332" s="136"/>
      <x:c r="V332" s="136"/>
      <x:c r="W332" s="136"/>
      <x:c r="X332" s="136"/>
      <x:c r="Y332" s="136"/>
      <x:c r="Z332" s="136"/>
    </x:row>
    <x:row r="333" ht="15" hidden="0" customHeight="1">
      <x:c r="A333" s="136"/>
      <x:c r="B333" s="136"/>
      <x:c r="C333" s="136"/>
      <x:c r="D333" s="136"/>
      <x:c r="E333" s="136"/>
      <x:c r="F333" s="136"/>
      <x:c r="G333" s="136"/>
      <x:c r="H333" s="136"/>
      <x:c r="I333" s="136"/>
      <x:c r="J333" s="136"/>
      <x:c r="K333" s="136"/>
      <x:c r="L333" s="136"/>
      <x:c r="M333" s="136"/>
      <x:c r="N333" s="43"/>
      <x:c r="O333" s="136"/>
      <x:c r="P333" s="68"/>
      <x:c r="Q333" s="136"/>
      <x:c r="R333" s="136"/>
      <x:c r="S333" s="136"/>
      <x:c r="T333" s="136"/>
      <x:c r="U333" s="136"/>
      <x:c r="V333" s="136"/>
      <x:c r="W333" s="136"/>
      <x:c r="X333" s="136"/>
      <x:c r="Y333" s="136"/>
      <x:c r="Z333" s="136"/>
    </x:row>
    <x:row r="334" ht="15" hidden="0" customHeight="1">
      <x:c r="A334" s="136"/>
      <x:c r="B334" s="136"/>
      <x:c r="C334" s="136"/>
      <x:c r="D334" s="136"/>
      <x:c r="E334" s="136"/>
      <x:c r="F334" s="136"/>
      <x:c r="G334" s="136"/>
      <x:c r="H334" s="136"/>
      <x:c r="I334" s="136"/>
      <x:c r="J334" s="136"/>
      <x:c r="K334" s="136"/>
      <x:c r="L334" s="136"/>
      <x:c r="M334" s="136"/>
      <x:c r="N334" s="43"/>
      <x:c r="O334" s="136"/>
      <x:c r="P334" s="68"/>
      <x:c r="Q334" s="136"/>
      <x:c r="R334" s="136"/>
      <x:c r="S334" s="136"/>
      <x:c r="T334" s="136"/>
      <x:c r="U334" s="136"/>
      <x:c r="V334" s="136"/>
      <x:c r="W334" s="136"/>
      <x:c r="X334" s="136"/>
      <x:c r="Y334" s="136"/>
      <x:c r="Z334" s="136"/>
    </x:row>
    <x:row r="335" ht="15" hidden="0" customHeight="1">
      <x:c r="A335" s="136"/>
      <x:c r="B335" s="136"/>
      <x:c r="C335" s="136"/>
      <x:c r="D335" s="136"/>
      <x:c r="E335" s="136"/>
      <x:c r="F335" s="136"/>
      <x:c r="G335" s="136"/>
      <x:c r="H335" s="136"/>
      <x:c r="I335" s="136"/>
      <x:c r="J335" s="136"/>
      <x:c r="K335" s="136"/>
      <x:c r="L335" s="136"/>
      <x:c r="M335" s="136"/>
      <x:c r="N335" s="43"/>
      <x:c r="O335" s="136"/>
      <x:c r="P335" s="68"/>
      <x:c r="Q335" s="136"/>
      <x:c r="R335" s="136"/>
      <x:c r="S335" s="136"/>
      <x:c r="T335" s="136"/>
      <x:c r="U335" s="136"/>
      <x:c r="V335" s="136"/>
      <x:c r="W335" s="136"/>
      <x:c r="X335" s="136"/>
      <x:c r="Y335" s="136"/>
      <x:c r="Z335" s="136"/>
    </x:row>
    <x:row r="336" ht="15" hidden="0" customHeight="1">
      <x:c r="A336" s="136"/>
      <x:c r="B336" s="136"/>
      <x:c r="C336" s="136"/>
      <x:c r="D336" s="136"/>
      <x:c r="E336" s="136"/>
      <x:c r="F336" s="136"/>
      <x:c r="G336" s="136"/>
      <x:c r="H336" s="136"/>
      <x:c r="I336" s="136"/>
      <x:c r="J336" s="136"/>
      <x:c r="K336" s="136"/>
      <x:c r="L336" s="136"/>
      <x:c r="M336" s="136"/>
      <x:c r="N336" s="43"/>
      <x:c r="O336" s="136"/>
      <x:c r="P336" s="68"/>
      <x:c r="Q336" s="136"/>
      <x:c r="R336" s="136"/>
      <x:c r="S336" s="136"/>
      <x:c r="T336" s="136"/>
      <x:c r="U336" s="136"/>
      <x:c r="V336" s="136"/>
      <x:c r="W336" s="136"/>
      <x:c r="X336" s="136"/>
      <x:c r="Y336" s="136"/>
      <x:c r="Z336" s="136"/>
    </x:row>
    <x:row r="337" ht="15" hidden="0" customHeight="1">
      <x:c r="A337" s="136"/>
      <x:c r="B337" s="136"/>
      <x:c r="C337" s="136"/>
      <x:c r="D337" s="136"/>
      <x:c r="E337" s="136"/>
      <x:c r="F337" s="136"/>
      <x:c r="G337" s="136"/>
      <x:c r="H337" s="136"/>
      <x:c r="I337" s="136"/>
      <x:c r="J337" s="136"/>
      <x:c r="K337" s="136"/>
      <x:c r="L337" s="136"/>
      <x:c r="M337" s="136"/>
      <x:c r="N337" s="43"/>
      <x:c r="O337" s="136"/>
      <x:c r="P337" s="68"/>
      <x:c r="Q337" s="136"/>
      <x:c r="R337" s="136"/>
      <x:c r="S337" s="136"/>
      <x:c r="T337" s="136"/>
      <x:c r="U337" s="136"/>
      <x:c r="V337" s="136"/>
      <x:c r="W337" s="136"/>
      <x:c r="X337" s="136"/>
      <x:c r="Y337" s="136"/>
      <x:c r="Z337" s="136"/>
    </x:row>
    <x:row r="338" ht="15" hidden="0" customHeight="1">
      <x:c r="A338" s="136"/>
      <x:c r="B338" s="136"/>
      <x:c r="C338" s="136"/>
      <x:c r="D338" s="136"/>
      <x:c r="E338" s="136"/>
      <x:c r="F338" s="136"/>
      <x:c r="G338" s="136"/>
      <x:c r="H338" s="136"/>
      <x:c r="I338" s="136"/>
      <x:c r="J338" s="136"/>
      <x:c r="K338" s="136"/>
      <x:c r="L338" s="136"/>
      <x:c r="M338" s="136"/>
      <x:c r="N338" s="43"/>
      <x:c r="O338" s="136"/>
      <x:c r="P338" s="68"/>
      <x:c r="Q338" s="136"/>
      <x:c r="R338" s="136"/>
      <x:c r="S338" s="136"/>
      <x:c r="T338" s="136"/>
      <x:c r="U338" s="136"/>
      <x:c r="V338" s="136"/>
      <x:c r="W338" s="136"/>
      <x:c r="X338" s="136"/>
      <x:c r="Y338" s="136"/>
      <x:c r="Z338" s="136"/>
    </x:row>
    <x:row r="339" ht="15" hidden="0" customHeight="1">
      <x:c r="A339" s="136"/>
      <x:c r="B339" s="136"/>
      <x:c r="C339" s="136"/>
      <x:c r="D339" s="136"/>
      <x:c r="E339" s="136"/>
      <x:c r="F339" s="136"/>
      <x:c r="G339" s="136"/>
      <x:c r="H339" s="136"/>
      <x:c r="I339" s="136"/>
      <x:c r="J339" s="136"/>
      <x:c r="K339" s="136"/>
      <x:c r="L339" s="136"/>
      <x:c r="M339" s="136"/>
      <x:c r="N339" s="43"/>
      <x:c r="O339" s="136"/>
      <x:c r="P339" s="68"/>
      <x:c r="Q339" s="136"/>
      <x:c r="R339" s="136"/>
      <x:c r="S339" s="136"/>
      <x:c r="T339" s="136"/>
      <x:c r="U339" s="136"/>
      <x:c r="V339" s="136"/>
      <x:c r="W339" s="136"/>
      <x:c r="X339" s="136"/>
      <x:c r="Y339" s="136"/>
      <x:c r="Z339" s="136"/>
    </x:row>
    <x:row r="340" ht="15" hidden="0" customHeight="1">
      <x:c r="A340" s="136"/>
      <x:c r="B340" s="136"/>
      <x:c r="C340" s="136"/>
      <x:c r="D340" s="136"/>
      <x:c r="E340" s="136"/>
      <x:c r="F340" s="136"/>
      <x:c r="G340" s="136"/>
      <x:c r="H340" s="136"/>
      <x:c r="I340" s="136"/>
      <x:c r="J340" s="136"/>
      <x:c r="K340" s="136"/>
      <x:c r="L340" s="136"/>
      <x:c r="M340" s="136"/>
      <x:c r="N340" s="43"/>
      <x:c r="O340" s="136"/>
      <x:c r="P340" s="68"/>
      <x:c r="Q340" s="136"/>
      <x:c r="R340" s="136"/>
      <x:c r="S340" s="136"/>
      <x:c r="T340" s="136"/>
      <x:c r="U340" s="136"/>
      <x:c r="V340" s="136"/>
      <x:c r="W340" s="136"/>
      <x:c r="X340" s="136"/>
      <x:c r="Y340" s="136"/>
      <x:c r="Z340" s="136"/>
    </x:row>
    <x:row r="341" ht="15" hidden="0" customHeight="1">
      <x:c r="A341" s="136"/>
      <x:c r="B341" s="136"/>
      <x:c r="C341" s="136"/>
      <x:c r="D341" s="136"/>
      <x:c r="E341" s="136"/>
      <x:c r="F341" s="136"/>
      <x:c r="G341" s="136"/>
      <x:c r="H341" s="136"/>
      <x:c r="I341" s="136"/>
      <x:c r="J341" s="136"/>
      <x:c r="K341" s="136"/>
      <x:c r="L341" s="136"/>
      <x:c r="M341" s="136"/>
      <x:c r="N341" s="43"/>
      <x:c r="O341" s="136"/>
      <x:c r="P341" s="68"/>
      <x:c r="Q341" s="136"/>
      <x:c r="R341" s="136"/>
      <x:c r="S341" s="136"/>
      <x:c r="T341" s="136"/>
      <x:c r="U341" s="136"/>
      <x:c r="V341" s="136"/>
      <x:c r="W341" s="136"/>
      <x:c r="X341" s="136"/>
      <x:c r="Y341" s="136"/>
      <x:c r="Z341" s="136"/>
    </x:row>
    <x:row r="342" ht="15" hidden="0" customHeight="1">
      <x:c r="A342" s="136"/>
      <x:c r="B342" s="136"/>
      <x:c r="C342" s="136"/>
      <x:c r="D342" s="136"/>
      <x:c r="E342" s="136"/>
      <x:c r="F342" s="136"/>
      <x:c r="G342" s="136"/>
      <x:c r="H342" s="136"/>
      <x:c r="I342" s="136"/>
      <x:c r="J342" s="136"/>
      <x:c r="K342" s="136"/>
      <x:c r="L342" s="136"/>
      <x:c r="M342" s="136"/>
      <x:c r="N342" s="43"/>
      <x:c r="O342" s="136"/>
      <x:c r="P342" s="68"/>
      <x:c r="Q342" s="136"/>
      <x:c r="R342" s="136"/>
      <x:c r="S342" s="136"/>
      <x:c r="T342" s="136"/>
      <x:c r="U342" s="136"/>
      <x:c r="V342" s="136"/>
      <x:c r="W342" s="136"/>
      <x:c r="X342" s="136"/>
      <x:c r="Y342" s="136"/>
      <x:c r="Z342" s="136"/>
    </x:row>
    <x:row r="343" ht="15" hidden="0" customHeight="1">
      <x:c r="A343" s="136"/>
      <x:c r="B343" s="136"/>
      <x:c r="C343" s="136"/>
      <x:c r="D343" s="136"/>
      <x:c r="E343" s="136"/>
      <x:c r="F343" s="136"/>
      <x:c r="G343" s="136"/>
      <x:c r="H343" s="136"/>
      <x:c r="I343" s="136"/>
      <x:c r="J343" s="136"/>
      <x:c r="K343" s="136"/>
      <x:c r="L343" s="136"/>
      <x:c r="M343" s="136"/>
      <x:c r="N343" s="43"/>
      <x:c r="O343" s="136"/>
      <x:c r="P343" s="68"/>
      <x:c r="Q343" s="136"/>
      <x:c r="R343" s="136"/>
      <x:c r="S343" s="136"/>
      <x:c r="T343" s="136"/>
      <x:c r="U343" s="136"/>
      <x:c r="V343" s="136"/>
      <x:c r="W343" s="136"/>
      <x:c r="X343" s="136"/>
      <x:c r="Y343" s="136"/>
      <x:c r="Z343" s="136"/>
    </x:row>
    <x:row r="344" ht="15" hidden="0" customHeight="1">
      <x:c r="A344" s="136"/>
      <x:c r="B344" s="136"/>
      <x:c r="C344" s="136"/>
      <x:c r="D344" s="136"/>
      <x:c r="E344" s="136"/>
      <x:c r="F344" s="136"/>
      <x:c r="G344" s="136"/>
      <x:c r="H344" s="136"/>
      <x:c r="I344" s="136"/>
      <x:c r="J344" s="136"/>
      <x:c r="K344" s="136"/>
      <x:c r="L344" s="136"/>
      <x:c r="M344" s="136"/>
      <x:c r="N344" s="43"/>
      <x:c r="O344" s="136"/>
      <x:c r="P344" s="68"/>
      <x:c r="Q344" s="136"/>
      <x:c r="R344" s="136"/>
      <x:c r="S344" s="136"/>
      <x:c r="T344" s="136"/>
      <x:c r="U344" s="136"/>
      <x:c r="V344" s="136"/>
      <x:c r="W344" s="136"/>
      <x:c r="X344" s="136"/>
      <x:c r="Y344" s="136"/>
      <x:c r="Z344" s="136"/>
    </x:row>
    <x:row r="345" ht="15" hidden="0" customHeight="1">
      <x:c r="A345" s="136"/>
      <x:c r="B345" s="136"/>
      <x:c r="C345" s="136"/>
      <x:c r="D345" s="136"/>
      <x:c r="E345" s="136"/>
      <x:c r="F345" s="136"/>
      <x:c r="G345" s="136"/>
      <x:c r="H345" s="136"/>
      <x:c r="I345" s="136"/>
      <x:c r="J345" s="136"/>
      <x:c r="K345" s="136"/>
      <x:c r="L345" s="136"/>
      <x:c r="M345" s="136"/>
      <x:c r="N345" s="43"/>
      <x:c r="O345" s="136"/>
      <x:c r="P345" s="68"/>
      <x:c r="Q345" s="136"/>
      <x:c r="R345" s="136"/>
      <x:c r="S345" s="136"/>
      <x:c r="T345" s="136"/>
      <x:c r="U345" s="136"/>
      <x:c r="V345" s="136"/>
      <x:c r="W345" s="136"/>
      <x:c r="X345" s="136"/>
      <x:c r="Y345" s="136"/>
      <x:c r="Z345" s="136"/>
    </x:row>
    <x:row r="346" ht="15" hidden="0" customHeight="1">
      <x:c r="A346" s="136"/>
      <x:c r="B346" s="136"/>
      <x:c r="C346" s="136"/>
      <x:c r="D346" s="136"/>
      <x:c r="E346" s="136"/>
      <x:c r="F346" s="136"/>
      <x:c r="G346" s="136"/>
      <x:c r="H346" s="136"/>
      <x:c r="I346" s="136"/>
      <x:c r="J346" s="136"/>
      <x:c r="K346" s="136"/>
      <x:c r="L346" s="136"/>
      <x:c r="M346" s="136"/>
      <x:c r="N346" s="43"/>
      <x:c r="O346" s="136"/>
      <x:c r="P346" s="68"/>
      <x:c r="Q346" s="136"/>
      <x:c r="R346" s="136"/>
      <x:c r="S346" s="136"/>
      <x:c r="T346" s="136"/>
      <x:c r="U346" s="136"/>
      <x:c r="V346" s="136"/>
      <x:c r="W346" s="136"/>
      <x:c r="X346" s="136"/>
      <x:c r="Y346" s="136"/>
      <x:c r="Z346" s="136"/>
    </x:row>
    <x:row r="347" ht="15" hidden="0" customHeight="1">
      <x:c r="A347" s="136"/>
      <x:c r="B347" s="136"/>
      <x:c r="C347" s="136"/>
      <x:c r="D347" s="136"/>
      <x:c r="E347" s="136"/>
      <x:c r="F347" s="136"/>
      <x:c r="G347" s="136"/>
      <x:c r="H347" s="136"/>
      <x:c r="I347" s="136"/>
      <x:c r="J347" s="136"/>
      <x:c r="K347" s="136"/>
      <x:c r="L347" s="136"/>
      <x:c r="M347" s="136"/>
      <x:c r="N347" s="43"/>
      <x:c r="O347" s="136"/>
      <x:c r="P347" s="68"/>
      <x:c r="Q347" s="136"/>
      <x:c r="R347" s="136"/>
      <x:c r="S347" s="136"/>
      <x:c r="T347" s="136"/>
      <x:c r="U347" s="136"/>
      <x:c r="V347" s="136"/>
      <x:c r="W347" s="136"/>
      <x:c r="X347" s="136"/>
      <x:c r="Y347" s="136"/>
      <x:c r="Z347" s="136"/>
    </x:row>
    <x:row r="348" ht="15" hidden="0" customHeight="1">
      <x:c r="A348" s="136"/>
      <x:c r="B348" s="136"/>
      <x:c r="C348" s="136"/>
      <x:c r="D348" s="136"/>
      <x:c r="E348" s="136"/>
      <x:c r="F348" s="136"/>
      <x:c r="G348" s="136"/>
      <x:c r="H348" s="136"/>
      <x:c r="I348" s="136"/>
      <x:c r="J348" s="136"/>
      <x:c r="K348" s="136"/>
      <x:c r="L348" s="136"/>
      <x:c r="M348" s="136"/>
      <x:c r="N348" s="43"/>
      <x:c r="O348" s="136"/>
      <x:c r="P348" s="68"/>
      <x:c r="Q348" s="136"/>
      <x:c r="R348" s="136"/>
      <x:c r="S348" s="136"/>
      <x:c r="T348" s="136"/>
      <x:c r="U348" s="136"/>
      <x:c r="V348" s="136"/>
      <x:c r="W348" s="136"/>
      <x:c r="X348" s="136"/>
      <x:c r="Y348" s="136"/>
      <x:c r="Z348" s="136"/>
    </x:row>
    <x:row r="349" ht="15" hidden="0" customHeight="1">
      <x:c r="A349" s="136"/>
      <x:c r="B349" s="136"/>
      <x:c r="C349" s="136"/>
      <x:c r="D349" s="136"/>
      <x:c r="E349" s="136"/>
      <x:c r="F349" s="136"/>
      <x:c r="G349" s="136"/>
      <x:c r="H349" s="136"/>
      <x:c r="I349" s="136"/>
      <x:c r="J349" s="136"/>
      <x:c r="K349" s="136"/>
      <x:c r="L349" s="136"/>
      <x:c r="M349" s="136"/>
      <x:c r="N349" s="43"/>
      <x:c r="O349" s="136"/>
      <x:c r="P349" s="68"/>
      <x:c r="Q349" s="136"/>
      <x:c r="R349" s="136"/>
      <x:c r="S349" s="136"/>
      <x:c r="T349" s="136"/>
      <x:c r="U349" s="136"/>
      <x:c r="V349" s="136"/>
      <x:c r="W349" s="136"/>
      <x:c r="X349" s="136"/>
      <x:c r="Y349" s="136"/>
      <x:c r="Z349" s="136"/>
    </x:row>
    <x:row r="350" ht="15" hidden="0" customHeight="1">
      <x:c r="A350" s="136"/>
      <x:c r="B350" s="136"/>
      <x:c r="C350" s="136"/>
      <x:c r="D350" s="136"/>
      <x:c r="E350" s="136"/>
      <x:c r="F350" s="136"/>
      <x:c r="G350" s="136"/>
      <x:c r="H350" s="136"/>
      <x:c r="I350" s="136"/>
      <x:c r="J350" s="136"/>
      <x:c r="K350" s="136"/>
      <x:c r="L350" s="136"/>
      <x:c r="M350" s="136"/>
      <x:c r="N350" s="43"/>
      <x:c r="O350" s="136"/>
      <x:c r="P350" s="68"/>
      <x:c r="Q350" s="136"/>
      <x:c r="R350" s="136"/>
      <x:c r="S350" s="136"/>
      <x:c r="T350" s="136"/>
      <x:c r="U350" s="136"/>
      <x:c r="V350" s="136"/>
      <x:c r="W350" s="136"/>
      <x:c r="X350" s="136"/>
      <x:c r="Y350" s="136"/>
      <x:c r="Z350" s="136"/>
    </x:row>
    <x:row r="351" ht="15" hidden="0" customHeight="1">
      <x:c r="A351" s="136"/>
      <x:c r="B351" s="136"/>
      <x:c r="C351" s="136"/>
      <x:c r="D351" s="136"/>
      <x:c r="E351" s="136"/>
      <x:c r="F351" s="136"/>
      <x:c r="G351" s="136"/>
      <x:c r="H351" s="136"/>
      <x:c r="I351" s="136"/>
      <x:c r="J351" s="136"/>
      <x:c r="K351" s="136"/>
      <x:c r="L351" s="136"/>
      <x:c r="M351" s="136"/>
      <x:c r="N351" s="43"/>
      <x:c r="O351" s="136"/>
      <x:c r="P351" s="68"/>
      <x:c r="Q351" s="136"/>
      <x:c r="R351" s="136"/>
      <x:c r="S351" s="136"/>
      <x:c r="T351" s="136"/>
      <x:c r="U351" s="136"/>
      <x:c r="V351" s="136"/>
      <x:c r="W351" s="136"/>
      <x:c r="X351" s="136"/>
      <x:c r="Y351" s="136"/>
      <x:c r="Z351" s="136"/>
    </x:row>
    <x:row r="352" ht="15" hidden="0" customHeight="1">
      <x:c r="A352" s="136"/>
      <x:c r="B352" s="136"/>
      <x:c r="C352" s="136"/>
      <x:c r="D352" s="136"/>
      <x:c r="E352" s="136"/>
      <x:c r="F352" s="136"/>
      <x:c r="G352" s="136"/>
      <x:c r="H352" s="136"/>
      <x:c r="I352" s="136"/>
      <x:c r="J352" s="136"/>
      <x:c r="K352" s="136"/>
      <x:c r="L352" s="136"/>
      <x:c r="M352" s="136"/>
      <x:c r="N352" s="43"/>
      <x:c r="O352" s="136"/>
      <x:c r="P352" s="68"/>
      <x:c r="Q352" s="136"/>
      <x:c r="R352" s="136"/>
      <x:c r="S352" s="136"/>
      <x:c r="T352" s="136"/>
      <x:c r="U352" s="136"/>
      <x:c r="V352" s="136"/>
      <x:c r="W352" s="136"/>
      <x:c r="X352" s="136"/>
      <x:c r="Y352" s="136"/>
      <x:c r="Z352" s="136"/>
    </x:row>
    <x:row r="353" ht="15" hidden="0" customHeight="1">
      <x:c r="A353" s="136"/>
      <x:c r="B353" s="136"/>
      <x:c r="C353" s="136"/>
      <x:c r="D353" s="136"/>
      <x:c r="E353" s="136"/>
      <x:c r="F353" s="136"/>
      <x:c r="G353" s="136"/>
      <x:c r="H353" s="136"/>
      <x:c r="I353" s="136"/>
      <x:c r="J353" s="136"/>
      <x:c r="K353" s="136"/>
      <x:c r="L353" s="136"/>
      <x:c r="M353" s="136"/>
      <x:c r="N353" s="43"/>
      <x:c r="O353" s="136"/>
      <x:c r="P353" s="68"/>
      <x:c r="Q353" s="136"/>
      <x:c r="R353" s="136"/>
      <x:c r="S353" s="136"/>
      <x:c r="T353" s="136"/>
      <x:c r="U353" s="136"/>
      <x:c r="V353" s="136"/>
      <x:c r="W353" s="136"/>
      <x:c r="X353" s="136"/>
      <x:c r="Y353" s="136"/>
      <x:c r="Z353" s="136"/>
    </x:row>
    <x:row r="354" ht="15" hidden="0" customHeight="1">
      <x:c r="A354" s="136"/>
      <x:c r="B354" s="136"/>
      <x:c r="C354" s="136"/>
      <x:c r="D354" s="136"/>
      <x:c r="E354" s="136"/>
      <x:c r="F354" s="136"/>
      <x:c r="G354" s="136"/>
      <x:c r="H354" s="136"/>
      <x:c r="I354" s="136"/>
      <x:c r="J354" s="136"/>
      <x:c r="K354" s="136"/>
      <x:c r="L354" s="136"/>
      <x:c r="M354" s="136"/>
      <x:c r="N354" s="43"/>
      <x:c r="O354" s="136"/>
      <x:c r="P354" s="68"/>
      <x:c r="Q354" s="136"/>
      <x:c r="R354" s="136"/>
      <x:c r="S354" s="136"/>
      <x:c r="T354" s="136"/>
      <x:c r="U354" s="136"/>
      <x:c r="V354" s="136"/>
      <x:c r="W354" s="136"/>
      <x:c r="X354" s="136"/>
      <x:c r="Y354" s="136"/>
      <x:c r="Z354" s="136"/>
    </x:row>
    <x:row r="355" ht="15" hidden="0" customHeight="1">
      <x:c r="A355" s="136"/>
      <x:c r="B355" s="136"/>
      <x:c r="C355" s="136"/>
      <x:c r="D355" s="136"/>
      <x:c r="E355" s="136"/>
      <x:c r="F355" s="136"/>
      <x:c r="G355" s="136"/>
      <x:c r="H355" s="136"/>
      <x:c r="I355" s="136"/>
      <x:c r="J355" s="136"/>
      <x:c r="K355" s="136"/>
      <x:c r="L355" s="136"/>
      <x:c r="M355" s="136"/>
      <x:c r="N355" s="43"/>
      <x:c r="O355" s="136"/>
      <x:c r="P355" s="68"/>
      <x:c r="Q355" s="136"/>
      <x:c r="R355" s="136"/>
      <x:c r="S355" s="136"/>
      <x:c r="T355" s="136"/>
      <x:c r="U355" s="136"/>
      <x:c r="V355" s="136"/>
      <x:c r="W355" s="136"/>
      <x:c r="X355" s="136"/>
      <x:c r="Y355" s="136"/>
      <x:c r="Z355" s="136"/>
    </x:row>
    <x:row r="356" ht="15" hidden="0" customHeight="1">
      <x:c r="A356" s="136"/>
      <x:c r="B356" s="136"/>
      <x:c r="C356" s="136"/>
      <x:c r="D356" s="136"/>
      <x:c r="E356" s="136"/>
      <x:c r="F356" s="136"/>
      <x:c r="G356" s="136"/>
      <x:c r="H356" s="136"/>
      <x:c r="I356" s="136"/>
      <x:c r="J356" s="136"/>
      <x:c r="K356" s="136"/>
      <x:c r="L356" s="136"/>
      <x:c r="M356" s="136"/>
      <x:c r="N356" s="43"/>
      <x:c r="O356" s="136"/>
      <x:c r="P356" s="68"/>
      <x:c r="Q356" s="136"/>
      <x:c r="R356" s="136"/>
      <x:c r="S356" s="136"/>
      <x:c r="T356" s="136"/>
      <x:c r="U356" s="136"/>
      <x:c r="V356" s="136"/>
      <x:c r="W356" s="136"/>
      <x:c r="X356" s="136"/>
      <x:c r="Y356" s="136"/>
      <x:c r="Z356" s="136"/>
    </x:row>
    <x:row r="357" ht="15" hidden="0" customHeight="1">
      <x:c r="A357" s="136"/>
      <x:c r="B357" s="136"/>
      <x:c r="C357" s="136"/>
      <x:c r="D357" s="136"/>
      <x:c r="E357" s="136"/>
      <x:c r="F357" s="136"/>
      <x:c r="G357" s="136"/>
      <x:c r="H357" s="136"/>
      <x:c r="I357" s="136"/>
      <x:c r="J357" s="136"/>
      <x:c r="K357" s="136"/>
      <x:c r="L357" s="136"/>
      <x:c r="M357" s="136"/>
      <x:c r="N357" s="43"/>
      <x:c r="O357" s="136"/>
      <x:c r="P357" s="68"/>
      <x:c r="Q357" s="136"/>
      <x:c r="R357" s="136"/>
      <x:c r="S357" s="136"/>
      <x:c r="T357" s="136"/>
      <x:c r="U357" s="136"/>
      <x:c r="V357" s="136"/>
      <x:c r="W357" s="136"/>
      <x:c r="X357" s="136"/>
      <x:c r="Y357" s="136"/>
      <x:c r="Z357" s="136"/>
    </x:row>
    <x:row r="358" ht="15" hidden="0" customHeight="1">
      <x:c r="A358" s="136"/>
      <x:c r="B358" s="136"/>
      <x:c r="C358" s="136"/>
      <x:c r="D358" s="136"/>
      <x:c r="E358" s="136"/>
      <x:c r="F358" s="136"/>
      <x:c r="G358" s="136"/>
      <x:c r="H358" s="136"/>
      <x:c r="I358" s="136"/>
      <x:c r="J358" s="136"/>
      <x:c r="K358" s="136"/>
      <x:c r="L358" s="136"/>
      <x:c r="M358" s="136"/>
      <x:c r="N358" s="43"/>
      <x:c r="O358" s="136"/>
      <x:c r="P358" s="68"/>
      <x:c r="Q358" s="136"/>
      <x:c r="R358" s="136"/>
      <x:c r="S358" s="136"/>
      <x:c r="T358" s="136"/>
      <x:c r="U358" s="136"/>
      <x:c r="V358" s="136"/>
      <x:c r="W358" s="136"/>
      <x:c r="X358" s="136"/>
      <x:c r="Y358" s="136"/>
      <x:c r="Z358" s="136"/>
    </x:row>
    <x:row r="359" ht="15" hidden="0" customHeight="1">
      <x:c r="A359" s="136"/>
      <x:c r="B359" s="136"/>
      <x:c r="C359" s="136"/>
      <x:c r="D359" s="136"/>
      <x:c r="E359" s="136"/>
      <x:c r="F359" s="136"/>
      <x:c r="G359" s="136"/>
      <x:c r="H359" s="136"/>
      <x:c r="I359" s="136"/>
      <x:c r="J359" s="136"/>
      <x:c r="K359" s="136"/>
      <x:c r="L359" s="136"/>
      <x:c r="M359" s="136"/>
      <x:c r="N359" s="43"/>
      <x:c r="O359" s="136"/>
      <x:c r="P359" s="68"/>
      <x:c r="Q359" s="136"/>
      <x:c r="R359" s="136"/>
      <x:c r="S359" s="136"/>
      <x:c r="T359" s="136"/>
      <x:c r="U359" s="136"/>
      <x:c r="V359" s="136"/>
      <x:c r="W359" s="136"/>
      <x:c r="X359" s="136"/>
      <x:c r="Y359" s="136"/>
      <x:c r="Z359" s="136"/>
    </x:row>
    <x:row r="360" ht="15" hidden="0" customHeight="1">
      <x:c r="A360" s="136"/>
      <x:c r="B360" s="136"/>
      <x:c r="C360" s="136"/>
      <x:c r="D360" s="136"/>
      <x:c r="E360" s="136"/>
      <x:c r="F360" s="136"/>
      <x:c r="G360" s="136"/>
      <x:c r="H360" s="136"/>
      <x:c r="I360" s="136"/>
      <x:c r="J360" s="136"/>
      <x:c r="K360" s="136"/>
      <x:c r="L360" s="136"/>
      <x:c r="M360" s="136"/>
      <x:c r="N360" s="43"/>
      <x:c r="O360" s="136"/>
      <x:c r="P360" s="68"/>
      <x:c r="Q360" s="136"/>
      <x:c r="R360" s="136"/>
      <x:c r="S360" s="136"/>
      <x:c r="T360" s="136"/>
      <x:c r="U360" s="136"/>
      <x:c r="V360" s="136"/>
      <x:c r="W360" s="136"/>
      <x:c r="X360" s="136"/>
      <x:c r="Y360" s="136"/>
      <x:c r="Z360" s="136"/>
    </x:row>
    <x:row r="361" ht="15" hidden="0" customHeight="1">
      <x:c r="A361" s="136"/>
      <x:c r="B361" s="136"/>
      <x:c r="C361" s="136"/>
      <x:c r="D361" s="136"/>
      <x:c r="E361" s="136"/>
      <x:c r="F361" s="136"/>
      <x:c r="G361" s="136"/>
      <x:c r="H361" s="136"/>
      <x:c r="I361" s="136"/>
      <x:c r="J361" s="136"/>
      <x:c r="K361" s="136"/>
      <x:c r="L361" s="136"/>
      <x:c r="M361" s="136"/>
      <x:c r="N361" s="43"/>
      <x:c r="O361" s="136"/>
      <x:c r="P361" s="68"/>
      <x:c r="Q361" s="136"/>
      <x:c r="R361" s="136"/>
      <x:c r="S361" s="136"/>
      <x:c r="T361" s="136"/>
      <x:c r="U361" s="136"/>
      <x:c r="V361" s="136"/>
      <x:c r="W361" s="136"/>
      <x:c r="X361" s="136"/>
      <x:c r="Y361" s="136"/>
      <x:c r="Z361" s="136"/>
    </x:row>
    <x:row r="362" ht="15" hidden="0" customHeight="1">
      <x:c r="A362" s="136"/>
      <x:c r="B362" s="136"/>
      <x:c r="C362" s="136"/>
      <x:c r="D362" s="136"/>
      <x:c r="E362" s="136"/>
      <x:c r="F362" s="136"/>
      <x:c r="G362" s="136"/>
      <x:c r="H362" s="136"/>
      <x:c r="I362" s="136"/>
      <x:c r="J362" s="136"/>
      <x:c r="K362" s="136"/>
      <x:c r="L362" s="136"/>
      <x:c r="M362" s="136"/>
      <x:c r="N362" s="43"/>
      <x:c r="O362" s="136"/>
      <x:c r="P362" s="68"/>
      <x:c r="Q362" s="136"/>
      <x:c r="R362" s="136"/>
      <x:c r="S362" s="136"/>
      <x:c r="T362" s="136"/>
      <x:c r="U362" s="136"/>
      <x:c r="V362" s="136"/>
      <x:c r="W362" s="136"/>
      <x:c r="X362" s="136"/>
      <x:c r="Y362" s="136"/>
      <x:c r="Z362" s="136"/>
    </x:row>
    <x:row r="363" ht="15" hidden="0" customHeight="1">
      <x:c r="A363" s="136"/>
      <x:c r="B363" s="136"/>
      <x:c r="C363" s="136"/>
      <x:c r="D363" s="136"/>
      <x:c r="E363" s="136"/>
      <x:c r="F363" s="136"/>
      <x:c r="G363" s="136"/>
      <x:c r="H363" s="136"/>
      <x:c r="I363" s="136"/>
      <x:c r="J363" s="136"/>
      <x:c r="K363" s="136"/>
      <x:c r="L363" s="136"/>
      <x:c r="M363" s="136"/>
      <x:c r="N363" s="43"/>
      <x:c r="O363" s="136"/>
      <x:c r="P363" s="68"/>
      <x:c r="Q363" s="136"/>
      <x:c r="R363" s="136"/>
      <x:c r="S363" s="136"/>
      <x:c r="T363" s="136"/>
      <x:c r="U363" s="136"/>
      <x:c r="V363" s="136"/>
      <x:c r="W363" s="136"/>
      <x:c r="X363" s="136"/>
      <x:c r="Y363" s="136"/>
      <x:c r="Z363" s="136"/>
    </x:row>
    <x:row r="364" ht="15" hidden="0" customHeight="1">
      <x:c r="A364" s="136"/>
      <x:c r="B364" s="136"/>
      <x:c r="C364" s="136"/>
      <x:c r="D364" s="136"/>
      <x:c r="E364" s="136"/>
      <x:c r="F364" s="136"/>
      <x:c r="G364" s="136"/>
      <x:c r="H364" s="136"/>
      <x:c r="I364" s="136"/>
      <x:c r="J364" s="136"/>
      <x:c r="K364" s="136"/>
      <x:c r="L364" s="136"/>
      <x:c r="M364" s="136"/>
      <x:c r="N364" s="43"/>
      <x:c r="O364" s="136"/>
      <x:c r="P364" s="68"/>
      <x:c r="Q364" s="136"/>
      <x:c r="R364" s="136"/>
      <x:c r="S364" s="136"/>
      <x:c r="T364" s="136"/>
      <x:c r="U364" s="136"/>
      <x:c r="V364" s="136"/>
      <x:c r="W364" s="136"/>
      <x:c r="X364" s="136"/>
      <x:c r="Y364" s="136"/>
      <x:c r="Z364" s="136"/>
    </x:row>
    <x:row r="365" ht="15" hidden="0" customHeight="1">
      <x:c r="A365" s="136"/>
      <x:c r="B365" s="136"/>
      <x:c r="C365" s="136"/>
      <x:c r="D365" s="136"/>
      <x:c r="E365" s="136"/>
      <x:c r="F365" s="136"/>
      <x:c r="G365" s="136"/>
      <x:c r="H365" s="136"/>
      <x:c r="I365" s="136"/>
      <x:c r="J365" s="136"/>
      <x:c r="K365" s="136"/>
      <x:c r="L365" s="136"/>
      <x:c r="M365" s="136"/>
      <x:c r="N365" s="43"/>
      <x:c r="O365" s="136"/>
      <x:c r="P365" s="68"/>
      <x:c r="Q365" s="136"/>
      <x:c r="R365" s="136"/>
      <x:c r="S365" s="136"/>
      <x:c r="T365" s="136"/>
      <x:c r="U365" s="136"/>
      <x:c r="V365" s="136"/>
      <x:c r="W365" s="136"/>
      <x:c r="X365" s="136"/>
      <x:c r="Y365" s="136"/>
      <x:c r="Z365" s="136"/>
    </x:row>
    <x:row r="366" ht="15" hidden="0" customHeight="1">
      <x:c r="A366" s="136"/>
      <x:c r="B366" s="136"/>
      <x:c r="C366" s="136"/>
      <x:c r="D366" s="136"/>
      <x:c r="E366" s="136"/>
      <x:c r="F366" s="136"/>
      <x:c r="G366" s="136"/>
      <x:c r="H366" s="136"/>
      <x:c r="I366" s="136"/>
      <x:c r="J366" s="136"/>
      <x:c r="K366" s="136"/>
      <x:c r="L366" s="136"/>
      <x:c r="M366" s="136"/>
      <x:c r="N366" s="43"/>
      <x:c r="O366" s="136"/>
      <x:c r="P366" s="68"/>
      <x:c r="Q366" s="136"/>
      <x:c r="R366" s="136"/>
      <x:c r="S366" s="136"/>
      <x:c r="T366" s="136"/>
      <x:c r="U366" s="136"/>
      <x:c r="V366" s="136"/>
      <x:c r="W366" s="136"/>
      <x:c r="X366" s="136"/>
      <x:c r="Y366" s="136"/>
      <x:c r="Z366" s="136"/>
    </x:row>
    <x:row r="367" ht="15" hidden="0" customHeight="1">
      <x:c r="A367" s="136"/>
      <x:c r="B367" s="136"/>
      <x:c r="C367" s="136"/>
      <x:c r="D367" s="136"/>
      <x:c r="E367" s="136"/>
      <x:c r="F367" s="136"/>
      <x:c r="G367" s="136"/>
      <x:c r="H367" s="136"/>
      <x:c r="I367" s="136"/>
      <x:c r="J367" s="136"/>
      <x:c r="K367" s="136"/>
      <x:c r="L367" s="136"/>
      <x:c r="M367" s="136"/>
      <x:c r="N367" s="43"/>
      <x:c r="O367" s="136"/>
      <x:c r="P367" s="68"/>
      <x:c r="Q367" s="136"/>
      <x:c r="R367" s="136"/>
      <x:c r="S367" s="136"/>
      <x:c r="T367" s="136"/>
      <x:c r="U367" s="136"/>
      <x:c r="V367" s="136"/>
      <x:c r="W367" s="136"/>
      <x:c r="X367" s="136"/>
      <x:c r="Y367" s="136"/>
      <x:c r="Z367" s="136"/>
    </x:row>
    <x:row r="368" ht="15" hidden="0" customHeight="1">
      <x:c r="A368" s="136"/>
      <x:c r="B368" s="136"/>
      <x:c r="C368" s="136"/>
      <x:c r="D368" s="136"/>
      <x:c r="E368" s="136"/>
      <x:c r="F368" s="136"/>
      <x:c r="G368" s="136"/>
      <x:c r="H368" s="136"/>
      <x:c r="I368" s="136"/>
      <x:c r="J368" s="136"/>
      <x:c r="K368" s="136"/>
      <x:c r="L368" s="136"/>
      <x:c r="M368" s="136"/>
      <x:c r="N368" s="43"/>
      <x:c r="O368" s="136"/>
      <x:c r="P368" s="68"/>
      <x:c r="Q368" s="136"/>
      <x:c r="R368" s="136"/>
      <x:c r="S368" s="136"/>
      <x:c r="T368" s="136"/>
      <x:c r="U368" s="136"/>
      <x:c r="V368" s="136"/>
      <x:c r="W368" s="136"/>
      <x:c r="X368" s="136"/>
      <x:c r="Y368" s="136"/>
      <x:c r="Z368" s="136"/>
    </x:row>
    <x:row r="369" ht="15" hidden="0" customHeight="1">
      <x:c r="A369" s="136"/>
      <x:c r="B369" s="136"/>
      <x:c r="C369" s="136"/>
      <x:c r="D369" s="136"/>
      <x:c r="E369" s="136"/>
      <x:c r="F369" s="136"/>
      <x:c r="G369" s="136"/>
      <x:c r="H369" s="136"/>
      <x:c r="I369" s="136"/>
      <x:c r="J369" s="136"/>
      <x:c r="K369" s="136"/>
      <x:c r="L369" s="136"/>
      <x:c r="M369" s="136"/>
      <x:c r="N369" s="43"/>
      <x:c r="O369" s="136"/>
      <x:c r="P369" s="68"/>
      <x:c r="Q369" s="136"/>
      <x:c r="R369" s="136"/>
      <x:c r="S369" s="136"/>
      <x:c r="T369" s="136"/>
      <x:c r="U369" s="136"/>
      <x:c r="V369" s="136"/>
      <x:c r="W369" s="136"/>
      <x:c r="X369" s="136"/>
      <x:c r="Y369" s="136"/>
      <x:c r="Z369" s="136"/>
    </x:row>
    <x:row r="370" ht="15" hidden="0" customHeight="1">
      <x:c r="A370" s="136"/>
      <x:c r="B370" s="136"/>
      <x:c r="C370" s="136"/>
      <x:c r="D370" s="136"/>
      <x:c r="E370" s="136"/>
      <x:c r="F370" s="136"/>
      <x:c r="G370" s="136"/>
      <x:c r="H370" s="136"/>
      <x:c r="I370" s="136"/>
      <x:c r="J370" s="136"/>
      <x:c r="K370" s="136"/>
      <x:c r="L370" s="136"/>
      <x:c r="M370" s="136"/>
      <x:c r="N370" s="43"/>
      <x:c r="O370" s="136"/>
      <x:c r="P370" s="68"/>
      <x:c r="Q370" s="136"/>
      <x:c r="R370" s="136"/>
      <x:c r="S370" s="136"/>
      <x:c r="T370" s="136"/>
      <x:c r="U370" s="136"/>
      <x:c r="V370" s="136"/>
      <x:c r="W370" s="136"/>
      <x:c r="X370" s="136"/>
      <x:c r="Y370" s="136"/>
      <x:c r="Z370" s="136"/>
    </x:row>
    <x:row r="371" ht="15" hidden="0" customHeight="1">
      <x:c r="A371" s="136"/>
      <x:c r="B371" s="136"/>
      <x:c r="C371" s="136"/>
      <x:c r="D371" s="136"/>
      <x:c r="E371" s="136"/>
      <x:c r="F371" s="136"/>
      <x:c r="G371" s="136"/>
      <x:c r="H371" s="136"/>
      <x:c r="I371" s="136"/>
      <x:c r="J371" s="136"/>
      <x:c r="K371" s="136"/>
      <x:c r="L371" s="136"/>
      <x:c r="M371" s="136"/>
      <x:c r="N371" s="43"/>
      <x:c r="O371" s="136"/>
      <x:c r="P371" s="68"/>
      <x:c r="Q371" s="136"/>
      <x:c r="R371" s="136"/>
      <x:c r="S371" s="136"/>
      <x:c r="T371" s="136"/>
      <x:c r="U371" s="136"/>
      <x:c r="V371" s="136"/>
      <x:c r="W371" s="136"/>
      <x:c r="X371" s="136"/>
      <x:c r="Y371" s="136"/>
      <x:c r="Z371" s="136"/>
    </x:row>
    <x:row r="372" ht="15" hidden="0" customHeight="1">
      <x:c r="A372" s="136"/>
      <x:c r="B372" s="136"/>
      <x:c r="C372" s="136"/>
      <x:c r="D372" s="136"/>
      <x:c r="E372" s="136"/>
      <x:c r="F372" s="136"/>
      <x:c r="G372" s="136"/>
      <x:c r="H372" s="136"/>
      <x:c r="I372" s="136"/>
      <x:c r="J372" s="136"/>
      <x:c r="K372" s="136"/>
      <x:c r="L372" s="136"/>
      <x:c r="M372" s="136"/>
      <x:c r="N372" s="43"/>
      <x:c r="O372" s="136"/>
      <x:c r="P372" s="68"/>
      <x:c r="Q372" s="136"/>
      <x:c r="R372" s="136"/>
      <x:c r="S372" s="136"/>
      <x:c r="T372" s="136"/>
      <x:c r="U372" s="136"/>
      <x:c r="V372" s="136"/>
      <x:c r="W372" s="136"/>
      <x:c r="X372" s="136"/>
      <x:c r="Y372" s="136"/>
      <x:c r="Z372" s="136"/>
    </x:row>
    <x:row r="373" ht="15" hidden="0" customHeight="1">
      <x:c r="A373" s="136"/>
      <x:c r="B373" s="136"/>
      <x:c r="C373" s="136"/>
      <x:c r="D373" s="136"/>
      <x:c r="E373" s="136"/>
      <x:c r="F373" s="136"/>
      <x:c r="G373" s="136"/>
      <x:c r="H373" s="136"/>
      <x:c r="I373" s="136"/>
      <x:c r="J373" s="136"/>
      <x:c r="K373" s="136"/>
      <x:c r="L373" s="136"/>
      <x:c r="M373" s="136"/>
      <x:c r="N373" s="43"/>
      <x:c r="O373" s="136"/>
      <x:c r="P373" s="68"/>
      <x:c r="Q373" s="136"/>
      <x:c r="R373" s="136"/>
      <x:c r="S373" s="136"/>
      <x:c r="T373" s="136"/>
      <x:c r="U373" s="136"/>
      <x:c r="V373" s="136"/>
      <x:c r="W373" s="136"/>
      <x:c r="X373" s="136"/>
      <x:c r="Y373" s="136"/>
      <x:c r="Z373" s="136"/>
    </x:row>
    <x:row r="374" ht="15" hidden="0" customHeight="1">
      <x:c r="A374" s="136"/>
      <x:c r="B374" s="136"/>
      <x:c r="C374" s="136"/>
      <x:c r="D374" s="136"/>
      <x:c r="E374" s="136"/>
      <x:c r="F374" s="136"/>
      <x:c r="G374" s="136"/>
      <x:c r="H374" s="136"/>
      <x:c r="I374" s="136"/>
      <x:c r="J374" s="136"/>
      <x:c r="K374" s="136"/>
      <x:c r="L374" s="136"/>
      <x:c r="M374" s="136"/>
      <x:c r="N374" s="43"/>
      <x:c r="O374" s="136"/>
      <x:c r="P374" s="68"/>
      <x:c r="Q374" s="136"/>
      <x:c r="R374" s="136"/>
      <x:c r="S374" s="136"/>
      <x:c r="T374" s="136"/>
      <x:c r="U374" s="136"/>
      <x:c r="V374" s="136"/>
      <x:c r="W374" s="136"/>
      <x:c r="X374" s="136"/>
      <x:c r="Y374" s="136"/>
      <x:c r="Z374" s="136"/>
    </x:row>
    <x:row r="375" ht="15" hidden="0" customHeight="1">
      <x:c r="A375" s="136"/>
      <x:c r="B375" s="136"/>
      <x:c r="C375" s="136"/>
      <x:c r="D375" s="136"/>
      <x:c r="E375" s="136"/>
      <x:c r="F375" s="136"/>
      <x:c r="G375" s="136"/>
      <x:c r="H375" s="136"/>
      <x:c r="I375" s="136"/>
      <x:c r="J375" s="136"/>
      <x:c r="K375" s="136"/>
      <x:c r="L375" s="136"/>
      <x:c r="M375" s="136"/>
      <x:c r="N375" s="43"/>
      <x:c r="O375" s="136"/>
      <x:c r="P375" s="68"/>
      <x:c r="Q375" s="136"/>
      <x:c r="R375" s="136"/>
      <x:c r="S375" s="136"/>
      <x:c r="T375" s="136"/>
      <x:c r="U375" s="136"/>
      <x:c r="V375" s="136"/>
      <x:c r="W375" s="136"/>
      <x:c r="X375" s="136"/>
      <x:c r="Y375" s="136"/>
      <x:c r="Z375" s="136"/>
    </x:row>
    <x:row r="376" ht="15" hidden="0" customHeight="1">
      <x:c r="A376" s="136"/>
      <x:c r="B376" s="136"/>
      <x:c r="C376" s="136"/>
      <x:c r="D376" s="136"/>
      <x:c r="E376" s="136"/>
      <x:c r="F376" s="136"/>
      <x:c r="G376" s="136"/>
      <x:c r="H376" s="136"/>
      <x:c r="I376" s="136"/>
      <x:c r="J376" s="136"/>
      <x:c r="K376" s="136"/>
      <x:c r="L376" s="136"/>
      <x:c r="M376" s="136"/>
      <x:c r="N376" s="43"/>
      <x:c r="O376" s="136"/>
      <x:c r="P376" s="68"/>
      <x:c r="Q376" s="136"/>
      <x:c r="R376" s="136"/>
      <x:c r="S376" s="136"/>
      <x:c r="T376" s="136"/>
      <x:c r="U376" s="136"/>
      <x:c r="V376" s="136"/>
      <x:c r="W376" s="136"/>
      <x:c r="X376" s="136"/>
      <x:c r="Y376" s="136"/>
      <x:c r="Z376" s="136"/>
    </x:row>
    <x:row r="377" ht="15" hidden="0" customHeight="1">
      <x:c r="A377" s="136"/>
      <x:c r="B377" s="136"/>
      <x:c r="C377" s="136"/>
      <x:c r="D377" s="136"/>
      <x:c r="E377" s="136"/>
      <x:c r="F377" s="136"/>
      <x:c r="G377" s="136"/>
      <x:c r="H377" s="136"/>
      <x:c r="I377" s="136"/>
      <x:c r="J377" s="136"/>
      <x:c r="K377" s="136"/>
      <x:c r="L377" s="136"/>
      <x:c r="M377" s="136"/>
      <x:c r="N377" s="43"/>
      <x:c r="O377" s="136"/>
      <x:c r="P377" s="68"/>
      <x:c r="Q377" s="136"/>
      <x:c r="R377" s="136"/>
      <x:c r="S377" s="136"/>
      <x:c r="T377" s="136"/>
      <x:c r="U377" s="136"/>
      <x:c r="V377" s="136"/>
      <x:c r="W377" s="136"/>
      <x:c r="X377" s="136"/>
      <x:c r="Y377" s="136"/>
      <x:c r="Z377" s="136"/>
    </x:row>
    <x:row r="378" ht="15" hidden="0" customHeight="1">
      <x:c r="A378" s="136"/>
      <x:c r="B378" s="136"/>
      <x:c r="C378" s="136"/>
      <x:c r="D378" s="136"/>
      <x:c r="E378" s="136"/>
      <x:c r="F378" s="136"/>
      <x:c r="G378" s="136"/>
      <x:c r="H378" s="136"/>
      <x:c r="I378" s="136"/>
      <x:c r="J378" s="136"/>
      <x:c r="K378" s="136"/>
      <x:c r="L378" s="136"/>
      <x:c r="M378" s="136"/>
      <x:c r="N378" s="43"/>
      <x:c r="O378" s="136"/>
      <x:c r="P378" s="68"/>
      <x:c r="Q378" s="136"/>
      <x:c r="R378" s="136"/>
      <x:c r="S378" s="136"/>
      <x:c r="T378" s="136"/>
      <x:c r="U378" s="136"/>
      <x:c r="V378" s="136"/>
      <x:c r="W378" s="136"/>
      <x:c r="X378" s="136"/>
      <x:c r="Y378" s="136"/>
      <x:c r="Z378" s="136"/>
    </x:row>
    <x:row r="379" ht="15" hidden="0" customHeight="1">
      <x:c r="A379" s="136"/>
      <x:c r="B379" s="136"/>
      <x:c r="C379" s="136"/>
      <x:c r="D379" s="136"/>
      <x:c r="E379" s="136"/>
      <x:c r="F379" s="136"/>
      <x:c r="G379" s="136"/>
      <x:c r="H379" s="136"/>
      <x:c r="I379" s="136"/>
      <x:c r="J379" s="136"/>
      <x:c r="K379" s="136"/>
      <x:c r="L379" s="136"/>
      <x:c r="M379" s="136"/>
      <x:c r="N379" s="43"/>
      <x:c r="O379" s="136"/>
      <x:c r="P379" s="68"/>
      <x:c r="Q379" s="136"/>
      <x:c r="R379" s="136"/>
      <x:c r="S379" s="136"/>
      <x:c r="T379" s="136"/>
      <x:c r="U379" s="136"/>
      <x:c r="V379" s="136"/>
      <x:c r="W379" s="136"/>
      <x:c r="X379" s="136"/>
      <x:c r="Y379" s="136"/>
      <x:c r="Z379" s="136"/>
    </x:row>
    <x:row r="380" ht="15" hidden="0" customHeight="1">
      <x:c r="A380" s="136"/>
      <x:c r="B380" s="136"/>
      <x:c r="C380" s="136"/>
      <x:c r="D380" s="136"/>
      <x:c r="E380" s="136"/>
      <x:c r="F380" s="136"/>
      <x:c r="G380" s="136"/>
      <x:c r="H380" s="136"/>
      <x:c r="I380" s="136"/>
      <x:c r="J380" s="136"/>
      <x:c r="K380" s="136"/>
      <x:c r="L380" s="136"/>
      <x:c r="M380" s="136"/>
      <x:c r="N380" s="43"/>
      <x:c r="O380" s="136"/>
      <x:c r="P380" s="68"/>
      <x:c r="Q380" s="136"/>
      <x:c r="R380" s="136"/>
      <x:c r="S380" s="136"/>
      <x:c r="T380" s="136"/>
      <x:c r="U380" s="136"/>
      <x:c r="V380" s="136"/>
      <x:c r="W380" s="136"/>
      <x:c r="X380" s="136"/>
      <x:c r="Y380" s="136"/>
      <x:c r="Z380" s="136"/>
    </x:row>
    <x:row r="381" ht="15" hidden="0" customHeight="1">
      <x:c r="A381" s="136"/>
      <x:c r="B381" s="136"/>
      <x:c r="C381" s="136"/>
      <x:c r="D381" s="136"/>
      <x:c r="E381" s="136"/>
      <x:c r="F381" s="136"/>
      <x:c r="G381" s="136"/>
      <x:c r="H381" s="136"/>
      <x:c r="I381" s="136"/>
      <x:c r="J381" s="136"/>
      <x:c r="K381" s="136"/>
      <x:c r="L381" s="136"/>
      <x:c r="M381" s="136"/>
      <x:c r="N381" s="43"/>
      <x:c r="O381" s="136"/>
      <x:c r="P381" s="68"/>
      <x:c r="Q381" s="136"/>
      <x:c r="R381" s="136"/>
      <x:c r="S381" s="136"/>
      <x:c r="T381" s="136"/>
      <x:c r="U381" s="136"/>
      <x:c r="V381" s="136"/>
      <x:c r="W381" s="136"/>
      <x:c r="X381" s="136"/>
      <x:c r="Y381" s="136"/>
      <x:c r="Z381" s="136"/>
    </x:row>
    <x:row r="382" ht="15" hidden="0" customHeight="1">
      <x:c r="A382" s="136"/>
      <x:c r="B382" s="136"/>
      <x:c r="C382" s="136"/>
      <x:c r="D382" s="136"/>
      <x:c r="E382" s="136"/>
      <x:c r="F382" s="136"/>
      <x:c r="G382" s="136"/>
      <x:c r="H382" s="136"/>
      <x:c r="I382" s="136"/>
      <x:c r="J382" s="136"/>
      <x:c r="K382" s="136"/>
      <x:c r="L382" s="136"/>
      <x:c r="M382" s="136"/>
      <x:c r="N382" s="43"/>
      <x:c r="O382" s="136"/>
      <x:c r="P382" s="68"/>
      <x:c r="Q382" s="136"/>
      <x:c r="R382" s="136"/>
      <x:c r="S382" s="136"/>
      <x:c r="T382" s="136"/>
      <x:c r="U382" s="136"/>
      <x:c r="V382" s="136"/>
      <x:c r="W382" s="136"/>
      <x:c r="X382" s="136"/>
      <x:c r="Y382" s="136"/>
      <x:c r="Z382" s="136"/>
    </x:row>
    <x:row r="383" ht="15" hidden="0" customHeight="1">
      <x:c r="A383" s="136"/>
      <x:c r="B383" s="136"/>
      <x:c r="C383" s="136"/>
      <x:c r="D383" s="136"/>
      <x:c r="E383" s="136"/>
      <x:c r="F383" s="136"/>
      <x:c r="G383" s="136"/>
      <x:c r="H383" s="136"/>
      <x:c r="I383" s="136"/>
      <x:c r="J383" s="136"/>
      <x:c r="K383" s="136"/>
      <x:c r="L383" s="136"/>
      <x:c r="M383" s="136"/>
      <x:c r="N383" s="43"/>
      <x:c r="O383" s="136"/>
      <x:c r="P383" s="68"/>
      <x:c r="Q383" s="136"/>
      <x:c r="R383" s="136"/>
      <x:c r="S383" s="136"/>
      <x:c r="T383" s="136"/>
      <x:c r="U383" s="136"/>
      <x:c r="V383" s="136"/>
      <x:c r="W383" s="136"/>
      <x:c r="X383" s="136"/>
      <x:c r="Y383" s="136"/>
      <x:c r="Z383" s="136"/>
    </x:row>
    <x:row r="384" ht="15" hidden="0" customHeight="1">
      <x:c r="A384" s="136"/>
      <x:c r="B384" s="136"/>
      <x:c r="C384" s="136"/>
      <x:c r="D384" s="136"/>
      <x:c r="E384" s="136"/>
      <x:c r="F384" s="136"/>
      <x:c r="G384" s="136"/>
      <x:c r="H384" s="136"/>
      <x:c r="I384" s="136"/>
      <x:c r="J384" s="136"/>
      <x:c r="K384" s="136"/>
      <x:c r="L384" s="136"/>
      <x:c r="M384" s="136"/>
      <x:c r="N384" s="43"/>
      <x:c r="O384" s="136"/>
      <x:c r="P384" s="68"/>
      <x:c r="Q384" s="136"/>
      <x:c r="R384" s="136"/>
      <x:c r="S384" s="136"/>
      <x:c r="T384" s="136"/>
      <x:c r="U384" s="136"/>
      <x:c r="V384" s="136"/>
      <x:c r="W384" s="136"/>
      <x:c r="X384" s="136"/>
      <x:c r="Y384" s="136"/>
      <x:c r="Z384" s="136"/>
    </x:row>
    <x:row r="385" ht="15" hidden="0" customHeight="1">
      <x:c r="A385" s="136"/>
      <x:c r="B385" s="136"/>
      <x:c r="C385" s="136"/>
      <x:c r="D385" s="136"/>
      <x:c r="E385" s="136"/>
      <x:c r="F385" s="136"/>
      <x:c r="G385" s="136"/>
      <x:c r="H385" s="136"/>
      <x:c r="I385" s="136"/>
      <x:c r="J385" s="136"/>
      <x:c r="K385" s="136"/>
      <x:c r="L385" s="136"/>
      <x:c r="M385" s="136"/>
      <x:c r="N385" s="43"/>
      <x:c r="O385" s="136"/>
      <x:c r="P385" s="68"/>
      <x:c r="Q385" s="136"/>
      <x:c r="R385" s="136"/>
      <x:c r="S385" s="136"/>
      <x:c r="T385" s="136"/>
      <x:c r="U385" s="136"/>
      <x:c r="V385" s="136"/>
      <x:c r="W385" s="136"/>
      <x:c r="X385" s="136"/>
      <x:c r="Y385" s="136"/>
      <x:c r="Z385" s="136"/>
    </x:row>
    <x:row r="386" ht="15" hidden="0" customHeight="1">
      <x:c r="A386" s="136"/>
      <x:c r="B386" s="136"/>
      <x:c r="C386" s="136"/>
      <x:c r="D386" s="136"/>
      <x:c r="E386" s="136"/>
      <x:c r="F386" s="136"/>
      <x:c r="G386" s="136"/>
      <x:c r="H386" s="136"/>
      <x:c r="I386" s="136"/>
      <x:c r="J386" s="136"/>
      <x:c r="K386" s="136"/>
      <x:c r="L386" s="136"/>
      <x:c r="M386" s="136"/>
      <x:c r="N386" s="43"/>
      <x:c r="O386" s="136"/>
      <x:c r="P386" s="68"/>
      <x:c r="Q386" s="136"/>
      <x:c r="R386" s="136"/>
      <x:c r="S386" s="136"/>
      <x:c r="T386" s="136"/>
      <x:c r="U386" s="136"/>
      <x:c r="V386" s="136"/>
      <x:c r="W386" s="136"/>
      <x:c r="X386" s="136"/>
      <x:c r="Y386" s="136"/>
      <x:c r="Z386" s="136"/>
    </x:row>
    <x:row r="387" ht="15" hidden="0" customHeight="1">
      <x:c r="A387" s="136"/>
      <x:c r="B387" s="136"/>
      <x:c r="C387" s="136"/>
      <x:c r="D387" s="136"/>
      <x:c r="E387" s="136"/>
      <x:c r="F387" s="136"/>
      <x:c r="G387" s="136"/>
      <x:c r="H387" s="136"/>
      <x:c r="I387" s="136"/>
      <x:c r="J387" s="136"/>
      <x:c r="K387" s="136"/>
      <x:c r="L387" s="136"/>
      <x:c r="M387" s="136"/>
      <x:c r="N387" s="43"/>
      <x:c r="O387" s="136"/>
      <x:c r="P387" s="68"/>
      <x:c r="Q387" s="136"/>
      <x:c r="R387" s="136"/>
      <x:c r="S387" s="136"/>
      <x:c r="T387" s="136"/>
      <x:c r="U387" s="136"/>
      <x:c r="V387" s="136"/>
      <x:c r="W387" s="136"/>
      <x:c r="X387" s="136"/>
      <x:c r="Y387" s="136"/>
      <x:c r="Z387" s="136"/>
    </x:row>
    <x:row r="388" ht="15" hidden="0" customHeight="1">
      <x:c r="A388" s="136"/>
      <x:c r="B388" s="136"/>
      <x:c r="C388" s="136"/>
      <x:c r="D388" s="136"/>
      <x:c r="E388" s="136"/>
      <x:c r="F388" s="136"/>
      <x:c r="G388" s="136"/>
      <x:c r="H388" s="136"/>
      <x:c r="I388" s="136"/>
      <x:c r="J388" s="136"/>
      <x:c r="K388" s="136"/>
      <x:c r="L388" s="136"/>
      <x:c r="M388" s="136"/>
      <x:c r="N388" s="43"/>
      <x:c r="O388" s="136"/>
      <x:c r="P388" s="68"/>
      <x:c r="Q388" s="136"/>
      <x:c r="R388" s="136"/>
      <x:c r="S388" s="136"/>
      <x:c r="T388" s="136"/>
      <x:c r="U388" s="136"/>
      <x:c r="V388" s="136"/>
      <x:c r="W388" s="136"/>
      <x:c r="X388" s="136"/>
      <x:c r="Y388" s="136"/>
      <x:c r="Z388" s="136"/>
    </x:row>
    <x:row r="389" ht="15" hidden="0" customHeight="1">
      <x:c r="A389" s="136"/>
      <x:c r="B389" s="136"/>
      <x:c r="C389" s="136"/>
      <x:c r="D389" s="136"/>
      <x:c r="E389" s="136"/>
      <x:c r="F389" s="136"/>
      <x:c r="G389" s="136"/>
      <x:c r="H389" s="136"/>
      <x:c r="I389" s="136"/>
      <x:c r="J389" s="136"/>
      <x:c r="K389" s="136"/>
      <x:c r="L389" s="136"/>
      <x:c r="M389" s="136"/>
      <x:c r="N389" s="43"/>
      <x:c r="O389" s="136"/>
      <x:c r="P389" s="68"/>
      <x:c r="Q389" s="136"/>
      <x:c r="R389" s="136"/>
      <x:c r="S389" s="136"/>
      <x:c r="T389" s="136"/>
      <x:c r="U389" s="136"/>
      <x:c r="V389" s="136"/>
      <x:c r="W389" s="136"/>
      <x:c r="X389" s="136"/>
      <x:c r="Y389" s="136"/>
      <x:c r="Z389" s="136"/>
    </x:row>
    <x:row r="390" ht="15" hidden="0" customHeight="1">
      <x:c r="A390" s="136"/>
      <x:c r="B390" s="136"/>
      <x:c r="C390" s="136"/>
      <x:c r="D390" s="136"/>
      <x:c r="E390" s="136"/>
      <x:c r="F390" s="136"/>
      <x:c r="G390" s="136"/>
      <x:c r="H390" s="136"/>
      <x:c r="I390" s="136"/>
      <x:c r="J390" s="136"/>
      <x:c r="K390" s="136"/>
      <x:c r="L390" s="136"/>
      <x:c r="M390" s="136"/>
      <x:c r="N390" s="43"/>
      <x:c r="O390" s="136"/>
      <x:c r="P390" s="68"/>
      <x:c r="Q390" s="136"/>
      <x:c r="R390" s="136"/>
      <x:c r="S390" s="136"/>
      <x:c r="T390" s="136"/>
      <x:c r="U390" s="136"/>
      <x:c r="V390" s="136"/>
      <x:c r="W390" s="136"/>
      <x:c r="X390" s="136"/>
      <x:c r="Y390" s="136"/>
      <x:c r="Z390" s="136"/>
    </x:row>
    <x:row r="391" ht="15" hidden="0" customHeight="1">
      <x:c r="A391" s="136"/>
      <x:c r="B391" s="136"/>
      <x:c r="C391" s="136"/>
      <x:c r="D391" s="136"/>
      <x:c r="E391" s="136"/>
      <x:c r="F391" s="136"/>
      <x:c r="G391" s="136"/>
      <x:c r="H391" s="136"/>
      <x:c r="I391" s="136"/>
      <x:c r="J391" s="136"/>
      <x:c r="K391" s="136"/>
      <x:c r="L391" s="136"/>
      <x:c r="M391" s="136"/>
      <x:c r="N391" s="43"/>
      <x:c r="O391" s="136"/>
      <x:c r="P391" s="68"/>
      <x:c r="Q391" s="136"/>
      <x:c r="R391" s="136"/>
      <x:c r="S391" s="136"/>
      <x:c r="T391" s="136"/>
      <x:c r="U391" s="136"/>
      <x:c r="V391" s="136"/>
      <x:c r="W391" s="136"/>
      <x:c r="X391" s="136"/>
      <x:c r="Y391" s="136"/>
      <x:c r="Z391" s="136"/>
    </x:row>
    <x:row r="392" ht="15" hidden="0" customHeight="1">
      <x:c r="A392" s="136"/>
      <x:c r="B392" s="136"/>
      <x:c r="C392" s="136"/>
      <x:c r="D392" s="136"/>
      <x:c r="E392" s="136"/>
      <x:c r="F392" s="136"/>
      <x:c r="G392" s="136"/>
      <x:c r="H392" s="136"/>
      <x:c r="I392" s="136"/>
      <x:c r="J392" s="136"/>
      <x:c r="K392" s="136"/>
      <x:c r="L392" s="136"/>
      <x:c r="M392" s="136"/>
      <x:c r="N392" s="43"/>
      <x:c r="O392" s="136"/>
      <x:c r="P392" s="68"/>
      <x:c r="Q392" s="136"/>
      <x:c r="R392" s="136"/>
      <x:c r="S392" s="136"/>
      <x:c r="T392" s="136"/>
      <x:c r="U392" s="136"/>
      <x:c r="V392" s="136"/>
      <x:c r="W392" s="136"/>
      <x:c r="X392" s="136"/>
      <x:c r="Y392" s="136"/>
      <x:c r="Z392" s="136"/>
    </x:row>
    <x:row r="393" ht="15" hidden="0" customHeight="1">
      <x:c r="A393" s="136"/>
      <x:c r="B393" s="136"/>
      <x:c r="C393" s="136"/>
      <x:c r="D393" s="136"/>
      <x:c r="E393" s="136"/>
      <x:c r="F393" s="136"/>
      <x:c r="G393" s="136"/>
      <x:c r="H393" s="136"/>
      <x:c r="I393" s="136"/>
      <x:c r="J393" s="136"/>
      <x:c r="K393" s="136"/>
      <x:c r="L393" s="136"/>
      <x:c r="M393" s="136"/>
      <x:c r="N393" s="43"/>
      <x:c r="O393" s="136"/>
      <x:c r="P393" s="68"/>
      <x:c r="Q393" s="136"/>
      <x:c r="R393" s="136"/>
      <x:c r="S393" s="136"/>
      <x:c r="T393" s="136"/>
      <x:c r="U393" s="136"/>
      <x:c r="V393" s="136"/>
      <x:c r="W393" s="136"/>
      <x:c r="X393" s="136"/>
      <x:c r="Y393" s="136"/>
      <x:c r="Z393" s="136"/>
    </x:row>
    <x:row r="394" ht="15" hidden="0" customHeight="1">
      <x:c r="A394" s="136"/>
      <x:c r="B394" s="136"/>
      <x:c r="C394" s="136"/>
      <x:c r="D394" s="136"/>
      <x:c r="E394" s="136"/>
      <x:c r="F394" s="136"/>
      <x:c r="G394" s="136"/>
      <x:c r="H394" s="136"/>
      <x:c r="I394" s="136"/>
      <x:c r="J394" s="136"/>
      <x:c r="K394" s="136"/>
      <x:c r="L394" s="136"/>
      <x:c r="M394" s="136"/>
      <x:c r="N394" s="43"/>
      <x:c r="O394" s="136"/>
      <x:c r="P394" s="68"/>
      <x:c r="Q394" s="136"/>
      <x:c r="R394" s="136"/>
      <x:c r="S394" s="136"/>
      <x:c r="T394" s="136"/>
      <x:c r="U394" s="136"/>
      <x:c r="V394" s="136"/>
      <x:c r="W394" s="136"/>
      <x:c r="X394" s="136"/>
      <x:c r="Y394" s="136"/>
      <x:c r="Z394" s="136"/>
    </x:row>
    <x:row r="395" ht="15" hidden="0" customHeight="1">
      <x:c r="A395" s="136"/>
      <x:c r="B395" s="136"/>
      <x:c r="C395" s="136"/>
      <x:c r="D395" s="136"/>
      <x:c r="E395" s="136"/>
      <x:c r="F395" s="136"/>
      <x:c r="G395" s="136"/>
      <x:c r="H395" s="136"/>
      <x:c r="I395" s="136"/>
      <x:c r="J395" s="136"/>
      <x:c r="K395" s="136"/>
      <x:c r="L395" s="136"/>
      <x:c r="M395" s="136"/>
      <x:c r="N395" s="43"/>
      <x:c r="O395" s="136"/>
      <x:c r="P395" s="68"/>
      <x:c r="Q395" s="136"/>
      <x:c r="R395" s="136"/>
      <x:c r="S395" s="136"/>
      <x:c r="T395" s="136"/>
      <x:c r="U395" s="136"/>
      <x:c r="V395" s="136"/>
      <x:c r="W395" s="136"/>
      <x:c r="X395" s="136"/>
      <x:c r="Y395" s="136"/>
      <x:c r="Z395" s="136"/>
    </x:row>
    <x:row r="396" ht="15" hidden="0" customHeight="1">
      <x:c r="A396" s="136"/>
      <x:c r="B396" s="136"/>
      <x:c r="C396" s="136"/>
      <x:c r="D396" s="136"/>
      <x:c r="E396" s="136"/>
      <x:c r="F396" s="136"/>
      <x:c r="G396" s="136"/>
      <x:c r="H396" s="136"/>
      <x:c r="I396" s="136"/>
      <x:c r="J396" s="136"/>
      <x:c r="K396" s="136"/>
      <x:c r="L396" s="136"/>
      <x:c r="M396" s="136"/>
      <x:c r="N396" s="43"/>
      <x:c r="O396" s="136"/>
      <x:c r="P396" s="68"/>
      <x:c r="Q396" s="136"/>
      <x:c r="R396" s="136"/>
      <x:c r="S396" s="136"/>
      <x:c r="T396" s="136"/>
      <x:c r="U396" s="136"/>
      <x:c r="V396" s="136"/>
      <x:c r="W396" s="136"/>
      <x:c r="X396" s="136"/>
      <x:c r="Y396" s="136"/>
      <x:c r="Z396" s="136"/>
    </x:row>
    <x:row r="397" ht="15" hidden="0" customHeight="1">
      <x:c r="A397" s="136"/>
      <x:c r="B397" s="136"/>
      <x:c r="C397" s="136"/>
      <x:c r="D397" s="136"/>
      <x:c r="E397" s="136"/>
      <x:c r="F397" s="136"/>
      <x:c r="G397" s="136"/>
      <x:c r="H397" s="136"/>
      <x:c r="I397" s="136"/>
      <x:c r="J397" s="136"/>
      <x:c r="K397" s="136"/>
      <x:c r="L397" s="136"/>
      <x:c r="M397" s="136"/>
      <x:c r="N397" s="43"/>
      <x:c r="O397" s="136"/>
      <x:c r="P397" s="68"/>
      <x:c r="Q397" s="136"/>
      <x:c r="R397" s="136"/>
      <x:c r="S397" s="136"/>
      <x:c r="T397" s="136"/>
      <x:c r="U397" s="136"/>
      <x:c r="V397" s="136"/>
      <x:c r="W397" s="136"/>
      <x:c r="X397" s="136"/>
      <x:c r="Y397" s="136"/>
      <x:c r="Z397" s="136"/>
    </x:row>
    <x:row r="398" ht="15" hidden="0" customHeight="1">
      <x:c r="A398" s="136"/>
      <x:c r="B398" s="136"/>
      <x:c r="C398" s="136"/>
      <x:c r="D398" s="136"/>
      <x:c r="E398" s="136"/>
      <x:c r="F398" s="136"/>
      <x:c r="G398" s="136"/>
      <x:c r="H398" s="136"/>
      <x:c r="I398" s="136"/>
      <x:c r="J398" s="136"/>
      <x:c r="K398" s="136"/>
      <x:c r="L398" s="136"/>
      <x:c r="M398" s="136"/>
      <x:c r="N398" s="43"/>
      <x:c r="O398" s="136"/>
      <x:c r="P398" s="68"/>
      <x:c r="Q398" s="136"/>
      <x:c r="R398" s="136"/>
      <x:c r="S398" s="136"/>
      <x:c r="T398" s="136"/>
      <x:c r="U398" s="136"/>
      <x:c r="V398" s="136"/>
      <x:c r="W398" s="136"/>
      <x:c r="X398" s="136"/>
      <x:c r="Y398" s="136"/>
      <x:c r="Z398" s="136"/>
    </x:row>
    <x:row r="399" ht="15" hidden="0" customHeight="1">
      <x:c r="A399" s="136"/>
      <x:c r="B399" s="136"/>
      <x:c r="C399" s="136"/>
      <x:c r="D399" s="136"/>
      <x:c r="E399" s="136"/>
      <x:c r="F399" s="136"/>
      <x:c r="G399" s="136"/>
      <x:c r="H399" s="136"/>
      <x:c r="I399" s="136"/>
      <x:c r="J399" s="136"/>
      <x:c r="K399" s="136"/>
      <x:c r="L399" s="136"/>
      <x:c r="M399" s="136"/>
      <x:c r="N399" s="43"/>
      <x:c r="O399" s="136"/>
      <x:c r="P399" s="68"/>
      <x:c r="Q399" s="136"/>
      <x:c r="R399" s="136"/>
      <x:c r="S399" s="136"/>
      <x:c r="T399" s="136"/>
      <x:c r="U399" s="136"/>
      <x:c r="V399" s="136"/>
      <x:c r="W399" s="136"/>
      <x:c r="X399" s="136"/>
      <x:c r="Y399" s="136"/>
      <x:c r="Z399" s="136"/>
    </x:row>
    <x:row r="400" ht="15" hidden="0" customHeight="1">
      <x:c r="A400" s="136"/>
      <x:c r="B400" s="136"/>
      <x:c r="C400" s="136"/>
      <x:c r="D400" s="136"/>
      <x:c r="E400" s="136"/>
      <x:c r="F400" s="136"/>
      <x:c r="G400" s="136"/>
      <x:c r="H400" s="136"/>
      <x:c r="I400" s="136"/>
      <x:c r="J400" s="136"/>
      <x:c r="K400" s="136"/>
      <x:c r="L400" s="136"/>
      <x:c r="M400" s="136"/>
      <x:c r="N400" s="43"/>
      <x:c r="O400" s="136"/>
      <x:c r="P400" s="68"/>
      <x:c r="Q400" s="136"/>
      <x:c r="R400" s="136"/>
      <x:c r="S400" s="136"/>
      <x:c r="T400" s="136"/>
      <x:c r="U400" s="136"/>
      <x:c r="V400" s="136"/>
      <x:c r="W400" s="136"/>
      <x:c r="X400" s="136"/>
      <x:c r="Y400" s="136"/>
      <x:c r="Z400" s="136"/>
    </x:row>
    <x:row r="401" ht="15" hidden="0" customHeight="1">
      <x:c r="A401" s="136"/>
      <x:c r="B401" s="136"/>
      <x:c r="C401" s="136"/>
      <x:c r="D401" s="136"/>
      <x:c r="E401" s="136"/>
      <x:c r="F401" s="136"/>
      <x:c r="G401" s="136"/>
      <x:c r="H401" s="136"/>
      <x:c r="I401" s="136"/>
      <x:c r="J401" s="136"/>
      <x:c r="K401" s="136"/>
      <x:c r="L401" s="136"/>
      <x:c r="M401" s="136"/>
      <x:c r="N401" s="43"/>
      <x:c r="O401" s="136"/>
      <x:c r="P401" s="68"/>
      <x:c r="Q401" s="136"/>
      <x:c r="R401" s="136"/>
      <x:c r="S401" s="136"/>
      <x:c r="T401" s="136"/>
      <x:c r="U401" s="136"/>
      <x:c r="V401" s="136"/>
      <x:c r="W401" s="136"/>
      <x:c r="X401" s="136"/>
      <x:c r="Y401" s="136"/>
      <x:c r="Z401" s="136"/>
    </x:row>
    <x:row r="402" ht="15" hidden="0" customHeight="1">
      <x:c r="A402" s="136"/>
      <x:c r="B402" s="136"/>
      <x:c r="C402" s="136"/>
      <x:c r="D402" s="136"/>
      <x:c r="E402" s="136"/>
      <x:c r="F402" s="136"/>
      <x:c r="G402" s="136"/>
      <x:c r="H402" s="136"/>
      <x:c r="I402" s="136"/>
      <x:c r="J402" s="136"/>
      <x:c r="K402" s="136"/>
      <x:c r="L402" s="136"/>
      <x:c r="M402" s="136"/>
      <x:c r="N402" s="43"/>
      <x:c r="O402" s="136"/>
      <x:c r="P402" s="68"/>
      <x:c r="Q402" s="136"/>
      <x:c r="R402" s="136"/>
      <x:c r="S402" s="136"/>
      <x:c r="T402" s="136"/>
      <x:c r="U402" s="136"/>
      <x:c r="V402" s="136"/>
      <x:c r="W402" s="136"/>
      <x:c r="X402" s="136"/>
      <x:c r="Y402" s="136"/>
      <x:c r="Z402" s="136"/>
    </x:row>
    <x:row r="403" ht="15" hidden="0" customHeight="1">
      <x:c r="A403" s="136"/>
      <x:c r="B403" s="136"/>
      <x:c r="C403" s="136"/>
      <x:c r="D403" s="136"/>
      <x:c r="E403" s="136"/>
      <x:c r="F403" s="136"/>
      <x:c r="G403" s="136"/>
      <x:c r="H403" s="136"/>
      <x:c r="I403" s="136"/>
      <x:c r="J403" s="136"/>
      <x:c r="K403" s="136"/>
      <x:c r="L403" s="136"/>
      <x:c r="M403" s="136"/>
      <x:c r="N403" s="43"/>
      <x:c r="O403" s="136"/>
      <x:c r="P403" s="68"/>
      <x:c r="Q403" s="136"/>
      <x:c r="R403" s="136"/>
      <x:c r="S403" s="136"/>
      <x:c r="T403" s="136"/>
      <x:c r="U403" s="136"/>
      <x:c r="V403" s="136"/>
      <x:c r="W403" s="136"/>
      <x:c r="X403" s="136"/>
      <x:c r="Y403" s="136"/>
      <x:c r="Z403" s="136"/>
    </x:row>
    <x:row r="404" ht="15" hidden="0" customHeight="1">
      <x:c r="A404" s="136"/>
      <x:c r="B404" s="136"/>
      <x:c r="C404" s="136"/>
      <x:c r="D404" s="136"/>
      <x:c r="E404" s="136"/>
      <x:c r="F404" s="136"/>
      <x:c r="G404" s="136"/>
      <x:c r="H404" s="136"/>
      <x:c r="I404" s="136"/>
      <x:c r="J404" s="136"/>
      <x:c r="K404" s="136"/>
      <x:c r="L404" s="136"/>
      <x:c r="M404" s="136"/>
      <x:c r="N404" s="43"/>
      <x:c r="O404" s="136"/>
      <x:c r="P404" s="68"/>
      <x:c r="Q404" s="136"/>
      <x:c r="R404" s="136"/>
      <x:c r="S404" s="136"/>
      <x:c r="T404" s="136"/>
      <x:c r="U404" s="136"/>
      <x:c r="V404" s="136"/>
      <x:c r="W404" s="136"/>
      <x:c r="X404" s="136"/>
      <x:c r="Y404" s="136"/>
      <x:c r="Z404" s="136"/>
    </x:row>
    <x:row r="405" ht="15" hidden="0" customHeight="1">
      <x:c r="A405" s="136"/>
      <x:c r="B405" s="136"/>
      <x:c r="C405" s="136"/>
      <x:c r="D405" s="136"/>
      <x:c r="E405" s="136"/>
      <x:c r="F405" s="136"/>
      <x:c r="G405" s="136"/>
      <x:c r="H405" s="136"/>
      <x:c r="I405" s="136"/>
      <x:c r="J405" s="136"/>
      <x:c r="K405" s="136"/>
      <x:c r="L405" s="136"/>
      <x:c r="M405" s="136"/>
      <x:c r="N405" s="43"/>
      <x:c r="O405" s="136"/>
      <x:c r="P405" s="68"/>
      <x:c r="Q405" s="136"/>
      <x:c r="R405" s="136"/>
      <x:c r="S405" s="136"/>
      <x:c r="T405" s="136"/>
      <x:c r="U405" s="136"/>
      <x:c r="V405" s="136"/>
      <x:c r="W405" s="136"/>
      <x:c r="X405" s="136"/>
      <x:c r="Y405" s="136"/>
      <x:c r="Z405" s="136"/>
    </x:row>
    <x:row r="406" ht="15" hidden="0" customHeight="1">
      <x:c r="A406" s="136"/>
      <x:c r="B406" s="136"/>
      <x:c r="C406" s="136"/>
      <x:c r="D406" s="136"/>
      <x:c r="E406" s="136"/>
      <x:c r="F406" s="136"/>
      <x:c r="G406" s="136"/>
      <x:c r="H406" s="136"/>
      <x:c r="I406" s="136"/>
      <x:c r="J406" s="136"/>
      <x:c r="K406" s="136"/>
      <x:c r="L406" s="136"/>
      <x:c r="M406" s="136"/>
      <x:c r="N406" s="43"/>
      <x:c r="O406" s="136"/>
      <x:c r="P406" s="68"/>
      <x:c r="Q406" s="136"/>
      <x:c r="R406" s="136"/>
      <x:c r="S406" s="136"/>
      <x:c r="T406" s="136"/>
      <x:c r="U406" s="136"/>
      <x:c r="V406" s="136"/>
      <x:c r="W406" s="136"/>
      <x:c r="X406" s="136"/>
      <x:c r="Y406" s="136"/>
      <x:c r="Z406" s="136"/>
    </x:row>
    <x:row r="407" ht="15" hidden="0" customHeight="1">
      <x:c r="A407" s="136"/>
      <x:c r="B407" s="136"/>
      <x:c r="C407" s="136"/>
      <x:c r="D407" s="136"/>
      <x:c r="E407" s="136"/>
      <x:c r="F407" s="136"/>
      <x:c r="G407" s="136"/>
      <x:c r="H407" s="136"/>
      <x:c r="I407" s="136"/>
      <x:c r="J407" s="136"/>
      <x:c r="K407" s="136"/>
      <x:c r="L407" s="136"/>
      <x:c r="M407" s="136"/>
      <x:c r="N407" s="43"/>
      <x:c r="O407" s="136"/>
      <x:c r="P407" s="68"/>
      <x:c r="Q407" s="136"/>
      <x:c r="R407" s="136"/>
      <x:c r="S407" s="136"/>
      <x:c r="T407" s="136"/>
      <x:c r="U407" s="136"/>
      <x:c r="V407" s="136"/>
      <x:c r="W407" s="136"/>
      <x:c r="X407" s="136"/>
      <x:c r="Y407" s="136"/>
      <x:c r="Z407" s="136"/>
    </x:row>
    <x:row r="408" ht="15" hidden="0" customHeight="1">
      <x:c r="A408" s="136"/>
      <x:c r="B408" s="136"/>
      <x:c r="C408" s="136"/>
      <x:c r="D408" s="136"/>
      <x:c r="E408" s="136"/>
      <x:c r="F408" s="136"/>
      <x:c r="G408" s="136"/>
      <x:c r="H408" s="136"/>
      <x:c r="I408" s="136"/>
      <x:c r="J408" s="136"/>
      <x:c r="K408" s="136"/>
      <x:c r="L408" s="136"/>
      <x:c r="M408" s="136"/>
      <x:c r="N408" s="43"/>
      <x:c r="O408" s="136"/>
      <x:c r="P408" s="68"/>
      <x:c r="Q408" s="136"/>
      <x:c r="R408" s="136"/>
      <x:c r="S408" s="136"/>
      <x:c r="T408" s="136"/>
      <x:c r="U408" s="136"/>
      <x:c r="V408" s="136"/>
      <x:c r="W408" s="136"/>
      <x:c r="X408" s="136"/>
      <x:c r="Y408" s="136"/>
      <x:c r="Z408" s="136"/>
    </x:row>
    <x:row r="409" ht="15" hidden="0" customHeight="1">
      <x:c r="A409" s="136"/>
      <x:c r="B409" s="136"/>
      <x:c r="C409" s="136"/>
      <x:c r="D409" s="136"/>
      <x:c r="E409" s="136"/>
      <x:c r="F409" s="136"/>
      <x:c r="G409" s="136"/>
      <x:c r="H409" s="136"/>
      <x:c r="I409" s="136"/>
      <x:c r="J409" s="136"/>
      <x:c r="K409" s="136"/>
      <x:c r="L409" s="136"/>
      <x:c r="M409" s="136"/>
      <x:c r="N409" s="43"/>
      <x:c r="O409" s="136"/>
      <x:c r="P409" s="68"/>
      <x:c r="Q409" s="136"/>
      <x:c r="R409" s="136"/>
      <x:c r="S409" s="136"/>
      <x:c r="T409" s="136"/>
      <x:c r="U409" s="136"/>
      <x:c r="V409" s="136"/>
      <x:c r="W409" s="136"/>
      <x:c r="X409" s="136"/>
      <x:c r="Y409" s="136"/>
      <x:c r="Z409" s="136"/>
    </x:row>
    <x:row r="410" ht="15" hidden="0" customHeight="1">
      <x:c r="A410" s="136"/>
      <x:c r="B410" s="136"/>
      <x:c r="C410" s="136"/>
      <x:c r="D410" s="136"/>
      <x:c r="E410" s="136"/>
      <x:c r="F410" s="136"/>
      <x:c r="G410" s="136"/>
      <x:c r="H410" s="136"/>
      <x:c r="I410" s="136"/>
      <x:c r="J410" s="136"/>
      <x:c r="K410" s="136"/>
      <x:c r="L410" s="136"/>
      <x:c r="M410" s="136"/>
      <x:c r="N410" s="43"/>
      <x:c r="O410" s="136"/>
      <x:c r="P410" s="68"/>
      <x:c r="Q410" s="136"/>
      <x:c r="R410" s="136"/>
      <x:c r="S410" s="136"/>
      <x:c r="T410" s="136"/>
      <x:c r="U410" s="136"/>
      <x:c r="V410" s="136"/>
      <x:c r="W410" s="136"/>
      <x:c r="X410" s="136"/>
      <x:c r="Y410" s="136"/>
      <x:c r="Z410" s="136"/>
    </x:row>
    <x:row r="411" ht="15" hidden="0" customHeight="1">
      <x:c r="A411" s="136"/>
      <x:c r="B411" s="136"/>
      <x:c r="C411" s="136"/>
      <x:c r="D411" s="136"/>
      <x:c r="E411" s="136"/>
      <x:c r="F411" s="136"/>
      <x:c r="G411" s="136"/>
      <x:c r="H411" s="136"/>
      <x:c r="I411" s="136"/>
      <x:c r="J411" s="136"/>
      <x:c r="K411" s="136"/>
      <x:c r="L411" s="136"/>
      <x:c r="M411" s="136"/>
      <x:c r="N411" s="43"/>
      <x:c r="O411" s="136"/>
      <x:c r="P411" s="68"/>
      <x:c r="Q411" s="136"/>
      <x:c r="R411" s="136"/>
      <x:c r="S411" s="136"/>
      <x:c r="T411" s="136"/>
      <x:c r="U411" s="136"/>
      <x:c r="V411" s="136"/>
      <x:c r="W411" s="136"/>
      <x:c r="X411" s="136"/>
      <x:c r="Y411" s="136"/>
      <x:c r="Z411" s="136"/>
    </x:row>
    <x:row r="412" ht="15" hidden="0" customHeight="1">
      <x:c r="A412" s="136"/>
      <x:c r="B412" s="136"/>
      <x:c r="C412" s="136"/>
      <x:c r="D412" s="136"/>
      <x:c r="E412" s="136"/>
      <x:c r="F412" s="136"/>
      <x:c r="G412" s="136"/>
      <x:c r="H412" s="136"/>
      <x:c r="I412" s="136"/>
      <x:c r="J412" s="136"/>
      <x:c r="K412" s="136"/>
      <x:c r="L412" s="136"/>
      <x:c r="M412" s="136"/>
      <x:c r="N412" s="43"/>
      <x:c r="O412" s="136"/>
      <x:c r="P412" s="68"/>
      <x:c r="Q412" s="136"/>
      <x:c r="R412" s="136"/>
      <x:c r="S412" s="136"/>
      <x:c r="T412" s="136"/>
      <x:c r="U412" s="136"/>
      <x:c r="V412" s="136"/>
      <x:c r="W412" s="136"/>
      <x:c r="X412" s="136"/>
      <x:c r="Y412" s="136"/>
      <x:c r="Z412" s="136"/>
    </x:row>
    <x:row r="413" ht="15" hidden="0" customHeight="1">
      <x:c r="A413" s="136"/>
      <x:c r="B413" s="136"/>
      <x:c r="C413" s="136"/>
      <x:c r="D413" s="136"/>
      <x:c r="E413" s="136"/>
      <x:c r="F413" s="136"/>
      <x:c r="G413" s="136"/>
      <x:c r="H413" s="136"/>
      <x:c r="I413" s="136"/>
      <x:c r="J413" s="136"/>
      <x:c r="K413" s="136"/>
      <x:c r="L413" s="136"/>
      <x:c r="M413" s="136"/>
      <x:c r="N413" s="43"/>
      <x:c r="O413" s="136"/>
      <x:c r="P413" s="68"/>
      <x:c r="Q413" s="136"/>
      <x:c r="R413" s="136"/>
      <x:c r="S413" s="136"/>
      <x:c r="T413" s="136"/>
      <x:c r="U413" s="136"/>
      <x:c r="V413" s="136"/>
      <x:c r="W413" s="136"/>
      <x:c r="X413" s="136"/>
      <x:c r="Y413" s="136"/>
      <x:c r="Z413" s="136"/>
    </x:row>
    <x:row r="414" ht="15" hidden="0" customHeight="1">
      <x:c r="A414" s="136"/>
      <x:c r="B414" s="136"/>
      <x:c r="C414" s="136"/>
      <x:c r="D414" s="136"/>
      <x:c r="E414" s="136"/>
      <x:c r="F414" s="136"/>
      <x:c r="G414" s="136"/>
      <x:c r="H414" s="136"/>
      <x:c r="I414" s="136"/>
      <x:c r="J414" s="136"/>
      <x:c r="K414" s="136"/>
      <x:c r="L414" s="136"/>
      <x:c r="M414" s="136"/>
      <x:c r="N414" s="43"/>
      <x:c r="O414" s="136"/>
      <x:c r="P414" s="68"/>
      <x:c r="Q414" s="136"/>
      <x:c r="R414" s="136"/>
      <x:c r="S414" s="136"/>
      <x:c r="T414" s="136"/>
      <x:c r="U414" s="136"/>
      <x:c r="V414" s="136"/>
      <x:c r="W414" s="136"/>
      <x:c r="X414" s="136"/>
      <x:c r="Y414" s="136"/>
      <x:c r="Z414" s="136"/>
    </x:row>
    <x:row r="415" ht="15" hidden="0" customHeight="1">
      <x:c r="A415" s="136"/>
      <x:c r="B415" s="136"/>
      <x:c r="C415" s="136"/>
      <x:c r="D415" s="136"/>
      <x:c r="E415" s="136"/>
      <x:c r="F415" s="136"/>
      <x:c r="G415" s="136"/>
      <x:c r="H415" s="136"/>
      <x:c r="I415" s="136"/>
      <x:c r="J415" s="136"/>
      <x:c r="K415" s="136"/>
      <x:c r="L415" s="136"/>
      <x:c r="M415" s="136"/>
      <x:c r="N415" s="43"/>
      <x:c r="O415" s="136"/>
      <x:c r="P415" s="68"/>
      <x:c r="Q415" s="136"/>
      <x:c r="R415" s="136"/>
      <x:c r="S415" s="136"/>
      <x:c r="T415" s="136"/>
      <x:c r="U415" s="136"/>
      <x:c r="V415" s="136"/>
      <x:c r="W415" s="136"/>
      <x:c r="X415" s="136"/>
      <x:c r="Y415" s="136"/>
      <x:c r="Z415" s="136"/>
    </x:row>
    <x:row r="416" ht="15" hidden="0" customHeight="1">
      <x:c r="A416" s="136"/>
      <x:c r="B416" s="136"/>
      <x:c r="C416" s="136"/>
      <x:c r="D416" s="136"/>
      <x:c r="E416" s="136"/>
      <x:c r="F416" s="136"/>
      <x:c r="G416" s="136"/>
      <x:c r="H416" s="136"/>
      <x:c r="I416" s="136"/>
      <x:c r="J416" s="136"/>
      <x:c r="K416" s="136"/>
      <x:c r="L416" s="136"/>
      <x:c r="M416" s="136"/>
      <x:c r="N416" s="43"/>
      <x:c r="O416" s="136"/>
      <x:c r="P416" s="68"/>
      <x:c r="Q416" s="136"/>
      <x:c r="R416" s="136"/>
      <x:c r="S416" s="136"/>
      <x:c r="T416" s="136"/>
      <x:c r="U416" s="136"/>
      <x:c r="V416" s="136"/>
      <x:c r="W416" s="136"/>
      <x:c r="X416" s="136"/>
      <x:c r="Y416" s="136"/>
      <x:c r="Z416" s="136"/>
    </x:row>
    <x:row r="417" ht="15" hidden="0" customHeight="1">
      <x:c r="A417" s="136"/>
      <x:c r="B417" s="136"/>
      <x:c r="C417" s="136"/>
      <x:c r="D417" s="136"/>
      <x:c r="E417" s="136"/>
      <x:c r="F417" s="136"/>
      <x:c r="G417" s="136"/>
      <x:c r="H417" s="136"/>
      <x:c r="I417" s="136"/>
      <x:c r="J417" s="136"/>
      <x:c r="K417" s="136"/>
      <x:c r="L417" s="136"/>
      <x:c r="M417" s="136"/>
      <x:c r="N417" s="43"/>
      <x:c r="O417" s="136"/>
      <x:c r="P417" s="68"/>
      <x:c r="Q417" s="136"/>
      <x:c r="R417" s="136"/>
      <x:c r="S417" s="136"/>
      <x:c r="T417" s="136"/>
      <x:c r="U417" s="136"/>
      <x:c r="V417" s="136"/>
      <x:c r="W417" s="136"/>
      <x:c r="X417" s="136"/>
      <x:c r="Y417" s="136"/>
      <x:c r="Z417" s="136"/>
    </x:row>
    <x:row r="418" ht="15" hidden="0" customHeight="1">
      <x:c r="A418" s="136"/>
      <x:c r="B418" s="136"/>
      <x:c r="C418" s="136"/>
      <x:c r="D418" s="136"/>
      <x:c r="E418" s="136"/>
      <x:c r="F418" s="136"/>
      <x:c r="G418" s="136"/>
      <x:c r="H418" s="136"/>
      <x:c r="I418" s="136"/>
      <x:c r="J418" s="136"/>
      <x:c r="K418" s="136"/>
      <x:c r="L418" s="136"/>
      <x:c r="M418" s="136"/>
      <x:c r="N418" s="43"/>
      <x:c r="O418" s="136"/>
      <x:c r="P418" s="68"/>
      <x:c r="Q418" s="136"/>
      <x:c r="R418" s="136"/>
      <x:c r="S418" s="136"/>
      <x:c r="T418" s="136"/>
      <x:c r="U418" s="136"/>
      <x:c r="V418" s="136"/>
      <x:c r="W418" s="136"/>
      <x:c r="X418" s="136"/>
      <x:c r="Y418" s="136"/>
      <x:c r="Z418" s="136"/>
    </x:row>
    <x:row r="419" ht="15" hidden="0" customHeight="1">
      <x:c r="A419" s="136"/>
      <x:c r="B419" s="136"/>
      <x:c r="C419" s="136"/>
      <x:c r="D419" s="136"/>
      <x:c r="E419" s="136"/>
      <x:c r="F419" s="136"/>
      <x:c r="G419" s="136"/>
      <x:c r="H419" s="136"/>
      <x:c r="I419" s="136"/>
      <x:c r="J419" s="136"/>
      <x:c r="K419" s="136"/>
      <x:c r="L419" s="136"/>
      <x:c r="M419" s="136"/>
      <x:c r="N419" s="43"/>
      <x:c r="O419" s="136"/>
      <x:c r="P419" s="68"/>
      <x:c r="Q419" s="136"/>
      <x:c r="R419" s="136"/>
      <x:c r="S419" s="136"/>
      <x:c r="T419" s="136"/>
      <x:c r="U419" s="136"/>
      <x:c r="V419" s="136"/>
      <x:c r="W419" s="136"/>
      <x:c r="X419" s="136"/>
      <x:c r="Y419" s="136"/>
      <x:c r="Z419" s="136"/>
    </x:row>
    <x:row r="420" ht="15" hidden="0" customHeight="1">
      <x:c r="A420" s="136"/>
      <x:c r="B420" s="136"/>
      <x:c r="C420" s="136"/>
      <x:c r="D420" s="136"/>
      <x:c r="E420" s="136"/>
      <x:c r="F420" s="136"/>
      <x:c r="G420" s="136"/>
      <x:c r="H420" s="136"/>
      <x:c r="I420" s="136"/>
      <x:c r="J420" s="136"/>
      <x:c r="K420" s="136"/>
      <x:c r="L420" s="136"/>
      <x:c r="M420" s="136"/>
      <x:c r="N420" s="43"/>
      <x:c r="O420" s="136"/>
      <x:c r="P420" s="68"/>
      <x:c r="Q420" s="136"/>
      <x:c r="R420" s="136"/>
      <x:c r="S420" s="136"/>
      <x:c r="T420" s="136"/>
      <x:c r="U420" s="136"/>
      <x:c r="V420" s="136"/>
      <x:c r="W420" s="136"/>
      <x:c r="X420" s="136"/>
      <x:c r="Y420" s="136"/>
      <x:c r="Z420" s="136"/>
    </x:row>
    <x:row r="421" ht="15" hidden="0" customHeight="1">
      <x:c r="A421" s="136"/>
      <x:c r="B421" s="136"/>
      <x:c r="C421" s="136"/>
      <x:c r="D421" s="136"/>
      <x:c r="E421" s="136"/>
      <x:c r="F421" s="136"/>
      <x:c r="G421" s="136"/>
      <x:c r="H421" s="136"/>
      <x:c r="I421" s="136"/>
      <x:c r="J421" s="136"/>
      <x:c r="K421" s="136"/>
      <x:c r="L421" s="136"/>
      <x:c r="M421" s="136"/>
      <x:c r="N421" s="43"/>
      <x:c r="O421" s="136"/>
      <x:c r="P421" s="68"/>
      <x:c r="Q421" s="136"/>
      <x:c r="R421" s="136"/>
      <x:c r="S421" s="136"/>
      <x:c r="T421" s="136"/>
      <x:c r="U421" s="136"/>
      <x:c r="V421" s="136"/>
      <x:c r="W421" s="136"/>
      <x:c r="X421" s="136"/>
      <x:c r="Y421" s="136"/>
      <x:c r="Z421" s="136"/>
    </x:row>
    <x:row r="422" ht="15" hidden="0" customHeight="1">
      <x:c r="A422" s="136"/>
      <x:c r="B422" s="136"/>
      <x:c r="C422" s="136"/>
      <x:c r="D422" s="136"/>
      <x:c r="E422" s="136"/>
      <x:c r="F422" s="136"/>
      <x:c r="G422" s="136"/>
      <x:c r="H422" s="136"/>
      <x:c r="I422" s="136"/>
      <x:c r="J422" s="136"/>
      <x:c r="K422" s="136"/>
      <x:c r="L422" s="136"/>
      <x:c r="M422" s="136"/>
      <x:c r="N422" s="43"/>
      <x:c r="O422" s="136"/>
      <x:c r="P422" s="68"/>
      <x:c r="Q422" s="136"/>
      <x:c r="R422" s="136"/>
      <x:c r="S422" s="136"/>
      <x:c r="T422" s="136"/>
      <x:c r="U422" s="136"/>
      <x:c r="V422" s="136"/>
      <x:c r="W422" s="136"/>
      <x:c r="X422" s="136"/>
      <x:c r="Y422" s="136"/>
      <x:c r="Z422" s="136"/>
    </x:row>
    <x:row r="423" ht="15" hidden="0" customHeight="1">
      <x:c r="A423" s="136"/>
      <x:c r="B423" s="136"/>
      <x:c r="C423" s="136"/>
      <x:c r="D423" s="136"/>
      <x:c r="E423" s="136"/>
      <x:c r="F423" s="136"/>
      <x:c r="G423" s="136"/>
      <x:c r="H423" s="136"/>
      <x:c r="I423" s="136"/>
      <x:c r="J423" s="136"/>
      <x:c r="K423" s="136"/>
      <x:c r="L423" s="136"/>
      <x:c r="M423" s="136"/>
      <x:c r="N423" s="43"/>
      <x:c r="O423" s="136"/>
      <x:c r="P423" s="68"/>
      <x:c r="Q423" s="136"/>
      <x:c r="R423" s="136"/>
      <x:c r="S423" s="136"/>
      <x:c r="T423" s="136"/>
      <x:c r="U423" s="136"/>
      <x:c r="V423" s="136"/>
      <x:c r="W423" s="136"/>
      <x:c r="X423" s="136"/>
      <x:c r="Y423" s="136"/>
      <x:c r="Z423" s="136"/>
    </x:row>
    <x:row r="424" ht="15" hidden="0" customHeight="1">
      <x:c r="A424" s="136"/>
      <x:c r="B424" s="136"/>
      <x:c r="C424" s="136"/>
      <x:c r="D424" s="136"/>
      <x:c r="E424" s="136"/>
      <x:c r="F424" s="136"/>
      <x:c r="G424" s="136"/>
      <x:c r="H424" s="136"/>
      <x:c r="I424" s="136"/>
      <x:c r="J424" s="136"/>
      <x:c r="K424" s="136"/>
      <x:c r="L424" s="136"/>
      <x:c r="M424" s="136"/>
      <x:c r="N424" s="43"/>
      <x:c r="O424" s="136"/>
      <x:c r="P424" s="68"/>
      <x:c r="Q424" s="136"/>
      <x:c r="R424" s="136"/>
      <x:c r="S424" s="136"/>
      <x:c r="T424" s="136"/>
      <x:c r="U424" s="136"/>
      <x:c r="V424" s="136"/>
      <x:c r="W424" s="136"/>
      <x:c r="X424" s="136"/>
      <x:c r="Y424" s="136"/>
      <x:c r="Z424" s="136"/>
    </x:row>
    <x:row r="425" ht="15" hidden="0" customHeight="1">
      <x:c r="A425" s="136"/>
      <x:c r="B425" s="136"/>
      <x:c r="C425" s="136"/>
      <x:c r="D425" s="136"/>
      <x:c r="E425" s="136"/>
      <x:c r="F425" s="136"/>
      <x:c r="G425" s="136"/>
      <x:c r="H425" s="136"/>
      <x:c r="I425" s="136"/>
      <x:c r="J425" s="136"/>
      <x:c r="K425" s="136"/>
      <x:c r="L425" s="136"/>
      <x:c r="M425" s="136"/>
      <x:c r="N425" s="43"/>
      <x:c r="O425" s="136"/>
      <x:c r="P425" s="68"/>
      <x:c r="Q425" s="136"/>
      <x:c r="R425" s="136"/>
      <x:c r="S425" s="136"/>
      <x:c r="T425" s="136"/>
      <x:c r="U425" s="136"/>
      <x:c r="V425" s="136"/>
      <x:c r="W425" s="136"/>
      <x:c r="X425" s="136"/>
      <x:c r="Y425" s="136"/>
      <x:c r="Z425" s="136"/>
    </x:row>
    <x:row r="426" ht="15" hidden="0" customHeight="1">
      <x:c r="A426" s="136"/>
      <x:c r="B426" s="136"/>
      <x:c r="C426" s="136"/>
      <x:c r="D426" s="136"/>
      <x:c r="E426" s="136"/>
      <x:c r="F426" s="136"/>
      <x:c r="G426" s="136"/>
      <x:c r="H426" s="136"/>
      <x:c r="I426" s="136"/>
      <x:c r="J426" s="136"/>
      <x:c r="K426" s="136"/>
      <x:c r="L426" s="136"/>
      <x:c r="M426" s="136"/>
      <x:c r="N426" s="43"/>
      <x:c r="O426" s="136"/>
      <x:c r="P426" s="68"/>
      <x:c r="Q426" s="136"/>
      <x:c r="R426" s="136"/>
      <x:c r="S426" s="136"/>
      <x:c r="T426" s="136"/>
      <x:c r="U426" s="136"/>
      <x:c r="V426" s="136"/>
      <x:c r="W426" s="136"/>
      <x:c r="X426" s="136"/>
      <x:c r="Y426" s="136"/>
      <x:c r="Z426" s="136"/>
    </x:row>
    <x:row r="427" ht="15" hidden="0" customHeight="1">
      <x:c r="A427" s="136"/>
      <x:c r="B427" s="136"/>
      <x:c r="C427" s="136"/>
      <x:c r="D427" s="136"/>
      <x:c r="E427" s="136"/>
      <x:c r="F427" s="136"/>
      <x:c r="G427" s="136"/>
      <x:c r="H427" s="136"/>
      <x:c r="I427" s="136"/>
      <x:c r="J427" s="136"/>
      <x:c r="K427" s="136"/>
      <x:c r="L427" s="136"/>
      <x:c r="M427" s="136"/>
      <x:c r="N427" s="43"/>
      <x:c r="O427" s="136"/>
      <x:c r="P427" s="68"/>
      <x:c r="Q427" s="136"/>
      <x:c r="R427" s="136"/>
      <x:c r="S427" s="136"/>
      <x:c r="T427" s="136"/>
      <x:c r="U427" s="136"/>
      <x:c r="V427" s="136"/>
      <x:c r="W427" s="136"/>
      <x:c r="X427" s="136"/>
      <x:c r="Y427" s="136"/>
      <x:c r="Z427" s="136"/>
    </x:row>
    <x:row r="428" ht="15" hidden="0" customHeight="1">
      <x:c r="A428" s="136"/>
      <x:c r="B428" s="136"/>
      <x:c r="C428" s="136"/>
      <x:c r="D428" s="136"/>
      <x:c r="E428" s="136"/>
      <x:c r="F428" s="136"/>
      <x:c r="G428" s="136"/>
      <x:c r="H428" s="136"/>
      <x:c r="I428" s="136"/>
      <x:c r="J428" s="136"/>
      <x:c r="K428" s="136"/>
      <x:c r="L428" s="136"/>
      <x:c r="M428" s="136"/>
      <x:c r="N428" s="43"/>
      <x:c r="O428" s="136"/>
      <x:c r="P428" s="68"/>
      <x:c r="Q428" s="136"/>
      <x:c r="R428" s="136"/>
      <x:c r="S428" s="136"/>
      <x:c r="T428" s="136"/>
      <x:c r="U428" s="136"/>
      <x:c r="V428" s="136"/>
      <x:c r="W428" s="136"/>
      <x:c r="X428" s="136"/>
      <x:c r="Y428" s="136"/>
      <x:c r="Z428" s="136"/>
    </x:row>
    <x:row r="429" ht="15" hidden="0" customHeight="1">
      <x:c r="A429" s="136"/>
      <x:c r="B429" s="136"/>
      <x:c r="C429" s="136"/>
      <x:c r="D429" s="136"/>
      <x:c r="E429" s="136"/>
      <x:c r="F429" s="136"/>
      <x:c r="G429" s="136"/>
      <x:c r="H429" s="136"/>
      <x:c r="I429" s="136"/>
      <x:c r="J429" s="136"/>
      <x:c r="K429" s="136"/>
      <x:c r="L429" s="136"/>
      <x:c r="M429" s="136"/>
      <x:c r="N429" s="43"/>
      <x:c r="O429" s="136"/>
      <x:c r="P429" s="68"/>
      <x:c r="Q429" s="136"/>
      <x:c r="R429" s="136"/>
      <x:c r="S429" s="136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136"/>
      <x:c r="B430" s="136"/>
      <x:c r="C430" s="136"/>
      <x:c r="D430" s="136"/>
      <x:c r="E430" s="136"/>
      <x:c r="F430" s="136"/>
      <x:c r="G430" s="136"/>
      <x:c r="H430" s="136"/>
      <x:c r="I430" s="136"/>
      <x:c r="J430" s="136"/>
      <x:c r="K430" s="136"/>
      <x:c r="L430" s="136"/>
      <x:c r="M430" s="136"/>
      <x:c r="N430" s="43"/>
      <x:c r="O430" s="136"/>
      <x:c r="P430" s="68"/>
      <x:c r="Q430" s="136"/>
      <x:c r="R430" s="136"/>
      <x:c r="S430" s="136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136"/>
      <x:c r="B431" s="136"/>
      <x:c r="C431" s="136"/>
      <x:c r="D431" s="136"/>
      <x:c r="E431" s="136"/>
      <x:c r="F431" s="136"/>
      <x:c r="G431" s="136"/>
      <x:c r="H431" s="136"/>
      <x:c r="I431" s="136"/>
      <x:c r="J431" s="136"/>
      <x:c r="K431" s="136"/>
      <x:c r="L431" s="136"/>
      <x:c r="M431" s="136"/>
      <x:c r="N431" s="43"/>
      <x:c r="O431" s="136"/>
      <x:c r="P431" s="68"/>
      <x:c r="Q431" s="136"/>
      <x:c r="R431" s="136"/>
      <x:c r="S431" s="136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136"/>
      <x:c r="B432" s="136"/>
      <x:c r="C432" s="136"/>
      <x:c r="D432" s="136"/>
      <x:c r="E432" s="136"/>
      <x:c r="F432" s="136"/>
      <x:c r="G432" s="136"/>
      <x:c r="H432" s="136"/>
      <x:c r="I432" s="136"/>
      <x:c r="J432" s="136"/>
      <x:c r="K432" s="136"/>
      <x:c r="L432" s="136"/>
      <x:c r="M432" s="136"/>
      <x:c r="N432" s="43"/>
      <x:c r="O432" s="136"/>
      <x:c r="P432" s="68"/>
      <x:c r="Q432" s="136"/>
      <x:c r="R432" s="136"/>
      <x:c r="S432" s="136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136"/>
      <x:c r="B433" s="136"/>
      <x:c r="C433" s="136"/>
      <x:c r="D433" s="136"/>
      <x:c r="E433" s="136"/>
      <x:c r="F433" s="136"/>
      <x:c r="G433" s="136"/>
      <x:c r="H433" s="136"/>
      <x:c r="I433" s="136"/>
      <x:c r="J433" s="136"/>
      <x:c r="K433" s="136"/>
      <x:c r="L433" s="136"/>
      <x:c r="M433" s="136"/>
      <x:c r="N433" s="43"/>
      <x:c r="O433" s="136"/>
      <x:c r="P433" s="68"/>
      <x:c r="Q433" s="136"/>
      <x:c r="R433" s="136"/>
      <x:c r="S433" s="136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136"/>
      <x:c r="B434" s="136"/>
      <x:c r="C434" s="136"/>
      <x:c r="D434" s="136"/>
      <x:c r="E434" s="136"/>
      <x:c r="F434" s="136"/>
      <x:c r="G434" s="136"/>
      <x:c r="H434" s="136"/>
      <x:c r="I434" s="136"/>
      <x:c r="J434" s="136"/>
      <x:c r="K434" s="136"/>
      <x:c r="L434" s="136"/>
      <x:c r="M434" s="136"/>
      <x:c r="N434" s="43"/>
      <x:c r="O434" s="136"/>
      <x:c r="P434" s="68"/>
      <x:c r="Q434" s="136"/>
      <x:c r="R434" s="136"/>
      <x:c r="S434" s="136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136"/>
      <x:c r="B435" s="136"/>
      <x:c r="C435" s="136"/>
      <x:c r="D435" s="136"/>
      <x:c r="E435" s="136"/>
      <x:c r="F435" s="136"/>
      <x:c r="G435" s="136"/>
      <x:c r="H435" s="136"/>
      <x:c r="I435" s="136"/>
      <x:c r="J435" s="136"/>
      <x:c r="K435" s="136"/>
      <x:c r="L435" s="136"/>
      <x:c r="M435" s="136"/>
      <x:c r="N435" s="43"/>
      <x:c r="O435" s="136"/>
      <x:c r="P435" s="68"/>
      <x:c r="Q435" s="136"/>
      <x:c r="R435" s="136"/>
      <x:c r="S435" s="136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136"/>
      <x:c r="B436" s="136"/>
      <x:c r="C436" s="136"/>
      <x:c r="D436" s="136"/>
      <x:c r="E436" s="136"/>
      <x:c r="F436" s="136"/>
      <x:c r="G436" s="136"/>
      <x:c r="H436" s="136"/>
      <x:c r="I436" s="136"/>
      <x:c r="J436" s="136"/>
      <x:c r="K436" s="136"/>
      <x:c r="L436" s="136"/>
      <x:c r="M436" s="136"/>
      <x:c r="N436" s="43"/>
      <x:c r="O436" s="136"/>
      <x:c r="P436" s="68"/>
      <x:c r="Q436" s="136"/>
      <x:c r="R436" s="136"/>
      <x:c r="S436" s="136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136"/>
      <x:c r="B437" s="136"/>
      <x:c r="C437" s="136"/>
      <x:c r="D437" s="136"/>
      <x:c r="E437" s="136"/>
      <x:c r="F437" s="136"/>
      <x:c r="G437" s="136"/>
      <x:c r="H437" s="136"/>
      <x:c r="I437" s="136"/>
      <x:c r="J437" s="136"/>
      <x:c r="K437" s="136"/>
      <x:c r="L437" s="136"/>
      <x:c r="M437" s="136"/>
      <x:c r="N437" s="43"/>
      <x:c r="O437" s="136"/>
      <x:c r="P437" s="68"/>
      <x:c r="Q437" s="136"/>
      <x:c r="R437" s="136"/>
      <x:c r="S437" s="136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136"/>
      <x:c r="B438" s="136"/>
      <x:c r="C438" s="136"/>
      <x:c r="D438" s="136"/>
      <x:c r="E438" s="136"/>
      <x:c r="F438" s="136"/>
      <x:c r="G438" s="136"/>
      <x:c r="H438" s="136"/>
      <x:c r="I438" s="136"/>
      <x:c r="J438" s="136"/>
      <x:c r="K438" s="136"/>
      <x:c r="L438" s="136"/>
      <x:c r="M438" s="136"/>
      <x:c r="N438" s="43"/>
      <x:c r="O438" s="136"/>
      <x:c r="P438" s="68"/>
      <x:c r="Q438" s="136"/>
      <x:c r="R438" s="136"/>
      <x:c r="S438" s="136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136"/>
      <x:c r="B439" s="136"/>
      <x:c r="C439" s="136"/>
      <x:c r="D439" s="136"/>
      <x:c r="E439" s="136"/>
      <x:c r="F439" s="136"/>
      <x:c r="G439" s="136"/>
      <x:c r="H439" s="136"/>
      <x:c r="I439" s="136"/>
      <x:c r="J439" s="136"/>
      <x:c r="K439" s="136"/>
      <x:c r="L439" s="136"/>
      <x:c r="M439" s="136"/>
      <x:c r="N439" s="43"/>
      <x:c r="O439" s="136"/>
      <x:c r="P439" s="68"/>
      <x:c r="Q439" s="136"/>
      <x:c r="R439" s="136"/>
      <x:c r="S439" s="136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136"/>
      <x:c r="B440" s="136"/>
      <x:c r="C440" s="136"/>
      <x:c r="D440" s="136"/>
      <x:c r="E440" s="136"/>
      <x:c r="F440" s="136"/>
      <x:c r="G440" s="136"/>
      <x:c r="H440" s="136"/>
      <x:c r="I440" s="136"/>
      <x:c r="J440" s="136"/>
      <x:c r="K440" s="136"/>
      <x:c r="L440" s="136"/>
      <x:c r="M440" s="136"/>
      <x:c r="N440" s="43"/>
      <x:c r="O440" s="136"/>
      <x:c r="P440" s="68"/>
      <x:c r="Q440" s="136"/>
      <x:c r="R440" s="136"/>
      <x:c r="S440" s="136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136"/>
      <x:c r="B441" s="136"/>
      <x:c r="C441" s="136"/>
      <x:c r="D441" s="136"/>
      <x:c r="E441" s="136"/>
      <x:c r="F441" s="136"/>
      <x:c r="G441" s="136"/>
      <x:c r="H441" s="136"/>
      <x:c r="I441" s="136"/>
      <x:c r="J441" s="136"/>
      <x:c r="K441" s="136"/>
      <x:c r="L441" s="136"/>
      <x:c r="M441" s="136"/>
      <x:c r="N441" s="43"/>
      <x:c r="O441" s="136"/>
      <x:c r="P441" s="68"/>
      <x:c r="Q441" s="136"/>
      <x:c r="R441" s="136"/>
      <x:c r="S441" s="136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136"/>
      <x:c r="B442" s="136"/>
      <x:c r="C442" s="136"/>
      <x:c r="D442" s="136"/>
      <x:c r="E442" s="136"/>
      <x:c r="F442" s="136"/>
      <x:c r="G442" s="136"/>
      <x:c r="H442" s="136"/>
      <x:c r="I442" s="136"/>
      <x:c r="J442" s="136"/>
      <x:c r="K442" s="136"/>
      <x:c r="L442" s="136"/>
      <x:c r="M442" s="136"/>
      <x:c r="N442" s="43"/>
      <x:c r="O442" s="136"/>
      <x:c r="P442" s="68"/>
      <x:c r="Q442" s="136"/>
      <x:c r="R442" s="136"/>
      <x:c r="S442" s="136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136"/>
      <x:c r="B443" s="136"/>
      <x:c r="C443" s="136"/>
      <x:c r="D443" s="136"/>
      <x:c r="E443" s="136"/>
      <x:c r="F443" s="136"/>
      <x:c r="G443" s="136"/>
      <x:c r="H443" s="136"/>
      <x:c r="I443" s="136"/>
      <x:c r="J443" s="136"/>
      <x:c r="K443" s="136"/>
      <x:c r="L443" s="136"/>
      <x:c r="M443" s="136"/>
      <x:c r="N443" s="43"/>
      <x:c r="O443" s="136"/>
      <x:c r="P443" s="68"/>
      <x:c r="Q443" s="136"/>
      <x:c r="R443" s="136"/>
      <x:c r="S443" s="136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136"/>
      <x:c r="B444" s="136"/>
      <x:c r="C444" s="136"/>
      <x:c r="D444" s="136"/>
      <x:c r="E444" s="136"/>
      <x:c r="F444" s="136"/>
      <x:c r="G444" s="136"/>
      <x:c r="H444" s="136"/>
      <x:c r="I444" s="136"/>
      <x:c r="J444" s="136"/>
      <x:c r="K444" s="136"/>
      <x:c r="L444" s="136"/>
      <x:c r="M444" s="136"/>
      <x:c r="N444" s="43"/>
      <x:c r="O444" s="136"/>
      <x:c r="P444" s="68"/>
      <x:c r="Q444" s="136"/>
      <x:c r="R444" s="136"/>
      <x:c r="S444" s="136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136"/>
      <x:c r="B445" s="136"/>
      <x:c r="C445" s="136"/>
      <x:c r="D445" s="136"/>
      <x:c r="E445" s="136"/>
      <x:c r="F445" s="136"/>
      <x:c r="G445" s="136"/>
      <x:c r="H445" s="136"/>
      <x:c r="I445" s="136"/>
      <x:c r="J445" s="136"/>
      <x:c r="K445" s="136"/>
      <x:c r="L445" s="136"/>
      <x:c r="M445" s="136"/>
      <x:c r="N445" s="43"/>
      <x:c r="O445" s="136"/>
      <x:c r="P445" s="68"/>
      <x:c r="Q445" s="136"/>
      <x:c r="R445" s="136"/>
      <x:c r="S445" s="136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136"/>
      <x:c r="B446" s="136"/>
      <x:c r="C446" s="136"/>
      <x:c r="D446" s="136"/>
      <x:c r="E446" s="136"/>
      <x:c r="F446" s="136"/>
      <x:c r="G446" s="136"/>
      <x:c r="H446" s="136"/>
      <x:c r="I446" s="136"/>
      <x:c r="J446" s="136"/>
      <x:c r="K446" s="136"/>
      <x:c r="L446" s="136"/>
      <x:c r="M446" s="136"/>
      <x:c r="N446" s="43"/>
      <x:c r="O446" s="136"/>
      <x:c r="P446" s="68"/>
      <x:c r="Q446" s="136"/>
      <x:c r="R446" s="136"/>
      <x:c r="S446" s="136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136"/>
      <x:c r="B447" s="136"/>
      <x:c r="C447" s="136"/>
      <x:c r="D447" s="136"/>
      <x:c r="E447" s="136"/>
      <x:c r="F447" s="136"/>
      <x:c r="G447" s="136"/>
      <x:c r="H447" s="136"/>
      <x:c r="I447" s="136"/>
      <x:c r="J447" s="136"/>
      <x:c r="K447" s="136"/>
      <x:c r="L447" s="136"/>
      <x:c r="M447" s="136"/>
      <x:c r="N447" s="43"/>
      <x:c r="O447" s="136"/>
      <x:c r="P447" s="68"/>
      <x:c r="Q447" s="136"/>
      <x:c r="R447" s="136"/>
      <x:c r="S447" s="136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136"/>
      <x:c r="B448" s="136"/>
      <x:c r="C448" s="136"/>
      <x:c r="D448" s="136"/>
      <x:c r="E448" s="136"/>
      <x:c r="F448" s="136"/>
      <x:c r="G448" s="136"/>
      <x:c r="H448" s="136"/>
      <x:c r="I448" s="136"/>
      <x:c r="J448" s="136"/>
      <x:c r="K448" s="136"/>
      <x:c r="L448" s="136"/>
      <x:c r="M448" s="136"/>
      <x:c r="N448" s="43"/>
      <x:c r="O448" s="136"/>
      <x:c r="P448" s="68"/>
      <x:c r="Q448" s="136"/>
      <x:c r="R448" s="136"/>
      <x:c r="S448" s="136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136"/>
      <x:c r="B449" s="136"/>
      <x:c r="C449" s="136"/>
      <x:c r="D449" s="136"/>
      <x:c r="E449" s="136"/>
      <x:c r="F449" s="136"/>
      <x:c r="G449" s="136"/>
      <x:c r="H449" s="136"/>
      <x:c r="I449" s="136"/>
      <x:c r="J449" s="136"/>
      <x:c r="K449" s="136"/>
      <x:c r="L449" s="136"/>
      <x:c r="M449" s="136"/>
      <x:c r="N449" s="43"/>
      <x:c r="O449" s="136"/>
      <x:c r="P449" s="68"/>
      <x:c r="Q449" s="136"/>
      <x:c r="R449" s="136"/>
      <x:c r="S449" s="136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136"/>
      <x:c r="B450" s="136"/>
      <x:c r="C450" s="136"/>
      <x:c r="D450" s="136"/>
      <x:c r="E450" s="136"/>
      <x:c r="F450" s="136"/>
      <x:c r="G450" s="136"/>
      <x:c r="H450" s="136"/>
      <x:c r="I450" s="136"/>
      <x:c r="J450" s="136"/>
      <x:c r="K450" s="136"/>
      <x:c r="L450" s="136"/>
      <x:c r="M450" s="136"/>
      <x:c r="N450" s="43"/>
      <x:c r="O450" s="136"/>
      <x:c r="P450" s="68"/>
      <x:c r="Q450" s="136"/>
      <x:c r="R450" s="136"/>
      <x:c r="S450" s="136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136"/>
      <x:c r="B451" s="136"/>
      <x:c r="C451" s="136"/>
      <x:c r="D451" s="136"/>
      <x:c r="E451" s="136"/>
      <x:c r="F451" s="136"/>
      <x:c r="G451" s="136"/>
      <x:c r="H451" s="136"/>
      <x:c r="I451" s="136"/>
      <x:c r="J451" s="136"/>
      <x:c r="K451" s="136"/>
      <x:c r="L451" s="136"/>
      <x:c r="M451" s="136"/>
      <x:c r="N451" s="43"/>
      <x:c r="O451" s="136"/>
      <x:c r="P451" s="68"/>
      <x:c r="Q451" s="136"/>
      <x:c r="R451" s="136"/>
      <x:c r="S451" s="136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136"/>
      <x:c r="B452" s="136"/>
      <x:c r="C452" s="136"/>
      <x:c r="D452" s="136"/>
      <x:c r="E452" s="136"/>
      <x:c r="F452" s="136"/>
      <x:c r="G452" s="136"/>
      <x:c r="H452" s="136"/>
      <x:c r="I452" s="136"/>
      <x:c r="J452" s="136"/>
      <x:c r="K452" s="136"/>
      <x:c r="L452" s="136"/>
      <x:c r="M452" s="136"/>
      <x:c r="N452" s="43"/>
      <x:c r="O452" s="136"/>
      <x:c r="P452" s="68"/>
      <x:c r="Q452" s="136"/>
      <x:c r="R452" s="136"/>
      <x:c r="S452" s="136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136"/>
      <x:c r="B453" s="136"/>
      <x:c r="C453" s="136"/>
      <x:c r="D453" s="136"/>
      <x:c r="E453" s="136"/>
      <x:c r="F453" s="136"/>
      <x:c r="G453" s="136"/>
      <x:c r="H453" s="136"/>
      <x:c r="I453" s="136"/>
      <x:c r="J453" s="136"/>
      <x:c r="K453" s="136"/>
      <x:c r="L453" s="136"/>
      <x:c r="M453" s="136"/>
      <x:c r="N453" s="43"/>
      <x:c r="O453" s="136"/>
      <x:c r="P453" s="68"/>
      <x:c r="Q453" s="136"/>
      <x:c r="R453" s="136"/>
      <x:c r="S453" s="136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136"/>
      <x:c r="B454" s="136"/>
      <x:c r="C454" s="136"/>
      <x:c r="D454" s="136"/>
      <x:c r="E454" s="136"/>
      <x:c r="F454" s="136"/>
      <x:c r="G454" s="136"/>
      <x:c r="H454" s="136"/>
      <x:c r="I454" s="136"/>
      <x:c r="J454" s="136"/>
      <x:c r="K454" s="136"/>
      <x:c r="L454" s="136"/>
      <x:c r="M454" s="136"/>
      <x:c r="N454" s="43"/>
      <x:c r="O454" s="136"/>
      <x:c r="P454" s="68"/>
      <x:c r="Q454" s="136"/>
      <x:c r="R454" s="136"/>
      <x:c r="S454" s="136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136"/>
      <x:c r="B455" s="136"/>
      <x:c r="C455" s="136"/>
      <x:c r="D455" s="136"/>
      <x:c r="E455" s="136"/>
      <x:c r="F455" s="136"/>
      <x:c r="G455" s="136"/>
      <x:c r="H455" s="136"/>
      <x:c r="I455" s="136"/>
      <x:c r="J455" s="136"/>
      <x:c r="K455" s="136"/>
      <x:c r="L455" s="136"/>
      <x:c r="M455" s="136"/>
      <x:c r="N455" s="43"/>
      <x:c r="O455" s="136"/>
      <x:c r="P455" s="68"/>
      <x:c r="Q455" s="136"/>
      <x:c r="R455" s="136"/>
      <x:c r="S455" s="136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136"/>
      <x:c r="B456" s="136"/>
      <x:c r="C456" s="136"/>
      <x:c r="D456" s="136"/>
      <x:c r="E456" s="136"/>
      <x:c r="F456" s="136"/>
      <x:c r="G456" s="136"/>
      <x:c r="H456" s="136"/>
      <x:c r="I456" s="136"/>
      <x:c r="J456" s="136"/>
      <x:c r="K456" s="136"/>
      <x:c r="L456" s="136"/>
      <x:c r="M456" s="136"/>
      <x:c r="N456" s="43"/>
      <x:c r="O456" s="136"/>
      <x:c r="P456" s="68"/>
      <x:c r="Q456" s="136"/>
      <x:c r="R456" s="136"/>
      <x:c r="S456" s="136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136"/>
      <x:c r="B457" s="136"/>
      <x:c r="C457" s="136"/>
      <x:c r="D457" s="136"/>
      <x:c r="E457" s="136"/>
      <x:c r="F457" s="136"/>
      <x:c r="G457" s="136"/>
      <x:c r="H457" s="136"/>
      <x:c r="I457" s="136"/>
      <x:c r="J457" s="136"/>
      <x:c r="K457" s="136"/>
      <x:c r="L457" s="136"/>
      <x:c r="M457" s="136"/>
      <x:c r="N457" s="43"/>
      <x:c r="O457" s="136"/>
      <x:c r="P457" s="68"/>
      <x:c r="Q457" s="136"/>
      <x:c r="R457" s="136"/>
      <x:c r="S457" s="136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136"/>
      <x:c r="B458" s="136"/>
      <x:c r="C458" s="136"/>
      <x:c r="D458" s="136"/>
      <x:c r="E458" s="136"/>
      <x:c r="F458" s="136"/>
      <x:c r="G458" s="136"/>
      <x:c r="H458" s="136"/>
      <x:c r="I458" s="136"/>
      <x:c r="J458" s="136"/>
      <x:c r="K458" s="136"/>
      <x:c r="L458" s="136"/>
      <x:c r="M458" s="136"/>
      <x:c r="N458" s="43"/>
      <x:c r="O458" s="136"/>
      <x:c r="P458" s="68"/>
      <x:c r="Q458" s="136"/>
      <x:c r="R458" s="136"/>
      <x:c r="S458" s="136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136"/>
      <x:c r="B459" s="136"/>
      <x:c r="C459" s="136"/>
      <x:c r="D459" s="136"/>
      <x:c r="E459" s="136"/>
      <x:c r="F459" s="136"/>
      <x:c r="G459" s="136"/>
      <x:c r="H459" s="136"/>
      <x:c r="I459" s="136"/>
      <x:c r="J459" s="136"/>
      <x:c r="K459" s="136"/>
      <x:c r="L459" s="136"/>
      <x:c r="M459" s="136"/>
      <x:c r="N459" s="43"/>
      <x:c r="O459" s="136"/>
      <x:c r="P459" s="68"/>
      <x:c r="Q459" s="136"/>
      <x:c r="R459" s="136"/>
      <x:c r="S459" s="136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136"/>
      <x:c r="B460" s="136"/>
      <x:c r="C460" s="136"/>
      <x:c r="D460" s="136"/>
      <x:c r="E460" s="136"/>
      <x:c r="F460" s="136"/>
      <x:c r="G460" s="136"/>
      <x:c r="H460" s="136"/>
      <x:c r="I460" s="136"/>
      <x:c r="J460" s="136"/>
      <x:c r="K460" s="136"/>
      <x:c r="L460" s="136"/>
      <x:c r="M460" s="136"/>
      <x:c r="N460" s="43"/>
      <x:c r="O460" s="136"/>
      <x:c r="P460" s="68"/>
      <x:c r="Q460" s="136"/>
      <x:c r="R460" s="136"/>
      <x:c r="S460" s="136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136"/>
      <x:c r="B461" s="136"/>
      <x:c r="C461" s="136"/>
      <x:c r="D461" s="136"/>
      <x:c r="E461" s="136"/>
      <x:c r="F461" s="136"/>
      <x:c r="G461" s="136"/>
      <x:c r="H461" s="136"/>
      <x:c r="I461" s="136"/>
      <x:c r="J461" s="136"/>
      <x:c r="K461" s="136"/>
      <x:c r="L461" s="136"/>
      <x:c r="M461" s="136"/>
      <x:c r="N461" s="43"/>
      <x:c r="O461" s="136"/>
      <x:c r="P461" s="68"/>
      <x:c r="Q461" s="136"/>
      <x:c r="R461" s="136"/>
      <x:c r="S461" s="136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136"/>
      <x:c r="B462" s="136"/>
      <x:c r="C462" s="136"/>
      <x:c r="D462" s="136"/>
      <x:c r="E462" s="136"/>
      <x:c r="F462" s="136"/>
      <x:c r="G462" s="136"/>
      <x:c r="H462" s="136"/>
      <x:c r="I462" s="136"/>
      <x:c r="J462" s="136"/>
      <x:c r="K462" s="136"/>
      <x:c r="L462" s="136"/>
      <x:c r="M462" s="136"/>
      <x:c r="N462" s="43"/>
      <x:c r="O462" s="136"/>
      <x:c r="P462" s="68"/>
      <x:c r="Q462" s="136"/>
      <x:c r="R462" s="136"/>
      <x:c r="S462" s="136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136"/>
      <x:c r="B463" s="136"/>
      <x:c r="C463" s="136"/>
      <x:c r="D463" s="136"/>
      <x:c r="E463" s="136"/>
      <x:c r="F463" s="136"/>
      <x:c r="G463" s="136"/>
      <x:c r="H463" s="136"/>
      <x:c r="I463" s="136"/>
      <x:c r="J463" s="136"/>
      <x:c r="K463" s="136"/>
      <x:c r="L463" s="136"/>
      <x:c r="M463" s="136"/>
      <x:c r="N463" s="43"/>
      <x:c r="O463" s="136"/>
      <x:c r="P463" s="68"/>
      <x:c r="Q463" s="136"/>
      <x:c r="R463" s="136"/>
      <x:c r="S463" s="136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136"/>
      <x:c r="B464" s="136"/>
      <x:c r="C464" s="136"/>
      <x:c r="D464" s="136"/>
      <x:c r="E464" s="136"/>
      <x:c r="F464" s="136"/>
      <x:c r="G464" s="136"/>
      <x:c r="H464" s="136"/>
      <x:c r="I464" s="136"/>
      <x:c r="J464" s="136"/>
      <x:c r="K464" s="136"/>
      <x:c r="L464" s="136"/>
      <x:c r="M464" s="136"/>
      <x:c r="N464" s="43"/>
      <x:c r="O464" s="136"/>
      <x:c r="P464" s="68"/>
      <x:c r="Q464" s="136"/>
      <x:c r="R464" s="136"/>
      <x:c r="S464" s="136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136"/>
      <x:c r="B465" s="136"/>
      <x:c r="C465" s="136"/>
      <x:c r="D465" s="136"/>
      <x:c r="E465" s="136"/>
      <x:c r="F465" s="136"/>
      <x:c r="G465" s="136"/>
      <x:c r="H465" s="136"/>
      <x:c r="I465" s="136"/>
      <x:c r="J465" s="136"/>
      <x:c r="K465" s="136"/>
      <x:c r="L465" s="136"/>
      <x:c r="M465" s="136"/>
      <x:c r="N465" s="43"/>
      <x:c r="O465" s="136"/>
      <x:c r="P465" s="68"/>
      <x:c r="Q465" s="136"/>
      <x:c r="R465" s="136"/>
      <x:c r="S465" s="136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136"/>
      <x:c r="B466" s="136"/>
      <x:c r="C466" s="136"/>
      <x:c r="D466" s="136"/>
      <x:c r="E466" s="136"/>
      <x:c r="F466" s="136"/>
      <x:c r="G466" s="136"/>
      <x:c r="H466" s="136"/>
      <x:c r="I466" s="136"/>
      <x:c r="J466" s="136"/>
      <x:c r="K466" s="136"/>
      <x:c r="L466" s="136"/>
      <x:c r="M466" s="136"/>
      <x:c r="N466" s="43"/>
      <x:c r="O466" s="136"/>
      <x:c r="P466" s="68"/>
      <x:c r="Q466" s="136"/>
      <x:c r="R466" s="136"/>
      <x:c r="S466" s="136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136"/>
      <x:c r="B467" s="136"/>
      <x:c r="C467" s="136"/>
      <x:c r="D467" s="136"/>
      <x:c r="E467" s="136"/>
      <x:c r="F467" s="136"/>
      <x:c r="G467" s="136"/>
      <x:c r="H467" s="136"/>
      <x:c r="I467" s="136"/>
      <x:c r="J467" s="136"/>
      <x:c r="K467" s="136"/>
      <x:c r="L467" s="136"/>
      <x:c r="M467" s="136"/>
      <x:c r="N467" s="43"/>
      <x:c r="O467" s="136"/>
      <x:c r="P467" s="68"/>
      <x:c r="Q467" s="136"/>
      <x:c r="R467" s="136"/>
      <x:c r="S467" s="136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136"/>
      <x:c r="B468" s="136"/>
      <x:c r="C468" s="136"/>
      <x:c r="D468" s="136"/>
      <x:c r="E468" s="136"/>
      <x:c r="F468" s="136"/>
      <x:c r="G468" s="136"/>
      <x:c r="H468" s="136"/>
      <x:c r="I468" s="136"/>
      <x:c r="J468" s="136"/>
      <x:c r="K468" s="136"/>
      <x:c r="L468" s="136"/>
      <x:c r="M468" s="136"/>
      <x:c r="N468" s="43"/>
      <x:c r="O468" s="136"/>
      <x:c r="P468" s="68"/>
      <x:c r="Q468" s="136"/>
      <x:c r="R468" s="136"/>
      <x:c r="S468" s="136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136"/>
      <x:c r="B469" s="136"/>
      <x:c r="C469" s="136"/>
      <x:c r="D469" s="136"/>
      <x:c r="E469" s="136"/>
      <x:c r="F469" s="136"/>
      <x:c r="G469" s="136"/>
      <x:c r="H469" s="136"/>
      <x:c r="I469" s="136"/>
      <x:c r="J469" s="136"/>
      <x:c r="K469" s="136"/>
      <x:c r="L469" s="136"/>
      <x:c r="M469" s="136"/>
      <x:c r="N469" s="43"/>
      <x:c r="O469" s="136"/>
      <x:c r="P469" s="68"/>
      <x:c r="Q469" s="136"/>
      <x:c r="R469" s="136"/>
      <x:c r="S469" s="136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136"/>
      <x:c r="B470" s="136"/>
      <x:c r="C470" s="136"/>
      <x:c r="D470" s="136"/>
      <x:c r="E470" s="136"/>
      <x:c r="F470" s="136"/>
      <x:c r="G470" s="136"/>
      <x:c r="H470" s="136"/>
      <x:c r="I470" s="136"/>
      <x:c r="J470" s="136"/>
      <x:c r="K470" s="136"/>
      <x:c r="L470" s="136"/>
      <x:c r="M470" s="136"/>
      <x:c r="N470" s="43"/>
      <x:c r="O470" s="136"/>
      <x:c r="P470" s="68"/>
      <x:c r="Q470" s="136"/>
      <x:c r="R470" s="136"/>
      <x:c r="S470" s="136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136"/>
      <x:c r="B471" s="136"/>
      <x:c r="C471" s="136"/>
      <x:c r="D471" s="136"/>
      <x:c r="E471" s="136"/>
      <x:c r="F471" s="136"/>
      <x:c r="G471" s="136"/>
      <x:c r="H471" s="136"/>
      <x:c r="I471" s="136"/>
      <x:c r="J471" s="136"/>
      <x:c r="K471" s="136"/>
      <x:c r="L471" s="136"/>
      <x:c r="M471" s="136"/>
      <x:c r="N471" s="43"/>
      <x:c r="O471" s="136"/>
      <x:c r="P471" s="68"/>
      <x:c r="Q471" s="136"/>
      <x:c r="R471" s="136"/>
      <x:c r="S471" s="136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136"/>
      <x:c r="B472" s="136"/>
      <x:c r="C472" s="136"/>
      <x:c r="D472" s="136"/>
      <x:c r="E472" s="136"/>
      <x:c r="F472" s="136"/>
      <x:c r="G472" s="136"/>
      <x:c r="H472" s="136"/>
      <x:c r="I472" s="136"/>
      <x:c r="J472" s="136"/>
      <x:c r="K472" s="136"/>
      <x:c r="L472" s="136"/>
      <x:c r="M472" s="136"/>
      <x:c r="N472" s="43"/>
      <x:c r="O472" s="136"/>
      <x:c r="P472" s="68"/>
      <x:c r="Q472" s="136"/>
      <x:c r="R472" s="136"/>
      <x:c r="S472" s="136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136"/>
      <x:c r="B473" s="136"/>
      <x:c r="C473" s="136"/>
      <x:c r="D473" s="136"/>
      <x:c r="E473" s="136"/>
      <x:c r="F473" s="136"/>
      <x:c r="G473" s="136"/>
      <x:c r="H473" s="136"/>
      <x:c r="I473" s="136"/>
      <x:c r="J473" s="136"/>
      <x:c r="K473" s="136"/>
      <x:c r="L473" s="136"/>
      <x:c r="M473" s="136"/>
      <x:c r="N473" s="43"/>
      <x:c r="O473" s="136"/>
      <x:c r="P473" s="68"/>
      <x:c r="Q473" s="136"/>
      <x:c r="R473" s="136"/>
      <x:c r="S473" s="136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136"/>
      <x:c r="B474" s="136"/>
      <x:c r="C474" s="136"/>
      <x:c r="D474" s="136"/>
      <x:c r="E474" s="136"/>
      <x:c r="F474" s="136"/>
      <x:c r="G474" s="136"/>
      <x:c r="H474" s="136"/>
      <x:c r="I474" s="136"/>
      <x:c r="J474" s="136"/>
      <x:c r="K474" s="136"/>
      <x:c r="L474" s="136"/>
      <x:c r="M474" s="136"/>
      <x:c r="N474" s="43"/>
      <x:c r="O474" s="136"/>
      <x:c r="P474" s="68"/>
      <x:c r="Q474" s="136"/>
      <x:c r="R474" s="136"/>
      <x:c r="S474" s="136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136"/>
      <x:c r="B475" s="136"/>
      <x:c r="C475" s="136"/>
      <x:c r="D475" s="136"/>
      <x:c r="E475" s="136"/>
      <x:c r="F475" s="136"/>
      <x:c r="G475" s="136"/>
      <x:c r="H475" s="136"/>
      <x:c r="I475" s="136"/>
      <x:c r="J475" s="136"/>
      <x:c r="K475" s="136"/>
      <x:c r="L475" s="136"/>
      <x:c r="M475" s="136"/>
      <x:c r="N475" s="43"/>
      <x:c r="O475" s="136"/>
      <x:c r="P475" s="68"/>
      <x:c r="Q475" s="136"/>
      <x:c r="R475" s="136"/>
      <x:c r="S475" s="136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136"/>
      <x:c r="B476" s="136"/>
      <x:c r="C476" s="136"/>
      <x:c r="D476" s="136"/>
      <x:c r="E476" s="136"/>
      <x:c r="F476" s="136"/>
      <x:c r="G476" s="136"/>
      <x:c r="H476" s="136"/>
      <x:c r="I476" s="136"/>
      <x:c r="J476" s="136"/>
      <x:c r="K476" s="136"/>
      <x:c r="L476" s="136"/>
      <x:c r="M476" s="136"/>
      <x:c r="N476" s="43"/>
      <x:c r="O476" s="136"/>
      <x:c r="P476" s="68"/>
      <x:c r="Q476" s="136"/>
      <x:c r="R476" s="136"/>
      <x:c r="S476" s="136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136"/>
      <x:c r="B477" s="136"/>
      <x:c r="C477" s="136"/>
      <x:c r="D477" s="136"/>
      <x:c r="E477" s="136"/>
      <x:c r="F477" s="136"/>
      <x:c r="G477" s="136"/>
      <x:c r="H477" s="136"/>
      <x:c r="I477" s="136"/>
      <x:c r="J477" s="136"/>
      <x:c r="K477" s="136"/>
      <x:c r="L477" s="136"/>
      <x:c r="M477" s="136"/>
      <x:c r="N477" s="43"/>
      <x:c r="O477" s="136"/>
      <x:c r="P477" s="68"/>
      <x:c r="Q477" s="136"/>
      <x:c r="R477" s="136"/>
      <x:c r="S477" s="136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136"/>
      <x:c r="B478" s="136"/>
      <x:c r="C478" s="136"/>
      <x:c r="D478" s="136"/>
      <x:c r="E478" s="136"/>
      <x:c r="F478" s="136"/>
      <x:c r="G478" s="136"/>
      <x:c r="H478" s="136"/>
      <x:c r="I478" s="136"/>
      <x:c r="J478" s="136"/>
      <x:c r="K478" s="136"/>
      <x:c r="L478" s="136"/>
      <x:c r="M478" s="136"/>
      <x:c r="N478" s="43"/>
      <x:c r="O478" s="136"/>
      <x:c r="P478" s="68"/>
      <x:c r="Q478" s="136"/>
      <x:c r="R478" s="136"/>
      <x:c r="S478" s="136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136"/>
      <x:c r="B479" s="136"/>
      <x:c r="C479" s="136"/>
      <x:c r="D479" s="136"/>
      <x:c r="E479" s="136"/>
      <x:c r="F479" s="136"/>
      <x:c r="G479" s="136"/>
      <x:c r="H479" s="136"/>
      <x:c r="I479" s="136"/>
      <x:c r="J479" s="136"/>
      <x:c r="K479" s="136"/>
      <x:c r="L479" s="136"/>
      <x:c r="M479" s="136"/>
      <x:c r="N479" s="43"/>
      <x:c r="O479" s="136"/>
      <x:c r="P479" s="68"/>
      <x:c r="Q479" s="136"/>
      <x:c r="R479" s="136"/>
      <x:c r="S479" s="136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136"/>
      <x:c r="B480" s="136"/>
      <x:c r="C480" s="136"/>
      <x:c r="D480" s="136"/>
      <x:c r="E480" s="136"/>
      <x:c r="F480" s="136"/>
      <x:c r="G480" s="136"/>
      <x:c r="H480" s="136"/>
      <x:c r="I480" s="136"/>
      <x:c r="J480" s="136"/>
      <x:c r="K480" s="136"/>
      <x:c r="L480" s="136"/>
      <x:c r="M480" s="136"/>
      <x:c r="N480" s="43"/>
      <x:c r="O480" s="136"/>
      <x:c r="P480" s="68"/>
      <x:c r="Q480" s="136"/>
      <x:c r="R480" s="136"/>
      <x:c r="S480" s="136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136"/>
      <x:c r="B481" s="136"/>
      <x:c r="C481" s="136"/>
      <x:c r="D481" s="136"/>
      <x:c r="E481" s="136"/>
      <x:c r="F481" s="136"/>
      <x:c r="G481" s="136"/>
      <x:c r="H481" s="136"/>
      <x:c r="I481" s="136"/>
      <x:c r="J481" s="136"/>
      <x:c r="K481" s="136"/>
      <x:c r="L481" s="136"/>
      <x:c r="M481" s="136"/>
      <x:c r="N481" s="43"/>
      <x:c r="O481" s="136"/>
      <x:c r="P481" s="68"/>
      <x:c r="Q481" s="136"/>
      <x:c r="R481" s="136"/>
      <x:c r="S481" s="136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136"/>
      <x:c r="B482" s="136"/>
      <x:c r="C482" s="136"/>
      <x:c r="D482" s="136"/>
      <x:c r="E482" s="136"/>
      <x:c r="F482" s="136"/>
      <x:c r="G482" s="136"/>
      <x:c r="H482" s="136"/>
      <x:c r="I482" s="136"/>
      <x:c r="J482" s="136"/>
      <x:c r="K482" s="136"/>
      <x:c r="L482" s="136"/>
      <x:c r="M482" s="136"/>
      <x:c r="N482" s="43"/>
      <x:c r="O482" s="136"/>
      <x:c r="P482" s="68"/>
      <x:c r="Q482" s="136"/>
      <x:c r="R482" s="136"/>
      <x:c r="S482" s="136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136"/>
      <x:c r="B483" s="136"/>
      <x:c r="C483" s="136"/>
      <x:c r="D483" s="136"/>
      <x:c r="E483" s="136"/>
      <x:c r="F483" s="136"/>
      <x:c r="G483" s="136"/>
      <x:c r="H483" s="136"/>
      <x:c r="I483" s="136"/>
      <x:c r="J483" s="136"/>
      <x:c r="K483" s="136"/>
      <x:c r="L483" s="136"/>
      <x:c r="M483" s="136"/>
      <x:c r="N483" s="43"/>
      <x:c r="O483" s="136"/>
      <x:c r="P483" s="68"/>
      <x:c r="Q483" s="136"/>
      <x:c r="R483" s="136"/>
      <x:c r="S483" s="136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136"/>
      <x:c r="B484" s="136"/>
      <x:c r="C484" s="136"/>
      <x:c r="D484" s="136"/>
      <x:c r="E484" s="136"/>
      <x:c r="F484" s="136"/>
      <x:c r="G484" s="136"/>
      <x:c r="H484" s="136"/>
      <x:c r="I484" s="136"/>
      <x:c r="J484" s="136"/>
      <x:c r="K484" s="136"/>
      <x:c r="L484" s="136"/>
      <x:c r="M484" s="136"/>
      <x:c r="N484" s="43"/>
      <x:c r="O484" s="136"/>
      <x:c r="P484" s="68"/>
      <x:c r="Q484" s="136"/>
      <x:c r="R484" s="136"/>
      <x:c r="S484" s="136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136"/>
      <x:c r="B485" s="136"/>
      <x:c r="C485" s="136"/>
      <x:c r="D485" s="136"/>
      <x:c r="E485" s="136"/>
      <x:c r="F485" s="136"/>
      <x:c r="G485" s="136"/>
      <x:c r="H485" s="136"/>
      <x:c r="I485" s="136"/>
      <x:c r="J485" s="136"/>
      <x:c r="K485" s="136"/>
      <x:c r="L485" s="136"/>
      <x:c r="M485" s="136"/>
      <x:c r="N485" s="43"/>
      <x:c r="O485" s="136"/>
      <x:c r="P485" s="68"/>
      <x:c r="Q485" s="136"/>
      <x:c r="R485" s="136"/>
      <x:c r="S485" s="136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136"/>
      <x:c r="B486" s="136"/>
      <x:c r="C486" s="136"/>
      <x:c r="D486" s="136"/>
      <x:c r="E486" s="136"/>
      <x:c r="F486" s="136"/>
      <x:c r="G486" s="136"/>
      <x:c r="H486" s="136"/>
      <x:c r="I486" s="136"/>
      <x:c r="J486" s="136"/>
      <x:c r="K486" s="136"/>
      <x:c r="L486" s="136"/>
      <x:c r="M486" s="136"/>
      <x:c r="N486" s="43"/>
      <x:c r="O486" s="136"/>
      <x:c r="P486" s="68"/>
      <x:c r="Q486" s="136"/>
      <x:c r="R486" s="136"/>
      <x:c r="S486" s="136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136"/>
      <x:c r="B487" s="136"/>
      <x:c r="C487" s="136"/>
      <x:c r="D487" s="136"/>
      <x:c r="E487" s="136"/>
      <x:c r="F487" s="136"/>
      <x:c r="G487" s="136"/>
      <x:c r="H487" s="136"/>
      <x:c r="I487" s="136"/>
      <x:c r="J487" s="136"/>
      <x:c r="K487" s="136"/>
      <x:c r="L487" s="136"/>
      <x:c r="M487" s="136"/>
      <x:c r="N487" s="43"/>
      <x:c r="O487" s="136"/>
      <x:c r="P487" s="68"/>
      <x:c r="Q487" s="136"/>
      <x:c r="R487" s="136"/>
      <x:c r="S487" s="136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136"/>
      <x:c r="B488" s="136"/>
      <x:c r="C488" s="136"/>
      <x:c r="D488" s="136"/>
      <x:c r="E488" s="136"/>
      <x:c r="F488" s="136"/>
      <x:c r="G488" s="136"/>
      <x:c r="H488" s="136"/>
      <x:c r="I488" s="136"/>
      <x:c r="J488" s="136"/>
      <x:c r="K488" s="136"/>
      <x:c r="L488" s="136"/>
      <x:c r="M488" s="136"/>
      <x:c r="N488" s="43"/>
      <x:c r="O488" s="136"/>
      <x:c r="P488" s="68"/>
      <x:c r="Q488" s="136"/>
      <x:c r="R488" s="136"/>
      <x:c r="S488" s="136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136"/>
      <x:c r="B489" s="136"/>
      <x:c r="C489" s="136"/>
      <x:c r="D489" s="136"/>
      <x:c r="E489" s="136"/>
      <x:c r="F489" s="136"/>
      <x:c r="G489" s="136"/>
      <x:c r="H489" s="136"/>
      <x:c r="I489" s="136"/>
      <x:c r="J489" s="136"/>
      <x:c r="K489" s="136"/>
      <x:c r="L489" s="136"/>
      <x:c r="M489" s="136"/>
      <x:c r="N489" s="43"/>
      <x:c r="O489" s="136"/>
      <x:c r="P489" s="68"/>
      <x:c r="Q489" s="136"/>
      <x:c r="R489" s="136"/>
      <x:c r="S489" s="136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136"/>
      <x:c r="B490" s="136"/>
      <x:c r="C490" s="136"/>
      <x:c r="D490" s="136"/>
      <x:c r="E490" s="136"/>
      <x:c r="F490" s="136"/>
      <x:c r="G490" s="136"/>
      <x:c r="H490" s="136"/>
      <x:c r="I490" s="136"/>
      <x:c r="J490" s="136"/>
      <x:c r="K490" s="136"/>
      <x:c r="L490" s="136"/>
      <x:c r="M490" s="136"/>
      <x:c r="N490" s="43"/>
      <x:c r="O490" s="136"/>
      <x:c r="P490" s="68"/>
      <x:c r="Q490" s="136"/>
      <x:c r="R490" s="136"/>
      <x:c r="S490" s="136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136"/>
      <x:c r="B491" s="136"/>
      <x:c r="C491" s="136"/>
      <x:c r="D491" s="136"/>
      <x:c r="E491" s="136"/>
      <x:c r="F491" s="136"/>
      <x:c r="G491" s="136"/>
      <x:c r="H491" s="136"/>
      <x:c r="I491" s="136"/>
      <x:c r="J491" s="136"/>
      <x:c r="K491" s="136"/>
      <x:c r="L491" s="136"/>
      <x:c r="M491" s="136"/>
      <x:c r="N491" s="43"/>
      <x:c r="O491" s="136"/>
      <x:c r="P491" s="68"/>
      <x:c r="Q491" s="136"/>
      <x:c r="R491" s="136"/>
      <x:c r="S491" s="136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136"/>
      <x:c r="B492" s="136"/>
      <x:c r="C492" s="136"/>
      <x:c r="D492" s="136"/>
      <x:c r="E492" s="136"/>
      <x:c r="F492" s="136"/>
      <x:c r="G492" s="136"/>
      <x:c r="H492" s="136"/>
      <x:c r="I492" s="136"/>
      <x:c r="J492" s="136"/>
      <x:c r="K492" s="136"/>
      <x:c r="L492" s="136"/>
      <x:c r="M492" s="136"/>
      <x:c r="N492" s="43"/>
      <x:c r="O492" s="136"/>
      <x:c r="P492" s="68"/>
      <x:c r="Q492" s="136"/>
      <x:c r="R492" s="136"/>
      <x:c r="S492" s="136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136"/>
      <x:c r="B493" s="136"/>
      <x:c r="C493" s="136"/>
      <x:c r="D493" s="136"/>
      <x:c r="E493" s="136"/>
      <x:c r="F493" s="136"/>
      <x:c r="G493" s="136"/>
      <x:c r="H493" s="136"/>
      <x:c r="I493" s="136"/>
      <x:c r="J493" s="136"/>
      <x:c r="K493" s="136"/>
      <x:c r="L493" s="136"/>
      <x:c r="M493" s="136"/>
      <x:c r="N493" s="43"/>
      <x:c r="O493" s="136"/>
      <x:c r="P493" s="68"/>
      <x:c r="Q493" s="136"/>
      <x:c r="R493" s="136"/>
      <x:c r="S493" s="136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136"/>
      <x:c r="B494" s="136"/>
      <x:c r="C494" s="136"/>
      <x:c r="D494" s="136"/>
      <x:c r="E494" s="136"/>
      <x:c r="F494" s="136"/>
      <x:c r="G494" s="136"/>
      <x:c r="H494" s="136"/>
      <x:c r="I494" s="136"/>
      <x:c r="J494" s="136"/>
      <x:c r="K494" s="136"/>
      <x:c r="L494" s="136"/>
      <x:c r="M494" s="136"/>
      <x:c r="N494" s="43"/>
      <x:c r="O494" s="136"/>
      <x:c r="P494" s="68"/>
      <x:c r="Q494" s="136"/>
      <x:c r="R494" s="136"/>
      <x:c r="S494" s="136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136"/>
      <x:c r="B495" s="136"/>
      <x:c r="C495" s="136"/>
      <x:c r="D495" s="136"/>
      <x:c r="E495" s="136"/>
      <x:c r="F495" s="136"/>
      <x:c r="G495" s="136"/>
      <x:c r="H495" s="136"/>
      <x:c r="I495" s="136"/>
      <x:c r="J495" s="136"/>
      <x:c r="K495" s="136"/>
      <x:c r="L495" s="136"/>
      <x:c r="M495" s="136"/>
      <x:c r="N495" s="43"/>
      <x:c r="O495" s="136"/>
      <x:c r="P495" s="68"/>
      <x:c r="Q495" s="136"/>
      <x:c r="R495" s="136"/>
      <x:c r="S495" s="136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136"/>
      <x:c r="B496" s="136"/>
      <x:c r="C496" s="136"/>
      <x:c r="D496" s="136"/>
      <x:c r="E496" s="136"/>
      <x:c r="F496" s="136"/>
      <x:c r="G496" s="136"/>
      <x:c r="H496" s="136"/>
      <x:c r="I496" s="136"/>
      <x:c r="J496" s="136"/>
      <x:c r="K496" s="136"/>
      <x:c r="L496" s="136"/>
      <x:c r="M496" s="136"/>
      <x:c r="N496" s="43"/>
      <x:c r="O496" s="136"/>
      <x:c r="P496" s="68"/>
      <x:c r="Q496" s="136"/>
      <x:c r="R496" s="136"/>
      <x:c r="S496" s="136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136"/>
      <x:c r="B497" s="136"/>
      <x:c r="C497" s="136"/>
      <x:c r="D497" s="136"/>
      <x:c r="E497" s="136"/>
      <x:c r="F497" s="136"/>
      <x:c r="G497" s="136"/>
      <x:c r="H497" s="136"/>
      <x:c r="I497" s="136"/>
      <x:c r="J497" s="136"/>
      <x:c r="K497" s="136"/>
      <x:c r="L497" s="136"/>
      <x:c r="M497" s="136"/>
      <x:c r="N497" s="43"/>
      <x:c r="O497" s="136"/>
      <x:c r="P497" s="68"/>
      <x:c r="Q497" s="136"/>
      <x:c r="R497" s="136"/>
      <x:c r="S497" s="136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136"/>
      <x:c r="B498" s="136"/>
      <x:c r="C498" s="136"/>
      <x:c r="D498" s="136"/>
      <x:c r="E498" s="136"/>
      <x:c r="F498" s="136"/>
      <x:c r="G498" s="136"/>
      <x:c r="H498" s="136"/>
      <x:c r="I498" s="136"/>
      <x:c r="J498" s="136"/>
      <x:c r="K498" s="136"/>
      <x:c r="L498" s="136"/>
      <x:c r="M498" s="136"/>
      <x:c r="N498" s="43"/>
      <x:c r="O498" s="136"/>
      <x:c r="P498" s="68"/>
      <x:c r="Q498" s="136"/>
      <x:c r="R498" s="136"/>
      <x:c r="S498" s="136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136"/>
      <x:c r="B499" s="136"/>
      <x:c r="C499" s="136"/>
      <x:c r="D499" s="136"/>
      <x:c r="E499" s="136"/>
      <x:c r="F499" s="136"/>
      <x:c r="G499" s="136"/>
      <x:c r="H499" s="136"/>
      <x:c r="I499" s="136"/>
      <x:c r="J499" s="136"/>
      <x:c r="K499" s="136"/>
      <x:c r="L499" s="136"/>
      <x:c r="M499" s="136"/>
      <x:c r="N499" s="43"/>
      <x:c r="O499" s="136"/>
      <x:c r="P499" s="68"/>
      <x:c r="Q499" s="136"/>
      <x:c r="R499" s="136"/>
      <x:c r="S499" s="136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136"/>
      <x:c r="B500" s="136"/>
      <x:c r="C500" s="136"/>
      <x:c r="D500" s="136"/>
      <x:c r="E500" s="136"/>
      <x:c r="F500" s="136"/>
      <x:c r="G500" s="136"/>
      <x:c r="H500" s="136"/>
      <x:c r="I500" s="136"/>
      <x:c r="J500" s="136"/>
      <x:c r="K500" s="136"/>
      <x:c r="L500" s="136"/>
      <x:c r="M500" s="136"/>
      <x:c r="N500" s="43"/>
      <x:c r="O500" s="136"/>
      <x:c r="P500" s="68"/>
      <x:c r="Q500" s="136"/>
      <x:c r="R500" s="136"/>
      <x:c r="S500" s="136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136"/>
      <x:c r="B501" s="136"/>
      <x:c r="C501" s="136"/>
      <x:c r="D501" s="136"/>
      <x:c r="E501" s="136"/>
      <x:c r="F501" s="136"/>
      <x:c r="G501" s="136"/>
      <x:c r="H501" s="136"/>
      <x:c r="I501" s="136"/>
      <x:c r="J501" s="136"/>
      <x:c r="K501" s="136"/>
      <x:c r="L501" s="136"/>
      <x:c r="M501" s="136"/>
      <x:c r="N501" s="43"/>
      <x:c r="O501" s="136"/>
      <x:c r="P501" s="68"/>
      <x:c r="Q501" s="136"/>
      <x:c r="R501" s="136"/>
      <x:c r="S501" s="136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136"/>
      <x:c r="B502" s="136"/>
      <x:c r="C502" s="136"/>
      <x:c r="D502" s="136"/>
      <x:c r="E502" s="136"/>
      <x:c r="F502" s="136"/>
      <x:c r="G502" s="136"/>
      <x:c r="H502" s="136"/>
      <x:c r="I502" s="136"/>
      <x:c r="J502" s="136"/>
      <x:c r="K502" s="136"/>
      <x:c r="L502" s="136"/>
      <x:c r="M502" s="136"/>
      <x:c r="N502" s="43"/>
      <x:c r="O502" s="136"/>
      <x:c r="P502" s="68"/>
      <x:c r="Q502" s="136"/>
      <x:c r="R502" s="136"/>
      <x:c r="S502" s="136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136"/>
      <x:c r="B503" s="136"/>
      <x:c r="C503" s="136"/>
      <x:c r="D503" s="136"/>
      <x:c r="E503" s="136"/>
      <x:c r="F503" s="136"/>
      <x:c r="G503" s="136"/>
      <x:c r="H503" s="136"/>
      <x:c r="I503" s="136"/>
      <x:c r="J503" s="136"/>
      <x:c r="K503" s="136"/>
      <x:c r="L503" s="136"/>
      <x:c r="M503" s="136"/>
      <x:c r="N503" s="43"/>
      <x:c r="O503" s="136"/>
      <x:c r="P503" s="68"/>
      <x:c r="Q503" s="136"/>
      <x:c r="R503" s="136"/>
      <x:c r="S503" s="136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136"/>
      <x:c r="B504" s="136"/>
      <x:c r="C504" s="136"/>
      <x:c r="D504" s="136"/>
      <x:c r="E504" s="136"/>
      <x:c r="F504" s="136"/>
      <x:c r="G504" s="136"/>
      <x:c r="H504" s="136"/>
      <x:c r="I504" s="136"/>
      <x:c r="J504" s="136"/>
      <x:c r="K504" s="136"/>
      <x:c r="L504" s="136"/>
      <x:c r="M504" s="136"/>
      <x:c r="N504" s="43"/>
      <x:c r="O504" s="136"/>
      <x:c r="P504" s="68"/>
      <x:c r="Q504" s="136"/>
      <x:c r="R504" s="136"/>
      <x:c r="S504" s="136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136"/>
      <x:c r="B505" s="136"/>
      <x:c r="C505" s="136"/>
      <x:c r="D505" s="136"/>
      <x:c r="E505" s="136"/>
      <x:c r="F505" s="136"/>
      <x:c r="G505" s="136"/>
      <x:c r="H505" s="136"/>
      <x:c r="I505" s="136"/>
      <x:c r="J505" s="136"/>
      <x:c r="K505" s="136"/>
      <x:c r="L505" s="136"/>
      <x:c r="M505" s="136"/>
      <x:c r="N505" s="43"/>
      <x:c r="O505" s="136"/>
      <x:c r="P505" s="68"/>
      <x:c r="Q505" s="136"/>
      <x:c r="R505" s="136"/>
      <x:c r="S505" s="136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136"/>
      <x:c r="B506" s="136"/>
      <x:c r="C506" s="136"/>
      <x:c r="D506" s="136"/>
      <x:c r="E506" s="136"/>
      <x:c r="F506" s="136"/>
      <x:c r="G506" s="136"/>
      <x:c r="H506" s="136"/>
      <x:c r="I506" s="136"/>
      <x:c r="J506" s="136"/>
      <x:c r="K506" s="136"/>
      <x:c r="L506" s="136"/>
      <x:c r="M506" s="136"/>
      <x:c r="N506" s="43"/>
      <x:c r="O506" s="136"/>
      <x:c r="P506" s="68"/>
      <x:c r="Q506" s="136"/>
      <x:c r="R506" s="136"/>
      <x:c r="S506" s="136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R4"/>
  </x:mergeCells>
  <x:dataValidations count="1">
    <x:dataValidation type="list" errorStyle="stop" operator="between" allowBlank="0" showDropDown="0" showInputMessage="0" showErrorMessage="0" sqref="N7:N506">
      <x:formula1>"Open,Under review,Accepted,Rejected,Deferred,Closed"</x:formula1>
      <x:formula2>0</x:formula2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4" style="1" hidden="0" customWidth="1"/>
    <x:col min="2" max="2" width="10" style="1" hidden="0" customWidth="1"/>
    <x:col min="3" max="3" width="14" style="1" hidden="0" customWidth="1"/>
    <x:col min="4" max="4" width="40" style="1" hidden="0" customWidth="1"/>
    <x:col min="5" max="5" width="70" style="1" hidden="0" customWidth="1"/>
    <x:col min="6" max="6" width="30" style="1" hidden="0" customWidth="1"/>
    <x:col min="7" max="7" width="26" style="1" hidden="0" customWidth="1"/>
    <x:col min="8" max="8" width="20" style="1" hidden="0" customWidth="1"/>
    <x:col min="9" max="9" width="16" style="1" hidden="0" customWidth="1"/>
    <x:col min="10" max="10" width="40" style="1" hidden="0" customWidth="1"/>
    <x:col min="11" max="11" width="16" style="1" hidden="0" customWidth="1"/>
    <x:col min="12" max="12" width="22" style="1" hidden="0" customWidth="1"/>
    <x:col min="13" max="13" width="16" style="1" hidden="0" customWidth="1"/>
    <x:col min="14" max="14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1953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612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26" t="s">
        <x:v>415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33.75" hidden="0" customHeight="1">
      <x:c r="A6" s="27" t="s">
        <x:v>1954</x:v>
      </x:c>
      <x:c r="B6" s="27" t="s">
        <x:v>1955</x:v>
      </x:c>
      <x:c r="C6" s="27" t="s">
        <x:v>1956</x:v>
      </x:c>
      <x:c r="D6" s="27" t="s">
        <x:v>1851</x:v>
      </x:c>
      <x:c r="E6" s="27" t="s">
        <x:v>1957</x:v>
      </x:c>
      <x:c r="F6" s="27" t="s">
        <x:v>626</x:v>
      </x:c>
      <x:c r="G6" s="27" t="s">
        <x:v>629</x:v>
      </x:c>
      <x:c r="H6" s="27" t="s">
        <x:v>1523</x:v>
      </x:c>
      <x:c r="I6" s="27" t="s">
        <x:v>1060</x:v>
      </x:c>
      <x:c r="J6" s="27" t="s">
        <x:v>448</x:v>
      </x:c>
      <x:c r="K6" s="28"/>
      <x:c r="L6" s="27"/>
      <x:c r="M6" s="27"/>
      <x:c r="N6" s="28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9.75" hidden="0" customHeight="1">
      <x:c r="A7" s="29" t="s">
        <x:v>614</x:v>
      </x:c>
      <x:c r="B7" s="29" t="s">
        <x:v>616</x:v>
      </x:c>
      <x:c r="C7" s="29" t="s">
        <x:v>619</x:v>
      </x:c>
      <x:c r="D7" s="30" t="s">
        <x:v>1958</x:v>
      </x:c>
      <x:c r="E7" s="30" t="s">
        <x:v>625</x:v>
      </x:c>
      <x:c r="F7" s="29" t="s">
        <x:v>628</x:v>
      </x:c>
      <x:c r="G7" s="29" t="s">
        <x:v>630</x:v>
      </x:c>
      <x:c r="H7" s="29" t="s">
        <x:v>632</x:v>
      </x:c>
      <x:c r="I7" s="29" t="s">
        <x:v>588</x:v>
      </x:c>
      <x:c r="J7" s="30" t="s">
        <x:v>1959</x:v>
      </x:c>
      <x:c r="K7" s="31"/>
      <x:c r="L7" s="29"/>
      <x:c r="M7" s="32"/>
      <x:c r="N7" s="29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39.75" hidden="0" customHeight="1">
      <x:c r="A8" s="29" t="s">
        <x:v>667</x:v>
      </x:c>
      <x:c r="B8" s="29" t="s">
        <x:v>616</x:v>
      </x:c>
      <x:c r="C8" s="29" t="s">
        <x:v>619</x:v>
      </x:c>
      <x:c r="D8" s="30" t="s">
        <x:v>1960</x:v>
      </x:c>
      <x:c r="E8" s="30" t="s">
        <x:v>1961</x:v>
      </x:c>
      <x:c r="F8" s="29" t="s">
        <x:v>1165</x:v>
      </x:c>
      <x:c r="G8" s="29" t="s">
        <x:v>640</x:v>
      </x:c>
      <x:c r="H8" s="29" t="s">
        <x:v>632</x:v>
      </x:c>
      <x:c r="I8" s="29" t="s">
        <x:v>588</x:v>
      </x:c>
      <x:c r="J8" s="30" t="s">
        <x:v>1959</x:v>
      </x:c>
      <x:c r="K8" s="31"/>
      <x:c r="L8" s="29"/>
      <x:c r="M8" s="32"/>
      <x:c r="N8" s="29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 ht="39.75" hidden="0" customHeight="1">
      <x:c r="A9" s="29" t="s">
        <x:v>1962</x:v>
      </x:c>
      <x:c r="B9" s="29" t="s">
        <x:v>616</x:v>
      </x:c>
      <x:c r="C9" s="29" t="s">
        <x:v>619</x:v>
      </x:c>
      <x:c r="D9" s="30" t="s">
        <x:v>1963</x:v>
      </x:c>
      <x:c r="E9" s="30" t="s">
        <x:v>1964</x:v>
      </x:c>
      <x:c r="F9" s="29" t="s">
        <x:v>1165</x:v>
      </x:c>
      <x:c r="G9" s="29" t="s">
        <x:v>640</x:v>
      </x:c>
      <x:c r="H9" s="29" t="s">
        <x:v>632</x:v>
      </x:c>
      <x:c r="I9" s="29" t="s">
        <x:v>588</x:v>
      </x:c>
      <x:c r="J9" s="30" t="s">
        <x:v>1959</x:v>
      </x:c>
      <x:c r="K9" s="31"/>
      <x:c r="L9" s="29"/>
      <x:c r="M9" s="32"/>
      <x:c r="N9" s="29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 ht="39.75" hidden="0" customHeight="1">
      <x:c r="A10" s="29" t="s">
        <x:v>1965</x:v>
      </x:c>
      <x:c r="B10" s="29" t="s">
        <x:v>616</x:v>
      </x:c>
      <x:c r="C10" s="29" t="s">
        <x:v>619</x:v>
      </x:c>
      <x:c r="D10" s="29" t="s">
        <x:v>1966</x:v>
      </x:c>
      <x:c r="E10" s="30" t="s">
        <x:v>1967</x:v>
      </x:c>
      <x:c r="F10" s="30" t="s">
        <x:v>1968</x:v>
      </x:c>
      <x:c r="G10" s="29" t="s">
        <x:v>1969</x:v>
      </x:c>
      <x:c r="H10" s="29" t="s">
        <x:v>632</x:v>
      </x:c>
      <x:c r="I10" s="29" t="s">
        <x:v>588</x:v>
      </x:c>
      <x:c r="J10" s="30" t="s">
        <x:v>1959</x:v>
      </x:c>
      <x:c r="K10" s="31"/>
      <x:c r="L10" s="29"/>
      <x:c r="M10" s="32"/>
      <x:c r="N10" s="29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 ht="39.75" hidden="0" customHeight="1">
      <x:c r="A11" s="29" t="s">
        <x:v>1970</x:v>
      </x:c>
      <x:c r="B11" s="29" t="s">
        <x:v>616</x:v>
      </x:c>
      <x:c r="C11" s="29" t="s">
        <x:v>619</x:v>
      </x:c>
      <x:c r="D11" s="29" t="s">
        <x:v>1971</x:v>
      </x:c>
      <x:c r="E11" s="30" t="s">
        <x:v>1972</x:v>
      </x:c>
      <x:c r="F11" s="30" t="s">
        <x:v>1973</x:v>
      </x:c>
      <x:c r="G11" s="29" t="s">
        <x:v>1974</x:v>
      </x:c>
      <x:c r="H11" s="29" t="s">
        <x:v>632</x:v>
      </x:c>
      <x:c r="I11" s="29" t="s">
        <x:v>588</x:v>
      </x:c>
      <x:c r="J11" s="30" t="s">
        <x:v>1959</x:v>
      </x:c>
      <x:c r="K11" s="31"/>
      <x:c r="L11" s="29"/>
      <x:c r="M11" s="32"/>
      <x:c r="N11" s="29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 ht="33.75" hidden="0" customHeight="1">
      <x:c r="A12" s="29" t="s">
        <x:v>1975</x:v>
      </x:c>
      <x:c r="B12" s="29" t="s">
        <x:v>616</x:v>
      </x:c>
      <x:c r="C12" s="29" t="s">
        <x:v>619</x:v>
      </x:c>
      <x:c r="D12" s="30" t="s">
        <x:v>1976</x:v>
      </x:c>
      <x:c r="E12" s="30" t="s">
        <x:v>1977</x:v>
      </x:c>
      <x:c r="F12" s="30" t="s">
        <x:v>1978</x:v>
      </x:c>
      <x:c r="G12" s="29" t="s">
        <x:v>1979</x:v>
      </x:c>
      <x:c r="H12" s="29" t="s">
        <x:v>632</x:v>
      </x:c>
      <x:c r="I12" s="29" t="s">
        <x:v>588</x:v>
      </x:c>
      <x:c r="J12" s="30" t="s">
        <x:v>1959</x:v>
      </x:c>
      <x:c r="K12" s="34"/>
      <x:c r="L12" s="30"/>
      <x:c r="M12" s="35"/>
      <x:c r="N12" s="30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 ht="54" hidden="0" customHeight="1">
      <x:c r="A13" s="29" t="s">
        <x:v>1980</x:v>
      </x:c>
      <x:c r="B13" s="29" t="s">
        <x:v>616</x:v>
      </x:c>
      <x:c r="C13" s="29" t="s">
        <x:v>619</x:v>
      </x:c>
      <x:c r="D13" s="29" t="s">
        <x:v>1981</x:v>
      </x:c>
      <x:c r="E13" s="30" t="s">
        <x:v>1982</x:v>
      </x:c>
      <x:c r="F13" s="30" t="s">
        <x:v>1983</x:v>
      </x:c>
      <x:c r="G13" s="29" t="s">
        <x:v>640</x:v>
      </x:c>
      <x:c r="H13" s="29" t="s">
        <x:v>632</x:v>
      </x:c>
      <x:c r="I13" s="29" t="s">
        <x:v>588</x:v>
      </x:c>
      <x:c r="J13" s="30" t="s">
        <x:v>1959</x:v>
      </x:c>
      <x:c r="K13" s="31"/>
      <x:c r="L13" s="29"/>
      <x:c r="M13" s="32"/>
      <x:c r="N13" s="29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 ht="19.5" hidden="0" customHeight="1">
      <x:c r="A14" s="29" t="s">
        <x:v>1984</x:v>
      </x:c>
      <x:c r="B14" s="29" t="s">
        <x:v>616</x:v>
      </x:c>
      <x:c r="C14" s="29" t="s">
        <x:v>619</x:v>
      </x:c>
      <x:c r="D14" s="30" t="s">
        <x:v>1985</x:v>
      </x:c>
      <x:c r="E14" s="30" t="s">
        <x:v>1986</x:v>
      </x:c>
      <x:c r="F14" s="29" t="s">
        <x:v>1723</x:v>
      </x:c>
      <x:c r="G14" s="29" t="s">
        <x:v>504</x:v>
      </x:c>
      <x:c r="H14" s="29" t="s">
        <x:v>632</x:v>
      </x:c>
      <x:c r="I14" s="29" t="s">
        <x:v>588</x:v>
      </x:c>
      <x:c r="J14" s="30" t="s">
        <x:v>1959</x:v>
      </x:c>
      <x:c r="K14" s="37"/>
      <x:c r="L14" s="36"/>
      <x:c r="M14" s="38"/>
      <x:c r="N14" s="36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 ht="19.5" hidden="0" customHeight="1">
      <x:c r="A15" s="29" t="s">
        <x:v>1987</x:v>
      </x:c>
      <x:c r="B15" s="29" t="s">
        <x:v>616</x:v>
      </x:c>
      <x:c r="C15" s="29" t="s">
        <x:v>619</x:v>
      </x:c>
      <x:c r="D15" s="29" t="s">
        <x:v>1988</x:v>
      </x:c>
      <x:c r="E15" s="30" t="s">
        <x:v>1989</x:v>
      </x:c>
      <x:c r="F15" s="30" t="s">
        <x:v>1990</x:v>
      </x:c>
      <x:c r="G15" s="29" t="s">
        <x:v>1361</x:v>
      </x:c>
      <x:c r="H15" s="29" t="s">
        <x:v>632</x:v>
      </x:c>
      <x:c r="I15" s="29" t="s">
        <x:v>588</x:v>
      </x:c>
      <x:c r="J15" s="30" t="s">
        <x:v>1959</x:v>
      </x:c>
      <x:c r="K15" s="37"/>
      <x:c r="L15" s="36"/>
      <x:c r="M15" s="38"/>
      <x:c r="N15" s="36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 ht="19.5" hidden="0" customHeight="1">
      <x:c r="A16" s="29" t="s">
        <x:v>1991</x:v>
      </x:c>
      <x:c r="B16" s="29" t="s">
        <x:v>616</x:v>
      </x:c>
      <x:c r="C16" s="29" t="s">
        <x:v>1242</x:v>
      </x:c>
      <x:c r="D16" s="29" t="s">
        <x:v>1992</x:v>
      </x:c>
      <x:c r="E16" s="29" t="s">
        <x:v>1993</x:v>
      </x:c>
      <x:c r="F16" s="29" t="s">
        <x:v>1994</x:v>
      </x:c>
      <x:c r="G16" s="29" t="s">
        <x:v>1995</x:v>
      </x:c>
      <x:c r="H16" s="29" t="s">
        <x:v>632</x:v>
      </x:c>
      <x:c r="I16" s="29" t="s">
        <x:v>588</x:v>
      </x:c>
      <x:c r="J16" s="30" t="s">
        <x:v>1959</x:v>
      </x:c>
      <x:c r="K16" s="37"/>
      <x:c r="L16" s="36"/>
      <x:c r="M16" s="38"/>
      <x:c r="N16" s="36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 ht="19.5" hidden="0" customHeight="1">
      <x:c r="A17" s="29" t="s">
        <x:v>1996</x:v>
      </x:c>
      <x:c r="B17" s="29" t="s">
        <x:v>616</x:v>
      </x:c>
      <x:c r="C17" s="29" t="s">
        <x:v>1315</x:v>
      </x:c>
      <x:c r="D17" s="29" t="s">
        <x:v>1997</x:v>
      </x:c>
      <x:c r="E17" s="29"/>
      <x:c r="F17" s="29"/>
      <x:c r="G17" s="29" t="s">
        <x:v>1314</x:v>
      </x:c>
      <x:c r="H17" s="29" t="s">
        <x:v>632</x:v>
      </x:c>
      <x:c r="I17" s="29" t="s">
        <x:v>1997</x:v>
      </x:c>
      <x:c r="J17" s="30" t="s">
        <x:v>1998</x:v>
      </x:c>
      <x:c r="K17" s="37"/>
      <x:c r="L17" s="36"/>
      <x:c r="M17" s="38"/>
      <x:c r="N17" s="36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 ht="19.5" hidden="0" customHeight="1">
      <x:c r="A18" s="29" t="s">
        <x:v>1999</x:v>
      </x:c>
      <x:c r="B18" s="29" t="s">
        <x:v>616</x:v>
      </x:c>
      <x:c r="C18" s="29" t="s">
        <x:v>2000</x:v>
      </x:c>
      <x:c r="D18" s="29" t="s">
        <x:v>1997</x:v>
      </x:c>
      <x:c r="E18" s="29"/>
      <x:c r="F18" s="29"/>
      <x:c r="G18" s="29" t="s">
        <x:v>1317</x:v>
      </x:c>
      <x:c r="H18" s="29" t="s">
        <x:v>632</x:v>
      </x:c>
      <x:c r="I18" s="29" t="s">
        <x:v>1997</x:v>
      </x:c>
      <x:c r="J18" s="30" t="s">
        <x:v>1998</x:v>
      </x:c>
      <x:c r="K18" s="40"/>
      <x:c r="L18" s="39"/>
      <x:c r="M18" s="41"/>
      <x:c r="N18" s="39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 ht="23.25" hidden="0" customHeight="1">
      <x:c r="A19" s="29" t="s">
        <x:v>2001</x:v>
      </x:c>
      <x:c r="B19" s="29" t="s">
        <x:v>616</x:v>
      </x:c>
      <x:c r="C19" s="29" t="s">
        <x:v>1322</x:v>
      </x:c>
      <x:c r="D19" s="29" t="s">
        <x:v>1997</x:v>
      </x:c>
      <x:c r="E19" s="29"/>
      <x:c r="F19" s="29"/>
      <x:c r="G19" s="29" t="s">
        <x:v>1321</x:v>
      </x:c>
      <x:c r="H19" s="29" t="s">
        <x:v>632</x:v>
      </x:c>
      <x:c r="I19" s="29" t="s">
        <x:v>1997</x:v>
      </x:c>
      <x:c r="J19" s="30" t="s">
        <x:v>1998</x:v>
      </x:c>
      <x:c r="K19" s="42"/>
      <x:c r="L19" s="33"/>
      <x:c r="M19" s="4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 ht="23.25" hidden="0" customHeight="1">
      <x:c r="A20" s="29" t="s">
        <x:v>2002</x:v>
      </x:c>
      <x:c r="B20" s="29" t="s">
        <x:v>616</x:v>
      </x:c>
      <x:c r="C20" s="29" t="s">
        <x:v>2003</x:v>
      </x:c>
      <x:c r="D20" s="29" t="s">
        <x:v>1997</x:v>
      </x:c>
      <x:c r="E20" s="29"/>
      <x:c r="F20" s="29"/>
      <x:c r="G20" s="29" t="s">
        <x:v>1325</x:v>
      </x:c>
      <x:c r="H20" s="29" t="s">
        <x:v>632</x:v>
      </x:c>
      <x:c r="I20" s="29" t="s">
        <x:v>1997</x:v>
      </x:c>
      <x:c r="J20" s="30" t="s">
        <x:v>1998</x:v>
      </x:c>
      <x:c r="K20" s="42"/>
      <x:c r="L20" s="33"/>
      <x:c r="M20" s="4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42"/>
      <x:c r="L21" s="33"/>
      <x:c r="M21" s="4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42"/>
      <x:c r="L22" s="33"/>
      <x:c r="M22" s="4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42"/>
      <x:c r="L23" s="33"/>
      <x:c r="M23" s="4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42"/>
      <x:c r="L24" s="33"/>
      <x:c r="M24" s="4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42"/>
      <x:c r="L25" s="33"/>
      <x:c r="M25" s="4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42"/>
      <x:c r="L26" s="33"/>
      <x:c r="M26" s="4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42"/>
      <x:c r="L27" s="33"/>
      <x:c r="M27" s="4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42"/>
      <x:c r="L28" s="33"/>
      <x:c r="M28" s="4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42"/>
      <x:c r="L29" s="33"/>
      <x:c r="M29" s="4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42"/>
      <x:c r="L30" s="33"/>
      <x:c r="M30" s="4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42"/>
      <x:c r="L31" s="33"/>
      <x:c r="M31" s="4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42"/>
      <x:c r="L32" s="33"/>
      <x:c r="M32" s="4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42"/>
      <x:c r="L33" s="33"/>
      <x:c r="M33" s="4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42"/>
      <x:c r="L34" s="33"/>
      <x:c r="M34" s="4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42"/>
      <x:c r="L35" s="33"/>
      <x:c r="M35" s="4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42"/>
      <x:c r="L36" s="33"/>
      <x:c r="M36" s="4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42"/>
      <x:c r="L37" s="33"/>
      <x:c r="M37" s="4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42"/>
      <x:c r="L38" s="33"/>
      <x:c r="M38" s="4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42"/>
      <x:c r="L39" s="33"/>
      <x:c r="M39" s="4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42"/>
      <x:c r="L40" s="33"/>
      <x:c r="M40" s="4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 ht="15" hidden="0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42"/>
      <x:c r="L41" s="33"/>
      <x:c r="M41" s="4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42"/>
      <x:c r="L42" s="33"/>
      <x:c r="M42" s="4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42"/>
      <x:c r="L43" s="33"/>
      <x:c r="M43" s="4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42"/>
      <x:c r="L44" s="33"/>
      <x:c r="M44" s="4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42"/>
      <x:c r="L45" s="33"/>
      <x:c r="M45" s="4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42"/>
      <x:c r="L46" s="33"/>
      <x:c r="M46" s="4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42"/>
      <x:c r="L47" s="33"/>
      <x:c r="M47" s="4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42"/>
      <x:c r="L48" s="33"/>
      <x:c r="M48" s="4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42"/>
      <x:c r="L49" s="33"/>
      <x:c r="M49" s="4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42"/>
      <x:c r="L50" s="33"/>
      <x:c r="M50" s="4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42"/>
      <x:c r="L51" s="33"/>
      <x:c r="M51" s="4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42"/>
      <x:c r="L52" s="33"/>
      <x:c r="M52" s="4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42"/>
      <x:c r="L53" s="33"/>
      <x:c r="M53" s="4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42"/>
      <x:c r="L54" s="33"/>
      <x:c r="M54" s="4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42"/>
      <x:c r="L55" s="33"/>
      <x:c r="M55" s="4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42"/>
      <x:c r="L56" s="33"/>
      <x:c r="M56" s="4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42"/>
      <x:c r="L57" s="33"/>
      <x:c r="M57" s="4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42"/>
      <x:c r="L58" s="33"/>
      <x:c r="M58" s="4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42"/>
      <x:c r="L59" s="33"/>
      <x:c r="M59" s="4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42"/>
      <x:c r="L60" s="33"/>
      <x:c r="M60" s="4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42"/>
      <x:c r="L61" s="33"/>
      <x:c r="M61" s="4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42"/>
      <x:c r="L62" s="33"/>
      <x:c r="M62" s="4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42"/>
      <x:c r="L63" s="33"/>
      <x:c r="M63" s="4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42"/>
      <x:c r="L64" s="33"/>
      <x:c r="M64" s="4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42"/>
      <x:c r="L65" s="33"/>
      <x:c r="M65" s="4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42"/>
      <x:c r="L66" s="33"/>
      <x:c r="M66" s="4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42"/>
      <x:c r="L67" s="33"/>
      <x:c r="M67" s="4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42"/>
      <x:c r="L68" s="33"/>
      <x:c r="M68" s="4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42"/>
      <x:c r="L69" s="33"/>
      <x:c r="M69" s="4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42"/>
      <x:c r="L70" s="33"/>
      <x:c r="M70" s="4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42"/>
      <x:c r="L71" s="33"/>
      <x:c r="M71" s="4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42"/>
      <x:c r="L72" s="33"/>
      <x:c r="M72" s="4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42"/>
      <x:c r="L73" s="33"/>
      <x:c r="M73" s="4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42"/>
      <x:c r="L74" s="33"/>
      <x:c r="M74" s="4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42"/>
      <x:c r="L75" s="33"/>
      <x:c r="M75" s="4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42"/>
      <x:c r="L76" s="33"/>
      <x:c r="M76" s="4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42"/>
      <x:c r="L77" s="33"/>
      <x:c r="M77" s="4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42"/>
      <x:c r="L78" s="33"/>
      <x:c r="M78" s="4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42"/>
      <x:c r="L79" s="33"/>
      <x:c r="M79" s="4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42"/>
      <x:c r="L80" s="33"/>
      <x:c r="M80" s="4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42"/>
      <x:c r="L81" s="33"/>
      <x:c r="M81" s="4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42"/>
      <x:c r="L82" s="33"/>
      <x:c r="M82" s="4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42"/>
      <x:c r="L83" s="33"/>
      <x:c r="M83" s="4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42"/>
      <x:c r="L84" s="33"/>
      <x:c r="M84" s="4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42"/>
      <x:c r="L85" s="33"/>
      <x:c r="M85" s="4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42"/>
      <x:c r="L86" s="33"/>
      <x:c r="M86" s="4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42"/>
      <x:c r="L87" s="33"/>
      <x:c r="M87" s="4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42"/>
      <x:c r="L88" s="33"/>
      <x:c r="M88" s="4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42"/>
      <x:c r="L89" s="33"/>
      <x:c r="M89" s="4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42"/>
      <x:c r="L90" s="33"/>
      <x:c r="M90" s="4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42"/>
      <x:c r="L91" s="33"/>
      <x:c r="M91" s="4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42"/>
      <x:c r="L92" s="33"/>
      <x:c r="M92" s="4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42"/>
      <x:c r="L93" s="33"/>
      <x:c r="M93" s="4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42"/>
      <x:c r="L94" s="33"/>
      <x:c r="M94" s="4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42"/>
      <x:c r="L95" s="33"/>
      <x:c r="M95" s="4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42"/>
      <x:c r="L96" s="33"/>
      <x:c r="M96" s="4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42"/>
      <x:c r="L97" s="33"/>
      <x:c r="M97" s="4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42"/>
      <x:c r="L98" s="33"/>
      <x:c r="M98" s="4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42"/>
      <x:c r="L99" s="33"/>
      <x:c r="M99" s="4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42"/>
      <x:c r="L100" s="33"/>
      <x:c r="M100" s="4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 ht="15" hidden="0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42"/>
      <x:c r="L101" s="33"/>
      <x:c r="M101" s="4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 ht="15" hidden="0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42"/>
      <x:c r="L102" s="33"/>
      <x:c r="M102" s="4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 ht="15" hidden="0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42"/>
      <x:c r="L103" s="33"/>
      <x:c r="M103" s="4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 ht="15" hidden="0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42"/>
      <x:c r="L104" s="33"/>
      <x:c r="M104" s="4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 ht="15" hidden="0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42"/>
      <x:c r="L105" s="33"/>
      <x:c r="M105" s="4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 ht="15" hidden="0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42"/>
      <x:c r="L106" s="33"/>
      <x:c r="M106" s="4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 ht="15" hidden="0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42"/>
      <x:c r="L107" s="33"/>
      <x:c r="M107" s="4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 ht="15" hidden="0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42"/>
      <x:c r="L108" s="33"/>
      <x:c r="M108" s="4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 ht="15" hidden="0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42"/>
      <x:c r="L109" s="33"/>
      <x:c r="M109" s="4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 ht="15" hidden="0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42"/>
      <x:c r="L110" s="33"/>
      <x:c r="M110" s="4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 ht="15" hidden="0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42"/>
      <x:c r="L111" s="33"/>
      <x:c r="M111" s="4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 ht="15" hidden="0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42"/>
      <x:c r="L112" s="33"/>
      <x:c r="M112" s="4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 ht="15" hidden="0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42"/>
      <x:c r="L113" s="33"/>
      <x:c r="M113" s="4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 ht="15" hidden="0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42"/>
      <x:c r="L114" s="33"/>
      <x:c r="M114" s="4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 ht="15" hidden="0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42"/>
      <x:c r="L115" s="33"/>
      <x:c r="M115" s="4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 ht="15" hidden="0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42"/>
      <x:c r="L116" s="33"/>
      <x:c r="M116" s="4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 ht="15" hidden="0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42"/>
      <x:c r="L117" s="33"/>
      <x:c r="M117" s="4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 ht="15" hidden="0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42"/>
      <x:c r="L118" s="33"/>
      <x:c r="M118" s="4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 ht="15" hidden="0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42"/>
      <x:c r="L119" s="33"/>
      <x:c r="M119" s="4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 ht="15" hidden="0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42"/>
      <x:c r="L120" s="33"/>
      <x:c r="M120" s="4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 ht="15" hidden="0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42"/>
      <x:c r="L121" s="33"/>
      <x:c r="M121" s="4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 ht="15" hidden="0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42"/>
      <x:c r="L122" s="33"/>
      <x:c r="M122" s="4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 ht="15" hidden="0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42"/>
      <x:c r="L123" s="33"/>
      <x:c r="M123" s="4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 ht="15" hidden="0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42"/>
      <x:c r="L124" s="33"/>
      <x:c r="M124" s="4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 ht="15" hidden="0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42"/>
      <x:c r="L125" s="33"/>
      <x:c r="M125" s="4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 ht="15" hidden="0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42"/>
      <x:c r="L126" s="33"/>
      <x:c r="M126" s="4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 ht="15" hidden="0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42"/>
      <x:c r="L127" s="33"/>
      <x:c r="M127" s="4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 ht="15" hidden="0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42"/>
      <x:c r="L128" s="33"/>
      <x:c r="M128" s="4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 ht="15" hidden="0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42"/>
      <x:c r="L129" s="33"/>
      <x:c r="M129" s="4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 ht="15" hidden="0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42"/>
      <x:c r="L130" s="33"/>
      <x:c r="M130" s="4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 ht="15" hidden="0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42"/>
      <x:c r="L131" s="33"/>
      <x:c r="M131" s="4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 ht="15" hidden="0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42"/>
      <x:c r="L132" s="33"/>
      <x:c r="M132" s="4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 ht="15" hidden="0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42"/>
      <x:c r="L133" s="33"/>
      <x:c r="M133" s="4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 ht="15" hidden="0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42"/>
      <x:c r="L134" s="33"/>
      <x:c r="M134" s="4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 ht="15" hidden="0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42"/>
      <x:c r="L135" s="33"/>
      <x:c r="M135" s="4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 ht="15" hidden="0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42"/>
      <x:c r="L136" s="33"/>
      <x:c r="M136" s="4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 ht="15" hidden="0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42"/>
      <x:c r="L137" s="33"/>
      <x:c r="M137" s="4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 ht="15" hidden="0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42"/>
      <x:c r="L138" s="33"/>
      <x:c r="M138" s="4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 ht="15" hidden="0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42"/>
      <x:c r="L139" s="33"/>
      <x:c r="M139" s="4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 ht="15" hidden="0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42"/>
      <x:c r="L140" s="33"/>
      <x:c r="M140" s="4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 ht="15" hidden="0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42"/>
      <x:c r="L141" s="33"/>
      <x:c r="M141" s="4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 ht="15" hidden="0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42"/>
      <x:c r="L142" s="33"/>
      <x:c r="M142" s="4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 ht="15" hidden="0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42"/>
      <x:c r="L143" s="33"/>
      <x:c r="M143" s="4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 ht="15" hidden="0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42"/>
      <x:c r="L144" s="33"/>
      <x:c r="M144" s="4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 ht="15" hidden="0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42"/>
      <x:c r="L145" s="33"/>
      <x:c r="M145" s="4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 ht="15" hidden="0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42"/>
      <x:c r="L146" s="33"/>
      <x:c r="M146" s="4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 ht="15" hidden="0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42"/>
      <x:c r="L147" s="33"/>
      <x:c r="M147" s="4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 ht="15" hidden="0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42"/>
      <x:c r="L148" s="33"/>
      <x:c r="M148" s="4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 ht="15" hidden="0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42"/>
      <x:c r="L149" s="33"/>
      <x:c r="M149" s="4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 ht="15" hidden="0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42"/>
      <x:c r="L150" s="33"/>
      <x:c r="M150" s="4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 ht="15" hidden="0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42"/>
      <x:c r="L151" s="33"/>
      <x:c r="M151" s="4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 ht="15" hidden="0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42"/>
      <x:c r="L152" s="33"/>
      <x:c r="M152" s="4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 ht="15" hidden="0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42"/>
      <x:c r="L153" s="33"/>
      <x:c r="M153" s="4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 ht="15" hidden="0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42"/>
      <x:c r="L154" s="33"/>
      <x:c r="M154" s="4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 ht="15" hidden="0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42"/>
      <x:c r="L155" s="33"/>
      <x:c r="M155" s="4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 ht="15" hidden="0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42"/>
      <x:c r="L156" s="33"/>
      <x:c r="M156" s="4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 ht="15" hidden="0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42"/>
      <x:c r="L157" s="33"/>
      <x:c r="M157" s="4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 ht="15" hidden="0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42"/>
      <x:c r="L158" s="33"/>
      <x:c r="M158" s="4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 ht="15" hidden="0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42"/>
      <x:c r="L159" s="33"/>
      <x:c r="M159" s="4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 ht="15" hidden="0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42"/>
      <x:c r="L160" s="33"/>
      <x:c r="M160" s="4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 ht="15" hidden="0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42"/>
      <x:c r="L161" s="33"/>
      <x:c r="M161" s="4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 ht="15" hidden="0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42"/>
      <x:c r="L162" s="33"/>
      <x:c r="M162" s="4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 ht="15" hidden="0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42"/>
      <x:c r="L163" s="33"/>
      <x:c r="M163" s="4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 ht="15" hidden="0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42"/>
      <x:c r="L164" s="33"/>
      <x:c r="M164" s="4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 ht="15" hidden="0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42"/>
      <x:c r="L165" s="33"/>
      <x:c r="M165" s="4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 ht="15" hidden="0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42"/>
      <x:c r="L166" s="33"/>
      <x:c r="M166" s="4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 ht="15" hidden="0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42"/>
      <x:c r="L167" s="33"/>
      <x:c r="M167" s="4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 ht="15" hidden="0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42"/>
      <x:c r="L168" s="33"/>
      <x:c r="M168" s="4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 ht="15" hidden="0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42"/>
      <x:c r="L169" s="33"/>
      <x:c r="M169" s="4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 ht="15" hidden="0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42"/>
      <x:c r="L170" s="33"/>
      <x:c r="M170" s="4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 ht="15" hidden="0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42"/>
      <x:c r="L171" s="33"/>
      <x:c r="M171" s="4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 ht="15" hidden="0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42"/>
      <x:c r="L172" s="33"/>
      <x:c r="M172" s="4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 ht="15" hidden="0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42"/>
      <x:c r="L173" s="33"/>
      <x:c r="M173" s="4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 ht="15" hidden="0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42"/>
      <x:c r="L174" s="33"/>
      <x:c r="M174" s="4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 ht="15" hidden="0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42"/>
      <x:c r="L175" s="33"/>
      <x:c r="M175" s="4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 ht="15" hidden="0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42"/>
      <x:c r="L176" s="33"/>
      <x:c r="M176" s="4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 ht="15" hidden="0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42"/>
      <x:c r="L177" s="33"/>
      <x:c r="M177" s="4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 ht="15" hidden="0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42"/>
      <x:c r="L178" s="33"/>
      <x:c r="M178" s="4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 ht="15" hidden="0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42"/>
      <x:c r="L179" s="33"/>
      <x:c r="M179" s="4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 ht="15" hidden="0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42"/>
      <x:c r="L180" s="33"/>
      <x:c r="M180" s="4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 ht="15" hidden="0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42"/>
      <x:c r="L181" s="33"/>
      <x:c r="M181" s="4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 ht="15" hidden="0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42"/>
      <x:c r="L182" s="33"/>
      <x:c r="M182" s="4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 ht="15" hidden="0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42"/>
      <x:c r="L183" s="33"/>
      <x:c r="M183" s="4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 ht="15" hidden="0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42"/>
      <x:c r="L184" s="33"/>
      <x:c r="M184" s="4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 ht="15" hidden="0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42"/>
      <x:c r="L185" s="33"/>
      <x:c r="M185" s="4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 ht="15" hidden="0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42"/>
      <x:c r="L186" s="33"/>
      <x:c r="M186" s="4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 ht="15" hidden="0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42"/>
      <x:c r="L187" s="33"/>
      <x:c r="M187" s="4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 ht="15" hidden="0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42"/>
      <x:c r="L188" s="33"/>
      <x:c r="M188" s="4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 ht="15" hidden="0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42"/>
      <x:c r="L189" s="33"/>
      <x:c r="M189" s="4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 ht="15" hidden="0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42"/>
      <x:c r="L190" s="33"/>
      <x:c r="M190" s="4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 ht="15" hidden="0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42"/>
      <x:c r="L191" s="33"/>
      <x:c r="M191" s="4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 ht="15" hidden="0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42"/>
      <x:c r="L192" s="33"/>
      <x:c r="M192" s="4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 ht="15" hidden="0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42"/>
      <x:c r="L193" s="33"/>
      <x:c r="M193" s="4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 ht="15" hidden="0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42"/>
      <x:c r="L194" s="33"/>
      <x:c r="M194" s="4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 ht="15" hidden="0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42"/>
      <x:c r="L195" s="33"/>
      <x:c r="M195" s="4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 ht="15" hidden="0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42"/>
      <x:c r="L196" s="33"/>
      <x:c r="M196" s="4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 ht="15" hidden="0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42"/>
      <x:c r="L197" s="33"/>
      <x:c r="M197" s="4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 ht="15" hidden="0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42"/>
      <x:c r="L198" s="33"/>
      <x:c r="M198" s="4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 ht="15" hidden="0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42"/>
      <x:c r="L199" s="33"/>
      <x:c r="M199" s="4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 ht="15" hidden="0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42"/>
      <x:c r="L200" s="33"/>
      <x:c r="M200" s="4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  <x:row r="201" ht="15" hidden="0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42"/>
      <x:c r="L201" s="33"/>
      <x:c r="M201" s="4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</x:row>
    <x:row r="202" ht="15" hidden="0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42"/>
      <x:c r="L202" s="33"/>
      <x:c r="M202" s="4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/>
    </x:row>
    <x:row r="203" ht="15" hidden="0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42"/>
      <x:c r="L203" s="33"/>
      <x:c r="M203" s="43"/>
      <x:c r="N203" s="33"/>
      <x:c r="O203" s="33"/>
      <x:c r="P203" s="33"/>
      <x:c r="Q203" s="33"/>
      <x:c r="R203" s="33"/>
      <x:c r="S203" s="33"/>
      <x:c r="T203" s="33"/>
      <x:c r="U203" s="33"/>
      <x:c r="V203" s="33"/>
      <x:c r="W203" s="33"/>
      <x:c r="X203" s="33"/>
      <x:c r="Y203" s="33"/>
      <x:c r="Z203" s="33"/>
    </x:row>
    <x:row r="204" ht="15" hidden="0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42"/>
      <x:c r="L204" s="33"/>
      <x:c r="M204" s="43"/>
      <x:c r="N204" s="33"/>
      <x:c r="O204" s="33"/>
      <x:c r="P204" s="33"/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/>
    </x:row>
    <x:row r="205" ht="15" hidden="0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42"/>
      <x:c r="L205" s="33"/>
      <x:c r="M205" s="4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/>
    </x:row>
    <x:row r="206" ht="15" hidden="0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42"/>
      <x:c r="L206" s="33"/>
      <x:c r="M206" s="4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/>
    </x:row>
    <x:row r="207" ht="15" hidden="0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42"/>
      <x:c r="L207" s="33"/>
      <x:c r="M207" s="4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/>
    </x:row>
    <x:row r="208" ht="15" hidden="0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42"/>
      <x:c r="L208" s="33"/>
      <x:c r="M208" s="4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/>
    </x:row>
    <x:row r="209" ht="15" hidden="0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42"/>
      <x:c r="L209" s="33"/>
      <x:c r="M209" s="43"/>
      <x:c r="N209" s="33"/>
      <x:c r="O209" s="33"/>
      <x:c r="P209" s="33"/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/>
    </x:row>
    <x:row r="210" ht="15" hidden="0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42"/>
      <x:c r="L210" s="33"/>
      <x:c r="M210" s="4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/>
    </x:row>
    <x:row r="211" ht="15" hidden="0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42"/>
      <x:c r="L211" s="33"/>
      <x:c r="M211" s="43"/>
      <x:c r="N211" s="33"/>
      <x:c r="O211" s="33"/>
      <x:c r="P211" s="33"/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/>
    </x:row>
    <x:row r="212" ht="15" hidden="0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42"/>
      <x:c r="L212" s="33"/>
      <x:c r="M212" s="4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/>
    </x:row>
    <x:row r="213" ht="15" hidden="0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42"/>
      <x:c r="L213" s="33"/>
      <x:c r="M213" s="43"/>
      <x:c r="N213" s="33"/>
      <x:c r="O213" s="33"/>
      <x:c r="P213" s="33"/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/>
    </x:row>
    <x:row r="214" ht="15" hidden="0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42"/>
      <x:c r="L214" s="33"/>
      <x:c r="M214" s="4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/>
    </x:row>
    <x:row r="215" ht="15" hidden="0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42"/>
      <x:c r="L215" s="33"/>
      <x:c r="M215" s="43"/>
      <x:c r="N215" s="33"/>
      <x:c r="O215" s="33"/>
      <x:c r="P215" s="33"/>
      <x:c r="Q215" s="33"/>
      <x:c r="R215" s="33"/>
      <x:c r="S215" s="33"/>
      <x:c r="T215" s="33"/>
      <x:c r="U215" s="33"/>
      <x:c r="V215" s="33"/>
      <x:c r="W215" s="33"/>
      <x:c r="X215" s="33"/>
      <x:c r="Y215" s="33"/>
      <x:c r="Z215" s="33"/>
    </x:row>
    <x:row r="216" ht="15" hidden="0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42"/>
      <x:c r="L216" s="33"/>
      <x:c r="M216" s="4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/>
    </x:row>
    <x:row r="217" ht="15" hidden="0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42"/>
      <x:c r="L217" s="33"/>
      <x:c r="M217" s="43"/>
      <x:c r="N217" s="33"/>
      <x:c r="O217" s="33"/>
      <x:c r="P217" s="33"/>
      <x:c r="Q217" s="33"/>
      <x:c r="R217" s="33"/>
      <x:c r="S217" s="33"/>
      <x:c r="T217" s="33"/>
      <x:c r="U217" s="33"/>
      <x:c r="V217" s="33"/>
      <x:c r="W217" s="33"/>
      <x:c r="X217" s="33"/>
      <x:c r="Y217" s="33"/>
      <x:c r="Z217" s="33"/>
    </x:row>
    <x:row r="218" ht="15" hidden="0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42"/>
      <x:c r="L218" s="33"/>
      <x:c r="M218" s="4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/>
    </x:row>
    <x:row r="219" ht="15" hidden="0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42"/>
      <x:c r="L219" s="33"/>
      <x:c r="M219" s="43"/>
      <x:c r="N219" s="33"/>
      <x:c r="O219" s="33"/>
      <x:c r="P219" s="33"/>
      <x:c r="Q219" s="33"/>
      <x:c r="R219" s="33"/>
      <x:c r="S219" s="33"/>
      <x:c r="T219" s="33"/>
      <x:c r="U219" s="33"/>
      <x:c r="V219" s="33"/>
      <x:c r="W219" s="33"/>
      <x:c r="X219" s="33"/>
      <x:c r="Y219" s="33"/>
      <x:c r="Z219" s="33"/>
    </x:row>
    <x:row r="220" ht="15" hidden="0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42"/>
      <x:c r="L220" s="33"/>
      <x:c r="M220" s="43"/>
      <x:c r="N220" s="33"/>
      <x:c r="O220" s="33"/>
      <x:c r="P220" s="33"/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/>
    </x:row>
    <x:row r="221" ht="15" hidden="0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42"/>
      <x:c r="L221" s="33"/>
      <x:c r="M221" s="4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/>
    </x:row>
    <x:row r="222" ht="15" hidden="0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42"/>
      <x:c r="L222" s="33"/>
      <x:c r="M222" s="43"/>
      <x:c r="N222" s="33"/>
      <x:c r="O222" s="33"/>
      <x:c r="P222" s="33"/>
      <x:c r="Q222" s="33"/>
      <x:c r="R222" s="33"/>
      <x:c r="S222" s="33"/>
      <x:c r="T222" s="33"/>
      <x:c r="U222" s="33"/>
      <x:c r="V222" s="33"/>
      <x:c r="W222" s="33"/>
      <x:c r="X222" s="33"/>
      <x:c r="Y222" s="33"/>
      <x:c r="Z222" s="33"/>
    </x:row>
    <x:row r="223" ht="15" hidden="0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42"/>
      <x:c r="L223" s="33"/>
      <x:c r="M223" s="4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/>
    </x:row>
    <x:row r="224" ht="15" hidden="0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42"/>
      <x:c r="L224" s="33"/>
      <x:c r="M224" s="43"/>
      <x:c r="N224" s="33"/>
      <x:c r="O224" s="33"/>
      <x:c r="P224" s="33"/>
      <x:c r="Q224" s="33"/>
      <x:c r="R224" s="33"/>
      <x:c r="S224" s="33"/>
      <x:c r="T224" s="33"/>
      <x:c r="U224" s="33"/>
      <x:c r="V224" s="33"/>
      <x:c r="W224" s="33"/>
      <x:c r="X224" s="33"/>
      <x:c r="Y224" s="33"/>
      <x:c r="Z224" s="33"/>
    </x:row>
    <x:row r="225" ht="15" hidden="0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42"/>
      <x:c r="L225" s="33"/>
      <x:c r="M225" s="4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/>
    </x:row>
    <x:row r="226" ht="15" hidden="0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42"/>
      <x:c r="L226" s="33"/>
      <x:c r="M226" s="43"/>
      <x:c r="N226" s="33"/>
      <x:c r="O226" s="33"/>
      <x:c r="P226" s="33"/>
      <x:c r="Q226" s="33"/>
      <x:c r="R226" s="33"/>
      <x:c r="S226" s="33"/>
      <x:c r="T226" s="33"/>
      <x:c r="U226" s="33"/>
      <x:c r="V226" s="33"/>
      <x:c r="W226" s="33"/>
      <x:c r="X226" s="33"/>
      <x:c r="Y226" s="33"/>
      <x:c r="Z226" s="33"/>
    </x:row>
    <x:row r="227" ht="15" hidden="0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42"/>
      <x:c r="L227" s="33"/>
      <x:c r="M227" s="4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/>
    </x:row>
    <x:row r="228" ht="15" hidden="0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42"/>
      <x:c r="L228" s="33"/>
      <x:c r="M228" s="43"/>
      <x:c r="N228" s="33"/>
      <x:c r="O228" s="33"/>
      <x:c r="P228" s="33"/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/>
    </x:row>
    <x:row r="229" ht="15" hidden="0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42"/>
      <x:c r="L229" s="33"/>
      <x:c r="M229" s="4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/>
    </x:row>
    <x:row r="230" ht="15" hidden="0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42"/>
      <x:c r="L230" s="33"/>
      <x:c r="M230" s="43"/>
      <x:c r="N230" s="33"/>
      <x:c r="O230" s="33"/>
      <x:c r="P230" s="33"/>
      <x:c r="Q230" s="33"/>
      <x:c r="R230" s="33"/>
      <x:c r="S230" s="33"/>
      <x:c r="T230" s="33"/>
      <x:c r="U230" s="33"/>
      <x:c r="V230" s="33"/>
      <x:c r="W230" s="33"/>
      <x:c r="X230" s="33"/>
      <x:c r="Y230" s="33"/>
      <x:c r="Z230" s="33"/>
    </x:row>
    <x:row r="231" ht="15" hidden="0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42"/>
      <x:c r="L231" s="33"/>
      <x:c r="M231" s="43"/>
      <x:c r="N231" s="33"/>
      <x:c r="O231" s="33"/>
      <x:c r="P231" s="33"/>
      <x:c r="Q231" s="33"/>
      <x:c r="R231" s="33"/>
      <x:c r="S231" s="33"/>
      <x:c r="T231" s="33"/>
      <x:c r="U231" s="33"/>
      <x:c r="V231" s="33"/>
      <x:c r="W231" s="33"/>
      <x:c r="X231" s="33"/>
      <x:c r="Y231" s="33"/>
      <x:c r="Z231" s="33"/>
    </x:row>
    <x:row r="232" ht="15" hidden="0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42"/>
      <x:c r="L232" s="33"/>
      <x:c r="M232" s="4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/>
    </x:row>
    <x:row r="233" ht="15" hidden="0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42"/>
      <x:c r="L233" s="33"/>
      <x:c r="M233" s="43"/>
      <x:c r="N233" s="33"/>
      <x:c r="O233" s="33"/>
      <x:c r="P233" s="33"/>
      <x:c r="Q233" s="33"/>
      <x:c r="R233" s="33"/>
      <x:c r="S233" s="33"/>
      <x:c r="T233" s="33"/>
      <x:c r="U233" s="33"/>
      <x:c r="V233" s="33"/>
      <x:c r="W233" s="33"/>
      <x:c r="X233" s="33"/>
      <x:c r="Y233" s="33"/>
      <x:c r="Z233" s="33"/>
    </x:row>
    <x:row r="234" ht="15" hidden="0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42"/>
      <x:c r="L234" s="33"/>
      <x:c r="M234" s="4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/>
    </x:row>
    <x:row r="235" ht="15" hidden="0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42"/>
      <x:c r="L235" s="33"/>
      <x:c r="M235" s="43"/>
      <x:c r="N235" s="33"/>
      <x:c r="O235" s="33"/>
      <x:c r="P235" s="33"/>
      <x:c r="Q235" s="33"/>
      <x:c r="R235" s="33"/>
      <x:c r="S235" s="33"/>
      <x:c r="T235" s="33"/>
      <x:c r="U235" s="33"/>
      <x:c r="V235" s="33"/>
      <x:c r="W235" s="33"/>
      <x:c r="X235" s="33"/>
      <x:c r="Y235" s="33"/>
      <x:c r="Z235" s="33"/>
    </x:row>
    <x:row r="236" ht="15" hidden="0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42"/>
      <x:c r="L236" s="33"/>
      <x:c r="M236" s="4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/>
    </x:row>
    <x:row r="237" ht="15" hidden="0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42"/>
      <x:c r="L237" s="33"/>
      <x:c r="M237" s="4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/>
    </x:row>
    <x:row r="238" ht="15" hidden="0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42"/>
      <x:c r="L238" s="33"/>
      <x:c r="M238" s="4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/>
    </x:row>
    <x:row r="239" ht="15" hidden="0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42"/>
      <x:c r="L239" s="33"/>
      <x:c r="M239" s="43"/>
      <x:c r="N239" s="33"/>
      <x:c r="O239" s="33"/>
      <x:c r="P239" s="33"/>
      <x:c r="Q239" s="33"/>
      <x:c r="R239" s="33"/>
      <x:c r="S239" s="33"/>
      <x:c r="T239" s="33"/>
      <x:c r="U239" s="33"/>
      <x:c r="V239" s="33"/>
      <x:c r="W239" s="33"/>
      <x:c r="X239" s="33"/>
      <x:c r="Y239" s="33"/>
      <x:c r="Z239" s="33"/>
    </x:row>
    <x:row r="240" ht="15" hidden="0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42"/>
      <x:c r="L240" s="33"/>
      <x:c r="M240" s="4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/>
    </x:row>
    <x:row r="241" ht="15" hidden="0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42"/>
      <x:c r="L241" s="33"/>
      <x:c r="M241" s="43"/>
      <x:c r="N241" s="33"/>
      <x:c r="O241" s="33"/>
      <x:c r="P241" s="33"/>
      <x:c r="Q241" s="33"/>
      <x:c r="R241" s="33"/>
      <x:c r="S241" s="33"/>
      <x:c r="T241" s="33"/>
      <x:c r="U241" s="33"/>
      <x:c r="V241" s="33"/>
      <x:c r="W241" s="33"/>
      <x:c r="X241" s="33"/>
      <x:c r="Y241" s="33"/>
      <x:c r="Z241" s="33"/>
    </x:row>
    <x:row r="242" ht="15" hidden="0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42"/>
      <x:c r="L242" s="33"/>
      <x:c r="M242" s="43"/>
      <x:c r="N242" s="33"/>
      <x:c r="O242" s="33"/>
      <x:c r="P242" s="33"/>
      <x:c r="Q242" s="33"/>
      <x:c r="R242" s="33"/>
      <x:c r="S242" s="33"/>
      <x:c r="T242" s="33"/>
      <x:c r="U242" s="33"/>
      <x:c r="V242" s="33"/>
      <x:c r="W242" s="33"/>
      <x:c r="X242" s="33"/>
      <x:c r="Y242" s="33"/>
      <x:c r="Z242" s="33"/>
    </x:row>
    <x:row r="243" ht="15" hidden="0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42"/>
      <x:c r="L243" s="33"/>
      <x:c r="M243" s="43"/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/>
    </x:row>
    <x:row r="244" ht="15" hidden="0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42"/>
      <x:c r="L244" s="33"/>
      <x:c r="M244" s="4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/>
    </x:row>
    <x:row r="245" ht="15" hidden="0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42"/>
      <x:c r="L245" s="33"/>
      <x:c r="M245" s="43"/>
      <x:c r="N245" s="33"/>
      <x:c r="O245" s="33"/>
      <x:c r="P245" s="33"/>
      <x:c r="Q245" s="33"/>
      <x:c r="R245" s="33"/>
      <x:c r="S245" s="33"/>
      <x:c r="T245" s="33"/>
      <x:c r="U245" s="33"/>
      <x:c r="V245" s="33"/>
      <x:c r="W245" s="33"/>
      <x:c r="X245" s="33"/>
      <x:c r="Y245" s="33"/>
      <x:c r="Z245" s="33"/>
    </x:row>
    <x:row r="246" ht="15" hidden="0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42"/>
      <x:c r="L246" s="33"/>
      <x:c r="M246" s="4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/>
    </x:row>
    <x:row r="247" ht="15" hidden="0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42"/>
      <x:c r="L247" s="33"/>
      <x:c r="M247" s="4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/>
    </x:row>
    <x:row r="248" ht="15" hidden="0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42"/>
      <x:c r="L248" s="33"/>
      <x:c r="M248" s="4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/>
    </x:row>
    <x:row r="249" ht="15" hidden="0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42"/>
      <x:c r="L249" s="33"/>
      <x:c r="M249" s="4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/>
    </x:row>
    <x:row r="250" ht="15" hidden="0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42"/>
      <x:c r="L250" s="33"/>
      <x:c r="M250" s="4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/>
    </x:row>
    <x:row r="251" ht="15" hidden="0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42"/>
      <x:c r="L251" s="33"/>
      <x:c r="M251" s="4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/>
    </x:row>
    <x:row r="252" ht="15" hidden="0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42"/>
      <x:c r="L252" s="33"/>
      <x:c r="M252" s="4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/>
    </x:row>
    <x:row r="253" ht="15" hidden="0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42"/>
      <x:c r="L253" s="33"/>
      <x:c r="M253" s="4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/>
    </x:row>
    <x:row r="254" ht="15" hidden="0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42"/>
      <x:c r="L254" s="33"/>
      <x:c r="M254" s="4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/>
    </x:row>
    <x:row r="255" ht="15" hidden="0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42"/>
      <x:c r="L255" s="33"/>
      <x:c r="M255" s="4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/>
    </x:row>
    <x:row r="256" ht="15" hidden="0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42"/>
      <x:c r="L256" s="33"/>
      <x:c r="M256" s="4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/>
    </x:row>
    <x:row r="257" ht="15" hidden="0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42"/>
      <x:c r="L257" s="33"/>
      <x:c r="M257" s="4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/>
    </x:row>
    <x:row r="258" ht="15" hidden="0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42"/>
      <x:c r="L258" s="33"/>
      <x:c r="M258" s="4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/>
    </x:row>
    <x:row r="259" ht="15" hidden="0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42"/>
      <x:c r="L259" s="33"/>
      <x:c r="M259" s="4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/>
    </x:row>
    <x:row r="260" ht="15" hidden="0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42"/>
      <x:c r="L260" s="33"/>
      <x:c r="M260" s="43"/>
      <x:c r="N260" s="33"/>
      <x:c r="O260" s="33"/>
      <x:c r="P260" s="33"/>
      <x:c r="Q260" s="33"/>
      <x:c r="R260" s="33"/>
      <x:c r="S260" s="33"/>
      <x:c r="T260" s="33"/>
      <x:c r="U260" s="33"/>
      <x:c r="V260" s="33"/>
      <x:c r="W260" s="33"/>
      <x:c r="X260" s="33"/>
      <x:c r="Y260" s="33"/>
      <x:c r="Z260" s="33"/>
    </x:row>
    <x:row r="261" ht="15" hidden="0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42"/>
      <x:c r="L261" s="33"/>
      <x:c r="M261" s="43"/>
      <x:c r="N261" s="33"/>
      <x:c r="O261" s="33"/>
      <x:c r="P261" s="33"/>
      <x:c r="Q261" s="33"/>
      <x:c r="R261" s="33"/>
      <x:c r="S261" s="33"/>
      <x:c r="T261" s="33"/>
      <x:c r="U261" s="33"/>
      <x:c r="V261" s="33"/>
      <x:c r="W261" s="33"/>
      <x:c r="X261" s="33"/>
      <x:c r="Y261" s="33"/>
      <x:c r="Z261" s="33"/>
    </x:row>
    <x:row r="262" ht="15" hidden="0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42"/>
      <x:c r="L262" s="33"/>
      <x:c r="M262" s="43"/>
      <x:c r="N262" s="33"/>
      <x:c r="O262" s="33"/>
      <x:c r="P262" s="33"/>
      <x:c r="Q262" s="33"/>
      <x:c r="R262" s="33"/>
      <x:c r="S262" s="33"/>
      <x:c r="T262" s="33"/>
      <x:c r="U262" s="33"/>
      <x:c r="V262" s="33"/>
      <x:c r="W262" s="33"/>
      <x:c r="X262" s="33"/>
      <x:c r="Y262" s="33"/>
      <x:c r="Z262" s="33"/>
    </x:row>
    <x:row r="263" ht="15" hidden="0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42"/>
      <x:c r="L263" s="33"/>
      <x:c r="M263" s="4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/>
    </x:row>
    <x:row r="264" ht="15" hidden="0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42"/>
      <x:c r="L264" s="33"/>
      <x:c r="M264" s="4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/>
    </x:row>
    <x:row r="265" ht="15" hidden="0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42"/>
      <x:c r="L265" s="33"/>
      <x:c r="M265" s="4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/>
    </x:row>
    <x:row r="266" ht="15" hidden="0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42"/>
      <x:c r="L266" s="33"/>
      <x:c r="M266" s="43"/>
      <x:c r="N266" s="33"/>
      <x:c r="O266" s="33"/>
      <x:c r="P266" s="33"/>
      <x:c r="Q266" s="33"/>
      <x:c r="R266" s="33"/>
      <x:c r="S266" s="33"/>
      <x:c r="T266" s="33"/>
      <x:c r="U266" s="33"/>
      <x:c r="V266" s="33"/>
      <x:c r="W266" s="33"/>
      <x:c r="X266" s="33"/>
      <x:c r="Y266" s="33"/>
      <x:c r="Z266" s="33"/>
    </x:row>
    <x:row r="267" ht="15" hidden="0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42"/>
      <x:c r="L267" s="33"/>
      <x:c r="M267" s="4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/>
    </x:row>
    <x:row r="268" ht="15" hidden="0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42"/>
      <x:c r="L268" s="33"/>
      <x:c r="M268" s="43"/>
      <x:c r="N268" s="33"/>
      <x:c r="O268" s="33"/>
      <x:c r="P268" s="33"/>
      <x:c r="Q268" s="33"/>
      <x:c r="R268" s="33"/>
      <x:c r="S268" s="33"/>
      <x:c r="T268" s="33"/>
      <x:c r="U268" s="33"/>
      <x:c r="V268" s="33"/>
      <x:c r="W268" s="33"/>
      <x:c r="X268" s="33"/>
      <x:c r="Y268" s="33"/>
      <x:c r="Z268" s="33"/>
    </x:row>
    <x:row r="269" ht="15" hidden="0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42"/>
      <x:c r="L269" s="33"/>
      <x:c r="M269" s="43"/>
      <x:c r="N269" s="33"/>
      <x:c r="O269" s="33"/>
      <x:c r="P269" s="33"/>
      <x:c r="Q269" s="33"/>
      <x:c r="R269" s="33"/>
      <x:c r="S269" s="33"/>
      <x:c r="T269" s="33"/>
      <x:c r="U269" s="33"/>
      <x:c r="V269" s="33"/>
      <x:c r="W269" s="33"/>
      <x:c r="X269" s="33"/>
      <x:c r="Y269" s="33"/>
      <x:c r="Z269" s="33"/>
    </x:row>
    <x:row r="270" ht="15" hidden="0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42"/>
      <x:c r="L270" s="33"/>
      <x:c r="M270" s="4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/>
    </x:row>
    <x:row r="271" ht="15" hidden="0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42"/>
      <x:c r="L271" s="33"/>
      <x:c r="M271" s="4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/>
    </x:row>
    <x:row r="272" ht="15" hidden="0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42"/>
      <x:c r="L272" s="33"/>
      <x:c r="M272" s="4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/>
    </x:row>
    <x:row r="273" ht="15" hidden="0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42"/>
      <x:c r="L273" s="33"/>
      <x:c r="M273" s="4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/>
    </x:row>
    <x:row r="274" ht="15" hidden="0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42"/>
      <x:c r="L274" s="33"/>
      <x:c r="M274" s="4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/>
    </x:row>
    <x:row r="275" ht="15" hidden="0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42"/>
      <x:c r="L275" s="33"/>
      <x:c r="M275" s="4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/>
    </x:row>
    <x:row r="276" ht="15" hidden="0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42"/>
      <x:c r="L276" s="33"/>
      <x:c r="M276" s="4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/>
    </x:row>
    <x:row r="277" ht="15" hidden="0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42"/>
      <x:c r="L277" s="33"/>
      <x:c r="M277" s="4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/>
    </x:row>
    <x:row r="278" ht="15" hidden="0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42"/>
      <x:c r="L278" s="33"/>
      <x:c r="M278" s="4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/>
    </x:row>
    <x:row r="279" ht="15" hidden="0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42"/>
      <x:c r="L279" s="33"/>
      <x:c r="M279" s="4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/>
    </x:row>
    <x:row r="280" ht="15" hidden="0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42"/>
      <x:c r="L280" s="33"/>
      <x:c r="M280" s="4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/>
    </x:row>
    <x:row r="281" ht="15" hidden="0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42"/>
      <x:c r="L281" s="33"/>
      <x:c r="M281" s="4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/>
    </x:row>
    <x:row r="282" ht="15" hidden="0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42"/>
      <x:c r="L282" s="33"/>
      <x:c r="M282" s="43"/>
      <x:c r="N282" s="33"/>
      <x:c r="O282" s="33"/>
      <x:c r="P282" s="33"/>
      <x:c r="Q282" s="33"/>
      <x:c r="R282" s="33"/>
      <x:c r="S282" s="33"/>
      <x:c r="T282" s="33"/>
      <x:c r="U282" s="33"/>
      <x:c r="V282" s="33"/>
      <x:c r="W282" s="33"/>
      <x:c r="X282" s="33"/>
      <x:c r="Y282" s="33"/>
      <x:c r="Z282" s="33"/>
    </x:row>
    <x:row r="283" ht="15" hidden="0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42"/>
      <x:c r="L283" s="33"/>
      <x:c r="M283" s="4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/>
    </x:row>
    <x:row r="284" ht="15" hidden="0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42"/>
      <x:c r="L284" s="33"/>
      <x:c r="M284" s="4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/>
    </x:row>
    <x:row r="285" ht="15" hidden="0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42"/>
      <x:c r="L285" s="33"/>
      <x:c r="M285" s="4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/>
    </x:row>
    <x:row r="286" ht="15" hidden="0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42"/>
      <x:c r="L286" s="33"/>
      <x:c r="M286" s="4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/>
    </x:row>
    <x:row r="287" ht="15" hidden="0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42"/>
      <x:c r="L287" s="33"/>
      <x:c r="M287" s="4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/>
    </x:row>
    <x:row r="288" ht="15" hidden="0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42"/>
      <x:c r="L288" s="33"/>
      <x:c r="M288" s="4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/>
    </x:row>
    <x:row r="289" ht="15" hidden="0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42"/>
      <x:c r="L289" s="33"/>
      <x:c r="M289" s="43"/>
      <x:c r="N289" s="33"/>
      <x:c r="O289" s="33"/>
      <x:c r="P289" s="33"/>
      <x:c r="Q289" s="33"/>
      <x:c r="R289" s="33"/>
      <x:c r="S289" s="33"/>
      <x:c r="T289" s="33"/>
      <x:c r="U289" s="33"/>
      <x:c r="V289" s="33"/>
      <x:c r="W289" s="33"/>
      <x:c r="X289" s="33"/>
      <x:c r="Y289" s="33"/>
      <x:c r="Z289" s="33"/>
    </x:row>
    <x:row r="290" ht="15" hidden="0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42"/>
      <x:c r="L290" s="33"/>
      <x:c r="M290" s="43"/>
      <x:c r="N290" s="33"/>
      <x:c r="O290" s="33"/>
      <x:c r="P290" s="33"/>
      <x:c r="Q290" s="33"/>
      <x:c r="R290" s="33"/>
      <x:c r="S290" s="33"/>
      <x:c r="T290" s="33"/>
      <x:c r="U290" s="33"/>
      <x:c r="V290" s="33"/>
      <x:c r="W290" s="33"/>
      <x:c r="X290" s="33"/>
      <x:c r="Y290" s="33"/>
      <x:c r="Z290" s="33"/>
    </x:row>
    <x:row r="291" ht="15" hidden="0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42"/>
      <x:c r="L291" s="33"/>
      <x:c r="M291" s="4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/>
    </x:row>
    <x:row r="292" ht="15" hidden="0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42"/>
      <x:c r="L292" s="33"/>
      <x:c r="M292" s="4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/>
    </x:row>
    <x:row r="293" ht="15" hidden="0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42"/>
      <x:c r="L293" s="33"/>
      <x:c r="M293" s="4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/>
    </x:row>
    <x:row r="294" ht="15" hidden="0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42"/>
      <x:c r="L294" s="33"/>
      <x:c r="M294" s="4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/>
    </x:row>
    <x:row r="295" ht="15" hidden="0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42"/>
      <x:c r="L295" s="33"/>
      <x:c r="M295" s="4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/>
    </x:row>
    <x:row r="296" ht="15" hidden="0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42"/>
      <x:c r="L296" s="33"/>
      <x:c r="M296" s="4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/>
    </x:row>
    <x:row r="297" ht="15" hidden="0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42"/>
      <x:c r="L297" s="33"/>
      <x:c r="M297" s="4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/>
    </x:row>
    <x:row r="298" ht="15" hidden="0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42"/>
      <x:c r="L298" s="33"/>
      <x:c r="M298" s="4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/>
    </x:row>
    <x:row r="299" ht="15" hidden="0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42"/>
      <x:c r="L299" s="33"/>
      <x:c r="M299" s="4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/>
    </x:row>
    <x:row r="300" ht="15" hidden="0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42"/>
      <x:c r="L300" s="33"/>
      <x:c r="M300" s="4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/>
    </x:row>
    <x:row r="301" ht="15" hidden="0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42"/>
      <x:c r="L301" s="33"/>
      <x:c r="M301" s="4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/>
    </x:row>
    <x:row r="302" ht="15" hidden="0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42"/>
      <x:c r="L302" s="33"/>
      <x:c r="M302" s="4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/>
    </x:row>
    <x:row r="303" ht="15" hidden="0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42"/>
      <x:c r="L303" s="33"/>
      <x:c r="M303" s="4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/>
    </x:row>
    <x:row r="304" ht="15" hidden="0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42"/>
      <x:c r="L304" s="33"/>
      <x:c r="M304" s="4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/>
    </x:row>
    <x:row r="305" ht="15" hidden="0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42"/>
      <x:c r="L305" s="33"/>
      <x:c r="M305" s="4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/>
    </x:row>
    <x:row r="306" ht="15" hidden="0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42"/>
      <x:c r="L306" s="33"/>
      <x:c r="M306" s="4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/>
    </x:row>
    <x:row r="307" ht="15" hidden="0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42"/>
      <x:c r="L307" s="33"/>
      <x:c r="M307" s="4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/>
    </x:row>
    <x:row r="308" ht="15" hidden="0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42"/>
      <x:c r="L308" s="33"/>
      <x:c r="M308" s="4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/>
    </x:row>
    <x:row r="309" ht="15" hidden="0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42"/>
      <x:c r="L309" s="33"/>
      <x:c r="M309" s="4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/>
    </x:row>
    <x:row r="310" ht="15" hidden="0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42"/>
      <x:c r="L310" s="33"/>
      <x:c r="M310" s="4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/>
    </x:row>
    <x:row r="311" ht="15" hidden="0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42"/>
      <x:c r="L311" s="33"/>
      <x:c r="M311" s="4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/>
    </x:row>
    <x:row r="312" ht="15" hidden="0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42"/>
      <x:c r="L312" s="33"/>
      <x:c r="M312" s="4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/>
    </x:row>
    <x:row r="313" ht="15" hidden="0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42"/>
      <x:c r="L313" s="33"/>
      <x:c r="M313" s="4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/>
    </x:row>
    <x:row r="314" ht="15" hidden="0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42"/>
      <x:c r="L314" s="33"/>
      <x:c r="M314" s="4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/>
    </x:row>
    <x:row r="315" ht="15" hidden="0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42"/>
      <x:c r="L315" s="33"/>
      <x:c r="M315" s="4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/>
    </x:row>
    <x:row r="316" ht="15" hidden="0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42"/>
      <x:c r="L316" s="33"/>
      <x:c r="M316" s="4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/>
    </x:row>
    <x:row r="317" ht="15" hidden="0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42"/>
      <x:c r="L317" s="33"/>
      <x:c r="M317" s="4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/>
    </x:row>
    <x:row r="318" ht="15" hidden="0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42"/>
      <x:c r="L318" s="33"/>
      <x:c r="M318" s="4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/>
    </x:row>
    <x:row r="319" ht="15" hidden="0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42"/>
      <x:c r="L319" s="33"/>
      <x:c r="M319" s="4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/>
    </x:row>
    <x:row r="320" ht="15" hidden="0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42"/>
      <x:c r="L320" s="33"/>
      <x:c r="M320" s="4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/>
    </x:row>
    <x:row r="321" ht="15" hidden="0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42"/>
      <x:c r="L321" s="33"/>
      <x:c r="M321" s="4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/>
    </x:row>
    <x:row r="322" ht="15" hidden="0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42"/>
      <x:c r="L322" s="33"/>
      <x:c r="M322" s="4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/>
    </x:row>
    <x:row r="323" ht="15" hidden="0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42"/>
      <x:c r="L323" s="33"/>
      <x:c r="M323" s="4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/>
    </x:row>
    <x:row r="324" ht="15" hidden="0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42"/>
      <x:c r="L324" s="33"/>
      <x:c r="M324" s="4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/>
    </x:row>
    <x:row r="325" ht="15" hidden="0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42"/>
      <x:c r="L325" s="33"/>
      <x:c r="M325" s="4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/>
    </x:row>
    <x:row r="326" ht="15" hidden="0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42"/>
      <x:c r="L326" s="33"/>
      <x:c r="M326" s="4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/>
    </x:row>
    <x:row r="327" ht="15" hidden="0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42"/>
      <x:c r="L327" s="33"/>
      <x:c r="M327" s="4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/>
    </x:row>
    <x:row r="328" ht="15" hidden="0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42"/>
      <x:c r="L328" s="33"/>
      <x:c r="M328" s="4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/>
    </x:row>
    <x:row r="329" ht="15" hidden="0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42"/>
      <x:c r="L329" s="33"/>
      <x:c r="M329" s="4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/>
    </x:row>
    <x:row r="330" ht="15" hidden="0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42"/>
      <x:c r="L330" s="33"/>
      <x:c r="M330" s="4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/>
    </x:row>
    <x:row r="331" ht="15" hidden="0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42"/>
      <x:c r="L331" s="33"/>
      <x:c r="M331" s="4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/>
    </x:row>
    <x:row r="332" ht="15" hidden="0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42"/>
      <x:c r="L332" s="33"/>
      <x:c r="M332" s="4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/>
    </x:row>
    <x:row r="333" ht="15" hidden="0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42"/>
      <x:c r="L333" s="33"/>
      <x:c r="M333" s="4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/>
    </x:row>
    <x:row r="334" ht="15" hidden="0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42"/>
      <x:c r="L334" s="33"/>
      <x:c r="M334" s="4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/>
    </x:row>
    <x:row r="335" ht="15" hidden="0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42"/>
      <x:c r="L335" s="33"/>
      <x:c r="M335" s="4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/>
    </x:row>
    <x:row r="336" ht="15" hidden="0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42"/>
      <x:c r="L336" s="33"/>
      <x:c r="M336" s="4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/>
    </x:row>
    <x:row r="337" ht="15" hidden="0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42"/>
      <x:c r="L337" s="33"/>
      <x:c r="M337" s="4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/>
    </x:row>
    <x:row r="338" ht="15" hidden="0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42"/>
      <x:c r="L338" s="33"/>
      <x:c r="M338" s="4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/>
    </x:row>
    <x:row r="339" ht="15" hidden="0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42"/>
      <x:c r="L339" s="33"/>
      <x:c r="M339" s="4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/>
    </x:row>
    <x:row r="340" ht="15" hidden="0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42"/>
      <x:c r="L340" s="33"/>
      <x:c r="M340" s="4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/>
    </x:row>
    <x:row r="341" ht="15" hidden="0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42"/>
      <x:c r="L341" s="33"/>
      <x:c r="M341" s="4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/>
    </x:row>
    <x:row r="342" ht="15" hidden="0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42"/>
      <x:c r="L342" s="33"/>
      <x:c r="M342" s="4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/>
    </x:row>
    <x:row r="343" ht="15" hidden="0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42"/>
      <x:c r="L343" s="33"/>
      <x:c r="M343" s="4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/>
    </x:row>
    <x:row r="344" ht="15" hidden="0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42"/>
      <x:c r="L344" s="33"/>
      <x:c r="M344" s="4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/>
    </x:row>
    <x:row r="345" ht="15" hidden="0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42"/>
      <x:c r="L345" s="33"/>
      <x:c r="M345" s="4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/>
    </x:row>
    <x:row r="346" ht="15" hidden="0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42"/>
      <x:c r="L346" s="33"/>
      <x:c r="M346" s="4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/>
    </x:row>
    <x:row r="347" ht="15" hidden="0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42"/>
      <x:c r="L347" s="33"/>
      <x:c r="M347" s="4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/>
    </x:row>
    <x:row r="348" ht="15" hidden="0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42"/>
      <x:c r="L348" s="33"/>
      <x:c r="M348" s="4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/>
    </x:row>
    <x:row r="349" ht="15" hidden="0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42"/>
      <x:c r="L349" s="33"/>
      <x:c r="M349" s="4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/>
    </x:row>
    <x:row r="350" ht="15" hidden="0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42"/>
      <x:c r="L350" s="33"/>
      <x:c r="M350" s="4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/>
    </x:row>
    <x:row r="351" ht="15" hidden="0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42"/>
      <x:c r="L351" s="33"/>
      <x:c r="M351" s="4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/>
    </x:row>
    <x:row r="352" ht="15" hidden="0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42"/>
      <x:c r="L352" s="33"/>
      <x:c r="M352" s="4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/>
    </x:row>
    <x:row r="353" ht="15" hidden="0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42"/>
      <x:c r="L353" s="33"/>
      <x:c r="M353" s="4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/>
    </x:row>
    <x:row r="354" ht="15" hidden="0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42"/>
      <x:c r="L354" s="33"/>
      <x:c r="M354" s="43"/>
      <x:c r="N354" s="33"/>
      <x:c r="O354" s="33"/>
      <x:c r="P354" s="33"/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/>
    </x:row>
    <x:row r="355" ht="15" hidden="0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42"/>
      <x:c r="L355" s="33"/>
      <x:c r="M355" s="4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/>
    </x:row>
    <x:row r="356" ht="15" hidden="0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42"/>
      <x:c r="L356" s="33"/>
      <x:c r="M356" s="43"/>
      <x:c r="N356" s="33"/>
      <x:c r="O356" s="33"/>
      <x:c r="P356" s="33"/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/>
    </x:row>
    <x:row r="357" ht="15" hidden="0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42"/>
      <x:c r="L357" s="33"/>
      <x:c r="M357" s="4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/>
    </x:row>
    <x:row r="358" ht="15" hidden="0" customHeight="1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42"/>
      <x:c r="L358" s="33"/>
      <x:c r="M358" s="4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/>
    </x:row>
    <x:row r="359" ht="15" hidden="0" customHeight="1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42"/>
      <x:c r="L359" s="33"/>
      <x:c r="M359" s="43"/>
      <x:c r="N359" s="33"/>
      <x:c r="O359" s="33"/>
      <x:c r="P359" s="33"/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/>
    </x:row>
    <x:row r="360" ht="15" hidden="0" customHeight="1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42"/>
      <x:c r="L360" s="33"/>
      <x:c r="M360" s="43"/>
      <x:c r="N360" s="33"/>
      <x:c r="O360" s="33"/>
      <x:c r="P360" s="33"/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/>
    </x:row>
    <x:row r="361" ht="15" hidden="0" customHeight="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42"/>
      <x:c r="L361" s="33"/>
      <x:c r="M361" s="43"/>
      <x:c r="N361" s="33"/>
      <x:c r="O361" s="33"/>
      <x:c r="P361" s="33"/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/>
    </x:row>
    <x:row r="362" ht="15" hidden="0" customHeight="1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42"/>
      <x:c r="L362" s="33"/>
      <x:c r="M362" s="43"/>
      <x:c r="N362" s="33"/>
      <x:c r="O362" s="33"/>
      <x:c r="P362" s="33"/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/>
    </x:row>
    <x:row r="363" ht="15" hidden="0" customHeight="1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42"/>
      <x:c r="L363" s="33"/>
      <x:c r="M363" s="43"/>
      <x:c r="N363" s="33"/>
      <x:c r="O363" s="33"/>
      <x:c r="P363" s="33"/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/>
    </x:row>
    <x:row r="364" ht="15" hidden="0" customHeight="1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42"/>
      <x:c r="L364" s="33"/>
      <x:c r="M364" s="43"/>
      <x:c r="N364" s="33"/>
      <x:c r="O364" s="33"/>
      <x:c r="P364" s="33"/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/>
    </x:row>
    <x:row r="365" ht="15" hidden="0" customHeight="1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42"/>
      <x:c r="L365" s="33"/>
      <x:c r="M365" s="43"/>
      <x:c r="N365" s="33"/>
      <x:c r="O365" s="33"/>
      <x:c r="P365" s="33"/>
      <x:c r="Q365" s="33"/>
      <x:c r="R365" s="33"/>
      <x:c r="S365" s="33"/>
      <x:c r="T365" s="33"/>
      <x:c r="U365" s="33"/>
      <x:c r="V365" s="33"/>
      <x:c r="W365" s="33"/>
      <x:c r="X365" s="33"/>
      <x:c r="Y365" s="33"/>
      <x:c r="Z365" s="33"/>
    </x:row>
    <x:row r="366" ht="15" hidden="0" customHeight="1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42"/>
      <x:c r="L366" s="33"/>
      <x:c r="M366" s="43"/>
      <x:c r="N366" s="33"/>
      <x:c r="O366" s="33"/>
      <x:c r="P366" s="33"/>
      <x:c r="Q366" s="33"/>
      <x:c r="R366" s="33"/>
      <x:c r="S366" s="33"/>
      <x:c r="T366" s="33"/>
      <x:c r="U366" s="33"/>
      <x:c r="V366" s="33"/>
      <x:c r="W366" s="33"/>
      <x:c r="X366" s="33"/>
      <x:c r="Y366" s="33"/>
      <x:c r="Z366" s="33"/>
    </x:row>
    <x:row r="367" ht="15" hidden="0" customHeight="1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42"/>
      <x:c r="L367" s="33"/>
      <x:c r="M367" s="43"/>
      <x:c r="N367" s="33"/>
      <x:c r="O367" s="33"/>
      <x:c r="P367" s="33"/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/>
    </x:row>
    <x:row r="368" ht="15" hidden="0" customHeight="1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42"/>
      <x:c r="L368" s="33"/>
      <x:c r="M368" s="43"/>
      <x:c r="N368" s="33"/>
      <x:c r="O368" s="33"/>
      <x:c r="P368" s="33"/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/>
    </x:row>
    <x:row r="369" ht="15" hidden="0" customHeight="1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42"/>
      <x:c r="L369" s="33"/>
      <x:c r="M369" s="4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/>
    </x:row>
    <x:row r="370" ht="15" hidden="0" customHeight="1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42"/>
      <x:c r="L370" s="33"/>
      <x:c r="M370" s="4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/>
    </x:row>
    <x:row r="371" ht="15" hidden="0" customHeight="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42"/>
      <x:c r="L371" s="33"/>
      <x:c r="M371" s="4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/>
    </x:row>
    <x:row r="372" ht="15" hidden="0" customHeight="1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42"/>
      <x:c r="L372" s="33"/>
      <x:c r="M372" s="43"/>
      <x:c r="N372" s="33"/>
      <x:c r="O372" s="33"/>
      <x:c r="P372" s="33"/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/>
    </x:row>
    <x:row r="373" ht="15" hidden="0" customHeight="1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42"/>
      <x:c r="L373" s="33"/>
      <x:c r="M373" s="43"/>
      <x:c r="N373" s="33"/>
      <x:c r="O373" s="33"/>
      <x:c r="P373" s="33"/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/>
    </x:row>
    <x:row r="374" ht="15" hidden="0" customHeight="1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42"/>
      <x:c r="L374" s="33"/>
      <x:c r="M374" s="43"/>
      <x:c r="N374" s="33"/>
      <x:c r="O374" s="33"/>
      <x:c r="P374" s="33"/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/>
    </x:row>
    <x:row r="375" ht="15" hidden="0" customHeight="1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42"/>
      <x:c r="L375" s="33"/>
      <x:c r="M375" s="4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/>
    </x:row>
    <x:row r="376" ht="15" hidden="0" customHeight="1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42"/>
      <x:c r="L376" s="33"/>
      <x:c r="M376" s="43"/>
      <x:c r="N376" s="33"/>
      <x:c r="O376" s="33"/>
      <x:c r="P376" s="33"/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/>
    </x:row>
    <x:row r="377" ht="15" hidden="0" customHeight="1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42"/>
      <x:c r="L377" s="33"/>
      <x:c r="M377" s="43"/>
      <x:c r="N377" s="33"/>
      <x:c r="O377" s="33"/>
      <x:c r="P377" s="33"/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/>
    </x:row>
    <x:row r="378" ht="15" hidden="0" customHeight="1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42"/>
      <x:c r="L378" s="33"/>
      <x:c r="M378" s="43"/>
      <x:c r="N378" s="33"/>
      <x:c r="O378" s="33"/>
      <x:c r="P378" s="33"/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/>
    </x:row>
    <x:row r="379" ht="15" hidden="0" customHeight="1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42"/>
      <x:c r="L379" s="33"/>
      <x:c r="M379" s="43"/>
      <x:c r="N379" s="33"/>
      <x:c r="O379" s="33"/>
      <x:c r="P379" s="33"/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/>
    </x:row>
    <x:row r="380" ht="15" hidden="0" customHeight="1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42"/>
      <x:c r="L380" s="33"/>
      <x:c r="M380" s="43"/>
      <x:c r="N380" s="33"/>
      <x:c r="O380" s="33"/>
      <x:c r="P380" s="33"/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/>
    </x:row>
    <x:row r="381" ht="15" hidden="0" customHeight="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42"/>
      <x:c r="L381" s="33"/>
      <x:c r="M381" s="4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/>
    </x:row>
    <x:row r="382" ht="15" hidden="0" customHeight="1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42"/>
      <x:c r="L382" s="33"/>
      <x:c r="M382" s="43"/>
      <x:c r="N382" s="33"/>
      <x:c r="O382" s="33"/>
      <x:c r="P382" s="33"/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/>
    </x:row>
    <x:row r="383" ht="15" hidden="0" customHeight="1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42"/>
      <x:c r="L383" s="33"/>
      <x:c r="M383" s="43"/>
      <x:c r="N383" s="33"/>
      <x:c r="O383" s="33"/>
      <x:c r="P383" s="33"/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/>
    </x:row>
    <x:row r="384" ht="15" hidden="0" customHeight="1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42"/>
      <x:c r="L384" s="33"/>
      <x:c r="M384" s="43"/>
      <x:c r="N384" s="33"/>
      <x:c r="O384" s="33"/>
      <x:c r="P384" s="33"/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/>
    </x:row>
    <x:row r="385" ht="15" hidden="0" customHeight="1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42"/>
      <x:c r="L385" s="33"/>
      <x:c r="M385" s="4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/>
    </x:row>
    <x:row r="386" ht="15" hidden="0" customHeight="1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42"/>
      <x:c r="L386" s="33"/>
      <x:c r="M386" s="43"/>
      <x:c r="N386" s="33"/>
      <x:c r="O386" s="33"/>
      <x:c r="P386" s="33"/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/>
    </x:row>
    <x:row r="387" ht="15" hidden="0" customHeight="1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42"/>
      <x:c r="L387" s="33"/>
      <x:c r="M387" s="43"/>
      <x:c r="N387" s="33"/>
      <x:c r="O387" s="33"/>
      <x:c r="P387" s="33"/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/>
    </x:row>
    <x:row r="388" ht="15" hidden="0" customHeight="1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42"/>
      <x:c r="L388" s="33"/>
      <x:c r="M388" s="43"/>
      <x:c r="N388" s="33"/>
      <x:c r="O388" s="33"/>
      <x:c r="P388" s="33"/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/>
    </x:row>
    <x:row r="389" ht="15" hidden="0" customHeight="1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42"/>
      <x:c r="L389" s="33"/>
      <x:c r="M389" s="43"/>
      <x:c r="N389" s="33"/>
      <x:c r="O389" s="33"/>
      <x:c r="P389" s="33"/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/>
    </x:row>
    <x:row r="390" ht="15" hidden="0" customHeight="1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42"/>
      <x:c r="L390" s="33"/>
      <x:c r="M390" s="43"/>
      <x:c r="N390" s="33"/>
      <x:c r="O390" s="33"/>
      <x:c r="P390" s="33"/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/>
    </x:row>
    <x:row r="391" ht="15" hidden="0" customHeight="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42"/>
      <x:c r="L391" s="33"/>
      <x:c r="M391" s="43"/>
      <x:c r="N391" s="33"/>
      <x:c r="O391" s="33"/>
      <x:c r="P391" s="33"/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/>
    </x:row>
    <x:row r="392" ht="15" hidden="0" customHeight="1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42"/>
      <x:c r="L392" s="33"/>
      <x:c r="M392" s="43"/>
      <x:c r="N392" s="33"/>
      <x:c r="O392" s="33"/>
      <x:c r="P392" s="33"/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/>
    </x:row>
    <x:row r="393" ht="15" hidden="0" customHeight="1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42"/>
      <x:c r="L393" s="33"/>
      <x:c r="M393" s="43"/>
      <x:c r="N393" s="33"/>
      <x:c r="O393" s="33"/>
      <x:c r="P393" s="33"/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/>
    </x:row>
    <x:row r="394" ht="15" hidden="0" customHeight="1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42"/>
      <x:c r="L394" s="33"/>
      <x:c r="M394" s="43"/>
      <x:c r="N394" s="33"/>
      <x:c r="O394" s="33"/>
      <x:c r="P394" s="33"/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/>
    </x:row>
    <x:row r="395" ht="15" hidden="0" customHeight="1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42"/>
      <x:c r="L395" s="33"/>
      <x:c r="M395" s="4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/>
    </x:row>
    <x:row r="396" ht="15" hidden="0" customHeight="1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42"/>
      <x:c r="L396" s="33"/>
      <x:c r="M396" s="4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/>
    </x:row>
    <x:row r="397" ht="15" hidden="0" customHeight="1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42"/>
      <x:c r="L397" s="33"/>
      <x:c r="M397" s="4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/>
    </x:row>
    <x:row r="398" ht="15" hidden="0" customHeight="1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42"/>
      <x:c r="L398" s="33"/>
      <x:c r="M398" s="4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/>
    </x:row>
    <x:row r="399" ht="15" hidden="0" customHeight="1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42"/>
      <x:c r="L399" s="33"/>
      <x:c r="M399" s="43"/>
      <x:c r="N399" s="33"/>
      <x:c r="O399" s="33"/>
      <x:c r="P399" s="33"/>
      <x:c r="Q399" s="33"/>
      <x:c r="R399" s="33"/>
      <x:c r="S399" s="33"/>
      <x:c r="T399" s="33"/>
      <x:c r="U399" s="33"/>
      <x:c r="V399" s="33"/>
      <x:c r="W399" s="33"/>
      <x:c r="X399" s="33"/>
      <x:c r="Y399" s="33"/>
      <x:c r="Z399" s="33"/>
    </x:row>
    <x:row r="400" ht="15" hidden="0" customHeight="1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42"/>
      <x:c r="L400" s="33"/>
      <x:c r="M400" s="4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/>
    </x:row>
    <x:row r="401" ht="15" hidden="0" customHeight="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42"/>
      <x:c r="L401" s="33"/>
      <x:c r="M401" s="4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/>
    </x:row>
    <x:row r="402" ht="15" hidden="0" customHeight="1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42"/>
      <x:c r="L402" s="33"/>
      <x:c r="M402" s="4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/>
    </x:row>
    <x:row r="403" ht="15" hidden="0" customHeight="1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42"/>
      <x:c r="L403" s="33"/>
      <x:c r="M403" s="4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/>
    </x:row>
    <x:row r="404" ht="15" hidden="0" customHeight="1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42"/>
      <x:c r="L404" s="33"/>
      <x:c r="M404" s="4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/>
    </x:row>
    <x:row r="405" ht="15" hidden="0" customHeight="1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42"/>
      <x:c r="L405" s="33"/>
      <x:c r="M405" s="4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/>
    </x:row>
    <x:row r="406" ht="15" hidden="0" customHeight="1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42"/>
      <x:c r="L406" s="33"/>
      <x:c r="M406" s="4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/>
    </x:row>
    <x:row r="407" ht="15" hidden="0" customHeight="1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42"/>
      <x:c r="L407" s="33"/>
      <x:c r="M407" s="4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/>
    </x:row>
    <x:row r="408" ht="15" hidden="0" customHeight="1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42"/>
      <x:c r="L408" s="33"/>
      <x:c r="M408" s="43"/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/>
    </x:row>
    <x:row r="409" ht="15" hidden="0" customHeight="1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42"/>
      <x:c r="L409" s="33"/>
      <x:c r="M409" s="4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/>
    </x:row>
    <x:row r="410" ht="15" hidden="0" customHeight="1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42"/>
      <x:c r="L410" s="33"/>
      <x:c r="M410" s="43"/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/>
    </x:row>
    <x:row r="411" ht="15" hidden="0" customHeight="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42"/>
      <x:c r="L411" s="33"/>
      <x:c r="M411" s="43"/>
      <x:c r="N411" s="33"/>
      <x:c r="O411" s="33"/>
      <x:c r="P411" s="33"/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/>
    </x:row>
    <x:row r="412" ht="15" hidden="0" customHeight="1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42"/>
      <x:c r="L412" s="33"/>
      <x:c r="M412" s="43"/>
      <x:c r="N412" s="33"/>
      <x:c r="O412" s="33"/>
      <x:c r="P412" s="33"/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/>
    </x:row>
    <x:row r="413" ht="15" hidden="0" customHeight="1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42"/>
      <x:c r="L413" s="33"/>
      <x:c r="M413" s="4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/>
    </x:row>
    <x:row r="414" ht="15" hidden="0" customHeight="1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42"/>
      <x:c r="L414" s="33"/>
      <x:c r="M414" s="4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/>
    </x:row>
    <x:row r="415" ht="15" hidden="0" customHeight="1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42"/>
      <x:c r="L415" s="33"/>
      <x:c r="M415" s="4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/>
    </x:row>
    <x:row r="416" ht="15" hidden="0" customHeight="1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42"/>
      <x:c r="L416" s="33"/>
      <x:c r="M416" s="4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/>
    </x:row>
    <x:row r="417" ht="15" hidden="0" customHeight="1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42"/>
      <x:c r="L417" s="33"/>
      <x:c r="M417" s="43"/>
      <x:c r="N417" s="33"/>
      <x:c r="O417" s="33"/>
      <x:c r="P417" s="33"/>
      <x:c r="Q417" s="33"/>
      <x:c r="R417" s="33"/>
      <x:c r="S417" s="33"/>
      <x:c r="T417" s="33"/>
      <x:c r="U417" s="33"/>
      <x:c r="V417" s="33"/>
      <x:c r="W417" s="33"/>
      <x:c r="X417" s="33"/>
      <x:c r="Y417" s="33"/>
      <x:c r="Z417" s="33"/>
    </x:row>
    <x:row r="418" ht="15" hidden="0" customHeight="1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42"/>
      <x:c r="L418" s="33"/>
      <x:c r="M418" s="43"/>
      <x:c r="N418" s="33"/>
      <x:c r="O418" s="33"/>
      <x:c r="P418" s="33"/>
      <x:c r="Q418" s="33"/>
      <x:c r="R418" s="33"/>
      <x:c r="S418" s="33"/>
      <x:c r="T418" s="33"/>
      <x:c r="U418" s="33"/>
      <x:c r="V418" s="33"/>
      <x:c r="W418" s="33"/>
      <x:c r="X418" s="33"/>
      <x:c r="Y418" s="33"/>
      <x:c r="Z418" s="33"/>
    </x:row>
    <x:row r="419" ht="15" hidden="0" customHeight="1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42"/>
      <x:c r="L419" s="33"/>
      <x:c r="M419" s="43"/>
      <x:c r="N419" s="33"/>
      <x:c r="O419" s="33"/>
      <x:c r="P419" s="33"/>
      <x:c r="Q419" s="33"/>
      <x:c r="R419" s="33"/>
      <x:c r="S419" s="33"/>
      <x:c r="T419" s="33"/>
      <x:c r="U419" s="33"/>
      <x:c r="V419" s="33"/>
      <x:c r="W419" s="33"/>
      <x:c r="X419" s="33"/>
      <x:c r="Y419" s="33"/>
      <x:c r="Z419" s="33"/>
    </x:row>
    <x:row r="420" ht="15" hidden="0" customHeight="1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42"/>
      <x:c r="L420" s="33"/>
      <x:c r="M420" s="43"/>
      <x:c r="N420" s="33"/>
      <x:c r="O420" s="33"/>
      <x:c r="P420" s="33"/>
      <x:c r="Q420" s="33"/>
      <x:c r="R420" s="33"/>
      <x:c r="S420" s="33"/>
      <x:c r="T420" s="33"/>
      <x:c r="U420" s="33"/>
      <x:c r="V420" s="33"/>
      <x:c r="W420" s="33"/>
      <x:c r="X420" s="33"/>
      <x:c r="Y420" s="33"/>
      <x:c r="Z420" s="33"/>
    </x:row>
    <x:row r="421" ht="15" hidden="0" customHeight="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42"/>
      <x:c r="L421" s="33"/>
      <x:c r="M421" s="43"/>
      <x:c r="N421" s="33"/>
      <x:c r="O421" s="33"/>
      <x:c r="P421" s="33"/>
      <x:c r="Q421" s="33"/>
      <x:c r="R421" s="33"/>
      <x:c r="S421" s="33"/>
      <x:c r="T421" s="33"/>
      <x:c r="U421" s="33"/>
      <x:c r="V421" s="33"/>
      <x:c r="W421" s="33"/>
      <x:c r="X421" s="33"/>
      <x:c r="Y421" s="33"/>
      <x:c r="Z421" s="33"/>
    </x:row>
    <x:row r="422" ht="15" hidden="0" customHeight="1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42"/>
      <x:c r="L422" s="33"/>
      <x:c r="M422" s="4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/>
    </x:row>
    <x:row r="423" ht="15" hidden="0" customHeight="1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42"/>
      <x:c r="L423" s="33"/>
      <x:c r="M423" s="4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/>
    </x:row>
    <x:row r="424" ht="15" hidden="0" customHeight="1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42"/>
      <x:c r="L424" s="33"/>
      <x:c r="M424" s="4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/>
    </x:row>
    <x:row r="425" ht="15" hidden="0" customHeight="1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42"/>
      <x:c r="L425" s="33"/>
      <x:c r="M425" s="4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/>
    </x:row>
    <x:row r="426" ht="15" hidden="0" customHeight="1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42"/>
      <x:c r="L426" s="33"/>
      <x:c r="M426" s="4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/>
    </x:row>
    <x:row r="427" ht="15" hidden="0" customHeight="1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42"/>
      <x:c r="L427" s="33"/>
      <x:c r="M427" s="4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/>
    </x:row>
    <x:row r="428" ht="15" hidden="0" customHeight="1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42"/>
      <x:c r="L428" s="33"/>
      <x:c r="M428" s="43"/>
      <x:c r="N428" s="33"/>
      <x:c r="O428" s="33"/>
      <x:c r="P428" s="33"/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/>
    </x:row>
    <x:row r="429" ht="15" hidden="0" customHeight="1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42"/>
      <x:c r="L429" s="33"/>
      <x:c r="M429" s="4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/>
    </x:row>
    <x:row r="430" ht="15" hidden="0" customHeight="1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42"/>
      <x:c r="L430" s="33"/>
      <x:c r="M430" s="4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/>
    </x:row>
    <x:row r="431" ht="15" hidden="0" customHeight="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42"/>
      <x:c r="L431" s="33"/>
      <x:c r="M431" s="4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/>
    </x:row>
    <x:row r="432" ht="15" hidden="0" customHeight="1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42"/>
      <x:c r="L432" s="33"/>
      <x:c r="M432" s="4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/>
    </x:row>
    <x:row r="433" ht="15" hidden="0" customHeight="1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42"/>
      <x:c r="L433" s="33"/>
      <x:c r="M433" s="4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/>
    </x:row>
    <x:row r="434" ht="15" hidden="0" customHeight="1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42"/>
      <x:c r="L434" s="33"/>
      <x:c r="M434" s="4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/>
    </x:row>
    <x:row r="435" ht="15" hidden="0" customHeight="1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42"/>
      <x:c r="L435" s="33"/>
      <x:c r="M435" s="4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/>
    </x:row>
    <x:row r="436" ht="15" hidden="0" customHeight="1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42"/>
      <x:c r="L436" s="33"/>
      <x:c r="M436" s="4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/>
    </x:row>
    <x:row r="437" ht="15" hidden="0" customHeight="1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42"/>
      <x:c r="L437" s="33"/>
      <x:c r="M437" s="4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/>
    </x:row>
    <x:row r="438" ht="15" hidden="0" customHeight="1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42"/>
      <x:c r="L438" s="33"/>
      <x:c r="M438" s="4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/>
    </x:row>
    <x:row r="439" ht="15" hidden="0" customHeight="1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42"/>
      <x:c r="L439" s="33"/>
      <x:c r="M439" s="4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/>
    </x:row>
    <x:row r="440" ht="15" hidden="0" customHeight="1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42"/>
      <x:c r="L440" s="33"/>
      <x:c r="M440" s="4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/>
    </x:row>
    <x:row r="441" ht="15" hidden="0" customHeight="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42"/>
      <x:c r="L441" s="33"/>
      <x:c r="M441" s="4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/>
    </x:row>
    <x:row r="442" ht="15" hidden="0" customHeight="1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42"/>
      <x:c r="L442" s="33"/>
      <x:c r="M442" s="4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/>
    </x:row>
    <x:row r="443" ht="15" hidden="0" customHeight="1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42"/>
      <x:c r="L443" s="33"/>
      <x:c r="M443" s="4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/>
    </x:row>
    <x:row r="444" ht="15" hidden="0" customHeight="1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42"/>
      <x:c r="L444" s="33"/>
      <x:c r="M444" s="4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/>
    </x:row>
    <x:row r="445" ht="15" hidden="0" customHeight="1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42"/>
      <x:c r="L445" s="33"/>
      <x:c r="M445" s="4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/>
    </x:row>
    <x:row r="446" ht="15" hidden="0" customHeight="1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42"/>
      <x:c r="L446" s="33"/>
      <x:c r="M446" s="4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/>
    </x:row>
    <x:row r="447" ht="15" hidden="0" customHeight="1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42"/>
      <x:c r="L447" s="33"/>
      <x:c r="M447" s="43"/>
      <x:c r="N447" s="33"/>
      <x:c r="O447" s="33"/>
      <x:c r="P447" s="33"/>
      <x:c r="Q447" s="33"/>
      <x:c r="R447" s="33"/>
      <x:c r="S447" s="33"/>
      <x:c r="T447" s="33"/>
      <x:c r="U447" s="33"/>
      <x:c r="V447" s="33"/>
      <x:c r="W447" s="33"/>
      <x:c r="X447" s="33"/>
      <x:c r="Y447" s="33"/>
      <x:c r="Z447" s="33"/>
    </x:row>
    <x:row r="448" ht="15" hidden="0" customHeight="1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42"/>
      <x:c r="L448" s="33"/>
      <x:c r="M448" s="43"/>
      <x:c r="N448" s="33"/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/>
    </x:row>
    <x:row r="449" ht="15" hidden="0" customHeight="1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42"/>
      <x:c r="L449" s="33"/>
      <x:c r="M449" s="43"/>
      <x:c r="N449" s="33"/>
      <x:c r="O449" s="33"/>
      <x:c r="P449" s="33"/>
      <x:c r="Q449" s="33"/>
      <x:c r="R449" s="33"/>
      <x:c r="S449" s="33"/>
      <x:c r="T449" s="33"/>
      <x:c r="U449" s="33"/>
      <x:c r="V449" s="33"/>
      <x:c r="W449" s="33"/>
      <x:c r="X449" s="33"/>
      <x:c r="Y449" s="33"/>
      <x:c r="Z449" s="33"/>
    </x:row>
    <x:row r="450" ht="15" hidden="0" customHeight="1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42"/>
      <x:c r="L450" s="33"/>
      <x:c r="M450" s="43"/>
      <x:c r="N450" s="33"/>
      <x:c r="O450" s="33"/>
      <x:c r="P450" s="33"/>
      <x:c r="Q450" s="33"/>
      <x:c r="R450" s="33"/>
      <x:c r="S450" s="33"/>
      <x:c r="T450" s="33"/>
      <x:c r="U450" s="33"/>
      <x:c r="V450" s="33"/>
      <x:c r="W450" s="33"/>
      <x:c r="X450" s="33"/>
      <x:c r="Y450" s="33"/>
      <x:c r="Z450" s="33"/>
    </x:row>
    <x:row r="451" ht="15" hidden="0" customHeight="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42"/>
      <x:c r="L451" s="33"/>
      <x:c r="M451" s="43"/>
      <x:c r="N451" s="33"/>
      <x:c r="O451" s="33"/>
      <x:c r="P451" s="33"/>
      <x:c r="Q451" s="33"/>
      <x:c r="R451" s="33"/>
      <x:c r="S451" s="33"/>
      <x:c r="T451" s="33"/>
      <x:c r="U451" s="33"/>
      <x:c r="V451" s="33"/>
      <x:c r="W451" s="33"/>
      <x:c r="X451" s="33"/>
      <x:c r="Y451" s="33"/>
      <x:c r="Z451" s="33"/>
    </x:row>
    <x:row r="452" ht="15" hidden="0" customHeight="1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42"/>
      <x:c r="L452" s="33"/>
      <x:c r="M452" s="43"/>
      <x:c r="N452" s="33"/>
      <x:c r="O452" s="33"/>
      <x:c r="P452" s="33"/>
      <x:c r="Q452" s="33"/>
      <x:c r="R452" s="33"/>
      <x:c r="S452" s="33"/>
      <x:c r="T452" s="33"/>
      <x:c r="U452" s="33"/>
      <x:c r="V452" s="33"/>
      <x:c r="W452" s="33"/>
      <x:c r="X452" s="33"/>
      <x:c r="Y452" s="33"/>
      <x:c r="Z452" s="33"/>
    </x:row>
    <x:row r="453" ht="15" hidden="0" customHeight="1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42"/>
      <x:c r="L453" s="33"/>
      <x:c r="M453" s="43"/>
      <x:c r="N453" s="33"/>
      <x:c r="O453" s="33"/>
      <x:c r="P453" s="33"/>
      <x:c r="Q453" s="33"/>
      <x:c r="R453" s="33"/>
      <x:c r="S453" s="33"/>
      <x:c r="T453" s="33"/>
      <x:c r="U453" s="33"/>
      <x:c r="V453" s="33"/>
      <x:c r="W453" s="33"/>
      <x:c r="X453" s="33"/>
      <x:c r="Y453" s="33"/>
      <x:c r="Z453" s="33"/>
    </x:row>
    <x:row r="454" ht="15" hidden="0" customHeight="1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42"/>
      <x:c r="L454" s="33"/>
      <x:c r="M454" s="43"/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/>
    </x:row>
    <x:row r="455" ht="15" hidden="0" customHeight="1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42"/>
      <x:c r="L455" s="33"/>
      <x:c r="M455" s="43"/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/>
    </x:row>
    <x:row r="456" ht="15" hidden="0" customHeight="1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42"/>
      <x:c r="L456" s="33"/>
      <x:c r="M456" s="43"/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/>
    </x:row>
    <x:row r="457" ht="15" hidden="0" customHeight="1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42"/>
      <x:c r="L457" s="33"/>
      <x:c r="M457" s="43"/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/>
    </x:row>
    <x:row r="458" ht="15" hidden="0" customHeight="1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42"/>
      <x:c r="L458" s="33"/>
      <x:c r="M458" s="43"/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/>
    </x:row>
    <x:row r="459" ht="15" hidden="0" customHeight="1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42"/>
      <x:c r="L459" s="33"/>
      <x:c r="M459" s="43"/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/>
    </x:row>
    <x:row r="460" ht="15" hidden="0" customHeight="1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42"/>
      <x:c r="L460" s="33"/>
      <x:c r="M460" s="4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/>
    </x:row>
    <x:row r="461" ht="15" hidden="0" customHeight="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42"/>
      <x:c r="L461" s="33"/>
      <x:c r="M461" s="4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/>
    </x:row>
    <x:row r="462" ht="15" hidden="0" customHeight="1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42"/>
      <x:c r="L462" s="33"/>
      <x:c r="M462" s="4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/>
    </x:row>
    <x:row r="463" ht="15" hidden="0" customHeight="1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42"/>
      <x:c r="L463" s="33"/>
      <x:c r="M463" s="4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/>
    </x:row>
    <x:row r="464" ht="15" hidden="0" customHeight="1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42"/>
      <x:c r="L464" s="33"/>
      <x:c r="M464" s="4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/>
    </x:row>
    <x:row r="465" ht="15" hidden="0" customHeight="1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42"/>
      <x:c r="L465" s="33"/>
      <x:c r="M465" s="43"/>
      <x:c r="N465" s="33"/>
      <x:c r="O465" s="33"/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/>
    </x:row>
    <x:row r="466" ht="15" hidden="0" customHeight="1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42"/>
      <x:c r="L466" s="33"/>
      <x:c r="M466" s="4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/>
    </x:row>
    <x:row r="467" ht="15" hidden="0" customHeight="1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42"/>
      <x:c r="L467" s="33"/>
      <x:c r="M467" s="4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/>
    </x:row>
    <x:row r="468" ht="15" hidden="0" customHeight="1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42"/>
      <x:c r="L468" s="33"/>
      <x:c r="M468" s="4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/>
    </x:row>
    <x:row r="469" ht="15" hidden="0" customHeight="1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42"/>
      <x:c r="L469" s="33"/>
      <x:c r="M469" s="4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/>
    </x:row>
    <x:row r="470" ht="15" hidden="0" customHeight="1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42"/>
      <x:c r="L470" s="33"/>
      <x:c r="M470" s="43"/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/>
    </x:row>
    <x:row r="471" ht="15" hidden="0" customHeight="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42"/>
      <x:c r="L471" s="33"/>
      <x:c r="M471" s="4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/>
    </x:row>
    <x:row r="472" ht="15" hidden="0" customHeight="1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42"/>
      <x:c r="L472" s="33"/>
      <x:c r="M472" s="43"/>
      <x:c r="N472" s="33"/>
      <x:c r="O472" s="33"/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/>
    </x:row>
    <x:row r="473" ht="15" hidden="0" customHeight="1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42"/>
      <x:c r="L473" s="33"/>
      <x:c r="M473" s="4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/>
    </x:row>
    <x:row r="474" ht="15" hidden="0" customHeight="1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42"/>
      <x:c r="L474" s="33"/>
      <x:c r="M474" s="4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/>
    </x:row>
    <x:row r="475" ht="15" hidden="0" customHeight="1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42"/>
      <x:c r="L475" s="33"/>
      <x:c r="M475" s="4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/>
    </x:row>
    <x:row r="476" ht="15" hidden="0" customHeight="1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42"/>
      <x:c r="L476" s="33"/>
      <x:c r="M476" s="4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/>
    </x:row>
    <x:row r="477" ht="15" hidden="0" customHeight="1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42"/>
      <x:c r="L477" s="33"/>
      <x:c r="M477" s="4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/>
    </x:row>
    <x:row r="478" ht="15" hidden="0" customHeight="1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42"/>
      <x:c r="L478" s="33"/>
      <x:c r="M478" s="43"/>
      <x:c r="N478" s="33"/>
      <x:c r="O478" s="33"/>
      <x:c r="P478" s="33"/>
      <x:c r="Q478" s="33"/>
      <x:c r="R478" s="33"/>
      <x:c r="S478" s="33"/>
      <x:c r="T478" s="33"/>
      <x:c r="U478" s="33"/>
      <x:c r="V478" s="33"/>
      <x:c r="W478" s="33"/>
      <x:c r="X478" s="33"/>
      <x:c r="Y478" s="33"/>
      <x:c r="Z478" s="33"/>
    </x:row>
    <x:row r="479" ht="15" hidden="0" customHeight="1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42"/>
      <x:c r="L479" s="33"/>
      <x:c r="M479" s="43"/>
      <x:c r="N479" s="33"/>
      <x:c r="O479" s="33"/>
      <x:c r="P479" s="33"/>
      <x:c r="Q479" s="33"/>
      <x:c r="R479" s="33"/>
      <x:c r="S479" s="33"/>
      <x:c r="T479" s="33"/>
      <x:c r="U479" s="33"/>
      <x:c r="V479" s="33"/>
      <x:c r="W479" s="33"/>
      <x:c r="X479" s="33"/>
      <x:c r="Y479" s="33"/>
      <x:c r="Z479" s="33"/>
    </x:row>
    <x:row r="480" ht="15" hidden="0" customHeight="1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42"/>
      <x:c r="L480" s="33"/>
      <x:c r="M480" s="43"/>
      <x:c r="N480" s="33"/>
      <x:c r="O480" s="33"/>
      <x:c r="P480" s="33"/>
      <x:c r="Q480" s="33"/>
      <x:c r="R480" s="33"/>
      <x:c r="S480" s="33"/>
      <x:c r="T480" s="33"/>
      <x:c r="U480" s="33"/>
      <x:c r="V480" s="33"/>
      <x:c r="W480" s="33"/>
      <x:c r="X480" s="33"/>
      <x:c r="Y480" s="33"/>
      <x:c r="Z480" s="33"/>
    </x:row>
    <x:row r="481" ht="15" hidden="0" customHeight="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42"/>
      <x:c r="L481" s="33"/>
      <x:c r="M481" s="4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/>
    </x:row>
    <x:row r="482" ht="15" hidden="0" customHeight="1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42"/>
      <x:c r="L482" s="33"/>
      <x:c r="M482" s="4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/>
    </x:row>
    <x:row r="483" ht="15" hidden="0" customHeight="1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42"/>
      <x:c r="L483" s="33"/>
      <x:c r="M483" s="4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/>
    </x:row>
    <x:row r="484" ht="15" hidden="0" customHeight="1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42"/>
      <x:c r="L484" s="33"/>
      <x:c r="M484" s="4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/>
    </x:row>
    <x:row r="485" ht="15" hidden="0" customHeight="1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42"/>
      <x:c r="L485" s="33"/>
      <x:c r="M485" s="4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/>
    </x:row>
    <x:row r="486" ht="15" hidden="0" customHeight="1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42"/>
      <x:c r="L486" s="33"/>
      <x:c r="M486" s="43"/>
      <x:c r="N486" s="33"/>
      <x:c r="O486" s="33"/>
      <x:c r="P486" s="33"/>
      <x:c r="Q486" s="33"/>
      <x:c r="R486" s="33"/>
      <x:c r="S486" s="33"/>
      <x:c r="T486" s="33"/>
      <x:c r="U486" s="33"/>
      <x:c r="V486" s="33"/>
      <x:c r="W486" s="33"/>
      <x:c r="X486" s="33"/>
      <x:c r="Y486" s="33"/>
      <x:c r="Z486" s="33"/>
    </x:row>
    <x:row r="487" ht="15" hidden="0" customHeight="1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42"/>
      <x:c r="L487" s="33"/>
      <x:c r="M487" s="4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/>
    </x:row>
    <x:row r="488" ht="15" hidden="0" customHeight="1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42"/>
      <x:c r="L488" s="33"/>
      <x:c r="M488" s="4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/>
    </x:row>
    <x:row r="489" ht="15" hidden="0" customHeight="1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42"/>
      <x:c r="L489" s="33"/>
      <x:c r="M489" s="4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/>
    </x:row>
    <x:row r="490" ht="15" hidden="0" customHeight="1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42"/>
      <x:c r="L490" s="33"/>
      <x:c r="M490" s="43"/>
      <x:c r="N490" s="33"/>
      <x:c r="O490" s="33"/>
      <x:c r="P490" s="33"/>
      <x:c r="Q490" s="33"/>
      <x:c r="R490" s="33"/>
      <x:c r="S490" s="33"/>
      <x:c r="T490" s="33"/>
      <x:c r="U490" s="33"/>
      <x:c r="V490" s="33"/>
      <x:c r="W490" s="33"/>
      <x:c r="X490" s="33"/>
      <x:c r="Y490" s="33"/>
      <x:c r="Z490" s="33"/>
    </x:row>
    <x:row r="491" ht="15" hidden="0" customHeight="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42"/>
      <x:c r="L491" s="33"/>
      <x:c r="M491" s="4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/>
    </x:row>
    <x:row r="492" ht="15" hidden="0" customHeight="1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42"/>
      <x:c r="L492" s="33"/>
      <x:c r="M492" s="4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/>
    </x:row>
    <x:row r="493" ht="15" hidden="0" customHeight="1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42"/>
      <x:c r="L493" s="33"/>
      <x:c r="M493" s="4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/>
    </x:row>
    <x:row r="494" ht="15" hidden="0" customHeight="1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42"/>
      <x:c r="L494" s="33"/>
      <x:c r="M494" s="4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/>
    </x:row>
    <x:row r="495" ht="15" hidden="0" customHeight="1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42"/>
      <x:c r="L495" s="33"/>
      <x:c r="M495" s="4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/>
    </x:row>
    <x:row r="496" ht="15" hidden="0" customHeight="1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42"/>
      <x:c r="L496" s="33"/>
      <x:c r="M496" s="4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/>
    </x:row>
    <x:row r="497" ht="15" hidden="0" customHeight="1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42"/>
      <x:c r="L497" s="33"/>
      <x:c r="M497" s="4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/>
    </x:row>
    <x:row r="498" ht="15" hidden="0" customHeight="1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42"/>
      <x:c r="L498" s="33"/>
      <x:c r="M498" s="4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/>
    </x:row>
    <x:row r="499" ht="15" hidden="0" customHeight="1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42"/>
      <x:c r="L499" s="33"/>
      <x:c r="M499" s="4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/>
    </x:row>
    <x:row r="500" ht="15" hidden="0" customHeight="1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42"/>
      <x:c r="L500" s="33"/>
      <x:c r="M500" s="4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/>
    </x:row>
    <x:row r="501" ht="15" hidden="0" customHeight="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29"/>
      <x:c r="K501" s="42"/>
      <x:c r="L501" s="33"/>
      <x:c r="M501" s="4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/>
    </x:row>
    <x:row r="502" ht="15" hidden="0" customHeight="1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29"/>
      <x:c r="K502" s="42"/>
      <x:c r="L502" s="33"/>
      <x:c r="M502" s="4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/>
    </x:row>
    <x:row r="503" ht="15" hidden="0" customHeight="1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29"/>
      <x:c r="K503" s="42"/>
      <x:c r="L503" s="33"/>
      <x:c r="M503" s="43"/>
      <x:c r="N503" s="33"/>
      <x:c r="O503" s="33"/>
      <x:c r="P503" s="33"/>
      <x:c r="Q503" s="33"/>
      <x:c r="R503" s="33"/>
      <x:c r="S503" s="33"/>
      <x:c r="T503" s="33"/>
      <x:c r="U503" s="33"/>
      <x:c r="V503" s="33"/>
      <x:c r="W503" s="33"/>
      <x:c r="X503" s="33"/>
      <x:c r="Y503" s="33"/>
      <x:c r="Z503" s="33"/>
    </x:row>
    <x:row r="504" ht="15" hidden="0" customHeight="1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29"/>
      <x:c r="K504" s="42"/>
      <x:c r="L504" s="33"/>
      <x:c r="M504" s="4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/>
    </x:row>
    <x:row r="505" ht="15" hidden="0" customHeight="1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29"/>
      <x:c r="K505" s="42"/>
      <x:c r="L505" s="33"/>
      <x:c r="M505" s="4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/>
    </x:row>
    <x:row r="506" ht="15" hidden="0" customHeight="1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29"/>
      <x:c r="K506" s="42"/>
      <x:c r="L506" s="33"/>
      <x:c r="M506" s="4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/>
    </x:row>
  </x:sheetData>
  <x:mergeCells>
    <x:mergeCell ref="A4:N4"/>
  </x:mergeCells>
  <x:dataValidations count="2">
    <x:dataValidation type="list" errorStyle="stop" operator="between" allowBlank="1" showDropDown="0" showInputMessage="0" showErrorMessage="0" sqref="C7:C506">
      <x:formula1>"Finance,Affordability,Mission,Governance,Assets,Evidence,Actions"</x:formula1>
      <x:formula2>0</x:formula2>
    </x:dataValidation>
    <x:dataValidation type="list" errorStyle="stop" operator="between" allowBlank="1" showDropDown="0" showInputMessage="0" showErrorMessage="0" sqref="I7:I506">
      <x:formula1>"Not yet written,Draft,Approved,Retired"</x:formula1>
      <x:formula2>0</x:formula2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4" style="1" hidden="0" customWidth="1"/>
    <x:col min="2" max="2" width="18" style="1" hidden="0" customWidth="1"/>
    <x:col min="3" max="3" width="8" style="1" hidden="0" customWidth="1"/>
    <x:col min="4" max="4" width="22" style="1" hidden="0" customWidth="1"/>
    <x:col min="5" max="5" width="16" style="1" hidden="0" customWidth="1"/>
    <x:col min="6" max="6" width="22" style="1" hidden="0" customWidth="1"/>
    <x:col min="7" max="7" width="8" style="1" hidden="0" customWidth="1"/>
    <x:col min="8" max="8" width="26" style="1" hidden="0" customWidth="1"/>
    <x:col min="9" max="9" width="70" style="1" hidden="0" customWidth="1"/>
    <x:col min="10" max="10" width="18" style="1" hidden="0" customWidth="1"/>
    <x:col min="11" max="11" width="10" style="1" hidden="0" customWidth="1"/>
    <x:col min="12" max="12" width="34" style="1" hidden="0" customWidth="1"/>
    <x:col min="13" max="13" width="16" style="1" hidden="0" customWidth="1"/>
    <x:col min="14" max="14" width="20" style="1" hidden="0" customWidth="1"/>
    <x:col min="15" max="15" width="22" style="1" hidden="0" customWidth="1"/>
    <x:col min="16" max="17" width="12" style="1" hidden="0" customWidth="1"/>
    <x:col min="18" max="18" width="16" style="1" hidden="0" customWidth="1"/>
    <x:col min="19" max="19" width="12" style="1" hidden="0" customWidth="1"/>
    <x:col min="20" max="20" width="14" style="1" hidden="0" customWidth="1"/>
    <x:col min="21" max="21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2004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636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2005</x:v>
      </x:c>
      <x:c r="B6" s="298" t="s">
        <x:v>1057</x:v>
      </x:c>
      <x:c r="C6" s="298" t="s">
        <x:v>1229</x:v>
      </x:c>
      <x:c r="D6" s="298" t="s">
        <x:v>1258</x:v>
      </x:c>
      <x:c r="E6" s="298" t="s">
        <x:v>641</x:v>
      </x:c>
      <x:c r="F6" s="298" t="s">
        <x:v>2006</x:v>
      </x:c>
      <x:c r="G6" s="298" t="s">
        <x:v>1259</x:v>
      </x:c>
      <x:c r="H6" s="298" t="s">
        <x:v>648</x:v>
      </x:c>
      <x:c r="I6" s="298" t="s">
        <x:v>2007</x:v>
      </x:c>
      <x:c r="J6" s="298" t="s">
        <x:v>579</x:v>
      </x:c>
      <x:c r="K6" s="298" t="s">
        <x:v>656</x:v>
      </x:c>
      <x:c r="L6" s="298" t="s">
        <x:v>582</x:v>
      </x:c>
      <x:c r="M6" s="298" t="s">
        <x:v>2008</x:v>
      </x:c>
      <x:c r="N6" s="298" t="s">
        <x:v>613</x:v>
      </x:c>
      <x:c r="O6" s="298" t="s">
        <x:v>668</x:v>
      </x:c>
      <x:c r="P6" s="298" t="s">
        <x:v>670</x:v>
      </x:c>
      <x:c r="Q6" s="298" t="s">
        <x:v>1076</x:v>
      </x:c>
      <x:c r="R6" s="298" t="s">
        <x:v>673</x:v>
      </x:c>
      <x:c r="S6" s="298" t="s">
        <x:v>674</x:v>
      </x:c>
      <x:c r="T6" s="298" t="s">
        <x:v>1493</x:v>
      </x:c>
      <x:c r="U6" s="298" t="s">
        <x:v>448</x:v>
      </x:c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78"/>
      <x:c r="U201" s="78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78"/>
      <x:c r="U202" s="78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78"/>
      <x:c r="U203" s="78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78"/>
      <x:c r="U204" s="78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78"/>
      <x:c r="U205" s="78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78"/>
      <x:c r="U206" s="78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78"/>
      <x:c r="U207" s="78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78"/>
      <x:c r="U208" s="78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78"/>
      <x:c r="U209" s="78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78"/>
      <x:c r="U210" s="78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78"/>
      <x:c r="U211" s="78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78"/>
      <x:c r="U212" s="78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78"/>
      <x:c r="U213" s="78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78"/>
      <x:c r="U214" s="78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78"/>
      <x:c r="U215" s="78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78"/>
      <x:c r="U216" s="78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78"/>
      <x:c r="U217" s="78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78"/>
      <x:c r="U218" s="78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78"/>
      <x:c r="U219" s="78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78"/>
      <x:c r="U220" s="78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78"/>
      <x:c r="U221" s="78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78"/>
      <x:c r="U222" s="78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78"/>
      <x:c r="U223" s="78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78"/>
      <x:c r="U224" s="78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78"/>
      <x:c r="U225" s="78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78"/>
      <x:c r="U226" s="78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78"/>
      <x:c r="U227" s="78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78"/>
      <x:c r="U228" s="78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78"/>
      <x:c r="U229" s="78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78"/>
      <x:c r="U230" s="78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78"/>
      <x:c r="U231" s="78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78"/>
      <x:c r="U232" s="78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78"/>
      <x:c r="U233" s="78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78"/>
      <x:c r="U234" s="78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78"/>
      <x:c r="U235" s="78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78"/>
      <x:c r="U236" s="78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78"/>
      <x:c r="U237" s="78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78"/>
      <x:c r="U238" s="78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78"/>
      <x:c r="U239" s="78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78"/>
      <x:c r="U240" s="78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78"/>
      <x:c r="U241" s="78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78"/>
      <x:c r="U242" s="78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78"/>
      <x:c r="U243" s="78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78"/>
      <x:c r="U244" s="78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78"/>
      <x:c r="U245" s="78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78"/>
      <x:c r="U246" s="78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78"/>
      <x:c r="U247" s="78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78"/>
      <x:c r="U248" s="78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78"/>
      <x:c r="U249" s="78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78"/>
      <x:c r="U250" s="78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78"/>
      <x:c r="U251" s="78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78"/>
      <x:c r="U252" s="78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78"/>
      <x:c r="U253" s="78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78"/>
      <x:c r="U254" s="78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78"/>
      <x:c r="U255" s="78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78"/>
      <x:c r="U256" s="78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78"/>
      <x:c r="U257" s="78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78"/>
      <x:c r="U258" s="78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78"/>
      <x:c r="U259" s="78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78"/>
      <x:c r="U260" s="78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78"/>
      <x:c r="U261" s="78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78"/>
      <x:c r="U262" s="78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78"/>
      <x:c r="U263" s="78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78"/>
      <x:c r="U264" s="78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78"/>
      <x:c r="U265" s="78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78"/>
      <x:c r="U266" s="78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78"/>
      <x:c r="U267" s="78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78"/>
      <x:c r="U268" s="78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78"/>
      <x:c r="U269" s="78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78"/>
      <x:c r="U270" s="78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78"/>
      <x:c r="U271" s="78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78"/>
      <x:c r="U272" s="78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78"/>
      <x:c r="U273" s="78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78"/>
      <x:c r="U274" s="78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78"/>
      <x:c r="U275" s="78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78"/>
      <x:c r="U276" s="78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78"/>
      <x:c r="U277" s="78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78"/>
      <x:c r="U278" s="78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78"/>
      <x:c r="U279" s="78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78"/>
      <x:c r="U280" s="78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78"/>
      <x:c r="U281" s="78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78"/>
      <x:c r="U282" s="78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78"/>
      <x:c r="U283" s="78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78"/>
      <x:c r="U284" s="78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78"/>
      <x:c r="U285" s="78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78"/>
      <x:c r="U286" s="78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78"/>
      <x:c r="U287" s="78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78"/>
      <x:c r="U288" s="78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78"/>
      <x:c r="U289" s="78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78"/>
      <x:c r="U290" s="78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78"/>
      <x:c r="U291" s="78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78"/>
      <x:c r="U292" s="78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78"/>
      <x:c r="U293" s="78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78"/>
      <x:c r="U294" s="78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78"/>
      <x:c r="U295" s="78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78"/>
      <x:c r="U296" s="78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78"/>
      <x:c r="U297" s="78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78"/>
      <x:c r="U298" s="78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78"/>
      <x:c r="U299" s="78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78"/>
      <x:c r="U300" s="78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78"/>
      <x:c r="U301" s="78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78"/>
      <x:c r="U302" s="78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78"/>
      <x:c r="U303" s="78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78"/>
      <x:c r="U304" s="78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78"/>
      <x:c r="U305" s="78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78"/>
      <x:c r="U306" s="78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78"/>
      <x:c r="U307" s="78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78"/>
      <x:c r="U308" s="78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78"/>
      <x:c r="U309" s="78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78"/>
      <x:c r="U310" s="78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78"/>
      <x:c r="U311" s="78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78"/>
      <x:c r="U312" s="78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78"/>
      <x:c r="U313" s="78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78"/>
      <x:c r="U314" s="78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78"/>
      <x:c r="U315" s="78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78"/>
      <x:c r="U316" s="78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78"/>
      <x:c r="U317" s="78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78"/>
      <x:c r="U318" s="78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78"/>
      <x:c r="U319" s="78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78"/>
      <x:c r="U320" s="78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78"/>
      <x:c r="U321" s="78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78"/>
      <x:c r="U322" s="78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78"/>
      <x:c r="U323" s="78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78"/>
      <x:c r="U324" s="78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78"/>
      <x:c r="U325" s="78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78"/>
      <x:c r="U326" s="78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78"/>
      <x:c r="U327" s="78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78"/>
      <x:c r="U328" s="78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78"/>
      <x:c r="U329" s="78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78"/>
      <x:c r="U330" s="78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78"/>
      <x:c r="U331" s="78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78"/>
      <x:c r="U332" s="78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78"/>
      <x:c r="U333" s="78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78"/>
      <x:c r="U334" s="78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78"/>
      <x:c r="U335" s="78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78"/>
      <x:c r="U336" s="78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78"/>
      <x:c r="U337" s="78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78"/>
      <x:c r="U338" s="78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78"/>
      <x:c r="U339" s="78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78"/>
      <x:c r="U340" s="78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78"/>
      <x:c r="U341" s="78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78"/>
      <x:c r="U342" s="78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78"/>
      <x:c r="U343" s="78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78"/>
      <x:c r="U344" s="78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78"/>
      <x:c r="U345" s="78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78"/>
      <x:c r="U346" s="78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78"/>
      <x:c r="U347" s="78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78"/>
      <x:c r="U348" s="78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78"/>
      <x:c r="U349" s="78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78"/>
      <x:c r="U350" s="78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78"/>
      <x:c r="U351" s="78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78"/>
      <x:c r="U352" s="78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78"/>
      <x:c r="U353" s="78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78"/>
      <x:c r="U354" s="78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78"/>
      <x:c r="U355" s="78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78"/>
      <x:c r="U356" s="78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78"/>
      <x:c r="U357" s="78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78"/>
      <x:c r="U358" s="78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78"/>
      <x:c r="U359" s="78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78"/>
      <x:c r="U360" s="78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78"/>
      <x:c r="U361" s="78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78"/>
      <x:c r="U362" s="78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78"/>
      <x:c r="U363" s="78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78"/>
      <x:c r="U364" s="78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78"/>
      <x:c r="U365" s="78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78"/>
      <x:c r="U366" s="78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78"/>
      <x:c r="U367" s="78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78"/>
      <x:c r="U368" s="78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78"/>
      <x:c r="U369" s="78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78"/>
      <x:c r="U370" s="78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78"/>
      <x:c r="U371" s="78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78"/>
      <x:c r="U372" s="78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78"/>
      <x:c r="U373" s="78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78"/>
      <x:c r="U374" s="78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78"/>
      <x:c r="U375" s="78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78"/>
      <x:c r="U376" s="78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78"/>
      <x:c r="U377" s="78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78"/>
      <x:c r="U378" s="78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78"/>
      <x:c r="U379" s="78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78"/>
      <x:c r="U380" s="78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78"/>
      <x:c r="U381" s="78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78"/>
      <x:c r="U382" s="78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78"/>
      <x:c r="U383" s="78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78"/>
      <x:c r="U384" s="78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78"/>
      <x:c r="U385" s="78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78"/>
      <x:c r="U386" s="78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78"/>
      <x:c r="U387" s="78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78"/>
      <x:c r="U388" s="78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78"/>
      <x:c r="U389" s="78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78"/>
      <x:c r="U390" s="78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78"/>
      <x:c r="U391" s="78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78"/>
      <x:c r="U392" s="78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78"/>
      <x:c r="U393" s="78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78"/>
      <x:c r="U394" s="78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78"/>
      <x:c r="U395" s="78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78"/>
      <x:c r="U396" s="78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78"/>
      <x:c r="U397" s="78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78"/>
      <x:c r="U398" s="78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78"/>
      <x:c r="U399" s="78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78"/>
      <x:c r="U400" s="78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78"/>
      <x:c r="U401" s="78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78"/>
      <x:c r="U402" s="78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78"/>
      <x:c r="U403" s="78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78"/>
      <x:c r="U404" s="78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78"/>
      <x:c r="U405" s="78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78"/>
      <x:c r="U406" s="78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78"/>
      <x:c r="U407" s="78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78"/>
      <x:c r="U408" s="78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78"/>
      <x:c r="U409" s="78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78"/>
      <x:c r="U410" s="78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78"/>
      <x:c r="U411" s="78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78"/>
      <x:c r="U412" s="78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78"/>
      <x:c r="U413" s="78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78"/>
      <x:c r="U414" s="78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78"/>
      <x:c r="U415" s="78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78"/>
      <x:c r="U416" s="78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78"/>
      <x:c r="U417" s="78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78"/>
      <x:c r="U418" s="78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78"/>
      <x:c r="U419" s="78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78"/>
      <x:c r="U420" s="78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78"/>
      <x:c r="U421" s="78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78"/>
      <x:c r="U422" s="78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78"/>
      <x:c r="U423" s="78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78"/>
      <x:c r="U424" s="78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78"/>
      <x:c r="U425" s="78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78"/>
      <x:c r="U426" s="78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78"/>
      <x:c r="U427" s="78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78"/>
      <x:c r="U428" s="78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78"/>
      <x:c r="U429" s="78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78"/>
      <x:c r="U430" s="78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78"/>
      <x:c r="U431" s="78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78"/>
      <x:c r="U432" s="78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78"/>
      <x:c r="U433" s="78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78"/>
      <x:c r="U434" s="78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78"/>
      <x:c r="U435" s="78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78"/>
      <x:c r="U436" s="78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78"/>
      <x:c r="U437" s="78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78"/>
      <x:c r="U438" s="78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78"/>
      <x:c r="U439" s="78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78"/>
      <x:c r="U440" s="78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78"/>
      <x:c r="U441" s="78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78"/>
      <x:c r="U442" s="78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78"/>
      <x:c r="U443" s="78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78"/>
      <x:c r="U444" s="78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78"/>
      <x:c r="U445" s="78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78"/>
      <x:c r="U446" s="78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78"/>
      <x:c r="U447" s="78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78"/>
      <x:c r="U448" s="78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78"/>
      <x:c r="U449" s="78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78"/>
      <x:c r="U450" s="78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78"/>
      <x:c r="U451" s="78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78"/>
      <x:c r="U452" s="78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78"/>
      <x:c r="U453" s="78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78"/>
      <x:c r="U454" s="78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78"/>
      <x:c r="U455" s="78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78"/>
      <x:c r="U456" s="78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78"/>
      <x:c r="U457" s="78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78"/>
      <x:c r="U458" s="78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78"/>
      <x:c r="U459" s="78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78"/>
      <x:c r="U460" s="78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78"/>
      <x:c r="U461" s="78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78"/>
      <x:c r="U462" s="78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78"/>
      <x:c r="U463" s="78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78"/>
      <x:c r="U464" s="78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78"/>
      <x:c r="U465" s="78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78"/>
      <x:c r="U466" s="78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78"/>
      <x:c r="U467" s="78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78"/>
      <x:c r="U468" s="78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78"/>
      <x:c r="U469" s="78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78"/>
      <x:c r="U470" s="78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78"/>
      <x:c r="U471" s="78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78"/>
      <x:c r="U472" s="78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78"/>
      <x:c r="U473" s="78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78"/>
      <x:c r="U474" s="78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78"/>
      <x:c r="U475" s="78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78"/>
      <x:c r="U476" s="78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78"/>
      <x:c r="U477" s="78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78"/>
      <x:c r="U478" s="78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78"/>
      <x:c r="U479" s="78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78"/>
      <x:c r="U480" s="78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78"/>
      <x:c r="U481" s="78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78"/>
      <x:c r="U482" s="78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78"/>
      <x:c r="U483" s="78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78"/>
      <x:c r="U484" s="78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78"/>
      <x:c r="U485" s="78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78"/>
      <x:c r="U486" s="78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78"/>
      <x:c r="U487" s="78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78"/>
      <x:c r="U488" s="78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78"/>
      <x:c r="U489" s="78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78"/>
      <x:c r="U490" s="78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78"/>
      <x:c r="U491" s="78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78"/>
      <x:c r="U492" s="78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78"/>
      <x:c r="U493" s="78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78"/>
      <x:c r="U494" s="78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78"/>
      <x:c r="U495" s="78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78"/>
      <x:c r="U496" s="78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78"/>
      <x:c r="U497" s="78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78"/>
      <x:c r="U498" s="78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78"/>
      <x:c r="U499" s="78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78"/>
      <x:c r="U500" s="78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78"/>
      <x:c r="U501" s="78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78"/>
      <x:c r="U502" s="78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78"/>
      <x:c r="U503" s="78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78"/>
      <x:c r="U504" s="78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78"/>
      <x:c r="U505" s="78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78"/>
      <x:c r="U506" s="78"/>
      <x:c r="V506" s="43"/>
      <x:c r="W506" s="43"/>
      <x:c r="X506" s="43"/>
      <x:c r="Y506" s="43"/>
      <x:c r="Z506" s="43"/>
    </x:row>
  </x:sheetData>
  <x:mergeCells>
    <x:mergeCell ref="A4:O4"/>
  </x:mergeCells>
  <x:dataValidations count="5">
    <x:dataValidation type="list" errorStyle="stop" operator="between" allowBlank="1" showDropDown="0" showInputMessage="0" showErrorMessage="0" sqref="F7:F506">
      <x:formula1>"Highlight,What it means,Side note,Test,Known,Flag,Bottom line,Path: Badge,Path: Where we stand,Path: The issue,Path: What covers it,Path: Options,Path: To confirm,Caption"</x:formula1>
      <x:formula2>0</x:formula2>
    </x:dataValidation>
    <x:dataValidation type="list" errorStyle="stop" operator="between" allowBlank="1" showDropDown="0" showInputMessage="0" showErrorMessage="0" sqref="J7:J506">
      <x:formula1>"Confirmed,Projected,Placeholder,No data available,Below target,To confirm"</x:formula1>
      <x:formula2>0</x:formula2>
    </x:dataValidation>
    <x:dataValidation type="list" errorStyle="stop" operator="between" allowBlank="1" showDropDown="0" showInputMessage="0" showErrorMessage="0" sqref="K7:K506">
      <x:formula1>"Problem,Positive,Flag,Neutral"</x:formula1>
      <x:formula2>0</x:formula2>
    </x:dataValidation>
    <x:dataValidation type="list" errorStyle="stop" operator="between" allowBlank="1" showDropDown="0" showInputMessage="0" showErrorMessage="0" sqref="M7:M506">
      <x:formula1>"Rule-Generated,AI-Drafted,Analyst-Written"</x:formula1>
      <x:formula2>0</x:formula2>
    </x:dataValidation>
    <x:dataValidation type="list" errorStyle="stop" operator="between" allowBlank="1" showDropDown="0" showInputMessage="0" showErrorMessage="0" sqref="Q7:Q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16" style="1" hidden="0" customWidth="1"/>
    <x:col min="5" max="5" width="46" style="1" hidden="0" customWidth="1"/>
    <x:col min="6" max="6" width="14" style="1" hidden="0" customWidth="1"/>
    <x:col min="7" max="7" width="50" style="1" hidden="0" customWidth="1"/>
    <x:col min="8" max="8" width="32" style="1" hidden="0" customWidth="1"/>
    <x:col min="9" max="9" width="14" style="1" hidden="0" customWidth="1"/>
    <x:col min="10" max="10" width="18" style="1" hidden="0" customWidth="1"/>
    <x:col min="11" max="11" width="44" style="1" hidden="0" customWidth="1"/>
    <x:col min="12" max="12" width="24" style="1" hidden="0" customWidth="1"/>
    <x:col min="13" max="13" width="14" style="1" hidden="0" customWidth="1"/>
    <x:col min="14" max="14" width="16" style="1" hidden="0" customWidth="1"/>
    <x:col min="15" max="15" width="12" style="1" hidden="0" customWidth="1"/>
    <x:col min="16" max="16" width="16" style="1" hidden="0" customWidth="1"/>
    <x:col min="17" max="17" width="14" style="1" hidden="0" customWidth="1"/>
    <x:col min="18" max="18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2009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676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2010</x:v>
      </x:c>
      <x:c r="B6" s="298" t="s">
        <x:v>1057</x:v>
      </x:c>
      <x:c r="C6" s="298" t="s">
        <x:v>1259</x:v>
      </x:c>
      <x:c r="D6" s="298" t="s">
        <x:v>2011</x:v>
      </x:c>
      <x:c r="E6" s="298" t="s">
        <x:v>2012</x:v>
      </x:c>
      <x:c r="F6" s="298" t="s">
        <x:v>1956</x:v>
      </x:c>
      <x:c r="G6" s="298" t="s">
        <x:v>2013</x:v>
      </x:c>
      <x:c r="H6" s="298" t="s">
        <x:v>689</x:v>
      </x:c>
      <x:c r="I6" s="298" t="s">
        <x:v>2014</x:v>
      </x:c>
      <x:c r="J6" s="298" t="s">
        <x:v>1500</x:v>
      </x:c>
      <x:c r="K6" s="298" t="s">
        <x:v>2015</x:v>
      </x:c>
      <x:c r="L6" s="298" t="s">
        <x:v>696</x:v>
      </x:c>
      <x:c r="M6" s="298" t="s">
        <x:v>584</x:v>
      </x:c>
      <x:c r="N6" s="298" t="s">
        <x:v>2008</x:v>
      </x:c>
      <x:c r="O6" s="298" t="s">
        <x:v>1076</x:v>
      </x:c>
      <x:c r="P6" s="298" t="s">
        <x:v>673</x:v>
      </x:c>
      <x:c r="Q6" s="298" t="s">
        <x:v>1493</x:v>
      </x:c>
      <x:c r="R6" s="298" t="s">
        <x:v>448</x:v>
      </x:c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4">
    <x:dataValidation type="list" errorStyle="stop" operator="between" allowBlank="1" showDropDown="0" showInputMessage="0" showErrorMessage="0" sqref="F7:F506">
      <x:formula1>"Finance,Affordability,Mission,Governance,Assets,Evidence"</x:formula1>
      <x:formula2>0</x:formula2>
    </x:dataValidation>
    <x:dataValidation type="list" errorStyle="stop" operator="between" allowBlank="1" showDropDown="0" showInputMessage="0" showErrorMessage="0" sqref="J7:J506">
      <x:formula1>"Confirmed,Projected,Placeholder,No data available"</x:formula1>
      <x:formula2>0</x:formula2>
    </x:dataValidation>
    <x:dataValidation type="list" errorStyle="stop" operator="between" allowBlank="1" showDropDown="0" showInputMessage="0" showErrorMessage="0" sqref="N7:N506">
      <x:formula1>"Rule-Generated,AI-Drafted,Analyst-Written"</x:formula1>
      <x:formula2>0</x:formula2>
    </x:dataValidation>
    <x:dataValidation type="list" errorStyle="stop" operator="between" allowBlank="1" showDropDown="0" showInputMessage="0" showErrorMessage="0" sqref="O7:O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14" style="1" hidden="0" customWidth="1"/>
    <x:col min="4" max="4" width="8" style="1" hidden="0" customWidth="1"/>
    <x:col min="5" max="7" width="34" style="1" hidden="0" customWidth="1"/>
    <x:col min="8" max="8" width="36" style="1" hidden="0" customWidth="1"/>
    <x:col min="9" max="9" width="44" style="1" hidden="0" customWidth="1"/>
    <x:col min="10" max="10" width="20" style="1" hidden="0" customWidth="1"/>
    <x:col min="11" max="11" width="44" style="1" hidden="0" customWidth="1"/>
    <x:col min="12" max="12" width="40" style="1" hidden="0" customWidth="1"/>
    <x:col min="13" max="13" width="10" style="1" hidden="0" customWidth="1"/>
    <x:col min="14" max="14" width="30" style="1" hidden="0" customWidth="1"/>
    <x:col min="15" max="15" width="14" style="1" hidden="0" customWidth="1"/>
    <x:col min="16" max="16" width="16" style="1" hidden="0" customWidth="1"/>
    <x:col min="17" max="17" width="12" style="1" hidden="0" customWidth="1"/>
    <x:col min="18" max="18" width="14" style="1" hidden="0" customWidth="1"/>
    <x:col min="19" max="19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2016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701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2017</x:v>
      </x:c>
      <x:c r="B6" s="298" t="s">
        <x:v>1057</x:v>
      </x:c>
      <x:c r="C6" s="298" t="s">
        <x:v>2018</x:v>
      </x:c>
      <x:c r="D6" s="298" t="s">
        <x:v>1259</x:v>
      </x:c>
      <x:c r="E6" s="298" t="s">
        <x:v>2019</x:v>
      </x:c>
      <x:c r="F6" s="298" t="s">
        <x:v>2020</x:v>
      </x:c>
      <x:c r="G6" s="298" t="s">
        <x:v>712</x:v>
      </x:c>
      <x:c r="H6" s="298" t="s">
        <x:v>2021</x:v>
      </x:c>
      <x:c r="I6" s="298" t="s">
        <x:v>717</x:v>
      </x:c>
      <x:c r="J6" s="298" t="s">
        <x:v>719</x:v>
      </x:c>
      <x:c r="K6" s="298" t="s">
        <x:v>2022</x:v>
      </x:c>
      <x:c r="L6" s="298" t="s">
        <x:v>2023</x:v>
      </x:c>
      <x:c r="M6" s="298" t="s">
        <x:v>2024</x:v>
      </x:c>
      <x:c r="N6" s="298" t="s">
        <x:v>728</x:v>
      </x:c>
      <x:c r="O6" s="298" t="s">
        <x:v>584</x:v>
      </x:c>
      <x:c r="P6" s="298" t="s">
        <x:v>2008</x:v>
      </x:c>
      <x:c r="Q6" s="298" t="s">
        <x:v>1076</x:v>
      </x:c>
      <x:c r="R6" s="298" t="s">
        <x:v>1493</x:v>
      </x:c>
      <x:c r="S6" s="298" t="s">
        <x:v>448</x:v>
      </x:c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4">
    <x:dataValidation type="list" errorStyle="stop" operator="between" allowBlank="1" showDropDown="0" showInputMessage="0" showErrorMessage="0" sqref="C7:C506">
      <x:formula1>"Portfolio,Evidence,Review rhythm"</x:formula1>
      <x:formula2>0</x:formula2>
    </x:dataValidation>
    <x:dataValidation type="list" errorStyle="stop" operator="between" allowBlank="1" showDropDown="0" showInputMessage="0" showErrorMessage="0" sqref="M7:M506">
      <x:formula1>"Yes,No"</x:formula1>
      <x:formula2>0</x:formula2>
    </x:dataValidation>
    <x:dataValidation type="list" errorStyle="stop" operator="between" allowBlank="1" showDropDown="0" showInputMessage="0" showErrorMessage="0" sqref="P7:P506">
      <x:formula1>"Rule-Generated,AI-Drafted,Analyst-Written"</x:formula1>
      <x:formula2>0</x:formula2>
    </x:dataValidation>
    <x:dataValidation type="list" errorStyle="stop" operator="between" allowBlank="1" showDropDown="0" showInputMessage="0" showErrorMessage="0" sqref="Q7:Q506">
      <x:formula1>"Draft,Approved,Rejected"</x:formula1>
      <x:formula2>0</x:formula2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50" style="1" hidden="0" customWidth="1"/>
    <x:col min="5" max="5" width="28" style="1" hidden="0" customWidth="1"/>
    <x:col min="6" max="6" width="30" style="1" hidden="0" customWidth="1"/>
    <x:col min="7" max="7" width="16" style="1" hidden="0" customWidth="1"/>
    <x:col min="8" max="8" width="18" style="1" hidden="0" customWidth="1"/>
    <x:col min="9" max="9" width="30" style="1" hidden="0" customWidth="1"/>
    <x:col min="10" max="10" width="12" style="1" hidden="0" customWidth="1"/>
    <x:col min="11" max="11" width="36" style="1" hidden="0" customWidth="1"/>
    <x:col min="12" max="12" width="12" style="1" hidden="0" customWidth="1"/>
    <x:col min="13" max="13" width="10" style="1" hidden="0" customWidth="1"/>
    <x:col min="14" max="14" width="8" style="1" hidden="0" customWidth="1"/>
    <x:col min="15" max="15" width="16" style="1" hidden="0" customWidth="1"/>
    <x:col min="16" max="16" width="20" style="1" hidden="0" customWidth="1"/>
    <x:col min="17" max="17" width="12" style="1" hidden="0" customWidth="1"/>
    <x:col min="18" max="18" width="14" style="1" hidden="0" customWidth="1"/>
    <x:col min="19" max="19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1425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732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2025</x:v>
      </x:c>
      <x:c r="B6" s="298" t="s">
        <x:v>1057</x:v>
      </x:c>
      <x:c r="C6" s="298" t="s">
        <x:v>1259</x:v>
      </x:c>
      <x:c r="D6" s="298" t="s">
        <x:v>2026</x:v>
      </x:c>
      <x:c r="E6" s="298" t="s">
        <x:v>737</x:v>
      </x:c>
      <x:c r="F6" s="298" t="s">
        <x:v>740</x:v>
      </x:c>
      <x:c r="G6" s="298" t="s">
        <x:v>2027</x:v>
      </x:c>
      <x:c r="H6" s="298" t="s">
        <x:v>745</x:v>
      </x:c>
      <x:c r="I6" s="298" t="s">
        <x:v>747</x:v>
      </x:c>
      <x:c r="J6" s="298" t="s">
        <x:v>750</x:v>
      </x:c>
      <x:c r="K6" s="298" t="s">
        <x:v>752</x:v>
      </x:c>
      <x:c r="L6" s="298" t="s">
        <x:v>1060</x:v>
      </x:c>
      <x:c r="M6" s="298" t="s">
        <x:v>2028</x:v>
      </x:c>
      <x:c r="N6" s="298" t="s">
        <x:v>758</x:v>
      </x:c>
      <x:c r="O6" s="298" t="s">
        <x:v>760</x:v>
      </x:c>
      <x:c r="P6" s="298" t="s">
        <x:v>761</x:v>
      </x:c>
      <x:c r="Q6" s="298" t="s">
        <x:v>763</x:v>
      </x:c>
      <x:c r="R6" s="298" t="s">
        <x:v>1493</x:v>
      </x:c>
      <x:c r="S6" s="298" t="s">
        <x:v>448</x:v>
      </x:c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3">
    <x:dataValidation type="list" errorStyle="stop" operator="between" allowBlank="1" showDropDown="0" showInputMessage="0" showErrorMessage="0" sqref="G7:G506">
      <x:formula1>"Board,CEO,Finance lead,Housing lead,Development lead,IREI analyst"</x:formula1>
      <x:formula2>0</x:formula2>
    </x:dataValidation>
    <x:dataValidation type="list" errorStyle="stop" operator="between" allowBlank="1" showDropDown="0" showInputMessage="0" showErrorMessage="0" sqref="L7:L506">
      <x:formula1>"Proposed,In progress,Done,Overdue"</x:formula1>
      <x:formula2>0</x:formula2>
    </x:dataValidation>
    <x:dataValidation type="list" errorStyle="stop" operator="between" allowBlank="1" showDropDown="0" showInputMessage="0" showErrorMessage="0" sqref="M7:M506">
      <x:formula1>"Yes,No"</x:formula1>
      <x:formula2>0</x:formula2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56" style="1" hidden="0" customWidth="1"/>
    <x:col min="4" max="4" width="12" style="1" hidden="0" customWidth="1"/>
    <x:col min="5" max="6" width="14" style="1" hidden="0" customWidth="1"/>
    <x:col min="7" max="7" width="34" style="1" hidden="0" customWidth="1"/>
    <x:col min="8" max="8" width="20" style="1" hidden="0" customWidth="1"/>
    <x:col min="9" max="9" width="12" style="1" hidden="0" customWidth="1"/>
    <x:col min="10" max="10" width="18" style="1" hidden="0" customWidth="1"/>
    <x:col min="11" max="11" width="14" style="1" hidden="0" customWidth="1"/>
    <x:col min="12" max="12" width="40" style="1" hidden="0" customWidth="1"/>
    <x:col min="13" max="13" width="22" style="1" hidden="0" customWidth="1"/>
    <x:col min="14" max="14" width="42" style="1" hidden="0" customWidth="1"/>
    <x:col min="15" max="15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1450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765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2029</x:v>
      </x:c>
      <x:c r="B6" s="298" t="s">
        <x:v>1057</x:v>
      </x:c>
      <x:c r="C6" s="298" t="s">
        <x:v>2030</x:v>
      </x:c>
      <x:c r="D6" s="298" t="s">
        <x:v>2031</x:v>
      </x:c>
      <x:c r="E6" s="298" t="s">
        <x:v>2032</x:v>
      </x:c>
      <x:c r="F6" s="298" t="s">
        <x:v>2033</x:v>
      </x:c>
      <x:c r="G6" s="298" t="s">
        <x:v>777</x:v>
      </x:c>
      <x:c r="H6" s="298" t="s">
        <x:v>779</x:v>
      </x:c>
      <x:c r="I6" s="298" t="s">
        <x:v>781</x:v>
      </x:c>
      <x:c r="J6" s="298" t="s">
        <x:v>2034</x:v>
      </x:c>
      <x:c r="K6" s="298" t="s">
        <x:v>1493</x:v>
      </x:c>
      <x:c r="L6" s="298" t="s">
        <x:v>448</x:v>
      </x:c>
      <x:c r="M6" s="299"/>
      <x:c r="N6" s="299"/>
      <x:c r="O6" s="298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9"/>
      <x:c r="N13" s="79"/>
      <x:c r="O13" s="79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9"/>
      <x:c r="N14" s="79"/>
      <x:c r="O14" s="79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9"/>
      <x:c r="N15" s="79"/>
      <x:c r="O15" s="79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9"/>
      <x:c r="N16" s="79"/>
      <x:c r="O16" s="79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9"/>
      <x:c r="N17" s="79"/>
      <x:c r="O17" s="79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9"/>
      <x:c r="N18" s="79"/>
      <x:c r="O18" s="79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9"/>
      <x:c r="N19" s="79"/>
      <x:c r="O19" s="79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80"/>
      <x:c r="N20" s="80"/>
      <x:c r="O20" s="80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81"/>
      <x:c r="N21" s="81"/>
      <x:c r="O21" s="81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1">
    <x:dataValidation type="list" errorStyle="stop" operator="between" allowBlank="1" showDropDown="0" showInputMessage="0" showErrorMessage="0" sqref="E7:E506">
      <x:formula1>"Board,CEO,Management"</x:formula1>
      <x:formula2>0</x:formula2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0" style="1" hidden="0" customWidth="1"/>
    <x:col min="2" max="2" width="18" style="1" hidden="0" customWidth="1"/>
    <x:col min="3" max="3" width="24" style="1" hidden="0" customWidth="1"/>
    <x:col min="4" max="4" width="42" style="1" hidden="0" customWidth="1"/>
    <x:col min="5" max="6" width="24" style="1" hidden="0" customWidth="1"/>
    <x:col min="7" max="7" width="16" style="1" hidden="0" customWidth="1"/>
    <x:col min="8" max="8" width="38" style="1" hidden="0" customWidth="1"/>
    <x:col min="9" max="9" width="16" style="1" hidden="0" customWidth="1"/>
    <x:col min="10" max="11" width="18" style="1" hidden="0" customWidth="1"/>
    <x:col min="12" max="12" width="46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2035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2036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2037</x:v>
      </x:c>
      <x:c r="B6" s="27" t="s">
        <x:v>1057</x:v>
      </x:c>
      <x:c r="C6" s="27" t="s">
        <x:v>2038</x:v>
      </x:c>
      <x:c r="D6" s="27" t="s">
        <x:v>2039</x:v>
      </x:c>
      <x:c r="E6" s="28" t="s">
        <x:v>2040</x:v>
      </x:c>
      <x:c r="F6" s="28" t="s">
        <x:v>2041</x:v>
      </x:c>
      <x:c r="G6" s="27" t="s">
        <x:v>1060</x:v>
      </x:c>
      <x:c r="H6" s="28" t="s">
        <x:v>2042</x:v>
      </x:c>
      <x:c r="I6" s="28" t="s">
        <x:v>1951</x:v>
      </x:c>
      <x:c r="J6" s="27" t="s">
        <x:v>2043</x:v>
      </x:c>
      <x:c r="K6" s="28" t="s">
        <x:v>2044</x:v>
      </x:c>
      <x:c r="L6" s="28" t="s">
        <x:v>2045</x:v>
      </x:c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31.5" hidden="0" customHeight="1">
      <x:c r="A7" s="149"/>
      <x:c r="B7" s="149"/>
      <x:c r="C7" s="149"/>
      <x:c r="D7" s="149"/>
      <x:c r="E7" s="149"/>
      <x:c r="F7" s="149"/>
      <x:c r="G7" s="149"/>
      <x:c r="H7" s="149"/>
      <x:c r="I7" s="149"/>
      <x:c r="J7" s="150"/>
      <x:c r="K7" s="150"/>
      <x:c r="L7" s="149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 ht="31.5" hidden="0" customHeight="1">
      <x:c r="A8" s="149"/>
      <x:c r="B8" s="149"/>
      <x:c r="C8" s="149"/>
      <x:c r="D8" s="149"/>
      <x:c r="E8" s="149"/>
      <x:c r="F8" s="149"/>
      <x:c r="G8" s="149"/>
      <x:c r="H8" s="149"/>
      <x:c r="I8" s="149"/>
      <x:c r="J8" s="150"/>
      <x:c r="K8" s="150"/>
      <x:c r="L8" s="149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 ht="31.5" hidden="0" customHeight="1">
      <x:c r="A9" s="149"/>
      <x:c r="B9" s="149"/>
      <x:c r="C9" s="149"/>
      <x:c r="D9" s="149"/>
      <x:c r="E9" s="149"/>
      <x:c r="F9" s="149"/>
      <x:c r="G9" s="149"/>
      <x:c r="H9" s="149"/>
      <x:c r="I9" s="149"/>
      <x:c r="J9" s="150"/>
      <x:c r="K9" s="150"/>
      <x:c r="L9" s="149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 ht="31.5" hidden="0" customHeight="1">
      <x:c r="A10" s="149"/>
      <x:c r="B10" s="149"/>
      <x:c r="C10" s="149"/>
      <x:c r="D10" s="149"/>
      <x:c r="E10" s="149"/>
      <x:c r="F10" s="149"/>
      <x:c r="G10" s="149"/>
      <x:c r="H10" s="149"/>
      <x:c r="I10" s="149"/>
      <x:c r="J10" s="150"/>
      <x:c r="K10" s="150"/>
      <x:c r="L10" s="149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 ht="31.5" hidden="0" customHeight="1">
      <x:c r="A11" s="149"/>
      <x:c r="B11" s="149"/>
      <x:c r="C11" s="149"/>
      <x:c r="D11" s="149"/>
      <x:c r="E11" s="149"/>
      <x:c r="F11" s="149"/>
      <x:c r="G11" s="149"/>
      <x:c r="H11" s="149"/>
      <x:c r="I11" s="149"/>
      <x:c r="J11" s="150"/>
      <x:c r="K11" s="150"/>
      <x:c r="L11" s="149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 ht="31.5" hidden="0" customHeight="1">
      <x:c r="A12" s="149"/>
      <x:c r="B12" s="149"/>
      <x:c r="C12" s="149"/>
      <x:c r="D12" s="149"/>
      <x:c r="E12" s="149"/>
      <x:c r="F12" s="149"/>
      <x:c r="G12" s="149"/>
      <x:c r="H12" s="149"/>
      <x:c r="I12" s="149"/>
      <x:c r="J12" s="150"/>
      <x:c r="K12" s="150"/>
      <x:c r="L12" s="149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 ht="31.5" hidden="0" customHeight="1">
      <x:c r="A13" s="149"/>
      <x:c r="B13" s="149"/>
      <x:c r="C13" s="149"/>
      <x:c r="D13" s="149"/>
      <x:c r="E13" s="149"/>
      <x:c r="F13" s="149"/>
      <x:c r="G13" s="149"/>
      <x:c r="H13" s="149"/>
      <x:c r="I13" s="149"/>
      <x:c r="J13" s="150"/>
      <x:c r="K13" s="150"/>
      <x:c r="L13" s="149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 ht="31.5" hidden="0" customHeight="1">
      <x:c r="A14" s="149"/>
      <x:c r="B14" s="149"/>
      <x:c r="C14" s="149"/>
      <x:c r="D14" s="149"/>
      <x:c r="E14" s="149"/>
      <x:c r="F14" s="149"/>
      <x:c r="G14" s="149"/>
      <x:c r="H14" s="149"/>
      <x:c r="I14" s="149"/>
      <x:c r="J14" s="150"/>
      <x:c r="K14" s="150"/>
      <x:c r="L14" s="149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 ht="51.75" hidden="0" customHeight="1">
      <x:c r="A15" s="153"/>
      <x:c r="B15" s="153"/>
      <x:c r="C15" s="153"/>
      <x:c r="D15" s="153"/>
      <x:c r="E15" s="153"/>
      <x:c r="F15" s="153"/>
      <x:c r="G15" s="32"/>
      <x:c r="H15" s="153"/>
      <x:c r="I15" s="153"/>
      <x:c r="J15" s="154"/>
      <x:c r="K15" s="154"/>
      <x:c r="L15" s="32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 ht="51.75" hidden="0" customHeight="1">
      <x:c r="A16" s="153"/>
      <x:c r="B16" s="153"/>
      <x:c r="C16" s="153"/>
      <x:c r="D16" s="153"/>
      <x:c r="E16" s="153"/>
      <x:c r="F16" s="153"/>
      <x:c r="G16" s="32"/>
      <x:c r="H16" s="153"/>
      <x:c r="I16" s="153"/>
      <x:c r="J16" s="154"/>
      <x:c r="K16" s="154"/>
      <x:c r="L16" s="32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 ht="51.75" hidden="0" customHeight="1">
      <x:c r="A17" s="153"/>
      <x:c r="B17" s="153"/>
      <x:c r="C17" s="153"/>
      <x:c r="D17" s="153"/>
      <x:c r="E17" s="153"/>
      <x:c r="F17" s="153"/>
      <x:c r="G17" s="32"/>
      <x:c r="H17" s="153"/>
      <x:c r="I17" s="153"/>
      <x:c r="J17" s="154"/>
      <x:c r="K17" s="154"/>
      <x:c r="L17" s="32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 ht="51.75" hidden="0" customHeight="1">
      <x:c r="A18" s="153"/>
      <x:c r="B18" s="153"/>
      <x:c r="C18" s="153"/>
      <x:c r="D18" s="153"/>
      <x:c r="E18" s="153"/>
      <x:c r="F18" s="153"/>
      <x:c r="G18" s="32"/>
      <x:c r="H18" s="153"/>
      <x:c r="I18" s="153"/>
      <x:c r="J18" s="154"/>
      <x:c r="K18" s="154"/>
      <x:c r="L18" s="32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 ht="19.5" hidden="0" customHeight="1">
      <x:c r="A19" s="151"/>
      <x:c r="B19" s="151"/>
      <x:c r="C19" s="151"/>
      <x:c r="D19" s="151"/>
      <x:c r="E19" s="151"/>
      <x:c r="F19" s="151"/>
      <x:c r="G19" s="38"/>
      <x:c r="H19" s="151"/>
      <x:c r="I19" s="151"/>
      <x:c r="J19" s="155"/>
      <x:c r="K19" s="155"/>
      <x:c r="L19" s="38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 ht="19.5" hidden="0" customHeight="1">
      <x:c r="A20" s="152"/>
      <x:c r="B20" s="152"/>
      <x:c r="C20" s="152"/>
      <x:c r="D20" s="152"/>
      <x:c r="E20" s="152"/>
      <x:c r="F20" s="152"/>
      <x:c r="G20" s="41"/>
      <x:c r="H20" s="152"/>
      <x:c r="I20" s="152"/>
      <x:c r="J20" s="156"/>
      <x:c r="K20" s="156"/>
      <x:c r="L20" s="41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 ht="15" hidden="0" customHeight="1">
      <x:c r="A21" s="136"/>
      <x:c r="B21" s="136"/>
      <x:c r="C21" s="136"/>
      <x:c r="D21" s="136"/>
      <x:c r="E21" s="136"/>
      <x:c r="F21" s="136"/>
      <x:c r="G21" s="43"/>
      <x:c r="H21" s="136"/>
      <x:c r="I21" s="136"/>
      <x:c r="J21" s="146"/>
      <x:c r="K21" s="146"/>
      <x:c r="L21" s="43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 ht="15" hidden="0" customHeight="1">
      <x:c r="A22" s="136"/>
      <x:c r="B22" s="136"/>
      <x:c r="C22" s="136"/>
      <x:c r="D22" s="136"/>
      <x:c r="E22" s="136"/>
      <x:c r="F22" s="136"/>
      <x:c r="G22" s="43"/>
      <x:c r="H22" s="136"/>
      <x:c r="I22" s="136"/>
      <x:c r="J22" s="146"/>
      <x:c r="K22" s="146"/>
      <x:c r="L22" s="43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 ht="15" hidden="0" customHeight="1">
      <x:c r="A23" s="136"/>
      <x:c r="B23" s="136"/>
      <x:c r="C23" s="136"/>
      <x:c r="D23" s="136"/>
      <x:c r="E23" s="136"/>
      <x:c r="F23" s="136"/>
      <x:c r="G23" s="43"/>
      <x:c r="H23" s="136"/>
      <x:c r="I23" s="136"/>
      <x:c r="J23" s="146"/>
      <x:c r="K23" s="146"/>
      <x:c r="L23" s="43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 ht="15" hidden="0" customHeight="1">
      <x:c r="A24" s="136"/>
      <x:c r="B24" s="136"/>
      <x:c r="C24" s="136"/>
      <x:c r="D24" s="136"/>
      <x:c r="E24" s="136"/>
      <x:c r="F24" s="136"/>
      <x:c r="G24" s="43"/>
      <x:c r="H24" s="136"/>
      <x:c r="I24" s="136"/>
      <x:c r="J24" s="146"/>
      <x:c r="K24" s="146"/>
      <x:c r="L24" s="43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 ht="15" hidden="0" customHeight="1">
      <x:c r="A25" s="136"/>
      <x:c r="B25" s="136"/>
      <x:c r="C25" s="136"/>
      <x:c r="D25" s="136"/>
      <x:c r="E25" s="136"/>
      <x:c r="F25" s="136"/>
      <x:c r="G25" s="43"/>
      <x:c r="H25" s="136"/>
      <x:c r="I25" s="136"/>
      <x:c r="J25" s="146"/>
      <x:c r="K25" s="146"/>
      <x:c r="L25" s="43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 ht="15" hidden="0" customHeight="1">
      <x:c r="A26" s="136"/>
      <x:c r="B26" s="136"/>
      <x:c r="C26" s="136"/>
      <x:c r="D26" s="136"/>
      <x:c r="E26" s="136"/>
      <x:c r="F26" s="136"/>
      <x:c r="G26" s="43"/>
      <x:c r="H26" s="136"/>
      <x:c r="I26" s="136"/>
      <x:c r="J26" s="146"/>
      <x:c r="K26" s="146"/>
      <x:c r="L26" s="43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 ht="15" hidden="0" customHeight="1">
      <x:c r="A27" s="136"/>
      <x:c r="B27" s="136"/>
      <x:c r="C27" s="136"/>
      <x:c r="D27" s="136"/>
      <x:c r="E27" s="136"/>
      <x:c r="F27" s="136"/>
      <x:c r="G27" s="43"/>
      <x:c r="H27" s="136"/>
      <x:c r="I27" s="136"/>
      <x:c r="J27" s="146"/>
      <x:c r="K27" s="146"/>
      <x:c r="L27" s="43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 ht="15" hidden="0" customHeight="1">
      <x:c r="A28" s="136"/>
      <x:c r="B28" s="136"/>
      <x:c r="C28" s="136"/>
      <x:c r="D28" s="136"/>
      <x:c r="E28" s="136"/>
      <x:c r="F28" s="136"/>
      <x:c r="G28" s="43"/>
      <x:c r="H28" s="136"/>
      <x:c r="I28" s="136"/>
      <x:c r="J28" s="146"/>
      <x:c r="K28" s="146"/>
      <x:c r="L28" s="43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 ht="15" hidden="0" customHeight="1">
      <x:c r="A29" s="136"/>
      <x:c r="B29" s="136"/>
      <x:c r="C29" s="136"/>
      <x:c r="D29" s="136"/>
      <x:c r="E29" s="136"/>
      <x:c r="F29" s="136"/>
      <x:c r="G29" s="43"/>
      <x:c r="H29" s="136"/>
      <x:c r="I29" s="136"/>
      <x:c r="J29" s="146"/>
      <x:c r="K29" s="146"/>
      <x:c r="L29" s="43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 ht="15" hidden="0" customHeight="1">
      <x:c r="A30" s="136"/>
      <x:c r="B30" s="136"/>
      <x:c r="C30" s="136"/>
      <x:c r="D30" s="136"/>
      <x:c r="E30" s="136"/>
      <x:c r="F30" s="136"/>
      <x:c r="G30" s="43"/>
      <x:c r="H30" s="136"/>
      <x:c r="I30" s="136"/>
      <x:c r="J30" s="146"/>
      <x:c r="K30" s="146"/>
      <x:c r="L30" s="43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 ht="15" hidden="0" customHeight="1">
      <x:c r="A31" s="136"/>
      <x:c r="B31" s="136"/>
      <x:c r="C31" s="136"/>
      <x:c r="D31" s="136"/>
      <x:c r="E31" s="136"/>
      <x:c r="F31" s="136"/>
      <x:c r="G31" s="43"/>
      <x:c r="H31" s="136"/>
      <x:c r="I31" s="136"/>
      <x:c r="J31" s="146"/>
      <x:c r="K31" s="146"/>
      <x:c r="L31" s="43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 ht="15" hidden="0" customHeight="1">
      <x:c r="A32" s="136"/>
      <x:c r="B32" s="136"/>
      <x:c r="C32" s="136"/>
      <x:c r="D32" s="136"/>
      <x:c r="E32" s="136"/>
      <x:c r="F32" s="136"/>
      <x:c r="G32" s="43"/>
      <x:c r="H32" s="136"/>
      <x:c r="I32" s="136"/>
      <x:c r="J32" s="146"/>
      <x:c r="K32" s="146"/>
      <x:c r="L32" s="43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 ht="15" hidden="0" customHeight="1">
      <x:c r="A33" s="136"/>
      <x:c r="B33" s="136"/>
      <x:c r="C33" s="136"/>
      <x:c r="D33" s="136"/>
      <x:c r="E33" s="136"/>
      <x:c r="F33" s="136"/>
      <x:c r="G33" s="43"/>
      <x:c r="H33" s="136"/>
      <x:c r="I33" s="136"/>
      <x:c r="J33" s="146"/>
      <x:c r="K33" s="146"/>
      <x:c r="L33" s="43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15" hidden="0" customHeight="1">
      <x:c r="A34" s="136"/>
      <x:c r="B34" s="136"/>
      <x:c r="C34" s="136"/>
      <x:c r="D34" s="136"/>
      <x:c r="E34" s="136"/>
      <x:c r="F34" s="136"/>
      <x:c r="G34" s="43"/>
      <x:c r="H34" s="136"/>
      <x:c r="I34" s="136"/>
      <x:c r="J34" s="146"/>
      <x:c r="K34" s="146"/>
      <x:c r="L34" s="43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15" hidden="0" customHeight="1">
      <x:c r="A35" s="136"/>
      <x:c r="B35" s="136"/>
      <x:c r="C35" s="136"/>
      <x:c r="D35" s="136"/>
      <x:c r="E35" s="136"/>
      <x:c r="F35" s="136"/>
      <x:c r="G35" s="43"/>
      <x:c r="H35" s="136"/>
      <x:c r="I35" s="136"/>
      <x:c r="J35" s="146"/>
      <x:c r="K35" s="146"/>
      <x:c r="L35" s="43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15" hidden="0" customHeight="1">
      <x:c r="A36" s="136"/>
      <x:c r="B36" s="136"/>
      <x:c r="C36" s="136"/>
      <x:c r="D36" s="136"/>
      <x:c r="E36" s="136"/>
      <x:c r="F36" s="136"/>
      <x:c r="G36" s="43"/>
      <x:c r="H36" s="136"/>
      <x:c r="I36" s="136"/>
      <x:c r="J36" s="146"/>
      <x:c r="K36" s="146"/>
      <x:c r="L36" s="43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15" hidden="0" customHeight="1">
      <x:c r="A37" s="136"/>
      <x:c r="B37" s="136"/>
      <x:c r="C37" s="136"/>
      <x:c r="D37" s="136"/>
      <x:c r="E37" s="136"/>
      <x:c r="F37" s="136"/>
      <x:c r="G37" s="43"/>
      <x:c r="H37" s="136"/>
      <x:c r="I37" s="136"/>
      <x:c r="J37" s="146"/>
      <x:c r="K37" s="146"/>
      <x:c r="L37" s="43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15" hidden="0" customHeight="1">
      <x:c r="A38" s="136"/>
      <x:c r="B38" s="136"/>
      <x:c r="C38" s="136"/>
      <x:c r="D38" s="136"/>
      <x:c r="E38" s="136"/>
      <x:c r="F38" s="136"/>
      <x:c r="G38" s="43"/>
      <x:c r="H38" s="136"/>
      <x:c r="I38" s="136"/>
      <x:c r="J38" s="146"/>
      <x:c r="K38" s="146"/>
      <x:c r="L38" s="43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 ht="15" hidden="0" customHeight="1">
      <x:c r="A39" s="136"/>
      <x:c r="B39" s="136"/>
      <x:c r="C39" s="136"/>
      <x:c r="D39" s="136"/>
      <x:c r="E39" s="136"/>
      <x:c r="F39" s="136"/>
      <x:c r="G39" s="43"/>
      <x:c r="H39" s="136"/>
      <x:c r="I39" s="136"/>
      <x:c r="J39" s="146"/>
      <x:c r="K39" s="146"/>
      <x:c r="L39" s="43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 ht="15" hidden="0" customHeight="1">
      <x:c r="A40" s="136"/>
      <x:c r="B40" s="136"/>
      <x:c r="C40" s="136"/>
      <x:c r="D40" s="136"/>
      <x:c r="E40" s="136"/>
      <x:c r="F40" s="136"/>
      <x:c r="G40" s="43"/>
      <x:c r="H40" s="136"/>
      <x:c r="I40" s="136"/>
      <x:c r="J40" s="146"/>
      <x:c r="K40" s="146"/>
      <x:c r="L40" s="43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 ht="15" hidden="0" customHeight="1">
      <x:c r="A41" s="136"/>
      <x:c r="B41" s="136"/>
      <x:c r="C41" s="136"/>
      <x:c r="D41" s="136"/>
      <x:c r="E41" s="136"/>
      <x:c r="F41" s="136"/>
      <x:c r="G41" s="43"/>
      <x:c r="H41" s="136"/>
      <x:c r="I41" s="136"/>
      <x:c r="J41" s="146"/>
      <x:c r="K41" s="146"/>
      <x:c r="L41" s="43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 ht="15" hidden="0" customHeight="1">
      <x:c r="A42" s="136"/>
      <x:c r="B42" s="136"/>
      <x:c r="C42" s="136"/>
      <x:c r="D42" s="136"/>
      <x:c r="E42" s="136"/>
      <x:c r="F42" s="136"/>
      <x:c r="G42" s="43"/>
      <x:c r="H42" s="136"/>
      <x:c r="I42" s="136"/>
      <x:c r="J42" s="146"/>
      <x:c r="K42" s="146"/>
      <x:c r="L42" s="43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15" hidden="0" customHeight="1">
      <x:c r="A43" s="136"/>
      <x:c r="B43" s="136"/>
      <x:c r="C43" s="136"/>
      <x:c r="D43" s="136"/>
      <x:c r="E43" s="136"/>
      <x:c r="F43" s="136"/>
      <x:c r="G43" s="43"/>
      <x:c r="H43" s="136"/>
      <x:c r="I43" s="136"/>
      <x:c r="J43" s="146"/>
      <x:c r="K43" s="146"/>
      <x:c r="L43" s="43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15" hidden="0" customHeight="1">
      <x:c r="A44" s="136"/>
      <x:c r="B44" s="136"/>
      <x:c r="C44" s="136"/>
      <x:c r="D44" s="136"/>
      <x:c r="E44" s="136"/>
      <x:c r="F44" s="136"/>
      <x:c r="G44" s="43"/>
      <x:c r="H44" s="136"/>
      <x:c r="I44" s="136"/>
      <x:c r="J44" s="146"/>
      <x:c r="K44" s="146"/>
      <x:c r="L44" s="43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 ht="15" hidden="0" customHeight="1">
      <x:c r="A45" s="136"/>
      <x:c r="B45" s="136"/>
      <x:c r="C45" s="136"/>
      <x:c r="D45" s="136"/>
      <x:c r="E45" s="136"/>
      <x:c r="F45" s="136"/>
      <x:c r="G45" s="43"/>
      <x:c r="H45" s="136"/>
      <x:c r="I45" s="136"/>
      <x:c r="J45" s="146"/>
      <x:c r="K45" s="146"/>
      <x:c r="L45" s="43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 ht="15" hidden="0" customHeight="1">
      <x:c r="A46" s="136"/>
      <x:c r="B46" s="136"/>
      <x:c r="C46" s="136"/>
      <x:c r="D46" s="136"/>
      <x:c r="E46" s="136"/>
      <x:c r="F46" s="136"/>
      <x:c r="G46" s="43"/>
      <x:c r="H46" s="136"/>
      <x:c r="I46" s="136"/>
      <x:c r="J46" s="146"/>
      <x:c r="K46" s="146"/>
      <x:c r="L46" s="43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 ht="15" hidden="0" customHeight="1">
      <x:c r="A47" s="136"/>
      <x:c r="B47" s="136"/>
      <x:c r="C47" s="136"/>
      <x:c r="D47" s="136"/>
      <x:c r="E47" s="136"/>
      <x:c r="F47" s="136"/>
      <x:c r="G47" s="43"/>
      <x:c r="H47" s="136"/>
      <x:c r="I47" s="136"/>
      <x:c r="J47" s="146"/>
      <x:c r="K47" s="146"/>
      <x:c r="L47" s="43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 ht="15" hidden="0" customHeight="1">
      <x:c r="A48" s="136"/>
      <x:c r="B48" s="136"/>
      <x:c r="C48" s="136"/>
      <x:c r="D48" s="136"/>
      <x:c r="E48" s="136"/>
      <x:c r="F48" s="136"/>
      <x:c r="G48" s="43"/>
      <x:c r="H48" s="136"/>
      <x:c r="I48" s="136"/>
      <x:c r="J48" s="146"/>
      <x:c r="K48" s="146"/>
      <x:c r="L48" s="43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 ht="15" hidden="0" customHeight="1">
      <x:c r="A49" s="136"/>
      <x:c r="B49" s="136"/>
      <x:c r="C49" s="136"/>
      <x:c r="D49" s="136"/>
      <x:c r="E49" s="136"/>
      <x:c r="F49" s="136"/>
      <x:c r="G49" s="43"/>
      <x:c r="H49" s="136"/>
      <x:c r="I49" s="136"/>
      <x:c r="J49" s="146"/>
      <x:c r="K49" s="146"/>
      <x:c r="L49" s="43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 ht="15" hidden="0" customHeight="1">
      <x:c r="A50" s="136"/>
      <x:c r="B50" s="136"/>
      <x:c r="C50" s="136"/>
      <x:c r="D50" s="136"/>
      <x:c r="E50" s="136"/>
      <x:c r="F50" s="136"/>
      <x:c r="G50" s="43"/>
      <x:c r="H50" s="136"/>
      <x:c r="I50" s="136"/>
      <x:c r="J50" s="146"/>
      <x:c r="K50" s="146"/>
      <x:c r="L50" s="43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 ht="15" hidden="0" customHeight="1">
      <x:c r="A51" s="136"/>
      <x:c r="B51" s="136"/>
      <x:c r="C51" s="136"/>
      <x:c r="D51" s="136"/>
      <x:c r="E51" s="136"/>
      <x:c r="F51" s="136"/>
      <x:c r="G51" s="43"/>
      <x:c r="H51" s="136"/>
      <x:c r="I51" s="136"/>
      <x:c r="J51" s="146"/>
      <x:c r="K51" s="146"/>
      <x:c r="L51" s="43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 ht="15" hidden="0" customHeight="1">
      <x:c r="A52" s="136"/>
      <x:c r="B52" s="136"/>
      <x:c r="C52" s="136"/>
      <x:c r="D52" s="136"/>
      <x:c r="E52" s="136"/>
      <x:c r="F52" s="136"/>
      <x:c r="G52" s="43"/>
      <x:c r="H52" s="136"/>
      <x:c r="I52" s="136"/>
      <x:c r="J52" s="146"/>
      <x:c r="K52" s="146"/>
      <x:c r="L52" s="43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 ht="15" hidden="0" customHeight="1">
      <x:c r="A53" s="136"/>
      <x:c r="B53" s="136"/>
      <x:c r="C53" s="136"/>
      <x:c r="D53" s="136"/>
      <x:c r="E53" s="136"/>
      <x:c r="F53" s="136"/>
      <x:c r="G53" s="43"/>
      <x:c r="H53" s="136"/>
      <x:c r="I53" s="136"/>
      <x:c r="J53" s="146"/>
      <x:c r="K53" s="146"/>
      <x:c r="L53" s="43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 ht="15" hidden="0" customHeight="1">
      <x:c r="A54" s="136"/>
      <x:c r="B54" s="136"/>
      <x:c r="C54" s="136"/>
      <x:c r="D54" s="136"/>
      <x:c r="E54" s="136"/>
      <x:c r="F54" s="136"/>
      <x:c r="G54" s="43"/>
      <x:c r="H54" s="136"/>
      <x:c r="I54" s="136"/>
      <x:c r="J54" s="146"/>
      <x:c r="K54" s="146"/>
      <x:c r="L54" s="43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 ht="15" hidden="0" customHeight="1">
      <x:c r="A55" s="136"/>
      <x:c r="B55" s="136"/>
      <x:c r="C55" s="136"/>
      <x:c r="D55" s="136"/>
      <x:c r="E55" s="136"/>
      <x:c r="F55" s="136"/>
      <x:c r="G55" s="43"/>
      <x:c r="H55" s="136"/>
      <x:c r="I55" s="136"/>
      <x:c r="J55" s="146"/>
      <x:c r="K55" s="146"/>
      <x:c r="L55" s="43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 ht="15" hidden="0" customHeight="1">
      <x:c r="A56" s="136"/>
      <x:c r="B56" s="136"/>
      <x:c r="C56" s="136"/>
      <x:c r="D56" s="136"/>
      <x:c r="E56" s="136"/>
      <x:c r="F56" s="136"/>
      <x:c r="G56" s="43"/>
      <x:c r="H56" s="136"/>
      <x:c r="I56" s="136"/>
      <x:c r="J56" s="146"/>
      <x:c r="K56" s="146"/>
      <x:c r="L56" s="43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 ht="15" hidden="0" customHeight="1">
      <x:c r="A57" s="136"/>
      <x:c r="B57" s="136"/>
      <x:c r="C57" s="136"/>
      <x:c r="D57" s="136"/>
      <x:c r="E57" s="136"/>
      <x:c r="F57" s="136"/>
      <x:c r="G57" s="43"/>
      <x:c r="H57" s="136"/>
      <x:c r="I57" s="136"/>
      <x:c r="J57" s="146"/>
      <x:c r="K57" s="146"/>
      <x:c r="L57" s="43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 ht="15" hidden="0" customHeight="1">
      <x:c r="A58" s="136"/>
      <x:c r="B58" s="136"/>
      <x:c r="C58" s="136"/>
      <x:c r="D58" s="136"/>
      <x:c r="E58" s="136"/>
      <x:c r="F58" s="136"/>
      <x:c r="G58" s="43"/>
      <x:c r="H58" s="136"/>
      <x:c r="I58" s="136"/>
      <x:c r="J58" s="146"/>
      <x:c r="K58" s="146"/>
      <x:c r="L58" s="43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 ht="15" hidden="0" customHeight="1">
      <x:c r="A59" s="136"/>
      <x:c r="B59" s="136"/>
      <x:c r="C59" s="136"/>
      <x:c r="D59" s="136"/>
      <x:c r="E59" s="136"/>
      <x:c r="F59" s="136"/>
      <x:c r="G59" s="43"/>
      <x:c r="H59" s="136"/>
      <x:c r="I59" s="136"/>
      <x:c r="J59" s="146"/>
      <x:c r="K59" s="146"/>
      <x:c r="L59" s="43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 ht="15" hidden="0" customHeight="1">
      <x:c r="A60" s="136"/>
      <x:c r="B60" s="136"/>
      <x:c r="C60" s="136"/>
      <x:c r="D60" s="136"/>
      <x:c r="E60" s="136"/>
      <x:c r="F60" s="136"/>
      <x:c r="G60" s="43"/>
      <x:c r="H60" s="136"/>
      <x:c r="I60" s="136"/>
      <x:c r="J60" s="146"/>
      <x:c r="K60" s="146"/>
      <x:c r="L60" s="43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 ht="15" hidden="0" customHeight="1">
      <x:c r="A61" s="136"/>
      <x:c r="B61" s="136"/>
      <x:c r="C61" s="136"/>
      <x:c r="D61" s="136"/>
      <x:c r="E61" s="136"/>
      <x:c r="F61" s="136"/>
      <x:c r="G61" s="43"/>
      <x:c r="H61" s="136"/>
      <x:c r="I61" s="136"/>
      <x:c r="J61" s="146"/>
      <x:c r="K61" s="146"/>
      <x:c r="L61" s="43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 ht="15" hidden="0" customHeight="1">
      <x:c r="A62" s="136"/>
      <x:c r="B62" s="136"/>
      <x:c r="C62" s="136"/>
      <x:c r="D62" s="136"/>
      <x:c r="E62" s="136"/>
      <x:c r="F62" s="136"/>
      <x:c r="G62" s="43"/>
      <x:c r="H62" s="136"/>
      <x:c r="I62" s="136"/>
      <x:c r="J62" s="146"/>
      <x:c r="K62" s="146"/>
      <x:c r="L62" s="43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 ht="15" hidden="0" customHeight="1">
      <x:c r="A63" s="136"/>
      <x:c r="B63" s="136"/>
      <x:c r="C63" s="136"/>
      <x:c r="D63" s="136"/>
      <x:c r="E63" s="136"/>
      <x:c r="F63" s="136"/>
      <x:c r="G63" s="43"/>
      <x:c r="H63" s="136"/>
      <x:c r="I63" s="136"/>
      <x:c r="J63" s="146"/>
      <x:c r="K63" s="146"/>
      <x:c r="L63" s="43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 ht="15" hidden="0" customHeight="1">
      <x:c r="A64" s="136"/>
      <x:c r="B64" s="136"/>
      <x:c r="C64" s="136"/>
      <x:c r="D64" s="136"/>
      <x:c r="E64" s="136"/>
      <x:c r="F64" s="136"/>
      <x:c r="G64" s="43"/>
      <x:c r="H64" s="136"/>
      <x:c r="I64" s="136"/>
      <x:c r="J64" s="146"/>
      <x:c r="K64" s="146"/>
      <x:c r="L64" s="43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 ht="15" hidden="0" customHeight="1">
      <x:c r="A65" s="136"/>
      <x:c r="B65" s="136"/>
      <x:c r="C65" s="136"/>
      <x:c r="D65" s="136"/>
      <x:c r="E65" s="136"/>
      <x:c r="F65" s="136"/>
      <x:c r="G65" s="43"/>
      <x:c r="H65" s="136"/>
      <x:c r="I65" s="136"/>
      <x:c r="J65" s="146"/>
      <x:c r="K65" s="146"/>
      <x:c r="L65" s="43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 ht="15" hidden="0" customHeight="1">
      <x:c r="A66" s="136"/>
      <x:c r="B66" s="136"/>
      <x:c r="C66" s="136"/>
      <x:c r="D66" s="136"/>
      <x:c r="E66" s="136"/>
      <x:c r="F66" s="136"/>
      <x:c r="G66" s="43"/>
      <x:c r="H66" s="136"/>
      <x:c r="I66" s="136"/>
      <x:c r="J66" s="146"/>
      <x:c r="K66" s="146"/>
      <x:c r="L66" s="43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 ht="15" hidden="0" customHeight="1">
      <x:c r="A67" s="136"/>
      <x:c r="B67" s="136"/>
      <x:c r="C67" s="136"/>
      <x:c r="D67" s="136"/>
      <x:c r="E67" s="136"/>
      <x:c r="F67" s="136"/>
      <x:c r="G67" s="43"/>
      <x:c r="H67" s="136"/>
      <x:c r="I67" s="136"/>
      <x:c r="J67" s="146"/>
      <x:c r="K67" s="146"/>
      <x:c r="L67" s="43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 ht="15" hidden="0" customHeight="1">
      <x:c r="A68" s="136"/>
      <x:c r="B68" s="136"/>
      <x:c r="C68" s="136"/>
      <x:c r="D68" s="136"/>
      <x:c r="E68" s="136"/>
      <x:c r="F68" s="136"/>
      <x:c r="G68" s="43"/>
      <x:c r="H68" s="136"/>
      <x:c r="I68" s="136"/>
      <x:c r="J68" s="146"/>
      <x:c r="K68" s="146"/>
      <x:c r="L68" s="43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 ht="15" hidden="0" customHeight="1">
      <x:c r="A69" s="136"/>
      <x:c r="B69" s="136"/>
      <x:c r="C69" s="136"/>
      <x:c r="D69" s="136"/>
      <x:c r="E69" s="136"/>
      <x:c r="F69" s="136"/>
      <x:c r="G69" s="43"/>
      <x:c r="H69" s="136"/>
      <x:c r="I69" s="136"/>
      <x:c r="J69" s="146"/>
      <x:c r="K69" s="146"/>
      <x:c r="L69" s="43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 ht="15" hidden="0" customHeight="1">
      <x:c r="A70" s="136"/>
      <x:c r="B70" s="136"/>
      <x:c r="C70" s="136"/>
      <x:c r="D70" s="136"/>
      <x:c r="E70" s="136"/>
      <x:c r="F70" s="136"/>
      <x:c r="G70" s="43"/>
      <x:c r="H70" s="136"/>
      <x:c r="I70" s="136"/>
      <x:c r="J70" s="146"/>
      <x:c r="K70" s="146"/>
      <x:c r="L70" s="43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 ht="15" hidden="0" customHeight="1">
      <x:c r="A71" s="136"/>
      <x:c r="B71" s="136"/>
      <x:c r="C71" s="136"/>
      <x:c r="D71" s="136"/>
      <x:c r="E71" s="136"/>
      <x:c r="F71" s="136"/>
      <x:c r="G71" s="43"/>
      <x:c r="H71" s="136"/>
      <x:c r="I71" s="136"/>
      <x:c r="J71" s="146"/>
      <x:c r="K71" s="146"/>
      <x:c r="L71" s="43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 ht="15" hidden="0" customHeight="1">
      <x:c r="A72" s="136"/>
      <x:c r="B72" s="136"/>
      <x:c r="C72" s="136"/>
      <x:c r="D72" s="136"/>
      <x:c r="E72" s="136"/>
      <x:c r="F72" s="136"/>
      <x:c r="G72" s="43"/>
      <x:c r="H72" s="136"/>
      <x:c r="I72" s="136"/>
      <x:c r="J72" s="146"/>
      <x:c r="K72" s="146"/>
      <x:c r="L72" s="43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 ht="15" hidden="0" customHeight="1">
      <x:c r="A73" s="136"/>
      <x:c r="B73" s="136"/>
      <x:c r="C73" s="136"/>
      <x:c r="D73" s="136"/>
      <x:c r="E73" s="136"/>
      <x:c r="F73" s="136"/>
      <x:c r="G73" s="43"/>
      <x:c r="H73" s="136"/>
      <x:c r="I73" s="136"/>
      <x:c r="J73" s="146"/>
      <x:c r="K73" s="146"/>
      <x:c r="L73" s="43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 ht="15" hidden="0" customHeight="1">
      <x:c r="A74" s="136"/>
      <x:c r="B74" s="136"/>
      <x:c r="C74" s="136"/>
      <x:c r="D74" s="136"/>
      <x:c r="E74" s="136"/>
      <x:c r="F74" s="136"/>
      <x:c r="G74" s="43"/>
      <x:c r="H74" s="136"/>
      <x:c r="I74" s="136"/>
      <x:c r="J74" s="146"/>
      <x:c r="K74" s="146"/>
      <x:c r="L74" s="43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 ht="15" hidden="0" customHeight="1">
      <x:c r="A75" s="136"/>
      <x:c r="B75" s="136"/>
      <x:c r="C75" s="136"/>
      <x:c r="D75" s="136"/>
      <x:c r="E75" s="136"/>
      <x:c r="F75" s="136"/>
      <x:c r="G75" s="43"/>
      <x:c r="H75" s="136"/>
      <x:c r="I75" s="136"/>
      <x:c r="J75" s="146"/>
      <x:c r="K75" s="146"/>
      <x:c r="L75" s="43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 ht="15" hidden="0" customHeight="1">
      <x:c r="A76" s="136"/>
      <x:c r="B76" s="136"/>
      <x:c r="C76" s="136"/>
      <x:c r="D76" s="136"/>
      <x:c r="E76" s="136"/>
      <x:c r="F76" s="136"/>
      <x:c r="G76" s="43"/>
      <x:c r="H76" s="136"/>
      <x:c r="I76" s="136"/>
      <x:c r="J76" s="146"/>
      <x:c r="K76" s="146"/>
      <x:c r="L76" s="43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 ht="15" hidden="0" customHeight="1">
      <x:c r="A77" s="136"/>
      <x:c r="B77" s="136"/>
      <x:c r="C77" s="136"/>
      <x:c r="D77" s="136"/>
      <x:c r="E77" s="136"/>
      <x:c r="F77" s="136"/>
      <x:c r="G77" s="43"/>
      <x:c r="H77" s="136"/>
      <x:c r="I77" s="136"/>
      <x:c r="J77" s="146"/>
      <x:c r="K77" s="146"/>
      <x:c r="L77" s="43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 ht="15" hidden="0" customHeight="1">
      <x:c r="A78" s="136"/>
      <x:c r="B78" s="136"/>
      <x:c r="C78" s="136"/>
      <x:c r="D78" s="136"/>
      <x:c r="E78" s="136"/>
      <x:c r="F78" s="136"/>
      <x:c r="G78" s="43"/>
      <x:c r="H78" s="136"/>
      <x:c r="I78" s="136"/>
      <x:c r="J78" s="146"/>
      <x:c r="K78" s="146"/>
      <x:c r="L78" s="43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 ht="15" hidden="0" customHeight="1">
      <x:c r="A79" s="136"/>
      <x:c r="B79" s="136"/>
      <x:c r="C79" s="136"/>
      <x:c r="D79" s="136"/>
      <x:c r="E79" s="136"/>
      <x:c r="F79" s="136"/>
      <x:c r="G79" s="43"/>
      <x:c r="H79" s="136"/>
      <x:c r="I79" s="136"/>
      <x:c r="J79" s="146"/>
      <x:c r="K79" s="146"/>
      <x:c r="L79" s="43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 ht="15" hidden="0" customHeight="1">
      <x:c r="A80" s="136"/>
      <x:c r="B80" s="136"/>
      <x:c r="C80" s="136"/>
      <x:c r="D80" s="136"/>
      <x:c r="E80" s="136"/>
      <x:c r="F80" s="136"/>
      <x:c r="G80" s="43"/>
      <x:c r="H80" s="136"/>
      <x:c r="I80" s="136"/>
      <x:c r="J80" s="146"/>
      <x:c r="K80" s="146"/>
      <x:c r="L80" s="43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 ht="15" hidden="0" customHeight="1">
      <x:c r="A81" s="136"/>
      <x:c r="B81" s="136"/>
      <x:c r="C81" s="136"/>
      <x:c r="D81" s="136"/>
      <x:c r="E81" s="136"/>
      <x:c r="F81" s="136"/>
      <x:c r="G81" s="43"/>
      <x:c r="H81" s="136"/>
      <x:c r="I81" s="136"/>
      <x:c r="J81" s="146"/>
      <x:c r="K81" s="146"/>
      <x:c r="L81" s="43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 ht="15" hidden="0" customHeight="1">
      <x:c r="A82" s="136"/>
      <x:c r="B82" s="136"/>
      <x:c r="C82" s="136"/>
      <x:c r="D82" s="136"/>
      <x:c r="E82" s="136"/>
      <x:c r="F82" s="136"/>
      <x:c r="G82" s="43"/>
      <x:c r="H82" s="136"/>
      <x:c r="I82" s="136"/>
      <x:c r="J82" s="146"/>
      <x:c r="K82" s="146"/>
      <x:c r="L82" s="43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 ht="15" hidden="0" customHeight="1">
      <x:c r="A83" s="136"/>
      <x:c r="B83" s="136"/>
      <x:c r="C83" s="136"/>
      <x:c r="D83" s="136"/>
      <x:c r="E83" s="136"/>
      <x:c r="F83" s="136"/>
      <x:c r="G83" s="43"/>
      <x:c r="H83" s="136"/>
      <x:c r="I83" s="136"/>
      <x:c r="J83" s="146"/>
      <x:c r="K83" s="146"/>
      <x:c r="L83" s="43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 ht="15" hidden="0" customHeight="1">
      <x:c r="A84" s="136"/>
      <x:c r="B84" s="136"/>
      <x:c r="C84" s="136"/>
      <x:c r="D84" s="136"/>
      <x:c r="E84" s="136"/>
      <x:c r="F84" s="136"/>
      <x:c r="G84" s="43"/>
      <x:c r="H84" s="136"/>
      <x:c r="I84" s="136"/>
      <x:c r="J84" s="146"/>
      <x:c r="K84" s="146"/>
      <x:c r="L84" s="43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 ht="15" hidden="0" customHeight="1">
      <x:c r="A85" s="136"/>
      <x:c r="B85" s="136"/>
      <x:c r="C85" s="136"/>
      <x:c r="D85" s="136"/>
      <x:c r="E85" s="136"/>
      <x:c r="F85" s="136"/>
      <x:c r="G85" s="43"/>
      <x:c r="H85" s="136"/>
      <x:c r="I85" s="136"/>
      <x:c r="J85" s="146"/>
      <x:c r="K85" s="146"/>
      <x:c r="L85" s="43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 ht="15" hidden="0" customHeight="1">
      <x:c r="A86" s="136"/>
      <x:c r="B86" s="136"/>
      <x:c r="C86" s="136"/>
      <x:c r="D86" s="136"/>
      <x:c r="E86" s="136"/>
      <x:c r="F86" s="136"/>
      <x:c r="G86" s="43"/>
      <x:c r="H86" s="136"/>
      <x:c r="I86" s="136"/>
      <x:c r="J86" s="146"/>
      <x:c r="K86" s="146"/>
      <x:c r="L86" s="43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 ht="15" hidden="0" customHeight="1">
      <x:c r="A87" s="136"/>
      <x:c r="B87" s="136"/>
      <x:c r="C87" s="136"/>
      <x:c r="D87" s="136"/>
      <x:c r="E87" s="136"/>
      <x:c r="F87" s="136"/>
      <x:c r="G87" s="43"/>
      <x:c r="H87" s="136"/>
      <x:c r="I87" s="136"/>
      <x:c r="J87" s="146"/>
      <x:c r="K87" s="146"/>
      <x:c r="L87" s="43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 ht="15" hidden="0" customHeight="1">
      <x:c r="A88" s="136"/>
      <x:c r="B88" s="136"/>
      <x:c r="C88" s="136"/>
      <x:c r="D88" s="136"/>
      <x:c r="E88" s="136"/>
      <x:c r="F88" s="136"/>
      <x:c r="G88" s="43"/>
      <x:c r="H88" s="136"/>
      <x:c r="I88" s="136"/>
      <x:c r="J88" s="146"/>
      <x:c r="K88" s="146"/>
      <x:c r="L88" s="43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 ht="15" hidden="0" customHeight="1">
      <x:c r="A89" s="136"/>
      <x:c r="B89" s="136"/>
      <x:c r="C89" s="136"/>
      <x:c r="D89" s="136"/>
      <x:c r="E89" s="136"/>
      <x:c r="F89" s="136"/>
      <x:c r="G89" s="43"/>
      <x:c r="H89" s="136"/>
      <x:c r="I89" s="136"/>
      <x:c r="J89" s="146"/>
      <x:c r="K89" s="146"/>
      <x:c r="L89" s="43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 ht="15" hidden="0" customHeight="1">
      <x:c r="A90" s="136"/>
      <x:c r="B90" s="136"/>
      <x:c r="C90" s="136"/>
      <x:c r="D90" s="136"/>
      <x:c r="E90" s="136"/>
      <x:c r="F90" s="136"/>
      <x:c r="G90" s="43"/>
      <x:c r="H90" s="136"/>
      <x:c r="I90" s="136"/>
      <x:c r="J90" s="146"/>
      <x:c r="K90" s="146"/>
      <x:c r="L90" s="43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 ht="15" hidden="0" customHeight="1">
      <x:c r="A91" s="136"/>
      <x:c r="B91" s="136"/>
      <x:c r="C91" s="136"/>
      <x:c r="D91" s="136"/>
      <x:c r="E91" s="136"/>
      <x:c r="F91" s="136"/>
      <x:c r="G91" s="43"/>
      <x:c r="H91" s="136"/>
      <x:c r="I91" s="136"/>
      <x:c r="J91" s="146"/>
      <x:c r="K91" s="146"/>
      <x:c r="L91" s="43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 ht="15" hidden="0" customHeight="1">
      <x:c r="A92" s="136"/>
      <x:c r="B92" s="136"/>
      <x:c r="C92" s="136"/>
      <x:c r="D92" s="136"/>
      <x:c r="E92" s="136"/>
      <x:c r="F92" s="136"/>
      <x:c r="G92" s="43"/>
      <x:c r="H92" s="136"/>
      <x:c r="I92" s="136"/>
      <x:c r="J92" s="146"/>
      <x:c r="K92" s="146"/>
      <x:c r="L92" s="43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 ht="15" hidden="0" customHeight="1">
      <x:c r="A93" s="136"/>
      <x:c r="B93" s="136"/>
      <x:c r="C93" s="136"/>
      <x:c r="D93" s="136"/>
      <x:c r="E93" s="136"/>
      <x:c r="F93" s="136"/>
      <x:c r="G93" s="43"/>
      <x:c r="H93" s="136"/>
      <x:c r="I93" s="136"/>
      <x:c r="J93" s="146"/>
      <x:c r="K93" s="146"/>
      <x:c r="L93" s="43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 ht="15" hidden="0" customHeight="1">
      <x:c r="A94" s="136"/>
      <x:c r="B94" s="136"/>
      <x:c r="C94" s="136"/>
      <x:c r="D94" s="136"/>
      <x:c r="E94" s="136"/>
      <x:c r="F94" s="136"/>
      <x:c r="G94" s="43"/>
      <x:c r="H94" s="136"/>
      <x:c r="I94" s="136"/>
      <x:c r="J94" s="146"/>
      <x:c r="K94" s="146"/>
      <x:c r="L94" s="43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 ht="15" hidden="0" customHeight="1">
      <x:c r="A95" s="136"/>
      <x:c r="B95" s="136"/>
      <x:c r="C95" s="136"/>
      <x:c r="D95" s="136"/>
      <x:c r="E95" s="136"/>
      <x:c r="F95" s="136"/>
      <x:c r="G95" s="43"/>
      <x:c r="H95" s="136"/>
      <x:c r="I95" s="136"/>
      <x:c r="J95" s="146"/>
      <x:c r="K95" s="146"/>
      <x:c r="L95" s="43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 ht="15" hidden="0" customHeight="1">
      <x:c r="A96" s="136"/>
      <x:c r="B96" s="136"/>
      <x:c r="C96" s="136"/>
      <x:c r="D96" s="136"/>
      <x:c r="E96" s="136"/>
      <x:c r="F96" s="136"/>
      <x:c r="G96" s="43"/>
      <x:c r="H96" s="136"/>
      <x:c r="I96" s="136"/>
      <x:c r="J96" s="146"/>
      <x:c r="K96" s="146"/>
      <x:c r="L96" s="43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 ht="15" hidden="0" customHeight="1">
      <x:c r="A97" s="136"/>
      <x:c r="B97" s="136"/>
      <x:c r="C97" s="136"/>
      <x:c r="D97" s="136"/>
      <x:c r="E97" s="136"/>
      <x:c r="F97" s="136"/>
      <x:c r="G97" s="43"/>
      <x:c r="H97" s="136"/>
      <x:c r="I97" s="136"/>
      <x:c r="J97" s="146"/>
      <x:c r="K97" s="146"/>
      <x:c r="L97" s="43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 ht="15" hidden="0" customHeight="1">
      <x:c r="A98" s="136"/>
      <x:c r="B98" s="136"/>
      <x:c r="C98" s="136"/>
      <x:c r="D98" s="136"/>
      <x:c r="E98" s="136"/>
      <x:c r="F98" s="136"/>
      <x:c r="G98" s="43"/>
      <x:c r="H98" s="136"/>
      <x:c r="I98" s="136"/>
      <x:c r="J98" s="146"/>
      <x:c r="K98" s="146"/>
      <x:c r="L98" s="43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 ht="15" hidden="0" customHeight="1">
      <x:c r="A99" s="136"/>
      <x:c r="B99" s="136"/>
      <x:c r="C99" s="136"/>
      <x:c r="D99" s="136"/>
      <x:c r="E99" s="136"/>
      <x:c r="F99" s="136"/>
      <x:c r="G99" s="43"/>
      <x:c r="H99" s="136"/>
      <x:c r="I99" s="136"/>
      <x:c r="J99" s="146"/>
      <x:c r="K99" s="146"/>
      <x:c r="L99" s="43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 ht="15" hidden="0" customHeight="1">
      <x:c r="A100" s="136"/>
      <x:c r="B100" s="136"/>
      <x:c r="C100" s="136"/>
      <x:c r="D100" s="136"/>
      <x:c r="E100" s="136"/>
      <x:c r="F100" s="136"/>
      <x:c r="G100" s="43"/>
      <x:c r="H100" s="136"/>
      <x:c r="I100" s="136"/>
      <x:c r="J100" s="146"/>
      <x:c r="K100" s="146"/>
      <x:c r="L100" s="43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  <x:row r="101" ht="15" hidden="0" customHeight="1">
      <x:c r="A101" s="136"/>
      <x:c r="B101" s="136"/>
      <x:c r="C101" s="136"/>
      <x:c r="D101" s="136"/>
      <x:c r="E101" s="136"/>
      <x:c r="F101" s="136"/>
      <x:c r="G101" s="43"/>
      <x:c r="H101" s="136"/>
      <x:c r="I101" s="136"/>
      <x:c r="J101" s="146"/>
      <x:c r="K101" s="146"/>
      <x:c r="L101" s="43"/>
      <x:c r="M101" s="136"/>
      <x:c r="N101" s="136"/>
      <x:c r="O101" s="136"/>
      <x:c r="P101" s="136"/>
      <x:c r="Q101" s="136"/>
      <x:c r="R101" s="136"/>
      <x:c r="S101" s="136"/>
      <x:c r="T101" s="136"/>
      <x:c r="U101" s="136"/>
      <x:c r="V101" s="136"/>
      <x:c r="W101" s="136"/>
      <x:c r="X101" s="136"/>
      <x:c r="Y101" s="136"/>
      <x:c r="Z101" s="136"/>
    </x:row>
    <x:row r="102" ht="15" hidden="0" customHeight="1">
      <x:c r="A102" s="136"/>
      <x:c r="B102" s="136"/>
      <x:c r="C102" s="136"/>
      <x:c r="D102" s="136"/>
      <x:c r="E102" s="136"/>
      <x:c r="F102" s="136"/>
      <x:c r="G102" s="43"/>
      <x:c r="H102" s="136"/>
      <x:c r="I102" s="136"/>
      <x:c r="J102" s="146"/>
      <x:c r="K102" s="146"/>
      <x:c r="L102" s="43"/>
      <x:c r="M102" s="136"/>
      <x:c r="N102" s="136"/>
      <x:c r="O102" s="136"/>
      <x:c r="P102" s="136"/>
      <x:c r="Q102" s="136"/>
      <x:c r="R102" s="136"/>
      <x:c r="S102" s="136"/>
      <x:c r="T102" s="136"/>
      <x:c r="U102" s="136"/>
      <x:c r="V102" s="136"/>
      <x:c r="W102" s="136"/>
      <x:c r="X102" s="136"/>
      <x:c r="Y102" s="136"/>
      <x:c r="Z102" s="136"/>
    </x:row>
    <x:row r="103" ht="15" hidden="0" customHeight="1">
      <x:c r="A103" s="136"/>
      <x:c r="B103" s="136"/>
      <x:c r="C103" s="136"/>
      <x:c r="D103" s="136"/>
      <x:c r="E103" s="136"/>
      <x:c r="F103" s="136"/>
      <x:c r="G103" s="43"/>
      <x:c r="H103" s="136"/>
      <x:c r="I103" s="136"/>
      <x:c r="J103" s="146"/>
      <x:c r="K103" s="146"/>
      <x:c r="L103" s="43"/>
      <x:c r="M103" s="136"/>
      <x:c r="N103" s="136"/>
      <x:c r="O103" s="136"/>
      <x:c r="P103" s="136"/>
      <x:c r="Q103" s="136"/>
      <x:c r="R103" s="136"/>
      <x:c r="S103" s="136"/>
      <x:c r="T103" s="136"/>
      <x:c r="U103" s="136"/>
      <x:c r="V103" s="136"/>
      <x:c r="W103" s="136"/>
      <x:c r="X103" s="136"/>
      <x:c r="Y103" s="136"/>
      <x:c r="Z103" s="136"/>
    </x:row>
    <x:row r="104" ht="15" hidden="0" customHeight="1">
      <x:c r="A104" s="136"/>
      <x:c r="B104" s="136"/>
      <x:c r="C104" s="136"/>
      <x:c r="D104" s="136"/>
      <x:c r="E104" s="136"/>
      <x:c r="F104" s="136"/>
      <x:c r="G104" s="43"/>
      <x:c r="H104" s="136"/>
      <x:c r="I104" s="136"/>
      <x:c r="J104" s="146"/>
      <x:c r="K104" s="146"/>
      <x:c r="L104" s="43"/>
      <x:c r="M104" s="136"/>
      <x:c r="N104" s="136"/>
      <x:c r="O104" s="136"/>
      <x:c r="P104" s="136"/>
      <x:c r="Q104" s="136"/>
      <x:c r="R104" s="136"/>
      <x:c r="S104" s="136"/>
      <x:c r="T104" s="136"/>
      <x:c r="U104" s="136"/>
      <x:c r="V104" s="136"/>
      <x:c r="W104" s="136"/>
      <x:c r="X104" s="136"/>
      <x:c r="Y104" s="136"/>
      <x:c r="Z104" s="136"/>
    </x:row>
    <x:row r="105" ht="15" hidden="0" customHeight="1">
      <x:c r="A105" s="136"/>
      <x:c r="B105" s="136"/>
      <x:c r="C105" s="136"/>
      <x:c r="D105" s="136"/>
      <x:c r="E105" s="136"/>
      <x:c r="F105" s="136"/>
      <x:c r="G105" s="43"/>
      <x:c r="H105" s="136"/>
      <x:c r="I105" s="136"/>
      <x:c r="J105" s="146"/>
      <x:c r="K105" s="146"/>
      <x:c r="L105" s="43"/>
      <x:c r="M105" s="136"/>
      <x:c r="N105" s="136"/>
      <x:c r="O105" s="136"/>
      <x:c r="P105" s="136"/>
      <x:c r="Q105" s="136"/>
      <x:c r="R105" s="136"/>
      <x:c r="S105" s="136"/>
      <x:c r="T105" s="136"/>
      <x:c r="U105" s="136"/>
      <x:c r="V105" s="136"/>
      <x:c r="W105" s="136"/>
      <x:c r="X105" s="136"/>
      <x:c r="Y105" s="136"/>
      <x:c r="Z105" s="136"/>
    </x:row>
    <x:row r="106" ht="15" hidden="0" customHeight="1">
      <x:c r="A106" s="136"/>
      <x:c r="B106" s="136"/>
      <x:c r="C106" s="136"/>
      <x:c r="D106" s="136"/>
      <x:c r="E106" s="136"/>
      <x:c r="F106" s="136"/>
      <x:c r="G106" s="43"/>
      <x:c r="H106" s="136"/>
      <x:c r="I106" s="136"/>
      <x:c r="J106" s="146"/>
      <x:c r="K106" s="146"/>
      <x:c r="L106" s="43"/>
      <x:c r="M106" s="136"/>
      <x:c r="N106" s="136"/>
      <x:c r="O106" s="136"/>
      <x:c r="P106" s="136"/>
      <x:c r="Q106" s="136"/>
      <x:c r="R106" s="136"/>
      <x:c r="S106" s="136"/>
      <x:c r="T106" s="136"/>
      <x:c r="U106" s="136"/>
      <x:c r="V106" s="136"/>
      <x:c r="W106" s="136"/>
      <x:c r="X106" s="136"/>
      <x:c r="Y106" s="136"/>
      <x:c r="Z106" s="136"/>
    </x:row>
    <x:row r="107" ht="15" hidden="0" customHeight="1">
      <x:c r="A107" s="136"/>
      <x:c r="B107" s="136"/>
      <x:c r="C107" s="136"/>
      <x:c r="D107" s="136"/>
      <x:c r="E107" s="136"/>
      <x:c r="F107" s="136"/>
      <x:c r="G107" s="43"/>
      <x:c r="H107" s="136"/>
      <x:c r="I107" s="136"/>
      <x:c r="J107" s="146"/>
      <x:c r="K107" s="146"/>
      <x:c r="L107" s="43"/>
      <x:c r="M107" s="136"/>
      <x:c r="N107" s="136"/>
      <x:c r="O107" s="136"/>
      <x:c r="P107" s="136"/>
      <x:c r="Q107" s="136"/>
      <x:c r="R107" s="136"/>
      <x:c r="S107" s="136"/>
      <x:c r="T107" s="136"/>
      <x:c r="U107" s="136"/>
      <x:c r="V107" s="136"/>
      <x:c r="W107" s="136"/>
      <x:c r="X107" s="136"/>
      <x:c r="Y107" s="136"/>
      <x:c r="Z107" s="136"/>
    </x:row>
    <x:row r="108" ht="15" hidden="0" customHeight="1">
      <x:c r="A108" s="136"/>
      <x:c r="B108" s="136"/>
      <x:c r="C108" s="136"/>
      <x:c r="D108" s="136"/>
      <x:c r="E108" s="136"/>
      <x:c r="F108" s="136"/>
      <x:c r="G108" s="43"/>
      <x:c r="H108" s="136"/>
      <x:c r="I108" s="136"/>
      <x:c r="J108" s="146"/>
      <x:c r="K108" s="146"/>
      <x:c r="L108" s="43"/>
      <x:c r="M108" s="136"/>
      <x:c r="N108" s="136"/>
      <x:c r="O108" s="136"/>
      <x:c r="P108" s="136"/>
      <x:c r="Q108" s="136"/>
      <x:c r="R108" s="136"/>
      <x:c r="S108" s="136"/>
      <x:c r="T108" s="136"/>
      <x:c r="U108" s="136"/>
      <x:c r="V108" s="136"/>
      <x:c r="W108" s="136"/>
      <x:c r="X108" s="136"/>
      <x:c r="Y108" s="136"/>
      <x:c r="Z108" s="136"/>
    </x:row>
    <x:row r="109" ht="15" hidden="0" customHeight="1">
      <x:c r="A109" s="136"/>
      <x:c r="B109" s="136"/>
      <x:c r="C109" s="136"/>
      <x:c r="D109" s="136"/>
      <x:c r="E109" s="136"/>
      <x:c r="F109" s="136"/>
      <x:c r="G109" s="43"/>
      <x:c r="H109" s="136"/>
      <x:c r="I109" s="136"/>
      <x:c r="J109" s="146"/>
      <x:c r="K109" s="146"/>
      <x:c r="L109" s="43"/>
      <x:c r="M109" s="136"/>
      <x:c r="N109" s="136"/>
      <x:c r="O109" s="136"/>
      <x:c r="P109" s="136"/>
      <x:c r="Q109" s="136"/>
      <x:c r="R109" s="136"/>
      <x:c r="S109" s="136"/>
      <x:c r="T109" s="136"/>
      <x:c r="U109" s="136"/>
      <x:c r="V109" s="136"/>
      <x:c r="W109" s="136"/>
      <x:c r="X109" s="136"/>
      <x:c r="Y109" s="136"/>
      <x:c r="Z109" s="136"/>
    </x:row>
    <x:row r="110" ht="15" hidden="0" customHeight="1">
      <x:c r="A110" s="136"/>
      <x:c r="B110" s="136"/>
      <x:c r="C110" s="136"/>
      <x:c r="D110" s="136"/>
      <x:c r="E110" s="136"/>
      <x:c r="F110" s="136"/>
      <x:c r="G110" s="43"/>
      <x:c r="H110" s="136"/>
      <x:c r="I110" s="136"/>
      <x:c r="J110" s="146"/>
      <x:c r="K110" s="146"/>
      <x:c r="L110" s="43"/>
      <x:c r="M110" s="136"/>
      <x:c r="N110" s="136"/>
      <x:c r="O110" s="136"/>
      <x:c r="P110" s="136"/>
      <x:c r="Q110" s="136"/>
      <x:c r="R110" s="136"/>
      <x:c r="S110" s="136"/>
      <x:c r="T110" s="136"/>
      <x:c r="U110" s="136"/>
      <x:c r="V110" s="136"/>
      <x:c r="W110" s="136"/>
      <x:c r="X110" s="136"/>
      <x:c r="Y110" s="136"/>
      <x:c r="Z110" s="136"/>
    </x:row>
    <x:row r="111" ht="15" hidden="0" customHeight="1">
      <x:c r="A111" s="136"/>
      <x:c r="B111" s="136"/>
      <x:c r="C111" s="136"/>
      <x:c r="D111" s="136"/>
      <x:c r="E111" s="136"/>
      <x:c r="F111" s="136"/>
      <x:c r="G111" s="43"/>
      <x:c r="H111" s="136"/>
      <x:c r="I111" s="136"/>
      <x:c r="J111" s="146"/>
      <x:c r="K111" s="146"/>
      <x:c r="L111" s="43"/>
      <x:c r="M111" s="136"/>
      <x:c r="N111" s="136"/>
      <x:c r="O111" s="136"/>
      <x:c r="P111" s="136"/>
      <x:c r="Q111" s="136"/>
      <x:c r="R111" s="136"/>
      <x:c r="S111" s="136"/>
      <x:c r="T111" s="136"/>
      <x:c r="U111" s="136"/>
      <x:c r="V111" s="136"/>
      <x:c r="W111" s="136"/>
      <x:c r="X111" s="136"/>
      <x:c r="Y111" s="136"/>
      <x:c r="Z111" s="136"/>
    </x:row>
    <x:row r="112" ht="15" hidden="0" customHeight="1">
      <x:c r="A112" s="136"/>
      <x:c r="B112" s="136"/>
      <x:c r="C112" s="136"/>
      <x:c r="D112" s="136"/>
      <x:c r="E112" s="136"/>
      <x:c r="F112" s="136"/>
      <x:c r="G112" s="43"/>
      <x:c r="H112" s="136"/>
      <x:c r="I112" s="136"/>
      <x:c r="J112" s="146"/>
      <x:c r="K112" s="146"/>
      <x:c r="L112" s="43"/>
      <x:c r="M112" s="136"/>
      <x:c r="N112" s="136"/>
      <x:c r="O112" s="136"/>
      <x:c r="P112" s="136"/>
      <x:c r="Q112" s="136"/>
      <x:c r="R112" s="136"/>
      <x:c r="S112" s="136"/>
      <x:c r="T112" s="136"/>
      <x:c r="U112" s="136"/>
      <x:c r="V112" s="136"/>
      <x:c r="W112" s="136"/>
      <x:c r="X112" s="136"/>
      <x:c r="Y112" s="136"/>
      <x:c r="Z112" s="136"/>
    </x:row>
    <x:row r="113" ht="15" hidden="0" customHeight="1">
      <x:c r="A113" s="136"/>
      <x:c r="B113" s="136"/>
      <x:c r="C113" s="136"/>
      <x:c r="D113" s="136"/>
      <x:c r="E113" s="136"/>
      <x:c r="F113" s="136"/>
      <x:c r="G113" s="43"/>
      <x:c r="H113" s="136"/>
      <x:c r="I113" s="136"/>
      <x:c r="J113" s="146"/>
      <x:c r="K113" s="146"/>
      <x:c r="L113" s="43"/>
      <x:c r="M113" s="136"/>
      <x:c r="N113" s="136"/>
      <x:c r="O113" s="136"/>
      <x:c r="P113" s="136"/>
      <x:c r="Q113" s="136"/>
      <x:c r="R113" s="136"/>
      <x:c r="S113" s="136"/>
      <x:c r="T113" s="136"/>
      <x:c r="U113" s="136"/>
      <x:c r="V113" s="136"/>
      <x:c r="W113" s="136"/>
      <x:c r="X113" s="136"/>
      <x:c r="Y113" s="136"/>
      <x:c r="Z113" s="136"/>
    </x:row>
    <x:row r="114" ht="15" hidden="0" customHeight="1">
      <x:c r="A114" s="136"/>
      <x:c r="B114" s="136"/>
      <x:c r="C114" s="136"/>
      <x:c r="D114" s="136"/>
      <x:c r="E114" s="136"/>
      <x:c r="F114" s="136"/>
      <x:c r="G114" s="43"/>
      <x:c r="H114" s="136"/>
      <x:c r="I114" s="136"/>
      <x:c r="J114" s="146"/>
      <x:c r="K114" s="146"/>
      <x:c r="L114" s="43"/>
      <x:c r="M114" s="136"/>
      <x:c r="N114" s="136"/>
      <x:c r="O114" s="136"/>
      <x:c r="P114" s="136"/>
      <x:c r="Q114" s="136"/>
      <x:c r="R114" s="136"/>
      <x:c r="S114" s="136"/>
      <x:c r="T114" s="136"/>
      <x:c r="U114" s="136"/>
      <x:c r="V114" s="136"/>
      <x:c r="W114" s="136"/>
      <x:c r="X114" s="136"/>
      <x:c r="Y114" s="136"/>
      <x:c r="Z114" s="136"/>
    </x:row>
    <x:row r="115" ht="15" hidden="0" customHeight="1">
      <x:c r="A115" s="136"/>
      <x:c r="B115" s="136"/>
      <x:c r="C115" s="136"/>
      <x:c r="D115" s="136"/>
      <x:c r="E115" s="136"/>
      <x:c r="F115" s="136"/>
      <x:c r="G115" s="43"/>
      <x:c r="H115" s="136"/>
      <x:c r="I115" s="136"/>
      <x:c r="J115" s="146"/>
      <x:c r="K115" s="146"/>
      <x:c r="L115" s="43"/>
      <x:c r="M115" s="136"/>
      <x:c r="N115" s="136"/>
      <x:c r="O115" s="136"/>
      <x:c r="P115" s="136"/>
      <x:c r="Q115" s="136"/>
      <x:c r="R115" s="136"/>
      <x:c r="S115" s="136"/>
      <x:c r="T115" s="136"/>
      <x:c r="U115" s="136"/>
      <x:c r="V115" s="136"/>
      <x:c r="W115" s="136"/>
      <x:c r="X115" s="136"/>
      <x:c r="Y115" s="136"/>
      <x:c r="Z115" s="136"/>
    </x:row>
    <x:row r="116" ht="15" hidden="0" customHeight="1">
      <x:c r="A116" s="136"/>
      <x:c r="B116" s="136"/>
      <x:c r="C116" s="136"/>
      <x:c r="D116" s="136"/>
      <x:c r="E116" s="136"/>
      <x:c r="F116" s="136"/>
      <x:c r="G116" s="43"/>
      <x:c r="H116" s="136"/>
      <x:c r="I116" s="136"/>
      <x:c r="J116" s="146"/>
      <x:c r="K116" s="146"/>
      <x:c r="L116" s="43"/>
      <x:c r="M116" s="136"/>
      <x:c r="N116" s="136"/>
      <x:c r="O116" s="136"/>
      <x:c r="P116" s="136"/>
      <x:c r="Q116" s="136"/>
      <x:c r="R116" s="136"/>
      <x:c r="S116" s="136"/>
      <x:c r="T116" s="136"/>
      <x:c r="U116" s="136"/>
      <x:c r="V116" s="136"/>
      <x:c r="W116" s="136"/>
      <x:c r="X116" s="136"/>
      <x:c r="Y116" s="136"/>
      <x:c r="Z116" s="136"/>
    </x:row>
    <x:row r="117" ht="15" hidden="0" customHeight="1">
      <x:c r="A117" s="136"/>
      <x:c r="B117" s="136"/>
      <x:c r="C117" s="136"/>
      <x:c r="D117" s="136"/>
      <x:c r="E117" s="136"/>
      <x:c r="F117" s="136"/>
      <x:c r="G117" s="43"/>
      <x:c r="H117" s="136"/>
      <x:c r="I117" s="136"/>
      <x:c r="J117" s="146"/>
      <x:c r="K117" s="146"/>
      <x:c r="L117" s="43"/>
      <x:c r="M117" s="136"/>
      <x:c r="N117" s="136"/>
      <x:c r="O117" s="136"/>
      <x:c r="P117" s="136"/>
      <x:c r="Q117" s="136"/>
      <x:c r="R117" s="136"/>
      <x:c r="S117" s="136"/>
      <x:c r="T117" s="136"/>
      <x:c r="U117" s="136"/>
      <x:c r="V117" s="136"/>
      <x:c r="W117" s="136"/>
      <x:c r="X117" s="136"/>
      <x:c r="Y117" s="136"/>
      <x:c r="Z117" s="136"/>
    </x:row>
    <x:row r="118" ht="15" hidden="0" customHeight="1">
      <x:c r="A118" s="136"/>
      <x:c r="B118" s="136"/>
      <x:c r="C118" s="136"/>
      <x:c r="D118" s="136"/>
      <x:c r="E118" s="136"/>
      <x:c r="F118" s="136"/>
      <x:c r="G118" s="43"/>
      <x:c r="H118" s="136"/>
      <x:c r="I118" s="136"/>
      <x:c r="J118" s="146"/>
      <x:c r="K118" s="146"/>
      <x:c r="L118" s="43"/>
      <x:c r="M118" s="136"/>
      <x:c r="N118" s="136"/>
      <x:c r="O118" s="136"/>
      <x:c r="P118" s="136"/>
      <x:c r="Q118" s="136"/>
      <x:c r="R118" s="136"/>
      <x:c r="S118" s="136"/>
      <x:c r="T118" s="136"/>
      <x:c r="U118" s="136"/>
      <x:c r="V118" s="136"/>
      <x:c r="W118" s="136"/>
      <x:c r="X118" s="136"/>
      <x:c r="Y118" s="136"/>
      <x:c r="Z118" s="136"/>
    </x:row>
    <x:row r="119" ht="15" hidden="0" customHeight="1">
      <x:c r="A119" s="136"/>
      <x:c r="B119" s="136"/>
      <x:c r="C119" s="136"/>
      <x:c r="D119" s="136"/>
      <x:c r="E119" s="136"/>
      <x:c r="F119" s="136"/>
      <x:c r="G119" s="43"/>
      <x:c r="H119" s="136"/>
      <x:c r="I119" s="136"/>
      <x:c r="J119" s="146"/>
      <x:c r="K119" s="146"/>
      <x:c r="L119" s="43"/>
      <x:c r="M119" s="136"/>
      <x:c r="N119" s="136"/>
      <x:c r="O119" s="136"/>
      <x:c r="P119" s="136"/>
      <x:c r="Q119" s="136"/>
      <x:c r="R119" s="136"/>
      <x:c r="S119" s="136"/>
      <x:c r="T119" s="136"/>
      <x:c r="U119" s="136"/>
      <x:c r="V119" s="136"/>
      <x:c r="W119" s="136"/>
      <x:c r="X119" s="136"/>
      <x:c r="Y119" s="136"/>
      <x:c r="Z119" s="136"/>
    </x:row>
    <x:row r="120" ht="15" hidden="0" customHeight="1">
      <x:c r="A120" s="136"/>
      <x:c r="B120" s="136"/>
      <x:c r="C120" s="136"/>
      <x:c r="D120" s="136"/>
      <x:c r="E120" s="136"/>
      <x:c r="F120" s="136"/>
      <x:c r="G120" s="43"/>
      <x:c r="H120" s="136"/>
      <x:c r="I120" s="136"/>
      <x:c r="J120" s="146"/>
      <x:c r="K120" s="146"/>
      <x:c r="L120" s="43"/>
      <x:c r="M120" s="136"/>
      <x:c r="N120" s="136"/>
      <x:c r="O120" s="136"/>
      <x:c r="P120" s="136"/>
      <x:c r="Q120" s="136"/>
      <x:c r="R120" s="136"/>
      <x:c r="S120" s="136"/>
      <x:c r="T120" s="136"/>
      <x:c r="U120" s="136"/>
      <x:c r="V120" s="136"/>
      <x:c r="W120" s="136"/>
      <x:c r="X120" s="136"/>
      <x:c r="Y120" s="136"/>
      <x:c r="Z120" s="136"/>
    </x:row>
    <x:row r="121" ht="15" hidden="0" customHeight="1">
      <x:c r="A121" s="136"/>
      <x:c r="B121" s="136"/>
      <x:c r="C121" s="136"/>
      <x:c r="D121" s="136"/>
      <x:c r="E121" s="136"/>
      <x:c r="F121" s="136"/>
      <x:c r="G121" s="43"/>
      <x:c r="H121" s="136"/>
      <x:c r="I121" s="136"/>
      <x:c r="J121" s="146"/>
      <x:c r="K121" s="146"/>
      <x:c r="L121" s="43"/>
      <x:c r="M121" s="136"/>
      <x:c r="N121" s="136"/>
      <x:c r="O121" s="136"/>
      <x:c r="P121" s="136"/>
      <x:c r="Q121" s="136"/>
      <x:c r="R121" s="136"/>
      <x:c r="S121" s="136"/>
      <x:c r="T121" s="136"/>
      <x:c r="U121" s="136"/>
      <x:c r="V121" s="136"/>
      <x:c r="W121" s="136"/>
      <x:c r="X121" s="136"/>
      <x:c r="Y121" s="136"/>
      <x:c r="Z121" s="136"/>
    </x:row>
    <x:row r="122" ht="15" hidden="0" customHeight="1">
      <x:c r="A122" s="136"/>
      <x:c r="B122" s="136"/>
      <x:c r="C122" s="136"/>
      <x:c r="D122" s="136"/>
      <x:c r="E122" s="136"/>
      <x:c r="F122" s="136"/>
      <x:c r="G122" s="43"/>
      <x:c r="H122" s="136"/>
      <x:c r="I122" s="136"/>
      <x:c r="J122" s="146"/>
      <x:c r="K122" s="146"/>
      <x:c r="L122" s="43"/>
      <x:c r="M122" s="136"/>
      <x:c r="N122" s="136"/>
      <x:c r="O122" s="136"/>
      <x:c r="P122" s="136"/>
      <x:c r="Q122" s="136"/>
      <x:c r="R122" s="136"/>
      <x:c r="S122" s="136"/>
      <x:c r="T122" s="136"/>
      <x:c r="U122" s="136"/>
      <x:c r="V122" s="136"/>
      <x:c r="W122" s="136"/>
      <x:c r="X122" s="136"/>
      <x:c r="Y122" s="136"/>
      <x:c r="Z122" s="136"/>
    </x:row>
    <x:row r="123" ht="15" hidden="0" customHeight="1">
      <x:c r="A123" s="136"/>
      <x:c r="B123" s="136"/>
      <x:c r="C123" s="136"/>
      <x:c r="D123" s="136"/>
      <x:c r="E123" s="136"/>
      <x:c r="F123" s="136"/>
      <x:c r="G123" s="43"/>
      <x:c r="H123" s="136"/>
      <x:c r="I123" s="136"/>
      <x:c r="J123" s="146"/>
      <x:c r="K123" s="146"/>
      <x:c r="L123" s="43"/>
      <x:c r="M123" s="136"/>
      <x:c r="N123" s="136"/>
      <x:c r="O123" s="136"/>
      <x:c r="P123" s="136"/>
      <x:c r="Q123" s="136"/>
      <x:c r="R123" s="136"/>
      <x:c r="S123" s="136"/>
      <x:c r="T123" s="136"/>
      <x:c r="U123" s="136"/>
      <x:c r="V123" s="136"/>
      <x:c r="W123" s="136"/>
      <x:c r="X123" s="136"/>
      <x:c r="Y123" s="136"/>
      <x:c r="Z123" s="136"/>
    </x:row>
    <x:row r="124" ht="15" hidden="0" customHeight="1">
      <x:c r="A124" s="136"/>
      <x:c r="B124" s="136"/>
      <x:c r="C124" s="136"/>
      <x:c r="D124" s="136"/>
      <x:c r="E124" s="136"/>
      <x:c r="F124" s="136"/>
      <x:c r="G124" s="43"/>
      <x:c r="H124" s="136"/>
      <x:c r="I124" s="136"/>
      <x:c r="J124" s="146"/>
      <x:c r="K124" s="146"/>
      <x:c r="L124" s="43"/>
      <x:c r="M124" s="136"/>
      <x:c r="N124" s="136"/>
      <x:c r="O124" s="136"/>
      <x:c r="P124" s="136"/>
      <x:c r="Q124" s="136"/>
      <x:c r="R124" s="136"/>
      <x:c r="S124" s="136"/>
      <x:c r="T124" s="136"/>
      <x:c r="U124" s="136"/>
      <x:c r="V124" s="136"/>
      <x:c r="W124" s="136"/>
      <x:c r="X124" s="136"/>
      <x:c r="Y124" s="136"/>
      <x:c r="Z124" s="136"/>
    </x:row>
    <x:row r="125" ht="15" hidden="0" customHeight="1">
      <x:c r="A125" s="136"/>
      <x:c r="B125" s="136"/>
      <x:c r="C125" s="136"/>
      <x:c r="D125" s="136"/>
      <x:c r="E125" s="136"/>
      <x:c r="F125" s="136"/>
      <x:c r="G125" s="43"/>
      <x:c r="H125" s="136"/>
      <x:c r="I125" s="136"/>
      <x:c r="J125" s="146"/>
      <x:c r="K125" s="146"/>
      <x:c r="L125" s="43"/>
      <x:c r="M125" s="136"/>
      <x:c r="N125" s="136"/>
      <x:c r="O125" s="136"/>
      <x:c r="P125" s="136"/>
      <x:c r="Q125" s="136"/>
      <x:c r="R125" s="136"/>
      <x:c r="S125" s="136"/>
      <x:c r="T125" s="136"/>
      <x:c r="U125" s="136"/>
      <x:c r="V125" s="136"/>
      <x:c r="W125" s="136"/>
      <x:c r="X125" s="136"/>
      <x:c r="Y125" s="136"/>
      <x:c r="Z125" s="136"/>
    </x:row>
    <x:row r="126" ht="15" hidden="0" customHeight="1">
      <x:c r="A126" s="136"/>
      <x:c r="B126" s="136"/>
      <x:c r="C126" s="136"/>
      <x:c r="D126" s="136"/>
      <x:c r="E126" s="136"/>
      <x:c r="F126" s="136"/>
      <x:c r="G126" s="43"/>
      <x:c r="H126" s="136"/>
      <x:c r="I126" s="136"/>
      <x:c r="J126" s="146"/>
      <x:c r="K126" s="146"/>
      <x:c r="L126" s="43"/>
      <x:c r="M126" s="136"/>
      <x:c r="N126" s="136"/>
      <x:c r="O126" s="136"/>
      <x:c r="P126" s="136"/>
      <x:c r="Q126" s="136"/>
      <x:c r="R126" s="136"/>
      <x:c r="S126" s="136"/>
      <x:c r="T126" s="136"/>
      <x:c r="U126" s="136"/>
      <x:c r="V126" s="136"/>
      <x:c r="W126" s="136"/>
      <x:c r="X126" s="136"/>
      <x:c r="Y126" s="136"/>
      <x:c r="Z126" s="136"/>
    </x:row>
    <x:row r="127" ht="15" hidden="0" customHeight="1">
      <x:c r="A127" s="136"/>
      <x:c r="B127" s="136"/>
      <x:c r="C127" s="136"/>
      <x:c r="D127" s="136"/>
      <x:c r="E127" s="136"/>
      <x:c r="F127" s="136"/>
      <x:c r="G127" s="43"/>
      <x:c r="H127" s="136"/>
      <x:c r="I127" s="136"/>
      <x:c r="J127" s="146"/>
      <x:c r="K127" s="146"/>
      <x:c r="L127" s="43"/>
      <x:c r="M127" s="136"/>
      <x:c r="N127" s="136"/>
      <x:c r="O127" s="136"/>
      <x:c r="P127" s="136"/>
      <x:c r="Q127" s="136"/>
      <x:c r="R127" s="136"/>
      <x:c r="S127" s="136"/>
      <x:c r="T127" s="136"/>
      <x:c r="U127" s="136"/>
      <x:c r="V127" s="136"/>
      <x:c r="W127" s="136"/>
      <x:c r="X127" s="136"/>
      <x:c r="Y127" s="136"/>
      <x:c r="Z127" s="136"/>
    </x:row>
    <x:row r="128" ht="15" hidden="0" customHeight="1">
      <x:c r="A128" s="136"/>
      <x:c r="B128" s="136"/>
      <x:c r="C128" s="136"/>
      <x:c r="D128" s="136"/>
      <x:c r="E128" s="136"/>
      <x:c r="F128" s="136"/>
      <x:c r="G128" s="43"/>
      <x:c r="H128" s="136"/>
      <x:c r="I128" s="136"/>
      <x:c r="J128" s="146"/>
      <x:c r="K128" s="146"/>
      <x:c r="L128" s="43"/>
      <x:c r="M128" s="136"/>
      <x:c r="N128" s="136"/>
      <x:c r="O128" s="136"/>
      <x:c r="P128" s="136"/>
      <x:c r="Q128" s="136"/>
      <x:c r="R128" s="136"/>
      <x:c r="S128" s="136"/>
      <x:c r="T128" s="136"/>
      <x:c r="U128" s="136"/>
      <x:c r="V128" s="136"/>
      <x:c r="W128" s="136"/>
      <x:c r="X128" s="136"/>
      <x:c r="Y128" s="136"/>
      <x:c r="Z128" s="136"/>
    </x:row>
    <x:row r="129" ht="15" hidden="0" customHeight="1">
      <x:c r="A129" s="136"/>
      <x:c r="B129" s="136"/>
      <x:c r="C129" s="136"/>
      <x:c r="D129" s="136"/>
      <x:c r="E129" s="136"/>
      <x:c r="F129" s="136"/>
      <x:c r="G129" s="43"/>
      <x:c r="H129" s="136"/>
      <x:c r="I129" s="136"/>
      <x:c r="J129" s="146"/>
      <x:c r="K129" s="146"/>
      <x:c r="L129" s="43"/>
      <x:c r="M129" s="136"/>
      <x:c r="N129" s="136"/>
      <x:c r="O129" s="136"/>
      <x:c r="P129" s="136"/>
      <x:c r="Q129" s="136"/>
      <x:c r="R129" s="136"/>
      <x:c r="S129" s="136"/>
      <x:c r="T129" s="136"/>
      <x:c r="U129" s="136"/>
      <x:c r="V129" s="136"/>
      <x:c r="W129" s="136"/>
      <x:c r="X129" s="136"/>
      <x:c r="Y129" s="136"/>
      <x:c r="Z129" s="136"/>
    </x:row>
    <x:row r="130" ht="15" hidden="0" customHeight="1">
      <x:c r="A130" s="136"/>
      <x:c r="B130" s="136"/>
      <x:c r="C130" s="136"/>
      <x:c r="D130" s="136"/>
      <x:c r="E130" s="136"/>
      <x:c r="F130" s="136"/>
      <x:c r="G130" s="43"/>
      <x:c r="H130" s="136"/>
      <x:c r="I130" s="136"/>
      <x:c r="J130" s="146"/>
      <x:c r="K130" s="146"/>
      <x:c r="L130" s="43"/>
      <x:c r="M130" s="136"/>
      <x:c r="N130" s="136"/>
      <x:c r="O130" s="136"/>
      <x:c r="P130" s="136"/>
      <x:c r="Q130" s="136"/>
      <x:c r="R130" s="136"/>
      <x:c r="S130" s="136"/>
      <x:c r="T130" s="136"/>
      <x:c r="U130" s="136"/>
      <x:c r="V130" s="136"/>
      <x:c r="W130" s="136"/>
      <x:c r="X130" s="136"/>
      <x:c r="Y130" s="136"/>
      <x:c r="Z130" s="136"/>
    </x:row>
    <x:row r="131" ht="15" hidden="0" customHeight="1">
      <x:c r="A131" s="136"/>
      <x:c r="B131" s="136"/>
      <x:c r="C131" s="136"/>
      <x:c r="D131" s="136"/>
      <x:c r="E131" s="136"/>
      <x:c r="F131" s="136"/>
      <x:c r="G131" s="43"/>
      <x:c r="H131" s="136"/>
      <x:c r="I131" s="136"/>
      <x:c r="J131" s="146"/>
      <x:c r="K131" s="146"/>
      <x:c r="L131" s="43"/>
      <x:c r="M131" s="136"/>
      <x:c r="N131" s="136"/>
      <x:c r="O131" s="136"/>
      <x:c r="P131" s="136"/>
      <x:c r="Q131" s="136"/>
      <x:c r="R131" s="136"/>
      <x:c r="S131" s="136"/>
      <x:c r="T131" s="136"/>
      <x:c r="U131" s="136"/>
      <x:c r="V131" s="136"/>
      <x:c r="W131" s="136"/>
      <x:c r="X131" s="136"/>
      <x:c r="Y131" s="136"/>
      <x:c r="Z131" s="136"/>
    </x:row>
    <x:row r="132" ht="15" hidden="0" customHeight="1">
      <x:c r="A132" s="136"/>
      <x:c r="B132" s="136"/>
      <x:c r="C132" s="136"/>
      <x:c r="D132" s="136"/>
      <x:c r="E132" s="136"/>
      <x:c r="F132" s="136"/>
      <x:c r="G132" s="43"/>
      <x:c r="H132" s="136"/>
      <x:c r="I132" s="136"/>
      <x:c r="J132" s="146"/>
      <x:c r="K132" s="146"/>
      <x:c r="L132" s="43"/>
      <x:c r="M132" s="136"/>
      <x:c r="N132" s="136"/>
      <x:c r="O132" s="136"/>
      <x:c r="P132" s="136"/>
      <x:c r="Q132" s="136"/>
      <x:c r="R132" s="136"/>
      <x:c r="S132" s="136"/>
      <x:c r="T132" s="136"/>
      <x:c r="U132" s="136"/>
      <x:c r="V132" s="136"/>
      <x:c r="W132" s="136"/>
      <x:c r="X132" s="136"/>
      <x:c r="Y132" s="136"/>
      <x:c r="Z132" s="136"/>
    </x:row>
    <x:row r="133" ht="15" hidden="0" customHeight="1">
      <x:c r="A133" s="136"/>
      <x:c r="B133" s="136"/>
      <x:c r="C133" s="136"/>
      <x:c r="D133" s="136"/>
      <x:c r="E133" s="136"/>
      <x:c r="F133" s="136"/>
      <x:c r="G133" s="43"/>
      <x:c r="H133" s="136"/>
      <x:c r="I133" s="136"/>
      <x:c r="J133" s="146"/>
      <x:c r="K133" s="146"/>
      <x:c r="L133" s="43"/>
      <x:c r="M133" s="136"/>
      <x:c r="N133" s="136"/>
      <x:c r="O133" s="136"/>
      <x:c r="P133" s="136"/>
      <x:c r="Q133" s="136"/>
      <x:c r="R133" s="136"/>
      <x:c r="S133" s="136"/>
      <x:c r="T133" s="136"/>
      <x:c r="U133" s="136"/>
      <x:c r="V133" s="136"/>
      <x:c r="W133" s="136"/>
      <x:c r="X133" s="136"/>
      <x:c r="Y133" s="136"/>
      <x:c r="Z133" s="136"/>
    </x:row>
    <x:row r="134" ht="15" hidden="0" customHeight="1">
      <x:c r="A134" s="136"/>
      <x:c r="B134" s="136"/>
      <x:c r="C134" s="136"/>
      <x:c r="D134" s="136"/>
      <x:c r="E134" s="136"/>
      <x:c r="F134" s="136"/>
      <x:c r="G134" s="43"/>
      <x:c r="H134" s="136"/>
      <x:c r="I134" s="136"/>
      <x:c r="J134" s="146"/>
      <x:c r="K134" s="146"/>
      <x:c r="L134" s="43"/>
      <x:c r="M134" s="136"/>
      <x:c r="N134" s="136"/>
      <x:c r="O134" s="136"/>
      <x:c r="P134" s="136"/>
      <x:c r="Q134" s="136"/>
      <x:c r="R134" s="136"/>
      <x:c r="S134" s="136"/>
      <x:c r="T134" s="136"/>
      <x:c r="U134" s="136"/>
      <x:c r="V134" s="136"/>
      <x:c r="W134" s="136"/>
      <x:c r="X134" s="136"/>
      <x:c r="Y134" s="136"/>
      <x:c r="Z134" s="136"/>
    </x:row>
    <x:row r="135" ht="15" hidden="0" customHeight="1">
      <x:c r="A135" s="136"/>
      <x:c r="B135" s="136"/>
      <x:c r="C135" s="136"/>
      <x:c r="D135" s="136"/>
      <x:c r="E135" s="136"/>
      <x:c r="F135" s="136"/>
      <x:c r="G135" s="43"/>
      <x:c r="H135" s="136"/>
      <x:c r="I135" s="136"/>
      <x:c r="J135" s="146"/>
      <x:c r="K135" s="146"/>
      <x:c r="L135" s="43"/>
      <x:c r="M135" s="136"/>
      <x:c r="N135" s="136"/>
      <x:c r="O135" s="136"/>
      <x:c r="P135" s="136"/>
      <x:c r="Q135" s="136"/>
      <x:c r="R135" s="136"/>
      <x:c r="S135" s="136"/>
      <x:c r="T135" s="136"/>
      <x:c r="U135" s="136"/>
      <x:c r="V135" s="136"/>
      <x:c r="W135" s="136"/>
      <x:c r="X135" s="136"/>
      <x:c r="Y135" s="136"/>
      <x:c r="Z135" s="136"/>
    </x:row>
    <x:row r="136" ht="15" hidden="0" customHeight="1">
      <x:c r="A136" s="136"/>
      <x:c r="B136" s="136"/>
      <x:c r="C136" s="136"/>
      <x:c r="D136" s="136"/>
      <x:c r="E136" s="136"/>
      <x:c r="F136" s="136"/>
      <x:c r="G136" s="43"/>
      <x:c r="H136" s="136"/>
      <x:c r="I136" s="136"/>
      <x:c r="J136" s="146"/>
      <x:c r="K136" s="146"/>
      <x:c r="L136" s="43"/>
      <x:c r="M136" s="136"/>
      <x:c r="N136" s="136"/>
      <x:c r="O136" s="136"/>
      <x:c r="P136" s="136"/>
      <x:c r="Q136" s="136"/>
      <x:c r="R136" s="136"/>
      <x:c r="S136" s="136"/>
      <x:c r="T136" s="136"/>
      <x:c r="U136" s="136"/>
      <x:c r="V136" s="136"/>
      <x:c r="W136" s="136"/>
      <x:c r="X136" s="136"/>
      <x:c r="Y136" s="136"/>
      <x:c r="Z136" s="136"/>
    </x:row>
    <x:row r="137" ht="15" hidden="0" customHeight="1">
      <x:c r="A137" s="136"/>
      <x:c r="B137" s="136"/>
      <x:c r="C137" s="136"/>
      <x:c r="D137" s="136"/>
      <x:c r="E137" s="136"/>
      <x:c r="F137" s="136"/>
      <x:c r="G137" s="43"/>
      <x:c r="H137" s="136"/>
      <x:c r="I137" s="136"/>
      <x:c r="J137" s="146"/>
      <x:c r="K137" s="146"/>
      <x:c r="L137" s="43"/>
      <x:c r="M137" s="136"/>
      <x:c r="N137" s="136"/>
      <x:c r="O137" s="136"/>
      <x:c r="P137" s="136"/>
      <x:c r="Q137" s="136"/>
      <x:c r="R137" s="136"/>
      <x:c r="S137" s="136"/>
      <x:c r="T137" s="136"/>
      <x:c r="U137" s="136"/>
      <x:c r="V137" s="136"/>
      <x:c r="W137" s="136"/>
      <x:c r="X137" s="136"/>
      <x:c r="Y137" s="136"/>
      <x:c r="Z137" s="136"/>
    </x:row>
    <x:row r="138" ht="15" hidden="0" customHeight="1">
      <x:c r="A138" s="136"/>
      <x:c r="B138" s="136"/>
      <x:c r="C138" s="136"/>
      <x:c r="D138" s="136"/>
      <x:c r="E138" s="136"/>
      <x:c r="F138" s="136"/>
      <x:c r="G138" s="43"/>
      <x:c r="H138" s="136"/>
      <x:c r="I138" s="136"/>
      <x:c r="J138" s="146"/>
      <x:c r="K138" s="146"/>
      <x:c r="L138" s="43"/>
      <x:c r="M138" s="136"/>
      <x:c r="N138" s="136"/>
      <x:c r="O138" s="136"/>
      <x:c r="P138" s="136"/>
      <x:c r="Q138" s="136"/>
      <x:c r="R138" s="136"/>
      <x:c r="S138" s="136"/>
      <x:c r="T138" s="136"/>
      <x:c r="U138" s="136"/>
      <x:c r="V138" s="136"/>
      <x:c r="W138" s="136"/>
      <x:c r="X138" s="136"/>
      <x:c r="Y138" s="136"/>
      <x:c r="Z138" s="136"/>
    </x:row>
    <x:row r="139" ht="15" hidden="0" customHeight="1">
      <x:c r="A139" s="136"/>
      <x:c r="B139" s="136"/>
      <x:c r="C139" s="136"/>
      <x:c r="D139" s="136"/>
      <x:c r="E139" s="136"/>
      <x:c r="F139" s="136"/>
      <x:c r="G139" s="43"/>
      <x:c r="H139" s="136"/>
      <x:c r="I139" s="136"/>
      <x:c r="J139" s="146"/>
      <x:c r="K139" s="146"/>
      <x:c r="L139" s="43"/>
      <x:c r="M139" s="136"/>
      <x:c r="N139" s="136"/>
      <x:c r="O139" s="136"/>
      <x:c r="P139" s="136"/>
      <x:c r="Q139" s="136"/>
      <x:c r="R139" s="136"/>
      <x:c r="S139" s="136"/>
      <x:c r="T139" s="136"/>
      <x:c r="U139" s="136"/>
      <x:c r="V139" s="136"/>
      <x:c r="W139" s="136"/>
      <x:c r="X139" s="136"/>
      <x:c r="Y139" s="136"/>
      <x:c r="Z139" s="136"/>
    </x:row>
    <x:row r="140" ht="15" hidden="0" customHeight="1">
      <x:c r="A140" s="136"/>
      <x:c r="B140" s="136"/>
      <x:c r="C140" s="136"/>
      <x:c r="D140" s="136"/>
      <x:c r="E140" s="136"/>
      <x:c r="F140" s="136"/>
      <x:c r="G140" s="43"/>
      <x:c r="H140" s="136"/>
      <x:c r="I140" s="136"/>
      <x:c r="J140" s="146"/>
      <x:c r="K140" s="146"/>
      <x:c r="L140" s="43"/>
      <x:c r="M140" s="136"/>
      <x:c r="N140" s="136"/>
      <x:c r="O140" s="136"/>
      <x:c r="P140" s="136"/>
      <x:c r="Q140" s="136"/>
      <x:c r="R140" s="136"/>
      <x:c r="S140" s="136"/>
      <x:c r="T140" s="136"/>
      <x:c r="U140" s="136"/>
      <x:c r="V140" s="136"/>
      <x:c r="W140" s="136"/>
      <x:c r="X140" s="136"/>
      <x:c r="Y140" s="136"/>
      <x:c r="Z140" s="136"/>
    </x:row>
    <x:row r="141" ht="15" hidden="0" customHeight="1">
      <x:c r="A141" s="136"/>
      <x:c r="B141" s="136"/>
      <x:c r="C141" s="136"/>
      <x:c r="D141" s="136"/>
      <x:c r="E141" s="136"/>
      <x:c r="F141" s="136"/>
      <x:c r="G141" s="43"/>
      <x:c r="H141" s="136"/>
      <x:c r="I141" s="136"/>
      <x:c r="J141" s="146"/>
      <x:c r="K141" s="146"/>
      <x:c r="L141" s="43"/>
      <x:c r="M141" s="136"/>
      <x:c r="N141" s="136"/>
      <x:c r="O141" s="136"/>
      <x:c r="P141" s="136"/>
      <x:c r="Q141" s="136"/>
      <x:c r="R141" s="136"/>
      <x:c r="S141" s="136"/>
      <x:c r="T141" s="136"/>
      <x:c r="U141" s="136"/>
      <x:c r="V141" s="136"/>
      <x:c r="W141" s="136"/>
      <x:c r="X141" s="136"/>
      <x:c r="Y141" s="136"/>
      <x:c r="Z141" s="136"/>
    </x:row>
    <x:row r="142" ht="15" hidden="0" customHeight="1">
      <x:c r="A142" s="136"/>
      <x:c r="B142" s="136"/>
      <x:c r="C142" s="136"/>
      <x:c r="D142" s="136"/>
      <x:c r="E142" s="136"/>
      <x:c r="F142" s="136"/>
      <x:c r="G142" s="43"/>
      <x:c r="H142" s="136"/>
      <x:c r="I142" s="136"/>
      <x:c r="J142" s="146"/>
      <x:c r="K142" s="146"/>
      <x:c r="L142" s="43"/>
      <x:c r="M142" s="136"/>
      <x:c r="N142" s="136"/>
      <x:c r="O142" s="136"/>
      <x:c r="P142" s="136"/>
      <x:c r="Q142" s="136"/>
      <x:c r="R142" s="136"/>
      <x:c r="S142" s="136"/>
      <x:c r="T142" s="136"/>
      <x:c r="U142" s="136"/>
      <x:c r="V142" s="136"/>
      <x:c r="W142" s="136"/>
      <x:c r="X142" s="136"/>
      <x:c r="Y142" s="136"/>
      <x:c r="Z142" s="136"/>
    </x:row>
    <x:row r="143" ht="15" hidden="0" customHeight="1">
      <x:c r="A143" s="136"/>
      <x:c r="B143" s="136"/>
      <x:c r="C143" s="136"/>
      <x:c r="D143" s="136"/>
      <x:c r="E143" s="136"/>
      <x:c r="F143" s="136"/>
      <x:c r="G143" s="43"/>
      <x:c r="H143" s="136"/>
      <x:c r="I143" s="136"/>
      <x:c r="J143" s="146"/>
      <x:c r="K143" s="146"/>
      <x:c r="L143" s="43"/>
      <x:c r="M143" s="136"/>
      <x:c r="N143" s="136"/>
      <x:c r="O143" s="136"/>
      <x:c r="P143" s="136"/>
      <x:c r="Q143" s="136"/>
      <x:c r="R143" s="136"/>
      <x:c r="S143" s="136"/>
      <x:c r="T143" s="136"/>
      <x:c r="U143" s="136"/>
      <x:c r="V143" s="136"/>
      <x:c r="W143" s="136"/>
      <x:c r="X143" s="136"/>
      <x:c r="Y143" s="136"/>
      <x:c r="Z143" s="136"/>
    </x:row>
    <x:row r="144" ht="15" hidden="0" customHeight="1">
      <x:c r="A144" s="136"/>
      <x:c r="B144" s="136"/>
      <x:c r="C144" s="136"/>
      <x:c r="D144" s="136"/>
      <x:c r="E144" s="136"/>
      <x:c r="F144" s="136"/>
      <x:c r="G144" s="43"/>
      <x:c r="H144" s="136"/>
      <x:c r="I144" s="136"/>
      <x:c r="J144" s="146"/>
      <x:c r="K144" s="146"/>
      <x:c r="L144" s="43"/>
      <x:c r="M144" s="136"/>
      <x:c r="N144" s="136"/>
      <x:c r="O144" s="136"/>
      <x:c r="P144" s="136"/>
      <x:c r="Q144" s="136"/>
      <x:c r="R144" s="136"/>
      <x:c r="S144" s="136"/>
      <x:c r="T144" s="136"/>
      <x:c r="U144" s="136"/>
      <x:c r="V144" s="136"/>
      <x:c r="W144" s="136"/>
      <x:c r="X144" s="136"/>
      <x:c r="Y144" s="136"/>
      <x:c r="Z144" s="136"/>
    </x:row>
    <x:row r="145" ht="15" hidden="0" customHeight="1">
      <x:c r="A145" s="136"/>
      <x:c r="B145" s="136"/>
      <x:c r="C145" s="136"/>
      <x:c r="D145" s="136"/>
      <x:c r="E145" s="136"/>
      <x:c r="F145" s="136"/>
      <x:c r="G145" s="43"/>
      <x:c r="H145" s="136"/>
      <x:c r="I145" s="136"/>
      <x:c r="J145" s="146"/>
      <x:c r="K145" s="146"/>
      <x:c r="L145" s="43"/>
      <x:c r="M145" s="136"/>
      <x:c r="N145" s="136"/>
      <x:c r="O145" s="136"/>
      <x:c r="P145" s="136"/>
      <x:c r="Q145" s="136"/>
      <x:c r="R145" s="136"/>
      <x:c r="S145" s="136"/>
      <x:c r="T145" s="136"/>
      <x:c r="U145" s="136"/>
      <x:c r="V145" s="136"/>
      <x:c r="W145" s="136"/>
      <x:c r="X145" s="136"/>
      <x:c r="Y145" s="136"/>
      <x:c r="Z145" s="136"/>
    </x:row>
    <x:row r="146" ht="15" hidden="0" customHeight="1">
      <x:c r="A146" s="136"/>
      <x:c r="B146" s="136"/>
      <x:c r="C146" s="136"/>
      <x:c r="D146" s="136"/>
      <x:c r="E146" s="136"/>
      <x:c r="F146" s="136"/>
      <x:c r="G146" s="43"/>
      <x:c r="H146" s="136"/>
      <x:c r="I146" s="136"/>
      <x:c r="J146" s="146"/>
      <x:c r="K146" s="146"/>
      <x:c r="L146" s="43"/>
      <x:c r="M146" s="136"/>
      <x:c r="N146" s="136"/>
      <x:c r="O146" s="136"/>
      <x:c r="P146" s="136"/>
      <x:c r="Q146" s="136"/>
      <x:c r="R146" s="136"/>
      <x:c r="S146" s="136"/>
      <x:c r="T146" s="136"/>
      <x:c r="U146" s="136"/>
      <x:c r="V146" s="136"/>
      <x:c r="W146" s="136"/>
      <x:c r="X146" s="136"/>
      <x:c r="Y146" s="136"/>
      <x:c r="Z146" s="136"/>
    </x:row>
    <x:row r="147" ht="15" hidden="0" customHeight="1">
      <x:c r="A147" s="136"/>
      <x:c r="B147" s="136"/>
      <x:c r="C147" s="136"/>
      <x:c r="D147" s="136"/>
      <x:c r="E147" s="136"/>
      <x:c r="F147" s="136"/>
      <x:c r="G147" s="43"/>
      <x:c r="H147" s="136"/>
      <x:c r="I147" s="136"/>
      <x:c r="J147" s="146"/>
      <x:c r="K147" s="146"/>
      <x:c r="L147" s="43"/>
      <x:c r="M147" s="136"/>
      <x:c r="N147" s="136"/>
      <x:c r="O147" s="136"/>
      <x:c r="P147" s="136"/>
      <x:c r="Q147" s="136"/>
      <x:c r="R147" s="136"/>
      <x:c r="S147" s="136"/>
      <x:c r="T147" s="136"/>
      <x:c r="U147" s="136"/>
      <x:c r="V147" s="136"/>
      <x:c r="W147" s="136"/>
      <x:c r="X147" s="136"/>
      <x:c r="Y147" s="136"/>
      <x:c r="Z147" s="136"/>
    </x:row>
    <x:row r="148" ht="15" hidden="0" customHeight="1">
      <x:c r="A148" s="136"/>
      <x:c r="B148" s="136"/>
      <x:c r="C148" s="136"/>
      <x:c r="D148" s="136"/>
      <x:c r="E148" s="136"/>
      <x:c r="F148" s="136"/>
      <x:c r="G148" s="43"/>
      <x:c r="H148" s="136"/>
      <x:c r="I148" s="136"/>
      <x:c r="J148" s="146"/>
      <x:c r="K148" s="146"/>
      <x:c r="L148" s="43"/>
      <x:c r="M148" s="136"/>
      <x:c r="N148" s="136"/>
      <x:c r="O148" s="136"/>
      <x:c r="P148" s="136"/>
      <x:c r="Q148" s="136"/>
      <x:c r="R148" s="136"/>
      <x:c r="S148" s="136"/>
      <x:c r="T148" s="136"/>
      <x:c r="U148" s="136"/>
      <x:c r="V148" s="136"/>
      <x:c r="W148" s="136"/>
      <x:c r="X148" s="136"/>
      <x:c r="Y148" s="136"/>
      <x:c r="Z148" s="136"/>
    </x:row>
    <x:row r="149" ht="15" hidden="0" customHeight="1">
      <x:c r="A149" s="136"/>
      <x:c r="B149" s="136"/>
      <x:c r="C149" s="136"/>
      <x:c r="D149" s="136"/>
      <x:c r="E149" s="136"/>
      <x:c r="F149" s="136"/>
      <x:c r="G149" s="43"/>
      <x:c r="H149" s="136"/>
      <x:c r="I149" s="136"/>
      <x:c r="J149" s="146"/>
      <x:c r="K149" s="146"/>
      <x:c r="L149" s="43"/>
      <x:c r="M149" s="136"/>
      <x:c r="N149" s="136"/>
      <x:c r="O149" s="136"/>
      <x:c r="P149" s="136"/>
      <x:c r="Q149" s="136"/>
      <x:c r="R149" s="136"/>
      <x:c r="S149" s="136"/>
      <x:c r="T149" s="136"/>
      <x:c r="U149" s="136"/>
      <x:c r="V149" s="136"/>
      <x:c r="W149" s="136"/>
      <x:c r="X149" s="136"/>
      <x:c r="Y149" s="136"/>
      <x:c r="Z149" s="136"/>
    </x:row>
    <x:row r="150" ht="15" hidden="0" customHeight="1">
      <x:c r="A150" s="136"/>
      <x:c r="B150" s="136"/>
      <x:c r="C150" s="136"/>
      <x:c r="D150" s="136"/>
      <x:c r="E150" s="136"/>
      <x:c r="F150" s="136"/>
      <x:c r="G150" s="43"/>
      <x:c r="H150" s="136"/>
      <x:c r="I150" s="136"/>
      <x:c r="J150" s="146"/>
      <x:c r="K150" s="146"/>
      <x:c r="L150" s="43"/>
      <x:c r="M150" s="136"/>
      <x:c r="N150" s="136"/>
      <x:c r="O150" s="136"/>
      <x:c r="P150" s="136"/>
      <x:c r="Q150" s="136"/>
      <x:c r="R150" s="136"/>
      <x:c r="S150" s="136"/>
      <x:c r="T150" s="136"/>
      <x:c r="U150" s="136"/>
      <x:c r="V150" s="136"/>
      <x:c r="W150" s="136"/>
      <x:c r="X150" s="136"/>
      <x:c r="Y150" s="136"/>
      <x:c r="Z150" s="136"/>
    </x:row>
    <x:row r="151" ht="15" hidden="0" customHeight="1">
      <x:c r="A151" s="136"/>
      <x:c r="B151" s="136"/>
      <x:c r="C151" s="136"/>
      <x:c r="D151" s="136"/>
      <x:c r="E151" s="136"/>
      <x:c r="F151" s="136"/>
      <x:c r="G151" s="43"/>
      <x:c r="H151" s="136"/>
      <x:c r="I151" s="136"/>
      <x:c r="J151" s="146"/>
      <x:c r="K151" s="146"/>
      <x:c r="L151" s="43"/>
      <x:c r="M151" s="136"/>
      <x:c r="N151" s="136"/>
      <x:c r="O151" s="136"/>
      <x:c r="P151" s="136"/>
      <x:c r="Q151" s="136"/>
      <x:c r="R151" s="136"/>
      <x:c r="S151" s="136"/>
      <x:c r="T151" s="136"/>
      <x:c r="U151" s="136"/>
      <x:c r="V151" s="136"/>
      <x:c r="W151" s="136"/>
      <x:c r="X151" s="136"/>
      <x:c r="Y151" s="136"/>
      <x:c r="Z151" s="136"/>
    </x:row>
    <x:row r="152" ht="15" hidden="0" customHeight="1">
      <x:c r="A152" s="136"/>
      <x:c r="B152" s="136"/>
      <x:c r="C152" s="136"/>
      <x:c r="D152" s="136"/>
      <x:c r="E152" s="136"/>
      <x:c r="F152" s="136"/>
      <x:c r="G152" s="43"/>
      <x:c r="H152" s="136"/>
      <x:c r="I152" s="136"/>
      <x:c r="J152" s="146"/>
      <x:c r="K152" s="146"/>
      <x:c r="L152" s="43"/>
      <x:c r="M152" s="136"/>
      <x:c r="N152" s="136"/>
      <x:c r="O152" s="136"/>
      <x:c r="P152" s="136"/>
      <x:c r="Q152" s="136"/>
      <x:c r="R152" s="136"/>
      <x:c r="S152" s="136"/>
      <x:c r="T152" s="136"/>
      <x:c r="U152" s="136"/>
      <x:c r="V152" s="136"/>
      <x:c r="W152" s="136"/>
      <x:c r="X152" s="136"/>
      <x:c r="Y152" s="136"/>
      <x:c r="Z152" s="136"/>
    </x:row>
    <x:row r="153" ht="15" hidden="0" customHeight="1">
      <x:c r="A153" s="136"/>
      <x:c r="B153" s="136"/>
      <x:c r="C153" s="136"/>
      <x:c r="D153" s="136"/>
      <x:c r="E153" s="136"/>
      <x:c r="F153" s="136"/>
      <x:c r="G153" s="43"/>
      <x:c r="H153" s="136"/>
      <x:c r="I153" s="136"/>
      <x:c r="J153" s="146"/>
      <x:c r="K153" s="146"/>
      <x:c r="L153" s="43"/>
      <x:c r="M153" s="136"/>
      <x:c r="N153" s="136"/>
      <x:c r="O153" s="136"/>
      <x:c r="P153" s="136"/>
      <x:c r="Q153" s="136"/>
      <x:c r="R153" s="136"/>
      <x:c r="S153" s="136"/>
      <x:c r="T153" s="136"/>
      <x:c r="U153" s="136"/>
      <x:c r="V153" s="136"/>
      <x:c r="W153" s="136"/>
      <x:c r="X153" s="136"/>
      <x:c r="Y153" s="136"/>
      <x:c r="Z153" s="136"/>
    </x:row>
    <x:row r="154" ht="15" hidden="0" customHeight="1">
      <x:c r="A154" s="136"/>
      <x:c r="B154" s="136"/>
      <x:c r="C154" s="136"/>
      <x:c r="D154" s="136"/>
      <x:c r="E154" s="136"/>
      <x:c r="F154" s="136"/>
      <x:c r="G154" s="43"/>
      <x:c r="H154" s="136"/>
      <x:c r="I154" s="136"/>
      <x:c r="J154" s="146"/>
      <x:c r="K154" s="146"/>
      <x:c r="L154" s="43"/>
      <x:c r="M154" s="136"/>
      <x:c r="N154" s="136"/>
      <x:c r="O154" s="136"/>
      <x:c r="P154" s="136"/>
      <x:c r="Q154" s="136"/>
      <x:c r="R154" s="136"/>
      <x:c r="S154" s="136"/>
      <x:c r="T154" s="136"/>
      <x:c r="U154" s="136"/>
      <x:c r="V154" s="136"/>
      <x:c r="W154" s="136"/>
      <x:c r="X154" s="136"/>
      <x:c r="Y154" s="136"/>
      <x:c r="Z154" s="136"/>
    </x:row>
    <x:row r="155" ht="15" hidden="0" customHeight="1">
      <x:c r="A155" s="136"/>
      <x:c r="B155" s="136"/>
      <x:c r="C155" s="136"/>
      <x:c r="D155" s="136"/>
      <x:c r="E155" s="136"/>
      <x:c r="F155" s="136"/>
      <x:c r="G155" s="43"/>
      <x:c r="H155" s="136"/>
      <x:c r="I155" s="136"/>
      <x:c r="J155" s="146"/>
      <x:c r="K155" s="146"/>
      <x:c r="L155" s="43"/>
      <x:c r="M155" s="136"/>
      <x:c r="N155" s="136"/>
      <x:c r="O155" s="136"/>
      <x:c r="P155" s="136"/>
      <x:c r="Q155" s="136"/>
      <x:c r="R155" s="136"/>
      <x:c r="S155" s="136"/>
      <x:c r="T155" s="136"/>
      <x:c r="U155" s="136"/>
      <x:c r="V155" s="136"/>
      <x:c r="W155" s="136"/>
      <x:c r="X155" s="136"/>
      <x:c r="Y155" s="136"/>
      <x:c r="Z155" s="136"/>
    </x:row>
    <x:row r="156" ht="15" hidden="0" customHeight="1">
      <x:c r="A156" s="136"/>
      <x:c r="B156" s="136"/>
      <x:c r="C156" s="136"/>
      <x:c r="D156" s="136"/>
      <x:c r="E156" s="136"/>
      <x:c r="F156" s="136"/>
      <x:c r="G156" s="43"/>
      <x:c r="H156" s="136"/>
      <x:c r="I156" s="136"/>
      <x:c r="J156" s="146"/>
      <x:c r="K156" s="146"/>
      <x:c r="L156" s="43"/>
      <x:c r="M156" s="136"/>
      <x:c r="N156" s="136"/>
      <x:c r="O156" s="136"/>
      <x:c r="P156" s="136"/>
      <x:c r="Q156" s="136"/>
      <x:c r="R156" s="136"/>
      <x:c r="S156" s="136"/>
      <x:c r="T156" s="136"/>
      <x:c r="U156" s="136"/>
      <x:c r="V156" s="136"/>
      <x:c r="W156" s="136"/>
      <x:c r="X156" s="136"/>
      <x:c r="Y156" s="136"/>
      <x:c r="Z156" s="136"/>
    </x:row>
    <x:row r="157" ht="15" hidden="0" customHeight="1">
      <x:c r="A157" s="136"/>
      <x:c r="B157" s="136"/>
      <x:c r="C157" s="136"/>
      <x:c r="D157" s="136"/>
      <x:c r="E157" s="136"/>
      <x:c r="F157" s="136"/>
      <x:c r="G157" s="43"/>
      <x:c r="H157" s="136"/>
      <x:c r="I157" s="136"/>
      <x:c r="J157" s="146"/>
      <x:c r="K157" s="146"/>
      <x:c r="L157" s="43"/>
      <x:c r="M157" s="136"/>
      <x:c r="N157" s="136"/>
      <x:c r="O157" s="136"/>
      <x:c r="P157" s="136"/>
      <x:c r="Q157" s="136"/>
      <x:c r="R157" s="136"/>
      <x:c r="S157" s="136"/>
      <x:c r="T157" s="136"/>
      <x:c r="U157" s="136"/>
      <x:c r="V157" s="136"/>
      <x:c r="W157" s="136"/>
      <x:c r="X157" s="136"/>
      <x:c r="Y157" s="136"/>
      <x:c r="Z157" s="136"/>
    </x:row>
    <x:row r="158" ht="15" hidden="0" customHeight="1">
      <x:c r="A158" s="136"/>
      <x:c r="B158" s="136"/>
      <x:c r="C158" s="136"/>
      <x:c r="D158" s="136"/>
      <x:c r="E158" s="136"/>
      <x:c r="F158" s="136"/>
      <x:c r="G158" s="43"/>
      <x:c r="H158" s="136"/>
      <x:c r="I158" s="136"/>
      <x:c r="J158" s="146"/>
      <x:c r="K158" s="146"/>
      <x:c r="L158" s="43"/>
      <x:c r="M158" s="136"/>
      <x:c r="N158" s="136"/>
      <x:c r="O158" s="136"/>
      <x:c r="P158" s="136"/>
      <x:c r="Q158" s="136"/>
      <x:c r="R158" s="136"/>
      <x:c r="S158" s="136"/>
      <x:c r="T158" s="136"/>
      <x:c r="U158" s="136"/>
      <x:c r="V158" s="136"/>
      <x:c r="W158" s="136"/>
      <x:c r="X158" s="136"/>
      <x:c r="Y158" s="136"/>
      <x:c r="Z158" s="136"/>
    </x:row>
    <x:row r="159" ht="15" hidden="0" customHeight="1">
      <x:c r="A159" s="136"/>
      <x:c r="B159" s="136"/>
      <x:c r="C159" s="136"/>
      <x:c r="D159" s="136"/>
      <x:c r="E159" s="136"/>
      <x:c r="F159" s="136"/>
      <x:c r="G159" s="43"/>
      <x:c r="H159" s="136"/>
      <x:c r="I159" s="136"/>
      <x:c r="J159" s="146"/>
      <x:c r="K159" s="146"/>
      <x:c r="L159" s="43"/>
      <x:c r="M159" s="136"/>
      <x:c r="N159" s="136"/>
      <x:c r="O159" s="136"/>
      <x:c r="P159" s="136"/>
      <x:c r="Q159" s="136"/>
      <x:c r="R159" s="136"/>
      <x:c r="S159" s="136"/>
      <x:c r="T159" s="136"/>
      <x:c r="U159" s="136"/>
      <x:c r="V159" s="136"/>
      <x:c r="W159" s="136"/>
      <x:c r="X159" s="136"/>
      <x:c r="Y159" s="136"/>
      <x:c r="Z159" s="136"/>
    </x:row>
    <x:row r="160" ht="15" hidden="0" customHeight="1">
      <x:c r="A160" s="136"/>
      <x:c r="B160" s="136"/>
      <x:c r="C160" s="136"/>
      <x:c r="D160" s="136"/>
      <x:c r="E160" s="136"/>
      <x:c r="F160" s="136"/>
      <x:c r="G160" s="43"/>
      <x:c r="H160" s="136"/>
      <x:c r="I160" s="136"/>
      <x:c r="J160" s="146"/>
      <x:c r="K160" s="146"/>
      <x:c r="L160" s="43"/>
      <x:c r="M160" s="136"/>
      <x:c r="N160" s="136"/>
      <x:c r="O160" s="136"/>
      <x:c r="P160" s="136"/>
      <x:c r="Q160" s="136"/>
      <x:c r="R160" s="136"/>
      <x:c r="S160" s="136"/>
      <x:c r="T160" s="136"/>
      <x:c r="U160" s="136"/>
      <x:c r="V160" s="136"/>
      <x:c r="W160" s="136"/>
      <x:c r="X160" s="136"/>
      <x:c r="Y160" s="136"/>
      <x:c r="Z160" s="136"/>
    </x:row>
    <x:row r="161" ht="15" hidden="0" customHeight="1">
      <x:c r="A161" s="136"/>
      <x:c r="B161" s="136"/>
      <x:c r="C161" s="136"/>
      <x:c r="D161" s="136"/>
      <x:c r="E161" s="136"/>
      <x:c r="F161" s="136"/>
      <x:c r="G161" s="43"/>
      <x:c r="H161" s="136"/>
      <x:c r="I161" s="136"/>
      <x:c r="J161" s="146"/>
      <x:c r="K161" s="146"/>
      <x:c r="L161" s="43"/>
      <x:c r="M161" s="136"/>
      <x:c r="N161" s="136"/>
      <x:c r="O161" s="136"/>
      <x:c r="P161" s="136"/>
      <x:c r="Q161" s="136"/>
      <x:c r="R161" s="136"/>
      <x:c r="S161" s="136"/>
      <x:c r="T161" s="136"/>
      <x:c r="U161" s="136"/>
      <x:c r="V161" s="136"/>
      <x:c r="W161" s="136"/>
      <x:c r="X161" s="136"/>
      <x:c r="Y161" s="136"/>
      <x:c r="Z161" s="136"/>
    </x:row>
    <x:row r="162" ht="15" hidden="0" customHeight="1">
      <x:c r="A162" s="136"/>
      <x:c r="B162" s="136"/>
      <x:c r="C162" s="136"/>
      <x:c r="D162" s="136"/>
      <x:c r="E162" s="136"/>
      <x:c r="F162" s="136"/>
      <x:c r="G162" s="43"/>
      <x:c r="H162" s="136"/>
      <x:c r="I162" s="136"/>
      <x:c r="J162" s="146"/>
      <x:c r="K162" s="146"/>
      <x:c r="L162" s="43"/>
      <x:c r="M162" s="136"/>
      <x:c r="N162" s="136"/>
      <x:c r="O162" s="136"/>
      <x:c r="P162" s="136"/>
      <x:c r="Q162" s="136"/>
      <x:c r="R162" s="136"/>
      <x:c r="S162" s="136"/>
      <x:c r="T162" s="136"/>
      <x:c r="U162" s="136"/>
      <x:c r="V162" s="136"/>
      <x:c r="W162" s="136"/>
      <x:c r="X162" s="136"/>
      <x:c r="Y162" s="136"/>
      <x:c r="Z162" s="136"/>
    </x:row>
    <x:row r="163" ht="15" hidden="0" customHeight="1">
      <x:c r="A163" s="136"/>
      <x:c r="B163" s="136"/>
      <x:c r="C163" s="136"/>
      <x:c r="D163" s="136"/>
      <x:c r="E163" s="136"/>
      <x:c r="F163" s="136"/>
      <x:c r="G163" s="43"/>
      <x:c r="H163" s="136"/>
      <x:c r="I163" s="136"/>
      <x:c r="J163" s="146"/>
      <x:c r="K163" s="146"/>
      <x:c r="L163" s="43"/>
      <x:c r="M163" s="136"/>
      <x:c r="N163" s="136"/>
      <x:c r="O163" s="136"/>
      <x:c r="P163" s="136"/>
      <x:c r="Q163" s="136"/>
      <x:c r="R163" s="136"/>
      <x:c r="S163" s="136"/>
      <x:c r="T163" s="136"/>
      <x:c r="U163" s="136"/>
      <x:c r="V163" s="136"/>
      <x:c r="W163" s="136"/>
      <x:c r="X163" s="136"/>
      <x:c r="Y163" s="136"/>
      <x:c r="Z163" s="136"/>
    </x:row>
    <x:row r="164" ht="15" hidden="0" customHeight="1">
      <x:c r="A164" s="136"/>
      <x:c r="B164" s="136"/>
      <x:c r="C164" s="136"/>
      <x:c r="D164" s="136"/>
      <x:c r="E164" s="136"/>
      <x:c r="F164" s="136"/>
      <x:c r="G164" s="43"/>
      <x:c r="H164" s="136"/>
      <x:c r="I164" s="136"/>
      <x:c r="J164" s="146"/>
      <x:c r="K164" s="146"/>
      <x:c r="L164" s="43"/>
      <x:c r="M164" s="136"/>
      <x:c r="N164" s="136"/>
      <x:c r="O164" s="136"/>
      <x:c r="P164" s="136"/>
      <x:c r="Q164" s="136"/>
      <x:c r="R164" s="136"/>
      <x:c r="S164" s="136"/>
      <x:c r="T164" s="136"/>
      <x:c r="U164" s="136"/>
      <x:c r="V164" s="136"/>
      <x:c r="W164" s="136"/>
      <x:c r="X164" s="136"/>
      <x:c r="Y164" s="136"/>
      <x:c r="Z164" s="136"/>
    </x:row>
    <x:row r="165" ht="15" hidden="0" customHeight="1">
      <x:c r="A165" s="136"/>
      <x:c r="B165" s="136"/>
      <x:c r="C165" s="136"/>
      <x:c r="D165" s="136"/>
      <x:c r="E165" s="136"/>
      <x:c r="F165" s="136"/>
      <x:c r="G165" s="43"/>
      <x:c r="H165" s="136"/>
      <x:c r="I165" s="136"/>
      <x:c r="J165" s="146"/>
      <x:c r="K165" s="146"/>
      <x:c r="L165" s="43"/>
      <x:c r="M165" s="136"/>
      <x:c r="N165" s="136"/>
      <x:c r="O165" s="136"/>
      <x:c r="P165" s="136"/>
      <x:c r="Q165" s="136"/>
      <x:c r="R165" s="136"/>
      <x:c r="S165" s="136"/>
      <x:c r="T165" s="136"/>
      <x:c r="U165" s="136"/>
      <x:c r="V165" s="136"/>
      <x:c r="W165" s="136"/>
      <x:c r="X165" s="136"/>
      <x:c r="Y165" s="136"/>
      <x:c r="Z165" s="136"/>
    </x:row>
    <x:row r="166" ht="15" hidden="0" customHeight="1">
      <x:c r="A166" s="136"/>
      <x:c r="B166" s="136"/>
      <x:c r="C166" s="136"/>
      <x:c r="D166" s="136"/>
      <x:c r="E166" s="136"/>
      <x:c r="F166" s="136"/>
      <x:c r="G166" s="43"/>
      <x:c r="H166" s="136"/>
      <x:c r="I166" s="136"/>
      <x:c r="J166" s="146"/>
      <x:c r="K166" s="146"/>
      <x:c r="L166" s="43"/>
      <x:c r="M166" s="136"/>
      <x:c r="N166" s="136"/>
      <x:c r="O166" s="136"/>
      <x:c r="P166" s="136"/>
      <x:c r="Q166" s="136"/>
      <x:c r="R166" s="136"/>
      <x:c r="S166" s="136"/>
      <x:c r="T166" s="136"/>
      <x:c r="U166" s="136"/>
      <x:c r="V166" s="136"/>
      <x:c r="W166" s="136"/>
      <x:c r="X166" s="136"/>
      <x:c r="Y166" s="136"/>
      <x:c r="Z166" s="136"/>
    </x:row>
    <x:row r="167" ht="15" hidden="0" customHeight="1">
      <x:c r="A167" s="136"/>
      <x:c r="B167" s="136"/>
      <x:c r="C167" s="136"/>
      <x:c r="D167" s="136"/>
      <x:c r="E167" s="136"/>
      <x:c r="F167" s="136"/>
      <x:c r="G167" s="43"/>
      <x:c r="H167" s="136"/>
      <x:c r="I167" s="136"/>
      <x:c r="J167" s="146"/>
      <x:c r="K167" s="146"/>
      <x:c r="L167" s="43"/>
      <x:c r="M167" s="136"/>
      <x:c r="N167" s="136"/>
      <x:c r="O167" s="136"/>
      <x:c r="P167" s="136"/>
      <x:c r="Q167" s="136"/>
      <x:c r="R167" s="136"/>
      <x:c r="S167" s="136"/>
      <x:c r="T167" s="136"/>
      <x:c r="U167" s="136"/>
      <x:c r="V167" s="136"/>
      <x:c r="W167" s="136"/>
      <x:c r="X167" s="136"/>
      <x:c r="Y167" s="136"/>
      <x:c r="Z167" s="136"/>
    </x:row>
    <x:row r="168" ht="15" hidden="0" customHeight="1">
      <x:c r="A168" s="136"/>
      <x:c r="B168" s="136"/>
      <x:c r="C168" s="136"/>
      <x:c r="D168" s="136"/>
      <x:c r="E168" s="136"/>
      <x:c r="F168" s="136"/>
      <x:c r="G168" s="43"/>
      <x:c r="H168" s="136"/>
      <x:c r="I168" s="136"/>
      <x:c r="J168" s="146"/>
      <x:c r="K168" s="146"/>
      <x:c r="L168" s="43"/>
      <x:c r="M168" s="136"/>
      <x:c r="N168" s="136"/>
      <x:c r="O168" s="136"/>
      <x:c r="P168" s="136"/>
      <x:c r="Q168" s="136"/>
      <x:c r="R168" s="136"/>
      <x:c r="S168" s="136"/>
      <x:c r="T168" s="136"/>
      <x:c r="U168" s="136"/>
      <x:c r="V168" s="136"/>
      <x:c r="W168" s="136"/>
      <x:c r="X168" s="136"/>
      <x:c r="Y168" s="136"/>
      <x:c r="Z168" s="136"/>
    </x:row>
    <x:row r="169" ht="15" hidden="0" customHeight="1">
      <x:c r="A169" s="136"/>
      <x:c r="B169" s="136"/>
      <x:c r="C169" s="136"/>
      <x:c r="D169" s="136"/>
      <x:c r="E169" s="136"/>
      <x:c r="F169" s="136"/>
      <x:c r="G169" s="43"/>
      <x:c r="H169" s="136"/>
      <x:c r="I169" s="136"/>
      <x:c r="J169" s="146"/>
      <x:c r="K169" s="146"/>
      <x:c r="L169" s="43"/>
      <x:c r="M169" s="136"/>
      <x:c r="N169" s="136"/>
      <x:c r="O169" s="136"/>
      <x:c r="P169" s="136"/>
      <x:c r="Q169" s="136"/>
      <x:c r="R169" s="136"/>
      <x:c r="S169" s="136"/>
      <x:c r="T169" s="136"/>
      <x:c r="U169" s="136"/>
      <x:c r="V169" s="136"/>
      <x:c r="W169" s="136"/>
      <x:c r="X169" s="136"/>
      <x:c r="Y169" s="136"/>
      <x:c r="Z169" s="136"/>
    </x:row>
    <x:row r="170" ht="15" hidden="0" customHeight="1">
      <x:c r="A170" s="136"/>
      <x:c r="B170" s="136"/>
      <x:c r="C170" s="136"/>
      <x:c r="D170" s="136"/>
      <x:c r="E170" s="136"/>
      <x:c r="F170" s="136"/>
      <x:c r="G170" s="43"/>
      <x:c r="H170" s="136"/>
      <x:c r="I170" s="136"/>
      <x:c r="J170" s="146"/>
      <x:c r="K170" s="146"/>
      <x:c r="L170" s="43"/>
      <x:c r="M170" s="136"/>
      <x:c r="N170" s="136"/>
      <x:c r="O170" s="136"/>
      <x:c r="P170" s="136"/>
      <x:c r="Q170" s="136"/>
      <x:c r="R170" s="136"/>
      <x:c r="S170" s="136"/>
      <x:c r="T170" s="136"/>
      <x:c r="U170" s="136"/>
      <x:c r="V170" s="136"/>
      <x:c r="W170" s="136"/>
      <x:c r="X170" s="136"/>
      <x:c r="Y170" s="136"/>
      <x:c r="Z170" s="136"/>
    </x:row>
    <x:row r="171" ht="15" hidden="0" customHeight="1">
      <x:c r="A171" s="136"/>
      <x:c r="B171" s="136"/>
      <x:c r="C171" s="136"/>
      <x:c r="D171" s="136"/>
      <x:c r="E171" s="136"/>
      <x:c r="F171" s="136"/>
      <x:c r="G171" s="43"/>
      <x:c r="H171" s="136"/>
      <x:c r="I171" s="136"/>
      <x:c r="J171" s="146"/>
      <x:c r="K171" s="146"/>
      <x:c r="L171" s="43"/>
      <x:c r="M171" s="136"/>
      <x:c r="N171" s="136"/>
      <x:c r="O171" s="136"/>
      <x:c r="P171" s="136"/>
      <x:c r="Q171" s="136"/>
      <x:c r="R171" s="136"/>
      <x:c r="S171" s="136"/>
      <x:c r="T171" s="136"/>
      <x:c r="U171" s="136"/>
      <x:c r="V171" s="136"/>
      <x:c r="W171" s="136"/>
      <x:c r="X171" s="136"/>
      <x:c r="Y171" s="136"/>
      <x:c r="Z171" s="136"/>
    </x:row>
    <x:row r="172" ht="15" hidden="0" customHeight="1">
      <x:c r="A172" s="136"/>
      <x:c r="B172" s="136"/>
      <x:c r="C172" s="136"/>
      <x:c r="D172" s="136"/>
      <x:c r="E172" s="136"/>
      <x:c r="F172" s="136"/>
      <x:c r="G172" s="43"/>
      <x:c r="H172" s="136"/>
      <x:c r="I172" s="136"/>
      <x:c r="J172" s="146"/>
      <x:c r="K172" s="146"/>
      <x:c r="L172" s="43"/>
      <x:c r="M172" s="136"/>
      <x:c r="N172" s="136"/>
      <x:c r="O172" s="136"/>
      <x:c r="P172" s="136"/>
      <x:c r="Q172" s="136"/>
      <x:c r="R172" s="136"/>
      <x:c r="S172" s="136"/>
      <x:c r="T172" s="136"/>
      <x:c r="U172" s="136"/>
      <x:c r="V172" s="136"/>
      <x:c r="W172" s="136"/>
      <x:c r="X172" s="136"/>
      <x:c r="Y172" s="136"/>
      <x:c r="Z172" s="136"/>
    </x:row>
    <x:row r="173" ht="15" hidden="0" customHeight="1">
      <x:c r="A173" s="136"/>
      <x:c r="B173" s="136"/>
      <x:c r="C173" s="136"/>
      <x:c r="D173" s="136"/>
      <x:c r="E173" s="136"/>
      <x:c r="F173" s="136"/>
      <x:c r="G173" s="43"/>
      <x:c r="H173" s="136"/>
      <x:c r="I173" s="136"/>
      <x:c r="J173" s="146"/>
      <x:c r="K173" s="146"/>
      <x:c r="L173" s="43"/>
      <x:c r="M173" s="136"/>
      <x:c r="N173" s="136"/>
      <x:c r="O173" s="136"/>
      <x:c r="P173" s="136"/>
      <x:c r="Q173" s="136"/>
      <x:c r="R173" s="136"/>
      <x:c r="S173" s="136"/>
      <x:c r="T173" s="136"/>
      <x:c r="U173" s="136"/>
      <x:c r="V173" s="136"/>
      <x:c r="W173" s="136"/>
      <x:c r="X173" s="136"/>
      <x:c r="Y173" s="136"/>
      <x:c r="Z173" s="136"/>
    </x:row>
    <x:row r="174" ht="15" hidden="0" customHeight="1">
      <x:c r="A174" s="136"/>
      <x:c r="B174" s="136"/>
      <x:c r="C174" s="136"/>
      <x:c r="D174" s="136"/>
      <x:c r="E174" s="136"/>
      <x:c r="F174" s="136"/>
      <x:c r="G174" s="43"/>
      <x:c r="H174" s="136"/>
      <x:c r="I174" s="136"/>
      <x:c r="J174" s="146"/>
      <x:c r="K174" s="146"/>
      <x:c r="L174" s="43"/>
      <x:c r="M174" s="136"/>
      <x:c r="N174" s="136"/>
      <x:c r="O174" s="136"/>
      <x:c r="P174" s="136"/>
      <x:c r="Q174" s="136"/>
      <x:c r="R174" s="136"/>
      <x:c r="S174" s="136"/>
      <x:c r="T174" s="136"/>
      <x:c r="U174" s="136"/>
      <x:c r="V174" s="136"/>
      <x:c r="W174" s="136"/>
      <x:c r="X174" s="136"/>
      <x:c r="Y174" s="136"/>
      <x:c r="Z174" s="136"/>
    </x:row>
    <x:row r="175" ht="15" hidden="0" customHeight="1">
      <x:c r="A175" s="136"/>
      <x:c r="B175" s="136"/>
      <x:c r="C175" s="136"/>
      <x:c r="D175" s="136"/>
      <x:c r="E175" s="136"/>
      <x:c r="F175" s="136"/>
      <x:c r="G175" s="43"/>
      <x:c r="H175" s="136"/>
      <x:c r="I175" s="136"/>
      <x:c r="J175" s="146"/>
      <x:c r="K175" s="146"/>
      <x:c r="L175" s="43"/>
      <x:c r="M175" s="136"/>
      <x:c r="N175" s="136"/>
      <x:c r="O175" s="136"/>
      <x:c r="P175" s="136"/>
      <x:c r="Q175" s="136"/>
      <x:c r="R175" s="136"/>
      <x:c r="S175" s="136"/>
      <x:c r="T175" s="136"/>
      <x:c r="U175" s="136"/>
      <x:c r="V175" s="136"/>
      <x:c r="W175" s="136"/>
      <x:c r="X175" s="136"/>
      <x:c r="Y175" s="136"/>
      <x:c r="Z175" s="136"/>
    </x:row>
    <x:row r="176" ht="15" hidden="0" customHeight="1">
      <x:c r="A176" s="136"/>
      <x:c r="B176" s="136"/>
      <x:c r="C176" s="136"/>
      <x:c r="D176" s="136"/>
      <x:c r="E176" s="136"/>
      <x:c r="F176" s="136"/>
      <x:c r="G176" s="43"/>
      <x:c r="H176" s="136"/>
      <x:c r="I176" s="136"/>
      <x:c r="J176" s="146"/>
      <x:c r="K176" s="146"/>
      <x:c r="L176" s="43"/>
      <x:c r="M176" s="136"/>
      <x:c r="N176" s="136"/>
      <x:c r="O176" s="136"/>
      <x:c r="P176" s="136"/>
      <x:c r="Q176" s="136"/>
      <x:c r="R176" s="136"/>
      <x:c r="S176" s="136"/>
      <x:c r="T176" s="136"/>
      <x:c r="U176" s="136"/>
      <x:c r="V176" s="136"/>
      <x:c r="W176" s="136"/>
      <x:c r="X176" s="136"/>
      <x:c r="Y176" s="136"/>
      <x:c r="Z176" s="136"/>
    </x:row>
    <x:row r="177" ht="15" hidden="0" customHeight="1">
      <x:c r="A177" s="136"/>
      <x:c r="B177" s="136"/>
      <x:c r="C177" s="136"/>
      <x:c r="D177" s="136"/>
      <x:c r="E177" s="136"/>
      <x:c r="F177" s="136"/>
      <x:c r="G177" s="43"/>
      <x:c r="H177" s="136"/>
      <x:c r="I177" s="136"/>
      <x:c r="J177" s="146"/>
      <x:c r="K177" s="146"/>
      <x:c r="L177" s="43"/>
      <x:c r="M177" s="136"/>
      <x:c r="N177" s="136"/>
      <x:c r="O177" s="136"/>
      <x:c r="P177" s="136"/>
      <x:c r="Q177" s="136"/>
      <x:c r="R177" s="136"/>
      <x:c r="S177" s="136"/>
      <x:c r="T177" s="136"/>
      <x:c r="U177" s="136"/>
      <x:c r="V177" s="136"/>
      <x:c r="W177" s="136"/>
      <x:c r="X177" s="136"/>
      <x:c r="Y177" s="136"/>
      <x:c r="Z177" s="136"/>
    </x:row>
    <x:row r="178" ht="15" hidden="0" customHeight="1">
      <x:c r="A178" s="136"/>
      <x:c r="B178" s="136"/>
      <x:c r="C178" s="136"/>
      <x:c r="D178" s="136"/>
      <x:c r="E178" s="136"/>
      <x:c r="F178" s="136"/>
      <x:c r="G178" s="43"/>
      <x:c r="H178" s="136"/>
      <x:c r="I178" s="136"/>
      <x:c r="J178" s="146"/>
      <x:c r="K178" s="146"/>
      <x:c r="L178" s="43"/>
      <x:c r="M178" s="136"/>
      <x:c r="N178" s="136"/>
      <x:c r="O178" s="136"/>
      <x:c r="P178" s="136"/>
      <x:c r="Q178" s="136"/>
      <x:c r="R178" s="136"/>
      <x:c r="S178" s="136"/>
      <x:c r="T178" s="136"/>
      <x:c r="U178" s="136"/>
      <x:c r="V178" s="136"/>
      <x:c r="W178" s="136"/>
      <x:c r="X178" s="136"/>
      <x:c r="Y178" s="136"/>
      <x:c r="Z178" s="136"/>
    </x:row>
    <x:row r="179" ht="15" hidden="0" customHeight="1">
      <x:c r="A179" s="136"/>
      <x:c r="B179" s="136"/>
      <x:c r="C179" s="136"/>
      <x:c r="D179" s="136"/>
      <x:c r="E179" s="136"/>
      <x:c r="F179" s="136"/>
      <x:c r="G179" s="43"/>
      <x:c r="H179" s="136"/>
      <x:c r="I179" s="136"/>
      <x:c r="J179" s="146"/>
      <x:c r="K179" s="146"/>
      <x:c r="L179" s="43"/>
      <x:c r="M179" s="136"/>
      <x:c r="N179" s="136"/>
      <x:c r="O179" s="136"/>
      <x:c r="P179" s="136"/>
      <x:c r="Q179" s="136"/>
      <x:c r="R179" s="136"/>
      <x:c r="S179" s="136"/>
      <x:c r="T179" s="136"/>
      <x:c r="U179" s="136"/>
      <x:c r="V179" s="136"/>
      <x:c r="W179" s="136"/>
      <x:c r="X179" s="136"/>
      <x:c r="Y179" s="136"/>
      <x:c r="Z179" s="136"/>
    </x:row>
    <x:row r="180" ht="15" hidden="0" customHeight="1">
      <x:c r="A180" s="136"/>
      <x:c r="B180" s="136"/>
      <x:c r="C180" s="136"/>
      <x:c r="D180" s="136"/>
      <x:c r="E180" s="136"/>
      <x:c r="F180" s="136"/>
      <x:c r="G180" s="43"/>
      <x:c r="H180" s="136"/>
      <x:c r="I180" s="136"/>
      <x:c r="J180" s="146"/>
      <x:c r="K180" s="146"/>
      <x:c r="L180" s="43"/>
      <x:c r="M180" s="136"/>
      <x:c r="N180" s="136"/>
      <x:c r="O180" s="136"/>
      <x:c r="P180" s="136"/>
      <x:c r="Q180" s="136"/>
      <x:c r="R180" s="136"/>
      <x:c r="S180" s="136"/>
      <x:c r="T180" s="136"/>
      <x:c r="U180" s="136"/>
      <x:c r="V180" s="136"/>
      <x:c r="W180" s="136"/>
      <x:c r="X180" s="136"/>
      <x:c r="Y180" s="136"/>
      <x:c r="Z180" s="136"/>
    </x:row>
    <x:row r="181" ht="15" hidden="0" customHeight="1">
      <x:c r="A181" s="136"/>
      <x:c r="B181" s="136"/>
      <x:c r="C181" s="136"/>
      <x:c r="D181" s="136"/>
      <x:c r="E181" s="136"/>
      <x:c r="F181" s="136"/>
      <x:c r="G181" s="43"/>
      <x:c r="H181" s="136"/>
      <x:c r="I181" s="136"/>
      <x:c r="J181" s="146"/>
      <x:c r="K181" s="146"/>
      <x:c r="L181" s="43"/>
      <x:c r="M181" s="136"/>
      <x:c r="N181" s="136"/>
      <x:c r="O181" s="136"/>
      <x:c r="P181" s="136"/>
      <x:c r="Q181" s="136"/>
      <x:c r="R181" s="136"/>
      <x:c r="S181" s="136"/>
      <x:c r="T181" s="136"/>
      <x:c r="U181" s="136"/>
      <x:c r="V181" s="136"/>
      <x:c r="W181" s="136"/>
      <x:c r="X181" s="136"/>
      <x:c r="Y181" s="136"/>
      <x:c r="Z181" s="136"/>
    </x:row>
    <x:row r="182" ht="15" hidden="0" customHeight="1">
      <x:c r="A182" s="136"/>
      <x:c r="B182" s="136"/>
      <x:c r="C182" s="136"/>
      <x:c r="D182" s="136"/>
      <x:c r="E182" s="136"/>
      <x:c r="F182" s="136"/>
      <x:c r="G182" s="43"/>
      <x:c r="H182" s="136"/>
      <x:c r="I182" s="136"/>
      <x:c r="J182" s="146"/>
      <x:c r="K182" s="146"/>
      <x:c r="L182" s="43"/>
      <x:c r="M182" s="136"/>
      <x:c r="N182" s="136"/>
      <x:c r="O182" s="136"/>
      <x:c r="P182" s="136"/>
      <x:c r="Q182" s="136"/>
      <x:c r="R182" s="136"/>
      <x:c r="S182" s="136"/>
      <x:c r="T182" s="136"/>
      <x:c r="U182" s="136"/>
      <x:c r="V182" s="136"/>
      <x:c r="W182" s="136"/>
      <x:c r="X182" s="136"/>
      <x:c r="Y182" s="136"/>
      <x:c r="Z182" s="136"/>
    </x:row>
    <x:row r="183" ht="15" hidden="0" customHeight="1">
      <x:c r="A183" s="136"/>
      <x:c r="B183" s="136"/>
      <x:c r="C183" s="136"/>
      <x:c r="D183" s="136"/>
      <x:c r="E183" s="136"/>
      <x:c r="F183" s="136"/>
      <x:c r="G183" s="43"/>
      <x:c r="H183" s="136"/>
      <x:c r="I183" s="136"/>
      <x:c r="J183" s="146"/>
      <x:c r="K183" s="146"/>
      <x:c r="L183" s="43"/>
      <x:c r="M183" s="136"/>
      <x:c r="N183" s="136"/>
      <x:c r="O183" s="136"/>
      <x:c r="P183" s="136"/>
      <x:c r="Q183" s="136"/>
      <x:c r="R183" s="136"/>
      <x:c r="S183" s="136"/>
      <x:c r="T183" s="136"/>
      <x:c r="U183" s="136"/>
      <x:c r="V183" s="136"/>
      <x:c r="W183" s="136"/>
      <x:c r="X183" s="136"/>
      <x:c r="Y183" s="136"/>
      <x:c r="Z183" s="136"/>
    </x:row>
    <x:row r="184" ht="15" hidden="0" customHeight="1">
      <x:c r="A184" s="136"/>
      <x:c r="B184" s="136"/>
      <x:c r="C184" s="136"/>
      <x:c r="D184" s="136"/>
      <x:c r="E184" s="136"/>
      <x:c r="F184" s="136"/>
      <x:c r="G184" s="43"/>
      <x:c r="H184" s="136"/>
      <x:c r="I184" s="136"/>
      <x:c r="J184" s="146"/>
      <x:c r="K184" s="146"/>
      <x:c r="L184" s="43"/>
      <x:c r="M184" s="136"/>
      <x:c r="N184" s="136"/>
      <x:c r="O184" s="136"/>
      <x:c r="P184" s="136"/>
      <x:c r="Q184" s="136"/>
      <x:c r="R184" s="136"/>
      <x:c r="S184" s="136"/>
      <x:c r="T184" s="136"/>
      <x:c r="U184" s="136"/>
      <x:c r="V184" s="136"/>
      <x:c r="W184" s="136"/>
      <x:c r="X184" s="136"/>
      <x:c r="Y184" s="136"/>
      <x:c r="Z184" s="136"/>
    </x:row>
    <x:row r="185" ht="15" hidden="0" customHeight="1">
      <x:c r="A185" s="136"/>
      <x:c r="B185" s="136"/>
      <x:c r="C185" s="136"/>
      <x:c r="D185" s="136"/>
      <x:c r="E185" s="136"/>
      <x:c r="F185" s="136"/>
      <x:c r="G185" s="43"/>
      <x:c r="H185" s="136"/>
      <x:c r="I185" s="136"/>
      <x:c r="J185" s="146"/>
      <x:c r="K185" s="146"/>
      <x:c r="L185" s="43"/>
      <x:c r="M185" s="136"/>
      <x:c r="N185" s="136"/>
      <x:c r="O185" s="136"/>
      <x:c r="P185" s="136"/>
      <x:c r="Q185" s="136"/>
      <x:c r="R185" s="136"/>
      <x:c r="S185" s="136"/>
      <x:c r="T185" s="136"/>
      <x:c r="U185" s="136"/>
      <x:c r="V185" s="136"/>
      <x:c r="W185" s="136"/>
      <x:c r="X185" s="136"/>
      <x:c r="Y185" s="136"/>
      <x:c r="Z185" s="136"/>
    </x:row>
    <x:row r="186" ht="15" hidden="0" customHeight="1">
      <x:c r="A186" s="136"/>
      <x:c r="B186" s="136"/>
      <x:c r="C186" s="136"/>
      <x:c r="D186" s="136"/>
      <x:c r="E186" s="136"/>
      <x:c r="F186" s="136"/>
      <x:c r="G186" s="43"/>
      <x:c r="H186" s="136"/>
      <x:c r="I186" s="136"/>
      <x:c r="J186" s="146"/>
      <x:c r="K186" s="146"/>
      <x:c r="L186" s="43"/>
      <x:c r="M186" s="136"/>
      <x:c r="N186" s="136"/>
      <x:c r="O186" s="136"/>
      <x:c r="P186" s="136"/>
      <x:c r="Q186" s="136"/>
      <x:c r="R186" s="136"/>
      <x:c r="S186" s="136"/>
      <x:c r="T186" s="136"/>
      <x:c r="U186" s="136"/>
      <x:c r="V186" s="136"/>
      <x:c r="W186" s="136"/>
      <x:c r="X186" s="136"/>
      <x:c r="Y186" s="136"/>
      <x:c r="Z186" s="136"/>
    </x:row>
    <x:row r="187" ht="15" hidden="0" customHeight="1">
      <x:c r="A187" s="136"/>
      <x:c r="B187" s="136"/>
      <x:c r="C187" s="136"/>
      <x:c r="D187" s="136"/>
      <x:c r="E187" s="136"/>
      <x:c r="F187" s="136"/>
      <x:c r="G187" s="43"/>
      <x:c r="H187" s="136"/>
      <x:c r="I187" s="136"/>
      <x:c r="J187" s="146"/>
      <x:c r="K187" s="146"/>
      <x:c r="L187" s="43"/>
      <x:c r="M187" s="136"/>
      <x:c r="N187" s="136"/>
      <x:c r="O187" s="136"/>
      <x:c r="P187" s="136"/>
      <x:c r="Q187" s="136"/>
      <x:c r="R187" s="136"/>
      <x:c r="S187" s="136"/>
      <x:c r="T187" s="136"/>
      <x:c r="U187" s="136"/>
      <x:c r="V187" s="136"/>
      <x:c r="W187" s="136"/>
      <x:c r="X187" s="136"/>
      <x:c r="Y187" s="136"/>
      <x:c r="Z187" s="136"/>
    </x:row>
    <x:row r="188" ht="15" hidden="0" customHeight="1">
      <x:c r="A188" s="136"/>
      <x:c r="B188" s="136"/>
      <x:c r="C188" s="136"/>
      <x:c r="D188" s="136"/>
      <x:c r="E188" s="136"/>
      <x:c r="F188" s="136"/>
      <x:c r="G188" s="43"/>
      <x:c r="H188" s="136"/>
      <x:c r="I188" s="136"/>
      <x:c r="J188" s="146"/>
      <x:c r="K188" s="146"/>
      <x:c r="L188" s="43"/>
      <x:c r="M188" s="136"/>
      <x:c r="N188" s="136"/>
      <x:c r="O188" s="136"/>
      <x:c r="P188" s="136"/>
      <x:c r="Q188" s="136"/>
      <x:c r="R188" s="136"/>
      <x:c r="S188" s="136"/>
      <x:c r="T188" s="136"/>
      <x:c r="U188" s="136"/>
      <x:c r="V188" s="136"/>
      <x:c r="W188" s="136"/>
      <x:c r="X188" s="136"/>
      <x:c r="Y188" s="136"/>
      <x:c r="Z188" s="136"/>
    </x:row>
    <x:row r="189" ht="15" hidden="0" customHeight="1">
      <x:c r="A189" s="136"/>
      <x:c r="B189" s="136"/>
      <x:c r="C189" s="136"/>
      <x:c r="D189" s="136"/>
      <x:c r="E189" s="136"/>
      <x:c r="F189" s="136"/>
      <x:c r="G189" s="43"/>
      <x:c r="H189" s="136"/>
      <x:c r="I189" s="136"/>
      <x:c r="J189" s="146"/>
      <x:c r="K189" s="146"/>
      <x:c r="L189" s="43"/>
      <x:c r="M189" s="136"/>
      <x:c r="N189" s="136"/>
      <x:c r="O189" s="136"/>
      <x:c r="P189" s="136"/>
      <x:c r="Q189" s="136"/>
      <x:c r="R189" s="136"/>
      <x:c r="S189" s="136"/>
      <x:c r="T189" s="136"/>
      <x:c r="U189" s="136"/>
      <x:c r="V189" s="136"/>
      <x:c r="W189" s="136"/>
      <x:c r="X189" s="136"/>
      <x:c r="Y189" s="136"/>
      <x:c r="Z189" s="136"/>
    </x:row>
    <x:row r="190" ht="15" hidden="0" customHeight="1">
      <x:c r="A190" s="136"/>
      <x:c r="B190" s="136"/>
      <x:c r="C190" s="136"/>
      <x:c r="D190" s="136"/>
      <x:c r="E190" s="136"/>
      <x:c r="F190" s="136"/>
      <x:c r="G190" s="43"/>
      <x:c r="H190" s="136"/>
      <x:c r="I190" s="136"/>
      <x:c r="J190" s="146"/>
      <x:c r="K190" s="146"/>
      <x:c r="L190" s="43"/>
      <x:c r="M190" s="136"/>
      <x:c r="N190" s="136"/>
      <x:c r="O190" s="136"/>
      <x:c r="P190" s="136"/>
      <x:c r="Q190" s="136"/>
      <x:c r="R190" s="136"/>
      <x:c r="S190" s="136"/>
      <x:c r="T190" s="136"/>
      <x:c r="U190" s="136"/>
      <x:c r="V190" s="136"/>
      <x:c r="W190" s="136"/>
      <x:c r="X190" s="136"/>
      <x:c r="Y190" s="136"/>
      <x:c r="Z190" s="136"/>
    </x:row>
    <x:row r="191" ht="15" hidden="0" customHeight="1">
      <x:c r="A191" s="136"/>
      <x:c r="B191" s="136"/>
      <x:c r="C191" s="136"/>
      <x:c r="D191" s="136"/>
      <x:c r="E191" s="136"/>
      <x:c r="F191" s="136"/>
      <x:c r="G191" s="43"/>
      <x:c r="H191" s="136"/>
      <x:c r="I191" s="136"/>
      <x:c r="J191" s="146"/>
      <x:c r="K191" s="146"/>
      <x:c r="L191" s="43"/>
      <x:c r="M191" s="136"/>
      <x:c r="N191" s="136"/>
      <x:c r="O191" s="136"/>
      <x:c r="P191" s="136"/>
      <x:c r="Q191" s="136"/>
      <x:c r="R191" s="136"/>
      <x:c r="S191" s="136"/>
      <x:c r="T191" s="136"/>
      <x:c r="U191" s="136"/>
      <x:c r="V191" s="136"/>
      <x:c r="W191" s="136"/>
      <x:c r="X191" s="136"/>
      <x:c r="Y191" s="136"/>
      <x:c r="Z191" s="136"/>
    </x:row>
    <x:row r="192" ht="15" hidden="0" customHeight="1">
      <x:c r="A192" s="136"/>
      <x:c r="B192" s="136"/>
      <x:c r="C192" s="136"/>
      <x:c r="D192" s="136"/>
      <x:c r="E192" s="136"/>
      <x:c r="F192" s="136"/>
      <x:c r="G192" s="43"/>
      <x:c r="H192" s="136"/>
      <x:c r="I192" s="136"/>
      <x:c r="J192" s="146"/>
      <x:c r="K192" s="146"/>
      <x:c r="L192" s="43"/>
      <x:c r="M192" s="136"/>
      <x:c r="N192" s="136"/>
      <x:c r="O192" s="136"/>
      <x:c r="P192" s="136"/>
      <x:c r="Q192" s="136"/>
      <x:c r="R192" s="136"/>
      <x:c r="S192" s="136"/>
      <x:c r="T192" s="136"/>
      <x:c r="U192" s="136"/>
      <x:c r="V192" s="136"/>
      <x:c r="W192" s="136"/>
      <x:c r="X192" s="136"/>
      <x:c r="Y192" s="136"/>
      <x:c r="Z192" s="136"/>
    </x:row>
    <x:row r="193" ht="15" hidden="0" customHeight="1">
      <x:c r="A193" s="136"/>
      <x:c r="B193" s="136"/>
      <x:c r="C193" s="136"/>
      <x:c r="D193" s="136"/>
      <x:c r="E193" s="136"/>
      <x:c r="F193" s="136"/>
      <x:c r="G193" s="43"/>
      <x:c r="H193" s="136"/>
      <x:c r="I193" s="136"/>
      <x:c r="J193" s="146"/>
      <x:c r="K193" s="146"/>
      <x:c r="L193" s="43"/>
      <x:c r="M193" s="136"/>
      <x:c r="N193" s="136"/>
      <x:c r="O193" s="136"/>
      <x:c r="P193" s="136"/>
      <x:c r="Q193" s="136"/>
      <x:c r="R193" s="136"/>
      <x:c r="S193" s="136"/>
      <x:c r="T193" s="136"/>
      <x:c r="U193" s="136"/>
      <x:c r="V193" s="136"/>
      <x:c r="W193" s="136"/>
      <x:c r="X193" s="136"/>
      <x:c r="Y193" s="136"/>
      <x:c r="Z193" s="136"/>
    </x:row>
    <x:row r="194" ht="15" hidden="0" customHeight="1">
      <x:c r="A194" s="136"/>
      <x:c r="B194" s="136"/>
      <x:c r="C194" s="136"/>
      <x:c r="D194" s="136"/>
      <x:c r="E194" s="136"/>
      <x:c r="F194" s="136"/>
      <x:c r="G194" s="43"/>
      <x:c r="H194" s="136"/>
      <x:c r="I194" s="136"/>
      <x:c r="J194" s="146"/>
      <x:c r="K194" s="146"/>
      <x:c r="L194" s="43"/>
      <x:c r="M194" s="136"/>
      <x:c r="N194" s="136"/>
      <x:c r="O194" s="136"/>
      <x:c r="P194" s="136"/>
      <x:c r="Q194" s="136"/>
      <x:c r="R194" s="136"/>
      <x:c r="S194" s="136"/>
      <x:c r="T194" s="136"/>
      <x:c r="U194" s="136"/>
      <x:c r="V194" s="136"/>
      <x:c r="W194" s="136"/>
      <x:c r="X194" s="136"/>
      <x:c r="Y194" s="136"/>
      <x:c r="Z194" s="136"/>
    </x:row>
    <x:row r="195" ht="15" hidden="0" customHeight="1">
      <x:c r="A195" s="136"/>
      <x:c r="B195" s="136"/>
      <x:c r="C195" s="136"/>
      <x:c r="D195" s="136"/>
      <x:c r="E195" s="136"/>
      <x:c r="F195" s="136"/>
      <x:c r="G195" s="43"/>
      <x:c r="H195" s="136"/>
      <x:c r="I195" s="136"/>
      <x:c r="J195" s="146"/>
      <x:c r="K195" s="146"/>
      <x:c r="L195" s="43"/>
      <x:c r="M195" s="136"/>
      <x:c r="N195" s="136"/>
      <x:c r="O195" s="136"/>
      <x:c r="P195" s="136"/>
      <x:c r="Q195" s="136"/>
      <x:c r="R195" s="136"/>
      <x:c r="S195" s="136"/>
      <x:c r="T195" s="136"/>
      <x:c r="U195" s="136"/>
      <x:c r="V195" s="136"/>
      <x:c r="W195" s="136"/>
      <x:c r="X195" s="136"/>
      <x:c r="Y195" s="136"/>
      <x:c r="Z195" s="136"/>
    </x:row>
    <x:row r="196" ht="15" hidden="0" customHeight="1">
      <x:c r="A196" s="136"/>
      <x:c r="B196" s="136"/>
      <x:c r="C196" s="136"/>
      <x:c r="D196" s="136"/>
      <x:c r="E196" s="136"/>
      <x:c r="F196" s="136"/>
      <x:c r="G196" s="43"/>
      <x:c r="H196" s="136"/>
      <x:c r="I196" s="136"/>
      <x:c r="J196" s="146"/>
      <x:c r="K196" s="146"/>
      <x:c r="L196" s="43"/>
      <x:c r="M196" s="136"/>
      <x:c r="N196" s="136"/>
      <x:c r="O196" s="136"/>
      <x:c r="P196" s="136"/>
      <x:c r="Q196" s="136"/>
      <x:c r="R196" s="136"/>
      <x:c r="S196" s="136"/>
      <x:c r="T196" s="136"/>
      <x:c r="U196" s="136"/>
      <x:c r="V196" s="136"/>
      <x:c r="W196" s="136"/>
      <x:c r="X196" s="136"/>
      <x:c r="Y196" s="136"/>
      <x:c r="Z196" s="136"/>
    </x:row>
    <x:row r="197" ht="15" hidden="0" customHeight="1">
      <x:c r="A197" s="136"/>
      <x:c r="B197" s="136"/>
      <x:c r="C197" s="136"/>
      <x:c r="D197" s="136"/>
      <x:c r="E197" s="136"/>
      <x:c r="F197" s="136"/>
      <x:c r="G197" s="43"/>
      <x:c r="H197" s="136"/>
      <x:c r="I197" s="136"/>
      <x:c r="J197" s="146"/>
      <x:c r="K197" s="146"/>
      <x:c r="L197" s="43"/>
      <x:c r="M197" s="136"/>
      <x:c r="N197" s="136"/>
      <x:c r="O197" s="136"/>
      <x:c r="P197" s="136"/>
      <x:c r="Q197" s="136"/>
      <x:c r="R197" s="136"/>
      <x:c r="S197" s="136"/>
      <x:c r="T197" s="136"/>
      <x:c r="U197" s="136"/>
      <x:c r="V197" s="136"/>
      <x:c r="W197" s="136"/>
      <x:c r="X197" s="136"/>
      <x:c r="Y197" s="136"/>
      <x:c r="Z197" s="136"/>
    </x:row>
    <x:row r="198" ht="15" hidden="0" customHeight="1">
      <x:c r="A198" s="136"/>
      <x:c r="B198" s="136"/>
      <x:c r="C198" s="136"/>
      <x:c r="D198" s="136"/>
      <x:c r="E198" s="136"/>
      <x:c r="F198" s="136"/>
      <x:c r="G198" s="43"/>
      <x:c r="H198" s="136"/>
      <x:c r="I198" s="136"/>
      <x:c r="J198" s="146"/>
      <x:c r="K198" s="146"/>
      <x:c r="L198" s="43"/>
      <x:c r="M198" s="136"/>
      <x:c r="N198" s="136"/>
      <x:c r="O198" s="136"/>
      <x:c r="P198" s="136"/>
      <x:c r="Q198" s="136"/>
      <x:c r="R198" s="136"/>
      <x:c r="S198" s="136"/>
      <x:c r="T198" s="136"/>
      <x:c r="U198" s="136"/>
      <x:c r="V198" s="136"/>
      <x:c r="W198" s="136"/>
      <x:c r="X198" s="136"/>
      <x:c r="Y198" s="136"/>
      <x:c r="Z198" s="136"/>
    </x:row>
    <x:row r="199" ht="15" hidden="0" customHeight="1">
      <x:c r="A199" s="136"/>
      <x:c r="B199" s="136"/>
      <x:c r="C199" s="136"/>
      <x:c r="D199" s="136"/>
      <x:c r="E199" s="136"/>
      <x:c r="F199" s="136"/>
      <x:c r="G199" s="43"/>
      <x:c r="H199" s="136"/>
      <x:c r="I199" s="136"/>
      <x:c r="J199" s="146"/>
      <x:c r="K199" s="146"/>
      <x:c r="L199" s="43"/>
      <x:c r="M199" s="136"/>
      <x:c r="N199" s="136"/>
      <x:c r="O199" s="136"/>
      <x:c r="P199" s="136"/>
      <x:c r="Q199" s="136"/>
      <x:c r="R199" s="136"/>
      <x:c r="S199" s="136"/>
      <x:c r="T199" s="136"/>
      <x:c r="U199" s="136"/>
      <x:c r="V199" s="136"/>
      <x:c r="W199" s="136"/>
      <x:c r="X199" s="136"/>
      <x:c r="Y199" s="136"/>
      <x:c r="Z199" s="136"/>
    </x:row>
    <x:row r="200" ht="15" hidden="0" customHeight="1">
      <x:c r="A200" s="136"/>
      <x:c r="B200" s="136"/>
      <x:c r="C200" s="136"/>
      <x:c r="D200" s="136"/>
      <x:c r="E200" s="136"/>
      <x:c r="F200" s="136"/>
      <x:c r="G200" s="43"/>
      <x:c r="H200" s="136"/>
      <x:c r="I200" s="136"/>
      <x:c r="J200" s="146"/>
      <x:c r="K200" s="146"/>
      <x:c r="L200" s="43"/>
      <x:c r="M200" s="136"/>
      <x:c r="N200" s="136"/>
      <x:c r="O200" s="136"/>
      <x:c r="P200" s="136"/>
      <x:c r="Q200" s="136"/>
      <x:c r="R200" s="136"/>
      <x:c r="S200" s="136"/>
      <x:c r="T200" s="136"/>
      <x:c r="U200" s="136"/>
      <x:c r="V200" s="136"/>
      <x:c r="W200" s="136"/>
      <x:c r="X200" s="136"/>
      <x:c r="Y200" s="136"/>
      <x:c r="Z200" s="136"/>
    </x:row>
    <x:row r="201" ht="15" hidden="0" customHeight="1">
      <x:c r="A201" s="136"/>
      <x:c r="B201" s="136"/>
      <x:c r="C201" s="136"/>
      <x:c r="D201" s="136"/>
      <x:c r="E201" s="136"/>
      <x:c r="F201" s="136"/>
      <x:c r="G201" s="43"/>
      <x:c r="H201" s="136"/>
      <x:c r="I201" s="136"/>
      <x:c r="J201" s="146"/>
      <x:c r="K201" s="146"/>
      <x:c r="L201" s="43"/>
      <x:c r="M201" s="136"/>
      <x:c r="N201" s="136"/>
      <x:c r="O201" s="136"/>
      <x:c r="P201" s="136"/>
      <x:c r="Q201" s="136"/>
      <x:c r="R201" s="136"/>
      <x:c r="S201" s="136"/>
      <x:c r="T201" s="136"/>
      <x:c r="U201" s="136"/>
      <x:c r="V201" s="136"/>
      <x:c r="W201" s="136"/>
      <x:c r="X201" s="136"/>
      <x:c r="Y201" s="136"/>
      <x:c r="Z201" s="136"/>
    </x:row>
    <x:row r="202" ht="15" hidden="0" customHeight="1">
      <x:c r="A202" s="136"/>
      <x:c r="B202" s="136"/>
      <x:c r="C202" s="136"/>
      <x:c r="D202" s="136"/>
      <x:c r="E202" s="136"/>
      <x:c r="F202" s="136"/>
      <x:c r="G202" s="43"/>
      <x:c r="H202" s="136"/>
      <x:c r="I202" s="136"/>
      <x:c r="J202" s="146"/>
      <x:c r="K202" s="146"/>
      <x:c r="L202" s="43"/>
      <x:c r="M202" s="136"/>
      <x:c r="N202" s="136"/>
      <x:c r="O202" s="136"/>
      <x:c r="P202" s="136"/>
      <x:c r="Q202" s="136"/>
      <x:c r="R202" s="136"/>
      <x:c r="S202" s="136"/>
      <x:c r="T202" s="136"/>
      <x:c r="U202" s="136"/>
      <x:c r="V202" s="136"/>
      <x:c r="W202" s="136"/>
      <x:c r="X202" s="136"/>
      <x:c r="Y202" s="136"/>
      <x:c r="Z202" s="136"/>
    </x:row>
    <x:row r="203" ht="15" hidden="0" customHeight="1">
      <x:c r="A203" s="136"/>
      <x:c r="B203" s="136"/>
      <x:c r="C203" s="136"/>
      <x:c r="D203" s="136"/>
      <x:c r="E203" s="136"/>
      <x:c r="F203" s="136"/>
      <x:c r="G203" s="43"/>
      <x:c r="H203" s="136"/>
      <x:c r="I203" s="136"/>
      <x:c r="J203" s="146"/>
      <x:c r="K203" s="146"/>
      <x:c r="L203" s="43"/>
      <x:c r="M203" s="136"/>
      <x:c r="N203" s="136"/>
      <x:c r="O203" s="136"/>
      <x:c r="P203" s="136"/>
      <x:c r="Q203" s="136"/>
      <x:c r="R203" s="136"/>
      <x:c r="S203" s="136"/>
      <x:c r="T203" s="136"/>
      <x:c r="U203" s="136"/>
      <x:c r="V203" s="136"/>
      <x:c r="W203" s="136"/>
      <x:c r="X203" s="136"/>
      <x:c r="Y203" s="136"/>
      <x:c r="Z203" s="136"/>
    </x:row>
    <x:row r="204" ht="15" hidden="0" customHeight="1">
      <x:c r="A204" s="136"/>
      <x:c r="B204" s="136"/>
      <x:c r="C204" s="136"/>
      <x:c r="D204" s="136"/>
      <x:c r="E204" s="136"/>
      <x:c r="F204" s="136"/>
      <x:c r="G204" s="43"/>
      <x:c r="H204" s="136"/>
      <x:c r="I204" s="136"/>
      <x:c r="J204" s="146"/>
      <x:c r="K204" s="146"/>
      <x:c r="L204" s="43"/>
      <x:c r="M204" s="136"/>
      <x:c r="N204" s="136"/>
      <x:c r="O204" s="136"/>
      <x:c r="P204" s="136"/>
      <x:c r="Q204" s="136"/>
      <x:c r="R204" s="136"/>
      <x:c r="S204" s="136"/>
      <x:c r="T204" s="136"/>
      <x:c r="U204" s="136"/>
      <x:c r="V204" s="136"/>
      <x:c r="W204" s="136"/>
      <x:c r="X204" s="136"/>
      <x:c r="Y204" s="136"/>
      <x:c r="Z204" s="136"/>
    </x:row>
    <x:row r="205" ht="15" hidden="0" customHeight="1">
      <x:c r="A205" s="136"/>
      <x:c r="B205" s="136"/>
      <x:c r="C205" s="136"/>
      <x:c r="D205" s="136"/>
      <x:c r="E205" s="136"/>
      <x:c r="F205" s="136"/>
      <x:c r="G205" s="43"/>
      <x:c r="H205" s="136"/>
      <x:c r="I205" s="136"/>
      <x:c r="J205" s="146"/>
      <x:c r="K205" s="146"/>
      <x:c r="L205" s="43"/>
      <x:c r="M205" s="136"/>
      <x:c r="N205" s="136"/>
      <x:c r="O205" s="136"/>
      <x:c r="P205" s="136"/>
      <x:c r="Q205" s="136"/>
      <x:c r="R205" s="136"/>
      <x:c r="S205" s="136"/>
      <x:c r="T205" s="136"/>
      <x:c r="U205" s="136"/>
      <x:c r="V205" s="136"/>
      <x:c r="W205" s="136"/>
      <x:c r="X205" s="136"/>
      <x:c r="Y205" s="136"/>
      <x:c r="Z205" s="136"/>
    </x:row>
    <x:row r="206" ht="15" hidden="0" customHeight="1">
      <x:c r="A206" s="136"/>
      <x:c r="B206" s="136"/>
      <x:c r="C206" s="136"/>
      <x:c r="D206" s="136"/>
      <x:c r="E206" s="136"/>
      <x:c r="F206" s="136"/>
      <x:c r="G206" s="43"/>
      <x:c r="H206" s="136"/>
      <x:c r="I206" s="136"/>
      <x:c r="J206" s="146"/>
      <x:c r="K206" s="146"/>
      <x:c r="L206" s="43"/>
      <x:c r="M206" s="136"/>
      <x:c r="N206" s="136"/>
      <x:c r="O206" s="136"/>
      <x:c r="P206" s="136"/>
      <x:c r="Q206" s="136"/>
      <x:c r="R206" s="136"/>
      <x:c r="S206" s="136"/>
      <x:c r="T206" s="136"/>
      <x:c r="U206" s="136"/>
      <x:c r="V206" s="136"/>
      <x:c r="W206" s="136"/>
      <x:c r="X206" s="136"/>
      <x:c r="Y206" s="136"/>
      <x:c r="Z206" s="136"/>
    </x:row>
    <x:row r="207" ht="15" hidden="0" customHeight="1">
      <x:c r="A207" s="136"/>
      <x:c r="B207" s="136"/>
      <x:c r="C207" s="136"/>
      <x:c r="D207" s="136"/>
      <x:c r="E207" s="136"/>
      <x:c r="F207" s="136"/>
      <x:c r="G207" s="43"/>
      <x:c r="H207" s="136"/>
      <x:c r="I207" s="136"/>
      <x:c r="J207" s="146"/>
      <x:c r="K207" s="146"/>
      <x:c r="L207" s="43"/>
      <x:c r="M207" s="136"/>
      <x:c r="N207" s="136"/>
      <x:c r="O207" s="136"/>
      <x:c r="P207" s="136"/>
      <x:c r="Q207" s="136"/>
      <x:c r="R207" s="136"/>
      <x:c r="S207" s="136"/>
      <x:c r="T207" s="136"/>
      <x:c r="U207" s="136"/>
      <x:c r="V207" s="136"/>
      <x:c r="W207" s="136"/>
      <x:c r="X207" s="136"/>
      <x:c r="Y207" s="136"/>
      <x:c r="Z207" s="136"/>
    </x:row>
    <x:row r="208" ht="15" hidden="0" customHeight="1">
      <x:c r="A208" s="136"/>
      <x:c r="B208" s="136"/>
      <x:c r="C208" s="136"/>
      <x:c r="D208" s="136"/>
      <x:c r="E208" s="136"/>
      <x:c r="F208" s="136"/>
      <x:c r="G208" s="43"/>
      <x:c r="H208" s="136"/>
      <x:c r="I208" s="136"/>
      <x:c r="J208" s="146"/>
      <x:c r="K208" s="146"/>
      <x:c r="L208" s="43"/>
      <x:c r="M208" s="136"/>
      <x:c r="N208" s="136"/>
      <x:c r="O208" s="136"/>
      <x:c r="P208" s="136"/>
      <x:c r="Q208" s="136"/>
      <x:c r="R208" s="136"/>
      <x:c r="S208" s="136"/>
      <x:c r="T208" s="136"/>
      <x:c r="U208" s="136"/>
      <x:c r="V208" s="136"/>
      <x:c r="W208" s="136"/>
      <x:c r="X208" s="136"/>
      <x:c r="Y208" s="136"/>
      <x:c r="Z208" s="136"/>
    </x:row>
    <x:row r="209" ht="15" hidden="0" customHeight="1">
      <x:c r="A209" s="136"/>
      <x:c r="B209" s="136"/>
      <x:c r="C209" s="136"/>
      <x:c r="D209" s="136"/>
      <x:c r="E209" s="136"/>
      <x:c r="F209" s="136"/>
      <x:c r="G209" s="43"/>
      <x:c r="H209" s="136"/>
      <x:c r="I209" s="136"/>
      <x:c r="J209" s="146"/>
      <x:c r="K209" s="146"/>
      <x:c r="L209" s="43"/>
      <x:c r="M209" s="136"/>
      <x:c r="N209" s="136"/>
      <x:c r="O209" s="136"/>
      <x:c r="P209" s="136"/>
      <x:c r="Q209" s="136"/>
      <x:c r="R209" s="136"/>
      <x:c r="S209" s="136"/>
      <x:c r="T209" s="136"/>
      <x:c r="U209" s="136"/>
      <x:c r="V209" s="136"/>
      <x:c r="W209" s="136"/>
      <x:c r="X209" s="136"/>
      <x:c r="Y209" s="136"/>
      <x:c r="Z209" s="136"/>
    </x:row>
    <x:row r="210" ht="15" hidden="0" customHeight="1">
      <x:c r="A210" s="136"/>
      <x:c r="B210" s="136"/>
      <x:c r="C210" s="136"/>
      <x:c r="D210" s="136"/>
      <x:c r="E210" s="136"/>
      <x:c r="F210" s="136"/>
      <x:c r="G210" s="43"/>
      <x:c r="H210" s="136"/>
      <x:c r="I210" s="136"/>
      <x:c r="J210" s="146"/>
      <x:c r="K210" s="146"/>
      <x:c r="L210" s="43"/>
      <x:c r="M210" s="136"/>
      <x:c r="N210" s="136"/>
      <x:c r="O210" s="136"/>
      <x:c r="P210" s="136"/>
      <x:c r="Q210" s="136"/>
      <x:c r="R210" s="136"/>
      <x:c r="S210" s="136"/>
      <x:c r="T210" s="136"/>
      <x:c r="U210" s="136"/>
      <x:c r="V210" s="136"/>
      <x:c r="W210" s="136"/>
      <x:c r="X210" s="136"/>
      <x:c r="Y210" s="136"/>
      <x:c r="Z210" s="136"/>
    </x:row>
    <x:row r="211" ht="15" hidden="0" customHeight="1">
      <x:c r="A211" s="136"/>
      <x:c r="B211" s="136"/>
      <x:c r="C211" s="136"/>
      <x:c r="D211" s="136"/>
      <x:c r="E211" s="136"/>
      <x:c r="F211" s="136"/>
      <x:c r="G211" s="43"/>
      <x:c r="H211" s="136"/>
      <x:c r="I211" s="136"/>
      <x:c r="J211" s="146"/>
      <x:c r="K211" s="146"/>
      <x:c r="L211" s="43"/>
      <x:c r="M211" s="136"/>
      <x:c r="N211" s="136"/>
      <x:c r="O211" s="136"/>
      <x:c r="P211" s="136"/>
      <x:c r="Q211" s="136"/>
      <x:c r="R211" s="136"/>
      <x:c r="S211" s="136"/>
      <x:c r="T211" s="136"/>
      <x:c r="U211" s="136"/>
      <x:c r="V211" s="136"/>
      <x:c r="W211" s="136"/>
      <x:c r="X211" s="136"/>
      <x:c r="Y211" s="136"/>
      <x:c r="Z211" s="136"/>
    </x:row>
    <x:row r="212" ht="15" hidden="0" customHeight="1">
      <x:c r="A212" s="136"/>
      <x:c r="B212" s="136"/>
      <x:c r="C212" s="136"/>
      <x:c r="D212" s="136"/>
      <x:c r="E212" s="136"/>
      <x:c r="F212" s="136"/>
      <x:c r="G212" s="43"/>
      <x:c r="H212" s="136"/>
      <x:c r="I212" s="136"/>
      <x:c r="J212" s="146"/>
      <x:c r="K212" s="146"/>
      <x:c r="L212" s="43"/>
      <x:c r="M212" s="136"/>
      <x:c r="N212" s="136"/>
      <x:c r="O212" s="136"/>
      <x:c r="P212" s="136"/>
      <x:c r="Q212" s="136"/>
      <x:c r="R212" s="136"/>
      <x:c r="S212" s="136"/>
      <x:c r="T212" s="136"/>
      <x:c r="U212" s="136"/>
      <x:c r="V212" s="136"/>
      <x:c r="W212" s="136"/>
      <x:c r="X212" s="136"/>
      <x:c r="Y212" s="136"/>
      <x:c r="Z212" s="136"/>
    </x:row>
    <x:row r="213" ht="15" hidden="0" customHeight="1">
      <x:c r="A213" s="136"/>
      <x:c r="B213" s="136"/>
      <x:c r="C213" s="136"/>
      <x:c r="D213" s="136"/>
      <x:c r="E213" s="136"/>
      <x:c r="F213" s="136"/>
      <x:c r="G213" s="43"/>
      <x:c r="H213" s="136"/>
      <x:c r="I213" s="136"/>
      <x:c r="J213" s="146"/>
      <x:c r="K213" s="146"/>
      <x:c r="L213" s="43"/>
      <x:c r="M213" s="136"/>
      <x:c r="N213" s="136"/>
      <x:c r="O213" s="136"/>
      <x:c r="P213" s="136"/>
      <x:c r="Q213" s="136"/>
      <x:c r="R213" s="136"/>
      <x:c r="S213" s="136"/>
      <x:c r="T213" s="136"/>
      <x:c r="U213" s="136"/>
      <x:c r="V213" s="136"/>
      <x:c r="W213" s="136"/>
      <x:c r="X213" s="136"/>
      <x:c r="Y213" s="136"/>
      <x:c r="Z213" s="136"/>
    </x:row>
    <x:row r="214" ht="15" hidden="0" customHeight="1">
      <x:c r="A214" s="136"/>
      <x:c r="B214" s="136"/>
      <x:c r="C214" s="136"/>
      <x:c r="D214" s="136"/>
      <x:c r="E214" s="136"/>
      <x:c r="F214" s="136"/>
      <x:c r="G214" s="43"/>
      <x:c r="H214" s="136"/>
      <x:c r="I214" s="136"/>
      <x:c r="J214" s="146"/>
      <x:c r="K214" s="146"/>
      <x:c r="L214" s="43"/>
      <x:c r="M214" s="136"/>
      <x:c r="N214" s="136"/>
      <x:c r="O214" s="136"/>
      <x:c r="P214" s="136"/>
      <x:c r="Q214" s="136"/>
      <x:c r="R214" s="136"/>
      <x:c r="S214" s="136"/>
      <x:c r="T214" s="136"/>
      <x:c r="U214" s="136"/>
      <x:c r="V214" s="136"/>
      <x:c r="W214" s="136"/>
      <x:c r="X214" s="136"/>
      <x:c r="Y214" s="136"/>
      <x:c r="Z214" s="136"/>
    </x:row>
    <x:row r="215" ht="15" hidden="0" customHeight="1">
      <x:c r="A215" s="136"/>
      <x:c r="B215" s="136"/>
      <x:c r="C215" s="136"/>
      <x:c r="D215" s="136"/>
      <x:c r="E215" s="136"/>
      <x:c r="F215" s="136"/>
      <x:c r="G215" s="43"/>
      <x:c r="H215" s="136"/>
      <x:c r="I215" s="136"/>
      <x:c r="J215" s="146"/>
      <x:c r="K215" s="146"/>
      <x:c r="L215" s="43"/>
      <x:c r="M215" s="136"/>
      <x:c r="N215" s="136"/>
      <x:c r="O215" s="136"/>
      <x:c r="P215" s="136"/>
      <x:c r="Q215" s="136"/>
      <x:c r="R215" s="136"/>
      <x:c r="S215" s="136"/>
      <x:c r="T215" s="136"/>
      <x:c r="U215" s="136"/>
      <x:c r="V215" s="136"/>
      <x:c r="W215" s="136"/>
      <x:c r="X215" s="136"/>
      <x:c r="Y215" s="136"/>
      <x:c r="Z215" s="136"/>
    </x:row>
    <x:row r="216" ht="15" hidden="0" customHeight="1">
      <x:c r="A216" s="136"/>
      <x:c r="B216" s="136"/>
      <x:c r="C216" s="136"/>
      <x:c r="D216" s="136"/>
      <x:c r="E216" s="136"/>
      <x:c r="F216" s="136"/>
      <x:c r="G216" s="43"/>
      <x:c r="H216" s="136"/>
      <x:c r="I216" s="136"/>
      <x:c r="J216" s="146"/>
      <x:c r="K216" s="146"/>
      <x:c r="L216" s="43"/>
      <x:c r="M216" s="136"/>
      <x:c r="N216" s="136"/>
      <x:c r="O216" s="136"/>
      <x:c r="P216" s="136"/>
      <x:c r="Q216" s="136"/>
      <x:c r="R216" s="136"/>
      <x:c r="S216" s="136"/>
      <x:c r="T216" s="136"/>
      <x:c r="U216" s="136"/>
      <x:c r="V216" s="136"/>
      <x:c r="W216" s="136"/>
      <x:c r="X216" s="136"/>
      <x:c r="Y216" s="136"/>
      <x:c r="Z216" s="136"/>
    </x:row>
    <x:row r="217" ht="15" hidden="0" customHeight="1">
      <x:c r="A217" s="136"/>
      <x:c r="B217" s="136"/>
      <x:c r="C217" s="136"/>
      <x:c r="D217" s="136"/>
      <x:c r="E217" s="136"/>
      <x:c r="F217" s="136"/>
      <x:c r="G217" s="43"/>
      <x:c r="H217" s="136"/>
      <x:c r="I217" s="136"/>
      <x:c r="J217" s="146"/>
      <x:c r="K217" s="146"/>
      <x:c r="L217" s="43"/>
      <x:c r="M217" s="136"/>
      <x:c r="N217" s="136"/>
      <x:c r="O217" s="136"/>
      <x:c r="P217" s="136"/>
      <x:c r="Q217" s="136"/>
      <x:c r="R217" s="136"/>
      <x:c r="S217" s="136"/>
      <x:c r="T217" s="136"/>
      <x:c r="U217" s="136"/>
      <x:c r="V217" s="136"/>
      <x:c r="W217" s="136"/>
      <x:c r="X217" s="136"/>
      <x:c r="Y217" s="136"/>
      <x:c r="Z217" s="136"/>
    </x:row>
    <x:row r="218" ht="15" hidden="0" customHeight="1">
      <x:c r="A218" s="136"/>
      <x:c r="B218" s="136"/>
      <x:c r="C218" s="136"/>
      <x:c r="D218" s="136"/>
      <x:c r="E218" s="136"/>
      <x:c r="F218" s="136"/>
      <x:c r="G218" s="43"/>
      <x:c r="H218" s="136"/>
      <x:c r="I218" s="136"/>
      <x:c r="J218" s="146"/>
      <x:c r="K218" s="146"/>
      <x:c r="L218" s="43"/>
      <x:c r="M218" s="136"/>
      <x:c r="N218" s="136"/>
      <x:c r="O218" s="136"/>
      <x:c r="P218" s="136"/>
      <x:c r="Q218" s="136"/>
      <x:c r="R218" s="136"/>
      <x:c r="S218" s="136"/>
      <x:c r="T218" s="136"/>
      <x:c r="U218" s="136"/>
      <x:c r="V218" s="136"/>
      <x:c r="W218" s="136"/>
      <x:c r="X218" s="136"/>
      <x:c r="Y218" s="136"/>
      <x:c r="Z218" s="136"/>
    </x:row>
    <x:row r="219" ht="15" hidden="0" customHeight="1">
      <x:c r="A219" s="136"/>
      <x:c r="B219" s="136"/>
      <x:c r="C219" s="136"/>
      <x:c r="D219" s="136"/>
      <x:c r="E219" s="136"/>
      <x:c r="F219" s="136"/>
      <x:c r="G219" s="43"/>
      <x:c r="H219" s="136"/>
      <x:c r="I219" s="136"/>
      <x:c r="J219" s="146"/>
      <x:c r="K219" s="146"/>
      <x:c r="L219" s="43"/>
      <x:c r="M219" s="136"/>
      <x:c r="N219" s="136"/>
      <x:c r="O219" s="136"/>
      <x:c r="P219" s="136"/>
      <x:c r="Q219" s="136"/>
      <x:c r="R219" s="136"/>
      <x:c r="S219" s="136"/>
      <x:c r="T219" s="136"/>
      <x:c r="U219" s="136"/>
      <x:c r="V219" s="136"/>
      <x:c r="W219" s="136"/>
      <x:c r="X219" s="136"/>
      <x:c r="Y219" s="136"/>
      <x:c r="Z219" s="136"/>
    </x:row>
    <x:row r="220" ht="15" hidden="0" customHeight="1">
      <x:c r="A220" s="136"/>
      <x:c r="B220" s="136"/>
      <x:c r="C220" s="136"/>
      <x:c r="D220" s="136"/>
      <x:c r="E220" s="136"/>
      <x:c r="F220" s="136"/>
      <x:c r="G220" s="43"/>
      <x:c r="H220" s="136"/>
      <x:c r="I220" s="136"/>
      <x:c r="J220" s="146"/>
      <x:c r="K220" s="146"/>
      <x:c r="L220" s="43"/>
      <x:c r="M220" s="136"/>
      <x:c r="N220" s="136"/>
      <x:c r="O220" s="136"/>
      <x:c r="P220" s="136"/>
      <x:c r="Q220" s="136"/>
      <x:c r="R220" s="136"/>
      <x:c r="S220" s="136"/>
      <x:c r="T220" s="136"/>
      <x:c r="U220" s="136"/>
      <x:c r="V220" s="136"/>
      <x:c r="W220" s="136"/>
      <x:c r="X220" s="136"/>
      <x:c r="Y220" s="136"/>
      <x:c r="Z220" s="136"/>
    </x:row>
    <x:row r="221" ht="15" hidden="0" customHeight="1">
      <x:c r="A221" s="136"/>
      <x:c r="B221" s="136"/>
      <x:c r="C221" s="136"/>
      <x:c r="D221" s="136"/>
      <x:c r="E221" s="136"/>
      <x:c r="F221" s="136"/>
      <x:c r="G221" s="43"/>
      <x:c r="H221" s="136"/>
      <x:c r="I221" s="136"/>
      <x:c r="J221" s="146"/>
      <x:c r="K221" s="146"/>
      <x:c r="L221" s="43"/>
      <x:c r="M221" s="136"/>
      <x:c r="N221" s="136"/>
      <x:c r="O221" s="136"/>
      <x:c r="P221" s="136"/>
      <x:c r="Q221" s="136"/>
      <x:c r="R221" s="136"/>
      <x:c r="S221" s="136"/>
      <x:c r="T221" s="136"/>
      <x:c r="U221" s="136"/>
      <x:c r="V221" s="136"/>
      <x:c r="W221" s="136"/>
      <x:c r="X221" s="136"/>
      <x:c r="Y221" s="136"/>
      <x:c r="Z221" s="136"/>
    </x:row>
    <x:row r="222" ht="15" hidden="0" customHeight="1">
      <x:c r="A222" s="136"/>
      <x:c r="B222" s="136"/>
      <x:c r="C222" s="136"/>
      <x:c r="D222" s="136"/>
      <x:c r="E222" s="136"/>
      <x:c r="F222" s="136"/>
      <x:c r="G222" s="43"/>
      <x:c r="H222" s="136"/>
      <x:c r="I222" s="136"/>
      <x:c r="J222" s="146"/>
      <x:c r="K222" s="146"/>
      <x:c r="L222" s="43"/>
      <x:c r="M222" s="136"/>
      <x:c r="N222" s="136"/>
      <x:c r="O222" s="136"/>
      <x:c r="P222" s="136"/>
      <x:c r="Q222" s="136"/>
      <x:c r="R222" s="136"/>
      <x:c r="S222" s="136"/>
      <x:c r="T222" s="136"/>
      <x:c r="U222" s="136"/>
      <x:c r="V222" s="136"/>
      <x:c r="W222" s="136"/>
      <x:c r="X222" s="136"/>
      <x:c r="Y222" s="136"/>
      <x:c r="Z222" s="136"/>
    </x:row>
    <x:row r="223" ht="15" hidden="0" customHeight="1">
      <x:c r="A223" s="136"/>
      <x:c r="B223" s="136"/>
      <x:c r="C223" s="136"/>
      <x:c r="D223" s="136"/>
      <x:c r="E223" s="136"/>
      <x:c r="F223" s="136"/>
      <x:c r="G223" s="43"/>
      <x:c r="H223" s="136"/>
      <x:c r="I223" s="136"/>
      <x:c r="J223" s="146"/>
      <x:c r="K223" s="146"/>
      <x:c r="L223" s="43"/>
      <x:c r="M223" s="136"/>
      <x:c r="N223" s="136"/>
      <x:c r="O223" s="136"/>
      <x:c r="P223" s="136"/>
      <x:c r="Q223" s="136"/>
      <x:c r="R223" s="136"/>
      <x:c r="S223" s="136"/>
      <x:c r="T223" s="136"/>
      <x:c r="U223" s="136"/>
      <x:c r="V223" s="136"/>
      <x:c r="W223" s="136"/>
      <x:c r="X223" s="136"/>
      <x:c r="Y223" s="136"/>
      <x:c r="Z223" s="136"/>
    </x:row>
    <x:row r="224" ht="15" hidden="0" customHeight="1">
      <x:c r="A224" s="136"/>
      <x:c r="B224" s="136"/>
      <x:c r="C224" s="136"/>
      <x:c r="D224" s="136"/>
      <x:c r="E224" s="136"/>
      <x:c r="F224" s="136"/>
      <x:c r="G224" s="43"/>
      <x:c r="H224" s="136"/>
      <x:c r="I224" s="136"/>
      <x:c r="J224" s="146"/>
      <x:c r="K224" s="146"/>
      <x:c r="L224" s="43"/>
      <x:c r="M224" s="136"/>
      <x:c r="N224" s="136"/>
      <x:c r="O224" s="136"/>
      <x:c r="P224" s="136"/>
      <x:c r="Q224" s="136"/>
      <x:c r="R224" s="136"/>
      <x:c r="S224" s="136"/>
      <x:c r="T224" s="136"/>
      <x:c r="U224" s="136"/>
      <x:c r="V224" s="136"/>
      <x:c r="W224" s="136"/>
      <x:c r="X224" s="136"/>
      <x:c r="Y224" s="136"/>
      <x:c r="Z224" s="136"/>
    </x:row>
    <x:row r="225" ht="15" hidden="0" customHeight="1">
      <x:c r="A225" s="136"/>
      <x:c r="B225" s="136"/>
      <x:c r="C225" s="136"/>
      <x:c r="D225" s="136"/>
      <x:c r="E225" s="136"/>
      <x:c r="F225" s="136"/>
      <x:c r="G225" s="43"/>
      <x:c r="H225" s="136"/>
      <x:c r="I225" s="136"/>
      <x:c r="J225" s="146"/>
      <x:c r="K225" s="146"/>
      <x:c r="L225" s="43"/>
      <x:c r="M225" s="136"/>
      <x:c r="N225" s="136"/>
      <x:c r="O225" s="136"/>
      <x:c r="P225" s="136"/>
      <x:c r="Q225" s="136"/>
      <x:c r="R225" s="136"/>
      <x:c r="S225" s="136"/>
      <x:c r="T225" s="136"/>
      <x:c r="U225" s="136"/>
      <x:c r="V225" s="136"/>
      <x:c r="W225" s="136"/>
      <x:c r="X225" s="136"/>
      <x:c r="Y225" s="136"/>
      <x:c r="Z225" s="136"/>
    </x:row>
    <x:row r="226" ht="15" hidden="0" customHeight="1">
      <x:c r="A226" s="136"/>
      <x:c r="B226" s="136"/>
      <x:c r="C226" s="136"/>
      <x:c r="D226" s="136"/>
      <x:c r="E226" s="136"/>
      <x:c r="F226" s="136"/>
      <x:c r="G226" s="43"/>
      <x:c r="H226" s="136"/>
      <x:c r="I226" s="136"/>
      <x:c r="J226" s="146"/>
      <x:c r="K226" s="146"/>
      <x:c r="L226" s="43"/>
      <x:c r="M226" s="136"/>
      <x:c r="N226" s="136"/>
      <x:c r="O226" s="136"/>
      <x:c r="P226" s="136"/>
      <x:c r="Q226" s="136"/>
      <x:c r="R226" s="136"/>
      <x:c r="S226" s="136"/>
      <x:c r="T226" s="136"/>
      <x:c r="U226" s="136"/>
      <x:c r="V226" s="136"/>
      <x:c r="W226" s="136"/>
      <x:c r="X226" s="136"/>
      <x:c r="Y226" s="136"/>
      <x:c r="Z226" s="136"/>
    </x:row>
    <x:row r="227" ht="15" hidden="0" customHeight="1">
      <x:c r="A227" s="136"/>
      <x:c r="B227" s="136"/>
      <x:c r="C227" s="136"/>
      <x:c r="D227" s="136"/>
      <x:c r="E227" s="136"/>
      <x:c r="F227" s="136"/>
      <x:c r="G227" s="43"/>
      <x:c r="H227" s="136"/>
      <x:c r="I227" s="136"/>
      <x:c r="J227" s="146"/>
      <x:c r="K227" s="146"/>
      <x:c r="L227" s="43"/>
      <x:c r="M227" s="136"/>
      <x:c r="N227" s="136"/>
      <x:c r="O227" s="136"/>
      <x:c r="P227" s="136"/>
      <x:c r="Q227" s="136"/>
      <x:c r="R227" s="136"/>
      <x:c r="S227" s="136"/>
      <x:c r="T227" s="136"/>
      <x:c r="U227" s="136"/>
      <x:c r="V227" s="136"/>
      <x:c r="W227" s="136"/>
      <x:c r="X227" s="136"/>
      <x:c r="Y227" s="136"/>
      <x:c r="Z227" s="136"/>
    </x:row>
    <x:row r="228" ht="15" hidden="0" customHeight="1">
      <x:c r="A228" s="136"/>
      <x:c r="B228" s="136"/>
      <x:c r="C228" s="136"/>
      <x:c r="D228" s="136"/>
      <x:c r="E228" s="136"/>
      <x:c r="F228" s="136"/>
      <x:c r="G228" s="43"/>
      <x:c r="H228" s="136"/>
      <x:c r="I228" s="136"/>
      <x:c r="J228" s="146"/>
      <x:c r="K228" s="146"/>
      <x:c r="L228" s="43"/>
      <x:c r="M228" s="136"/>
      <x:c r="N228" s="136"/>
      <x:c r="O228" s="136"/>
      <x:c r="P228" s="136"/>
      <x:c r="Q228" s="136"/>
      <x:c r="R228" s="136"/>
      <x:c r="S228" s="136"/>
      <x:c r="T228" s="136"/>
      <x:c r="U228" s="136"/>
      <x:c r="V228" s="136"/>
      <x:c r="W228" s="136"/>
      <x:c r="X228" s="136"/>
      <x:c r="Y228" s="136"/>
      <x:c r="Z228" s="136"/>
    </x:row>
    <x:row r="229" ht="15" hidden="0" customHeight="1">
      <x:c r="A229" s="136"/>
      <x:c r="B229" s="136"/>
      <x:c r="C229" s="136"/>
      <x:c r="D229" s="136"/>
      <x:c r="E229" s="136"/>
      <x:c r="F229" s="136"/>
      <x:c r="G229" s="43"/>
      <x:c r="H229" s="136"/>
      <x:c r="I229" s="136"/>
      <x:c r="J229" s="146"/>
      <x:c r="K229" s="146"/>
      <x:c r="L229" s="43"/>
      <x:c r="M229" s="136"/>
      <x:c r="N229" s="136"/>
      <x:c r="O229" s="136"/>
      <x:c r="P229" s="136"/>
      <x:c r="Q229" s="136"/>
      <x:c r="R229" s="136"/>
      <x:c r="S229" s="136"/>
      <x:c r="T229" s="136"/>
      <x:c r="U229" s="136"/>
      <x:c r="V229" s="136"/>
      <x:c r="W229" s="136"/>
      <x:c r="X229" s="136"/>
      <x:c r="Y229" s="136"/>
      <x:c r="Z229" s="136"/>
    </x:row>
    <x:row r="230" ht="15" hidden="0" customHeight="1">
      <x:c r="A230" s="136"/>
      <x:c r="B230" s="136"/>
      <x:c r="C230" s="136"/>
      <x:c r="D230" s="136"/>
      <x:c r="E230" s="136"/>
      <x:c r="F230" s="136"/>
      <x:c r="G230" s="43"/>
      <x:c r="H230" s="136"/>
      <x:c r="I230" s="136"/>
      <x:c r="J230" s="146"/>
      <x:c r="K230" s="146"/>
      <x:c r="L230" s="43"/>
      <x:c r="M230" s="136"/>
      <x:c r="N230" s="136"/>
      <x:c r="O230" s="136"/>
      <x:c r="P230" s="136"/>
      <x:c r="Q230" s="136"/>
      <x:c r="R230" s="136"/>
      <x:c r="S230" s="136"/>
      <x:c r="T230" s="136"/>
      <x:c r="U230" s="136"/>
      <x:c r="V230" s="136"/>
      <x:c r="W230" s="136"/>
      <x:c r="X230" s="136"/>
      <x:c r="Y230" s="136"/>
      <x:c r="Z230" s="136"/>
    </x:row>
    <x:row r="231" ht="15" hidden="0" customHeight="1">
      <x:c r="A231" s="136"/>
      <x:c r="B231" s="136"/>
      <x:c r="C231" s="136"/>
      <x:c r="D231" s="136"/>
      <x:c r="E231" s="136"/>
      <x:c r="F231" s="136"/>
      <x:c r="G231" s="43"/>
      <x:c r="H231" s="136"/>
      <x:c r="I231" s="136"/>
      <x:c r="J231" s="146"/>
      <x:c r="K231" s="146"/>
      <x:c r="L231" s="43"/>
      <x:c r="M231" s="136"/>
      <x:c r="N231" s="136"/>
      <x:c r="O231" s="136"/>
      <x:c r="P231" s="136"/>
      <x:c r="Q231" s="136"/>
      <x:c r="R231" s="136"/>
      <x:c r="S231" s="136"/>
      <x:c r="T231" s="136"/>
      <x:c r="U231" s="136"/>
      <x:c r="V231" s="136"/>
      <x:c r="W231" s="136"/>
      <x:c r="X231" s="136"/>
      <x:c r="Y231" s="136"/>
      <x:c r="Z231" s="136"/>
    </x:row>
    <x:row r="232" ht="15" hidden="0" customHeight="1">
      <x:c r="A232" s="136"/>
      <x:c r="B232" s="136"/>
      <x:c r="C232" s="136"/>
      <x:c r="D232" s="136"/>
      <x:c r="E232" s="136"/>
      <x:c r="F232" s="136"/>
      <x:c r="G232" s="43"/>
      <x:c r="H232" s="136"/>
      <x:c r="I232" s="136"/>
      <x:c r="J232" s="146"/>
      <x:c r="K232" s="146"/>
      <x:c r="L232" s="43"/>
      <x:c r="M232" s="136"/>
      <x:c r="N232" s="136"/>
      <x:c r="O232" s="136"/>
      <x:c r="P232" s="136"/>
      <x:c r="Q232" s="136"/>
      <x:c r="R232" s="136"/>
      <x:c r="S232" s="136"/>
      <x:c r="T232" s="136"/>
      <x:c r="U232" s="136"/>
      <x:c r="V232" s="136"/>
      <x:c r="W232" s="136"/>
      <x:c r="X232" s="136"/>
      <x:c r="Y232" s="136"/>
      <x:c r="Z232" s="136"/>
    </x:row>
    <x:row r="233" ht="15" hidden="0" customHeight="1">
      <x:c r="A233" s="136"/>
      <x:c r="B233" s="136"/>
      <x:c r="C233" s="136"/>
      <x:c r="D233" s="136"/>
      <x:c r="E233" s="136"/>
      <x:c r="F233" s="136"/>
      <x:c r="G233" s="43"/>
      <x:c r="H233" s="136"/>
      <x:c r="I233" s="136"/>
      <x:c r="J233" s="146"/>
      <x:c r="K233" s="146"/>
      <x:c r="L233" s="43"/>
      <x:c r="M233" s="136"/>
      <x:c r="N233" s="136"/>
      <x:c r="O233" s="136"/>
      <x:c r="P233" s="136"/>
      <x:c r="Q233" s="136"/>
      <x:c r="R233" s="136"/>
      <x:c r="S233" s="136"/>
      <x:c r="T233" s="136"/>
      <x:c r="U233" s="136"/>
      <x:c r="V233" s="136"/>
      <x:c r="W233" s="136"/>
      <x:c r="X233" s="136"/>
      <x:c r="Y233" s="136"/>
      <x:c r="Z233" s="136"/>
    </x:row>
    <x:row r="234" ht="15" hidden="0" customHeight="1">
      <x:c r="A234" s="136"/>
      <x:c r="B234" s="136"/>
      <x:c r="C234" s="136"/>
      <x:c r="D234" s="136"/>
      <x:c r="E234" s="136"/>
      <x:c r="F234" s="136"/>
      <x:c r="G234" s="43"/>
      <x:c r="H234" s="136"/>
      <x:c r="I234" s="136"/>
      <x:c r="J234" s="146"/>
      <x:c r="K234" s="146"/>
      <x:c r="L234" s="43"/>
      <x:c r="M234" s="136"/>
      <x:c r="N234" s="136"/>
      <x:c r="O234" s="136"/>
      <x:c r="P234" s="136"/>
      <x:c r="Q234" s="136"/>
      <x:c r="R234" s="136"/>
      <x:c r="S234" s="136"/>
      <x:c r="T234" s="136"/>
      <x:c r="U234" s="136"/>
      <x:c r="V234" s="136"/>
      <x:c r="W234" s="136"/>
      <x:c r="X234" s="136"/>
      <x:c r="Y234" s="136"/>
      <x:c r="Z234" s="136"/>
    </x:row>
    <x:row r="235" ht="15" hidden="0" customHeight="1">
      <x:c r="A235" s="136"/>
      <x:c r="B235" s="136"/>
      <x:c r="C235" s="136"/>
      <x:c r="D235" s="136"/>
      <x:c r="E235" s="136"/>
      <x:c r="F235" s="136"/>
      <x:c r="G235" s="43"/>
      <x:c r="H235" s="136"/>
      <x:c r="I235" s="136"/>
      <x:c r="J235" s="146"/>
      <x:c r="K235" s="146"/>
      <x:c r="L235" s="43"/>
      <x:c r="M235" s="136"/>
      <x:c r="N235" s="136"/>
      <x:c r="O235" s="136"/>
      <x:c r="P235" s="136"/>
      <x:c r="Q235" s="136"/>
      <x:c r="R235" s="136"/>
      <x:c r="S235" s="136"/>
      <x:c r="T235" s="136"/>
      <x:c r="U235" s="136"/>
      <x:c r="V235" s="136"/>
      <x:c r="W235" s="136"/>
      <x:c r="X235" s="136"/>
      <x:c r="Y235" s="136"/>
      <x:c r="Z235" s="136"/>
    </x:row>
    <x:row r="236" ht="15" hidden="0" customHeight="1">
      <x:c r="A236" s="136"/>
      <x:c r="B236" s="136"/>
      <x:c r="C236" s="136"/>
      <x:c r="D236" s="136"/>
      <x:c r="E236" s="136"/>
      <x:c r="F236" s="136"/>
      <x:c r="G236" s="43"/>
      <x:c r="H236" s="136"/>
      <x:c r="I236" s="136"/>
      <x:c r="J236" s="146"/>
      <x:c r="K236" s="146"/>
      <x:c r="L236" s="43"/>
      <x:c r="M236" s="136"/>
      <x:c r="N236" s="136"/>
      <x:c r="O236" s="136"/>
      <x:c r="P236" s="136"/>
      <x:c r="Q236" s="136"/>
      <x:c r="R236" s="136"/>
      <x:c r="S236" s="136"/>
      <x:c r="T236" s="136"/>
      <x:c r="U236" s="136"/>
      <x:c r="V236" s="136"/>
      <x:c r="W236" s="136"/>
      <x:c r="X236" s="136"/>
      <x:c r="Y236" s="136"/>
      <x:c r="Z236" s="136"/>
    </x:row>
    <x:row r="237" ht="15" hidden="0" customHeight="1">
      <x:c r="A237" s="136"/>
      <x:c r="B237" s="136"/>
      <x:c r="C237" s="136"/>
      <x:c r="D237" s="136"/>
      <x:c r="E237" s="136"/>
      <x:c r="F237" s="136"/>
      <x:c r="G237" s="43"/>
      <x:c r="H237" s="136"/>
      <x:c r="I237" s="136"/>
      <x:c r="J237" s="146"/>
      <x:c r="K237" s="146"/>
      <x:c r="L237" s="43"/>
      <x:c r="M237" s="136"/>
      <x:c r="N237" s="136"/>
      <x:c r="O237" s="136"/>
      <x:c r="P237" s="136"/>
      <x:c r="Q237" s="136"/>
      <x:c r="R237" s="136"/>
      <x:c r="S237" s="136"/>
      <x:c r="T237" s="136"/>
      <x:c r="U237" s="136"/>
      <x:c r="V237" s="136"/>
      <x:c r="W237" s="136"/>
      <x:c r="X237" s="136"/>
      <x:c r="Y237" s="136"/>
      <x:c r="Z237" s="136"/>
    </x:row>
    <x:row r="238" ht="15" hidden="0" customHeight="1">
      <x:c r="A238" s="136"/>
      <x:c r="B238" s="136"/>
      <x:c r="C238" s="136"/>
      <x:c r="D238" s="136"/>
      <x:c r="E238" s="136"/>
      <x:c r="F238" s="136"/>
      <x:c r="G238" s="43"/>
      <x:c r="H238" s="136"/>
      <x:c r="I238" s="136"/>
      <x:c r="J238" s="146"/>
      <x:c r="K238" s="146"/>
      <x:c r="L238" s="43"/>
      <x:c r="M238" s="136"/>
      <x:c r="N238" s="136"/>
      <x:c r="O238" s="136"/>
      <x:c r="P238" s="136"/>
      <x:c r="Q238" s="136"/>
      <x:c r="R238" s="136"/>
      <x:c r="S238" s="136"/>
      <x:c r="T238" s="136"/>
      <x:c r="U238" s="136"/>
      <x:c r="V238" s="136"/>
      <x:c r="W238" s="136"/>
      <x:c r="X238" s="136"/>
      <x:c r="Y238" s="136"/>
      <x:c r="Z238" s="136"/>
    </x:row>
    <x:row r="239" ht="15" hidden="0" customHeight="1">
      <x:c r="A239" s="136"/>
      <x:c r="B239" s="136"/>
      <x:c r="C239" s="136"/>
      <x:c r="D239" s="136"/>
      <x:c r="E239" s="136"/>
      <x:c r="F239" s="136"/>
      <x:c r="G239" s="43"/>
      <x:c r="H239" s="136"/>
      <x:c r="I239" s="136"/>
      <x:c r="J239" s="146"/>
      <x:c r="K239" s="146"/>
      <x:c r="L239" s="43"/>
      <x:c r="M239" s="136"/>
      <x:c r="N239" s="136"/>
      <x:c r="O239" s="136"/>
      <x:c r="P239" s="136"/>
      <x:c r="Q239" s="136"/>
      <x:c r="R239" s="136"/>
      <x:c r="S239" s="136"/>
      <x:c r="T239" s="136"/>
      <x:c r="U239" s="136"/>
      <x:c r="V239" s="136"/>
      <x:c r="W239" s="136"/>
      <x:c r="X239" s="136"/>
      <x:c r="Y239" s="136"/>
      <x:c r="Z239" s="136"/>
    </x:row>
    <x:row r="240" ht="15" hidden="0" customHeight="1">
      <x:c r="A240" s="136"/>
      <x:c r="B240" s="136"/>
      <x:c r="C240" s="136"/>
      <x:c r="D240" s="136"/>
      <x:c r="E240" s="136"/>
      <x:c r="F240" s="136"/>
      <x:c r="G240" s="43"/>
      <x:c r="H240" s="136"/>
      <x:c r="I240" s="136"/>
      <x:c r="J240" s="146"/>
      <x:c r="K240" s="146"/>
      <x:c r="L240" s="43"/>
      <x:c r="M240" s="136"/>
      <x:c r="N240" s="136"/>
      <x:c r="O240" s="136"/>
      <x:c r="P240" s="136"/>
      <x:c r="Q240" s="136"/>
      <x:c r="R240" s="136"/>
      <x:c r="S240" s="136"/>
      <x:c r="T240" s="136"/>
      <x:c r="U240" s="136"/>
      <x:c r="V240" s="136"/>
      <x:c r="W240" s="136"/>
      <x:c r="X240" s="136"/>
      <x:c r="Y240" s="136"/>
      <x:c r="Z240" s="136"/>
    </x:row>
    <x:row r="241" ht="15" hidden="0" customHeight="1">
      <x:c r="A241" s="136"/>
      <x:c r="B241" s="136"/>
      <x:c r="C241" s="136"/>
      <x:c r="D241" s="136"/>
      <x:c r="E241" s="136"/>
      <x:c r="F241" s="136"/>
      <x:c r="G241" s="43"/>
      <x:c r="H241" s="136"/>
      <x:c r="I241" s="136"/>
      <x:c r="J241" s="146"/>
      <x:c r="K241" s="146"/>
      <x:c r="L241" s="43"/>
      <x:c r="M241" s="136"/>
      <x:c r="N241" s="136"/>
      <x:c r="O241" s="136"/>
      <x:c r="P241" s="136"/>
      <x:c r="Q241" s="136"/>
      <x:c r="R241" s="136"/>
      <x:c r="S241" s="136"/>
      <x:c r="T241" s="136"/>
      <x:c r="U241" s="136"/>
      <x:c r="V241" s="136"/>
      <x:c r="W241" s="136"/>
      <x:c r="X241" s="136"/>
      <x:c r="Y241" s="136"/>
      <x:c r="Z241" s="136"/>
    </x:row>
    <x:row r="242" ht="15" hidden="0" customHeight="1">
      <x:c r="A242" s="136"/>
      <x:c r="B242" s="136"/>
      <x:c r="C242" s="136"/>
      <x:c r="D242" s="136"/>
      <x:c r="E242" s="136"/>
      <x:c r="F242" s="136"/>
      <x:c r="G242" s="43"/>
      <x:c r="H242" s="136"/>
      <x:c r="I242" s="136"/>
      <x:c r="J242" s="146"/>
      <x:c r="K242" s="146"/>
      <x:c r="L242" s="43"/>
      <x:c r="M242" s="136"/>
      <x:c r="N242" s="136"/>
      <x:c r="O242" s="136"/>
      <x:c r="P242" s="136"/>
      <x:c r="Q242" s="136"/>
      <x:c r="R242" s="136"/>
      <x:c r="S242" s="136"/>
      <x:c r="T242" s="136"/>
      <x:c r="U242" s="136"/>
      <x:c r="V242" s="136"/>
      <x:c r="W242" s="136"/>
      <x:c r="X242" s="136"/>
      <x:c r="Y242" s="136"/>
      <x:c r="Z242" s="136"/>
    </x:row>
    <x:row r="243" ht="15" hidden="0" customHeight="1">
      <x:c r="A243" s="136"/>
      <x:c r="B243" s="136"/>
      <x:c r="C243" s="136"/>
      <x:c r="D243" s="136"/>
      <x:c r="E243" s="136"/>
      <x:c r="F243" s="136"/>
      <x:c r="G243" s="43"/>
      <x:c r="H243" s="136"/>
      <x:c r="I243" s="136"/>
      <x:c r="J243" s="146"/>
      <x:c r="K243" s="146"/>
      <x:c r="L243" s="43"/>
      <x:c r="M243" s="136"/>
      <x:c r="N243" s="136"/>
      <x:c r="O243" s="136"/>
      <x:c r="P243" s="136"/>
      <x:c r="Q243" s="136"/>
      <x:c r="R243" s="136"/>
      <x:c r="S243" s="136"/>
      <x:c r="T243" s="136"/>
      <x:c r="U243" s="136"/>
      <x:c r="V243" s="136"/>
      <x:c r="W243" s="136"/>
      <x:c r="X243" s="136"/>
      <x:c r="Y243" s="136"/>
      <x:c r="Z243" s="136"/>
    </x:row>
    <x:row r="244" ht="15" hidden="0" customHeight="1">
      <x:c r="A244" s="136"/>
      <x:c r="B244" s="136"/>
      <x:c r="C244" s="136"/>
      <x:c r="D244" s="136"/>
      <x:c r="E244" s="136"/>
      <x:c r="F244" s="136"/>
      <x:c r="G244" s="43"/>
      <x:c r="H244" s="136"/>
      <x:c r="I244" s="136"/>
      <x:c r="J244" s="146"/>
      <x:c r="K244" s="146"/>
      <x:c r="L244" s="43"/>
      <x:c r="M244" s="136"/>
      <x:c r="N244" s="136"/>
      <x:c r="O244" s="136"/>
      <x:c r="P244" s="136"/>
      <x:c r="Q244" s="136"/>
      <x:c r="R244" s="136"/>
      <x:c r="S244" s="136"/>
      <x:c r="T244" s="136"/>
      <x:c r="U244" s="136"/>
      <x:c r="V244" s="136"/>
      <x:c r="W244" s="136"/>
      <x:c r="X244" s="136"/>
      <x:c r="Y244" s="136"/>
      <x:c r="Z244" s="136"/>
    </x:row>
    <x:row r="245" ht="15" hidden="0" customHeight="1">
      <x:c r="A245" s="136"/>
      <x:c r="B245" s="136"/>
      <x:c r="C245" s="136"/>
      <x:c r="D245" s="136"/>
      <x:c r="E245" s="136"/>
      <x:c r="F245" s="136"/>
      <x:c r="G245" s="43"/>
      <x:c r="H245" s="136"/>
      <x:c r="I245" s="136"/>
      <x:c r="J245" s="146"/>
      <x:c r="K245" s="146"/>
      <x:c r="L245" s="43"/>
      <x:c r="M245" s="136"/>
      <x:c r="N245" s="136"/>
      <x:c r="O245" s="136"/>
      <x:c r="P245" s="136"/>
      <x:c r="Q245" s="136"/>
      <x:c r="R245" s="136"/>
      <x:c r="S245" s="136"/>
      <x:c r="T245" s="136"/>
      <x:c r="U245" s="136"/>
      <x:c r="V245" s="136"/>
      <x:c r="W245" s="136"/>
      <x:c r="X245" s="136"/>
      <x:c r="Y245" s="136"/>
      <x:c r="Z245" s="136"/>
    </x:row>
    <x:row r="246" ht="15" hidden="0" customHeight="1">
      <x:c r="A246" s="136"/>
      <x:c r="B246" s="136"/>
      <x:c r="C246" s="136"/>
      <x:c r="D246" s="136"/>
      <x:c r="E246" s="136"/>
      <x:c r="F246" s="136"/>
      <x:c r="G246" s="43"/>
      <x:c r="H246" s="136"/>
      <x:c r="I246" s="136"/>
      <x:c r="J246" s="146"/>
      <x:c r="K246" s="146"/>
      <x:c r="L246" s="43"/>
      <x:c r="M246" s="136"/>
      <x:c r="N246" s="136"/>
      <x:c r="O246" s="136"/>
      <x:c r="P246" s="136"/>
      <x:c r="Q246" s="136"/>
      <x:c r="R246" s="136"/>
      <x:c r="S246" s="136"/>
      <x:c r="T246" s="136"/>
      <x:c r="U246" s="136"/>
      <x:c r="V246" s="136"/>
      <x:c r="W246" s="136"/>
      <x:c r="X246" s="136"/>
      <x:c r="Y246" s="136"/>
      <x:c r="Z246" s="136"/>
    </x:row>
    <x:row r="247" ht="15" hidden="0" customHeight="1">
      <x:c r="A247" s="136"/>
      <x:c r="B247" s="136"/>
      <x:c r="C247" s="136"/>
      <x:c r="D247" s="136"/>
      <x:c r="E247" s="136"/>
      <x:c r="F247" s="136"/>
      <x:c r="G247" s="43"/>
      <x:c r="H247" s="136"/>
      <x:c r="I247" s="136"/>
      <x:c r="J247" s="146"/>
      <x:c r="K247" s="146"/>
      <x:c r="L247" s="43"/>
      <x:c r="M247" s="136"/>
      <x:c r="N247" s="136"/>
      <x:c r="O247" s="136"/>
      <x:c r="P247" s="136"/>
      <x:c r="Q247" s="136"/>
      <x:c r="R247" s="136"/>
      <x:c r="S247" s="136"/>
      <x:c r="T247" s="136"/>
      <x:c r="U247" s="136"/>
      <x:c r="V247" s="136"/>
      <x:c r="W247" s="136"/>
      <x:c r="X247" s="136"/>
      <x:c r="Y247" s="136"/>
      <x:c r="Z247" s="136"/>
    </x:row>
    <x:row r="248" ht="15" hidden="0" customHeight="1">
      <x:c r="A248" s="136"/>
      <x:c r="B248" s="136"/>
      <x:c r="C248" s="136"/>
      <x:c r="D248" s="136"/>
      <x:c r="E248" s="136"/>
      <x:c r="F248" s="136"/>
      <x:c r="G248" s="43"/>
      <x:c r="H248" s="136"/>
      <x:c r="I248" s="136"/>
      <x:c r="J248" s="146"/>
      <x:c r="K248" s="146"/>
      <x:c r="L248" s="43"/>
      <x:c r="M248" s="136"/>
      <x:c r="N248" s="136"/>
      <x:c r="O248" s="136"/>
      <x:c r="P248" s="136"/>
      <x:c r="Q248" s="136"/>
      <x:c r="R248" s="136"/>
      <x:c r="S248" s="136"/>
      <x:c r="T248" s="136"/>
      <x:c r="U248" s="136"/>
      <x:c r="V248" s="136"/>
      <x:c r="W248" s="136"/>
      <x:c r="X248" s="136"/>
      <x:c r="Y248" s="136"/>
      <x:c r="Z248" s="136"/>
    </x:row>
    <x:row r="249" ht="15" hidden="0" customHeight="1">
      <x:c r="A249" s="136"/>
      <x:c r="B249" s="136"/>
      <x:c r="C249" s="136"/>
      <x:c r="D249" s="136"/>
      <x:c r="E249" s="136"/>
      <x:c r="F249" s="136"/>
      <x:c r="G249" s="43"/>
      <x:c r="H249" s="136"/>
      <x:c r="I249" s="136"/>
      <x:c r="J249" s="146"/>
      <x:c r="K249" s="146"/>
      <x:c r="L249" s="43"/>
      <x:c r="M249" s="136"/>
      <x:c r="N249" s="136"/>
      <x:c r="O249" s="136"/>
      <x:c r="P249" s="136"/>
      <x:c r="Q249" s="136"/>
      <x:c r="R249" s="136"/>
      <x:c r="S249" s="136"/>
      <x:c r="T249" s="136"/>
      <x:c r="U249" s="136"/>
      <x:c r="V249" s="136"/>
      <x:c r="W249" s="136"/>
      <x:c r="X249" s="136"/>
      <x:c r="Y249" s="136"/>
      <x:c r="Z249" s="136"/>
    </x:row>
    <x:row r="250" ht="15" hidden="0" customHeight="1">
      <x:c r="A250" s="136"/>
      <x:c r="B250" s="136"/>
      <x:c r="C250" s="136"/>
      <x:c r="D250" s="136"/>
      <x:c r="E250" s="136"/>
      <x:c r="F250" s="136"/>
      <x:c r="G250" s="43"/>
      <x:c r="H250" s="136"/>
      <x:c r="I250" s="136"/>
      <x:c r="J250" s="146"/>
      <x:c r="K250" s="146"/>
      <x:c r="L250" s="43"/>
      <x:c r="M250" s="136"/>
      <x:c r="N250" s="136"/>
      <x:c r="O250" s="136"/>
      <x:c r="P250" s="136"/>
      <x:c r="Q250" s="136"/>
      <x:c r="R250" s="136"/>
      <x:c r="S250" s="136"/>
      <x:c r="T250" s="136"/>
      <x:c r="U250" s="136"/>
      <x:c r="V250" s="136"/>
      <x:c r="W250" s="136"/>
      <x:c r="X250" s="136"/>
      <x:c r="Y250" s="136"/>
      <x:c r="Z250" s="136"/>
    </x:row>
    <x:row r="251" ht="15" hidden="0" customHeight="1">
      <x:c r="A251" s="136"/>
      <x:c r="B251" s="136"/>
      <x:c r="C251" s="136"/>
      <x:c r="D251" s="136"/>
      <x:c r="E251" s="136"/>
      <x:c r="F251" s="136"/>
      <x:c r="G251" s="43"/>
      <x:c r="H251" s="136"/>
      <x:c r="I251" s="136"/>
      <x:c r="J251" s="146"/>
      <x:c r="K251" s="146"/>
      <x:c r="L251" s="43"/>
      <x:c r="M251" s="136"/>
      <x:c r="N251" s="136"/>
      <x:c r="O251" s="136"/>
      <x:c r="P251" s="136"/>
      <x:c r="Q251" s="136"/>
      <x:c r="R251" s="136"/>
      <x:c r="S251" s="136"/>
      <x:c r="T251" s="136"/>
      <x:c r="U251" s="136"/>
      <x:c r="V251" s="136"/>
      <x:c r="W251" s="136"/>
      <x:c r="X251" s="136"/>
      <x:c r="Y251" s="136"/>
      <x:c r="Z251" s="136"/>
    </x:row>
    <x:row r="252" ht="15" hidden="0" customHeight="1">
      <x:c r="A252" s="136"/>
      <x:c r="B252" s="136"/>
      <x:c r="C252" s="136"/>
      <x:c r="D252" s="136"/>
      <x:c r="E252" s="136"/>
      <x:c r="F252" s="136"/>
      <x:c r="G252" s="43"/>
      <x:c r="H252" s="136"/>
      <x:c r="I252" s="136"/>
      <x:c r="J252" s="146"/>
      <x:c r="K252" s="146"/>
      <x:c r="L252" s="43"/>
      <x:c r="M252" s="136"/>
      <x:c r="N252" s="136"/>
      <x:c r="O252" s="136"/>
      <x:c r="P252" s="136"/>
      <x:c r="Q252" s="136"/>
      <x:c r="R252" s="136"/>
      <x:c r="S252" s="136"/>
      <x:c r="T252" s="136"/>
      <x:c r="U252" s="136"/>
      <x:c r="V252" s="136"/>
      <x:c r="W252" s="136"/>
      <x:c r="X252" s="136"/>
      <x:c r="Y252" s="136"/>
      <x:c r="Z252" s="136"/>
    </x:row>
    <x:row r="253" ht="15" hidden="0" customHeight="1">
      <x:c r="A253" s="136"/>
      <x:c r="B253" s="136"/>
      <x:c r="C253" s="136"/>
      <x:c r="D253" s="136"/>
      <x:c r="E253" s="136"/>
      <x:c r="F253" s="136"/>
      <x:c r="G253" s="43"/>
      <x:c r="H253" s="136"/>
      <x:c r="I253" s="136"/>
      <x:c r="J253" s="146"/>
      <x:c r="K253" s="146"/>
      <x:c r="L253" s="43"/>
      <x:c r="M253" s="136"/>
      <x:c r="N253" s="136"/>
      <x:c r="O253" s="136"/>
      <x:c r="P253" s="136"/>
      <x:c r="Q253" s="136"/>
      <x:c r="R253" s="136"/>
      <x:c r="S253" s="136"/>
      <x:c r="T253" s="136"/>
      <x:c r="U253" s="136"/>
      <x:c r="V253" s="136"/>
      <x:c r="W253" s="136"/>
      <x:c r="X253" s="136"/>
      <x:c r="Y253" s="136"/>
      <x:c r="Z253" s="136"/>
    </x:row>
    <x:row r="254" ht="15" hidden="0" customHeight="1">
      <x:c r="A254" s="136"/>
      <x:c r="B254" s="136"/>
      <x:c r="C254" s="136"/>
      <x:c r="D254" s="136"/>
      <x:c r="E254" s="136"/>
      <x:c r="F254" s="136"/>
      <x:c r="G254" s="43"/>
      <x:c r="H254" s="136"/>
      <x:c r="I254" s="136"/>
      <x:c r="J254" s="146"/>
      <x:c r="K254" s="146"/>
      <x:c r="L254" s="43"/>
      <x:c r="M254" s="136"/>
      <x:c r="N254" s="136"/>
      <x:c r="O254" s="136"/>
      <x:c r="P254" s="136"/>
      <x:c r="Q254" s="136"/>
      <x:c r="R254" s="136"/>
      <x:c r="S254" s="136"/>
      <x:c r="T254" s="136"/>
      <x:c r="U254" s="136"/>
      <x:c r="V254" s="136"/>
      <x:c r="W254" s="136"/>
      <x:c r="X254" s="136"/>
      <x:c r="Y254" s="136"/>
      <x:c r="Z254" s="136"/>
    </x:row>
    <x:row r="255" ht="15" hidden="0" customHeight="1">
      <x:c r="A255" s="136"/>
      <x:c r="B255" s="136"/>
      <x:c r="C255" s="136"/>
      <x:c r="D255" s="136"/>
      <x:c r="E255" s="136"/>
      <x:c r="F255" s="136"/>
      <x:c r="G255" s="43"/>
      <x:c r="H255" s="136"/>
      <x:c r="I255" s="136"/>
      <x:c r="J255" s="146"/>
      <x:c r="K255" s="146"/>
      <x:c r="L255" s="43"/>
      <x:c r="M255" s="136"/>
      <x:c r="N255" s="136"/>
      <x:c r="O255" s="136"/>
      <x:c r="P255" s="136"/>
      <x:c r="Q255" s="136"/>
      <x:c r="R255" s="136"/>
      <x:c r="S255" s="136"/>
      <x:c r="T255" s="136"/>
      <x:c r="U255" s="136"/>
      <x:c r="V255" s="136"/>
      <x:c r="W255" s="136"/>
      <x:c r="X255" s="136"/>
      <x:c r="Y255" s="136"/>
      <x:c r="Z255" s="136"/>
    </x:row>
    <x:row r="256" ht="15" hidden="0" customHeight="1">
      <x:c r="A256" s="136"/>
      <x:c r="B256" s="136"/>
      <x:c r="C256" s="136"/>
      <x:c r="D256" s="136"/>
      <x:c r="E256" s="136"/>
      <x:c r="F256" s="136"/>
      <x:c r="G256" s="43"/>
      <x:c r="H256" s="136"/>
      <x:c r="I256" s="136"/>
      <x:c r="J256" s="146"/>
      <x:c r="K256" s="146"/>
      <x:c r="L256" s="43"/>
      <x:c r="M256" s="136"/>
      <x:c r="N256" s="136"/>
      <x:c r="O256" s="136"/>
      <x:c r="P256" s="136"/>
      <x:c r="Q256" s="136"/>
      <x:c r="R256" s="136"/>
      <x:c r="S256" s="136"/>
      <x:c r="T256" s="136"/>
      <x:c r="U256" s="136"/>
      <x:c r="V256" s="136"/>
      <x:c r="W256" s="136"/>
      <x:c r="X256" s="136"/>
      <x:c r="Y256" s="136"/>
      <x:c r="Z256" s="136"/>
    </x:row>
    <x:row r="257" ht="15" hidden="0" customHeight="1">
      <x:c r="A257" s="136"/>
      <x:c r="B257" s="136"/>
      <x:c r="C257" s="136"/>
      <x:c r="D257" s="136"/>
      <x:c r="E257" s="136"/>
      <x:c r="F257" s="136"/>
      <x:c r="G257" s="43"/>
      <x:c r="H257" s="136"/>
      <x:c r="I257" s="136"/>
      <x:c r="J257" s="146"/>
      <x:c r="K257" s="146"/>
      <x:c r="L257" s="43"/>
      <x:c r="M257" s="136"/>
      <x:c r="N257" s="136"/>
      <x:c r="O257" s="136"/>
      <x:c r="P257" s="136"/>
      <x:c r="Q257" s="136"/>
      <x:c r="R257" s="136"/>
      <x:c r="S257" s="136"/>
      <x:c r="T257" s="136"/>
      <x:c r="U257" s="136"/>
      <x:c r="V257" s="136"/>
      <x:c r="W257" s="136"/>
      <x:c r="X257" s="136"/>
      <x:c r="Y257" s="136"/>
      <x:c r="Z257" s="136"/>
    </x:row>
    <x:row r="258" ht="15" hidden="0" customHeight="1">
      <x:c r="A258" s="136"/>
      <x:c r="B258" s="136"/>
      <x:c r="C258" s="136"/>
      <x:c r="D258" s="136"/>
      <x:c r="E258" s="136"/>
      <x:c r="F258" s="136"/>
      <x:c r="G258" s="43"/>
      <x:c r="H258" s="136"/>
      <x:c r="I258" s="136"/>
      <x:c r="J258" s="146"/>
      <x:c r="K258" s="146"/>
      <x:c r="L258" s="43"/>
      <x:c r="M258" s="136"/>
      <x:c r="N258" s="136"/>
      <x:c r="O258" s="136"/>
      <x:c r="P258" s="136"/>
      <x:c r="Q258" s="136"/>
      <x:c r="R258" s="136"/>
      <x:c r="S258" s="136"/>
      <x:c r="T258" s="136"/>
      <x:c r="U258" s="136"/>
      <x:c r="V258" s="136"/>
      <x:c r="W258" s="136"/>
      <x:c r="X258" s="136"/>
      <x:c r="Y258" s="136"/>
      <x:c r="Z258" s="136"/>
    </x:row>
    <x:row r="259" ht="15" hidden="0" customHeight="1">
      <x:c r="A259" s="136"/>
      <x:c r="B259" s="136"/>
      <x:c r="C259" s="136"/>
      <x:c r="D259" s="136"/>
      <x:c r="E259" s="136"/>
      <x:c r="F259" s="136"/>
      <x:c r="G259" s="43"/>
      <x:c r="H259" s="136"/>
      <x:c r="I259" s="136"/>
      <x:c r="J259" s="146"/>
      <x:c r="K259" s="146"/>
      <x:c r="L259" s="43"/>
      <x:c r="M259" s="136"/>
      <x:c r="N259" s="136"/>
      <x:c r="O259" s="136"/>
      <x:c r="P259" s="136"/>
      <x:c r="Q259" s="136"/>
      <x:c r="R259" s="136"/>
      <x:c r="S259" s="136"/>
      <x:c r="T259" s="136"/>
      <x:c r="U259" s="136"/>
      <x:c r="V259" s="136"/>
      <x:c r="W259" s="136"/>
      <x:c r="X259" s="136"/>
      <x:c r="Y259" s="136"/>
      <x:c r="Z259" s="136"/>
    </x:row>
    <x:row r="260" ht="15" hidden="0" customHeight="1">
      <x:c r="A260" s="136"/>
      <x:c r="B260" s="136"/>
      <x:c r="C260" s="136"/>
      <x:c r="D260" s="136"/>
      <x:c r="E260" s="136"/>
      <x:c r="F260" s="136"/>
      <x:c r="G260" s="43"/>
      <x:c r="H260" s="136"/>
      <x:c r="I260" s="136"/>
      <x:c r="J260" s="146"/>
      <x:c r="K260" s="146"/>
      <x:c r="L260" s="43"/>
      <x:c r="M260" s="136"/>
      <x:c r="N260" s="136"/>
      <x:c r="O260" s="136"/>
      <x:c r="P260" s="136"/>
      <x:c r="Q260" s="136"/>
      <x:c r="R260" s="136"/>
      <x:c r="S260" s="136"/>
      <x:c r="T260" s="136"/>
      <x:c r="U260" s="136"/>
      <x:c r="V260" s="136"/>
      <x:c r="W260" s="136"/>
      <x:c r="X260" s="136"/>
      <x:c r="Y260" s="136"/>
      <x:c r="Z260" s="136"/>
    </x:row>
    <x:row r="261" ht="15" hidden="0" customHeight="1">
      <x:c r="A261" s="136"/>
      <x:c r="B261" s="136"/>
      <x:c r="C261" s="136"/>
      <x:c r="D261" s="136"/>
      <x:c r="E261" s="136"/>
      <x:c r="F261" s="136"/>
      <x:c r="G261" s="43"/>
      <x:c r="H261" s="136"/>
      <x:c r="I261" s="136"/>
      <x:c r="J261" s="146"/>
      <x:c r="K261" s="146"/>
      <x:c r="L261" s="43"/>
      <x:c r="M261" s="136"/>
      <x:c r="N261" s="136"/>
      <x:c r="O261" s="136"/>
      <x:c r="P261" s="136"/>
      <x:c r="Q261" s="136"/>
      <x:c r="R261" s="136"/>
      <x:c r="S261" s="136"/>
      <x:c r="T261" s="136"/>
      <x:c r="U261" s="136"/>
      <x:c r="V261" s="136"/>
      <x:c r="W261" s="136"/>
      <x:c r="X261" s="136"/>
      <x:c r="Y261" s="136"/>
      <x:c r="Z261" s="136"/>
    </x:row>
    <x:row r="262" ht="15" hidden="0" customHeight="1">
      <x:c r="A262" s="136"/>
      <x:c r="B262" s="136"/>
      <x:c r="C262" s="136"/>
      <x:c r="D262" s="136"/>
      <x:c r="E262" s="136"/>
      <x:c r="F262" s="136"/>
      <x:c r="G262" s="43"/>
      <x:c r="H262" s="136"/>
      <x:c r="I262" s="136"/>
      <x:c r="J262" s="146"/>
      <x:c r="K262" s="146"/>
      <x:c r="L262" s="43"/>
      <x:c r="M262" s="136"/>
      <x:c r="N262" s="136"/>
      <x:c r="O262" s="136"/>
      <x:c r="P262" s="136"/>
      <x:c r="Q262" s="136"/>
      <x:c r="R262" s="136"/>
      <x:c r="S262" s="136"/>
      <x:c r="T262" s="136"/>
      <x:c r="U262" s="136"/>
      <x:c r="V262" s="136"/>
      <x:c r="W262" s="136"/>
      <x:c r="X262" s="136"/>
      <x:c r="Y262" s="136"/>
      <x:c r="Z262" s="136"/>
    </x:row>
    <x:row r="263" ht="15" hidden="0" customHeight="1">
      <x:c r="A263" s="136"/>
      <x:c r="B263" s="136"/>
      <x:c r="C263" s="136"/>
      <x:c r="D263" s="136"/>
      <x:c r="E263" s="136"/>
      <x:c r="F263" s="136"/>
      <x:c r="G263" s="43"/>
      <x:c r="H263" s="136"/>
      <x:c r="I263" s="136"/>
      <x:c r="J263" s="146"/>
      <x:c r="K263" s="146"/>
      <x:c r="L263" s="43"/>
      <x:c r="M263" s="136"/>
      <x:c r="N263" s="136"/>
      <x:c r="O263" s="136"/>
      <x:c r="P263" s="136"/>
      <x:c r="Q263" s="136"/>
      <x:c r="R263" s="136"/>
      <x:c r="S263" s="136"/>
      <x:c r="T263" s="136"/>
      <x:c r="U263" s="136"/>
      <x:c r="V263" s="136"/>
      <x:c r="W263" s="136"/>
      <x:c r="X263" s="136"/>
      <x:c r="Y263" s="136"/>
      <x:c r="Z263" s="136"/>
    </x:row>
    <x:row r="264" ht="15" hidden="0" customHeight="1">
      <x:c r="A264" s="136"/>
      <x:c r="B264" s="136"/>
      <x:c r="C264" s="136"/>
      <x:c r="D264" s="136"/>
      <x:c r="E264" s="136"/>
      <x:c r="F264" s="136"/>
      <x:c r="G264" s="43"/>
      <x:c r="H264" s="136"/>
      <x:c r="I264" s="136"/>
      <x:c r="J264" s="146"/>
      <x:c r="K264" s="146"/>
      <x:c r="L264" s="43"/>
      <x:c r="M264" s="136"/>
      <x:c r="N264" s="136"/>
      <x:c r="O264" s="136"/>
      <x:c r="P264" s="136"/>
      <x:c r="Q264" s="136"/>
      <x:c r="R264" s="136"/>
      <x:c r="S264" s="136"/>
      <x:c r="T264" s="136"/>
      <x:c r="U264" s="136"/>
      <x:c r="V264" s="136"/>
      <x:c r="W264" s="136"/>
      <x:c r="X264" s="136"/>
      <x:c r="Y264" s="136"/>
      <x:c r="Z264" s="136"/>
    </x:row>
    <x:row r="265" ht="15" hidden="0" customHeight="1">
      <x:c r="A265" s="136"/>
      <x:c r="B265" s="136"/>
      <x:c r="C265" s="136"/>
      <x:c r="D265" s="136"/>
      <x:c r="E265" s="136"/>
      <x:c r="F265" s="136"/>
      <x:c r="G265" s="43"/>
      <x:c r="H265" s="136"/>
      <x:c r="I265" s="136"/>
      <x:c r="J265" s="146"/>
      <x:c r="K265" s="146"/>
      <x:c r="L265" s="43"/>
      <x:c r="M265" s="136"/>
      <x:c r="N265" s="136"/>
      <x:c r="O265" s="136"/>
      <x:c r="P265" s="136"/>
      <x:c r="Q265" s="136"/>
      <x:c r="R265" s="136"/>
      <x:c r="S265" s="136"/>
      <x:c r="T265" s="136"/>
      <x:c r="U265" s="136"/>
      <x:c r="V265" s="136"/>
      <x:c r="W265" s="136"/>
      <x:c r="X265" s="136"/>
      <x:c r="Y265" s="136"/>
      <x:c r="Z265" s="136"/>
    </x:row>
    <x:row r="266" ht="15" hidden="0" customHeight="1">
      <x:c r="A266" s="136"/>
      <x:c r="B266" s="136"/>
      <x:c r="C266" s="136"/>
      <x:c r="D266" s="136"/>
      <x:c r="E266" s="136"/>
      <x:c r="F266" s="136"/>
      <x:c r="G266" s="43"/>
      <x:c r="H266" s="136"/>
      <x:c r="I266" s="136"/>
      <x:c r="J266" s="146"/>
      <x:c r="K266" s="146"/>
      <x:c r="L266" s="43"/>
      <x:c r="M266" s="136"/>
      <x:c r="N266" s="136"/>
      <x:c r="O266" s="136"/>
      <x:c r="P266" s="136"/>
      <x:c r="Q266" s="136"/>
      <x:c r="R266" s="136"/>
      <x:c r="S266" s="136"/>
      <x:c r="T266" s="136"/>
      <x:c r="U266" s="136"/>
      <x:c r="V266" s="136"/>
      <x:c r="W266" s="136"/>
      <x:c r="X266" s="136"/>
      <x:c r="Y266" s="136"/>
      <x:c r="Z266" s="136"/>
    </x:row>
    <x:row r="267" ht="15" hidden="0" customHeight="1">
      <x:c r="A267" s="136"/>
      <x:c r="B267" s="136"/>
      <x:c r="C267" s="136"/>
      <x:c r="D267" s="136"/>
      <x:c r="E267" s="136"/>
      <x:c r="F267" s="136"/>
      <x:c r="G267" s="43"/>
      <x:c r="H267" s="136"/>
      <x:c r="I267" s="136"/>
      <x:c r="J267" s="146"/>
      <x:c r="K267" s="146"/>
      <x:c r="L267" s="43"/>
      <x:c r="M267" s="136"/>
      <x:c r="N267" s="136"/>
      <x:c r="O267" s="136"/>
      <x:c r="P267" s="136"/>
      <x:c r="Q267" s="136"/>
      <x:c r="R267" s="136"/>
      <x:c r="S267" s="136"/>
      <x:c r="T267" s="136"/>
      <x:c r="U267" s="136"/>
      <x:c r="V267" s="136"/>
      <x:c r="W267" s="136"/>
      <x:c r="X267" s="136"/>
      <x:c r="Y267" s="136"/>
      <x:c r="Z267" s="136"/>
    </x:row>
    <x:row r="268" ht="15" hidden="0" customHeight="1">
      <x:c r="A268" s="136"/>
      <x:c r="B268" s="136"/>
      <x:c r="C268" s="136"/>
      <x:c r="D268" s="136"/>
      <x:c r="E268" s="136"/>
      <x:c r="F268" s="136"/>
      <x:c r="G268" s="43"/>
      <x:c r="H268" s="136"/>
      <x:c r="I268" s="136"/>
      <x:c r="J268" s="146"/>
      <x:c r="K268" s="146"/>
      <x:c r="L268" s="43"/>
      <x:c r="M268" s="136"/>
      <x:c r="N268" s="136"/>
      <x:c r="O268" s="136"/>
      <x:c r="P268" s="136"/>
      <x:c r="Q268" s="136"/>
      <x:c r="R268" s="136"/>
      <x:c r="S268" s="136"/>
      <x:c r="T268" s="136"/>
      <x:c r="U268" s="136"/>
      <x:c r="V268" s="136"/>
      <x:c r="W268" s="136"/>
      <x:c r="X268" s="136"/>
      <x:c r="Y268" s="136"/>
      <x:c r="Z268" s="136"/>
    </x:row>
    <x:row r="269" ht="15" hidden="0" customHeight="1">
      <x:c r="A269" s="136"/>
      <x:c r="B269" s="136"/>
      <x:c r="C269" s="136"/>
      <x:c r="D269" s="136"/>
      <x:c r="E269" s="136"/>
      <x:c r="F269" s="136"/>
      <x:c r="G269" s="43"/>
      <x:c r="H269" s="136"/>
      <x:c r="I269" s="136"/>
      <x:c r="J269" s="146"/>
      <x:c r="K269" s="146"/>
      <x:c r="L269" s="43"/>
      <x:c r="M269" s="136"/>
      <x:c r="N269" s="136"/>
      <x:c r="O269" s="136"/>
      <x:c r="P269" s="136"/>
      <x:c r="Q269" s="136"/>
      <x:c r="R269" s="136"/>
      <x:c r="S269" s="136"/>
      <x:c r="T269" s="136"/>
      <x:c r="U269" s="136"/>
      <x:c r="V269" s="136"/>
      <x:c r="W269" s="136"/>
      <x:c r="X269" s="136"/>
      <x:c r="Y269" s="136"/>
      <x:c r="Z269" s="136"/>
    </x:row>
    <x:row r="270" ht="15" hidden="0" customHeight="1">
      <x:c r="A270" s="136"/>
      <x:c r="B270" s="136"/>
      <x:c r="C270" s="136"/>
      <x:c r="D270" s="136"/>
      <x:c r="E270" s="136"/>
      <x:c r="F270" s="136"/>
      <x:c r="G270" s="43"/>
      <x:c r="H270" s="136"/>
      <x:c r="I270" s="136"/>
      <x:c r="J270" s="146"/>
      <x:c r="K270" s="146"/>
      <x:c r="L270" s="43"/>
      <x:c r="M270" s="136"/>
      <x:c r="N270" s="136"/>
      <x:c r="O270" s="136"/>
      <x:c r="P270" s="136"/>
      <x:c r="Q270" s="136"/>
      <x:c r="R270" s="136"/>
      <x:c r="S270" s="136"/>
      <x:c r="T270" s="136"/>
      <x:c r="U270" s="136"/>
      <x:c r="V270" s="136"/>
      <x:c r="W270" s="136"/>
      <x:c r="X270" s="136"/>
      <x:c r="Y270" s="136"/>
      <x:c r="Z270" s="136"/>
    </x:row>
    <x:row r="271" ht="15" hidden="0" customHeight="1">
      <x:c r="A271" s="136"/>
      <x:c r="B271" s="136"/>
      <x:c r="C271" s="136"/>
      <x:c r="D271" s="136"/>
      <x:c r="E271" s="136"/>
      <x:c r="F271" s="136"/>
      <x:c r="G271" s="43"/>
      <x:c r="H271" s="136"/>
      <x:c r="I271" s="136"/>
      <x:c r="J271" s="146"/>
      <x:c r="K271" s="146"/>
      <x:c r="L271" s="43"/>
      <x:c r="M271" s="136"/>
      <x:c r="N271" s="136"/>
      <x:c r="O271" s="136"/>
      <x:c r="P271" s="136"/>
      <x:c r="Q271" s="136"/>
      <x:c r="R271" s="136"/>
      <x:c r="S271" s="136"/>
      <x:c r="T271" s="136"/>
      <x:c r="U271" s="136"/>
      <x:c r="V271" s="136"/>
      <x:c r="W271" s="136"/>
      <x:c r="X271" s="136"/>
      <x:c r="Y271" s="136"/>
      <x:c r="Z271" s="136"/>
    </x:row>
    <x:row r="272" ht="15" hidden="0" customHeight="1">
      <x:c r="A272" s="136"/>
      <x:c r="B272" s="136"/>
      <x:c r="C272" s="136"/>
      <x:c r="D272" s="136"/>
      <x:c r="E272" s="136"/>
      <x:c r="F272" s="136"/>
      <x:c r="G272" s="43"/>
      <x:c r="H272" s="136"/>
      <x:c r="I272" s="136"/>
      <x:c r="J272" s="146"/>
      <x:c r="K272" s="146"/>
      <x:c r="L272" s="43"/>
      <x:c r="M272" s="136"/>
      <x:c r="N272" s="136"/>
      <x:c r="O272" s="136"/>
      <x:c r="P272" s="136"/>
      <x:c r="Q272" s="136"/>
      <x:c r="R272" s="136"/>
      <x:c r="S272" s="136"/>
      <x:c r="T272" s="136"/>
      <x:c r="U272" s="136"/>
      <x:c r="V272" s="136"/>
      <x:c r="W272" s="136"/>
      <x:c r="X272" s="136"/>
      <x:c r="Y272" s="136"/>
      <x:c r="Z272" s="136"/>
    </x:row>
    <x:row r="273" ht="15" hidden="0" customHeight="1">
      <x:c r="A273" s="136"/>
      <x:c r="B273" s="136"/>
      <x:c r="C273" s="136"/>
      <x:c r="D273" s="136"/>
      <x:c r="E273" s="136"/>
      <x:c r="F273" s="136"/>
      <x:c r="G273" s="43"/>
      <x:c r="H273" s="136"/>
      <x:c r="I273" s="136"/>
      <x:c r="J273" s="146"/>
      <x:c r="K273" s="146"/>
      <x:c r="L273" s="43"/>
      <x:c r="M273" s="136"/>
      <x:c r="N273" s="136"/>
      <x:c r="O273" s="136"/>
      <x:c r="P273" s="136"/>
      <x:c r="Q273" s="136"/>
      <x:c r="R273" s="136"/>
      <x:c r="S273" s="136"/>
      <x:c r="T273" s="136"/>
      <x:c r="U273" s="136"/>
      <x:c r="V273" s="136"/>
      <x:c r="W273" s="136"/>
      <x:c r="X273" s="136"/>
      <x:c r="Y273" s="136"/>
      <x:c r="Z273" s="136"/>
    </x:row>
    <x:row r="274" ht="15" hidden="0" customHeight="1">
      <x:c r="A274" s="136"/>
      <x:c r="B274" s="136"/>
      <x:c r="C274" s="136"/>
      <x:c r="D274" s="136"/>
      <x:c r="E274" s="136"/>
      <x:c r="F274" s="136"/>
      <x:c r="G274" s="43"/>
      <x:c r="H274" s="136"/>
      <x:c r="I274" s="136"/>
      <x:c r="J274" s="146"/>
      <x:c r="K274" s="146"/>
      <x:c r="L274" s="43"/>
      <x:c r="M274" s="136"/>
      <x:c r="N274" s="136"/>
      <x:c r="O274" s="136"/>
      <x:c r="P274" s="136"/>
      <x:c r="Q274" s="136"/>
      <x:c r="R274" s="136"/>
      <x:c r="S274" s="136"/>
      <x:c r="T274" s="136"/>
      <x:c r="U274" s="136"/>
      <x:c r="V274" s="136"/>
      <x:c r="W274" s="136"/>
      <x:c r="X274" s="136"/>
      <x:c r="Y274" s="136"/>
      <x:c r="Z274" s="136"/>
    </x:row>
    <x:row r="275" ht="15" hidden="0" customHeight="1">
      <x:c r="A275" s="136"/>
      <x:c r="B275" s="136"/>
      <x:c r="C275" s="136"/>
      <x:c r="D275" s="136"/>
      <x:c r="E275" s="136"/>
      <x:c r="F275" s="136"/>
      <x:c r="G275" s="43"/>
      <x:c r="H275" s="136"/>
      <x:c r="I275" s="136"/>
      <x:c r="J275" s="146"/>
      <x:c r="K275" s="146"/>
      <x:c r="L275" s="43"/>
      <x:c r="M275" s="136"/>
      <x:c r="N275" s="136"/>
      <x:c r="O275" s="136"/>
      <x:c r="P275" s="136"/>
      <x:c r="Q275" s="136"/>
      <x:c r="R275" s="136"/>
      <x:c r="S275" s="136"/>
      <x:c r="T275" s="136"/>
      <x:c r="U275" s="136"/>
      <x:c r="V275" s="136"/>
      <x:c r="W275" s="136"/>
      <x:c r="X275" s="136"/>
      <x:c r="Y275" s="136"/>
      <x:c r="Z275" s="136"/>
    </x:row>
    <x:row r="276" ht="15" hidden="0" customHeight="1">
      <x:c r="A276" s="136"/>
      <x:c r="B276" s="136"/>
      <x:c r="C276" s="136"/>
      <x:c r="D276" s="136"/>
      <x:c r="E276" s="136"/>
      <x:c r="F276" s="136"/>
      <x:c r="G276" s="43"/>
      <x:c r="H276" s="136"/>
      <x:c r="I276" s="136"/>
      <x:c r="J276" s="146"/>
      <x:c r="K276" s="146"/>
      <x:c r="L276" s="43"/>
      <x:c r="M276" s="136"/>
      <x:c r="N276" s="136"/>
      <x:c r="O276" s="136"/>
      <x:c r="P276" s="136"/>
      <x:c r="Q276" s="136"/>
      <x:c r="R276" s="136"/>
      <x:c r="S276" s="136"/>
      <x:c r="T276" s="136"/>
      <x:c r="U276" s="136"/>
      <x:c r="V276" s="136"/>
      <x:c r="W276" s="136"/>
      <x:c r="X276" s="136"/>
      <x:c r="Y276" s="136"/>
      <x:c r="Z276" s="136"/>
    </x:row>
    <x:row r="277" ht="15" hidden="0" customHeight="1">
      <x:c r="A277" s="136"/>
      <x:c r="B277" s="136"/>
      <x:c r="C277" s="136"/>
      <x:c r="D277" s="136"/>
      <x:c r="E277" s="136"/>
      <x:c r="F277" s="136"/>
      <x:c r="G277" s="43"/>
      <x:c r="H277" s="136"/>
      <x:c r="I277" s="136"/>
      <x:c r="J277" s="146"/>
      <x:c r="K277" s="146"/>
      <x:c r="L277" s="43"/>
      <x:c r="M277" s="136"/>
      <x:c r="N277" s="136"/>
      <x:c r="O277" s="136"/>
      <x:c r="P277" s="136"/>
      <x:c r="Q277" s="136"/>
      <x:c r="R277" s="136"/>
      <x:c r="S277" s="136"/>
      <x:c r="T277" s="136"/>
      <x:c r="U277" s="136"/>
      <x:c r="V277" s="136"/>
      <x:c r="W277" s="136"/>
      <x:c r="X277" s="136"/>
      <x:c r="Y277" s="136"/>
      <x:c r="Z277" s="136"/>
    </x:row>
    <x:row r="278" ht="15" hidden="0" customHeight="1">
      <x:c r="A278" s="136"/>
      <x:c r="B278" s="136"/>
      <x:c r="C278" s="136"/>
      <x:c r="D278" s="136"/>
      <x:c r="E278" s="136"/>
      <x:c r="F278" s="136"/>
      <x:c r="G278" s="43"/>
      <x:c r="H278" s="136"/>
      <x:c r="I278" s="136"/>
      <x:c r="J278" s="146"/>
      <x:c r="K278" s="146"/>
      <x:c r="L278" s="43"/>
      <x:c r="M278" s="136"/>
      <x:c r="N278" s="136"/>
      <x:c r="O278" s="136"/>
      <x:c r="P278" s="136"/>
      <x:c r="Q278" s="136"/>
      <x:c r="R278" s="136"/>
      <x:c r="S278" s="136"/>
      <x:c r="T278" s="136"/>
      <x:c r="U278" s="136"/>
      <x:c r="V278" s="136"/>
      <x:c r="W278" s="136"/>
      <x:c r="X278" s="136"/>
      <x:c r="Y278" s="136"/>
      <x:c r="Z278" s="136"/>
    </x:row>
    <x:row r="279" ht="15" hidden="0" customHeight="1">
      <x:c r="A279" s="136"/>
      <x:c r="B279" s="136"/>
      <x:c r="C279" s="136"/>
      <x:c r="D279" s="136"/>
      <x:c r="E279" s="136"/>
      <x:c r="F279" s="136"/>
      <x:c r="G279" s="43"/>
      <x:c r="H279" s="136"/>
      <x:c r="I279" s="136"/>
      <x:c r="J279" s="146"/>
      <x:c r="K279" s="146"/>
      <x:c r="L279" s="43"/>
      <x:c r="M279" s="136"/>
      <x:c r="N279" s="136"/>
      <x:c r="O279" s="136"/>
      <x:c r="P279" s="136"/>
      <x:c r="Q279" s="136"/>
      <x:c r="R279" s="136"/>
      <x:c r="S279" s="136"/>
      <x:c r="T279" s="136"/>
      <x:c r="U279" s="136"/>
      <x:c r="V279" s="136"/>
      <x:c r="W279" s="136"/>
      <x:c r="X279" s="136"/>
      <x:c r="Y279" s="136"/>
      <x:c r="Z279" s="136"/>
    </x:row>
    <x:row r="280" ht="15" hidden="0" customHeight="1">
      <x:c r="A280" s="136"/>
      <x:c r="B280" s="136"/>
      <x:c r="C280" s="136"/>
      <x:c r="D280" s="136"/>
      <x:c r="E280" s="136"/>
      <x:c r="F280" s="136"/>
      <x:c r="G280" s="43"/>
      <x:c r="H280" s="136"/>
      <x:c r="I280" s="136"/>
      <x:c r="J280" s="146"/>
      <x:c r="K280" s="146"/>
      <x:c r="L280" s="43"/>
      <x:c r="M280" s="136"/>
      <x:c r="N280" s="136"/>
      <x:c r="O280" s="136"/>
      <x:c r="P280" s="136"/>
      <x:c r="Q280" s="136"/>
      <x:c r="R280" s="136"/>
      <x:c r="S280" s="136"/>
      <x:c r="T280" s="136"/>
      <x:c r="U280" s="136"/>
      <x:c r="V280" s="136"/>
      <x:c r="W280" s="136"/>
      <x:c r="X280" s="136"/>
      <x:c r="Y280" s="136"/>
      <x:c r="Z280" s="136"/>
    </x:row>
    <x:row r="281" ht="15" hidden="0" customHeight="1">
      <x:c r="A281" s="136"/>
      <x:c r="B281" s="136"/>
      <x:c r="C281" s="136"/>
      <x:c r="D281" s="136"/>
      <x:c r="E281" s="136"/>
      <x:c r="F281" s="136"/>
      <x:c r="G281" s="43"/>
      <x:c r="H281" s="136"/>
      <x:c r="I281" s="136"/>
      <x:c r="J281" s="146"/>
      <x:c r="K281" s="146"/>
      <x:c r="L281" s="43"/>
      <x:c r="M281" s="136"/>
      <x:c r="N281" s="136"/>
      <x:c r="O281" s="136"/>
      <x:c r="P281" s="136"/>
      <x:c r="Q281" s="136"/>
      <x:c r="R281" s="136"/>
      <x:c r="S281" s="136"/>
      <x:c r="T281" s="136"/>
      <x:c r="U281" s="136"/>
      <x:c r="V281" s="136"/>
      <x:c r="W281" s="136"/>
      <x:c r="X281" s="136"/>
      <x:c r="Y281" s="136"/>
      <x:c r="Z281" s="136"/>
    </x:row>
    <x:row r="282" ht="15" hidden="0" customHeight="1">
      <x:c r="A282" s="136"/>
      <x:c r="B282" s="136"/>
      <x:c r="C282" s="136"/>
      <x:c r="D282" s="136"/>
      <x:c r="E282" s="136"/>
      <x:c r="F282" s="136"/>
      <x:c r="G282" s="43"/>
      <x:c r="H282" s="136"/>
      <x:c r="I282" s="136"/>
      <x:c r="J282" s="146"/>
      <x:c r="K282" s="146"/>
      <x:c r="L282" s="43"/>
      <x:c r="M282" s="136"/>
      <x:c r="N282" s="136"/>
      <x:c r="O282" s="136"/>
      <x:c r="P282" s="136"/>
      <x:c r="Q282" s="136"/>
      <x:c r="R282" s="136"/>
      <x:c r="S282" s="136"/>
      <x:c r="T282" s="136"/>
      <x:c r="U282" s="136"/>
      <x:c r="V282" s="136"/>
      <x:c r="W282" s="136"/>
      <x:c r="X282" s="136"/>
      <x:c r="Y282" s="136"/>
      <x:c r="Z282" s="136"/>
    </x:row>
    <x:row r="283" ht="15" hidden="0" customHeight="1">
      <x:c r="A283" s="136"/>
      <x:c r="B283" s="136"/>
      <x:c r="C283" s="136"/>
      <x:c r="D283" s="136"/>
      <x:c r="E283" s="136"/>
      <x:c r="F283" s="136"/>
      <x:c r="G283" s="43"/>
      <x:c r="H283" s="136"/>
      <x:c r="I283" s="136"/>
      <x:c r="J283" s="146"/>
      <x:c r="K283" s="146"/>
      <x:c r="L283" s="43"/>
      <x:c r="M283" s="136"/>
      <x:c r="N283" s="136"/>
      <x:c r="O283" s="136"/>
      <x:c r="P283" s="136"/>
      <x:c r="Q283" s="136"/>
      <x:c r="R283" s="136"/>
      <x:c r="S283" s="136"/>
      <x:c r="T283" s="136"/>
      <x:c r="U283" s="136"/>
      <x:c r="V283" s="136"/>
      <x:c r="W283" s="136"/>
      <x:c r="X283" s="136"/>
      <x:c r="Y283" s="136"/>
      <x:c r="Z283" s="136"/>
    </x:row>
    <x:row r="284" ht="15" hidden="0" customHeight="1">
      <x:c r="A284" s="136"/>
      <x:c r="B284" s="136"/>
      <x:c r="C284" s="136"/>
      <x:c r="D284" s="136"/>
      <x:c r="E284" s="136"/>
      <x:c r="F284" s="136"/>
      <x:c r="G284" s="43"/>
      <x:c r="H284" s="136"/>
      <x:c r="I284" s="136"/>
      <x:c r="J284" s="146"/>
      <x:c r="K284" s="146"/>
      <x:c r="L284" s="43"/>
      <x:c r="M284" s="136"/>
      <x:c r="N284" s="136"/>
      <x:c r="O284" s="136"/>
      <x:c r="P284" s="136"/>
      <x:c r="Q284" s="136"/>
      <x:c r="R284" s="136"/>
      <x:c r="S284" s="136"/>
      <x:c r="T284" s="136"/>
      <x:c r="U284" s="136"/>
      <x:c r="V284" s="136"/>
      <x:c r="W284" s="136"/>
      <x:c r="X284" s="136"/>
      <x:c r="Y284" s="136"/>
      <x:c r="Z284" s="136"/>
    </x:row>
    <x:row r="285" ht="15" hidden="0" customHeight="1">
      <x:c r="A285" s="136"/>
      <x:c r="B285" s="136"/>
      <x:c r="C285" s="136"/>
      <x:c r="D285" s="136"/>
      <x:c r="E285" s="136"/>
      <x:c r="F285" s="136"/>
      <x:c r="G285" s="43"/>
      <x:c r="H285" s="136"/>
      <x:c r="I285" s="136"/>
      <x:c r="J285" s="146"/>
      <x:c r="K285" s="146"/>
      <x:c r="L285" s="43"/>
      <x:c r="M285" s="136"/>
      <x:c r="N285" s="136"/>
      <x:c r="O285" s="136"/>
      <x:c r="P285" s="136"/>
      <x:c r="Q285" s="136"/>
      <x:c r="R285" s="136"/>
      <x:c r="S285" s="136"/>
      <x:c r="T285" s="136"/>
      <x:c r="U285" s="136"/>
      <x:c r="V285" s="136"/>
      <x:c r="W285" s="136"/>
      <x:c r="X285" s="136"/>
      <x:c r="Y285" s="136"/>
      <x:c r="Z285" s="136"/>
    </x:row>
    <x:row r="286" ht="15" hidden="0" customHeight="1">
      <x:c r="A286" s="136"/>
      <x:c r="B286" s="136"/>
      <x:c r="C286" s="136"/>
      <x:c r="D286" s="136"/>
      <x:c r="E286" s="136"/>
      <x:c r="F286" s="136"/>
      <x:c r="G286" s="43"/>
      <x:c r="H286" s="136"/>
      <x:c r="I286" s="136"/>
      <x:c r="J286" s="146"/>
      <x:c r="K286" s="146"/>
      <x:c r="L286" s="43"/>
      <x:c r="M286" s="136"/>
      <x:c r="N286" s="136"/>
      <x:c r="O286" s="136"/>
      <x:c r="P286" s="136"/>
      <x:c r="Q286" s="136"/>
      <x:c r="R286" s="136"/>
      <x:c r="S286" s="136"/>
      <x:c r="T286" s="136"/>
      <x:c r="U286" s="136"/>
      <x:c r="V286" s="136"/>
      <x:c r="W286" s="136"/>
      <x:c r="X286" s="136"/>
      <x:c r="Y286" s="136"/>
      <x:c r="Z286" s="136"/>
    </x:row>
    <x:row r="287" ht="15" hidden="0" customHeight="1">
      <x:c r="A287" s="136"/>
      <x:c r="B287" s="136"/>
      <x:c r="C287" s="136"/>
      <x:c r="D287" s="136"/>
      <x:c r="E287" s="136"/>
      <x:c r="F287" s="136"/>
      <x:c r="G287" s="43"/>
      <x:c r="H287" s="136"/>
      <x:c r="I287" s="136"/>
      <x:c r="J287" s="146"/>
      <x:c r="K287" s="146"/>
      <x:c r="L287" s="43"/>
      <x:c r="M287" s="136"/>
      <x:c r="N287" s="136"/>
      <x:c r="O287" s="136"/>
      <x:c r="P287" s="136"/>
      <x:c r="Q287" s="136"/>
      <x:c r="R287" s="136"/>
      <x:c r="S287" s="136"/>
      <x:c r="T287" s="136"/>
      <x:c r="U287" s="136"/>
      <x:c r="V287" s="136"/>
      <x:c r="W287" s="136"/>
      <x:c r="X287" s="136"/>
      <x:c r="Y287" s="136"/>
      <x:c r="Z287" s="136"/>
    </x:row>
    <x:row r="288" ht="15" hidden="0" customHeight="1">
      <x:c r="A288" s="136"/>
      <x:c r="B288" s="136"/>
      <x:c r="C288" s="136"/>
      <x:c r="D288" s="136"/>
      <x:c r="E288" s="136"/>
      <x:c r="F288" s="136"/>
      <x:c r="G288" s="43"/>
      <x:c r="H288" s="136"/>
      <x:c r="I288" s="136"/>
      <x:c r="J288" s="146"/>
      <x:c r="K288" s="146"/>
      <x:c r="L288" s="43"/>
      <x:c r="M288" s="136"/>
      <x:c r="N288" s="136"/>
      <x:c r="O288" s="136"/>
      <x:c r="P288" s="136"/>
      <x:c r="Q288" s="136"/>
      <x:c r="R288" s="136"/>
      <x:c r="S288" s="136"/>
      <x:c r="T288" s="136"/>
      <x:c r="U288" s="136"/>
      <x:c r="V288" s="136"/>
      <x:c r="W288" s="136"/>
      <x:c r="X288" s="136"/>
      <x:c r="Y288" s="136"/>
      <x:c r="Z288" s="136"/>
    </x:row>
    <x:row r="289" ht="15" hidden="0" customHeight="1">
      <x:c r="A289" s="136"/>
      <x:c r="B289" s="136"/>
      <x:c r="C289" s="136"/>
      <x:c r="D289" s="136"/>
      <x:c r="E289" s="136"/>
      <x:c r="F289" s="136"/>
      <x:c r="G289" s="43"/>
      <x:c r="H289" s="136"/>
      <x:c r="I289" s="136"/>
      <x:c r="J289" s="146"/>
      <x:c r="K289" s="146"/>
      <x:c r="L289" s="43"/>
      <x:c r="M289" s="136"/>
      <x:c r="N289" s="136"/>
      <x:c r="O289" s="136"/>
      <x:c r="P289" s="136"/>
      <x:c r="Q289" s="136"/>
      <x:c r="R289" s="136"/>
      <x:c r="S289" s="136"/>
      <x:c r="T289" s="136"/>
      <x:c r="U289" s="136"/>
      <x:c r="V289" s="136"/>
      <x:c r="W289" s="136"/>
      <x:c r="X289" s="136"/>
      <x:c r="Y289" s="136"/>
      <x:c r="Z289" s="136"/>
    </x:row>
    <x:row r="290" ht="15" hidden="0" customHeight="1">
      <x:c r="A290" s="136"/>
      <x:c r="B290" s="136"/>
      <x:c r="C290" s="136"/>
      <x:c r="D290" s="136"/>
      <x:c r="E290" s="136"/>
      <x:c r="F290" s="136"/>
      <x:c r="G290" s="43"/>
      <x:c r="H290" s="136"/>
      <x:c r="I290" s="136"/>
      <x:c r="J290" s="146"/>
      <x:c r="K290" s="146"/>
      <x:c r="L290" s="43"/>
      <x:c r="M290" s="136"/>
      <x:c r="N290" s="136"/>
      <x:c r="O290" s="136"/>
      <x:c r="P290" s="136"/>
      <x:c r="Q290" s="136"/>
      <x:c r="R290" s="136"/>
      <x:c r="S290" s="136"/>
      <x:c r="T290" s="136"/>
      <x:c r="U290" s="136"/>
      <x:c r="V290" s="136"/>
      <x:c r="W290" s="136"/>
      <x:c r="X290" s="136"/>
      <x:c r="Y290" s="136"/>
      <x:c r="Z290" s="136"/>
    </x:row>
    <x:row r="291" ht="15" hidden="0" customHeight="1">
      <x:c r="A291" s="136"/>
      <x:c r="B291" s="136"/>
      <x:c r="C291" s="136"/>
      <x:c r="D291" s="136"/>
      <x:c r="E291" s="136"/>
      <x:c r="F291" s="136"/>
      <x:c r="G291" s="43"/>
      <x:c r="H291" s="136"/>
      <x:c r="I291" s="136"/>
      <x:c r="J291" s="146"/>
      <x:c r="K291" s="146"/>
      <x:c r="L291" s="43"/>
      <x:c r="M291" s="136"/>
      <x:c r="N291" s="136"/>
      <x:c r="O291" s="136"/>
      <x:c r="P291" s="136"/>
      <x:c r="Q291" s="136"/>
      <x:c r="R291" s="136"/>
      <x:c r="S291" s="136"/>
      <x:c r="T291" s="136"/>
      <x:c r="U291" s="136"/>
      <x:c r="V291" s="136"/>
      <x:c r="W291" s="136"/>
      <x:c r="X291" s="136"/>
      <x:c r="Y291" s="136"/>
      <x:c r="Z291" s="136"/>
    </x:row>
    <x:row r="292" ht="15" hidden="0" customHeight="1">
      <x:c r="A292" s="136"/>
      <x:c r="B292" s="136"/>
      <x:c r="C292" s="136"/>
      <x:c r="D292" s="136"/>
      <x:c r="E292" s="136"/>
      <x:c r="F292" s="136"/>
      <x:c r="G292" s="43"/>
      <x:c r="H292" s="136"/>
      <x:c r="I292" s="136"/>
      <x:c r="J292" s="146"/>
      <x:c r="K292" s="146"/>
      <x:c r="L292" s="43"/>
      <x:c r="M292" s="136"/>
      <x:c r="N292" s="136"/>
      <x:c r="O292" s="136"/>
      <x:c r="P292" s="136"/>
      <x:c r="Q292" s="136"/>
      <x:c r="R292" s="136"/>
      <x:c r="S292" s="136"/>
      <x:c r="T292" s="136"/>
      <x:c r="U292" s="136"/>
      <x:c r="V292" s="136"/>
      <x:c r="W292" s="136"/>
      <x:c r="X292" s="136"/>
      <x:c r="Y292" s="136"/>
      <x:c r="Z292" s="136"/>
    </x:row>
    <x:row r="293" ht="15" hidden="0" customHeight="1">
      <x:c r="A293" s="136"/>
      <x:c r="B293" s="136"/>
      <x:c r="C293" s="136"/>
      <x:c r="D293" s="136"/>
      <x:c r="E293" s="136"/>
      <x:c r="F293" s="136"/>
      <x:c r="G293" s="43"/>
      <x:c r="H293" s="136"/>
      <x:c r="I293" s="136"/>
      <x:c r="J293" s="146"/>
      <x:c r="K293" s="146"/>
      <x:c r="L293" s="43"/>
      <x:c r="M293" s="136"/>
      <x:c r="N293" s="136"/>
      <x:c r="O293" s="136"/>
      <x:c r="P293" s="136"/>
      <x:c r="Q293" s="136"/>
      <x:c r="R293" s="136"/>
      <x:c r="S293" s="136"/>
      <x:c r="T293" s="136"/>
      <x:c r="U293" s="136"/>
      <x:c r="V293" s="136"/>
      <x:c r="W293" s="136"/>
      <x:c r="X293" s="136"/>
      <x:c r="Y293" s="136"/>
      <x:c r="Z293" s="136"/>
    </x:row>
    <x:row r="294" ht="15" hidden="0" customHeight="1">
      <x:c r="A294" s="136"/>
      <x:c r="B294" s="136"/>
      <x:c r="C294" s="136"/>
      <x:c r="D294" s="136"/>
      <x:c r="E294" s="136"/>
      <x:c r="F294" s="136"/>
      <x:c r="G294" s="43"/>
      <x:c r="H294" s="136"/>
      <x:c r="I294" s="136"/>
      <x:c r="J294" s="146"/>
      <x:c r="K294" s="146"/>
      <x:c r="L294" s="43"/>
      <x:c r="M294" s="136"/>
      <x:c r="N294" s="136"/>
      <x:c r="O294" s="136"/>
      <x:c r="P294" s="136"/>
      <x:c r="Q294" s="136"/>
      <x:c r="R294" s="136"/>
      <x:c r="S294" s="136"/>
      <x:c r="T294" s="136"/>
      <x:c r="U294" s="136"/>
      <x:c r="V294" s="136"/>
      <x:c r="W294" s="136"/>
      <x:c r="X294" s="136"/>
      <x:c r="Y294" s="136"/>
      <x:c r="Z294" s="136"/>
    </x:row>
    <x:row r="295" ht="15" hidden="0" customHeight="1">
      <x:c r="A295" s="136"/>
      <x:c r="B295" s="136"/>
      <x:c r="C295" s="136"/>
      <x:c r="D295" s="136"/>
      <x:c r="E295" s="136"/>
      <x:c r="F295" s="136"/>
      <x:c r="G295" s="43"/>
      <x:c r="H295" s="136"/>
      <x:c r="I295" s="136"/>
      <x:c r="J295" s="146"/>
      <x:c r="K295" s="146"/>
      <x:c r="L295" s="43"/>
      <x:c r="M295" s="136"/>
      <x:c r="N295" s="136"/>
      <x:c r="O295" s="136"/>
      <x:c r="P295" s="136"/>
      <x:c r="Q295" s="136"/>
      <x:c r="R295" s="136"/>
      <x:c r="S295" s="136"/>
      <x:c r="T295" s="136"/>
      <x:c r="U295" s="136"/>
      <x:c r="V295" s="136"/>
      <x:c r="W295" s="136"/>
      <x:c r="X295" s="136"/>
      <x:c r="Y295" s="136"/>
      <x:c r="Z295" s="136"/>
    </x:row>
    <x:row r="296" ht="15" hidden="0" customHeight="1">
      <x:c r="A296" s="136"/>
      <x:c r="B296" s="136"/>
      <x:c r="C296" s="136"/>
      <x:c r="D296" s="136"/>
      <x:c r="E296" s="136"/>
      <x:c r="F296" s="136"/>
      <x:c r="G296" s="43"/>
      <x:c r="H296" s="136"/>
      <x:c r="I296" s="136"/>
      <x:c r="J296" s="146"/>
      <x:c r="K296" s="146"/>
      <x:c r="L296" s="43"/>
      <x:c r="M296" s="136"/>
      <x:c r="N296" s="136"/>
      <x:c r="O296" s="136"/>
      <x:c r="P296" s="136"/>
      <x:c r="Q296" s="136"/>
      <x:c r="R296" s="136"/>
      <x:c r="S296" s="136"/>
      <x:c r="T296" s="136"/>
      <x:c r="U296" s="136"/>
      <x:c r="V296" s="136"/>
      <x:c r="W296" s="136"/>
      <x:c r="X296" s="136"/>
      <x:c r="Y296" s="136"/>
      <x:c r="Z296" s="136"/>
    </x:row>
    <x:row r="297" ht="15" hidden="0" customHeight="1">
      <x:c r="A297" s="136"/>
      <x:c r="B297" s="136"/>
      <x:c r="C297" s="136"/>
      <x:c r="D297" s="136"/>
      <x:c r="E297" s="136"/>
      <x:c r="F297" s="136"/>
      <x:c r="G297" s="43"/>
      <x:c r="H297" s="136"/>
      <x:c r="I297" s="136"/>
      <x:c r="J297" s="146"/>
      <x:c r="K297" s="146"/>
      <x:c r="L297" s="43"/>
      <x:c r="M297" s="136"/>
      <x:c r="N297" s="136"/>
      <x:c r="O297" s="136"/>
      <x:c r="P297" s="136"/>
      <x:c r="Q297" s="136"/>
      <x:c r="R297" s="136"/>
      <x:c r="S297" s="136"/>
      <x:c r="T297" s="136"/>
      <x:c r="U297" s="136"/>
      <x:c r="V297" s="136"/>
      <x:c r="W297" s="136"/>
      <x:c r="X297" s="136"/>
      <x:c r="Y297" s="136"/>
      <x:c r="Z297" s="136"/>
    </x:row>
    <x:row r="298" ht="15" hidden="0" customHeight="1">
      <x:c r="A298" s="136"/>
      <x:c r="B298" s="136"/>
      <x:c r="C298" s="136"/>
      <x:c r="D298" s="136"/>
      <x:c r="E298" s="136"/>
      <x:c r="F298" s="136"/>
      <x:c r="G298" s="43"/>
      <x:c r="H298" s="136"/>
      <x:c r="I298" s="136"/>
      <x:c r="J298" s="146"/>
      <x:c r="K298" s="146"/>
      <x:c r="L298" s="43"/>
      <x:c r="M298" s="136"/>
      <x:c r="N298" s="136"/>
      <x:c r="O298" s="136"/>
      <x:c r="P298" s="136"/>
      <x:c r="Q298" s="136"/>
      <x:c r="R298" s="136"/>
      <x:c r="S298" s="136"/>
      <x:c r="T298" s="136"/>
      <x:c r="U298" s="136"/>
      <x:c r="V298" s="136"/>
      <x:c r="W298" s="136"/>
      <x:c r="X298" s="136"/>
      <x:c r="Y298" s="136"/>
      <x:c r="Z298" s="136"/>
    </x:row>
    <x:row r="299" ht="15" hidden="0" customHeight="1">
      <x:c r="A299" s="136"/>
      <x:c r="B299" s="136"/>
      <x:c r="C299" s="136"/>
      <x:c r="D299" s="136"/>
      <x:c r="E299" s="136"/>
      <x:c r="F299" s="136"/>
      <x:c r="G299" s="43"/>
      <x:c r="H299" s="136"/>
      <x:c r="I299" s="136"/>
      <x:c r="J299" s="146"/>
      <x:c r="K299" s="146"/>
      <x:c r="L299" s="43"/>
      <x:c r="M299" s="136"/>
      <x:c r="N299" s="136"/>
      <x:c r="O299" s="136"/>
      <x:c r="P299" s="136"/>
      <x:c r="Q299" s="136"/>
      <x:c r="R299" s="136"/>
      <x:c r="S299" s="136"/>
      <x:c r="T299" s="136"/>
      <x:c r="U299" s="136"/>
      <x:c r="V299" s="136"/>
      <x:c r="W299" s="136"/>
      <x:c r="X299" s="136"/>
      <x:c r="Y299" s="136"/>
      <x:c r="Z299" s="136"/>
    </x:row>
    <x:row r="300" ht="15" hidden="0" customHeight="1">
      <x:c r="A300" s="136"/>
      <x:c r="B300" s="136"/>
      <x:c r="C300" s="136"/>
      <x:c r="D300" s="136"/>
      <x:c r="E300" s="136"/>
      <x:c r="F300" s="136"/>
      <x:c r="G300" s="43"/>
      <x:c r="H300" s="136"/>
      <x:c r="I300" s="136"/>
      <x:c r="J300" s="146"/>
      <x:c r="K300" s="146"/>
      <x:c r="L300" s="43"/>
      <x:c r="M300" s="136"/>
      <x:c r="N300" s="136"/>
      <x:c r="O300" s="136"/>
      <x:c r="P300" s="136"/>
      <x:c r="Q300" s="136"/>
      <x:c r="R300" s="136"/>
      <x:c r="S300" s="136"/>
      <x:c r="T300" s="136"/>
      <x:c r="U300" s="136"/>
      <x:c r="V300" s="136"/>
      <x:c r="W300" s="136"/>
      <x:c r="X300" s="136"/>
      <x:c r="Y300" s="136"/>
      <x:c r="Z300" s="136"/>
    </x:row>
    <x:row r="301" ht="15" hidden="0" customHeight="1">
      <x:c r="A301" s="136"/>
      <x:c r="B301" s="136"/>
      <x:c r="C301" s="136"/>
      <x:c r="D301" s="136"/>
      <x:c r="E301" s="136"/>
      <x:c r="F301" s="136"/>
      <x:c r="G301" s="43"/>
      <x:c r="H301" s="136"/>
      <x:c r="I301" s="136"/>
      <x:c r="J301" s="146"/>
      <x:c r="K301" s="146"/>
      <x:c r="L301" s="43"/>
      <x:c r="M301" s="136"/>
      <x:c r="N301" s="136"/>
      <x:c r="O301" s="136"/>
      <x:c r="P301" s="136"/>
      <x:c r="Q301" s="136"/>
      <x:c r="R301" s="136"/>
      <x:c r="S301" s="136"/>
      <x:c r="T301" s="136"/>
      <x:c r="U301" s="136"/>
      <x:c r="V301" s="136"/>
      <x:c r="W301" s="136"/>
      <x:c r="X301" s="136"/>
      <x:c r="Y301" s="136"/>
      <x:c r="Z301" s="136"/>
    </x:row>
    <x:row r="302" ht="15" hidden="0" customHeight="1">
      <x:c r="A302" s="136"/>
      <x:c r="B302" s="136"/>
      <x:c r="C302" s="136"/>
      <x:c r="D302" s="136"/>
      <x:c r="E302" s="136"/>
      <x:c r="F302" s="136"/>
      <x:c r="G302" s="43"/>
      <x:c r="H302" s="136"/>
      <x:c r="I302" s="136"/>
      <x:c r="J302" s="146"/>
      <x:c r="K302" s="146"/>
      <x:c r="L302" s="43"/>
      <x:c r="M302" s="136"/>
      <x:c r="N302" s="136"/>
      <x:c r="O302" s="136"/>
      <x:c r="P302" s="136"/>
      <x:c r="Q302" s="136"/>
      <x:c r="R302" s="136"/>
      <x:c r="S302" s="136"/>
      <x:c r="T302" s="136"/>
      <x:c r="U302" s="136"/>
      <x:c r="V302" s="136"/>
      <x:c r="W302" s="136"/>
      <x:c r="X302" s="136"/>
      <x:c r="Y302" s="136"/>
      <x:c r="Z302" s="136"/>
    </x:row>
    <x:row r="303" ht="15" hidden="0" customHeight="1">
      <x:c r="A303" s="136"/>
      <x:c r="B303" s="136"/>
      <x:c r="C303" s="136"/>
      <x:c r="D303" s="136"/>
      <x:c r="E303" s="136"/>
      <x:c r="F303" s="136"/>
      <x:c r="G303" s="43"/>
      <x:c r="H303" s="136"/>
      <x:c r="I303" s="136"/>
      <x:c r="J303" s="146"/>
      <x:c r="K303" s="146"/>
      <x:c r="L303" s="43"/>
      <x:c r="M303" s="136"/>
      <x:c r="N303" s="136"/>
      <x:c r="O303" s="136"/>
      <x:c r="P303" s="136"/>
      <x:c r="Q303" s="136"/>
      <x:c r="R303" s="136"/>
      <x:c r="S303" s="136"/>
      <x:c r="T303" s="136"/>
      <x:c r="U303" s="136"/>
      <x:c r="V303" s="136"/>
      <x:c r="W303" s="136"/>
      <x:c r="X303" s="136"/>
      <x:c r="Y303" s="136"/>
      <x:c r="Z303" s="136"/>
    </x:row>
    <x:row r="304" ht="15" hidden="0" customHeight="1">
      <x:c r="A304" s="136"/>
      <x:c r="B304" s="136"/>
      <x:c r="C304" s="136"/>
      <x:c r="D304" s="136"/>
      <x:c r="E304" s="136"/>
      <x:c r="F304" s="136"/>
      <x:c r="G304" s="43"/>
      <x:c r="H304" s="136"/>
      <x:c r="I304" s="136"/>
      <x:c r="J304" s="146"/>
      <x:c r="K304" s="146"/>
      <x:c r="L304" s="43"/>
      <x:c r="M304" s="136"/>
      <x:c r="N304" s="136"/>
      <x:c r="O304" s="136"/>
      <x:c r="P304" s="136"/>
      <x:c r="Q304" s="136"/>
      <x:c r="R304" s="136"/>
      <x:c r="S304" s="136"/>
      <x:c r="T304" s="136"/>
      <x:c r="U304" s="136"/>
      <x:c r="V304" s="136"/>
      <x:c r="W304" s="136"/>
      <x:c r="X304" s="136"/>
      <x:c r="Y304" s="136"/>
      <x:c r="Z304" s="136"/>
    </x:row>
    <x:row r="305" ht="15" hidden="0" customHeight="1">
      <x:c r="A305" s="136"/>
      <x:c r="B305" s="136"/>
      <x:c r="C305" s="136"/>
      <x:c r="D305" s="136"/>
      <x:c r="E305" s="136"/>
      <x:c r="F305" s="136"/>
      <x:c r="G305" s="43"/>
      <x:c r="H305" s="136"/>
      <x:c r="I305" s="136"/>
      <x:c r="J305" s="146"/>
      <x:c r="K305" s="146"/>
      <x:c r="L305" s="43"/>
      <x:c r="M305" s="136"/>
      <x:c r="N305" s="136"/>
      <x:c r="O305" s="136"/>
      <x:c r="P305" s="136"/>
      <x:c r="Q305" s="136"/>
      <x:c r="R305" s="136"/>
      <x:c r="S305" s="136"/>
      <x:c r="T305" s="136"/>
      <x:c r="U305" s="136"/>
      <x:c r="V305" s="136"/>
      <x:c r="W305" s="136"/>
      <x:c r="X305" s="136"/>
      <x:c r="Y305" s="136"/>
      <x:c r="Z305" s="136"/>
    </x:row>
    <x:row r="306" ht="15" hidden="0" customHeight="1">
      <x:c r="A306" s="136"/>
      <x:c r="B306" s="136"/>
      <x:c r="C306" s="136"/>
      <x:c r="D306" s="136"/>
      <x:c r="E306" s="136"/>
      <x:c r="F306" s="136"/>
      <x:c r="G306" s="43"/>
      <x:c r="H306" s="136"/>
      <x:c r="I306" s="136"/>
      <x:c r="J306" s="146"/>
      <x:c r="K306" s="146"/>
      <x:c r="L306" s="43"/>
      <x:c r="M306" s="136"/>
      <x:c r="N306" s="136"/>
      <x:c r="O306" s="136"/>
      <x:c r="P306" s="136"/>
      <x:c r="Q306" s="136"/>
      <x:c r="R306" s="136"/>
      <x:c r="S306" s="136"/>
      <x:c r="T306" s="136"/>
      <x:c r="U306" s="136"/>
      <x:c r="V306" s="136"/>
      <x:c r="W306" s="136"/>
      <x:c r="X306" s="136"/>
      <x:c r="Y306" s="136"/>
      <x:c r="Z306" s="136"/>
    </x:row>
    <x:row r="307" ht="15" hidden="0" customHeight="1">
      <x:c r="A307" s="136"/>
      <x:c r="B307" s="136"/>
      <x:c r="C307" s="136"/>
      <x:c r="D307" s="136"/>
      <x:c r="E307" s="136"/>
      <x:c r="F307" s="136"/>
      <x:c r="G307" s="43"/>
      <x:c r="H307" s="136"/>
      <x:c r="I307" s="136"/>
      <x:c r="J307" s="146"/>
      <x:c r="K307" s="146"/>
      <x:c r="L307" s="43"/>
      <x:c r="M307" s="136"/>
      <x:c r="N307" s="136"/>
      <x:c r="O307" s="136"/>
      <x:c r="P307" s="136"/>
      <x:c r="Q307" s="136"/>
      <x:c r="R307" s="136"/>
      <x:c r="S307" s="136"/>
      <x:c r="T307" s="136"/>
      <x:c r="U307" s="136"/>
      <x:c r="V307" s="136"/>
      <x:c r="W307" s="136"/>
      <x:c r="X307" s="136"/>
      <x:c r="Y307" s="136"/>
      <x:c r="Z307" s="136"/>
    </x:row>
    <x:row r="308" ht="15" hidden="0" customHeight="1">
      <x:c r="A308" s="136"/>
      <x:c r="B308" s="136"/>
      <x:c r="C308" s="136"/>
      <x:c r="D308" s="136"/>
      <x:c r="E308" s="136"/>
      <x:c r="F308" s="136"/>
      <x:c r="G308" s="43"/>
      <x:c r="H308" s="136"/>
      <x:c r="I308" s="136"/>
      <x:c r="J308" s="146"/>
      <x:c r="K308" s="146"/>
      <x:c r="L308" s="43"/>
      <x:c r="M308" s="136"/>
      <x:c r="N308" s="136"/>
      <x:c r="O308" s="136"/>
      <x:c r="P308" s="136"/>
      <x:c r="Q308" s="136"/>
      <x:c r="R308" s="136"/>
      <x:c r="S308" s="136"/>
      <x:c r="T308" s="136"/>
      <x:c r="U308" s="136"/>
      <x:c r="V308" s="136"/>
      <x:c r="W308" s="136"/>
      <x:c r="X308" s="136"/>
      <x:c r="Y308" s="136"/>
      <x:c r="Z308" s="136"/>
    </x:row>
    <x:row r="309" ht="15" hidden="0" customHeight="1">
      <x:c r="A309" s="136"/>
      <x:c r="B309" s="136"/>
      <x:c r="C309" s="136"/>
      <x:c r="D309" s="136"/>
      <x:c r="E309" s="136"/>
      <x:c r="F309" s="136"/>
      <x:c r="G309" s="43"/>
      <x:c r="H309" s="136"/>
      <x:c r="I309" s="136"/>
      <x:c r="J309" s="146"/>
      <x:c r="K309" s="146"/>
      <x:c r="L309" s="43"/>
      <x:c r="M309" s="136"/>
      <x:c r="N309" s="136"/>
      <x:c r="O309" s="136"/>
      <x:c r="P309" s="136"/>
      <x:c r="Q309" s="136"/>
      <x:c r="R309" s="136"/>
      <x:c r="S309" s="136"/>
      <x:c r="T309" s="136"/>
      <x:c r="U309" s="136"/>
      <x:c r="V309" s="136"/>
      <x:c r="W309" s="136"/>
      <x:c r="X309" s="136"/>
      <x:c r="Y309" s="136"/>
      <x:c r="Z309" s="136"/>
    </x:row>
    <x:row r="310" ht="15" hidden="0" customHeight="1">
      <x:c r="A310" s="136"/>
      <x:c r="B310" s="136"/>
      <x:c r="C310" s="136"/>
      <x:c r="D310" s="136"/>
      <x:c r="E310" s="136"/>
      <x:c r="F310" s="136"/>
      <x:c r="G310" s="43"/>
      <x:c r="H310" s="136"/>
      <x:c r="I310" s="136"/>
      <x:c r="J310" s="146"/>
      <x:c r="K310" s="146"/>
      <x:c r="L310" s="43"/>
      <x:c r="M310" s="136"/>
      <x:c r="N310" s="136"/>
      <x:c r="O310" s="136"/>
      <x:c r="P310" s="136"/>
      <x:c r="Q310" s="136"/>
      <x:c r="R310" s="136"/>
      <x:c r="S310" s="136"/>
      <x:c r="T310" s="136"/>
      <x:c r="U310" s="136"/>
      <x:c r="V310" s="136"/>
      <x:c r="W310" s="136"/>
      <x:c r="X310" s="136"/>
      <x:c r="Y310" s="136"/>
      <x:c r="Z310" s="136"/>
    </x:row>
    <x:row r="311" ht="15" hidden="0" customHeight="1">
      <x:c r="A311" s="136"/>
      <x:c r="B311" s="136"/>
      <x:c r="C311" s="136"/>
      <x:c r="D311" s="136"/>
      <x:c r="E311" s="136"/>
      <x:c r="F311" s="136"/>
      <x:c r="G311" s="43"/>
      <x:c r="H311" s="136"/>
      <x:c r="I311" s="136"/>
      <x:c r="J311" s="146"/>
      <x:c r="K311" s="146"/>
      <x:c r="L311" s="43"/>
      <x:c r="M311" s="136"/>
      <x:c r="N311" s="136"/>
      <x:c r="O311" s="136"/>
      <x:c r="P311" s="136"/>
      <x:c r="Q311" s="136"/>
      <x:c r="R311" s="136"/>
      <x:c r="S311" s="136"/>
      <x:c r="T311" s="136"/>
      <x:c r="U311" s="136"/>
      <x:c r="V311" s="136"/>
      <x:c r="W311" s="136"/>
      <x:c r="X311" s="136"/>
      <x:c r="Y311" s="136"/>
      <x:c r="Z311" s="136"/>
    </x:row>
    <x:row r="312" ht="15" hidden="0" customHeight="1">
      <x:c r="A312" s="136"/>
      <x:c r="B312" s="136"/>
      <x:c r="C312" s="136"/>
      <x:c r="D312" s="136"/>
      <x:c r="E312" s="136"/>
      <x:c r="F312" s="136"/>
      <x:c r="G312" s="43"/>
      <x:c r="H312" s="136"/>
      <x:c r="I312" s="136"/>
      <x:c r="J312" s="146"/>
      <x:c r="K312" s="146"/>
      <x:c r="L312" s="43"/>
      <x:c r="M312" s="136"/>
      <x:c r="N312" s="136"/>
      <x:c r="O312" s="136"/>
      <x:c r="P312" s="136"/>
      <x:c r="Q312" s="136"/>
      <x:c r="R312" s="136"/>
      <x:c r="S312" s="136"/>
      <x:c r="T312" s="136"/>
      <x:c r="U312" s="136"/>
      <x:c r="V312" s="136"/>
      <x:c r="W312" s="136"/>
      <x:c r="X312" s="136"/>
      <x:c r="Y312" s="136"/>
      <x:c r="Z312" s="136"/>
    </x:row>
    <x:row r="313" ht="15" hidden="0" customHeight="1">
      <x:c r="A313" s="136"/>
      <x:c r="B313" s="136"/>
      <x:c r="C313" s="136"/>
      <x:c r="D313" s="136"/>
      <x:c r="E313" s="136"/>
      <x:c r="F313" s="136"/>
      <x:c r="G313" s="43"/>
      <x:c r="H313" s="136"/>
      <x:c r="I313" s="136"/>
      <x:c r="J313" s="146"/>
      <x:c r="K313" s="146"/>
      <x:c r="L313" s="43"/>
      <x:c r="M313" s="136"/>
      <x:c r="N313" s="136"/>
      <x:c r="O313" s="136"/>
      <x:c r="P313" s="136"/>
      <x:c r="Q313" s="136"/>
      <x:c r="R313" s="136"/>
      <x:c r="S313" s="136"/>
      <x:c r="T313" s="136"/>
      <x:c r="U313" s="136"/>
      <x:c r="V313" s="136"/>
      <x:c r="W313" s="136"/>
      <x:c r="X313" s="136"/>
      <x:c r="Y313" s="136"/>
      <x:c r="Z313" s="136"/>
    </x:row>
    <x:row r="314" ht="15" hidden="0" customHeight="1">
      <x:c r="A314" s="136"/>
      <x:c r="B314" s="136"/>
      <x:c r="C314" s="136"/>
      <x:c r="D314" s="136"/>
      <x:c r="E314" s="136"/>
      <x:c r="F314" s="136"/>
      <x:c r="G314" s="43"/>
      <x:c r="H314" s="136"/>
      <x:c r="I314" s="136"/>
      <x:c r="J314" s="146"/>
      <x:c r="K314" s="146"/>
      <x:c r="L314" s="43"/>
      <x:c r="M314" s="136"/>
      <x:c r="N314" s="136"/>
      <x:c r="O314" s="136"/>
      <x:c r="P314" s="136"/>
      <x:c r="Q314" s="136"/>
      <x:c r="R314" s="136"/>
      <x:c r="S314" s="136"/>
      <x:c r="T314" s="136"/>
      <x:c r="U314" s="136"/>
      <x:c r="V314" s="136"/>
      <x:c r="W314" s="136"/>
      <x:c r="X314" s="136"/>
      <x:c r="Y314" s="136"/>
      <x:c r="Z314" s="136"/>
    </x:row>
    <x:row r="315" ht="15" hidden="0" customHeight="1">
      <x:c r="A315" s="136"/>
      <x:c r="B315" s="136"/>
      <x:c r="C315" s="136"/>
      <x:c r="D315" s="136"/>
      <x:c r="E315" s="136"/>
      <x:c r="F315" s="136"/>
      <x:c r="G315" s="43"/>
      <x:c r="H315" s="136"/>
      <x:c r="I315" s="136"/>
      <x:c r="J315" s="146"/>
      <x:c r="K315" s="146"/>
      <x:c r="L315" s="43"/>
      <x:c r="M315" s="136"/>
      <x:c r="N315" s="136"/>
      <x:c r="O315" s="136"/>
      <x:c r="P315" s="136"/>
      <x:c r="Q315" s="136"/>
      <x:c r="R315" s="136"/>
      <x:c r="S315" s="136"/>
      <x:c r="T315" s="136"/>
      <x:c r="U315" s="136"/>
      <x:c r="V315" s="136"/>
      <x:c r="W315" s="136"/>
      <x:c r="X315" s="136"/>
      <x:c r="Y315" s="136"/>
      <x:c r="Z315" s="136"/>
    </x:row>
    <x:row r="316" ht="15" hidden="0" customHeight="1">
      <x:c r="A316" s="136"/>
      <x:c r="B316" s="136"/>
      <x:c r="C316" s="136"/>
      <x:c r="D316" s="136"/>
      <x:c r="E316" s="136"/>
      <x:c r="F316" s="136"/>
      <x:c r="G316" s="43"/>
      <x:c r="H316" s="136"/>
      <x:c r="I316" s="136"/>
      <x:c r="J316" s="146"/>
      <x:c r="K316" s="146"/>
      <x:c r="L316" s="43"/>
      <x:c r="M316" s="136"/>
      <x:c r="N316" s="136"/>
      <x:c r="O316" s="136"/>
      <x:c r="P316" s="136"/>
      <x:c r="Q316" s="136"/>
      <x:c r="R316" s="136"/>
      <x:c r="S316" s="136"/>
      <x:c r="T316" s="136"/>
      <x:c r="U316" s="136"/>
      <x:c r="V316" s="136"/>
      <x:c r="W316" s="136"/>
      <x:c r="X316" s="136"/>
      <x:c r="Y316" s="136"/>
      <x:c r="Z316" s="136"/>
    </x:row>
    <x:row r="317" ht="15" hidden="0" customHeight="1">
      <x:c r="A317" s="136"/>
      <x:c r="B317" s="136"/>
      <x:c r="C317" s="136"/>
      <x:c r="D317" s="136"/>
      <x:c r="E317" s="136"/>
      <x:c r="F317" s="136"/>
      <x:c r="G317" s="43"/>
      <x:c r="H317" s="136"/>
      <x:c r="I317" s="136"/>
      <x:c r="J317" s="146"/>
      <x:c r="K317" s="146"/>
      <x:c r="L317" s="43"/>
      <x:c r="M317" s="136"/>
      <x:c r="N317" s="136"/>
      <x:c r="O317" s="136"/>
      <x:c r="P317" s="136"/>
      <x:c r="Q317" s="136"/>
      <x:c r="R317" s="136"/>
      <x:c r="S317" s="136"/>
      <x:c r="T317" s="136"/>
      <x:c r="U317" s="136"/>
      <x:c r="V317" s="136"/>
      <x:c r="W317" s="136"/>
      <x:c r="X317" s="136"/>
      <x:c r="Y317" s="136"/>
      <x:c r="Z317" s="136"/>
    </x:row>
    <x:row r="318" ht="15" hidden="0" customHeight="1">
      <x:c r="A318" s="136"/>
      <x:c r="B318" s="136"/>
      <x:c r="C318" s="136"/>
      <x:c r="D318" s="136"/>
      <x:c r="E318" s="136"/>
      <x:c r="F318" s="136"/>
      <x:c r="G318" s="43"/>
      <x:c r="H318" s="136"/>
      <x:c r="I318" s="136"/>
      <x:c r="J318" s="146"/>
      <x:c r="K318" s="146"/>
      <x:c r="L318" s="43"/>
      <x:c r="M318" s="136"/>
      <x:c r="N318" s="136"/>
      <x:c r="O318" s="136"/>
      <x:c r="P318" s="136"/>
      <x:c r="Q318" s="136"/>
      <x:c r="R318" s="136"/>
      <x:c r="S318" s="136"/>
      <x:c r="T318" s="136"/>
      <x:c r="U318" s="136"/>
      <x:c r="V318" s="136"/>
      <x:c r="W318" s="136"/>
      <x:c r="X318" s="136"/>
      <x:c r="Y318" s="136"/>
      <x:c r="Z318" s="136"/>
    </x:row>
    <x:row r="319" ht="15" hidden="0" customHeight="1">
      <x:c r="A319" s="136"/>
      <x:c r="B319" s="136"/>
      <x:c r="C319" s="136"/>
      <x:c r="D319" s="136"/>
      <x:c r="E319" s="136"/>
      <x:c r="F319" s="136"/>
      <x:c r="G319" s="43"/>
      <x:c r="H319" s="136"/>
      <x:c r="I319" s="136"/>
      <x:c r="J319" s="146"/>
      <x:c r="K319" s="146"/>
      <x:c r="L319" s="43"/>
      <x:c r="M319" s="136"/>
      <x:c r="N319" s="136"/>
      <x:c r="O319" s="136"/>
      <x:c r="P319" s="136"/>
      <x:c r="Q319" s="136"/>
      <x:c r="R319" s="136"/>
      <x:c r="S319" s="136"/>
      <x:c r="T319" s="136"/>
      <x:c r="U319" s="136"/>
      <x:c r="V319" s="136"/>
      <x:c r="W319" s="136"/>
      <x:c r="X319" s="136"/>
      <x:c r="Y319" s="136"/>
      <x:c r="Z319" s="136"/>
    </x:row>
    <x:row r="320" ht="15" hidden="0" customHeight="1">
      <x:c r="A320" s="136"/>
      <x:c r="B320" s="136"/>
      <x:c r="C320" s="136"/>
      <x:c r="D320" s="136"/>
      <x:c r="E320" s="136"/>
      <x:c r="F320" s="136"/>
      <x:c r="G320" s="43"/>
      <x:c r="H320" s="136"/>
      <x:c r="I320" s="136"/>
      <x:c r="J320" s="146"/>
      <x:c r="K320" s="146"/>
      <x:c r="L320" s="43"/>
      <x:c r="M320" s="136"/>
      <x:c r="N320" s="136"/>
      <x:c r="O320" s="136"/>
      <x:c r="P320" s="136"/>
      <x:c r="Q320" s="136"/>
      <x:c r="R320" s="136"/>
      <x:c r="S320" s="136"/>
      <x:c r="T320" s="136"/>
      <x:c r="U320" s="136"/>
      <x:c r="V320" s="136"/>
      <x:c r="W320" s="136"/>
      <x:c r="X320" s="136"/>
      <x:c r="Y320" s="136"/>
      <x:c r="Z320" s="136"/>
    </x:row>
    <x:row r="321" ht="15" hidden="0" customHeight="1">
      <x:c r="A321" s="136"/>
      <x:c r="B321" s="136"/>
      <x:c r="C321" s="136"/>
      <x:c r="D321" s="136"/>
      <x:c r="E321" s="136"/>
      <x:c r="F321" s="136"/>
      <x:c r="G321" s="43"/>
      <x:c r="H321" s="136"/>
      <x:c r="I321" s="136"/>
      <x:c r="J321" s="146"/>
      <x:c r="K321" s="146"/>
      <x:c r="L321" s="43"/>
      <x:c r="M321" s="136"/>
      <x:c r="N321" s="136"/>
      <x:c r="O321" s="136"/>
      <x:c r="P321" s="136"/>
      <x:c r="Q321" s="136"/>
      <x:c r="R321" s="136"/>
      <x:c r="S321" s="136"/>
      <x:c r="T321" s="136"/>
      <x:c r="U321" s="136"/>
      <x:c r="V321" s="136"/>
      <x:c r="W321" s="136"/>
      <x:c r="X321" s="136"/>
      <x:c r="Y321" s="136"/>
      <x:c r="Z321" s="136"/>
    </x:row>
    <x:row r="322" ht="15" hidden="0" customHeight="1">
      <x:c r="A322" s="136"/>
      <x:c r="B322" s="136"/>
      <x:c r="C322" s="136"/>
      <x:c r="D322" s="136"/>
      <x:c r="E322" s="136"/>
      <x:c r="F322" s="136"/>
      <x:c r="G322" s="43"/>
      <x:c r="H322" s="136"/>
      <x:c r="I322" s="136"/>
      <x:c r="J322" s="146"/>
      <x:c r="K322" s="146"/>
      <x:c r="L322" s="43"/>
      <x:c r="M322" s="136"/>
      <x:c r="N322" s="136"/>
      <x:c r="O322" s="136"/>
      <x:c r="P322" s="136"/>
      <x:c r="Q322" s="136"/>
      <x:c r="R322" s="136"/>
      <x:c r="S322" s="136"/>
      <x:c r="T322" s="136"/>
      <x:c r="U322" s="136"/>
      <x:c r="V322" s="136"/>
      <x:c r="W322" s="136"/>
      <x:c r="X322" s="136"/>
      <x:c r="Y322" s="136"/>
      <x:c r="Z322" s="136"/>
    </x:row>
    <x:row r="323" ht="15" hidden="0" customHeight="1">
      <x:c r="A323" s="136"/>
      <x:c r="B323" s="136"/>
      <x:c r="C323" s="136"/>
      <x:c r="D323" s="136"/>
      <x:c r="E323" s="136"/>
      <x:c r="F323" s="136"/>
      <x:c r="G323" s="43"/>
      <x:c r="H323" s="136"/>
      <x:c r="I323" s="136"/>
      <x:c r="J323" s="146"/>
      <x:c r="K323" s="146"/>
      <x:c r="L323" s="43"/>
      <x:c r="M323" s="136"/>
      <x:c r="N323" s="136"/>
      <x:c r="O323" s="136"/>
      <x:c r="P323" s="136"/>
      <x:c r="Q323" s="136"/>
      <x:c r="R323" s="136"/>
      <x:c r="S323" s="136"/>
      <x:c r="T323" s="136"/>
      <x:c r="U323" s="136"/>
      <x:c r="V323" s="136"/>
      <x:c r="W323" s="136"/>
      <x:c r="X323" s="136"/>
      <x:c r="Y323" s="136"/>
      <x:c r="Z323" s="136"/>
    </x:row>
    <x:row r="324" ht="15" hidden="0" customHeight="1">
      <x:c r="A324" s="136"/>
      <x:c r="B324" s="136"/>
      <x:c r="C324" s="136"/>
      <x:c r="D324" s="136"/>
      <x:c r="E324" s="136"/>
      <x:c r="F324" s="136"/>
      <x:c r="G324" s="43"/>
      <x:c r="H324" s="136"/>
      <x:c r="I324" s="136"/>
      <x:c r="J324" s="146"/>
      <x:c r="K324" s="146"/>
      <x:c r="L324" s="43"/>
      <x:c r="M324" s="136"/>
      <x:c r="N324" s="136"/>
      <x:c r="O324" s="136"/>
      <x:c r="P324" s="136"/>
      <x:c r="Q324" s="136"/>
      <x:c r="R324" s="136"/>
      <x:c r="S324" s="136"/>
      <x:c r="T324" s="136"/>
      <x:c r="U324" s="136"/>
      <x:c r="V324" s="136"/>
      <x:c r="W324" s="136"/>
      <x:c r="X324" s="136"/>
      <x:c r="Y324" s="136"/>
      <x:c r="Z324" s="136"/>
    </x:row>
    <x:row r="325" ht="15" hidden="0" customHeight="1">
      <x:c r="A325" s="136"/>
      <x:c r="B325" s="136"/>
      <x:c r="C325" s="136"/>
      <x:c r="D325" s="136"/>
      <x:c r="E325" s="136"/>
      <x:c r="F325" s="136"/>
      <x:c r="G325" s="43"/>
      <x:c r="H325" s="136"/>
      <x:c r="I325" s="136"/>
      <x:c r="J325" s="146"/>
      <x:c r="K325" s="146"/>
      <x:c r="L325" s="43"/>
      <x:c r="M325" s="136"/>
      <x:c r="N325" s="136"/>
      <x:c r="O325" s="136"/>
      <x:c r="P325" s="136"/>
      <x:c r="Q325" s="136"/>
      <x:c r="R325" s="136"/>
      <x:c r="S325" s="136"/>
      <x:c r="T325" s="136"/>
      <x:c r="U325" s="136"/>
      <x:c r="V325" s="136"/>
      <x:c r="W325" s="136"/>
      <x:c r="X325" s="136"/>
      <x:c r="Y325" s="136"/>
      <x:c r="Z325" s="136"/>
    </x:row>
    <x:row r="326" ht="15" hidden="0" customHeight="1">
      <x:c r="A326" s="136"/>
      <x:c r="B326" s="136"/>
      <x:c r="C326" s="136"/>
      <x:c r="D326" s="136"/>
      <x:c r="E326" s="136"/>
      <x:c r="F326" s="136"/>
      <x:c r="G326" s="43"/>
      <x:c r="H326" s="136"/>
      <x:c r="I326" s="136"/>
      <x:c r="J326" s="146"/>
      <x:c r="K326" s="146"/>
      <x:c r="L326" s="43"/>
      <x:c r="M326" s="136"/>
      <x:c r="N326" s="136"/>
      <x:c r="O326" s="136"/>
      <x:c r="P326" s="136"/>
      <x:c r="Q326" s="136"/>
      <x:c r="R326" s="136"/>
      <x:c r="S326" s="136"/>
      <x:c r="T326" s="136"/>
      <x:c r="U326" s="136"/>
      <x:c r="V326" s="136"/>
      <x:c r="W326" s="136"/>
      <x:c r="X326" s="136"/>
      <x:c r="Y326" s="136"/>
      <x:c r="Z326" s="136"/>
    </x:row>
    <x:row r="327" ht="15" hidden="0" customHeight="1">
      <x:c r="A327" s="136"/>
      <x:c r="B327" s="136"/>
      <x:c r="C327" s="136"/>
      <x:c r="D327" s="136"/>
      <x:c r="E327" s="136"/>
      <x:c r="F327" s="136"/>
      <x:c r="G327" s="43"/>
      <x:c r="H327" s="136"/>
      <x:c r="I327" s="136"/>
      <x:c r="J327" s="146"/>
      <x:c r="K327" s="146"/>
      <x:c r="L327" s="43"/>
      <x:c r="M327" s="136"/>
      <x:c r="N327" s="136"/>
      <x:c r="O327" s="136"/>
      <x:c r="P327" s="136"/>
      <x:c r="Q327" s="136"/>
      <x:c r="R327" s="136"/>
      <x:c r="S327" s="136"/>
      <x:c r="T327" s="136"/>
      <x:c r="U327" s="136"/>
      <x:c r="V327" s="136"/>
      <x:c r="W327" s="136"/>
      <x:c r="X327" s="136"/>
      <x:c r="Y327" s="136"/>
      <x:c r="Z327" s="136"/>
    </x:row>
    <x:row r="328" ht="15" hidden="0" customHeight="1">
      <x:c r="A328" s="136"/>
      <x:c r="B328" s="136"/>
      <x:c r="C328" s="136"/>
      <x:c r="D328" s="136"/>
      <x:c r="E328" s="136"/>
      <x:c r="F328" s="136"/>
      <x:c r="G328" s="43"/>
      <x:c r="H328" s="136"/>
      <x:c r="I328" s="136"/>
      <x:c r="J328" s="146"/>
      <x:c r="K328" s="146"/>
      <x:c r="L328" s="43"/>
      <x:c r="M328" s="136"/>
      <x:c r="N328" s="136"/>
      <x:c r="O328" s="136"/>
      <x:c r="P328" s="136"/>
      <x:c r="Q328" s="136"/>
      <x:c r="R328" s="136"/>
      <x:c r="S328" s="136"/>
      <x:c r="T328" s="136"/>
      <x:c r="U328" s="136"/>
      <x:c r="V328" s="136"/>
      <x:c r="W328" s="136"/>
      <x:c r="X328" s="136"/>
      <x:c r="Y328" s="136"/>
      <x:c r="Z328" s="136"/>
    </x:row>
    <x:row r="329" ht="15" hidden="0" customHeight="1">
      <x:c r="A329" s="136"/>
      <x:c r="B329" s="136"/>
      <x:c r="C329" s="136"/>
      <x:c r="D329" s="136"/>
      <x:c r="E329" s="136"/>
      <x:c r="F329" s="136"/>
      <x:c r="G329" s="43"/>
      <x:c r="H329" s="136"/>
      <x:c r="I329" s="136"/>
      <x:c r="J329" s="146"/>
      <x:c r="K329" s="146"/>
      <x:c r="L329" s="43"/>
      <x:c r="M329" s="136"/>
      <x:c r="N329" s="136"/>
      <x:c r="O329" s="136"/>
      <x:c r="P329" s="136"/>
      <x:c r="Q329" s="136"/>
      <x:c r="R329" s="136"/>
      <x:c r="S329" s="136"/>
      <x:c r="T329" s="136"/>
      <x:c r="U329" s="136"/>
      <x:c r="V329" s="136"/>
      <x:c r="W329" s="136"/>
      <x:c r="X329" s="136"/>
      <x:c r="Y329" s="136"/>
      <x:c r="Z329" s="136"/>
    </x:row>
    <x:row r="330" ht="15" hidden="0" customHeight="1">
      <x:c r="A330" s="136"/>
      <x:c r="B330" s="136"/>
      <x:c r="C330" s="136"/>
      <x:c r="D330" s="136"/>
      <x:c r="E330" s="136"/>
      <x:c r="F330" s="136"/>
      <x:c r="G330" s="43"/>
      <x:c r="H330" s="136"/>
      <x:c r="I330" s="136"/>
      <x:c r="J330" s="146"/>
      <x:c r="K330" s="146"/>
      <x:c r="L330" s="43"/>
      <x:c r="M330" s="136"/>
      <x:c r="N330" s="136"/>
      <x:c r="O330" s="136"/>
      <x:c r="P330" s="136"/>
      <x:c r="Q330" s="136"/>
      <x:c r="R330" s="136"/>
      <x:c r="S330" s="136"/>
      <x:c r="T330" s="136"/>
      <x:c r="U330" s="136"/>
      <x:c r="V330" s="136"/>
      <x:c r="W330" s="136"/>
      <x:c r="X330" s="136"/>
      <x:c r="Y330" s="136"/>
      <x:c r="Z330" s="136"/>
    </x:row>
    <x:row r="331" ht="15" hidden="0" customHeight="1">
      <x:c r="A331" s="136"/>
      <x:c r="B331" s="136"/>
      <x:c r="C331" s="136"/>
      <x:c r="D331" s="136"/>
      <x:c r="E331" s="136"/>
      <x:c r="F331" s="136"/>
      <x:c r="G331" s="43"/>
      <x:c r="H331" s="136"/>
      <x:c r="I331" s="136"/>
      <x:c r="J331" s="146"/>
      <x:c r="K331" s="146"/>
      <x:c r="L331" s="43"/>
      <x:c r="M331" s="136"/>
      <x:c r="N331" s="136"/>
      <x:c r="O331" s="136"/>
      <x:c r="P331" s="136"/>
      <x:c r="Q331" s="136"/>
      <x:c r="R331" s="136"/>
      <x:c r="S331" s="136"/>
      <x:c r="T331" s="136"/>
      <x:c r="U331" s="136"/>
      <x:c r="V331" s="136"/>
      <x:c r="W331" s="136"/>
      <x:c r="X331" s="136"/>
      <x:c r="Y331" s="136"/>
      <x:c r="Z331" s="136"/>
    </x:row>
    <x:row r="332" ht="15" hidden="0" customHeight="1">
      <x:c r="A332" s="136"/>
      <x:c r="B332" s="136"/>
      <x:c r="C332" s="136"/>
      <x:c r="D332" s="136"/>
      <x:c r="E332" s="136"/>
      <x:c r="F332" s="136"/>
      <x:c r="G332" s="43"/>
      <x:c r="H332" s="136"/>
      <x:c r="I332" s="136"/>
      <x:c r="J332" s="146"/>
      <x:c r="K332" s="146"/>
      <x:c r="L332" s="43"/>
      <x:c r="M332" s="136"/>
      <x:c r="N332" s="136"/>
      <x:c r="O332" s="136"/>
      <x:c r="P332" s="136"/>
      <x:c r="Q332" s="136"/>
      <x:c r="R332" s="136"/>
      <x:c r="S332" s="136"/>
      <x:c r="T332" s="136"/>
      <x:c r="U332" s="136"/>
      <x:c r="V332" s="136"/>
      <x:c r="W332" s="136"/>
      <x:c r="X332" s="136"/>
      <x:c r="Y332" s="136"/>
      <x:c r="Z332" s="136"/>
    </x:row>
    <x:row r="333" ht="15" hidden="0" customHeight="1">
      <x:c r="A333" s="136"/>
      <x:c r="B333" s="136"/>
      <x:c r="C333" s="136"/>
      <x:c r="D333" s="136"/>
      <x:c r="E333" s="136"/>
      <x:c r="F333" s="136"/>
      <x:c r="G333" s="43"/>
      <x:c r="H333" s="136"/>
      <x:c r="I333" s="136"/>
      <x:c r="J333" s="146"/>
      <x:c r="K333" s="146"/>
      <x:c r="L333" s="43"/>
      <x:c r="M333" s="136"/>
      <x:c r="N333" s="136"/>
      <x:c r="O333" s="136"/>
      <x:c r="P333" s="136"/>
      <x:c r="Q333" s="136"/>
      <x:c r="R333" s="136"/>
      <x:c r="S333" s="136"/>
      <x:c r="T333" s="136"/>
      <x:c r="U333" s="136"/>
      <x:c r="V333" s="136"/>
      <x:c r="W333" s="136"/>
      <x:c r="X333" s="136"/>
      <x:c r="Y333" s="136"/>
      <x:c r="Z333" s="136"/>
    </x:row>
    <x:row r="334" ht="15" hidden="0" customHeight="1">
      <x:c r="A334" s="136"/>
      <x:c r="B334" s="136"/>
      <x:c r="C334" s="136"/>
      <x:c r="D334" s="136"/>
      <x:c r="E334" s="136"/>
      <x:c r="F334" s="136"/>
      <x:c r="G334" s="43"/>
      <x:c r="H334" s="136"/>
      <x:c r="I334" s="136"/>
      <x:c r="J334" s="146"/>
      <x:c r="K334" s="146"/>
      <x:c r="L334" s="43"/>
      <x:c r="M334" s="136"/>
      <x:c r="N334" s="136"/>
      <x:c r="O334" s="136"/>
      <x:c r="P334" s="136"/>
      <x:c r="Q334" s="136"/>
      <x:c r="R334" s="136"/>
      <x:c r="S334" s="136"/>
      <x:c r="T334" s="136"/>
      <x:c r="U334" s="136"/>
      <x:c r="V334" s="136"/>
      <x:c r="W334" s="136"/>
      <x:c r="X334" s="136"/>
      <x:c r="Y334" s="136"/>
      <x:c r="Z334" s="136"/>
    </x:row>
    <x:row r="335" ht="15" hidden="0" customHeight="1">
      <x:c r="A335" s="136"/>
      <x:c r="B335" s="136"/>
      <x:c r="C335" s="136"/>
      <x:c r="D335" s="136"/>
      <x:c r="E335" s="136"/>
      <x:c r="F335" s="136"/>
      <x:c r="G335" s="43"/>
      <x:c r="H335" s="136"/>
      <x:c r="I335" s="136"/>
      <x:c r="J335" s="146"/>
      <x:c r="K335" s="146"/>
      <x:c r="L335" s="43"/>
      <x:c r="M335" s="136"/>
      <x:c r="N335" s="136"/>
      <x:c r="O335" s="136"/>
      <x:c r="P335" s="136"/>
      <x:c r="Q335" s="136"/>
      <x:c r="R335" s="136"/>
      <x:c r="S335" s="136"/>
      <x:c r="T335" s="136"/>
      <x:c r="U335" s="136"/>
      <x:c r="V335" s="136"/>
      <x:c r="W335" s="136"/>
      <x:c r="X335" s="136"/>
      <x:c r="Y335" s="136"/>
      <x:c r="Z335" s="136"/>
    </x:row>
    <x:row r="336" ht="15" hidden="0" customHeight="1">
      <x:c r="A336" s="136"/>
      <x:c r="B336" s="136"/>
      <x:c r="C336" s="136"/>
      <x:c r="D336" s="136"/>
      <x:c r="E336" s="136"/>
      <x:c r="F336" s="136"/>
      <x:c r="G336" s="43"/>
      <x:c r="H336" s="136"/>
      <x:c r="I336" s="136"/>
      <x:c r="J336" s="146"/>
      <x:c r="K336" s="146"/>
      <x:c r="L336" s="43"/>
      <x:c r="M336" s="136"/>
      <x:c r="N336" s="136"/>
      <x:c r="O336" s="136"/>
      <x:c r="P336" s="136"/>
      <x:c r="Q336" s="136"/>
      <x:c r="R336" s="136"/>
      <x:c r="S336" s="136"/>
      <x:c r="T336" s="136"/>
      <x:c r="U336" s="136"/>
      <x:c r="V336" s="136"/>
      <x:c r="W336" s="136"/>
      <x:c r="X336" s="136"/>
      <x:c r="Y336" s="136"/>
      <x:c r="Z336" s="136"/>
    </x:row>
    <x:row r="337" ht="15" hidden="0" customHeight="1">
      <x:c r="A337" s="136"/>
      <x:c r="B337" s="136"/>
      <x:c r="C337" s="136"/>
      <x:c r="D337" s="136"/>
      <x:c r="E337" s="136"/>
      <x:c r="F337" s="136"/>
      <x:c r="G337" s="43"/>
      <x:c r="H337" s="136"/>
      <x:c r="I337" s="136"/>
      <x:c r="J337" s="146"/>
      <x:c r="K337" s="146"/>
      <x:c r="L337" s="43"/>
      <x:c r="M337" s="136"/>
      <x:c r="N337" s="136"/>
      <x:c r="O337" s="136"/>
      <x:c r="P337" s="136"/>
      <x:c r="Q337" s="136"/>
      <x:c r="R337" s="136"/>
      <x:c r="S337" s="136"/>
      <x:c r="T337" s="136"/>
      <x:c r="U337" s="136"/>
      <x:c r="V337" s="136"/>
      <x:c r="W337" s="136"/>
      <x:c r="X337" s="136"/>
      <x:c r="Y337" s="136"/>
      <x:c r="Z337" s="136"/>
    </x:row>
    <x:row r="338" ht="15" hidden="0" customHeight="1">
      <x:c r="A338" s="136"/>
      <x:c r="B338" s="136"/>
      <x:c r="C338" s="136"/>
      <x:c r="D338" s="136"/>
      <x:c r="E338" s="136"/>
      <x:c r="F338" s="136"/>
      <x:c r="G338" s="43"/>
      <x:c r="H338" s="136"/>
      <x:c r="I338" s="136"/>
      <x:c r="J338" s="146"/>
      <x:c r="K338" s="146"/>
      <x:c r="L338" s="43"/>
      <x:c r="M338" s="136"/>
      <x:c r="N338" s="136"/>
      <x:c r="O338" s="136"/>
      <x:c r="P338" s="136"/>
      <x:c r="Q338" s="136"/>
      <x:c r="R338" s="136"/>
      <x:c r="S338" s="136"/>
      <x:c r="T338" s="136"/>
      <x:c r="U338" s="136"/>
      <x:c r="V338" s="136"/>
      <x:c r="W338" s="136"/>
      <x:c r="X338" s="136"/>
      <x:c r="Y338" s="136"/>
      <x:c r="Z338" s="136"/>
    </x:row>
    <x:row r="339" ht="15" hidden="0" customHeight="1">
      <x:c r="A339" s="136"/>
      <x:c r="B339" s="136"/>
      <x:c r="C339" s="136"/>
      <x:c r="D339" s="136"/>
      <x:c r="E339" s="136"/>
      <x:c r="F339" s="136"/>
      <x:c r="G339" s="43"/>
      <x:c r="H339" s="136"/>
      <x:c r="I339" s="136"/>
      <x:c r="J339" s="146"/>
      <x:c r="K339" s="146"/>
      <x:c r="L339" s="43"/>
      <x:c r="M339" s="136"/>
      <x:c r="N339" s="136"/>
      <x:c r="O339" s="136"/>
      <x:c r="P339" s="136"/>
      <x:c r="Q339" s="136"/>
      <x:c r="R339" s="136"/>
      <x:c r="S339" s="136"/>
      <x:c r="T339" s="136"/>
      <x:c r="U339" s="136"/>
      <x:c r="V339" s="136"/>
      <x:c r="W339" s="136"/>
      <x:c r="X339" s="136"/>
      <x:c r="Y339" s="136"/>
      <x:c r="Z339" s="136"/>
    </x:row>
    <x:row r="340" ht="15" hidden="0" customHeight="1">
      <x:c r="A340" s="136"/>
      <x:c r="B340" s="136"/>
      <x:c r="C340" s="136"/>
      <x:c r="D340" s="136"/>
      <x:c r="E340" s="136"/>
      <x:c r="F340" s="136"/>
      <x:c r="G340" s="43"/>
      <x:c r="H340" s="136"/>
      <x:c r="I340" s="136"/>
      <x:c r="J340" s="146"/>
      <x:c r="K340" s="146"/>
      <x:c r="L340" s="43"/>
      <x:c r="M340" s="136"/>
      <x:c r="N340" s="136"/>
      <x:c r="O340" s="136"/>
      <x:c r="P340" s="136"/>
      <x:c r="Q340" s="136"/>
      <x:c r="R340" s="136"/>
      <x:c r="S340" s="136"/>
      <x:c r="T340" s="136"/>
      <x:c r="U340" s="136"/>
      <x:c r="V340" s="136"/>
      <x:c r="W340" s="136"/>
      <x:c r="X340" s="136"/>
      <x:c r="Y340" s="136"/>
      <x:c r="Z340" s="136"/>
    </x:row>
    <x:row r="341" ht="15" hidden="0" customHeight="1">
      <x:c r="A341" s="136"/>
      <x:c r="B341" s="136"/>
      <x:c r="C341" s="136"/>
      <x:c r="D341" s="136"/>
      <x:c r="E341" s="136"/>
      <x:c r="F341" s="136"/>
      <x:c r="G341" s="43"/>
      <x:c r="H341" s="136"/>
      <x:c r="I341" s="136"/>
      <x:c r="J341" s="146"/>
      <x:c r="K341" s="146"/>
      <x:c r="L341" s="43"/>
      <x:c r="M341" s="136"/>
      <x:c r="N341" s="136"/>
      <x:c r="O341" s="136"/>
      <x:c r="P341" s="136"/>
      <x:c r="Q341" s="136"/>
      <x:c r="R341" s="136"/>
      <x:c r="S341" s="136"/>
      <x:c r="T341" s="136"/>
      <x:c r="U341" s="136"/>
      <x:c r="V341" s="136"/>
      <x:c r="W341" s="136"/>
      <x:c r="X341" s="136"/>
      <x:c r="Y341" s="136"/>
      <x:c r="Z341" s="136"/>
    </x:row>
    <x:row r="342" ht="15" hidden="0" customHeight="1">
      <x:c r="A342" s="136"/>
      <x:c r="B342" s="136"/>
      <x:c r="C342" s="136"/>
      <x:c r="D342" s="136"/>
      <x:c r="E342" s="136"/>
      <x:c r="F342" s="136"/>
      <x:c r="G342" s="43"/>
      <x:c r="H342" s="136"/>
      <x:c r="I342" s="136"/>
      <x:c r="J342" s="146"/>
      <x:c r="K342" s="146"/>
      <x:c r="L342" s="43"/>
      <x:c r="M342" s="136"/>
      <x:c r="N342" s="136"/>
      <x:c r="O342" s="136"/>
      <x:c r="P342" s="136"/>
      <x:c r="Q342" s="136"/>
      <x:c r="R342" s="136"/>
      <x:c r="S342" s="136"/>
      <x:c r="T342" s="136"/>
      <x:c r="U342" s="136"/>
      <x:c r="V342" s="136"/>
      <x:c r="W342" s="136"/>
      <x:c r="X342" s="136"/>
      <x:c r="Y342" s="136"/>
      <x:c r="Z342" s="136"/>
    </x:row>
    <x:row r="343" ht="15" hidden="0" customHeight="1">
      <x:c r="A343" s="136"/>
      <x:c r="B343" s="136"/>
      <x:c r="C343" s="136"/>
      <x:c r="D343" s="136"/>
      <x:c r="E343" s="136"/>
      <x:c r="F343" s="136"/>
      <x:c r="G343" s="43"/>
      <x:c r="H343" s="136"/>
      <x:c r="I343" s="136"/>
      <x:c r="J343" s="146"/>
      <x:c r="K343" s="146"/>
      <x:c r="L343" s="43"/>
      <x:c r="M343" s="136"/>
      <x:c r="N343" s="136"/>
      <x:c r="O343" s="136"/>
      <x:c r="P343" s="136"/>
      <x:c r="Q343" s="136"/>
      <x:c r="R343" s="136"/>
      <x:c r="S343" s="136"/>
      <x:c r="T343" s="136"/>
      <x:c r="U343" s="136"/>
      <x:c r="V343" s="136"/>
      <x:c r="W343" s="136"/>
      <x:c r="X343" s="136"/>
      <x:c r="Y343" s="136"/>
      <x:c r="Z343" s="136"/>
    </x:row>
    <x:row r="344" ht="15" hidden="0" customHeight="1">
      <x:c r="A344" s="136"/>
      <x:c r="B344" s="136"/>
      <x:c r="C344" s="136"/>
      <x:c r="D344" s="136"/>
      <x:c r="E344" s="136"/>
      <x:c r="F344" s="136"/>
      <x:c r="G344" s="43"/>
      <x:c r="H344" s="136"/>
      <x:c r="I344" s="136"/>
      <x:c r="J344" s="146"/>
      <x:c r="K344" s="146"/>
      <x:c r="L344" s="43"/>
      <x:c r="M344" s="136"/>
      <x:c r="N344" s="136"/>
      <x:c r="O344" s="136"/>
      <x:c r="P344" s="136"/>
      <x:c r="Q344" s="136"/>
      <x:c r="R344" s="136"/>
      <x:c r="S344" s="136"/>
      <x:c r="T344" s="136"/>
      <x:c r="U344" s="136"/>
      <x:c r="V344" s="136"/>
      <x:c r="W344" s="136"/>
      <x:c r="X344" s="136"/>
      <x:c r="Y344" s="136"/>
      <x:c r="Z344" s="136"/>
    </x:row>
    <x:row r="345" ht="15" hidden="0" customHeight="1">
      <x:c r="A345" s="136"/>
      <x:c r="B345" s="136"/>
      <x:c r="C345" s="136"/>
      <x:c r="D345" s="136"/>
      <x:c r="E345" s="136"/>
      <x:c r="F345" s="136"/>
      <x:c r="G345" s="43"/>
      <x:c r="H345" s="136"/>
      <x:c r="I345" s="136"/>
      <x:c r="J345" s="146"/>
      <x:c r="K345" s="146"/>
      <x:c r="L345" s="43"/>
      <x:c r="M345" s="136"/>
      <x:c r="N345" s="136"/>
      <x:c r="O345" s="136"/>
      <x:c r="P345" s="136"/>
      <x:c r="Q345" s="136"/>
      <x:c r="R345" s="136"/>
      <x:c r="S345" s="136"/>
      <x:c r="T345" s="136"/>
      <x:c r="U345" s="136"/>
      <x:c r="V345" s="136"/>
      <x:c r="W345" s="136"/>
      <x:c r="X345" s="136"/>
      <x:c r="Y345" s="136"/>
      <x:c r="Z345" s="136"/>
    </x:row>
    <x:row r="346" ht="15" hidden="0" customHeight="1">
      <x:c r="A346" s="136"/>
      <x:c r="B346" s="136"/>
      <x:c r="C346" s="136"/>
      <x:c r="D346" s="136"/>
      <x:c r="E346" s="136"/>
      <x:c r="F346" s="136"/>
      <x:c r="G346" s="43"/>
      <x:c r="H346" s="136"/>
      <x:c r="I346" s="136"/>
      <x:c r="J346" s="146"/>
      <x:c r="K346" s="146"/>
      <x:c r="L346" s="43"/>
      <x:c r="M346" s="136"/>
      <x:c r="N346" s="136"/>
      <x:c r="O346" s="136"/>
      <x:c r="P346" s="136"/>
      <x:c r="Q346" s="136"/>
      <x:c r="R346" s="136"/>
      <x:c r="S346" s="136"/>
      <x:c r="T346" s="136"/>
      <x:c r="U346" s="136"/>
      <x:c r="V346" s="136"/>
      <x:c r="W346" s="136"/>
      <x:c r="X346" s="136"/>
      <x:c r="Y346" s="136"/>
      <x:c r="Z346" s="136"/>
    </x:row>
    <x:row r="347" ht="15" hidden="0" customHeight="1">
      <x:c r="A347" s="136"/>
      <x:c r="B347" s="136"/>
      <x:c r="C347" s="136"/>
      <x:c r="D347" s="136"/>
      <x:c r="E347" s="136"/>
      <x:c r="F347" s="136"/>
      <x:c r="G347" s="43"/>
      <x:c r="H347" s="136"/>
      <x:c r="I347" s="136"/>
      <x:c r="J347" s="146"/>
      <x:c r="K347" s="146"/>
      <x:c r="L347" s="43"/>
      <x:c r="M347" s="136"/>
      <x:c r="N347" s="136"/>
      <x:c r="O347" s="136"/>
      <x:c r="P347" s="136"/>
      <x:c r="Q347" s="136"/>
      <x:c r="R347" s="136"/>
      <x:c r="S347" s="136"/>
      <x:c r="T347" s="136"/>
      <x:c r="U347" s="136"/>
      <x:c r="V347" s="136"/>
      <x:c r="W347" s="136"/>
      <x:c r="X347" s="136"/>
      <x:c r="Y347" s="136"/>
      <x:c r="Z347" s="136"/>
    </x:row>
    <x:row r="348" ht="15" hidden="0" customHeight="1">
      <x:c r="A348" s="136"/>
      <x:c r="B348" s="136"/>
      <x:c r="C348" s="136"/>
      <x:c r="D348" s="136"/>
      <x:c r="E348" s="136"/>
      <x:c r="F348" s="136"/>
      <x:c r="G348" s="43"/>
      <x:c r="H348" s="136"/>
      <x:c r="I348" s="136"/>
      <x:c r="J348" s="146"/>
      <x:c r="K348" s="146"/>
      <x:c r="L348" s="43"/>
      <x:c r="M348" s="136"/>
      <x:c r="N348" s="136"/>
      <x:c r="O348" s="136"/>
      <x:c r="P348" s="136"/>
      <x:c r="Q348" s="136"/>
      <x:c r="R348" s="136"/>
      <x:c r="S348" s="136"/>
      <x:c r="T348" s="136"/>
      <x:c r="U348" s="136"/>
      <x:c r="V348" s="136"/>
      <x:c r="W348" s="136"/>
      <x:c r="X348" s="136"/>
      <x:c r="Y348" s="136"/>
      <x:c r="Z348" s="136"/>
    </x:row>
    <x:row r="349" ht="15" hidden="0" customHeight="1">
      <x:c r="A349" s="136"/>
      <x:c r="B349" s="136"/>
      <x:c r="C349" s="136"/>
      <x:c r="D349" s="136"/>
      <x:c r="E349" s="136"/>
      <x:c r="F349" s="136"/>
      <x:c r="G349" s="43"/>
      <x:c r="H349" s="136"/>
      <x:c r="I349" s="136"/>
      <x:c r="J349" s="146"/>
      <x:c r="K349" s="146"/>
      <x:c r="L349" s="43"/>
      <x:c r="M349" s="136"/>
      <x:c r="N349" s="136"/>
      <x:c r="O349" s="136"/>
      <x:c r="P349" s="136"/>
      <x:c r="Q349" s="136"/>
      <x:c r="R349" s="136"/>
      <x:c r="S349" s="136"/>
      <x:c r="T349" s="136"/>
      <x:c r="U349" s="136"/>
      <x:c r="V349" s="136"/>
      <x:c r="W349" s="136"/>
      <x:c r="X349" s="136"/>
      <x:c r="Y349" s="136"/>
      <x:c r="Z349" s="136"/>
    </x:row>
    <x:row r="350" ht="15" hidden="0" customHeight="1">
      <x:c r="A350" s="136"/>
      <x:c r="B350" s="136"/>
      <x:c r="C350" s="136"/>
      <x:c r="D350" s="136"/>
      <x:c r="E350" s="136"/>
      <x:c r="F350" s="136"/>
      <x:c r="G350" s="43"/>
      <x:c r="H350" s="136"/>
      <x:c r="I350" s="136"/>
      <x:c r="J350" s="146"/>
      <x:c r="K350" s="146"/>
      <x:c r="L350" s="43"/>
      <x:c r="M350" s="136"/>
      <x:c r="N350" s="136"/>
      <x:c r="O350" s="136"/>
      <x:c r="P350" s="136"/>
      <x:c r="Q350" s="136"/>
      <x:c r="R350" s="136"/>
      <x:c r="S350" s="136"/>
      <x:c r="T350" s="136"/>
      <x:c r="U350" s="136"/>
      <x:c r="V350" s="136"/>
      <x:c r="W350" s="136"/>
      <x:c r="X350" s="136"/>
      <x:c r="Y350" s="136"/>
      <x:c r="Z350" s="136"/>
    </x:row>
    <x:row r="351" ht="15" hidden="0" customHeight="1">
      <x:c r="A351" s="136"/>
      <x:c r="B351" s="136"/>
      <x:c r="C351" s="136"/>
      <x:c r="D351" s="136"/>
      <x:c r="E351" s="136"/>
      <x:c r="F351" s="136"/>
      <x:c r="G351" s="43"/>
      <x:c r="H351" s="136"/>
      <x:c r="I351" s="136"/>
      <x:c r="J351" s="146"/>
      <x:c r="K351" s="146"/>
      <x:c r="L351" s="43"/>
      <x:c r="M351" s="136"/>
      <x:c r="N351" s="136"/>
      <x:c r="O351" s="136"/>
      <x:c r="P351" s="136"/>
      <x:c r="Q351" s="136"/>
      <x:c r="R351" s="136"/>
      <x:c r="S351" s="136"/>
      <x:c r="T351" s="136"/>
      <x:c r="U351" s="136"/>
      <x:c r="V351" s="136"/>
      <x:c r="W351" s="136"/>
      <x:c r="X351" s="136"/>
      <x:c r="Y351" s="136"/>
      <x:c r="Z351" s="136"/>
    </x:row>
    <x:row r="352" ht="15" hidden="0" customHeight="1">
      <x:c r="A352" s="136"/>
      <x:c r="B352" s="136"/>
      <x:c r="C352" s="136"/>
      <x:c r="D352" s="136"/>
      <x:c r="E352" s="136"/>
      <x:c r="F352" s="136"/>
      <x:c r="G352" s="43"/>
      <x:c r="H352" s="136"/>
      <x:c r="I352" s="136"/>
      <x:c r="J352" s="146"/>
      <x:c r="K352" s="146"/>
      <x:c r="L352" s="43"/>
      <x:c r="M352" s="136"/>
      <x:c r="N352" s="136"/>
      <x:c r="O352" s="136"/>
      <x:c r="P352" s="136"/>
      <x:c r="Q352" s="136"/>
      <x:c r="R352" s="136"/>
      <x:c r="S352" s="136"/>
      <x:c r="T352" s="136"/>
      <x:c r="U352" s="136"/>
      <x:c r="V352" s="136"/>
      <x:c r="W352" s="136"/>
      <x:c r="X352" s="136"/>
      <x:c r="Y352" s="136"/>
      <x:c r="Z352" s="136"/>
    </x:row>
    <x:row r="353" ht="15" hidden="0" customHeight="1">
      <x:c r="A353" s="136"/>
      <x:c r="B353" s="136"/>
      <x:c r="C353" s="136"/>
      <x:c r="D353" s="136"/>
      <x:c r="E353" s="136"/>
      <x:c r="F353" s="136"/>
      <x:c r="G353" s="43"/>
      <x:c r="H353" s="136"/>
      <x:c r="I353" s="136"/>
      <x:c r="J353" s="146"/>
      <x:c r="K353" s="146"/>
      <x:c r="L353" s="43"/>
      <x:c r="M353" s="136"/>
      <x:c r="N353" s="136"/>
      <x:c r="O353" s="136"/>
      <x:c r="P353" s="136"/>
      <x:c r="Q353" s="136"/>
      <x:c r="R353" s="136"/>
      <x:c r="S353" s="136"/>
      <x:c r="T353" s="136"/>
      <x:c r="U353" s="136"/>
      <x:c r="V353" s="136"/>
      <x:c r="W353" s="136"/>
      <x:c r="X353" s="136"/>
      <x:c r="Y353" s="136"/>
      <x:c r="Z353" s="136"/>
    </x:row>
    <x:row r="354" ht="15" hidden="0" customHeight="1">
      <x:c r="A354" s="136"/>
      <x:c r="B354" s="136"/>
      <x:c r="C354" s="136"/>
      <x:c r="D354" s="136"/>
      <x:c r="E354" s="136"/>
      <x:c r="F354" s="136"/>
      <x:c r="G354" s="43"/>
      <x:c r="H354" s="136"/>
      <x:c r="I354" s="136"/>
      <x:c r="J354" s="146"/>
      <x:c r="K354" s="146"/>
      <x:c r="L354" s="43"/>
      <x:c r="M354" s="136"/>
      <x:c r="N354" s="136"/>
      <x:c r="O354" s="136"/>
      <x:c r="P354" s="136"/>
      <x:c r="Q354" s="136"/>
      <x:c r="R354" s="136"/>
      <x:c r="S354" s="136"/>
      <x:c r="T354" s="136"/>
      <x:c r="U354" s="136"/>
      <x:c r="V354" s="136"/>
      <x:c r="W354" s="136"/>
      <x:c r="X354" s="136"/>
      <x:c r="Y354" s="136"/>
      <x:c r="Z354" s="136"/>
    </x:row>
    <x:row r="355" ht="15" hidden="0" customHeight="1">
      <x:c r="A355" s="136"/>
      <x:c r="B355" s="136"/>
      <x:c r="C355" s="136"/>
      <x:c r="D355" s="136"/>
      <x:c r="E355" s="136"/>
      <x:c r="F355" s="136"/>
      <x:c r="G355" s="43"/>
      <x:c r="H355" s="136"/>
      <x:c r="I355" s="136"/>
      <x:c r="J355" s="146"/>
      <x:c r="K355" s="146"/>
      <x:c r="L355" s="43"/>
      <x:c r="M355" s="136"/>
      <x:c r="N355" s="136"/>
      <x:c r="O355" s="136"/>
      <x:c r="P355" s="136"/>
      <x:c r="Q355" s="136"/>
      <x:c r="R355" s="136"/>
      <x:c r="S355" s="136"/>
      <x:c r="T355" s="136"/>
      <x:c r="U355" s="136"/>
      <x:c r="V355" s="136"/>
      <x:c r="W355" s="136"/>
      <x:c r="X355" s="136"/>
      <x:c r="Y355" s="136"/>
      <x:c r="Z355" s="136"/>
    </x:row>
    <x:row r="356" ht="15" hidden="0" customHeight="1">
      <x:c r="A356" s="136"/>
      <x:c r="B356" s="136"/>
      <x:c r="C356" s="136"/>
      <x:c r="D356" s="136"/>
      <x:c r="E356" s="136"/>
      <x:c r="F356" s="136"/>
      <x:c r="G356" s="43"/>
      <x:c r="H356" s="136"/>
      <x:c r="I356" s="136"/>
      <x:c r="J356" s="146"/>
      <x:c r="K356" s="146"/>
      <x:c r="L356" s="43"/>
      <x:c r="M356" s="136"/>
      <x:c r="N356" s="136"/>
      <x:c r="O356" s="136"/>
      <x:c r="P356" s="136"/>
      <x:c r="Q356" s="136"/>
      <x:c r="R356" s="136"/>
      <x:c r="S356" s="136"/>
      <x:c r="T356" s="136"/>
      <x:c r="U356" s="136"/>
      <x:c r="V356" s="136"/>
      <x:c r="W356" s="136"/>
      <x:c r="X356" s="136"/>
      <x:c r="Y356" s="136"/>
      <x:c r="Z356" s="136"/>
    </x:row>
    <x:row r="357" ht="15" hidden="0" customHeight="1">
      <x:c r="A357" s="136"/>
      <x:c r="B357" s="136"/>
      <x:c r="C357" s="136"/>
      <x:c r="D357" s="136"/>
      <x:c r="E357" s="136"/>
      <x:c r="F357" s="136"/>
      <x:c r="G357" s="43"/>
      <x:c r="H357" s="136"/>
      <x:c r="I357" s="136"/>
      <x:c r="J357" s="146"/>
      <x:c r="K357" s="146"/>
      <x:c r="L357" s="43"/>
      <x:c r="M357" s="136"/>
      <x:c r="N357" s="136"/>
      <x:c r="O357" s="136"/>
      <x:c r="P357" s="136"/>
      <x:c r="Q357" s="136"/>
      <x:c r="R357" s="136"/>
      <x:c r="S357" s="136"/>
      <x:c r="T357" s="136"/>
      <x:c r="U357" s="136"/>
      <x:c r="V357" s="136"/>
      <x:c r="W357" s="136"/>
      <x:c r="X357" s="136"/>
      <x:c r="Y357" s="136"/>
      <x:c r="Z357" s="136"/>
    </x:row>
    <x:row r="358" ht="15" hidden="0" customHeight="1">
      <x:c r="A358" s="136"/>
      <x:c r="B358" s="136"/>
      <x:c r="C358" s="136"/>
      <x:c r="D358" s="136"/>
      <x:c r="E358" s="136"/>
      <x:c r="F358" s="136"/>
      <x:c r="G358" s="43"/>
      <x:c r="H358" s="136"/>
      <x:c r="I358" s="136"/>
      <x:c r="J358" s="146"/>
      <x:c r="K358" s="146"/>
      <x:c r="L358" s="43"/>
      <x:c r="M358" s="136"/>
      <x:c r="N358" s="136"/>
      <x:c r="O358" s="136"/>
      <x:c r="P358" s="136"/>
      <x:c r="Q358" s="136"/>
      <x:c r="R358" s="136"/>
      <x:c r="S358" s="136"/>
      <x:c r="T358" s="136"/>
      <x:c r="U358" s="136"/>
      <x:c r="V358" s="136"/>
      <x:c r="W358" s="136"/>
      <x:c r="X358" s="136"/>
      <x:c r="Y358" s="136"/>
      <x:c r="Z358" s="136"/>
    </x:row>
    <x:row r="359" ht="15" hidden="0" customHeight="1">
      <x:c r="A359" s="136"/>
      <x:c r="B359" s="136"/>
      <x:c r="C359" s="136"/>
      <x:c r="D359" s="136"/>
      <x:c r="E359" s="136"/>
      <x:c r="F359" s="136"/>
      <x:c r="G359" s="43"/>
      <x:c r="H359" s="136"/>
      <x:c r="I359" s="136"/>
      <x:c r="J359" s="146"/>
      <x:c r="K359" s="146"/>
      <x:c r="L359" s="43"/>
      <x:c r="M359" s="136"/>
      <x:c r="N359" s="136"/>
      <x:c r="O359" s="136"/>
      <x:c r="P359" s="136"/>
      <x:c r="Q359" s="136"/>
      <x:c r="R359" s="136"/>
      <x:c r="S359" s="136"/>
      <x:c r="T359" s="136"/>
      <x:c r="U359" s="136"/>
      <x:c r="V359" s="136"/>
      <x:c r="W359" s="136"/>
      <x:c r="X359" s="136"/>
      <x:c r="Y359" s="136"/>
      <x:c r="Z359" s="136"/>
    </x:row>
    <x:row r="360" ht="15" hidden="0" customHeight="1">
      <x:c r="A360" s="136"/>
      <x:c r="B360" s="136"/>
      <x:c r="C360" s="136"/>
      <x:c r="D360" s="136"/>
      <x:c r="E360" s="136"/>
      <x:c r="F360" s="136"/>
      <x:c r="G360" s="43"/>
      <x:c r="H360" s="136"/>
      <x:c r="I360" s="136"/>
      <x:c r="J360" s="146"/>
      <x:c r="K360" s="146"/>
      <x:c r="L360" s="43"/>
      <x:c r="M360" s="136"/>
      <x:c r="N360" s="136"/>
      <x:c r="O360" s="136"/>
      <x:c r="P360" s="136"/>
      <x:c r="Q360" s="136"/>
      <x:c r="R360" s="136"/>
      <x:c r="S360" s="136"/>
      <x:c r="T360" s="136"/>
      <x:c r="U360" s="136"/>
      <x:c r="V360" s="136"/>
      <x:c r="W360" s="136"/>
      <x:c r="X360" s="136"/>
      <x:c r="Y360" s="136"/>
      <x:c r="Z360" s="136"/>
    </x:row>
    <x:row r="361" ht="15" hidden="0" customHeight="1">
      <x:c r="A361" s="136"/>
      <x:c r="B361" s="136"/>
      <x:c r="C361" s="136"/>
      <x:c r="D361" s="136"/>
      <x:c r="E361" s="136"/>
      <x:c r="F361" s="136"/>
      <x:c r="G361" s="43"/>
      <x:c r="H361" s="136"/>
      <x:c r="I361" s="136"/>
      <x:c r="J361" s="146"/>
      <x:c r="K361" s="146"/>
      <x:c r="L361" s="43"/>
      <x:c r="M361" s="136"/>
      <x:c r="N361" s="136"/>
      <x:c r="O361" s="136"/>
      <x:c r="P361" s="136"/>
      <x:c r="Q361" s="136"/>
      <x:c r="R361" s="136"/>
      <x:c r="S361" s="136"/>
      <x:c r="T361" s="136"/>
      <x:c r="U361" s="136"/>
      <x:c r="V361" s="136"/>
      <x:c r="W361" s="136"/>
      <x:c r="X361" s="136"/>
      <x:c r="Y361" s="136"/>
      <x:c r="Z361" s="136"/>
    </x:row>
    <x:row r="362" ht="15" hidden="0" customHeight="1">
      <x:c r="A362" s="136"/>
      <x:c r="B362" s="136"/>
      <x:c r="C362" s="136"/>
      <x:c r="D362" s="136"/>
      <x:c r="E362" s="136"/>
      <x:c r="F362" s="136"/>
      <x:c r="G362" s="43"/>
      <x:c r="H362" s="136"/>
      <x:c r="I362" s="136"/>
      <x:c r="J362" s="146"/>
      <x:c r="K362" s="146"/>
      <x:c r="L362" s="43"/>
      <x:c r="M362" s="136"/>
      <x:c r="N362" s="136"/>
      <x:c r="O362" s="136"/>
      <x:c r="P362" s="136"/>
      <x:c r="Q362" s="136"/>
      <x:c r="R362" s="136"/>
      <x:c r="S362" s="136"/>
      <x:c r="T362" s="136"/>
      <x:c r="U362" s="136"/>
      <x:c r="V362" s="136"/>
      <x:c r="W362" s="136"/>
      <x:c r="X362" s="136"/>
      <x:c r="Y362" s="136"/>
      <x:c r="Z362" s="136"/>
    </x:row>
    <x:row r="363" ht="15" hidden="0" customHeight="1">
      <x:c r="A363" s="136"/>
      <x:c r="B363" s="136"/>
      <x:c r="C363" s="136"/>
      <x:c r="D363" s="136"/>
      <x:c r="E363" s="136"/>
      <x:c r="F363" s="136"/>
      <x:c r="G363" s="43"/>
      <x:c r="H363" s="136"/>
      <x:c r="I363" s="136"/>
      <x:c r="J363" s="146"/>
      <x:c r="K363" s="146"/>
      <x:c r="L363" s="43"/>
      <x:c r="M363" s="136"/>
      <x:c r="N363" s="136"/>
      <x:c r="O363" s="136"/>
      <x:c r="P363" s="136"/>
      <x:c r="Q363" s="136"/>
      <x:c r="R363" s="136"/>
      <x:c r="S363" s="136"/>
      <x:c r="T363" s="136"/>
      <x:c r="U363" s="136"/>
      <x:c r="V363" s="136"/>
      <x:c r="W363" s="136"/>
      <x:c r="X363" s="136"/>
      <x:c r="Y363" s="136"/>
      <x:c r="Z363" s="136"/>
    </x:row>
    <x:row r="364" ht="15" hidden="0" customHeight="1">
      <x:c r="A364" s="136"/>
      <x:c r="B364" s="136"/>
      <x:c r="C364" s="136"/>
      <x:c r="D364" s="136"/>
      <x:c r="E364" s="136"/>
      <x:c r="F364" s="136"/>
      <x:c r="G364" s="43"/>
      <x:c r="H364" s="136"/>
      <x:c r="I364" s="136"/>
      <x:c r="J364" s="146"/>
      <x:c r="K364" s="146"/>
      <x:c r="L364" s="43"/>
      <x:c r="M364" s="136"/>
      <x:c r="N364" s="136"/>
      <x:c r="O364" s="136"/>
      <x:c r="P364" s="136"/>
      <x:c r="Q364" s="136"/>
      <x:c r="R364" s="136"/>
      <x:c r="S364" s="136"/>
      <x:c r="T364" s="136"/>
      <x:c r="U364" s="136"/>
      <x:c r="V364" s="136"/>
      <x:c r="W364" s="136"/>
      <x:c r="X364" s="136"/>
      <x:c r="Y364" s="136"/>
      <x:c r="Z364" s="136"/>
    </x:row>
    <x:row r="365" ht="15" hidden="0" customHeight="1">
      <x:c r="A365" s="136"/>
      <x:c r="B365" s="136"/>
      <x:c r="C365" s="136"/>
      <x:c r="D365" s="136"/>
      <x:c r="E365" s="136"/>
      <x:c r="F365" s="136"/>
      <x:c r="G365" s="43"/>
      <x:c r="H365" s="136"/>
      <x:c r="I365" s="136"/>
      <x:c r="J365" s="146"/>
      <x:c r="K365" s="146"/>
      <x:c r="L365" s="43"/>
      <x:c r="M365" s="136"/>
      <x:c r="N365" s="136"/>
      <x:c r="O365" s="136"/>
      <x:c r="P365" s="136"/>
      <x:c r="Q365" s="136"/>
      <x:c r="R365" s="136"/>
      <x:c r="S365" s="136"/>
      <x:c r="T365" s="136"/>
      <x:c r="U365" s="136"/>
      <x:c r="V365" s="136"/>
      <x:c r="W365" s="136"/>
      <x:c r="X365" s="136"/>
      <x:c r="Y365" s="136"/>
      <x:c r="Z365" s="136"/>
    </x:row>
    <x:row r="366" ht="15" hidden="0" customHeight="1">
      <x:c r="A366" s="136"/>
      <x:c r="B366" s="136"/>
      <x:c r="C366" s="136"/>
      <x:c r="D366" s="136"/>
      <x:c r="E366" s="136"/>
      <x:c r="F366" s="136"/>
      <x:c r="G366" s="43"/>
      <x:c r="H366" s="136"/>
      <x:c r="I366" s="136"/>
      <x:c r="J366" s="146"/>
      <x:c r="K366" s="146"/>
      <x:c r="L366" s="43"/>
      <x:c r="M366" s="136"/>
      <x:c r="N366" s="136"/>
      <x:c r="O366" s="136"/>
      <x:c r="P366" s="136"/>
      <x:c r="Q366" s="136"/>
      <x:c r="R366" s="136"/>
      <x:c r="S366" s="136"/>
      <x:c r="T366" s="136"/>
      <x:c r="U366" s="136"/>
      <x:c r="V366" s="136"/>
      <x:c r="W366" s="136"/>
      <x:c r="X366" s="136"/>
      <x:c r="Y366" s="136"/>
      <x:c r="Z366" s="136"/>
    </x:row>
    <x:row r="367" ht="15" hidden="0" customHeight="1">
      <x:c r="A367" s="136"/>
      <x:c r="B367" s="136"/>
      <x:c r="C367" s="136"/>
      <x:c r="D367" s="136"/>
      <x:c r="E367" s="136"/>
      <x:c r="F367" s="136"/>
      <x:c r="G367" s="43"/>
      <x:c r="H367" s="136"/>
      <x:c r="I367" s="136"/>
      <x:c r="J367" s="146"/>
      <x:c r="K367" s="146"/>
      <x:c r="L367" s="43"/>
      <x:c r="M367" s="136"/>
      <x:c r="N367" s="136"/>
      <x:c r="O367" s="136"/>
      <x:c r="P367" s="136"/>
      <x:c r="Q367" s="136"/>
      <x:c r="R367" s="136"/>
      <x:c r="S367" s="136"/>
      <x:c r="T367" s="136"/>
      <x:c r="U367" s="136"/>
      <x:c r="V367" s="136"/>
      <x:c r="W367" s="136"/>
      <x:c r="X367" s="136"/>
      <x:c r="Y367" s="136"/>
      <x:c r="Z367" s="136"/>
    </x:row>
    <x:row r="368" ht="15" hidden="0" customHeight="1">
      <x:c r="A368" s="136"/>
      <x:c r="B368" s="136"/>
      <x:c r="C368" s="136"/>
      <x:c r="D368" s="136"/>
      <x:c r="E368" s="136"/>
      <x:c r="F368" s="136"/>
      <x:c r="G368" s="43"/>
      <x:c r="H368" s="136"/>
      <x:c r="I368" s="136"/>
      <x:c r="J368" s="146"/>
      <x:c r="K368" s="146"/>
      <x:c r="L368" s="43"/>
      <x:c r="M368" s="136"/>
      <x:c r="N368" s="136"/>
      <x:c r="O368" s="136"/>
      <x:c r="P368" s="136"/>
      <x:c r="Q368" s="136"/>
      <x:c r="R368" s="136"/>
      <x:c r="S368" s="136"/>
      <x:c r="T368" s="136"/>
      <x:c r="U368" s="136"/>
      <x:c r="V368" s="136"/>
      <x:c r="W368" s="136"/>
      <x:c r="X368" s="136"/>
      <x:c r="Y368" s="136"/>
      <x:c r="Z368" s="136"/>
    </x:row>
    <x:row r="369" ht="15" hidden="0" customHeight="1">
      <x:c r="A369" s="136"/>
      <x:c r="B369" s="136"/>
      <x:c r="C369" s="136"/>
      <x:c r="D369" s="136"/>
      <x:c r="E369" s="136"/>
      <x:c r="F369" s="136"/>
      <x:c r="G369" s="43"/>
      <x:c r="H369" s="136"/>
      <x:c r="I369" s="136"/>
      <x:c r="J369" s="146"/>
      <x:c r="K369" s="146"/>
      <x:c r="L369" s="43"/>
      <x:c r="M369" s="136"/>
      <x:c r="N369" s="136"/>
      <x:c r="O369" s="136"/>
      <x:c r="P369" s="136"/>
      <x:c r="Q369" s="136"/>
      <x:c r="R369" s="136"/>
      <x:c r="S369" s="136"/>
      <x:c r="T369" s="136"/>
      <x:c r="U369" s="136"/>
      <x:c r="V369" s="136"/>
      <x:c r="W369" s="136"/>
      <x:c r="X369" s="136"/>
      <x:c r="Y369" s="136"/>
      <x:c r="Z369" s="136"/>
    </x:row>
    <x:row r="370" ht="15" hidden="0" customHeight="1">
      <x:c r="A370" s="136"/>
      <x:c r="B370" s="136"/>
      <x:c r="C370" s="136"/>
      <x:c r="D370" s="136"/>
      <x:c r="E370" s="136"/>
      <x:c r="F370" s="136"/>
      <x:c r="G370" s="43"/>
      <x:c r="H370" s="136"/>
      <x:c r="I370" s="136"/>
      <x:c r="J370" s="146"/>
      <x:c r="K370" s="146"/>
      <x:c r="L370" s="43"/>
      <x:c r="M370" s="136"/>
      <x:c r="N370" s="136"/>
      <x:c r="O370" s="136"/>
      <x:c r="P370" s="136"/>
      <x:c r="Q370" s="136"/>
      <x:c r="R370" s="136"/>
      <x:c r="S370" s="136"/>
      <x:c r="T370" s="136"/>
      <x:c r="U370" s="136"/>
      <x:c r="V370" s="136"/>
      <x:c r="W370" s="136"/>
      <x:c r="X370" s="136"/>
      <x:c r="Y370" s="136"/>
      <x:c r="Z370" s="136"/>
    </x:row>
    <x:row r="371" ht="15" hidden="0" customHeight="1">
      <x:c r="A371" s="136"/>
      <x:c r="B371" s="136"/>
      <x:c r="C371" s="136"/>
      <x:c r="D371" s="136"/>
      <x:c r="E371" s="136"/>
      <x:c r="F371" s="136"/>
      <x:c r="G371" s="43"/>
      <x:c r="H371" s="136"/>
      <x:c r="I371" s="136"/>
      <x:c r="J371" s="146"/>
      <x:c r="K371" s="146"/>
      <x:c r="L371" s="43"/>
      <x:c r="M371" s="136"/>
      <x:c r="N371" s="136"/>
      <x:c r="O371" s="136"/>
      <x:c r="P371" s="136"/>
      <x:c r="Q371" s="136"/>
      <x:c r="R371" s="136"/>
      <x:c r="S371" s="136"/>
      <x:c r="T371" s="136"/>
      <x:c r="U371" s="136"/>
      <x:c r="V371" s="136"/>
      <x:c r="W371" s="136"/>
      <x:c r="X371" s="136"/>
      <x:c r="Y371" s="136"/>
      <x:c r="Z371" s="136"/>
    </x:row>
    <x:row r="372" ht="15" hidden="0" customHeight="1">
      <x:c r="A372" s="136"/>
      <x:c r="B372" s="136"/>
      <x:c r="C372" s="136"/>
      <x:c r="D372" s="136"/>
      <x:c r="E372" s="136"/>
      <x:c r="F372" s="136"/>
      <x:c r="G372" s="43"/>
      <x:c r="H372" s="136"/>
      <x:c r="I372" s="136"/>
      <x:c r="J372" s="146"/>
      <x:c r="K372" s="146"/>
      <x:c r="L372" s="43"/>
      <x:c r="M372" s="136"/>
      <x:c r="N372" s="136"/>
      <x:c r="O372" s="136"/>
      <x:c r="P372" s="136"/>
      <x:c r="Q372" s="136"/>
      <x:c r="R372" s="136"/>
      <x:c r="S372" s="136"/>
      <x:c r="T372" s="136"/>
      <x:c r="U372" s="136"/>
      <x:c r="V372" s="136"/>
      <x:c r="W372" s="136"/>
      <x:c r="X372" s="136"/>
      <x:c r="Y372" s="136"/>
      <x:c r="Z372" s="136"/>
    </x:row>
    <x:row r="373" ht="15" hidden="0" customHeight="1">
      <x:c r="A373" s="136"/>
      <x:c r="B373" s="136"/>
      <x:c r="C373" s="136"/>
      <x:c r="D373" s="136"/>
      <x:c r="E373" s="136"/>
      <x:c r="F373" s="136"/>
      <x:c r="G373" s="43"/>
      <x:c r="H373" s="136"/>
      <x:c r="I373" s="136"/>
      <x:c r="J373" s="146"/>
      <x:c r="K373" s="146"/>
      <x:c r="L373" s="43"/>
      <x:c r="M373" s="136"/>
      <x:c r="N373" s="136"/>
      <x:c r="O373" s="136"/>
      <x:c r="P373" s="136"/>
      <x:c r="Q373" s="136"/>
      <x:c r="R373" s="136"/>
      <x:c r="S373" s="136"/>
      <x:c r="T373" s="136"/>
      <x:c r="U373" s="136"/>
      <x:c r="V373" s="136"/>
      <x:c r="W373" s="136"/>
      <x:c r="X373" s="136"/>
      <x:c r="Y373" s="136"/>
      <x:c r="Z373" s="136"/>
    </x:row>
    <x:row r="374" ht="15" hidden="0" customHeight="1">
      <x:c r="A374" s="136"/>
      <x:c r="B374" s="136"/>
      <x:c r="C374" s="136"/>
      <x:c r="D374" s="136"/>
      <x:c r="E374" s="136"/>
      <x:c r="F374" s="136"/>
      <x:c r="G374" s="43"/>
      <x:c r="H374" s="136"/>
      <x:c r="I374" s="136"/>
      <x:c r="J374" s="146"/>
      <x:c r="K374" s="146"/>
      <x:c r="L374" s="43"/>
      <x:c r="M374" s="136"/>
      <x:c r="N374" s="136"/>
      <x:c r="O374" s="136"/>
      <x:c r="P374" s="136"/>
      <x:c r="Q374" s="136"/>
      <x:c r="R374" s="136"/>
      <x:c r="S374" s="136"/>
      <x:c r="T374" s="136"/>
      <x:c r="U374" s="136"/>
      <x:c r="V374" s="136"/>
      <x:c r="W374" s="136"/>
      <x:c r="X374" s="136"/>
      <x:c r="Y374" s="136"/>
      <x:c r="Z374" s="136"/>
    </x:row>
    <x:row r="375" ht="15" hidden="0" customHeight="1">
      <x:c r="A375" s="136"/>
      <x:c r="B375" s="136"/>
      <x:c r="C375" s="136"/>
      <x:c r="D375" s="136"/>
      <x:c r="E375" s="136"/>
      <x:c r="F375" s="136"/>
      <x:c r="G375" s="43"/>
      <x:c r="H375" s="136"/>
      <x:c r="I375" s="136"/>
      <x:c r="J375" s="146"/>
      <x:c r="K375" s="146"/>
      <x:c r="L375" s="43"/>
      <x:c r="M375" s="136"/>
      <x:c r="N375" s="136"/>
      <x:c r="O375" s="136"/>
      <x:c r="P375" s="136"/>
      <x:c r="Q375" s="136"/>
      <x:c r="R375" s="136"/>
      <x:c r="S375" s="136"/>
      <x:c r="T375" s="136"/>
      <x:c r="U375" s="136"/>
      <x:c r="V375" s="136"/>
      <x:c r="W375" s="136"/>
      <x:c r="X375" s="136"/>
      <x:c r="Y375" s="136"/>
      <x:c r="Z375" s="136"/>
    </x:row>
    <x:row r="376" ht="15" hidden="0" customHeight="1">
      <x:c r="A376" s="136"/>
      <x:c r="B376" s="136"/>
      <x:c r="C376" s="136"/>
      <x:c r="D376" s="136"/>
      <x:c r="E376" s="136"/>
      <x:c r="F376" s="136"/>
      <x:c r="G376" s="43"/>
      <x:c r="H376" s="136"/>
      <x:c r="I376" s="136"/>
      <x:c r="J376" s="146"/>
      <x:c r="K376" s="146"/>
      <x:c r="L376" s="43"/>
      <x:c r="M376" s="136"/>
      <x:c r="N376" s="136"/>
      <x:c r="O376" s="136"/>
      <x:c r="P376" s="136"/>
      <x:c r="Q376" s="136"/>
      <x:c r="R376" s="136"/>
      <x:c r="S376" s="136"/>
      <x:c r="T376" s="136"/>
      <x:c r="U376" s="136"/>
      <x:c r="V376" s="136"/>
      <x:c r="W376" s="136"/>
      <x:c r="X376" s="136"/>
      <x:c r="Y376" s="136"/>
      <x:c r="Z376" s="136"/>
    </x:row>
    <x:row r="377" ht="15" hidden="0" customHeight="1">
      <x:c r="A377" s="136"/>
      <x:c r="B377" s="136"/>
      <x:c r="C377" s="136"/>
      <x:c r="D377" s="136"/>
      <x:c r="E377" s="136"/>
      <x:c r="F377" s="136"/>
      <x:c r="G377" s="43"/>
      <x:c r="H377" s="136"/>
      <x:c r="I377" s="136"/>
      <x:c r="J377" s="146"/>
      <x:c r="K377" s="146"/>
      <x:c r="L377" s="43"/>
      <x:c r="M377" s="136"/>
      <x:c r="N377" s="136"/>
      <x:c r="O377" s="136"/>
      <x:c r="P377" s="136"/>
      <x:c r="Q377" s="136"/>
      <x:c r="R377" s="136"/>
      <x:c r="S377" s="136"/>
      <x:c r="T377" s="136"/>
      <x:c r="U377" s="136"/>
      <x:c r="V377" s="136"/>
      <x:c r="W377" s="136"/>
      <x:c r="X377" s="136"/>
      <x:c r="Y377" s="136"/>
      <x:c r="Z377" s="136"/>
    </x:row>
    <x:row r="378" ht="15" hidden="0" customHeight="1">
      <x:c r="A378" s="136"/>
      <x:c r="B378" s="136"/>
      <x:c r="C378" s="136"/>
      <x:c r="D378" s="136"/>
      <x:c r="E378" s="136"/>
      <x:c r="F378" s="136"/>
      <x:c r="G378" s="43"/>
      <x:c r="H378" s="136"/>
      <x:c r="I378" s="136"/>
      <x:c r="J378" s="146"/>
      <x:c r="K378" s="146"/>
      <x:c r="L378" s="43"/>
      <x:c r="M378" s="136"/>
      <x:c r="N378" s="136"/>
      <x:c r="O378" s="136"/>
      <x:c r="P378" s="136"/>
      <x:c r="Q378" s="136"/>
      <x:c r="R378" s="136"/>
      <x:c r="S378" s="136"/>
      <x:c r="T378" s="136"/>
      <x:c r="U378" s="136"/>
      <x:c r="V378" s="136"/>
      <x:c r="W378" s="136"/>
      <x:c r="X378" s="136"/>
      <x:c r="Y378" s="136"/>
      <x:c r="Z378" s="136"/>
    </x:row>
    <x:row r="379" ht="15" hidden="0" customHeight="1">
      <x:c r="A379" s="136"/>
      <x:c r="B379" s="136"/>
      <x:c r="C379" s="136"/>
      <x:c r="D379" s="136"/>
      <x:c r="E379" s="136"/>
      <x:c r="F379" s="136"/>
      <x:c r="G379" s="43"/>
      <x:c r="H379" s="136"/>
      <x:c r="I379" s="136"/>
      <x:c r="J379" s="146"/>
      <x:c r="K379" s="146"/>
      <x:c r="L379" s="43"/>
      <x:c r="M379" s="136"/>
      <x:c r="N379" s="136"/>
      <x:c r="O379" s="136"/>
      <x:c r="P379" s="136"/>
      <x:c r="Q379" s="136"/>
      <x:c r="R379" s="136"/>
      <x:c r="S379" s="136"/>
      <x:c r="T379" s="136"/>
      <x:c r="U379" s="136"/>
      <x:c r="V379" s="136"/>
      <x:c r="W379" s="136"/>
      <x:c r="X379" s="136"/>
      <x:c r="Y379" s="136"/>
      <x:c r="Z379" s="136"/>
    </x:row>
    <x:row r="380" ht="15" hidden="0" customHeight="1">
      <x:c r="A380" s="136"/>
      <x:c r="B380" s="136"/>
      <x:c r="C380" s="136"/>
      <x:c r="D380" s="136"/>
      <x:c r="E380" s="136"/>
      <x:c r="F380" s="136"/>
      <x:c r="G380" s="43"/>
      <x:c r="H380" s="136"/>
      <x:c r="I380" s="136"/>
      <x:c r="J380" s="146"/>
      <x:c r="K380" s="146"/>
      <x:c r="L380" s="43"/>
      <x:c r="M380" s="136"/>
      <x:c r="N380" s="136"/>
      <x:c r="O380" s="136"/>
      <x:c r="P380" s="136"/>
      <x:c r="Q380" s="136"/>
      <x:c r="R380" s="136"/>
      <x:c r="S380" s="136"/>
      <x:c r="T380" s="136"/>
      <x:c r="U380" s="136"/>
      <x:c r="V380" s="136"/>
      <x:c r="W380" s="136"/>
      <x:c r="X380" s="136"/>
      <x:c r="Y380" s="136"/>
      <x:c r="Z380" s="136"/>
    </x:row>
    <x:row r="381" ht="15" hidden="0" customHeight="1">
      <x:c r="A381" s="136"/>
      <x:c r="B381" s="136"/>
      <x:c r="C381" s="136"/>
      <x:c r="D381" s="136"/>
      <x:c r="E381" s="136"/>
      <x:c r="F381" s="136"/>
      <x:c r="G381" s="43"/>
      <x:c r="H381" s="136"/>
      <x:c r="I381" s="136"/>
      <x:c r="J381" s="146"/>
      <x:c r="K381" s="146"/>
      <x:c r="L381" s="43"/>
      <x:c r="M381" s="136"/>
      <x:c r="N381" s="136"/>
      <x:c r="O381" s="136"/>
      <x:c r="P381" s="136"/>
      <x:c r="Q381" s="136"/>
      <x:c r="R381" s="136"/>
      <x:c r="S381" s="136"/>
      <x:c r="T381" s="136"/>
      <x:c r="U381" s="136"/>
      <x:c r="V381" s="136"/>
      <x:c r="W381" s="136"/>
      <x:c r="X381" s="136"/>
      <x:c r="Y381" s="136"/>
      <x:c r="Z381" s="136"/>
    </x:row>
    <x:row r="382" ht="15" hidden="0" customHeight="1">
      <x:c r="A382" s="136"/>
      <x:c r="B382" s="136"/>
      <x:c r="C382" s="136"/>
      <x:c r="D382" s="136"/>
      <x:c r="E382" s="136"/>
      <x:c r="F382" s="136"/>
      <x:c r="G382" s="43"/>
      <x:c r="H382" s="136"/>
      <x:c r="I382" s="136"/>
      <x:c r="J382" s="146"/>
      <x:c r="K382" s="146"/>
      <x:c r="L382" s="43"/>
      <x:c r="M382" s="136"/>
      <x:c r="N382" s="136"/>
      <x:c r="O382" s="136"/>
      <x:c r="P382" s="136"/>
      <x:c r="Q382" s="136"/>
      <x:c r="R382" s="136"/>
      <x:c r="S382" s="136"/>
      <x:c r="T382" s="136"/>
      <x:c r="U382" s="136"/>
      <x:c r="V382" s="136"/>
      <x:c r="W382" s="136"/>
      <x:c r="X382" s="136"/>
      <x:c r="Y382" s="136"/>
      <x:c r="Z382" s="136"/>
    </x:row>
    <x:row r="383" ht="15" hidden="0" customHeight="1">
      <x:c r="A383" s="136"/>
      <x:c r="B383" s="136"/>
      <x:c r="C383" s="136"/>
      <x:c r="D383" s="136"/>
      <x:c r="E383" s="136"/>
      <x:c r="F383" s="136"/>
      <x:c r="G383" s="43"/>
      <x:c r="H383" s="136"/>
      <x:c r="I383" s="136"/>
      <x:c r="J383" s="146"/>
      <x:c r="K383" s="146"/>
      <x:c r="L383" s="43"/>
      <x:c r="M383" s="136"/>
      <x:c r="N383" s="136"/>
      <x:c r="O383" s="136"/>
      <x:c r="P383" s="136"/>
      <x:c r="Q383" s="136"/>
      <x:c r="R383" s="136"/>
      <x:c r="S383" s="136"/>
      <x:c r="T383" s="136"/>
      <x:c r="U383" s="136"/>
      <x:c r="V383" s="136"/>
      <x:c r="W383" s="136"/>
      <x:c r="X383" s="136"/>
      <x:c r="Y383" s="136"/>
      <x:c r="Z383" s="136"/>
    </x:row>
    <x:row r="384" ht="15" hidden="0" customHeight="1">
      <x:c r="A384" s="136"/>
      <x:c r="B384" s="136"/>
      <x:c r="C384" s="136"/>
      <x:c r="D384" s="136"/>
      <x:c r="E384" s="136"/>
      <x:c r="F384" s="136"/>
      <x:c r="G384" s="43"/>
      <x:c r="H384" s="136"/>
      <x:c r="I384" s="136"/>
      <x:c r="J384" s="146"/>
      <x:c r="K384" s="146"/>
      <x:c r="L384" s="43"/>
      <x:c r="M384" s="136"/>
      <x:c r="N384" s="136"/>
      <x:c r="O384" s="136"/>
      <x:c r="P384" s="136"/>
      <x:c r="Q384" s="136"/>
      <x:c r="R384" s="136"/>
      <x:c r="S384" s="136"/>
      <x:c r="T384" s="136"/>
      <x:c r="U384" s="136"/>
      <x:c r="V384" s="136"/>
      <x:c r="W384" s="136"/>
      <x:c r="X384" s="136"/>
      <x:c r="Y384" s="136"/>
      <x:c r="Z384" s="136"/>
    </x:row>
    <x:row r="385" ht="15" hidden="0" customHeight="1">
      <x:c r="A385" s="136"/>
      <x:c r="B385" s="136"/>
      <x:c r="C385" s="136"/>
      <x:c r="D385" s="136"/>
      <x:c r="E385" s="136"/>
      <x:c r="F385" s="136"/>
      <x:c r="G385" s="43"/>
      <x:c r="H385" s="136"/>
      <x:c r="I385" s="136"/>
      <x:c r="J385" s="146"/>
      <x:c r="K385" s="146"/>
      <x:c r="L385" s="43"/>
      <x:c r="M385" s="136"/>
      <x:c r="N385" s="136"/>
      <x:c r="O385" s="136"/>
      <x:c r="P385" s="136"/>
      <x:c r="Q385" s="136"/>
      <x:c r="R385" s="136"/>
      <x:c r="S385" s="136"/>
      <x:c r="T385" s="136"/>
      <x:c r="U385" s="136"/>
      <x:c r="V385" s="136"/>
      <x:c r="W385" s="136"/>
      <x:c r="X385" s="136"/>
      <x:c r="Y385" s="136"/>
      <x:c r="Z385" s="136"/>
    </x:row>
    <x:row r="386" ht="15" hidden="0" customHeight="1">
      <x:c r="A386" s="136"/>
      <x:c r="B386" s="136"/>
      <x:c r="C386" s="136"/>
      <x:c r="D386" s="136"/>
      <x:c r="E386" s="136"/>
      <x:c r="F386" s="136"/>
      <x:c r="G386" s="43"/>
      <x:c r="H386" s="136"/>
      <x:c r="I386" s="136"/>
      <x:c r="J386" s="146"/>
      <x:c r="K386" s="146"/>
      <x:c r="L386" s="43"/>
      <x:c r="M386" s="136"/>
      <x:c r="N386" s="136"/>
      <x:c r="O386" s="136"/>
      <x:c r="P386" s="136"/>
      <x:c r="Q386" s="136"/>
      <x:c r="R386" s="136"/>
      <x:c r="S386" s="136"/>
      <x:c r="T386" s="136"/>
      <x:c r="U386" s="136"/>
      <x:c r="V386" s="136"/>
      <x:c r="W386" s="136"/>
      <x:c r="X386" s="136"/>
      <x:c r="Y386" s="136"/>
      <x:c r="Z386" s="136"/>
    </x:row>
    <x:row r="387" ht="15" hidden="0" customHeight="1">
      <x:c r="A387" s="136"/>
      <x:c r="B387" s="136"/>
      <x:c r="C387" s="136"/>
      <x:c r="D387" s="136"/>
      <x:c r="E387" s="136"/>
      <x:c r="F387" s="136"/>
      <x:c r="G387" s="43"/>
      <x:c r="H387" s="136"/>
      <x:c r="I387" s="136"/>
      <x:c r="J387" s="146"/>
      <x:c r="K387" s="146"/>
      <x:c r="L387" s="43"/>
      <x:c r="M387" s="136"/>
      <x:c r="N387" s="136"/>
      <x:c r="O387" s="136"/>
      <x:c r="P387" s="136"/>
      <x:c r="Q387" s="136"/>
      <x:c r="R387" s="136"/>
      <x:c r="S387" s="136"/>
      <x:c r="T387" s="136"/>
      <x:c r="U387" s="136"/>
      <x:c r="V387" s="136"/>
      <x:c r="W387" s="136"/>
      <x:c r="X387" s="136"/>
      <x:c r="Y387" s="136"/>
      <x:c r="Z387" s="136"/>
    </x:row>
    <x:row r="388" ht="15" hidden="0" customHeight="1">
      <x:c r="A388" s="136"/>
      <x:c r="B388" s="136"/>
      <x:c r="C388" s="136"/>
      <x:c r="D388" s="136"/>
      <x:c r="E388" s="136"/>
      <x:c r="F388" s="136"/>
      <x:c r="G388" s="43"/>
      <x:c r="H388" s="136"/>
      <x:c r="I388" s="136"/>
      <x:c r="J388" s="146"/>
      <x:c r="K388" s="146"/>
      <x:c r="L388" s="43"/>
      <x:c r="M388" s="136"/>
      <x:c r="N388" s="136"/>
      <x:c r="O388" s="136"/>
      <x:c r="P388" s="136"/>
      <x:c r="Q388" s="136"/>
      <x:c r="R388" s="136"/>
      <x:c r="S388" s="136"/>
      <x:c r="T388" s="136"/>
      <x:c r="U388" s="136"/>
      <x:c r="V388" s="136"/>
      <x:c r="W388" s="136"/>
      <x:c r="X388" s="136"/>
      <x:c r="Y388" s="136"/>
      <x:c r="Z388" s="136"/>
    </x:row>
    <x:row r="389" ht="15" hidden="0" customHeight="1">
      <x:c r="A389" s="136"/>
      <x:c r="B389" s="136"/>
      <x:c r="C389" s="136"/>
      <x:c r="D389" s="136"/>
      <x:c r="E389" s="136"/>
      <x:c r="F389" s="136"/>
      <x:c r="G389" s="43"/>
      <x:c r="H389" s="136"/>
      <x:c r="I389" s="136"/>
      <x:c r="J389" s="146"/>
      <x:c r="K389" s="146"/>
      <x:c r="L389" s="43"/>
      <x:c r="M389" s="136"/>
      <x:c r="N389" s="136"/>
      <x:c r="O389" s="136"/>
      <x:c r="P389" s="136"/>
      <x:c r="Q389" s="136"/>
      <x:c r="R389" s="136"/>
      <x:c r="S389" s="136"/>
      <x:c r="T389" s="136"/>
      <x:c r="U389" s="136"/>
      <x:c r="V389" s="136"/>
      <x:c r="W389" s="136"/>
      <x:c r="X389" s="136"/>
      <x:c r="Y389" s="136"/>
      <x:c r="Z389" s="136"/>
    </x:row>
    <x:row r="390" ht="15" hidden="0" customHeight="1">
      <x:c r="A390" s="136"/>
      <x:c r="B390" s="136"/>
      <x:c r="C390" s="136"/>
      <x:c r="D390" s="136"/>
      <x:c r="E390" s="136"/>
      <x:c r="F390" s="136"/>
      <x:c r="G390" s="43"/>
      <x:c r="H390" s="136"/>
      <x:c r="I390" s="136"/>
      <x:c r="J390" s="146"/>
      <x:c r="K390" s="146"/>
      <x:c r="L390" s="43"/>
      <x:c r="M390" s="136"/>
      <x:c r="N390" s="136"/>
      <x:c r="O390" s="136"/>
      <x:c r="P390" s="136"/>
      <x:c r="Q390" s="136"/>
      <x:c r="R390" s="136"/>
      <x:c r="S390" s="136"/>
      <x:c r="T390" s="136"/>
      <x:c r="U390" s="136"/>
      <x:c r="V390" s="136"/>
      <x:c r="W390" s="136"/>
      <x:c r="X390" s="136"/>
      <x:c r="Y390" s="136"/>
      <x:c r="Z390" s="136"/>
    </x:row>
    <x:row r="391" ht="15" hidden="0" customHeight="1">
      <x:c r="A391" s="136"/>
      <x:c r="B391" s="136"/>
      <x:c r="C391" s="136"/>
      <x:c r="D391" s="136"/>
      <x:c r="E391" s="136"/>
      <x:c r="F391" s="136"/>
      <x:c r="G391" s="43"/>
      <x:c r="H391" s="136"/>
      <x:c r="I391" s="136"/>
      <x:c r="J391" s="146"/>
      <x:c r="K391" s="146"/>
      <x:c r="L391" s="43"/>
      <x:c r="M391" s="136"/>
      <x:c r="N391" s="136"/>
      <x:c r="O391" s="136"/>
      <x:c r="P391" s="136"/>
      <x:c r="Q391" s="136"/>
      <x:c r="R391" s="136"/>
      <x:c r="S391" s="136"/>
      <x:c r="T391" s="136"/>
      <x:c r="U391" s="136"/>
      <x:c r="V391" s="136"/>
      <x:c r="W391" s="136"/>
      <x:c r="X391" s="136"/>
      <x:c r="Y391" s="136"/>
      <x:c r="Z391" s="136"/>
    </x:row>
    <x:row r="392" ht="15" hidden="0" customHeight="1">
      <x:c r="A392" s="136"/>
      <x:c r="B392" s="136"/>
      <x:c r="C392" s="136"/>
      <x:c r="D392" s="136"/>
      <x:c r="E392" s="136"/>
      <x:c r="F392" s="136"/>
      <x:c r="G392" s="43"/>
      <x:c r="H392" s="136"/>
      <x:c r="I392" s="136"/>
      <x:c r="J392" s="146"/>
      <x:c r="K392" s="146"/>
      <x:c r="L392" s="43"/>
      <x:c r="M392" s="136"/>
      <x:c r="N392" s="136"/>
      <x:c r="O392" s="136"/>
      <x:c r="P392" s="136"/>
      <x:c r="Q392" s="136"/>
      <x:c r="R392" s="136"/>
      <x:c r="S392" s="136"/>
      <x:c r="T392" s="136"/>
      <x:c r="U392" s="136"/>
      <x:c r="V392" s="136"/>
      <x:c r="W392" s="136"/>
      <x:c r="X392" s="136"/>
      <x:c r="Y392" s="136"/>
      <x:c r="Z392" s="136"/>
    </x:row>
    <x:row r="393" ht="15" hidden="0" customHeight="1">
      <x:c r="A393" s="136"/>
      <x:c r="B393" s="136"/>
      <x:c r="C393" s="136"/>
      <x:c r="D393" s="136"/>
      <x:c r="E393" s="136"/>
      <x:c r="F393" s="136"/>
      <x:c r="G393" s="43"/>
      <x:c r="H393" s="136"/>
      <x:c r="I393" s="136"/>
      <x:c r="J393" s="146"/>
      <x:c r="K393" s="146"/>
      <x:c r="L393" s="43"/>
      <x:c r="M393" s="136"/>
      <x:c r="N393" s="136"/>
      <x:c r="O393" s="136"/>
      <x:c r="P393" s="136"/>
      <x:c r="Q393" s="136"/>
      <x:c r="R393" s="136"/>
      <x:c r="S393" s="136"/>
      <x:c r="T393" s="136"/>
      <x:c r="U393" s="136"/>
      <x:c r="V393" s="136"/>
      <x:c r="W393" s="136"/>
      <x:c r="X393" s="136"/>
      <x:c r="Y393" s="136"/>
      <x:c r="Z393" s="136"/>
    </x:row>
    <x:row r="394" ht="15" hidden="0" customHeight="1">
      <x:c r="A394" s="136"/>
      <x:c r="B394" s="136"/>
      <x:c r="C394" s="136"/>
      <x:c r="D394" s="136"/>
      <x:c r="E394" s="136"/>
      <x:c r="F394" s="136"/>
      <x:c r="G394" s="43"/>
      <x:c r="H394" s="136"/>
      <x:c r="I394" s="136"/>
      <x:c r="J394" s="146"/>
      <x:c r="K394" s="146"/>
      <x:c r="L394" s="43"/>
      <x:c r="M394" s="136"/>
      <x:c r="N394" s="136"/>
      <x:c r="O394" s="136"/>
      <x:c r="P394" s="136"/>
      <x:c r="Q394" s="136"/>
      <x:c r="R394" s="136"/>
      <x:c r="S394" s="136"/>
      <x:c r="T394" s="136"/>
      <x:c r="U394" s="136"/>
      <x:c r="V394" s="136"/>
      <x:c r="W394" s="136"/>
      <x:c r="X394" s="136"/>
      <x:c r="Y394" s="136"/>
      <x:c r="Z394" s="136"/>
    </x:row>
    <x:row r="395" ht="15" hidden="0" customHeight="1">
      <x:c r="A395" s="136"/>
      <x:c r="B395" s="136"/>
      <x:c r="C395" s="136"/>
      <x:c r="D395" s="136"/>
      <x:c r="E395" s="136"/>
      <x:c r="F395" s="136"/>
      <x:c r="G395" s="43"/>
      <x:c r="H395" s="136"/>
      <x:c r="I395" s="136"/>
      <x:c r="J395" s="146"/>
      <x:c r="K395" s="146"/>
      <x:c r="L395" s="43"/>
      <x:c r="M395" s="136"/>
      <x:c r="N395" s="136"/>
      <x:c r="O395" s="136"/>
      <x:c r="P395" s="136"/>
      <x:c r="Q395" s="136"/>
      <x:c r="R395" s="136"/>
      <x:c r="S395" s="136"/>
      <x:c r="T395" s="136"/>
      <x:c r="U395" s="136"/>
      <x:c r="V395" s="136"/>
      <x:c r="W395" s="136"/>
      <x:c r="X395" s="136"/>
      <x:c r="Y395" s="136"/>
      <x:c r="Z395" s="136"/>
    </x:row>
    <x:row r="396" ht="15" hidden="0" customHeight="1">
      <x:c r="A396" s="136"/>
      <x:c r="B396" s="136"/>
      <x:c r="C396" s="136"/>
      <x:c r="D396" s="136"/>
      <x:c r="E396" s="136"/>
      <x:c r="F396" s="136"/>
      <x:c r="G396" s="43"/>
      <x:c r="H396" s="136"/>
      <x:c r="I396" s="136"/>
      <x:c r="J396" s="146"/>
      <x:c r="K396" s="146"/>
      <x:c r="L396" s="43"/>
      <x:c r="M396" s="136"/>
      <x:c r="N396" s="136"/>
      <x:c r="O396" s="136"/>
      <x:c r="P396" s="136"/>
      <x:c r="Q396" s="136"/>
      <x:c r="R396" s="136"/>
      <x:c r="S396" s="136"/>
      <x:c r="T396" s="136"/>
      <x:c r="U396" s="136"/>
      <x:c r="V396" s="136"/>
      <x:c r="W396" s="136"/>
      <x:c r="X396" s="136"/>
      <x:c r="Y396" s="136"/>
      <x:c r="Z396" s="136"/>
    </x:row>
    <x:row r="397" ht="15" hidden="0" customHeight="1">
      <x:c r="A397" s="136"/>
      <x:c r="B397" s="136"/>
      <x:c r="C397" s="136"/>
      <x:c r="D397" s="136"/>
      <x:c r="E397" s="136"/>
      <x:c r="F397" s="136"/>
      <x:c r="G397" s="43"/>
      <x:c r="H397" s="136"/>
      <x:c r="I397" s="136"/>
      <x:c r="J397" s="146"/>
      <x:c r="K397" s="146"/>
      <x:c r="L397" s="43"/>
      <x:c r="M397" s="136"/>
      <x:c r="N397" s="136"/>
      <x:c r="O397" s="136"/>
      <x:c r="P397" s="136"/>
      <x:c r="Q397" s="136"/>
      <x:c r="R397" s="136"/>
      <x:c r="S397" s="136"/>
      <x:c r="T397" s="136"/>
      <x:c r="U397" s="136"/>
      <x:c r="V397" s="136"/>
      <x:c r="W397" s="136"/>
      <x:c r="X397" s="136"/>
      <x:c r="Y397" s="136"/>
      <x:c r="Z397" s="136"/>
    </x:row>
    <x:row r="398" ht="15" hidden="0" customHeight="1">
      <x:c r="A398" s="136"/>
      <x:c r="B398" s="136"/>
      <x:c r="C398" s="136"/>
      <x:c r="D398" s="136"/>
      <x:c r="E398" s="136"/>
      <x:c r="F398" s="136"/>
      <x:c r="G398" s="43"/>
      <x:c r="H398" s="136"/>
      <x:c r="I398" s="136"/>
      <x:c r="J398" s="146"/>
      <x:c r="K398" s="146"/>
      <x:c r="L398" s="43"/>
      <x:c r="M398" s="136"/>
      <x:c r="N398" s="136"/>
      <x:c r="O398" s="136"/>
      <x:c r="P398" s="136"/>
      <x:c r="Q398" s="136"/>
      <x:c r="R398" s="136"/>
      <x:c r="S398" s="136"/>
      <x:c r="T398" s="136"/>
      <x:c r="U398" s="136"/>
      <x:c r="V398" s="136"/>
      <x:c r="W398" s="136"/>
      <x:c r="X398" s="136"/>
      <x:c r="Y398" s="136"/>
      <x:c r="Z398" s="136"/>
    </x:row>
    <x:row r="399" ht="15" hidden="0" customHeight="1">
      <x:c r="A399" s="136"/>
      <x:c r="B399" s="136"/>
      <x:c r="C399" s="136"/>
      <x:c r="D399" s="136"/>
      <x:c r="E399" s="136"/>
      <x:c r="F399" s="136"/>
      <x:c r="G399" s="43"/>
      <x:c r="H399" s="136"/>
      <x:c r="I399" s="136"/>
      <x:c r="J399" s="146"/>
      <x:c r="K399" s="146"/>
      <x:c r="L399" s="43"/>
      <x:c r="M399" s="136"/>
      <x:c r="N399" s="136"/>
      <x:c r="O399" s="136"/>
      <x:c r="P399" s="136"/>
      <x:c r="Q399" s="136"/>
      <x:c r="R399" s="136"/>
      <x:c r="S399" s="136"/>
      <x:c r="T399" s="136"/>
      <x:c r="U399" s="136"/>
      <x:c r="V399" s="136"/>
      <x:c r="W399" s="136"/>
      <x:c r="X399" s="136"/>
      <x:c r="Y399" s="136"/>
      <x:c r="Z399" s="136"/>
    </x:row>
    <x:row r="400" ht="15" hidden="0" customHeight="1">
      <x:c r="A400" s="136"/>
      <x:c r="B400" s="136"/>
      <x:c r="C400" s="136"/>
      <x:c r="D400" s="136"/>
      <x:c r="E400" s="136"/>
      <x:c r="F400" s="136"/>
      <x:c r="G400" s="43"/>
      <x:c r="H400" s="136"/>
      <x:c r="I400" s="136"/>
      <x:c r="J400" s="146"/>
      <x:c r="K400" s="146"/>
      <x:c r="L400" s="43"/>
      <x:c r="M400" s="136"/>
      <x:c r="N400" s="136"/>
      <x:c r="O400" s="136"/>
      <x:c r="P400" s="136"/>
      <x:c r="Q400" s="136"/>
      <x:c r="R400" s="136"/>
      <x:c r="S400" s="136"/>
      <x:c r="T400" s="136"/>
      <x:c r="U400" s="136"/>
      <x:c r="V400" s="136"/>
      <x:c r="W400" s="136"/>
      <x:c r="X400" s="136"/>
      <x:c r="Y400" s="136"/>
      <x:c r="Z400" s="136"/>
    </x:row>
    <x:row r="401" ht="15" hidden="0" customHeight="1">
      <x:c r="A401" s="136"/>
      <x:c r="B401" s="136"/>
      <x:c r="C401" s="136"/>
      <x:c r="D401" s="136"/>
      <x:c r="E401" s="136"/>
      <x:c r="F401" s="136"/>
      <x:c r="G401" s="43"/>
      <x:c r="H401" s="136"/>
      <x:c r="I401" s="136"/>
      <x:c r="J401" s="146"/>
      <x:c r="K401" s="146"/>
      <x:c r="L401" s="43"/>
      <x:c r="M401" s="136"/>
      <x:c r="N401" s="136"/>
      <x:c r="O401" s="136"/>
      <x:c r="P401" s="136"/>
      <x:c r="Q401" s="136"/>
      <x:c r="R401" s="136"/>
      <x:c r="S401" s="136"/>
      <x:c r="T401" s="136"/>
      <x:c r="U401" s="136"/>
      <x:c r="V401" s="136"/>
      <x:c r="W401" s="136"/>
      <x:c r="X401" s="136"/>
      <x:c r="Y401" s="136"/>
      <x:c r="Z401" s="136"/>
    </x:row>
    <x:row r="402" ht="15" hidden="0" customHeight="1">
      <x:c r="A402" s="136"/>
      <x:c r="B402" s="136"/>
      <x:c r="C402" s="136"/>
      <x:c r="D402" s="136"/>
      <x:c r="E402" s="136"/>
      <x:c r="F402" s="136"/>
      <x:c r="G402" s="43"/>
      <x:c r="H402" s="136"/>
      <x:c r="I402" s="136"/>
      <x:c r="J402" s="146"/>
      <x:c r="K402" s="146"/>
      <x:c r="L402" s="43"/>
      <x:c r="M402" s="136"/>
      <x:c r="N402" s="136"/>
      <x:c r="O402" s="136"/>
      <x:c r="P402" s="136"/>
      <x:c r="Q402" s="136"/>
      <x:c r="R402" s="136"/>
      <x:c r="S402" s="136"/>
      <x:c r="T402" s="136"/>
      <x:c r="U402" s="136"/>
      <x:c r="V402" s="136"/>
      <x:c r="W402" s="136"/>
      <x:c r="X402" s="136"/>
      <x:c r="Y402" s="136"/>
      <x:c r="Z402" s="136"/>
    </x:row>
    <x:row r="403" ht="15" hidden="0" customHeight="1">
      <x:c r="A403" s="136"/>
      <x:c r="B403" s="136"/>
      <x:c r="C403" s="136"/>
      <x:c r="D403" s="136"/>
      <x:c r="E403" s="136"/>
      <x:c r="F403" s="136"/>
      <x:c r="G403" s="43"/>
      <x:c r="H403" s="136"/>
      <x:c r="I403" s="136"/>
      <x:c r="J403" s="146"/>
      <x:c r="K403" s="146"/>
      <x:c r="L403" s="43"/>
      <x:c r="M403" s="136"/>
      <x:c r="N403" s="136"/>
      <x:c r="O403" s="136"/>
      <x:c r="P403" s="136"/>
      <x:c r="Q403" s="136"/>
      <x:c r="R403" s="136"/>
      <x:c r="S403" s="136"/>
      <x:c r="T403" s="136"/>
      <x:c r="U403" s="136"/>
      <x:c r="V403" s="136"/>
      <x:c r="W403" s="136"/>
      <x:c r="X403" s="136"/>
      <x:c r="Y403" s="136"/>
      <x:c r="Z403" s="136"/>
    </x:row>
    <x:row r="404" ht="15" hidden="0" customHeight="1">
      <x:c r="A404" s="136"/>
      <x:c r="B404" s="136"/>
      <x:c r="C404" s="136"/>
      <x:c r="D404" s="136"/>
      <x:c r="E404" s="136"/>
      <x:c r="F404" s="136"/>
      <x:c r="G404" s="43"/>
      <x:c r="H404" s="136"/>
      <x:c r="I404" s="136"/>
      <x:c r="J404" s="146"/>
      <x:c r="K404" s="146"/>
      <x:c r="L404" s="43"/>
      <x:c r="M404" s="136"/>
      <x:c r="N404" s="136"/>
      <x:c r="O404" s="136"/>
      <x:c r="P404" s="136"/>
      <x:c r="Q404" s="136"/>
      <x:c r="R404" s="136"/>
      <x:c r="S404" s="136"/>
      <x:c r="T404" s="136"/>
      <x:c r="U404" s="136"/>
      <x:c r="V404" s="136"/>
      <x:c r="W404" s="136"/>
      <x:c r="X404" s="136"/>
      <x:c r="Y404" s="136"/>
      <x:c r="Z404" s="136"/>
    </x:row>
    <x:row r="405" ht="15" hidden="0" customHeight="1">
      <x:c r="A405" s="136"/>
      <x:c r="B405" s="136"/>
      <x:c r="C405" s="136"/>
      <x:c r="D405" s="136"/>
      <x:c r="E405" s="136"/>
      <x:c r="F405" s="136"/>
      <x:c r="G405" s="43"/>
      <x:c r="H405" s="136"/>
      <x:c r="I405" s="136"/>
      <x:c r="J405" s="146"/>
      <x:c r="K405" s="146"/>
      <x:c r="L405" s="43"/>
      <x:c r="M405" s="136"/>
      <x:c r="N405" s="136"/>
      <x:c r="O405" s="136"/>
      <x:c r="P405" s="136"/>
      <x:c r="Q405" s="136"/>
      <x:c r="R405" s="136"/>
      <x:c r="S405" s="136"/>
      <x:c r="T405" s="136"/>
      <x:c r="U405" s="136"/>
      <x:c r="V405" s="136"/>
      <x:c r="W405" s="136"/>
      <x:c r="X405" s="136"/>
      <x:c r="Y405" s="136"/>
      <x:c r="Z405" s="136"/>
    </x:row>
    <x:row r="406" ht="15" hidden="0" customHeight="1">
      <x:c r="A406" s="136"/>
      <x:c r="B406" s="136"/>
      <x:c r="C406" s="136"/>
      <x:c r="D406" s="136"/>
      <x:c r="E406" s="136"/>
      <x:c r="F406" s="136"/>
      <x:c r="G406" s="43"/>
      <x:c r="H406" s="136"/>
      <x:c r="I406" s="136"/>
      <x:c r="J406" s="146"/>
      <x:c r="K406" s="146"/>
      <x:c r="L406" s="43"/>
      <x:c r="M406" s="136"/>
      <x:c r="N406" s="136"/>
      <x:c r="O406" s="136"/>
      <x:c r="P406" s="136"/>
      <x:c r="Q406" s="136"/>
      <x:c r="R406" s="136"/>
      <x:c r="S406" s="136"/>
      <x:c r="T406" s="136"/>
      <x:c r="U406" s="136"/>
      <x:c r="V406" s="136"/>
      <x:c r="W406" s="136"/>
      <x:c r="X406" s="136"/>
      <x:c r="Y406" s="136"/>
      <x:c r="Z406" s="136"/>
    </x:row>
    <x:row r="407" ht="15" hidden="0" customHeight="1">
      <x:c r="A407" s="136"/>
      <x:c r="B407" s="136"/>
      <x:c r="C407" s="136"/>
      <x:c r="D407" s="136"/>
      <x:c r="E407" s="136"/>
      <x:c r="F407" s="136"/>
      <x:c r="G407" s="43"/>
      <x:c r="H407" s="136"/>
      <x:c r="I407" s="136"/>
      <x:c r="J407" s="146"/>
      <x:c r="K407" s="146"/>
      <x:c r="L407" s="43"/>
      <x:c r="M407" s="136"/>
      <x:c r="N407" s="136"/>
      <x:c r="O407" s="136"/>
      <x:c r="P407" s="136"/>
      <x:c r="Q407" s="136"/>
      <x:c r="R407" s="136"/>
      <x:c r="S407" s="136"/>
      <x:c r="T407" s="136"/>
      <x:c r="U407" s="136"/>
      <x:c r="V407" s="136"/>
      <x:c r="W407" s="136"/>
      <x:c r="X407" s="136"/>
      <x:c r="Y407" s="136"/>
      <x:c r="Z407" s="136"/>
    </x:row>
    <x:row r="408" ht="15" hidden="0" customHeight="1">
      <x:c r="A408" s="136"/>
      <x:c r="B408" s="136"/>
      <x:c r="C408" s="136"/>
      <x:c r="D408" s="136"/>
      <x:c r="E408" s="136"/>
      <x:c r="F408" s="136"/>
      <x:c r="G408" s="43"/>
      <x:c r="H408" s="136"/>
      <x:c r="I408" s="136"/>
      <x:c r="J408" s="146"/>
      <x:c r="K408" s="146"/>
      <x:c r="L408" s="43"/>
      <x:c r="M408" s="136"/>
      <x:c r="N408" s="136"/>
      <x:c r="O408" s="136"/>
      <x:c r="P408" s="136"/>
      <x:c r="Q408" s="136"/>
      <x:c r="R408" s="136"/>
      <x:c r="S408" s="136"/>
      <x:c r="T408" s="136"/>
      <x:c r="U408" s="136"/>
      <x:c r="V408" s="136"/>
      <x:c r="W408" s="136"/>
      <x:c r="X408" s="136"/>
      <x:c r="Y408" s="136"/>
      <x:c r="Z408" s="136"/>
    </x:row>
    <x:row r="409" ht="15" hidden="0" customHeight="1">
      <x:c r="A409" s="136"/>
      <x:c r="B409" s="136"/>
      <x:c r="C409" s="136"/>
      <x:c r="D409" s="136"/>
      <x:c r="E409" s="136"/>
      <x:c r="F409" s="136"/>
      <x:c r="G409" s="43"/>
      <x:c r="H409" s="136"/>
      <x:c r="I409" s="136"/>
      <x:c r="J409" s="146"/>
      <x:c r="K409" s="146"/>
      <x:c r="L409" s="43"/>
      <x:c r="M409" s="136"/>
      <x:c r="N409" s="136"/>
      <x:c r="O409" s="136"/>
      <x:c r="P409" s="136"/>
      <x:c r="Q409" s="136"/>
      <x:c r="R409" s="136"/>
      <x:c r="S409" s="136"/>
      <x:c r="T409" s="136"/>
      <x:c r="U409" s="136"/>
      <x:c r="V409" s="136"/>
      <x:c r="W409" s="136"/>
      <x:c r="X409" s="136"/>
      <x:c r="Y409" s="136"/>
      <x:c r="Z409" s="136"/>
    </x:row>
    <x:row r="410" ht="15" hidden="0" customHeight="1">
      <x:c r="A410" s="136"/>
      <x:c r="B410" s="136"/>
      <x:c r="C410" s="136"/>
      <x:c r="D410" s="136"/>
      <x:c r="E410" s="136"/>
      <x:c r="F410" s="136"/>
      <x:c r="G410" s="43"/>
      <x:c r="H410" s="136"/>
      <x:c r="I410" s="136"/>
      <x:c r="J410" s="146"/>
      <x:c r="K410" s="146"/>
      <x:c r="L410" s="43"/>
      <x:c r="M410" s="136"/>
      <x:c r="N410" s="136"/>
      <x:c r="O410" s="136"/>
      <x:c r="P410" s="136"/>
      <x:c r="Q410" s="136"/>
      <x:c r="R410" s="136"/>
      <x:c r="S410" s="136"/>
      <x:c r="T410" s="136"/>
      <x:c r="U410" s="136"/>
      <x:c r="V410" s="136"/>
      <x:c r="W410" s="136"/>
      <x:c r="X410" s="136"/>
      <x:c r="Y410" s="136"/>
      <x:c r="Z410" s="136"/>
    </x:row>
    <x:row r="411" ht="15" hidden="0" customHeight="1">
      <x:c r="A411" s="136"/>
      <x:c r="B411" s="136"/>
      <x:c r="C411" s="136"/>
      <x:c r="D411" s="136"/>
      <x:c r="E411" s="136"/>
      <x:c r="F411" s="136"/>
      <x:c r="G411" s="43"/>
      <x:c r="H411" s="136"/>
      <x:c r="I411" s="136"/>
      <x:c r="J411" s="146"/>
      <x:c r="K411" s="146"/>
      <x:c r="L411" s="43"/>
      <x:c r="M411" s="136"/>
      <x:c r="N411" s="136"/>
      <x:c r="O411" s="136"/>
      <x:c r="P411" s="136"/>
      <x:c r="Q411" s="136"/>
      <x:c r="R411" s="136"/>
      <x:c r="S411" s="136"/>
      <x:c r="T411" s="136"/>
      <x:c r="U411" s="136"/>
      <x:c r="V411" s="136"/>
      <x:c r="W411" s="136"/>
      <x:c r="X411" s="136"/>
      <x:c r="Y411" s="136"/>
      <x:c r="Z411" s="136"/>
    </x:row>
    <x:row r="412" ht="15" hidden="0" customHeight="1">
      <x:c r="A412" s="136"/>
      <x:c r="B412" s="136"/>
      <x:c r="C412" s="136"/>
      <x:c r="D412" s="136"/>
      <x:c r="E412" s="136"/>
      <x:c r="F412" s="136"/>
      <x:c r="G412" s="43"/>
      <x:c r="H412" s="136"/>
      <x:c r="I412" s="136"/>
      <x:c r="J412" s="146"/>
      <x:c r="K412" s="146"/>
      <x:c r="L412" s="43"/>
      <x:c r="M412" s="136"/>
      <x:c r="N412" s="136"/>
      <x:c r="O412" s="136"/>
      <x:c r="P412" s="136"/>
      <x:c r="Q412" s="136"/>
      <x:c r="R412" s="136"/>
      <x:c r="S412" s="136"/>
      <x:c r="T412" s="136"/>
      <x:c r="U412" s="136"/>
      <x:c r="V412" s="136"/>
      <x:c r="W412" s="136"/>
      <x:c r="X412" s="136"/>
      <x:c r="Y412" s="136"/>
      <x:c r="Z412" s="136"/>
    </x:row>
    <x:row r="413" ht="15" hidden="0" customHeight="1">
      <x:c r="A413" s="136"/>
      <x:c r="B413" s="136"/>
      <x:c r="C413" s="136"/>
      <x:c r="D413" s="136"/>
      <x:c r="E413" s="136"/>
      <x:c r="F413" s="136"/>
      <x:c r="G413" s="43"/>
      <x:c r="H413" s="136"/>
      <x:c r="I413" s="136"/>
      <x:c r="J413" s="146"/>
      <x:c r="K413" s="146"/>
      <x:c r="L413" s="43"/>
      <x:c r="M413" s="136"/>
      <x:c r="N413" s="136"/>
      <x:c r="O413" s="136"/>
      <x:c r="P413" s="136"/>
      <x:c r="Q413" s="136"/>
      <x:c r="R413" s="136"/>
      <x:c r="S413" s="136"/>
      <x:c r="T413" s="136"/>
      <x:c r="U413" s="136"/>
      <x:c r="V413" s="136"/>
      <x:c r="W413" s="136"/>
      <x:c r="X413" s="136"/>
      <x:c r="Y413" s="136"/>
      <x:c r="Z413" s="136"/>
    </x:row>
    <x:row r="414" ht="15" hidden="0" customHeight="1">
      <x:c r="A414" s="136"/>
      <x:c r="B414" s="136"/>
      <x:c r="C414" s="136"/>
      <x:c r="D414" s="136"/>
      <x:c r="E414" s="136"/>
      <x:c r="F414" s="136"/>
      <x:c r="G414" s="43"/>
      <x:c r="H414" s="136"/>
      <x:c r="I414" s="136"/>
      <x:c r="J414" s="146"/>
      <x:c r="K414" s="146"/>
      <x:c r="L414" s="43"/>
      <x:c r="M414" s="136"/>
      <x:c r="N414" s="136"/>
      <x:c r="O414" s="136"/>
      <x:c r="P414" s="136"/>
      <x:c r="Q414" s="136"/>
      <x:c r="R414" s="136"/>
      <x:c r="S414" s="136"/>
      <x:c r="T414" s="136"/>
      <x:c r="U414" s="136"/>
      <x:c r="V414" s="136"/>
      <x:c r="W414" s="136"/>
      <x:c r="X414" s="136"/>
      <x:c r="Y414" s="136"/>
      <x:c r="Z414" s="136"/>
    </x:row>
    <x:row r="415" ht="15" hidden="0" customHeight="1">
      <x:c r="A415" s="136"/>
      <x:c r="B415" s="136"/>
      <x:c r="C415" s="136"/>
      <x:c r="D415" s="136"/>
      <x:c r="E415" s="136"/>
      <x:c r="F415" s="136"/>
      <x:c r="G415" s="43"/>
      <x:c r="H415" s="136"/>
      <x:c r="I415" s="136"/>
      <x:c r="J415" s="146"/>
      <x:c r="K415" s="146"/>
      <x:c r="L415" s="43"/>
      <x:c r="M415" s="136"/>
      <x:c r="N415" s="136"/>
      <x:c r="O415" s="136"/>
      <x:c r="P415" s="136"/>
      <x:c r="Q415" s="136"/>
      <x:c r="R415" s="136"/>
      <x:c r="S415" s="136"/>
      <x:c r="T415" s="136"/>
      <x:c r="U415" s="136"/>
      <x:c r="V415" s="136"/>
      <x:c r="W415" s="136"/>
      <x:c r="X415" s="136"/>
      <x:c r="Y415" s="136"/>
      <x:c r="Z415" s="136"/>
    </x:row>
    <x:row r="416" ht="15" hidden="0" customHeight="1">
      <x:c r="A416" s="136"/>
      <x:c r="B416" s="136"/>
      <x:c r="C416" s="136"/>
      <x:c r="D416" s="136"/>
      <x:c r="E416" s="136"/>
      <x:c r="F416" s="136"/>
      <x:c r="G416" s="43"/>
      <x:c r="H416" s="136"/>
      <x:c r="I416" s="136"/>
      <x:c r="J416" s="146"/>
      <x:c r="K416" s="146"/>
      <x:c r="L416" s="43"/>
      <x:c r="M416" s="136"/>
      <x:c r="N416" s="136"/>
      <x:c r="O416" s="136"/>
      <x:c r="P416" s="136"/>
      <x:c r="Q416" s="136"/>
      <x:c r="R416" s="136"/>
      <x:c r="S416" s="136"/>
      <x:c r="T416" s="136"/>
      <x:c r="U416" s="136"/>
      <x:c r="V416" s="136"/>
      <x:c r="W416" s="136"/>
      <x:c r="X416" s="136"/>
      <x:c r="Y416" s="136"/>
      <x:c r="Z416" s="136"/>
    </x:row>
    <x:row r="417" ht="15" hidden="0" customHeight="1">
      <x:c r="A417" s="136"/>
      <x:c r="B417" s="136"/>
      <x:c r="C417" s="136"/>
      <x:c r="D417" s="136"/>
      <x:c r="E417" s="136"/>
      <x:c r="F417" s="136"/>
      <x:c r="G417" s="43"/>
      <x:c r="H417" s="136"/>
      <x:c r="I417" s="136"/>
      <x:c r="J417" s="146"/>
      <x:c r="K417" s="146"/>
      <x:c r="L417" s="43"/>
      <x:c r="M417" s="136"/>
      <x:c r="N417" s="136"/>
      <x:c r="O417" s="136"/>
      <x:c r="P417" s="136"/>
      <x:c r="Q417" s="136"/>
      <x:c r="R417" s="136"/>
      <x:c r="S417" s="136"/>
      <x:c r="T417" s="136"/>
      <x:c r="U417" s="136"/>
      <x:c r="V417" s="136"/>
      <x:c r="W417" s="136"/>
      <x:c r="X417" s="136"/>
      <x:c r="Y417" s="136"/>
      <x:c r="Z417" s="136"/>
    </x:row>
    <x:row r="418" ht="15" hidden="0" customHeight="1">
      <x:c r="A418" s="136"/>
      <x:c r="B418" s="136"/>
      <x:c r="C418" s="136"/>
      <x:c r="D418" s="136"/>
      <x:c r="E418" s="136"/>
      <x:c r="F418" s="136"/>
      <x:c r="G418" s="43"/>
      <x:c r="H418" s="136"/>
      <x:c r="I418" s="136"/>
      <x:c r="J418" s="146"/>
      <x:c r="K418" s="146"/>
      <x:c r="L418" s="43"/>
      <x:c r="M418" s="136"/>
      <x:c r="N418" s="136"/>
      <x:c r="O418" s="136"/>
      <x:c r="P418" s="136"/>
      <x:c r="Q418" s="136"/>
      <x:c r="R418" s="136"/>
      <x:c r="S418" s="136"/>
      <x:c r="T418" s="136"/>
      <x:c r="U418" s="136"/>
      <x:c r="V418" s="136"/>
      <x:c r="W418" s="136"/>
      <x:c r="X418" s="136"/>
      <x:c r="Y418" s="136"/>
      <x:c r="Z418" s="136"/>
    </x:row>
    <x:row r="419" ht="15" hidden="0" customHeight="1">
      <x:c r="A419" s="136"/>
      <x:c r="B419" s="136"/>
      <x:c r="C419" s="136"/>
      <x:c r="D419" s="136"/>
      <x:c r="E419" s="136"/>
      <x:c r="F419" s="136"/>
      <x:c r="G419" s="43"/>
      <x:c r="H419" s="136"/>
      <x:c r="I419" s="136"/>
      <x:c r="J419" s="146"/>
      <x:c r="K419" s="146"/>
      <x:c r="L419" s="43"/>
      <x:c r="M419" s="136"/>
      <x:c r="N419" s="136"/>
      <x:c r="O419" s="136"/>
      <x:c r="P419" s="136"/>
      <x:c r="Q419" s="136"/>
      <x:c r="R419" s="136"/>
      <x:c r="S419" s="136"/>
      <x:c r="T419" s="136"/>
      <x:c r="U419" s="136"/>
      <x:c r="V419" s="136"/>
      <x:c r="W419" s="136"/>
      <x:c r="X419" s="136"/>
      <x:c r="Y419" s="136"/>
      <x:c r="Z419" s="136"/>
    </x:row>
    <x:row r="420" ht="15" hidden="0" customHeight="1">
      <x:c r="A420" s="136"/>
      <x:c r="B420" s="136"/>
      <x:c r="C420" s="136"/>
      <x:c r="D420" s="136"/>
      <x:c r="E420" s="136"/>
      <x:c r="F420" s="136"/>
      <x:c r="G420" s="43"/>
      <x:c r="H420" s="136"/>
      <x:c r="I420" s="136"/>
      <x:c r="J420" s="146"/>
      <x:c r="K420" s="146"/>
      <x:c r="L420" s="43"/>
      <x:c r="M420" s="136"/>
      <x:c r="N420" s="136"/>
      <x:c r="O420" s="136"/>
      <x:c r="P420" s="136"/>
      <x:c r="Q420" s="136"/>
      <x:c r="R420" s="136"/>
      <x:c r="S420" s="136"/>
      <x:c r="T420" s="136"/>
      <x:c r="U420" s="136"/>
      <x:c r="V420" s="136"/>
      <x:c r="W420" s="136"/>
      <x:c r="X420" s="136"/>
      <x:c r="Y420" s="136"/>
      <x:c r="Z420" s="136"/>
    </x:row>
    <x:row r="421" ht="15" hidden="0" customHeight="1">
      <x:c r="A421" s="136"/>
      <x:c r="B421" s="136"/>
      <x:c r="C421" s="136"/>
      <x:c r="D421" s="136"/>
      <x:c r="E421" s="136"/>
      <x:c r="F421" s="136"/>
      <x:c r="G421" s="43"/>
      <x:c r="H421" s="136"/>
      <x:c r="I421" s="136"/>
      <x:c r="J421" s="146"/>
      <x:c r="K421" s="146"/>
      <x:c r="L421" s="43"/>
      <x:c r="M421" s="136"/>
      <x:c r="N421" s="136"/>
      <x:c r="O421" s="136"/>
      <x:c r="P421" s="136"/>
      <x:c r="Q421" s="136"/>
      <x:c r="R421" s="136"/>
      <x:c r="S421" s="136"/>
      <x:c r="T421" s="136"/>
      <x:c r="U421" s="136"/>
      <x:c r="V421" s="136"/>
      <x:c r="W421" s="136"/>
      <x:c r="X421" s="136"/>
      <x:c r="Y421" s="136"/>
      <x:c r="Z421" s="136"/>
    </x:row>
    <x:row r="422" ht="15" hidden="0" customHeight="1">
      <x:c r="A422" s="136"/>
      <x:c r="B422" s="136"/>
      <x:c r="C422" s="136"/>
      <x:c r="D422" s="136"/>
      <x:c r="E422" s="136"/>
      <x:c r="F422" s="136"/>
      <x:c r="G422" s="43"/>
      <x:c r="H422" s="136"/>
      <x:c r="I422" s="136"/>
      <x:c r="J422" s="146"/>
      <x:c r="K422" s="146"/>
      <x:c r="L422" s="43"/>
      <x:c r="M422" s="136"/>
      <x:c r="N422" s="136"/>
      <x:c r="O422" s="136"/>
      <x:c r="P422" s="136"/>
      <x:c r="Q422" s="136"/>
      <x:c r="R422" s="136"/>
      <x:c r="S422" s="136"/>
      <x:c r="T422" s="136"/>
      <x:c r="U422" s="136"/>
      <x:c r="V422" s="136"/>
      <x:c r="W422" s="136"/>
      <x:c r="X422" s="136"/>
      <x:c r="Y422" s="136"/>
      <x:c r="Z422" s="136"/>
    </x:row>
    <x:row r="423" ht="15" hidden="0" customHeight="1">
      <x:c r="A423" s="136"/>
      <x:c r="B423" s="136"/>
      <x:c r="C423" s="136"/>
      <x:c r="D423" s="136"/>
      <x:c r="E423" s="136"/>
      <x:c r="F423" s="136"/>
      <x:c r="G423" s="43"/>
      <x:c r="H423" s="136"/>
      <x:c r="I423" s="136"/>
      <x:c r="J423" s="146"/>
      <x:c r="K423" s="146"/>
      <x:c r="L423" s="43"/>
      <x:c r="M423" s="136"/>
      <x:c r="N423" s="136"/>
      <x:c r="O423" s="136"/>
      <x:c r="P423" s="136"/>
      <x:c r="Q423" s="136"/>
      <x:c r="R423" s="136"/>
      <x:c r="S423" s="136"/>
      <x:c r="T423" s="136"/>
      <x:c r="U423" s="136"/>
      <x:c r="V423" s="136"/>
      <x:c r="W423" s="136"/>
      <x:c r="X423" s="136"/>
      <x:c r="Y423" s="136"/>
      <x:c r="Z423" s="136"/>
    </x:row>
    <x:row r="424" ht="15" hidden="0" customHeight="1">
      <x:c r="A424" s="136"/>
      <x:c r="B424" s="136"/>
      <x:c r="C424" s="136"/>
      <x:c r="D424" s="136"/>
      <x:c r="E424" s="136"/>
      <x:c r="F424" s="136"/>
      <x:c r="G424" s="43"/>
      <x:c r="H424" s="136"/>
      <x:c r="I424" s="136"/>
      <x:c r="J424" s="146"/>
      <x:c r="K424" s="146"/>
      <x:c r="L424" s="43"/>
      <x:c r="M424" s="136"/>
      <x:c r="N424" s="136"/>
      <x:c r="O424" s="136"/>
      <x:c r="P424" s="136"/>
      <x:c r="Q424" s="136"/>
      <x:c r="R424" s="136"/>
      <x:c r="S424" s="136"/>
      <x:c r="T424" s="136"/>
      <x:c r="U424" s="136"/>
      <x:c r="V424" s="136"/>
      <x:c r="W424" s="136"/>
      <x:c r="X424" s="136"/>
      <x:c r="Y424" s="136"/>
      <x:c r="Z424" s="136"/>
    </x:row>
    <x:row r="425" ht="15" hidden="0" customHeight="1">
      <x:c r="A425" s="136"/>
      <x:c r="B425" s="136"/>
      <x:c r="C425" s="136"/>
      <x:c r="D425" s="136"/>
      <x:c r="E425" s="136"/>
      <x:c r="F425" s="136"/>
      <x:c r="G425" s="43"/>
      <x:c r="H425" s="136"/>
      <x:c r="I425" s="136"/>
      <x:c r="J425" s="146"/>
      <x:c r="K425" s="146"/>
      <x:c r="L425" s="43"/>
      <x:c r="M425" s="136"/>
      <x:c r="N425" s="136"/>
      <x:c r="O425" s="136"/>
      <x:c r="P425" s="136"/>
      <x:c r="Q425" s="136"/>
      <x:c r="R425" s="136"/>
      <x:c r="S425" s="136"/>
      <x:c r="T425" s="136"/>
      <x:c r="U425" s="136"/>
      <x:c r="V425" s="136"/>
      <x:c r="W425" s="136"/>
      <x:c r="X425" s="136"/>
      <x:c r="Y425" s="136"/>
      <x:c r="Z425" s="136"/>
    </x:row>
    <x:row r="426" ht="15" hidden="0" customHeight="1">
      <x:c r="A426" s="136"/>
      <x:c r="B426" s="136"/>
      <x:c r="C426" s="136"/>
      <x:c r="D426" s="136"/>
      <x:c r="E426" s="136"/>
      <x:c r="F426" s="136"/>
      <x:c r="G426" s="43"/>
      <x:c r="H426" s="136"/>
      <x:c r="I426" s="136"/>
      <x:c r="J426" s="146"/>
      <x:c r="K426" s="146"/>
      <x:c r="L426" s="43"/>
      <x:c r="M426" s="136"/>
      <x:c r="N426" s="136"/>
      <x:c r="O426" s="136"/>
      <x:c r="P426" s="136"/>
      <x:c r="Q426" s="136"/>
      <x:c r="R426" s="136"/>
      <x:c r="S426" s="136"/>
      <x:c r="T426" s="136"/>
      <x:c r="U426" s="136"/>
      <x:c r="V426" s="136"/>
      <x:c r="W426" s="136"/>
      <x:c r="X426" s="136"/>
      <x:c r="Y426" s="136"/>
      <x:c r="Z426" s="136"/>
    </x:row>
    <x:row r="427" ht="15" hidden="0" customHeight="1">
      <x:c r="A427" s="136"/>
      <x:c r="B427" s="136"/>
      <x:c r="C427" s="136"/>
      <x:c r="D427" s="136"/>
      <x:c r="E427" s="136"/>
      <x:c r="F427" s="136"/>
      <x:c r="G427" s="43"/>
      <x:c r="H427" s="136"/>
      <x:c r="I427" s="136"/>
      <x:c r="J427" s="146"/>
      <x:c r="K427" s="146"/>
      <x:c r="L427" s="43"/>
      <x:c r="M427" s="136"/>
      <x:c r="N427" s="136"/>
      <x:c r="O427" s="136"/>
      <x:c r="P427" s="136"/>
      <x:c r="Q427" s="136"/>
      <x:c r="R427" s="136"/>
      <x:c r="S427" s="136"/>
      <x:c r="T427" s="136"/>
      <x:c r="U427" s="136"/>
      <x:c r="V427" s="136"/>
      <x:c r="W427" s="136"/>
      <x:c r="X427" s="136"/>
      <x:c r="Y427" s="136"/>
      <x:c r="Z427" s="136"/>
    </x:row>
    <x:row r="428" ht="15" hidden="0" customHeight="1">
      <x:c r="A428" s="136"/>
      <x:c r="B428" s="136"/>
      <x:c r="C428" s="136"/>
      <x:c r="D428" s="136"/>
      <x:c r="E428" s="136"/>
      <x:c r="F428" s="136"/>
      <x:c r="G428" s="43"/>
      <x:c r="H428" s="136"/>
      <x:c r="I428" s="136"/>
      <x:c r="J428" s="146"/>
      <x:c r="K428" s="146"/>
      <x:c r="L428" s="43"/>
      <x:c r="M428" s="136"/>
      <x:c r="N428" s="136"/>
      <x:c r="O428" s="136"/>
      <x:c r="P428" s="136"/>
      <x:c r="Q428" s="136"/>
      <x:c r="R428" s="136"/>
      <x:c r="S428" s="136"/>
      <x:c r="T428" s="136"/>
      <x:c r="U428" s="136"/>
      <x:c r="V428" s="136"/>
      <x:c r="W428" s="136"/>
      <x:c r="X428" s="136"/>
      <x:c r="Y428" s="136"/>
      <x:c r="Z428" s="136"/>
    </x:row>
    <x:row r="429" ht="15" hidden="0" customHeight="1">
      <x:c r="A429" s="136"/>
      <x:c r="B429" s="136"/>
      <x:c r="C429" s="136"/>
      <x:c r="D429" s="136"/>
      <x:c r="E429" s="136"/>
      <x:c r="F429" s="136"/>
      <x:c r="G429" s="43"/>
      <x:c r="H429" s="136"/>
      <x:c r="I429" s="136"/>
      <x:c r="J429" s="146"/>
      <x:c r="K429" s="146"/>
      <x:c r="L429" s="43"/>
      <x:c r="M429" s="136"/>
      <x:c r="N429" s="136"/>
      <x:c r="O429" s="136"/>
      <x:c r="P429" s="136"/>
      <x:c r="Q429" s="136"/>
      <x:c r="R429" s="136"/>
      <x:c r="S429" s="136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136"/>
      <x:c r="B430" s="136"/>
      <x:c r="C430" s="136"/>
      <x:c r="D430" s="136"/>
      <x:c r="E430" s="136"/>
      <x:c r="F430" s="136"/>
      <x:c r="G430" s="43"/>
      <x:c r="H430" s="136"/>
      <x:c r="I430" s="136"/>
      <x:c r="J430" s="146"/>
      <x:c r="K430" s="146"/>
      <x:c r="L430" s="43"/>
      <x:c r="M430" s="136"/>
      <x:c r="N430" s="136"/>
      <x:c r="O430" s="136"/>
      <x:c r="P430" s="136"/>
      <x:c r="Q430" s="136"/>
      <x:c r="R430" s="136"/>
      <x:c r="S430" s="136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136"/>
      <x:c r="B431" s="136"/>
      <x:c r="C431" s="136"/>
      <x:c r="D431" s="136"/>
      <x:c r="E431" s="136"/>
      <x:c r="F431" s="136"/>
      <x:c r="G431" s="43"/>
      <x:c r="H431" s="136"/>
      <x:c r="I431" s="136"/>
      <x:c r="J431" s="146"/>
      <x:c r="K431" s="146"/>
      <x:c r="L431" s="43"/>
      <x:c r="M431" s="136"/>
      <x:c r="N431" s="136"/>
      <x:c r="O431" s="136"/>
      <x:c r="P431" s="136"/>
      <x:c r="Q431" s="136"/>
      <x:c r="R431" s="136"/>
      <x:c r="S431" s="136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136"/>
      <x:c r="B432" s="136"/>
      <x:c r="C432" s="136"/>
      <x:c r="D432" s="136"/>
      <x:c r="E432" s="136"/>
      <x:c r="F432" s="136"/>
      <x:c r="G432" s="43"/>
      <x:c r="H432" s="136"/>
      <x:c r="I432" s="136"/>
      <x:c r="J432" s="146"/>
      <x:c r="K432" s="146"/>
      <x:c r="L432" s="43"/>
      <x:c r="M432" s="136"/>
      <x:c r="N432" s="136"/>
      <x:c r="O432" s="136"/>
      <x:c r="P432" s="136"/>
      <x:c r="Q432" s="136"/>
      <x:c r="R432" s="136"/>
      <x:c r="S432" s="136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136"/>
      <x:c r="B433" s="136"/>
      <x:c r="C433" s="136"/>
      <x:c r="D433" s="136"/>
      <x:c r="E433" s="136"/>
      <x:c r="F433" s="136"/>
      <x:c r="G433" s="43"/>
      <x:c r="H433" s="136"/>
      <x:c r="I433" s="136"/>
      <x:c r="J433" s="146"/>
      <x:c r="K433" s="146"/>
      <x:c r="L433" s="43"/>
      <x:c r="M433" s="136"/>
      <x:c r="N433" s="136"/>
      <x:c r="O433" s="136"/>
      <x:c r="P433" s="136"/>
      <x:c r="Q433" s="136"/>
      <x:c r="R433" s="136"/>
      <x:c r="S433" s="136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136"/>
      <x:c r="B434" s="136"/>
      <x:c r="C434" s="136"/>
      <x:c r="D434" s="136"/>
      <x:c r="E434" s="136"/>
      <x:c r="F434" s="136"/>
      <x:c r="G434" s="43"/>
      <x:c r="H434" s="136"/>
      <x:c r="I434" s="136"/>
      <x:c r="J434" s="146"/>
      <x:c r="K434" s="146"/>
      <x:c r="L434" s="43"/>
      <x:c r="M434" s="136"/>
      <x:c r="N434" s="136"/>
      <x:c r="O434" s="136"/>
      <x:c r="P434" s="136"/>
      <x:c r="Q434" s="136"/>
      <x:c r="R434" s="136"/>
      <x:c r="S434" s="136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136"/>
      <x:c r="B435" s="136"/>
      <x:c r="C435" s="136"/>
      <x:c r="D435" s="136"/>
      <x:c r="E435" s="136"/>
      <x:c r="F435" s="136"/>
      <x:c r="G435" s="43"/>
      <x:c r="H435" s="136"/>
      <x:c r="I435" s="136"/>
      <x:c r="J435" s="146"/>
      <x:c r="K435" s="146"/>
      <x:c r="L435" s="43"/>
      <x:c r="M435" s="136"/>
      <x:c r="N435" s="136"/>
      <x:c r="O435" s="136"/>
      <x:c r="P435" s="136"/>
      <x:c r="Q435" s="136"/>
      <x:c r="R435" s="136"/>
      <x:c r="S435" s="136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136"/>
      <x:c r="B436" s="136"/>
      <x:c r="C436" s="136"/>
      <x:c r="D436" s="136"/>
      <x:c r="E436" s="136"/>
      <x:c r="F436" s="136"/>
      <x:c r="G436" s="43"/>
      <x:c r="H436" s="136"/>
      <x:c r="I436" s="136"/>
      <x:c r="J436" s="146"/>
      <x:c r="K436" s="146"/>
      <x:c r="L436" s="43"/>
      <x:c r="M436" s="136"/>
      <x:c r="N436" s="136"/>
      <x:c r="O436" s="136"/>
      <x:c r="P436" s="136"/>
      <x:c r="Q436" s="136"/>
      <x:c r="R436" s="136"/>
      <x:c r="S436" s="136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136"/>
      <x:c r="B437" s="136"/>
      <x:c r="C437" s="136"/>
      <x:c r="D437" s="136"/>
      <x:c r="E437" s="136"/>
      <x:c r="F437" s="136"/>
      <x:c r="G437" s="43"/>
      <x:c r="H437" s="136"/>
      <x:c r="I437" s="136"/>
      <x:c r="J437" s="146"/>
      <x:c r="K437" s="146"/>
      <x:c r="L437" s="43"/>
      <x:c r="M437" s="136"/>
      <x:c r="N437" s="136"/>
      <x:c r="O437" s="136"/>
      <x:c r="P437" s="136"/>
      <x:c r="Q437" s="136"/>
      <x:c r="R437" s="136"/>
      <x:c r="S437" s="136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136"/>
      <x:c r="B438" s="136"/>
      <x:c r="C438" s="136"/>
      <x:c r="D438" s="136"/>
      <x:c r="E438" s="136"/>
      <x:c r="F438" s="136"/>
      <x:c r="G438" s="43"/>
      <x:c r="H438" s="136"/>
      <x:c r="I438" s="136"/>
      <x:c r="J438" s="146"/>
      <x:c r="K438" s="146"/>
      <x:c r="L438" s="43"/>
      <x:c r="M438" s="136"/>
      <x:c r="N438" s="136"/>
      <x:c r="O438" s="136"/>
      <x:c r="P438" s="136"/>
      <x:c r="Q438" s="136"/>
      <x:c r="R438" s="136"/>
      <x:c r="S438" s="136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136"/>
      <x:c r="B439" s="136"/>
      <x:c r="C439" s="136"/>
      <x:c r="D439" s="136"/>
      <x:c r="E439" s="136"/>
      <x:c r="F439" s="136"/>
      <x:c r="G439" s="43"/>
      <x:c r="H439" s="136"/>
      <x:c r="I439" s="136"/>
      <x:c r="J439" s="146"/>
      <x:c r="K439" s="146"/>
      <x:c r="L439" s="43"/>
      <x:c r="M439" s="136"/>
      <x:c r="N439" s="136"/>
      <x:c r="O439" s="136"/>
      <x:c r="P439" s="136"/>
      <x:c r="Q439" s="136"/>
      <x:c r="R439" s="136"/>
      <x:c r="S439" s="136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136"/>
      <x:c r="B440" s="136"/>
      <x:c r="C440" s="136"/>
      <x:c r="D440" s="136"/>
      <x:c r="E440" s="136"/>
      <x:c r="F440" s="136"/>
      <x:c r="G440" s="43"/>
      <x:c r="H440" s="136"/>
      <x:c r="I440" s="136"/>
      <x:c r="J440" s="146"/>
      <x:c r="K440" s="146"/>
      <x:c r="L440" s="43"/>
      <x:c r="M440" s="136"/>
      <x:c r="N440" s="136"/>
      <x:c r="O440" s="136"/>
      <x:c r="P440" s="136"/>
      <x:c r="Q440" s="136"/>
      <x:c r="R440" s="136"/>
      <x:c r="S440" s="136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136"/>
      <x:c r="B441" s="136"/>
      <x:c r="C441" s="136"/>
      <x:c r="D441" s="136"/>
      <x:c r="E441" s="136"/>
      <x:c r="F441" s="136"/>
      <x:c r="G441" s="43"/>
      <x:c r="H441" s="136"/>
      <x:c r="I441" s="136"/>
      <x:c r="J441" s="146"/>
      <x:c r="K441" s="146"/>
      <x:c r="L441" s="43"/>
      <x:c r="M441" s="136"/>
      <x:c r="N441" s="136"/>
      <x:c r="O441" s="136"/>
      <x:c r="P441" s="136"/>
      <x:c r="Q441" s="136"/>
      <x:c r="R441" s="136"/>
      <x:c r="S441" s="136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136"/>
      <x:c r="B442" s="136"/>
      <x:c r="C442" s="136"/>
      <x:c r="D442" s="136"/>
      <x:c r="E442" s="136"/>
      <x:c r="F442" s="136"/>
      <x:c r="G442" s="43"/>
      <x:c r="H442" s="136"/>
      <x:c r="I442" s="136"/>
      <x:c r="J442" s="146"/>
      <x:c r="K442" s="146"/>
      <x:c r="L442" s="43"/>
      <x:c r="M442" s="136"/>
      <x:c r="N442" s="136"/>
      <x:c r="O442" s="136"/>
      <x:c r="P442" s="136"/>
      <x:c r="Q442" s="136"/>
      <x:c r="R442" s="136"/>
      <x:c r="S442" s="136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136"/>
      <x:c r="B443" s="136"/>
      <x:c r="C443" s="136"/>
      <x:c r="D443" s="136"/>
      <x:c r="E443" s="136"/>
      <x:c r="F443" s="136"/>
      <x:c r="G443" s="43"/>
      <x:c r="H443" s="136"/>
      <x:c r="I443" s="136"/>
      <x:c r="J443" s="146"/>
      <x:c r="K443" s="146"/>
      <x:c r="L443" s="43"/>
      <x:c r="M443" s="136"/>
      <x:c r="N443" s="136"/>
      <x:c r="O443" s="136"/>
      <x:c r="P443" s="136"/>
      <x:c r="Q443" s="136"/>
      <x:c r="R443" s="136"/>
      <x:c r="S443" s="136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136"/>
      <x:c r="B444" s="136"/>
      <x:c r="C444" s="136"/>
      <x:c r="D444" s="136"/>
      <x:c r="E444" s="136"/>
      <x:c r="F444" s="136"/>
      <x:c r="G444" s="43"/>
      <x:c r="H444" s="136"/>
      <x:c r="I444" s="136"/>
      <x:c r="J444" s="146"/>
      <x:c r="K444" s="146"/>
      <x:c r="L444" s="43"/>
      <x:c r="M444" s="136"/>
      <x:c r="N444" s="136"/>
      <x:c r="O444" s="136"/>
      <x:c r="P444" s="136"/>
      <x:c r="Q444" s="136"/>
      <x:c r="R444" s="136"/>
      <x:c r="S444" s="136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136"/>
      <x:c r="B445" s="136"/>
      <x:c r="C445" s="136"/>
      <x:c r="D445" s="136"/>
      <x:c r="E445" s="136"/>
      <x:c r="F445" s="136"/>
      <x:c r="G445" s="43"/>
      <x:c r="H445" s="136"/>
      <x:c r="I445" s="136"/>
      <x:c r="J445" s="146"/>
      <x:c r="K445" s="146"/>
      <x:c r="L445" s="43"/>
      <x:c r="M445" s="136"/>
      <x:c r="N445" s="136"/>
      <x:c r="O445" s="136"/>
      <x:c r="P445" s="136"/>
      <x:c r="Q445" s="136"/>
      <x:c r="R445" s="136"/>
      <x:c r="S445" s="136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136"/>
      <x:c r="B446" s="136"/>
      <x:c r="C446" s="136"/>
      <x:c r="D446" s="136"/>
      <x:c r="E446" s="136"/>
      <x:c r="F446" s="136"/>
      <x:c r="G446" s="43"/>
      <x:c r="H446" s="136"/>
      <x:c r="I446" s="136"/>
      <x:c r="J446" s="146"/>
      <x:c r="K446" s="146"/>
      <x:c r="L446" s="43"/>
      <x:c r="M446" s="136"/>
      <x:c r="N446" s="136"/>
      <x:c r="O446" s="136"/>
      <x:c r="P446" s="136"/>
      <x:c r="Q446" s="136"/>
      <x:c r="R446" s="136"/>
      <x:c r="S446" s="136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136"/>
      <x:c r="B447" s="136"/>
      <x:c r="C447" s="136"/>
      <x:c r="D447" s="136"/>
      <x:c r="E447" s="136"/>
      <x:c r="F447" s="136"/>
      <x:c r="G447" s="43"/>
      <x:c r="H447" s="136"/>
      <x:c r="I447" s="136"/>
      <x:c r="J447" s="146"/>
      <x:c r="K447" s="146"/>
      <x:c r="L447" s="43"/>
      <x:c r="M447" s="136"/>
      <x:c r="N447" s="136"/>
      <x:c r="O447" s="136"/>
      <x:c r="P447" s="136"/>
      <x:c r="Q447" s="136"/>
      <x:c r="R447" s="136"/>
      <x:c r="S447" s="136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136"/>
      <x:c r="B448" s="136"/>
      <x:c r="C448" s="136"/>
      <x:c r="D448" s="136"/>
      <x:c r="E448" s="136"/>
      <x:c r="F448" s="136"/>
      <x:c r="G448" s="43"/>
      <x:c r="H448" s="136"/>
      <x:c r="I448" s="136"/>
      <x:c r="J448" s="146"/>
      <x:c r="K448" s="146"/>
      <x:c r="L448" s="43"/>
      <x:c r="M448" s="136"/>
      <x:c r="N448" s="136"/>
      <x:c r="O448" s="136"/>
      <x:c r="P448" s="136"/>
      <x:c r="Q448" s="136"/>
      <x:c r="R448" s="136"/>
      <x:c r="S448" s="136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136"/>
      <x:c r="B449" s="136"/>
      <x:c r="C449" s="136"/>
      <x:c r="D449" s="136"/>
      <x:c r="E449" s="136"/>
      <x:c r="F449" s="136"/>
      <x:c r="G449" s="43"/>
      <x:c r="H449" s="136"/>
      <x:c r="I449" s="136"/>
      <x:c r="J449" s="146"/>
      <x:c r="K449" s="146"/>
      <x:c r="L449" s="43"/>
      <x:c r="M449" s="136"/>
      <x:c r="N449" s="136"/>
      <x:c r="O449" s="136"/>
      <x:c r="P449" s="136"/>
      <x:c r="Q449" s="136"/>
      <x:c r="R449" s="136"/>
      <x:c r="S449" s="136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136"/>
      <x:c r="B450" s="136"/>
      <x:c r="C450" s="136"/>
      <x:c r="D450" s="136"/>
      <x:c r="E450" s="136"/>
      <x:c r="F450" s="136"/>
      <x:c r="G450" s="43"/>
      <x:c r="H450" s="136"/>
      <x:c r="I450" s="136"/>
      <x:c r="J450" s="146"/>
      <x:c r="K450" s="146"/>
      <x:c r="L450" s="43"/>
      <x:c r="M450" s="136"/>
      <x:c r="N450" s="136"/>
      <x:c r="O450" s="136"/>
      <x:c r="P450" s="136"/>
      <x:c r="Q450" s="136"/>
      <x:c r="R450" s="136"/>
      <x:c r="S450" s="136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136"/>
      <x:c r="B451" s="136"/>
      <x:c r="C451" s="136"/>
      <x:c r="D451" s="136"/>
      <x:c r="E451" s="136"/>
      <x:c r="F451" s="136"/>
      <x:c r="G451" s="43"/>
      <x:c r="H451" s="136"/>
      <x:c r="I451" s="136"/>
      <x:c r="J451" s="146"/>
      <x:c r="K451" s="146"/>
      <x:c r="L451" s="43"/>
      <x:c r="M451" s="136"/>
      <x:c r="N451" s="136"/>
      <x:c r="O451" s="136"/>
      <x:c r="P451" s="136"/>
      <x:c r="Q451" s="136"/>
      <x:c r="R451" s="136"/>
      <x:c r="S451" s="136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136"/>
      <x:c r="B452" s="136"/>
      <x:c r="C452" s="136"/>
      <x:c r="D452" s="136"/>
      <x:c r="E452" s="136"/>
      <x:c r="F452" s="136"/>
      <x:c r="G452" s="43"/>
      <x:c r="H452" s="136"/>
      <x:c r="I452" s="136"/>
      <x:c r="J452" s="146"/>
      <x:c r="K452" s="146"/>
      <x:c r="L452" s="43"/>
      <x:c r="M452" s="136"/>
      <x:c r="N452" s="136"/>
      <x:c r="O452" s="136"/>
      <x:c r="P452" s="136"/>
      <x:c r="Q452" s="136"/>
      <x:c r="R452" s="136"/>
      <x:c r="S452" s="136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136"/>
      <x:c r="B453" s="136"/>
      <x:c r="C453" s="136"/>
      <x:c r="D453" s="136"/>
      <x:c r="E453" s="136"/>
      <x:c r="F453" s="136"/>
      <x:c r="G453" s="43"/>
      <x:c r="H453" s="136"/>
      <x:c r="I453" s="136"/>
      <x:c r="J453" s="146"/>
      <x:c r="K453" s="146"/>
      <x:c r="L453" s="43"/>
      <x:c r="M453" s="136"/>
      <x:c r="N453" s="136"/>
      <x:c r="O453" s="136"/>
      <x:c r="P453" s="136"/>
      <x:c r="Q453" s="136"/>
      <x:c r="R453" s="136"/>
      <x:c r="S453" s="136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136"/>
      <x:c r="B454" s="136"/>
      <x:c r="C454" s="136"/>
      <x:c r="D454" s="136"/>
      <x:c r="E454" s="136"/>
      <x:c r="F454" s="136"/>
      <x:c r="G454" s="43"/>
      <x:c r="H454" s="136"/>
      <x:c r="I454" s="136"/>
      <x:c r="J454" s="146"/>
      <x:c r="K454" s="146"/>
      <x:c r="L454" s="43"/>
      <x:c r="M454" s="136"/>
      <x:c r="N454" s="136"/>
      <x:c r="O454" s="136"/>
      <x:c r="P454" s="136"/>
      <x:c r="Q454" s="136"/>
      <x:c r="R454" s="136"/>
      <x:c r="S454" s="136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136"/>
      <x:c r="B455" s="136"/>
      <x:c r="C455" s="136"/>
      <x:c r="D455" s="136"/>
      <x:c r="E455" s="136"/>
      <x:c r="F455" s="136"/>
      <x:c r="G455" s="43"/>
      <x:c r="H455" s="136"/>
      <x:c r="I455" s="136"/>
      <x:c r="J455" s="146"/>
      <x:c r="K455" s="146"/>
      <x:c r="L455" s="43"/>
      <x:c r="M455" s="136"/>
      <x:c r="N455" s="136"/>
      <x:c r="O455" s="136"/>
      <x:c r="P455" s="136"/>
      <x:c r="Q455" s="136"/>
      <x:c r="R455" s="136"/>
      <x:c r="S455" s="136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136"/>
      <x:c r="B456" s="136"/>
      <x:c r="C456" s="136"/>
      <x:c r="D456" s="136"/>
      <x:c r="E456" s="136"/>
      <x:c r="F456" s="136"/>
      <x:c r="G456" s="43"/>
      <x:c r="H456" s="136"/>
      <x:c r="I456" s="136"/>
      <x:c r="J456" s="146"/>
      <x:c r="K456" s="146"/>
      <x:c r="L456" s="43"/>
      <x:c r="M456" s="136"/>
      <x:c r="N456" s="136"/>
      <x:c r="O456" s="136"/>
      <x:c r="P456" s="136"/>
      <x:c r="Q456" s="136"/>
      <x:c r="R456" s="136"/>
      <x:c r="S456" s="136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136"/>
      <x:c r="B457" s="136"/>
      <x:c r="C457" s="136"/>
      <x:c r="D457" s="136"/>
      <x:c r="E457" s="136"/>
      <x:c r="F457" s="136"/>
      <x:c r="G457" s="43"/>
      <x:c r="H457" s="136"/>
      <x:c r="I457" s="136"/>
      <x:c r="J457" s="146"/>
      <x:c r="K457" s="146"/>
      <x:c r="L457" s="43"/>
      <x:c r="M457" s="136"/>
      <x:c r="N457" s="136"/>
      <x:c r="O457" s="136"/>
      <x:c r="P457" s="136"/>
      <x:c r="Q457" s="136"/>
      <x:c r="R457" s="136"/>
      <x:c r="S457" s="136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136"/>
      <x:c r="B458" s="136"/>
      <x:c r="C458" s="136"/>
      <x:c r="D458" s="136"/>
      <x:c r="E458" s="136"/>
      <x:c r="F458" s="136"/>
      <x:c r="G458" s="43"/>
      <x:c r="H458" s="136"/>
      <x:c r="I458" s="136"/>
      <x:c r="J458" s="146"/>
      <x:c r="K458" s="146"/>
      <x:c r="L458" s="43"/>
      <x:c r="M458" s="136"/>
      <x:c r="N458" s="136"/>
      <x:c r="O458" s="136"/>
      <x:c r="P458" s="136"/>
      <x:c r="Q458" s="136"/>
      <x:c r="R458" s="136"/>
      <x:c r="S458" s="136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136"/>
      <x:c r="B459" s="136"/>
      <x:c r="C459" s="136"/>
      <x:c r="D459" s="136"/>
      <x:c r="E459" s="136"/>
      <x:c r="F459" s="136"/>
      <x:c r="G459" s="43"/>
      <x:c r="H459" s="136"/>
      <x:c r="I459" s="136"/>
      <x:c r="J459" s="146"/>
      <x:c r="K459" s="146"/>
      <x:c r="L459" s="43"/>
      <x:c r="M459" s="136"/>
      <x:c r="N459" s="136"/>
      <x:c r="O459" s="136"/>
      <x:c r="P459" s="136"/>
      <x:c r="Q459" s="136"/>
      <x:c r="R459" s="136"/>
      <x:c r="S459" s="136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136"/>
      <x:c r="B460" s="136"/>
      <x:c r="C460" s="136"/>
      <x:c r="D460" s="136"/>
      <x:c r="E460" s="136"/>
      <x:c r="F460" s="136"/>
      <x:c r="G460" s="43"/>
      <x:c r="H460" s="136"/>
      <x:c r="I460" s="136"/>
      <x:c r="J460" s="146"/>
      <x:c r="K460" s="146"/>
      <x:c r="L460" s="43"/>
      <x:c r="M460" s="136"/>
      <x:c r="N460" s="136"/>
      <x:c r="O460" s="136"/>
      <x:c r="P460" s="136"/>
      <x:c r="Q460" s="136"/>
      <x:c r="R460" s="136"/>
      <x:c r="S460" s="136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136"/>
      <x:c r="B461" s="136"/>
      <x:c r="C461" s="136"/>
      <x:c r="D461" s="136"/>
      <x:c r="E461" s="136"/>
      <x:c r="F461" s="136"/>
      <x:c r="G461" s="43"/>
      <x:c r="H461" s="136"/>
      <x:c r="I461" s="136"/>
      <x:c r="J461" s="146"/>
      <x:c r="K461" s="146"/>
      <x:c r="L461" s="43"/>
      <x:c r="M461" s="136"/>
      <x:c r="N461" s="136"/>
      <x:c r="O461" s="136"/>
      <x:c r="P461" s="136"/>
      <x:c r="Q461" s="136"/>
      <x:c r="R461" s="136"/>
      <x:c r="S461" s="136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136"/>
      <x:c r="B462" s="136"/>
      <x:c r="C462" s="136"/>
      <x:c r="D462" s="136"/>
      <x:c r="E462" s="136"/>
      <x:c r="F462" s="136"/>
      <x:c r="G462" s="43"/>
      <x:c r="H462" s="136"/>
      <x:c r="I462" s="136"/>
      <x:c r="J462" s="146"/>
      <x:c r="K462" s="146"/>
      <x:c r="L462" s="43"/>
      <x:c r="M462" s="136"/>
      <x:c r="N462" s="136"/>
      <x:c r="O462" s="136"/>
      <x:c r="P462" s="136"/>
      <x:c r="Q462" s="136"/>
      <x:c r="R462" s="136"/>
      <x:c r="S462" s="136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136"/>
      <x:c r="B463" s="136"/>
      <x:c r="C463" s="136"/>
      <x:c r="D463" s="136"/>
      <x:c r="E463" s="136"/>
      <x:c r="F463" s="136"/>
      <x:c r="G463" s="43"/>
      <x:c r="H463" s="136"/>
      <x:c r="I463" s="136"/>
      <x:c r="J463" s="146"/>
      <x:c r="K463" s="146"/>
      <x:c r="L463" s="43"/>
      <x:c r="M463" s="136"/>
      <x:c r="N463" s="136"/>
      <x:c r="O463" s="136"/>
      <x:c r="P463" s="136"/>
      <x:c r="Q463" s="136"/>
      <x:c r="R463" s="136"/>
      <x:c r="S463" s="136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136"/>
      <x:c r="B464" s="136"/>
      <x:c r="C464" s="136"/>
      <x:c r="D464" s="136"/>
      <x:c r="E464" s="136"/>
      <x:c r="F464" s="136"/>
      <x:c r="G464" s="43"/>
      <x:c r="H464" s="136"/>
      <x:c r="I464" s="136"/>
      <x:c r="J464" s="146"/>
      <x:c r="K464" s="146"/>
      <x:c r="L464" s="43"/>
      <x:c r="M464" s="136"/>
      <x:c r="N464" s="136"/>
      <x:c r="O464" s="136"/>
      <x:c r="P464" s="136"/>
      <x:c r="Q464" s="136"/>
      <x:c r="R464" s="136"/>
      <x:c r="S464" s="136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136"/>
      <x:c r="B465" s="136"/>
      <x:c r="C465" s="136"/>
      <x:c r="D465" s="136"/>
      <x:c r="E465" s="136"/>
      <x:c r="F465" s="136"/>
      <x:c r="G465" s="43"/>
      <x:c r="H465" s="136"/>
      <x:c r="I465" s="136"/>
      <x:c r="J465" s="146"/>
      <x:c r="K465" s="146"/>
      <x:c r="L465" s="43"/>
      <x:c r="M465" s="136"/>
      <x:c r="N465" s="136"/>
      <x:c r="O465" s="136"/>
      <x:c r="P465" s="136"/>
      <x:c r="Q465" s="136"/>
      <x:c r="R465" s="136"/>
      <x:c r="S465" s="136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136"/>
      <x:c r="B466" s="136"/>
      <x:c r="C466" s="136"/>
      <x:c r="D466" s="136"/>
      <x:c r="E466" s="136"/>
      <x:c r="F466" s="136"/>
      <x:c r="G466" s="43"/>
      <x:c r="H466" s="136"/>
      <x:c r="I466" s="136"/>
      <x:c r="J466" s="146"/>
      <x:c r="K466" s="146"/>
      <x:c r="L466" s="43"/>
      <x:c r="M466" s="136"/>
      <x:c r="N466" s="136"/>
      <x:c r="O466" s="136"/>
      <x:c r="P466" s="136"/>
      <x:c r="Q466" s="136"/>
      <x:c r="R466" s="136"/>
      <x:c r="S466" s="136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136"/>
      <x:c r="B467" s="136"/>
      <x:c r="C467" s="136"/>
      <x:c r="D467" s="136"/>
      <x:c r="E467" s="136"/>
      <x:c r="F467" s="136"/>
      <x:c r="G467" s="43"/>
      <x:c r="H467" s="136"/>
      <x:c r="I467" s="136"/>
      <x:c r="J467" s="146"/>
      <x:c r="K467" s="146"/>
      <x:c r="L467" s="43"/>
      <x:c r="M467" s="136"/>
      <x:c r="N467" s="136"/>
      <x:c r="O467" s="136"/>
      <x:c r="P467" s="136"/>
      <x:c r="Q467" s="136"/>
      <x:c r="R467" s="136"/>
      <x:c r="S467" s="136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136"/>
      <x:c r="B468" s="136"/>
      <x:c r="C468" s="136"/>
      <x:c r="D468" s="136"/>
      <x:c r="E468" s="136"/>
      <x:c r="F468" s="136"/>
      <x:c r="G468" s="43"/>
      <x:c r="H468" s="136"/>
      <x:c r="I468" s="136"/>
      <x:c r="J468" s="146"/>
      <x:c r="K468" s="146"/>
      <x:c r="L468" s="43"/>
      <x:c r="M468" s="136"/>
      <x:c r="N468" s="136"/>
      <x:c r="O468" s="136"/>
      <x:c r="P468" s="136"/>
      <x:c r="Q468" s="136"/>
      <x:c r="R468" s="136"/>
      <x:c r="S468" s="136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136"/>
      <x:c r="B469" s="136"/>
      <x:c r="C469" s="136"/>
      <x:c r="D469" s="136"/>
      <x:c r="E469" s="136"/>
      <x:c r="F469" s="136"/>
      <x:c r="G469" s="43"/>
      <x:c r="H469" s="136"/>
      <x:c r="I469" s="136"/>
      <x:c r="J469" s="146"/>
      <x:c r="K469" s="146"/>
      <x:c r="L469" s="43"/>
      <x:c r="M469" s="136"/>
      <x:c r="N469" s="136"/>
      <x:c r="O469" s="136"/>
      <x:c r="P469" s="136"/>
      <x:c r="Q469" s="136"/>
      <x:c r="R469" s="136"/>
      <x:c r="S469" s="136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136"/>
      <x:c r="B470" s="136"/>
      <x:c r="C470" s="136"/>
      <x:c r="D470" s="136"/>
      <x:c r="E470" s="136"/>
      <x:c r="F470" s="136"/>
      <x:c r="G470" s="43"/>
      <x:c r="H470" s="136"/>
      <x:c r="I470" s="136"/>
      <x:c r="J470" s="146"/>
      <x:c r="K470" s="146"/>
      <x:c r="L470" s="43"/>
      <x:c r="M470" s="136"/>
      <x:c r="N470" s="136"/>
      <x:c r="O470" s="136"/>
      <x:c r="P470" s="136"/>
      <x:c r="Q470" s="136"/>
      <x:c r="R470" s="136"/>
      <x:c r="S470" s="136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136"/>
      <x:c r="B471" s="136"/>
      <x:c r="C471" s="136"/>
      <x:c r="D471" s="136"/>
      <x:c r="E471" s="136"/>
      <x:c r="F471" s="136"/>
      <x:c r="G471" s="43"/>
      <x:c r="H471" s="136"/>
      <x:c r="I471" s="136"/>
      <x:c r="J471" s="146"/>
      <x:c r="K471" s="146"/>
      <x:c r="L471" s="43"/>
      <x:c r="M471" s="136"/>
      <x:c r="N471" s="136"/>
      <x:c r="O471" s="136"/>
      <x:c r="P471" s="136"/>
      <x:c r="Q471" s="136"/>
      <x:c r="R471" s="136"/>
      <x:c r="S471" s="136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136"/>
      <x:c r="B472" s="136"/>
      <x:c r="C472" s="136"/>
      <x:c r="D472" s="136"/>
      <x:c r="E472" s="136"/>
      <x:c r="F472" s="136"/>
      <x:c r="G472" s="43"/>
      <x:c r="H472" s="136"/>
      <x:c r="I472" s="136"/>
      <x:c r="J472" s="146"/>
      <x:c r="K472" s="146"/>
      <x:c r="L472" s="43"/>
      <x:c r="M472" s="136"/>
      <x:c r="N472" s="136"/>
      <x:c r="O472" s="136"/>
      <x:c r="P472" s="136"/>
      <x:c r="Q472" s="136"/>
      <x:c r="R472" s="136"/>
      <x:c r="S472" s="136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136"/>
      <x:c r="B473" s="136"/>
      <x:c r="C473" s="136"/>
      <x:c r="D473" s="136"/>
      <x:c r="E473" s="136"/>
      <x:c r="F473" s="136"/>
      <x:c r="G473" s="43"/>
      <x:c r="H473" s="136"/>
      <x:c r="I473" s="136"/>
      <x:c r="J473" s="146"/>
      <x:c r="K473" s="146"/>
      <x:c r="L473" s="43"/>
      <x:c r="M473" s="136"/>
      <x:c r="N473" s="136"/>
      <x:c r="O473" s="136"/>
      <x:c r="P473" s="136"/>
      <x:c r="Q473" s="136"/>
      <x:c r="R473" s="136"/>
      <x:c r="S473" s="136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136"/>
      <x:c r="B474" s="136"/>
      <x:c r="C474" s="136"/>
      <x:c r="D474" s="136"/>
      <x:c r="E474" s="136"/>
      <x:c r="F474" s="136"/>
      <x:c r="G474" s="43"/>
      <x:c r="H474" s="136"/>
      <x:c r="I474" s="136"/>
      <x:c r="J474" s="146"/>
      <x:c r="K474" s="146"/>
      <x:c r="L474" s="43"/>
      <x:c r="M474" s="136"/>
      <x:c r="N474" s="136"/>
      <x:c r="O474" s="136"/>
      <x:c r="P474" s="136"/>
      <x:c r="Q474" s="136"/>
      <x:c r="R474" s="136"/>
      <x:c r="S474" s="136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136"/>
      <x:c r="B475" s="136"/>
      <x:c r="C475" s="136"/>
      <x:c r="D475" s="136"/>
      <x:c r="E475" s="136"/>
      <x:c r="F475" s="136"/>
      <x:c r="G475" s="43"/>
      <x:c r="H475" s="136"/>
      <x:c r="I475" s="136"/>
      <x:c r="J475" s="146"/>
      <x:c r="K475" s="146"/>
      <x:c r="L475" s="43"/>
      <x:c r="M475" s="136"/>
      <x:c r="N475" s="136"/>
      <x:c r="O475" s="136"/>
      <x:c r="P475" s="136"/>
      <x:c r="Q475" s="136"/>
      <x:c r="R475" s="136"/>
      <x:c r="S475" s="136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136"/>
      <x:c r="B476" s="136"/>
      <x:c r="C476" s="136"/>
      <x:c r="D476" s="136"/>
      <x:c r="E476" s="136"/>
      <x:c r="F476" s="136"/>
      <x:c r="G476" s="43"/>
      <x:c r="H476" s="136"/>
      <x:c r="I476" s="136"/>
      <x:c r="J476" s="146"/>
      <x:c r="K476" s="146"/>
      <x:c r="L476" s="43"/>
      <x:c r="M476" s="136"/>
      <x:c r="N476" s="136"/>
      <x:c r="O476" s="136"/>
      <x:c r="P476" s="136"/>
      <x:c r="Q476" s="136"/>
      <x:c r="R476" s="136"/>
      <x:c r="S476" s="136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136"/>
      <x:c r="B477" s="136"/>
      <x:c r="C477" s="136"/>
      <x:c r="D477" s="136"/>
      <x:c r="E477" s="136"/>
      <x:c r="F477" s="136"/>
      <x:c r="G477" s="43"/>
      <x:c r="H477" s="136"/>
      <x:c r="I477" s="136"/>
      <x:c r="J477" s="146"/>
      <x:c r="K477" s="146"/>
      <x:c r="L477" s="43"/>
      <x:c r="M477" s="136"/>
      <x:c r="N477" s="136"/>
      <x:c r="O477" s="136"/>
      <x:c r="P477" s="136"/>
      <x:c r="Q477" s="136"/>
      <x:c r="R477" s="136"/>
      <x:c r="S477" s="136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136"/>
      <x:c r="B478" s="136"/>
      <x:c r="C478" s="136"/>
      <x:c r="D478" s="136"/>
      <x:c r="E478" s="136"/>
      <x:c r="F478" s="136"/>
      <x:c r="G478" s="43"/>
      <x:c r="H478" s="136"/>
      <x:c r="I478" s="136"/>
      <x:c r="J478" s="146"/>
      <x:c r="K478" s="146"/>
      <x:c r="L478" s="43"/>
      <x:c r="M478" s="136"/>
      <x:c r="N478" s="136"/>
      <x:c r="O478" s="136"/>
      <x:c r="P478" s="136"/>
      <x:c r="Q478" s="136"/>
      <x:c r="R478" s="136"/>
      <x:c r="S478" s="136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136"/>
      <x:c r="B479" s="136"/>
      <x:c r="C479" s="136"/>
      <x:c r="D479" s="136"/>
      <x:c r="E479" s="136"/>
      <x:c r="F479" s="136"/>
      <x:c r="G479" s="43"/>
      <x:c r="H479" s="136"/>
      <x:c r="I479" s="136"/>
      <x:c r="J479" s="146"/>
      <x:c r="K479" s="146"/>
      <x:c r="L479" s="43"/>
      <x:c r="M479" s="136"/>
      <x:c r="N479" s="136"/>
      <x:c r="O479" s="136"/>
      <x:c r="P479" s="136"/>
      <x:c r="Q479" s="136"/>
      <x:c r="R479" s="136"/>
      <x:c r="S479" s="136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136"/>
      <x:c r="B480" s="136"/>
      <x:c r="C480" s="136"/>
      <x:c r="D480" s="136"/>
      <x:c r="E480" s="136"/>
      <x:c r="F480" s="136"/>
      <x:c r="G480" s="43"/>
      <x:c r="H480" s="136"/>
      <x:c r="I480" s="136"/>
      <x:c r="J480" s="146"/>
      <x:c r="K480" s="146"/>
      <x:c r="L480" s="43"/>
      <x:c r="M480" s="136"/>
      <x:c r="N480" s="136"/>
      <x:c r="O480" s="136"/>
      <x:c r="P480" s="136"/>
      <x:c r="Q480" s="136"/>
      <x:c r="R480" s="136"/>
      <x:c r="S480" s="136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136"/>
      <x:c r="B481" s="136"/>
      <x:c r="C481" s="136"/>
      <x:c r="D481" s="136"/>
      <x:c r="E481" s="136"/>
      <x:c r="F481" s="136"/>
      <x:c r="G481" s="43"/>
      <x:c r="H481" s="136"/>
      <x:c r="I481" s="136"/>
      <x:c r="J481" s="146"/>
      <x:c r="K481" s="146"/>
      <x:c r="L481" s="43"/>
      <x:c r="M481" s="136"/>
      <x:c r="N481" s="136"/>
      <x:c r="O481" s="136"/>
      <x:c r="P481" s="136"/>
      <x:c r="Q481" s="136"/>
      <x:c r="R481" s="136"/>
      <x:c r="S481" s="136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136"/>
      <x:c r="B482" s="136"/>
      <x:c r="C482" s="136"/>
      <x:c r="D482" s="136"/>
      <x:c r="E482" s="136"/>
      <x:c r="F482" s="136"/>
      <x:c r="G482" s="43"/>
      <x:c r="H482" s="136"/>
      <x:c r="I482" s="136"/>
      <x:c r="J482" s="146"/>
      <x:c r="K482" s="146"/>
      <x:c r="L482" s="43"/>
      <x:c r="M482" s="136"/>
      <x:c r="N482" s="136"/>
      <x:c r="O482" s="136"/>
      <x:c r="P482" s="136"/>
      <x:c r="Q482" s="136"/>
      <x:c r="R482" s="136"/>
      <x:c r="S482" s="136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136"/>
      <x:c r="B483" s="136"/>
      <x:c r="C483" s="136"/>
      <x:c r="D483" s="136"/>
      <x:c r="E483" s="136"/>
      <x:c r="F483" s="136"/>
      <x:c r="G483" s="43"/>
      <x:c r="H483" s="136"/>
      <x:c r="I483" s="136"/>
      <x:c r="J483" s="146"/>
      <x:c r="K483" s="146"/>
      <x:c r="L483" s="43"/>
      <x:c r="M483" s="136"/>
      <x:c r="N483" s="136"/>
      <x:c r="O483" s="136"/>
      <x:c r="P483" s="136"/>
      <x:c r="Q483" s="136"/>
      <x:c r="R483" s="136"/>
      <x:c r="S483" s="136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136"/>
      <x:c r="B484" s="136"/>
      <x:c r="C484" s="136"/>
      <x:c r="D484" s="136"/>
      <x:c r="E484" s="136"/>
      <x:c r="F484" s="136"/>
      <x:c r="G484" s="43"/>
      <x:c r="H484" s="136"/>
      <x:c r="I484" s="136"/>
      <x:c r="J484" s="146"/>
      <x:c r="K484" s="146"/>
      <x:c r="L484" s="43"/>
      <x:c r="M484" s="136"/>
      <x:c r="N484" s="136"/>
      <x:c r="O484" s="136"/>
      <x:c r="P484" s="136"/>
      <x:c r="Q484" s="136"/>
      <x:c r="R484" s="136"/>
      <x:c r="S484" s="136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136"/>
      <x:c r="B485" s="136"/>
      <x:c r="C485" s="136"/>
      <x:c r="D485" s="136"/>
      <x:c r="E485" s="136"/>
      <x:c r="F485" s="136"/>
      <x:c r="G485" s="43"/>
      <x:c r="H485" s="136"/>
      <x:c r="I485" s="136"/>
      <x:c r="J485" s="146"/>
      <x:c r="K485" s="146"/>
      <x:c r="L485" s="43"/>
      <x:c r="M485" s="136"/>
      <x:c r="N485" s="136"/>
      <x:c r="O485" s="136"/>
      <x:c r="P485" s="136"/>
      <x:c r="Q485" s="136"/>
      <x:c r="R485" s="136"/>
      <x:c r="S485" s="136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136"/>
      <x:c r="B486" s="136"/>
      <x:c r="C486" s="136"/>
      <x:c r="D486" s="136"/>
      <x:c r="E486" s="136"/>
      <x:c r="F486" s="136"/>
      <x:c r="G486" s="43"/>
      <x:c r="H486" s="136"/>
      <x:c r="I486" s="136"/>
      <x:c r="J486" s="146"/>
      <x:c r="K486" s="146"/>
      <x:c r="L486" s="43"/>
      <x:c r="M486" s="136"/>
      <x:c r="N486" s="136"/>
      <x:c r="O486" s="136"/>
      <x:c r="P486" s="136"/>
      <x:c r="Q486" s="136"/>
      <x:c r="R486" s="136"/>
      <x:c r="S486" s="136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136"/>
      <x:c r="B487" s="136"/>
      <x:c r="C487" s="136"/>
      <x:c r="D487" s="136"/>
      <x:c r="E487" s="136"/>
      <x:c r="F487" s="136"/>
      <x:c r="G487" s="43"/>
      <x:c r="H487" s="136"/>
      <x:c r="I487" s="136"/>
      <x:c r="J487" s="146"/>
      <x:c r="K487" s="146"/>
      <x:c r="L487" s="43"/>
      <x:c r="M487" s="136"/>
      <x:c r="N487" s="136"/>
      <x:c r="O487" s="136"/>
      <x:c r="P487" s="136"/>
      <x:c r="Q487" s="136"/>
      <x:c r="R487" s="136"/>
      <x:c r="S487" s="136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136"/>
      <x:c r="B488" s="136"/>
      <x:c r="C488" s="136"/>
      <x:c r="D488" s="136"/>
      <x:c r="E488" s="136"/>
      <x:c r="F488" s="136"/>
      <x:c r="G488" s="43"/>
      <x:c r="H488" s="136"/>
      <x:c r="I488" s="136"/>
      <x:c r="J488" s="146"/>
      <x:c r="K488" s="146"/>
      <x:c r="L488" s="43"/>
      <x:c r="M488" s="136"/>
      <x:c r="N488" s="136"/>
      <x:c r="O488" s="136"/>
      <x:c r="P488" s="136"/>
      <x:c r="Q488" s="136"/>
      <x:c r="R488" s="136"/>
      <x:c r="S488" s="136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136"/>
      <x:c r="B489" s="136"/>
      <x:c r="C489" s="136"/>
      <x:c r="D489" s="136"/>
      <x:c r="E489" s="136"/>
      <x:c r="F489" s="136"/>
      <x:c r="G489" s="43"/>
      <x:c r="H489" s="136"/>
      <x:c r="I489" s="136"/>
      <x:c r="J489" s="146"/>
      <x:c r="K489" s="146"/>
      <x:c r="L489" s="43"/>
      <x:c r="M489" s="136"/>
      <x:c r="N489" s="136"/>
      <x:c r="O489" s="136"/>
      <x:c r="P489" s="136"/>
      <x:c r="Q489" s="136"/>
      <x:c r="R489" s="136"/>
      <x:c r="S489" s="136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136"/>
      <x:c r="B490" s="136"/>
      <x:c r="C490" s="136"/>
      <x:c r="D490" s="136"/>
      <x:c r="E490" s="136"/>
      <x:c r="F490" s="136"/>
      <x:c r="G490" s="43"/>
      <x:c r="H490" s="136"/>
      <x:c r="I490" s="136"/>
      <x:c r="J490" s="146"/>
      <x:c r="K490" s="146"/>
      <x:c r="L490" s="43"/>
      <x:c r="M490" s="136"/>
      <x:c r="N490" s="136"/>
      <x:c r="O490" s="136"/>
      <x:c r="P490" s="136"/>
      <x:c r="Q490" s="136"/>
      <x:c r="R490" s="136"/>
      <x:c r="S490" s="136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136"/>
      <x:c r="B491" s="136"/>
      <x:c r="C491" s="136"/>
      <x:c r="D491" s="136"/>
      <x:c r="E491" s="136"/>
      <x:c r="F491" s="136"/>
      <x:c r="G491" s="43"/>
      <x:c r="H491" s="136"/>
      <x:c r="I491" s="136"/>
      <x:c r="J491" s="146"/>
      <x:c r="K491" s="146"/>
      <x:c r="L491" s="43"/>
      <x:c r="M491" s="136"/>
      <x:c r="N491" s="136"/>
      <x:c r="O491" s="136"/>
      <x:c r="P491" s="136"/>
      <x:c r="Q491" s="136"/>
      <x:c r="R491" s="136"/>
      <x:c r="S491" s="136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136"/>
      <x:c r="B492" s="136"/>
      <x:c r="C492" s="136"/>
      <x:c r="D492" s="136"/>
      <x:c r="E492" s="136"/>
      <x:c r="F492" s="136"/>
      <x:c r="G492" s="43"/>
      <x:c r="H492" s="136"/>
      <x:c r="I492" s="136"/>
      <x:c r="J492" s="146"/>
      <x:c r="K492" s="146"/>
      <x:c r="L492" s="43"/>
      <x:c r="M492" s="136"/>
      <x:c r="N492" s="136"/>
      <x:c r="O492" s="136"/>
      <x:c r="P492" s="136"/>
      <x:c r="Q492" s="136"/>
      <x:c r="R492" s="136"/>
      <x:c r="S492" s="136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136"/>
      <x:c r="B493" s="136"/>
      <x:c r="C493" s="136"/>
      <x:c r="D493" s="136"/>
      <x:c r="E493" s="136"/>
      <x:c r="F493" s="136"/>
      <x:c r="G493" s="43"/>
      <x:c r="H493" s="136"/>
      <x:c r="I493" s="136"/>
      <x:c r="J493" s="146"/>
      <x:c r="K493" s="146"/>
      <x:c r="L493" s="43"/>
      <x:c r="M493" s="136"/>
      <x:c r="N493" s="136"/>
      <x:c r="O493" s="136"/>
      <x:c r="P493" s="136"/>
      <x:c r="Q493" s="136"/>
      <x:c r="R493" s="136"/>
      <x:c r="S493" s="136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136"/>
      <x:c r="B494" s="136"/>
      <x:c r="C494" s="136"/>
      <x:c r="D494" s="136"/>
      <x:c r="E494" s="136"/>
      <x:c r="F494" s="136"/>
      <x:c r="G494" s="43"/>
      <x:c r="H494" s="136"/>
      <x:c r="I494" s="136"/>
      <x:c r="J494" s="146"/>
      <x:c r="K494" s="146"/>
      <x:c r="L494" s="43"/>
      <x:c r="M494" s="136"/>
      <x:c r="N494" s="136"/>
      <x:c r="O494" s="136"/>
      <x:c r="P494" s="136"/>
      <x:c r="Q494" s="136"/>
      <x:c r="R494" s="136"/>
      <x:c r="S494" s="136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136"/>
      <x:c r="B495" s="136"/>
      <x:c r="C495" s="136"/>
      <x:c r="D495" s="136"/>
      <x:c r="E495" s="136"/>
      <x:c r="F495" s="136"/>
      <x:c r="G495" s="43"/>
      <x:c r="H495" s="136"/>
      <x:c r="I495" s="136"/>
      <x:c r="J495" s="146"/>
      <x:c r="K495" s="146"/>
      <x:c r="L495" s="43"/>
      <x:c r="M495" s="136"/>
      <x:c r="N495" s="136"/>
      <x:c r="O495" s="136"/>
      <x:c r="P495" s="136"/>
      <x:c r="Q495" s="136"/>
      <x:c r="R495" s="136"/>
      <x:c r="S495" s="136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136"/>
      <x:c r="B496" s="136"/>
      <x:c r="C496" s="136"/>
      <x:c r="D496" s="136"/>
      <x:c r="E496" s="136"/>
      <x:c r="F496" s="136"/>
      <x:c r="G496" s="43"/>
      <x:c r="H496" s="136"/>
      <x:c r="I496" s="136"/>
      <x:c r="J496" s="146"/>
      <x:c r="K496" s="146"/>
      <x:c r="L496" s="43"/>
      <x:c r="M496" s="136"/>
      <x:c r="N496" s="136"/>
      <x:c r="O496" s="136"/>
      <x:c r="P496" s="136"/>
      <x:c r="Q496" s="136"/>
      <x:c r="R496" s="136"/>
      <x:c r="S496" s="136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136"/>
      <x:c r="B497" s="136"/>
      <x:c r="C497" s="136"/>
      <x:c r="D497" s="136"/>
      <x:c r="E497" s="136"/>
      <x:c r="F497" s="136"/>
      <x:c r="G497" s="43"/>
      <x:c r="H497" s="136"/>
      <x:c r="I497" s="136"/>
      <x:c r="J497" s="146"/>
      <x:c r="K497" s="146"/>
      <x:c r="L497" s="43"/>
      <x:c r="M497" s="136"/>
      <x:c r="N497" s="136"/>
      <x:c r="O497" s="136"/>
      <x:c r="P497" s="136"/>
      <x:c r="Q497" s="136"/>
      <x:c r="R497" s="136"/>
      <x:c r="S497" s="136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136"/>
      <x:c r="B498" s="136"/>
      <x:c r="C498" s="136"/>
      <x:c r="D498" s="136"/>
      <x:c r="E498" s="136"/>
      <x:c r="F498" s="136"/>
      <x:c r="G498" s="43"/>
      <x:c r="H498" s="136"/>
      <x:c r="I498" s="136"/>
      <x:c r="J498" s="146"/>
      <x:c r="K498" s="146"/>
      <x:c r="L498" s="43"/>
      <x:c r="M498" s="136"/>
      <x:c r="N498" s="136"/>
      <x:c r="O498" s="136"/>
      <x:c r="P498" s="136"/>
      <x:c r="Q498" s="136"/>
      <x:c r="R498" s="136"/>
      <x:c r="S498" s="136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136"/>
      <x:c r="B499" s="136"/>
      <x:c r="C499" s="136"/>
      <x:c r="D499" s="136"/>
      <x:c r="E499" s="136"/>
      <x:c r="F499" s="136"/>
      <x:c r="G499" s="43"/>
      <x:c r="H499" s="136"/>
      <x:c r="I499" s="136"/>
      <x:c r="J499" s="146"/>
      <x:c r="K499" s="146"/>
      <x:c r="L499" s="43"/>
      <x:c r="M499" s="136"/>
      <x:c r="N499" s="136"/>
      <x:c r="O499" s="136"/>
      <x:c r="P499" s="136"/>
      <x:c r="Q499" s="136"/>
      <x:c r="R499" s="136"/>
      <x:c r="S499" s="136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136"/>
      <x:c r="B500" s="136"/>
      <x:c r="C500" s="136"/>
      <x:c r="D500" s="136"/>
      <x:c r="E500" s="136"/>
      <x:c r="F500" s="136"/>
      <x:c r="G500" s="43"/>
      <x:c r="H500" s="136"/>
      <x:c r="I500" s="136"/>
      <x:c r="J500" s="146"/>
      <x:c r="K500" s="146"/>
      <x:c r="L500" s="43"/>
      <x:c r="M500" s="136"/>
      <x:c r="N500" s="136"/>
      <x:c r="O500" s="136"/>
      <x:c r="P500" s="136"/>
      <x:c r="Q500" s="136"/>
      <x:c r="R500" s="136"/>
      <x:c r="S500" s="136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136"/>
      <x:c r="B501" s="136"/>
      <x:c r="C501" s="136"/>
      <x:c r="D501" s="136"/>
      <x:c r="E501" s="136"/>
      <x:c r="F501" s="136"/>
      <x:c r="G501" s="43"/>
      <x:c r="H501" s="136"/>
      <x:c r="I501" s="136"/>
      <x:c r="J501" s="146"/>
      <x:c r="K501" s="146"/>
      <x:c r="L501" s="43"/>
      <x:c r="M501" s="136"/>
      <x:c r="N501" s="136"/>
      <x:c r="O501" s="136"/>
      <x:c r="P501" s="136"/>
      <x:c r="Q501" s="136"/>
      <x:c r="R501" s="136"/>
      <x:c r="S501" s="136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136"/>
      <x:c r="B502" s="136"/>
      <x:c r="C502" s="136"/>
      <x:c r="D502" s="136"/>
      <x:c r="E502" s="136"/>
      <x:c r="F502" s="136"/>
      <x:c r="G502" s="43"/>
      <x:c r="H502" s="136"/>
      <x:c r="I502" s="136"/>
      <x:c r="J502" s="146"/>
      <x:c r="K502" s="146"/>
      <x:c r="L502" s="43"/>
      <x:c r="M502" s="136"/>
      <x:c r="N502" s="136"/>
      <x:c r="O502" s="136"/>
      <x:c r="P502" s="136"/>
      <x:c r="Q502" s="136"/>
      <x:c r="R502" s="136"/>
      <x:c r="S502" s="136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136"/>
      <x:c r="B503" s="136"/>
      <x:c r="C503" s="136"/>
      <x:c r="D503" s="136"/>
      <x:c r="E503" s="136"/>
      <x:c r="F503" s="136"/>
      <x:c r="G503" s="43"/>
      <x:c r="H503" s="136"/>
      <x:c r="I503" s="136"/>
      <x:c r="J503" s="146"/>
      <x:c r="K503" s="146"/>
      <x:c r="L503" s="43"/>
      <x:c r="M503" s="136"/>
      <x:c r="N503" s="136"/>
      <x:c r="O503" s="136"/>
      <x:c r="P503" s="136"/>
      <x:c r="Q503" s="136"/>
      <x:c r="R503" s="136"/>
      <x:c r="S503" s="136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136"/>
      <x:c r="B504" s="136"/>
      <x:c r="C504" s="136"/>
      <x:c r="D504" s="136"/>
      <x:c r="E504" s="136"/>
      <x:c r="F504" s="136"/>
      <x:c r="G504" s="43"/>
      <x:c r="H504" s="136"/>
      <x:c r="I504" s="136"/>
      <x:c r="J504" s="146"/>
      <x:c r="K504" s="146"/>
      <x:c r="L504" s="43"/>
      <x:c r="M504" s="136"/>
      <x:c r="N504" s="136"/>
      <x:c r="O504" s="136"/>
      <x:c r="P504" s="136"/>
      <x:c r="Q504" s="136"/>
      <x:c r="R504" s="136"/>
      <x:c r="S504" s="136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136"/>
      <x:c r="B505" s="136"/>
      <x:c r="C505" s="136"/>
      <x:c r="D505" s="136"/>
      <x:c r="E505" s="136"/>
      <x:c r="F505" s="136"/>
      <x:c r="G505" s="43"/>
      <x:c r="H505" s="136"/>
      <x:c r="I505" s="136"/>
      <x:c r="J505" s="146"/>
      <x:c r="K505" s="146"/>
      <x:c r="L505" s="43"/>
      <x:c r="M505" s="136"/>
      <x:c r="N505" s="136"/>
      <x:c r="O505" s="136"/>
      <x:c r="P505" s="136"/>
      <x:c r="Q505" s="136"/>
      <x:c r="R505" s="136"/>
      <x:c r="S505" s="136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136"/>
      <x:c r="B506" s="136"/>
      <x:c r="C506" s="136"/>
      <x:c r="D506" s="136"/>
      <x:c r="E506" s="136"/>
      <x:c r="F506" s="136"/>
      <x:c r="G506" s="43"/>
      <x:c r="H506" s="136"/>
      <x:c r="I506" s="136"/>
      <x:c r="J506" s="146"/>
      <x:c r="K506" s="146"/>
      <x:c r="L506" s="43"/>
      <x:c r="M506" s="136"/>
      <x:c r="N506" s="136"/>
      <x:c r="O506" s="136"/>
      <x:c r="P506" s="136"/>
      <x:c r="Q506" s="136"/>
      <x:c r="R506" s="136"/>
      <x:c r="S506" s="136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L4"/>
  </x:mergeCells>
  <x:dataValidations count="2">
    <x:dataValidation type="list" errorStyle="stop" operator="between" allowBlank="0" showDropDown="0" showInputMessage="0" showErrorMessage="0" sqref="G7:G506">
      <x:formula1>"PASS,OPEN,FAIL,NOT TESTED"</x:formula1>
      <x:formula2>0</x:formula2>
    </x:dataValidation>
    <x:dataValidation type="list" errorStyle="stop" operator="between" allowBlank="0" showDropDown="0" showInputMessage="0" showErrorMessage="0" sqref="I7:I506">
      <x:formula1>"Critical,High,Medium,Low,Information"</x:formula1>
      <x:formula2>0</x:formula2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2" width="18" style="1" hidden="0" customWidth="1"/>
    <x:col min="3" max="3" width="24" style="1" hidden="0" customWidth="1"/>
    <x:col min="4" max="4" width="42" style="1" hidden="0" customWidth="1"/>
    <x:col min="5" max="5" width="18" style="1" hidden="0" customWidth="1"/>
    <x:col min="6" max="6" width="38" style="1" hidden="0" customWidth="1"/>
    <x:col min="7" max="7" width="20" style="1" hidden="0" customWidth="1"/>
    <x:col min="8" max="8" width="18" style="1" hidden="0" customWidth="1"/>
    <x:col min="9" max="9" width="22" style="1" hidden="0" customWidth="1"/>
    <x:col min="10" max="10" width="16" style="1" hidden="0" customWidth="1"/>
    <x:col min="11" max="11" width="42" style="1" hidden="0" customWidth="1"/>
    <x:col min="12" max="12" width="16" style="1" hidden="0" customWidth="1"/>
    <x:col min="13" max="13" width="22" style="1" hidden="0" customWidth="1"/>
    <x:col min="14" max="14" width="42" style="1" hidden="0" customWidth="1"/>
    <x:col min="15" max="15" width="18" style="1" hidden="0" customWidth="1"/>
    <x:col min="16" max="16" width="50" style="1" hidden="0" customWidth="1"/>
    <x:col min="17" max="17" width="40" style="1" hidden="0" customWidth="1"/>
    <x:col min="18" max="18" width="28" style="1" hidden="0" customWidth="1"/>
    <x:col min="19" max="19" width="16" style="1" hidden="0" customWidth="1"/>
    <x:col min="20" max="20" width="10" style="1" hidden="0" customWidth="1"/>
    <x:col min="21" max="21" width="12" style="1" hidden="0" customWidth="1"/>
    <x:col min="22" max="22" width="8" style="1" hidden="0" customWidth="1"/>
    <x:col min="23" max="23" width="10" style="1" hidden="0" customWidth="1"/>
    <x:col min="24" max="24" width="44" style="1" hidden="0" customWidth="1"/>
    <x:col min="25" max="25" width="30" style="1" hidden="0" customWidth="1"/>
    <x:col min="26" max="26" width="1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2046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2047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2048</x:v>
      </x:c>
      <x:c r="B6" s="298" t="s">
        <x:v>1057</x:v>
      </x:c>
      <x:c r="C6" s="298" t="s">
        <x:v>2049</x:v>
      </x:c>
      <x:c r="D6" s="298" t="s">
        <x:v>1075</x:v>
      </x:c>
      <x:c r="E6" s="299" t="s">
        <x:v>531</x:v>
      </x:c>
      <x:c r="F6" s="299" t="s">
        <x:v>2042</x:v>
      </x:c>
      <x:c r="G6" s="298" t="s">
        <x:v>1060</x:v>
      </x:c>
      <x:c r="H6" s="299" t="s">
        <x:v>2050</x:v>
      </x:c>
      <x:c r="I6" s="299" t="s">
        <x:v>2051</x:v>
      </x:c>
      <x:c r="J6" s="298" t="s">
        <x:v>2052</x:v>
      </x:c>
      <x:c r="K6" s="299" t="s">
        <x:v>2053</x:v>
      </x:c>
      <x:c r="L6" s="299" t="s">
        <x:v>2044</x:v>
      </x:c>
      <x:c r="M6" s="299" t="s">
        <x:v>2054</x:v>
      </x:c>
      <x:c r="N6" s="299" t="s">
        <x:v>2055</x:v>
      </x:c>
      <x:c r="O6" s="298" t="s">
        <x:v>1493</x:v>
      </x:c>
      <x:c r="P6" s="298" t="s">
        <x:v>867</x:v>
      </x:c>
      <x:c r="Q6" s="298" t="s">
        <x:v>870</x:v>
      </x:c>
      <x:c r="R6" s="298" t="s">
        <x:v>872</x:v>
      </x:c>
      <x:c r="S6" s="298" t="s">
        <x:v>874</x:v>
      </x:c>
      <x:c r="T6" s="298" t="s">
        <x:v>875</x:v>
      </x:c>
      <x:c r="U6" s="298" t="s">
        <x:v>878</x:v>
      </x:c>
      <x:c r="V6" s="298" t="s">
        <x:v>880</x:v>
      </x:c>
      <x:c r="W6" s="298" t="s">
        <x:v>882</x:v>
      </x:c>
      <x:c r="X6" s="298" t="s">
        <x:v>884</x:v>
      </x:c>
      <x:c r="Y6" s="298" t="s">
        <x:v>886</x:v>
      </x:c>
      <x:c r="Z6" s="298" t="s">
        <x:v>781</x:v>
      </x:c>
    </x:row>
    <x:row r="7" ht="37.5" hidden="0" customHeight="1">
      <x:c r="A7" s="386" t="str">
        <x:v>EXC-NGOB-001</x:v>
      </x:c>
      <x:c r="B7" s="386" t="str">
        <x:v>ASM-NGOB-V42-TEST</x:v>
      </x:c>
      <x:c r="C7" s="386" t="str">
        <x:v>Source formula error</x:v>
      </x:c>
      <x:c r="D7" s="386" t="str">
        <x:v>Summary ALL JULY 2026 contains errors in financial summary cells. Home-count row 7 is numeric; it is not treated as independently verified.</x:v>
      </x:c>
      <x:c r="E7" s="386" t="str">
        <x:v>SRC-NGOB-V18</x:v>
      </x:c>
      <x:c r="F7" s="386" t="str">
        <x:v>Summary ALL JULY 2026</x:v>
      </x:c>
      <x:c r="G7" s="386" t="str">
        <x:v>Open</x:v>
      </x:c>
      <x:c r="H7" s="386" t="str">
        <x:v>Potentially material</x:v>
      </x:c>
      <x:c r="I7" s="386" t="str">
        <x:v>IREI analyst / NGO B</x:v>
      </x:c>
      <x:c r="J7" s="397" t="d">
        <x:v>2026-10-04T00:00:00.000Z</x:v>
      </x:c>
      <x:c r="K7" s="386" t="str">
        <x:v>Use CASH FLOW W ALL BUILDINGS JULY for financial controls. Review home counts separately in EXC-NGOB-020.</x:v>
      </x:c>
      <x:c r="L7" s="397"/>
      <x:c r="M7" s="386"/>
      <x:c r="N7" s="386"/>
      <x:c r="O7" s="386" t="str">
        <x:v>V4.2-NGOB-CORRECTED-TEST</x:v>
      </x:c>
      <x:c r="P7" s="386" t="str">
        <x:v>Confirm the source information and its interpretation.</x:v>
      </x:c>
      <x:c r="Q7" s="386" t="str">
        <x:v>Affects the reliability or interpretation of the related figures.</x:v>
      </x:c>
      <x:c r="R7" s="386"/>
      <x:c r="S7" s="386" t="str">
        <x:v>NGO B / IREI analyst</x:v>
      </x:c>
      <x:c r="T7" s="386" t="n">
        <x:v>1</x:v>
      </x:c>
      <x:c r="U7" s="386" t="str">
        <x:v>Yes</x:v>
      </x:c>
      <x:c r="V7" s="386" t="n">
        <x:v>1</x:v>
      </x:c>
      <x:c r="W7" s="386" t="str">
        <x:v>Review required</x:v>
      </x:c>
      <x:c r="X7" s="386" t="str">
        <x:v>Summary ALL JULY 2026 contains errors in financial summary cells. Home-count row 7 is numeric; it is not treated as independently verified.</x:v>
      </x:c>
      <x:c r="Y7" s="386"/>
      <x:c r="Z7" s="386"/>
    </x:row>
    <x:row r="8" ht="37.5" hidden="0" customHeight="1">
      <x:c r="A8" s="386" t="str">
        <x:v>EXC-NGOB-002</x:v>
      </x:c>
      <x:c r="B8" s="386" t="str">
        <x:v>ASM-NGOB-V42-TEST</x:v>
      </x:c>
      <x:c r="C8" s="386" t="str">
        <x:v>Scenario classification</x:v>
      </x:c>
      <x:c r="D8" s="386" t="str">
        <x:v>Actual / Budget / Projection labels are working classifications inherited from the prior mapping and source horizon, not confirmed source reporting states.</x:v>
      </x:c>
      <x:c r="E8" s="386" t="str">
        <x:v>SRC-NGOB-V18</x:v>
      </x:c>
      <x:c r="F8" s="386" t="str">
        <x:v>02_DISPLAY_CONFIG; 32_FINANCIAL</x:v>
      </x:c>
      <x:c r="G8" s="386" t="str">
        <x:v>Open</x:v>
      </x:c>
      <x:c r="H8" s="386" t="str">
        <x:v>Potentially material</x:v>
      </x:c>
      <x:c r="I8" s="386" t="str">
        <x:v>IREI analyst / NGO B</x:v>
      </x:c>
      <x:c r="J8" s="397" t="d">
        <x:v>2026-10-04T00:00:00.000Z</x:v>
      </x:c>
      <x:c r="K8" s="386" t="str">
        <x:v>Keep original working classifications; request NGO B confirmation. Budget periods are not reclassified as Actual because time has passed.</x:v>
      </x:c>
      <x:c r="L8" s="397"/>
      <x:c r="M8" s="386"/>
      <x:c r="N8" s="386"/>
      <x:c r="O8" s="386" t="str">
        <x:v>V4.2-NGOB-CORRECTED-TEST</x:v>
      </x:c>
      <x:c r="P8" s="386" t="str">
        <x:v>Confirm the source information and its interpretation.</x:v>
      </x:c>
      <x:c r="Q8" s="386" t="str">
        <x:v>Affects the reliability or interpretation of the related figures.</x:v>
      </x:c>
      <x:c r="R8" s="386"/>
      <x:c r="S8" s="386" t="str">
        <x:v>NGO B / IREI analyst</x:v>
      </x:c>
      <x:c r="T8" s="386" t="n">
        <x:v>2</x:v>
      </x:c>
      <x:c r="U8" s="386" t="str">
        <x:v>Yes</x:v>
      </x:c>
      <x:c r="V8" s="386" t="n">
        <x:v>2</x:v>
      </x:c>
      <x:c r="W8" s="386" t="str">
        <x:v>Review required</x:v>
      </x:c>
      <x:c r="X8" s="386" t="str">
        <x:v>Actual / Budget / Projection labels are working classifications inherited from the prior mapping and source horizon, not confirmed source reporting states.</x:v>
      </x:c>
      <x:c r="Y8" s="386"/>
      <x:c r="Z8" s="386"/>
    </x:row>
    <x:row r="9" ht="37.5" hidden="0" customHeight="1">
      <x:c r="A9" s="386" t="str">
        <x:v>EXC-NGOB-003</x:v>
      </x:c>
      <x:c r="B9" s="386" t="str">
        <x:v>ASM-NGOB-V42-TEST</x:v>
      </x:c>
      <x:c r="C9" s="386" t="str">
        <x:v>Debt terms missing</x:v>
      </x:c>
      <x:c r="D9" s="386" t="str">
        <x:v>13 payment-aggregate records lack confirmed instrument balances, rates, maturity dates and lender terms. These records are not asserted to be 13 distinct loans.</x:v>
      </x:c>
      <x:c r="E9" s="386" t="str">
        <x:v>SRC-NGOB-V18</x:v>
      </x:c>
      <x:c r="F9" s="386" t="str">
        <x:v>33_DEBT</x:v>
      </x:c>
      <x:c r="G9" s="386" t="str">
        <x:v>Open</x:v>
      </x:c>
      <x:c r="H9" s="386" t="str">
        <x:v>Potentially material</x:v>
      </x:c>
      <x:c r="I9" s="386" t="str">
        <x:v>IREI analyst / NGO B</x:v>
      </x:c>
      <x:c r="J9" s="397" t="d">
        <x:v>2026-10-04T00:00:00.000Z</x:v>
      </x:c>
      <x:c r="K9" s="386" t="str">
        <x:v>Request a complete loan register and amortization schedules before maturity or borrowing analysis.</x:v>
      </x:c>
      <x:c r="L9" s="397"/>
      <x:c r="M9" s="386"/>
      <x:c r="N9" s="386"/>
      <x:c r="O9" s="386" t="str">
        <x:v>V4.2-NGOB-CORRECTED-TEST</x:v>
      </x:c>
      <x:c r="P9" s="386" t="str">
        <x:v>Confirm the source information and its interpretation.</x:v>
      </x:c>
      <x:c r="Q9" s="386" t="str">
        <x:v>Affects the reliability or interpretation of the related figures.</x:v>
      </x:c>
      <x:c r="R9" s="386"/>
      <x:c r="S9" s="386" t="str">
        <x:v>NGO B / IREI analyst</x:v>
      </x:c>
      <x:c r="T9" s="386" t="n">
        <x:v>3</x:v>
      </x:c>
      <x:c r="U9" s="386" t="str">
        <x:v>Yes</x:v>
      </x:c>
      <x:c r="V9" s="386" t="n">
        <x:v>3</x:v>
      </x:c>
      <x:c r="W9" s="386" t="str">
        <x:v>Review required</x:v>
      </x:c>
      <x:c r="X9" s="386" t="str">
        <x:v>13 payment-aggregate records lack confirmed instrument balances, rates, maturity dates and lender terms. These records are not asserted to be 13 distinct loans.</x:v>
      </x:c>
      <x:c r="Y9" s="386"/>
      <x:c r="Z9" s="386"/>
    </x:row>
    <x:row r="10" ht="37.5" hidden="0" customHeight="1">
      <x:c r="A10" s="386" t="str">
        <x:v>EXC-NGOB-004</x:v>
      </x:c>
      <x:c r="B10" s="386" t="str">
        <x:v>ASM-NGOB-V42-TEST</x:v>
      </x:c>
      <x:c r="C10" s="386" t="str">
        <x:v>Property data missing</x:v>
      </x:c>
      <x:c r="D10" s="386" t="str">
        <x:v>16 named property records have unknown tenure and individual unit counts. Source lifecycle descriptions are retained in Notes; normalized lifecycle values fit the template list.</x:v>
      </x:c>
      <x:c r="E10" s="386" t="str">
        <x:v>SRC-NGOB-V18</x:v>
      </x:c>
      <x:c r="F10" s="386" t="str">
        <x:v>31_PROPERTY</x:v>
      </x:c>
      <x:c r="G10" s="386" t="str">
        <x:v>Open</x:v>
      </x:c>
      <x:c r="H10" s="386" t="str">
        <x:v>Potentially material</x:v>
      </x:c>
      <x:c r="I10" s="386" t="str">
        <x:v>IREI analyst / NGO B</x:v>
      </x:c>
      <x:c r="J10" s="397" t="d">
        <x:v>2026-10-04T00:00:00.000Z</x:v>
      </x:c>
      <x:c r="K10" s="386" t="str">
        <x:v>Confirm the property register, tenure, address details, unit counts and lifecycle classifications. Count discrepancy is EXC-NGOB-023.</x:v>
      </x:c>
      <x:c r="L10" s="397"/>
      <x:c r="M10" s="386"/>
      <x:c r="N10" s="386"/>
      <x:c r="O10" s="386" t="str">
        <x:v>V4.2-NGOB-CORRECTED-TEST</x:v>
      </x:c>
      <x:c r="P10" s="386" t="str">
        <x:v>Confirm the source information and its interpretation.</x:v>
      </x:c>
      <x:c r="Q10" s="386" t="str">
        <x:v>Affects the reliability or interpretation of the related figures.</x:v>
      </x:c>
      <x:c r="R10" s="386"/>
      <x:c r="S10" s="386" t="str">
        <x:v>NGO B / IREI analyst</x:v>
      </x:c>
      <x:c r="T10" s="386" t="n">
        <x:v>4</x:v>
      </x:c>
      <x:c r="U10" s="386" t="str">
        <x:v>Yes</x:v>
      </x:c>
      <x:c r="V10" s="386" t="n">
        <x:v>4</x:v>
      </x:c>
      <x:c r="W10" s="386" t="str">
        <x:v>Review required</x:v>
      </x:c>
      <x:c r="X10" s="386" t="str">
        <x:v>16 named property records have unknown tenure and individual unit counts. Source lifecycle descriptions are retained in Notes; normalized lifecycle values fit the template list.</x:v>
      </x:c>
      <x:c r="Y10" s="386"/>
      <x:c r="Z10" s="386"/>
    </x:row>
    <x:row r="11" ht="37.5" hidden="0" customHeight="1">
      <x:c r="A11" s="386" t="str">
        <x:v>EXC-NGOB-005</x:v>
      </x:c>
      <x:c r="B11" s="386" t="str">
        <x:v>ASM-NGOB-V42-TEST</x:v>
      </x:c>
      <x:c r="C11" s="386" t="str">
        <x:v>Fiscal header normalization</x:v>
      </x:c>
      <x:c r="D11" s="386" t="str">
        <x:v>FY2030-31 is mistyped as 20230-2031 in source column I. Prior mapping omitted building figures from that year.</x:v>
      </x:c>
      <x:c r="E11" s="386" t="str">
        <x:v>SRC-NGOB-V18</x:v>
      </x:c>
      <x:c r="F11" s="386" t="str">
        <x:v>NOTE-FY2030; FY2030-31 financial and debt records</x:v>
      </x:c>
      <x:c r="G11" s="386" t="str">
        <x:v>Resolved</x:v>
      </x:c>
      <x:c r="H11" s="386" t="str">
        <x:v>Not material</x:v>
      </x:c>
      <x:c r="I11" s="386" t="str">
        <x:v>IREI analyst / NGO B</x:v>
      </x:c>
      <x:c r="J11" s="397" t="d">
        <x:v>2026-10-04T00:00:00.000Z</x:v>
      </x:c>
      <x:c r="K11" s="386" t="str">
        <x:v>Restored 30 building financial records and 10 payment records from source column I. Normalized fiscal label by adjacent-year sequence; source values and header text remain unchanged.</x:v>
      </x:c>
      <x:c r="L11" s="397" t="d">
        <x:v>2026-10-04T00:00:00.000Z</x:v>
      </x:c>
      <x:c r="M11" s="386"/>
      <x:c r="N11" s="386"/>
      <x:c r="O11" s="386" t="str">
        <x:v>V4.2-NGOB-CORRECTED-TEST</x:v>
      </x:c>
      <x:c r="P11" s="386" t="str">
        <x:v>Confirm the source information and its interpretation.</x:v>
      </x:c>
      <x:c r="Q11" s="386" t="str">
        <x:v>Affects the reliability or interpretation of the related figures.</x:v>
      </x:c>
      <x:c r="R11" s="386"/>
      <x:c r="S11" s="386" t="str">
        <x:v>NGO B / IREI analyst</x:v>
      </x:c>
      <x:c r="T11" s="386" t="n">
        <x:v>5</x:v>
      </x:c>
      <x:c r="U11" s="386" t="str">
        <x:v>Yes</x:v>
      </x:c>
      <x:c r="V11" s="386" t="n">
        <x:v>5</x:v>
      </x:c>
      <x:c r="W11" s="386" t="str">
        <x:v>Review required</x:v>
      </x:c>
      <x:c r="X11" s="386" t="str">
        <x:v>FY2030-31 is mistyped as 20230-2031 in source column I. Prior mapping omitted building figures from that year.</x:v>
      </x:c>
      <x:c r="Y11" s="386"/>
      <x:c r="Z11" s="386"/>
    </x:row>
    <x:row r="12" ht="37.5" hidden="0" customHeight="1">
      <x:c r="A12" s="386" t="str">
        <x:v>EXC-NGOB-006</x:v>
      </x:c>
      <x:c r="B12" s="386" t="str">
        <x:v>ASM-NGOB-V42-TEST</x:v>
      </x:c>
      <x:c r="C12" s="386" t="str">
        <x:v>Missing historical debt service</x:v>
      </x:c>
      <x:c r="D12" s="386" t="str">
        <x:v>FY2024-25 aggregate principal and interest amounts are absent. The historical cash-after-debt comparison cannot be assessed through the template debt calculation.</x:v>
      </x:c>
      <x:c r="E12" s="386" t="str">
        <x:v>SRC-NGOB-V18</x:v>
      </x:c>
      <x:c r="F12" s="386" t="str">
        <x:v>'CASH FLOW W ALL BUILDINGS JULY '!C78:C79</x:v>
      </x:c>
      <x:c r="G12" s="386" t="str">
        <x:v>Open</x:v>
      </x:c>
      <x:c r="H12" s="386" t="str">
        <x:v>Potentially material</x:v>
      </x:c>
      <x:c r="I12" s="386" t="str">
        <x:v>IREI analyst / NGO B</x:v>
      </x:c>
      <x:c r="J12" s="397" t="d">
        <x:v>2026-10-04T00:00:00.000Z</x:v>
      </x:c>
      <x:c r="K12" s="386" t="str">
        <x:v>Historical debt results remain blank; request principal and interest payments.</x:v>
      </x:c>
      <x:c r="L12" s="397"/>
      <x:c r="M12" s="386"/>
      <x:c r="N12" s="386"/>
      <x:c r="O12" s="386" t="str">
        <x:v>V4.2-NGOB-CORRECTED-TEST</x:v>
      </x:c>
      <x:c r="P12" s="386" t="str">
        <x:v>Confirm the source information and its interpretation.</x:v>
      </x:c>
      <x:c r="Q12" s="386" t="str">
        <x:v>Affects the reliability or interpretation of the related figures.</x:v>
      </x:c>
      <x:c r="R12" s="386"/>
      <x:c r="S12" s="386" t="str">
        <x:v>NGO B / IREI analyst</x:v>
      </x:c>
      <x:c r="T12" s="386" t="n">
        <x:v>6</x:v>
      </x:c>
      <x:c r="U12" s="386" t="str">
        <x:v>Yes</x:v>
      </x:c>
      <x:c r="V12" s="386" t="n">
        <x:v>6</x:v>
      </x:c>
      <x:c r="W12" s="386" t="str">
        <x:v>Review required</x:v>
      </x:c>
      <x:c r="X12" s="386" t="str">
        <x:v>FY2024-25 aggregate principal and interest amounts are absent. The historical cash-after-debt comparison cannot be assessed through the template debt calculation.</x:v>
      </x:c>
      <x:c r="Y12" s="386"/>
      <x:c r="Z12" s="386"/>
    </x:row>
    <x:row r="13" ht="66" hidden="0" customHeight="1">
      <x:c r="A13" s="388" t="str">
        <x:v>EXC-NGOB-007</x:v>
      </x:c>
      <x:c r="B13" s="388" t="str">
        <x:v>ASM-NGOB-V42-TEST</x:v>
      </x:c>
      <x:c r="C13" s="388" t="str">
        <x:v>Organization/accounting confirmation</x:v>
      </x:c>
      <x:c r="D13" s="388" t="str">
        <x:v>Legal identity, source date, entity details and cash-versus-accrual basis remain working or unknown inputs.</x:v>
      </x:c>
      <x:c r="E13" s="388" t="str">
        <x:v>SRC-NGOB-V18</x:v>
      </x:c>
      <x:c r="F13" s="388" t="str">
        <x:v>01_ASSESSMENT; 30_ORGANIZATION</x:v>
      </x:c>
      <x:c r="G13" s="388" t="str">
        <x:v>Open</x:v>
      </x:c>
      <x:c r="H13" s="388" t="str">
        <x:v>Potentially material</x:v>
      </x:c>
      <x:c r="I13" s="389" t="str">
        <x:v>IREI analyst / NGO B</x:v>
      </x:c>
      <x:c r="J13" s="398" t="d">
        <x:v>2026-10-04T00:00:00.000Z</x:v>
      </x:c>
      <x:c r="K13" s="388" t="str">
        <x:v>Keep assessment Working, entity Non-profit and accounting basis Unknown until confirmed.</x:v>
      </x:c>
      <x:c r="L13" s="398"/>
      <x:c r="M13" s="388"/>
      <x:c r="N13" s="388"/>
      <x:c r="O13" s="388" t="str">
        <x:v>V4.2-NGOB-CORRECTED-TEST</x:v>
      </x:c>
      <x:c r="P13" s="386" t="str">
        <x:v>Confirm the source information and its interpretation.</x:v>
      </x:c>
      <x:c r="Q13" s="386" t="str">
        <x:v>Affects the reliability or interpretation of the related figures.</x:v>
      </x:c>
      <x:c r="R13" s="386"/>
      <x:c r="S13" s="386" t="str">
        <x:v>NGO B / IREI analyst</x:v>
      </x:c>
      <x:c r="T13" s="386" t="n">
        <x:v>7</x:v>
      </x:c>
      <x:c r="U13" s="386" t="str">
        <x:v>Yes</x:v>
      </x:c>
      <x:c r="V13" s="386" t="n">
        <x:v>7</x:v>
      </x:c>
      <x:c r="W13" s="386" t="str">
        <x:v>Review required</x:v>
      </x:c>
      <x:c r="X13" s="386" t="str">
        <x:v>Legal identity, source date, entity details and cash-versus-accrual basis remain working or unknown inputs.</x:v>
      </x:c>
      <x:c r="Y13" s="386"/>
      <x:c r="Z13" s="386"/>
    </x:row>
    <x:row r="14" ht="66" hidden="0" customHeight="1">
      <x:c r="A14" s="388" t="str">
        <x:v>EXC-NGOB-008</x:v>
      </x:c>
      <x:c r="B14" s="388" t="str">
        <x:v>ASM-NGOB-V42-TEST</x:v>
      </x:c>
      <x:c r="C14" s="388" t="str">
        <x:v>Conflicting property units</x:v>
      </x:c>
      <x:c r="D14" s="388" t="str">
        <x:v>Port Moody contains unlabeled 245 and 328 candidates and an unlabeled ratio. No individual unit count was selected.</x:v>
      </x:c>
      <x:c r="E14" s="388" t="str">
        <x:v>SRC-NGOB-V18</x:v>
      </x:c>
      <x:c r="F14" s="388" t="str">
        <x:v>'Port Moody'!A2:A4</x:v>
      </x:c>
      <x:c r="G14" s="388" t="str">
        <x:v>Open</x:v>
      </x:c>
      <x:c r="H14" s="388" t="str">
        <x:v>Potentially material</x:v>
      </x:c>
      <x:c r="I14" s="389" t="str">
        <x:v>IREI analyst / NGO B</x:v>
      </x:c>
      <x:c r="J14" s="398" t="d">
        <x:v>2026-10-04T00:00:00.000Z</x:v>
      </x:c>
      <x:c r="K14" s="388" t="str">
        <x:v>Request the definition and controlled building unit count.</x:v>
      </x:c>
      <x:c r="L14" s="398"/>
      <x:c r="M14" s="388"/>
      <x:c r="N14" s="388"/>
      <x:c r="O14" s="388" t="str">
        <x:v>V4.2-NGOB-CORRECTED-TEST</x:v>
      </x:c>
      <x:c r="P14" s="386" t="str">
        <x:v>Confirm the source information and its interpretation.</x:v>
      </x:c>
      <x:c r="Q14" s="386" t="str">
        <x:v>Affects the reliability or interpretation of the related figures.</x:v>
      </x:c>
      <x:c r="R14" s="386"/>
      <x:c r="S14" s="386" t="str">
        <x:v>NGO B / IREI analyst</x:v>
      </x:c>
      <x:c r="T14" s="386" t="n">
        <x:v>8</x:v>
      </x:c>
      <x:c r="U14" s="386" t="str">
        <x:v>Yes</x:v>
      </x:c>
      <x:c r="V14" s="386" t="n">
        <x:v>8</x:v>
      </x:c>
      <x:c r="W14" s="386" t="str">
        <x:v>Review required</x:v>
      </x:c>
      <x:c r="X14" s="386" t="str">
        <x:v>Port Moody contains unlabeled 245 and 328 candidates and an unlabeled ratio. No individual unit count was selected.</x:v>
      </x:c>
      <x:c r="Y14" s="386"/>
      <x:c r="Z14" s="386"/>
    </x:row>
    <x:row r="15" ht="66" hidden="0" customHeight="1">
      <x:c r="A15" s="388" t="str">
        <x:v>EXC-NGOB-009</x:v>
      </x:c>
      <x:c r="B15" s="388" t="str">
        <x:v>ASM-NGOB-V42-TEST</x:v>
      </x:c>
      <x:c r="C15" s="388" t="str">
        <x:v>Debt sign convention</x:v>
      </x:c>
      <x:c r="D15" s="388" t="str">
        <x:v>8 negative property payment observations occur in Margaret Heights, Natalia Terrace and Jessica Place. Jessica Place source values: 2024-2025: -39403.62; 2025-2026: -42600; 2026-2027: 42600; 2027-2028: -42600.</x:v>
      </x:c>
      <x:c r="E15" s="388" t="str">
        <x:v>SRC-NGOB-V18</x:v>
      </x:c>
      <x:c r="F15" s="388" t="str">
        <x:v>33_DEBT_SCHEDULE; PROP-MH; PROP-NT; PROP-JP</x:v>
      </x:c>
      <x:c r="G15" s="388" t="str">
        <x:v>Open</x:v>
      </x:c>
      <x:c r="H15" s="388" t="str">
        <x:v>Material</x:v>
      </x:c>
      <x:c r="I15" s="389" t="str">
        <x:v>IREI analyst / NGO B</x:v>
      </x:c>
      <x:c r="J15" s="398" t="d">
        <x:v>2026-10-04T00:00:00.000Z</x:v>
      </x:c>
      <x:c r="K15" s="388" t="str">
        <x:v>Original amounts retained as blue inputs. Do not calculate usable property coverage until the sign convention and Jessica Place reversal are confirmed. No ABS conversion is assumed.</x:v>
      </x:c>
      <x:c r="L15" s="398"/>
      <x:c r="M15" s="388"/>
      <x:c r="N15" s="388"/>
      <x:c r="O15" s="388" t="str">
        <x:v>V4.2-NGOB-CORRECTED-TEST</x:v>
      </x:c>
      <x:c r="P15" s="386" t="str">
        <x:v>Confirm the source information and its interpretation.</x:v>
      </x:c>
      <x:c r="Q15" s="386" t="str">
        <x:v>Affects the reliability or interpretation of the related figures.</x:v>
      </x:c>
      <x:c r="R15" s="386"/>
      <x:c r="S15" s="386" t="str">
        <x:v>NGO B / IREI analyst</x:v>
      </x:c>
      <x:c r="T15" s="386" t="n">
        <x:v>9</x:v>
      </x:c>
      <x:c r="U15" s="386" t="str">
        <x:v>Yes</x:v>
      </x:c>
      <x:c r="V15" s="386" t="n">
        <x:v>9</x:v>
      </x:c>
      <x:c r="W15" s="386" t="str">
        <x:v>Review required</x:v>
      </x:c>
      <x:c r="X15" s="386" t="str">
        <x:v>8 negative property payment observations occur in Margaret Heights, Natalia Terrace and Jessica Place. Jessica Place source values: 2024-2025: -39403.62; 2025-2026: -42600; 2026-2027: 42600; 2027-2028: -42600.</x:v>
      </x:c>
      <x:c r="Y15" s="386"/>
      <x:c r="Z15" s="386"/>
    </x:row>
    <x:row r="16" ht="66" hidden="0" customHeight="1">
      <x:c r="A16" s="388" t="str">
        <x:v>EXC-NGOB-010</x:v>
      </x:c>
      <x:c r="B16" s="388" t="str">
        <x:v>ASM-NGOB-V42-TEST</x:v>
      </x:c>
      <x:c r="C16" s="388" t="str">
        <x:v>Projected debt profile</x:v>
      </x:c>
      <x:c r="D16" s="388" t="str">
        <x:v>Projected annual portfolio payments increase substantially in later years. Aggregate figures do not establish loan-level balances, repayment dates or renewal exposure.</x:v>
      </x:c>
      <x:c r="E16" s="388" t="str">
        <x:v>SRC-NGOB-V18</x:v>
      </x:c>
      <x:c r="F16" s="388" t="str">
        <x:v>Portfolio payment schedule; EXC-NGOB-003</x:v>
      </x:c>
      <x:c r="G16" s="388" t="str">
        <x:v>Open</x:v>
      </x:c>
      <x:c r="H16" s="388" t="str">
        <x:v>Potentially material</x:v>
      </x:c>
      <x:c r="I16" s="389" t="str">
        <x:v>IREI analyst / NGO B</x:v>
      </x:c>
      <x:c r="J16" s="398" t="d">
        <x:v>2026-10-04T00:00:00.000Z</x:v>
      </x:c>
      <x:c r="K16" s="388" t="str">
        <x:v>Use year-specific portfolio payments for the financial test; obtain underlying loan terms before financing decisions.</x:v>
      </x:c>
      <x:c r="L16" s="398"/>
      <x:c r="M16" s="388"/>
      <x:c r="N16" s="388"/>
      <x:c r="O16" s="388" t="str">
        <x:v>V4.2-NGOB-CORRECTED-TEST</x:v>
      </x:c>
      <x:c r="P16" s="386" t="str">
        <x:v>Confirm the source information and its interpretation.</x:v>
      </x:c>
      <x:c r="Q16" s="386" t="str">
        <x:v>Affects the reliability or interpretation of the related figures.</x:v>
      </x:c>
      <x:c r="R16" s="386"/>
      <x:c r="S16" s="386" t="str">
        <x:v>NGO B / IREI analyst</x:v>
      </x:c>
      <x:c r="T16" s="386" t="n">
        <x:v>10</x:v>
      </x:c>
      <x:c r="U16" s="386" t="str">
        <x:v>Yes</x:v>
      </x:c>
      <x:c r="V16" s="386" t="n">
        <x:v>10</x:v>
      </x:c>
      <x:c r="W16" s="386" t="str">
        <x:v>Review required</x:v>
      </x:c>
      <x:c r="X16" s="386" t="str">
        <x:v>Projected annual portfolio payments increase substantially in later years. Aggregate figures do not establish loan-level balances, repayment dates or renewal exposure.</x:v>
      </x:c>
      <x:c r="Y16" s="386"/>
      <x:c r="Z16" s="386"/>
    </x:row>
    <x:row r="17" ht="66" hidden="0" customHeight="1">
      <x:c r="A17" s="388" t="str">
        <x:v>EXC-NGOB-011</x:v>
      </x:c>
      <x:c r="B17" s="388" t="str">
        <x:v>ASM-NGOB-V42-TEST</x:v>
      </x:c>
      <x:c r="C17" s="388" t="str">
        <x:v>Conflicting summary expenses</x:v>
      </x:c>
      <x:c r="D17" s="388" t="str">
        <x:v>FY2024-25 summary expenses differ by 6,000 between Summary ALL and CASH FLOW W ALL BUILDINGS JULY.</x:v>
      </x:c>
      <x:c r="E17" s="388" t="str">
        <x:v>SRC-NGOB-V18</x:v>
      </x:c>
      <x:c r="F17" s="388" t="str">
        <x:v>FY2024-25 source expense controls</x:v>
      </x:c>
      <x:c r="G17" s="388" t="str">
        <x:v>Open</x:v>
      </x:c>
      <x:c r="H17" s="388" t="str">
        <x:v>Potentially material</x:v>
      </x:c>
      <x:c r="I17" s="389" t="str">
        <x:v>IREI analyst / NGO B</x:v>
      </x:c>
      <x:c r="J17" s="398" t="d">
        <x:v>2026-10-04T00:00:00.000Z</x:v>
      </x:c>
      <x:c r="K17" s="388" t="str">
        <x:v>CASH FLOW W ALL BUILDINGS JULY retained as the working financial control. Source owner to reconcile the other summary.</x:v>
      </x:c>
      <x:c r="L17" s="398"/>
      <x:c r="M17" s="388"/>
      <x:c r="N17" s="388"/>
      <x:c r="O17" s="388" t="str">
        <x:v>V4.2-NGOB-CORRECTED-TEST</x:v>
      </x:c>
      <x:c r="P17" s="386" t="str">
        <x:v>Confirm the source information and its interpretation.</x:v>
      </x:c>
      <x:c r="Q17" s="386" t="str">
        <x:v>Affects the reliability or interpretation of the related figures.</x:v>
      </x:c>
      <x:c r="R17" s="386"/>
      <x:c r="S17" s="386" t="str">
        <x:v>NGO B / IREI analyst</x:v>
      </x:c>
      <x:c r="T17" s="386" t="n">
        <x:v>11</x:v>
      </x:c>
      <x:c r="U17" s="386" t="str">
        <x:v>Yes</x:v>
      </x:c>
      <x:c r="V17" s="386" t="n">
        <x:v>11</x:v>
      </x:c>
      <x:c r="W17" s="386" t="str">
        <x:v>Review required</x:v>
      </x:c>
      <x:c r="X17" s="386" t="str">
        <x:v>FY2024-25 summary expenses differ by 6,000 between Summary ALL and CASH FLOW W ALL BUILDINGS JULY.</x:v>
      </x:c>
      <x:c r="Y17" s="386"/>
      <x:c r="Z17" s="386"/>
    </x:row>
    <x:row r="18" ht="66" hidden="0" customHeight="1">
      <x:c r="A18" s="388" t="str">
        <x:v>EXC-NGOB-014</x:v>
      </x:c>
      <x:c r="B18" s="388" t="str">
        <x:v>ASM-NGOB-V42-TEST</x:v>
      </x:c>
      <x:c r="C18" s="388" t="str">
        <x:v>Reserve restrictions unknown</x:v>
      </x:c>
      <x:c r="D18" s="388" t="str">
        <x:v>All 11 closing-reserve records have unknown cash type, restrictions and permitted use for operations or debt service.</x:v>
      </x:c>
      <x:c r="E18" s="388" t="str">
        <x:v>SRC-NGOB-V18</x:v>
      </x:c>
      <x:c r="F18" s="388" t="str">
        <x:v>34_CASH_RESERVES rows 7:17</x:v>
      </x:c>
      <x:c r="G18" s="388" t="str">
        <x:v>Open</x:v>
      </x:c>
      <x:c r="H18" s="388" t="str">
        <x:v>Potentially material</x:v>
      </x:c>
      <x:c r="I18" s="389" t="str">
        <x:v>IREI analyst / NGO B</x:v>
      </x:c>
      <x:c r="J18" s="398" t="d">
        <x:v>2026-10-04T00:00:00.000Z</x:v>
      </x:c>
      <x:c r="K18" s="388" t="str">
        <x:v>Cash type is Other; closing portfolio reserve description is in Notes. Availability remains unknown; no usable reserve amount is assumed.</x:v>
      </x:c>
      <x:c r="L18" s="398"/>
      <x:c r="M18" s="388"/>
      <x:c r="N18" s="388"/>
      <x:c r="O18" s="388" t="str">
        <x:v>V4.2-NGOB-CORRECTED-TEST</x:v>
      </x:c>
      <x:c r="P18" s="386" t="str">
        <x:v>Confirm the source information and its interpretation.</x:v>
      </x:c>
      <x:c r="Q18" s="386" t="str">
        <x:v>Affects the reliability or interpretation of the related figures.</x:v>
      </x:c>
      <x:c r="R18" s="386"/>
      <x:c r="S18" s="386" t="str">
        <x:v>NGO B / IREI analyst</x:v>
      </x:c>
      <x:c r="T18" s="386" t="n">
        <x:v>12</x:v>
      </x:c>
      <x:c r="U18" s="386" t="str">
        <x:v>Yes</x:v>
      </x:c>
      <x:c r="V18" s="386" t="n">
        <x:v>12</x:v>
      </x:c>
      <x:c r="W18" s="386" t="str">
        <x:v>Review required</x:v>
      </x:c>
      <x:c r="X18" s="386" t="str">
        <x:v>All 11 closing-reserve records have unknown cash type, restrictions and permitted use for operations or debt service.</x:v>
      </x:c>
      <x:c r="Y18" s="386"/>
      <x:c r="Z18" s="386"/>
    </x:row>
    <x:row r="19" ht="66" hidden="0" customHeight="1">
      <x:c r="A19" s="388" t="str">
        <x:v>EXC-NGOB-016</x:v>
      </x:c>
      <x:c r="B19" s="388" t="str">
        <x:v>ASM-NGOB-V42-TEST</x:v>
      </x:c>
      <x:c r="C19" s="388" t="str">
        <x:v>Reserve opening discontinuity</x:v>
      </x:c>
      <x:c r="D19" s="388" t="str">
        <x:v>FY2024-25 closing 5009494.06 does not carry into FY2025-26 opening 1400000. Unexplained reset: -3609494.0599999996. The closing 820980.1727211978 follows the opening less the cash shortfall 579019.8272788022; the full closing-to-closing fall is not an operating shortfall.</x:v>
      </x:c>
      <x:c r="E19" s="388" t="str">
        <x:v>SRC-NGOB-V18</x:v>
      </x:c>
      <x:c r="F19" s="388" t="str">
        <x:v>'CASH FLOW W ALL BUILDINGS JULY '!C88,D87,D82,D88; NOTE-RESERVE-OPEN</x:v>
      </x:c>
      <x:c r="G19" s="388" t="str">
        <x:v>Open</x:v>
      </x:c>
      <x:c r="H19" s="388" t="str">
        <x:v>Material</x:v>
      </x:c>
      <x:c r="I19" s="389" t="str">
        <x:v>IREI analyst / NGO B</x:v>
      </x:c>
      <x:c r="J19" s="398" t="d">
        <x:v>2026-10-04T00:00:00.000Z</x:v>
      </x:c>
      <x:c r="K19" s="388" t="str">
        <x:v>Opening balance retained in staging; closing balances unchanged. Request an explanation, transfers or corrected source balances.</x:v>
      </x:c>
      <x:c r="L19" s="398"/>
      <x:c r="M19" s="388"/>
      <x:c r="N19" s="388"/>
      <x:c r="O19" s="388" t="str">
        <x:v>V4.2-NGOB-CORRECTED-TEST</x:v>
      </x:c>
      <x:c r="P19" s="386" t="str">
        <x:v>Confirm the source information and its interpretation.</x:v>
      </x:c>
      <x:c r="Q19" s="386" t="str">
        <x:v>Affects the reliability or interpretation of the related figures.</x:v>
      </x:c>
      <x:c r="R19" s="386"/>
      <x:c r="S19" s="386" t="str">
        <x:v>NGO B / IREI analyst</x:v>
      </x:c>
      <x:c r="T19" s="386" t="n">
        <x:v>13</x:v>
      </x:c>
      <x:c r="U19" s="386" t="str">
        <x:v>Yes</x:v>
      </x:c>
      <x:c r="V19" s="386" t="n">
        <x:v>13</x:v>
      </x:c>
      <x:c r="W19" s="386" t="str">
        <x:v>Review required</x:v>
      </x:c>
      <x:c r="X19" s="386" t="str">
        <x:v>FY2024-25 closing 5009494.06 does not carry into FY2025-26 opening 1400000. Unexplained reset: -3609494.0599999996. The closing 820980.1727211978 follows the opening less the cash shortfall 579019.8272788022; the full closing-to-closing fall is not an operating shortfall.</x:v>
      </x:c>
      <x:c r="Y19" s="386"/>
      <x:c r="Z19" s="386"/>
    </x:row>
    <x:row r="20" ht="66" hidden="0" customHeight="1">
      <x:c r="A20" s="391" t="str">
        <x:v>EXC-NGOB-017</x:v>
      </x:c>
      <x:c r="B20" s="391" t="str">
        <x:v>ASM-NGOB-V42-TEST</x:v>
      </x:c>
      <x:c r="C20" s="391" t="str">
        <x:v>Placeholder subsidy</x:v>
      </x:c>
      <x:c r="D20" s="391" t="str">
        <x:v>22 subsidy component records link to NGO B's exact BCH SUBSIDY PLACEHOLDER labels at A15 on 1656 ADANAC and 800 Commercial. Full-operation source assumption totals 3318983 per year.</x:v>
      </x:c>
      <x:c r="E20" s="391" t="str">
        <x:v>SRC-NGOB-V18</x:v>
      </x:c>
      <x:c r="F20" s="391" t="str">
        <x:v>NOTE-PLACEHOLDER-PROP-ADANAC; NOTE-PLACEHOLDER-PROP-800C</x:v>
      </x:c>
      <x:c r="G20" s="391" t="str">
        <x:v>Open</x:v>
      </x:c>
      <x:c r="H20" s="391" t="str">
        <x:v>Material</x:v>
      </x:c>
      <x:c r="I20" s="392" t="str">
        <x:v>IREI analyst / NGO B</x:v>
      </x:c>
      <x:c r="J20" s="399" t="d">
        <x:v>2026-10-04T00:00:00.000Z</x:v>
      </x:c>
      <x:c r="K20" s="391" t="str">
        <x:v>Flags have source evidence; funding agreement, amount and duration are not confirmed. Keep placeholder sensitivity separate from baseline.</x:v>
      </x:c>
      <x:c r="L20" s="399"/>
      <x:c r="M20" s="391"/>
      <x:c r="N20" s="391"/>
      <x:c r="O20" s="391" t="str">
        <x:v>V4.2-NGOB-CORRECTED-TEST</x:v>
      </x:c>
      <x:c r="P20" s="386" t="str">
        <x:v>Confirm the source information and its interpretation.</x:v>
      </x:c>
      <x:c r="Q20" s="386" t="str">
        <x:v>Affects the reliability or interpretation of the related figures.</x:v>
      </x:c>
      <x:c r="R20" s="386"/>
      <x:c r="S20" s="386" t="str">
        <x:v>NGO B / IREI analyst</x:v>
      </x:c>
      <x:c r="T20" s="386" t="n">
        <x:v>14</x:v>
      </x:c>
      <x:c r="U20" s="386" t="str">
        <x:v>Yes</x:v>
      </x:c>
      <x:c r="V20" s="386" t="n">
        <x:v>14</x:v>
      </x:c>
      <x:c r="W20" s="386" t="str">
        <x:v>Review required</x:v>
      </x:c>
      <x:c r="X20" s="386" t="str">
        <x:v>22 subsidy component records link to NGO B's exact BCH SUBSIDY PLACEHOLDER labels at A15 on 1656 ADANAC and 800 Commercial. Full-operation source assumption totals 3318983 per year.</x:v>
      </x:c>
      <x:c r="Y20" s="386"/>
      <x:c r="Z20" s="386"/>
    </x:row>
    <x:row r="21" ht="66" hidden="0" customHeight="1">
      <x:c r="A21" s="394" t="str">
        <x:v>EXC-NGOB-018</x:v>
      </x:c>
      <x:c r="B21" s="394" t="str">
        <x:v>ASM-NGOB-V42-TEST</x:v>
      </x:c>
      <x:c r="C21" s="394" t="str">
        <x:v>Property payments do not reconcile to portfolio</x:v>
      </x:c>
      <x:c r="D21" s="394" t="str">
        <x:v>FY2025-26 portfolio payments 2659916; signed property payment sum -50750.76000000001; difference 2710666.76. The schedules also differ in later years. Property source coverage and sign conventions are incomplete.</x:v>
      </x:c>
      <x:c r="E21" s="394" t="str">
        <x:v>SRC-NGOB-V18</x:v>
      </x:c>
      <x:c r="F21" s="394" t="str">
        <x:v>33_DEBT_SCHEDULE; EXC-NGOB-003; EXC-NGOB-009</x:v>
      </x:c>
      <x:c r="G21" s="394" t="str">
        <x:v>Open</x:v>
      </x:c>
      <x:c r="H21" s="394" t="str">
        <x:v>Material</x:v>
      </x:c>
      <x:c r="I21" s="394" t="str">
        <x:v>IREI analyst / NGO B</x:v>
      </x:c>
      <x:c r="J21" s="400" t="d">
        <x:v>2026-10-04T00:00:00.000Z</x:v>
      </x:c>
      <x:c r="K21" s="394" t="str">
        <x:v>Request a complete instrument-to-property reconciliation. Do not force signed building amounts to equal the portfolio control or add both scopes to portfolio results.</x:v>
      </x:c>
      <x:c r="L21" s="400"/>
      <x:c r="M21" s="394"/>
      <x:c r="N21" s="394"/>
      <x:c r="O21" s="394" t="str">
        <x:v>V4.2-NGOB-CORRECTED-TEST</x:v>
      </x:c>
      <x:c r="P21" s="386" t="str">
        <x:v>Confirm the source information and its interpretation.</x:v>
      </x:c>
      <x:c r="Q21" s="386" t="str">
        <x:v>Affects the reliability or interpretation of the related figures.</x:v>
      </x:c>
      <x:c r="R21" s="386"/>
      <x:c r="S21" s="386" t="str">
        <x:v>NGO B / IREI analyst</x:v>
      </x:c>
      <x:c r="T21" s="386" t="n">
        <x:v>15</x:v>
      </x:c>
      <x:c r="U21" s="386" t="str">
        <x:v>Yes</x:v>
      </x:c>
      <x:c r="V21" s="386" t="n">
        <x:v>15</x:v>
      </x:c>
      <x:c r="W21" s="386" t="str">
        <x:v>Review required</x:v>
      </x:c>
      <x:c r="X21" s="386" t="str">
        <x:v>FY2025-26 portfolio payments 2659916; signed property payment sum -50750.76000000001; difference 2710666.76. The schedules also differ in later years. Property source coverage and sign conventions are incomplete.</x:v>
      </x:c>
      <x:c r="Y21" s="386"/>
      <x:c r="Z21" s="386"/>
    </x:row>
    <x:row r="22" ht="15" hidden="0" customHeight="1">
      <x:c r="A22" s="358" t="str">
        <x:v>EXC-NGOB-019</x:v>
      </x:c>
      <x:c r="B22" s="358" t="str">
        <x:v>ASM-NGOB-V42-TEST</x:v>
      </x:c>
      <x:c r="C22" s="358" t="str">
        <x:v>Reporting period ended</x:v>
      </x:c>
      <x:c r="D22" s="358" t="str">
        <x:v>Current fiscal-year selector is FY2026-27 and period start is 2026-04-01, as decided by Kelly. Source scenario for this year remains Projection.</x:v>
      </x:c>
      <x:c r="E22" s="358" t="str">
        <x:v>SRC-NGOB-V18</x:v>
      </x:c>
      <x:c r="F22" s="358" t="str">
        <x:v>02_DISPLAY_CONFIG B7; selected source-reference view</x:v>
      </x:c>
      <x:c r="G22" s="358" t="str">
        <x:v>Resolved</x:v>
      </x:c>
      <x:c r="H22" s="358" t="str">
        <x:v>Material</x:v>
      </x:c>
      <x:c r="I22" s="358" t="str">
        <x:v>IREI analyst / NGO B</x:v>
      </x:c>
      <x:c r="J22" s="401" t="d">
        <x:v>2026-10-04T00:00:00.000Z</x:v>
      </x:c>
      <x:c r="K22" s="358" t="str">
        <x:v>Updated 02_DISPLAY_CONFIG B7/B8. FY2025-26 Budget remains historical source data; no forecast was relabeled Actual.</x:v>
      </x:c>
      <x:c r="L22" s="401" t="d">
        <x:v>2026-10-04T00:00:00.000Z</x:v>
      </x:c>
      <x:c r="M22" s="358" t="str">
        <x:v>Kelly</x:v>
      </x:c>
      <x:c r="N22" s="358"/>
      <x:c r="O22" s="358" t="str">
        <x:v>V4.2-NGOB-CORRECTED-TEST</x:v>
      </x:c>
      <x:c r="P22" s="386" t="str">
        <x:v>Current-year selection resolved; source figures remain projections.</x:v>
      </x:c>
      <x:c r="Q22" s="386" t="str">
        <x:v>Affects the reliability or interpretation of the related figures.</x:v>
      </x:c>
      <x:c r="R22" s="386"/>
      <x:c r="S22" s="386" t="str">
        <x:v>NGO B / IREI analyst</x:v>
      </x:c>
      <x:c r="T22" s="386" t="n">
        <x:v>16</x:v>
      </x:c>
      <x:c r="U22" s="386" t="str">
        <x:v>Yes</x:v>
      </x:c>
      <x:c r="V22" s="386" t="n">
        <x:v>16</x:v>
      </x:c>
      <x:c r="W22" s="386" t="str">
        <x:v>Resolved</x:v>
      </x:c>
      <x:c r="X22" s="386" t="str">
        <x:v>Current fiscal-year selection corrected to FY2026-27; projection status retained.</x:v>
      </x:c>
      <x:c r="Y22" s="386"/>
      <x:c r="Z22" s="386"/>
    </x:row>
    <x:row r="23" ht="15" hidden="0" customHeight="1">
      <x:c r="A23" s="358" t="str">
        <x:v>EXC-NGOB-020</x:v>
      </x:c>
      <x:c r="B23" s="358" t="str">
        <x:v>ASM-NGOB-V42-TEST</x:v>
      </x:c>
      <x:c r="C23" s="358" t="str">
        <x:v>Conflicting source home counts</x:v>
      </x:c>
      <x:c r="D23" s="358" t="str">
        <x:v>2024-2025: selected 470, alternate 469; 2025-2026: selected 470, alternate 469; 2026-2027: selected 715, alternate 714; 2027-2028: selected 903, alternate 902; 2028-2029: selected 1011, alternate 1009</x:v>
      </x:c>
      <x:c r="E23" s="358" t="str">
        <x:v>SRC-NGOB-V18</x:v>
      </x:c>
      <x:c r="F23" s="358" t="str">
        <x:v>'Summary ALL JULY 2026'!C7:M7; 'Summary'!C7:M7; NOTE-HOMES-SOURCE</x:v>
      </x:c>
      <x:c r="G23" s="358" t="str">
        <x:v>Exception accepted</x:v>
      </x:c>
      <x:c r="H23" s="358" t="str">
        <x:v>Potentially material</x:v>
      </x:c>
      <x:c r="I23" s="358" t="str">
        <x:v>IREI analyst / NGO B</x:v>
      </x:c>
      <x:c r="J23" s="401" t="d">
        <x:v>2026-10-04T00:00:00.000Z</x:v>
      </x:c>
      <x:c r="K23" s="358" t="str">
        <x:v>Retain Summary ALL JULY 2026 row 7 as the working home-count control. With FY2026-27 selected, projected homes are 715; the horizon-end projection is 1,011. Alternate Summary counts remain documented.</x:v>
      </x:c>
      <x:c r="L23" s="401"/>
      <x:c r="M23" s="358" t="str">
        <x:v>Kelly</x:v>
      </x:c>
      <x:c r="N23" s="358" t="str">
        <x:v>Kelly explicitly accepted the selected V18 summary sheet for this test; the source conflict is acknowledged, not erased.</x:v>
      </x:c>
      <x:c r="O23" s="358" t="str">
        <x:v>V4.2-NGOB-CORRECTED-TEST</x:v>
      </x:c>
      <x:c r="P23" s="386" t="str">
        <x:v>Accepted use of Summary ALL projected counts; occupancy is not confirmed.</x:v>
      </x:c>
      <x:c r="Q23" s="386" t="str">
        <x:v>Affects the reliability or interpretation of the related figures.</x:v>
      </x:c>
      <x:c r="R23" s="386"/>
      <x:c r="S23" s="386" t="str">
        <x:v>NGO B / IREI analyst</x:v>
      </x:c>
      <x:c r="T23" s="386" t="n">
        <x:v>17</x:v>
      </x:c>
      <x:c r="U23" s="386" t="str">
        <x:v>Yes</x:v>
      </x:c>
      <x:c r="V23" s="386" t="n">
        <x:v>17</x:v>
      </x:c>
      <x:c r="W23" s="386" t="str">
        <x:v>Accepted working reference</x:v>
      </x:c>
      <x:c r="X23" s="386" t="str">
        <x:v>2024-2025: selected 470, alternate 469; 2025-2026: selected 470, alternate 469; 2026-2027: selected 715, alternate 714; 2027-2028: selected 903, alternate 902; 2028-2029: selected 1011, alternate 1009</x:v>
      </x:c>
      <x:c r="Y23" s="386"/>
      <x:c r="Z23" s="386"/>
    </x:row>
    <x:row r="24" ht="15" hidden="0" customHeight="1">
      <x:c r="A24" s="358" t="str">
        <x:v>EXC-NGOB-021</x:v>
      </x:c>
      <x:c r="B24" s="358" t="str">
        <x:v>ASM-NGOB-V42-TEST</x:v>
      </x:c>
      <x:c r="C24" s="358" t="str">
        <x:v>Milestone dates unconfirmed</x:v>
      </x:c>
      <x:c r="D24" s="358" t="str">
        <x:v>Full-operation and renewal fiscal-year selectors come from the supplied design assumptions. No verified maturity evidence supports the renewal selector.</x:v>
      </x:c>
      <x:c r="E24" s="358"/>
      <x:c r="F24" s="358" t="str">
        <x:v>02_DISPLAY_CONFIG B12:B14</x:v>
      </x:c>
      <x:c r="G24" s="358" t="str">
        <x:v>Open</x:v>
      </x:c>
      <x:c r="H24" s="358" t="str">
        <x:v>Potentially material</x:v>
      </x:c>
      <x:c r="I24" s="358" t="str">
        <x:v>IREI analyst / NGO B</x:v>
      </x:c>
      <x:c r="J24" s="401" t="d">
        <x:v>2026-10-04T00:00:00.000Z</x:v>
      </x:c>
      <x:c r="K24" s="358" t="str">
        <x:v>Milestone selectors remain provisional design/configuration assumptions, not verified V18 maturity facts. Request project schedules and loan maturity evidence.</x:v>
      </x:c>
      <x:c r="L24" s="401"/>
      <x:c r="M24" s="358"/>
      <x:c r="N24" s="358"/>
      <x:c r="O24" s="358" t="str">
        <x:v>V4.2-NGOB-CORRECTED-TEST</x:v>
      </x:c>
      <x:c r="P24" s="386" t="str">
        <x:v>Confirm the source information and its interpretation.</x:v>
      </x:c>
      <x:c r="Q24" s="386" t="str">
        <x:v>Affects the reliability or interpretation of the related figures.</x:v>
      </x:c>
      <x:c r="R24" s="386"/>
      <x:c r="S24" s="386" t="str">
        <x:v>NGO B / IREI analyst</x:v>
      </x:c>
      <x:c r="T24" s="386" t="n">
        <x:v>18</x:v>
      </x:c>
      <x:c r="U24" s="386" t="str">
        <x:v>Yes</x:v>
      </x:c>
      <x:c r="V24" s="386" t="n">
        <x:v>18</x:v>
      </x:c>
      <x:c r="W24" s="386" t="str">
        <x:v>Review required</x:v>
      </x:c>
      <x:c r="X24" s="386" t="str">
        <x:v>Full-operation and renewal fiscal-year selectors come from the supplied design assumptions. No verified maturity evidence supports the renewal selector.</x:v>
      </x:c>
      <x:c r="Y24" s="386"/>
      <x:c r="Z24" s="386"/>
    </x:row>
    <x:row r="25" ht="15" hidden="0" customHeight="1">
      <x:c r="A25" s="358" t="str">
        <x:v>EXC-NGOB-022</x:v>
      </x:c>
      <x:c r="B25" s="358" t="str">
        <x:v>ASM-NGOB-V42-TEST</x:v>
      </x:c>
      <x:c r="C25" s="358" t="str">
        <x:v>Reserve design basis differs</x:v>
      </x:c>
      <x:c r="D25" s="358" t="str">
        <x:v>The supplied visual page uses FY2025-26 opening reserve 1,400,000. The corrected template accepts closing reserves only, so its selected-year tile correctly uses 820,980.1727211978.</x:v>
      </x:c>
      <x:c r="E25" s="358" t="str">
        <x:v>SRC-NGOB-V18</x:v>
      </x:c>
      <x:c r="F25" s="358" t="str">
        <x:v>62_PAGE_VIEW reserve tiles; NOTE-RESERVE-OPEN</x:v>
      </x:c>
      <x:c r="G25" s="358" t="str">
        <x:v>Open</x:v>
      </x:c>
      <x:c r="H25" s="358" t="str">
        <x:v>Potentially material</x:v>
      </x:c>
      <x:c r="I25" s="358" t="str">
        <x:v>IREI analyst / NGO B</x:v>
      </x:c>
      <x:c r="J25" s="401" t="d">
        <x:v>2026-10-04T00:00:00.000Z</x:v>
      </x:c>
      <x:c r="K25" s="358" t="str">
        <x:v>Keep closing-reserve inputs and formulas. The visual comparison must recognize the different balance dates; do not enter opening reserve as closing reserve.</x:v>
      </x:c>
      <x:c r="L25" s="401"/>
      <x:c r="M25" s="358"/>
      <x:c r="N25" s="358"/>
      <x:c r="O25" s="358" t="str">
        <x:v>V4.2-NGOB-CORRECTED-TEST</x:v>
      </x:c>
      <x:c r="P25" s="386" t="str">
        <x:v>Confirm the source information and its interpretation.</x:v>
      </x:c>
      <x:c r="Q25" s="386" t="str">
        <x:v>Affects the reliability or interpretation of the related figures.</x:v>
      </x:c>
      <x:c r="R25" s="386"/>
      <x:c r="S25" s="386" t="str">
        <x:v>NGO B / IREI analyst</x:v>
      </x:c>
      <x:c r="T25" s="386" t="n">
        <x:v>19</x:v>
      </x:c>
      <x:c r="U25" s="386" t="str">
        <x:v>Yes</x:v>
      </x:c>
      <x:c r="V25" s="386" t="n">
        <x:v>19</x:v>
      </x:c>
      <x:c r="W25" s="386" t="str">
        <x:v>Review required</x:v>
      </x:c>
      <x:c r="X25" s="386" t="str">
        <x:v>The supplied visual page uses FY2025-26 opening reserve 1,400,000. The corrected template accepts closing reserves only, so its selected-year tile correctly uses 820,980.1727211978.</x:v>
      </x:c>
      <x:c r="Y25" s="386"/>
      <x:c r="Z25" s="386"/>
    </x:row>
    <x:row r="26" ht="15" hidden="0" customHeight="1">
      <x:c r="A26" s="358" t="str">
        <x:v>EXC-NGOB-023</x:v>
      </x:c>
      <x:c r="B26" s="358" t="str">
        <x:v>ASM-NGOB-V42-TEST</x:v>
      </x:c>
      <x:c r="C26" s="358" t="str">
        <x:v>Building count discrepancy</x:v>
      </x:c>
      <x:c r="D26" s="358" t="str">
        <x:v>Kelly confirms the portfolio count is 16 buildings. The 16 identified property records remain unchanged; Alma Blackwell and the Adanac redevelopment are one property.</x:v>
      </x:c>
      <x:c r="E26" s="358" t="str">
        <x:v>SRC-USER-COUNT</x:v>
      </x:c>
      <x:c r="F26" s="358" t="str">
        <x:v>31_PROPERTY; portfolio count tile</x:v>
      </x:c>
      <x:c r="G26" s="358" t="str">
        <x:v>Exception accepted</x:v>
      </x:c>
      <x:c r="H26" s="358" t="str">
        <x:v>Material</x:v>
      </x:c>
      <x:c r="I26" s="358" t="str">
        <x:v>IREI analyst / NGO B</x:v>
      </x:c>
      <x:c r="J26" s="401" t="d">
        <x:v>2026-10-04T00:00:00.000Z</x:v>
      </x:c>
      <x:c r="K26" s="358" t="str">
        <x:v>Accepted at 16; no additional building record, duplicate site or invented amounts added.</x:v>
      </x:c>
      <x:c r="L26" s="401"/>
      <x:c r="M26" s="358" t="str">
        <x:v>Kelly</x:v>
      </x:c>
      <x:c r="N26" s="358" t="str">
        <x:v>Kelly confirmed 16 buildings in the 4 October 2026 configuration decision.</x:v>
      </x:c>
      <x:c r="O26" s="358" t="str">
        <x:v>V4.2-NGOB-CORRECTED-TEST</x:v>
      </x:c>
      <x:c r="P26" s="386" t="str">
        <x:v>Building count accepted at 16.</x:v>
      </x:c>
      <x:c r="Q26" s="386" t="str">
        <x:v>Affects the reliability or interpretation of the related figures.</x:v>
      </x:c>
      <x:c r="R26" s="386"/>
      <x:c r="S26" s="386" t="str">
        <x:v>NGO B / IREI analyst</x:v>
      </x:c>
      <x:c r="T26" s="386" t="n">
        <x:v>20</x:v>
      </x:c>
      <x:c r="U26" s="386" t="str">
        <x:v>Yes</x:v>
      </x:c>
      <x:c r="V26" s="386" t="n">
        <x:v>20</x:v>
      </x:c>
      <x:c r="W26" s="386" t="str">
        <x:v>Accepted working reference</x:v>
      </x:c>
      <x:c r="X26" s="386" t="str">
        <x:v>Kelly confirms the portfolio count is 16 buildings. The 16 identified property records remain unchanged; Alma Blackwell and the Adanac redevelopment are one property.</x:v>
      </x:c>
      <x:c r="Y26" s="386"/>
      <x:c r="Z26" s="386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68"/>
      <x:c r="K27" s="43"/>
      <x:c r="L27" s="68"/>
      <x:c r="M27" s="43"/>
      <x:c r="N27" s="43"/>
      <x:c r="O27" s="43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68"/>
      <x:c r="K28" s="43"/>
      <x:c r="L28" s="68"/>
      <x:c r="M28" s="43"/>
      <x:c r="N28" s="43"/>
      <x:c r="O28" s="43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68"/>
      <x:c r="K29" s="43"/>
      <x:c r="L29" s="68"/>
      <x:c r="M29" s="43"/>
      <x:c r="N29" s="43"/>
      <x:c r="O29" s="43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68"/>
      <x:c r="K30" s="43"/>
      <x:c r="L30" s="68"/>
      <x:c r="M30" s="43"/>
      <x:c r="N30" s="43"/>
      <x:c r="O30" s="43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68"/>
      <x:c r="K31" s="43"/>
      <x:c r="L31" s="68"/>
      <x:c r="M31" s="43"/>
      <x:c r="N31" s="43"/>
      <x:c r="O31" s="43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68"/>
      <x:c r="K32" s="43"/>
      <x:c r="L32" s="68"/>
      <x:c r="M32" s="43"/>
      <x:c r="N32" s="43"/>
      <x:c r="O32" s="43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68"/>
      <x:c r="K33" s="43"/>
      <x:c r="L33" s="68"/>
      <x:c r="M33" s="43"/>
      <x:c r="N33" s="43"/>
      <x:c r="O33" s="43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68"/>
      <x:c r="K34" s="43"/>
      <x:c r="L34" s="68"/>
      <x:c r="M34" s="43"/>
      <x:c r="N34" s="43"/>
      <x:c r="O34" s="43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68"/>
      <x:c r="K35" s="43"/>
      <x:c r="L35" s="68"/>
      <x:c r="M35" s="43"/>
      <x:c r="N35" s="43"/>
      <x:c r="O35" s="43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68"/>
      <x:c r="K36" s="43"/>
      <x:c r="L36" s="68"/>
      <x:c r="M36" s="43"/>
      <x:c r="N36" s="43"/>
      <x:c r="O36" s="43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68"/>
      <x:c r="K37" s="43"/>
      <x:c r="L37" s="68"/>
      <x:c r="M37" s="43"/>
      <x:c r="N37" s="43"/>
      <x:c r="O37" s="43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68"/>
      <x:c r="K38" s="43"/>
      <x:c r="L38" s="68"/>
      <x:c r="M38" s="43"/>
      <x:c r="N38" s="43"/>
      <x:c r="O38" s="43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68"/>
      <x:c r="K39" s="43"/>
      <x:c r="L39" s="68"/>
      <x:c r="M39" s="43"/>
      <x:c r="N39" s="43"/>
      <x:c r="O39" s="43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68"/>
      <x:c r="K40" s="43"/>
      <x:c r="L40" s="68"/>
      <x:c r="M40" s="43"/>
      <x:c r="N40" s="43"/>
      <x:c r="O40" s="43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68"/>
      <x:c r="K41" s="43"/>
      <x:c r="L41" s="68"/>
      <x:c r="M41" s="43"/>
      <x:c r="N41" s="43"/>
      <x:c r="O41" s="43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68"/>
      <x:c r="K42" s="43"/>
      <x:c r="L42" s="68"/>
      <x:c r="M42" s="43"/>
      <x:c r="N42" s="43"/>
      <x:c r="O42" s="43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68"/>
      <x:c r="K43" s="43"/>
      <x:c r="L43" s="68"/>
      <x:c r="M43" s="43"/>
      <x:c r="N43" s="43"/>
      <x:c r="O43" s="43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68"/>
      <x:c r="K44" s="43"/>
      <x:c r="L44" s="68"/>
      <x:c r="M44" s="43"/>
      <x:c r="N44" s="43"/>
      <x:c r="O44" s="43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68"/>
      <x:c r="K45" s="43"/>
      <x:c r="L45" s="68"/>
      <x:c r="M45" s="43"/>
      <x:c r="N45" s="43"/>
      <x:c r="O45" s="43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68"/>
      <x:c r="K46" s="43"/>
      <x:c r="L46" s="68"/>
      <x:c r="M46" s="43"/>
      <x:c r="N46" s="43"/>
      <x:c r="O46" s="43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68"/>
      <x:c r="K47" s="43"/>
      <x:c r="L47" s="68"/>
      <x:c r="M47" s="43"/>
      <x:c r="N47" s="43"/>
      <x:c r="O47" s="43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68"/>
      <x:c r="K48" s="43"/>
      <x:c r="L48" s="68"/>
      <x:c r="M48" s="43"/>
      <x:c r="N48" s="43"/>
      <x:c r="O48" s="43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68"/>
      <x:c r="K49" s="43"/>
      <x:c r="L49" s="68"/>
      <x:c r="M49" s="43"/>
      <x:c r="N49" s="43"/>
      <x:c r="O49" s="43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68"/>
      <x:c r="K50" s="43"/>
      <x:c r="L50" s="68"/>
      <x:c r="M50" s="43"/>
      <x:c r="N50" s="43"/>
      <x:c r="O50" s="43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68"/>
      <x:c r="K51" s="43"/>
      <x:c r="L51" s="68"/>
      <x:c r="M51" s="43"/>
      <x:c r="N51" s="43"/>
      <x:c r="O51" s="43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68"/>
      <x:c r="K52" s="43"/>
      <x:c r="L52" s="68"/>
      <x:c r="M52" s="43"/>
      <x:c r="N52" s="43"/>
      <x:c r="O52" s="43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68"/>
      <x:c r="K53" s="43"/>
      <x:c r="L53" s="68"/>
      <x:c r="M53" s="43"/>
      <x:c r="N53" s="43"/>
      <x:c r="O53" s="43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68"/>
      <x:c r="K54" s="43"/>
      <x:c r="L54" s="68"/>
      <x:c r="M54" s="43"/>
      <x:c r="N54" s="43"/>
      <x:c r="O54" s="43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68"/>
      <x:c r="K55" s="43"/>
      <x:c r="L55" s="68"/>
      <x:c r="M55" s="43"/>
      <x:c r="N55" s="43"/>
      <x:c r="O55" s="43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68"/>
      <x:c r="K56" s="43"/>
      <x:c r="L56" s="68"/>
      <x:c r="M56" s="43"/>
      <x:c r="N56" s="43"/>
      <x:c r="O56" s="43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68"/>
      <x:c r="K57" s="43"/>
      <x:c r="L57" s="68"/>
      <x:c r="M57" s="43"/>
      <x:c r="N57" s="43"/>
      <x:c r="O57" s="43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68"/>
      <x:c r="K58" s="43"/>
      <x:c r="L58" s="68"/>
      <x:c r="M58" s="43"/>
      <x:c r="N58" s="43"/>
      <x:c r="O58" s="43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68"/>
      <x:c r="K59" s="43"/>
      <x:c r="L59" s="68"/>
      <x:c r="M59" s="43"/>
      <x:c r="N59" s="43"/>
      <x:c r="O59" s="43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68"/>
      <x:c r="K60" s="43"/>
      <x:c r="L60" s="68"/>
      <x:c r="M60" s="43"/>
      <x:c r="N60" s="43"/>
      <x:c r="O60" s="43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68"/>
      <x:c r="K61" s="43"/>
      <x:c r="L61" s="68"/>
      <x:c r="M61" s="43"/>
      <x:c r="N61" s="43"/>
      <x:c r="O61" s="43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68"/>
      <x:c r="K62" s="43"/>
      <x:c r="L62" s="68"/>
      <x:c r="M62" s="43"/>
      <x:c r="N62" s="43"/>
      <x:c r="O62" s="43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68"/>
      <x:c r="K63" s="43"/>
      <x:c r="L63" s="68"/>
      <x:c r="M63" s="43"/>
      <x:c r="N63" s="43"/>
      <x:c r="O63" s="43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68"/>
      <x:c r="K64" s="43"/>
      <x:c r="L64" s="68"/>
      <x:c r="M64" s="43"/>
      <x:c r="N64" s="43"/>
      <x:c r="O64" s="43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68"/>
      <x:c r="K65" s="43"/>
      <x:c r="L65" s="68"/>
      <x:c r="M65" s="43"/>
      <x:c r="N65" s="43"/>
      <x:c r="O65" s="43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68"/>
      <x:c r="K66" s="43"/>
      <x:c r="L66" s="68"/>
      <x:c r="M66" s="43"/>
      <x:c r="N66" s="43"/>
      <x:c r="O66" s="43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68"/>
      <x:c r="K67" s="43"/>
      <x:c r="L67" s="68"/>
      <x:c r="M67" s="43"/>
      <x:c r="N67" s="43"/>
      <x:c r="O67" s="43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68"/>
      <x:c r="K68" s="43"/>
      <x:c r="L68" s="68"/>
      <x:c r="M68" s="43"/>
      <x:c r="N68" s="43"/>
      <x:c r="O68" s="43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68"/>
      <x:c r="K69" s="43"/>
      <x:c r="L69" s="68"/>
      <x:c r="M69" s="43"/>
      <x:c r="N69" s="43"/>
      <x:c r="O69" s="43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68"/>
      <x:c r="K70" s="43"/>
      <x:c r="L70" s="68"/>
      <x:c r="M70" s="43"/>
      <x:c r="N70" s="43"/>
      <x:c r="O70" s="43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68"/>
      <x:c r="K71" s="43"/>
      <x:c r="L71" s="68"/>
      <x:c r="M71" s="43"/>
      <x:c r="N71" s="43"/>
      <x:c r="O71" s="43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68"/>
      <x:c r="K72" s="43"/>
      <x:c r="L72" s="68"/>
      <x:c r="M72" s="43"/>
      <x:c r="N72" s="43"/>
      <x:c r="O72" s="43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68"/>
      <x:c r="K73" s="43"/>
      <x:c r="L73" s="68"/>
      <x:c r="M73" s="43"/>
      <x:c r="N73" s="43"/>
      <x:c r="O73" s="43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68"/>
      <x:c r="K74" s="43"/>
      <x:c r="L74" s="68"/>
      <x:c r="M74" s="43"/>
      <x:c r="N74" s="43"/>
      <x:c r="O74" s="43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68"/>
      <x:c r="K75" s="43"/>
      <x:c r="L75" s="68"/>
      <x:c r="M75" s="43"/>
      <x:c r="N75" s="43"/>
      <x:c r="O75" s="43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68"/>
      <x:c r="K76" s="43"/>
      <x:c r="L76" s="68"/>
      <x:c r="M76" s="43"/>
      <x:c r="N76" s="43"/>
      <x:c r="O76" s="43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68"/>
      <x:c r="K77" s="43"/>
      <x:c r="L77" s="68"/>
      <x:c r="M77" s="43"/>
      <x:c r="N77" s="43"/>
      <x:c r="O77" s="43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68"/>
      <x:c r="K78" s="43"/>
      <x:c r="L78" s="68"/>
      <x:c r="M78" s="43"/>
      <x:c r="N78" s="43"/>
      <x:c r="O78" s="43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68"/>
      <x:c r="K79" s="43"/>
      <x:c r="L79" s="68"/>
      <x:c r="M79" s="43"/>
      <x:c r="N79" s="43"/>
      <x:c r="O79" s="43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68"/>
      <x:c r="K80" s="43"/>
      <x:c r="L80" s="68"/>
      <x:c r="M80" s="43"/>
      <x:c r="N80" s="43"/>
      <x:c r="O80" s="43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68"/>
      <x:c r="K81" s="43"/>
      <x:c r="L81" s="68"/>
      <x:c r="M81" s="43"/>
      <x:c r="N81" s="43"/>
      <x:c r="O81" s="43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68"/>
      <x:c r="K82" s="43"/>
      <x:c r="L82" s="68"/>
      <x:c r="M82" s="43"/>
      <x:c r="N82" s="43"/>
      <x:c r="O82" s="43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68"/>
      <x:c r="K83" s="43"/>
      <x:c r="L83" s="68"/>
      <x:c r="M83" s="43"/>
      <x:c r="N83" s="43"/>
      <x:c r="O83" s="43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68"/>
      <x:c r="K84" s="43"/>
      <x:c r="L84" s="68"/>
      <x:c r="M84" s="43"/>
      <x:c r="N84" s="43"/>
      <x:c r="O84" s="43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68"/>
      <x:c r="K85" s="43"/>
      <x:c r="L85" s="68"/>
      <x:c r="M85" s="43"/>
      <x:c r="N85" s="43"/>
      <x:c r="O85" s="43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68"/>
      <x:c r="K86" s="43"/>
      <x:c r="L86" s="68"/>
      <x:c r="M86" s="43"/>
      <x:c r="N86" s="43"/>
      <x:c r="O86" s="43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68"/>
      <x:c r="K87" s="43"/>
      <x:c r="L87" s="68"/>
      <x:c r="M87" s="43"/>
      <x:c r="N87" s="43"/>
      <x:c r="O87" s="43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68"/>
      <x:c r="K88" s="43"/>
      <x:c r="L88" s="68"/>
      <x:c r="M88" s="43"/>
      <x:c r="N88" s="43"/>
      <x:c r="O88" s="43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68"/>
      <x:c r="K89" s="43"/>
      <x:c r="L89" s="68"/>
      <x:c r="M89" s="43"/>
      <x:c r="N89" s="43"/>
      <x:c r="O89" s="43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68"/>
      <x:c r="K90" s="43"/>
      <x:c r="L90" s="68"/>
      <x:c r="M90" s="43"/>
      <x:c r="N90" s="43"/>
      <x:c r="O90" s="43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68"/>
      <x:c r="K91" s="43"/>
      <x:c r="L91" s="68"/>
      <x:c r="M91" s="43"/>
      <x:c r="N91" s="43"/>
      <x:c r="O91" s="43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68"/>
      <x:c r="K92" s="43"/>
      <x:c r="L92" s="68"/>
      <x:c r="M92" s="43"/>
      <x:c r="N92" s="43"/>
      <x:c r="O92" s="43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68"/>
      <x:c r="K93" s="43"/>
      <x:c r="L93" s="68"/>
      <x:c r="M93" s="43"/>
      <x:c r="N93" s="43"/>
      <x:c r="O93" s="43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68"/>
      <x:c r="K94" s="43"/>
      <x:c r="L94" s="68"/>
      <x:c r="M94" s="43"/>
      <x:c r="N94" s="43"/>
      <x:c r="O94" s="43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68"/>
      <x:c r="K95" s="43"/>
      <x:c r="L95" s="68"/>
      <x:c r="M95" s="43"/>
      <x:c r="N95" s="43"/>
      <x:c r="O95" s="43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68"/>
      <x:c r="K96" s="43"/>
      <x:c r="L96" s="68"/>
      <x:c r="M96" s="43"/>
      <x:c r="N96" s="43"/>
      <x:c r="O96" s="43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68"/>
      <x:c r="K97" s="43"/>
      <x:c r="L97" s="68"/>
      <x:c r="M97" s="43"/>
      <x:c r="N97" s="43"/>
      <x:c r="O97" s="43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68"/>
      <x:c r="K98" s="43"/>
      <x:c r="L98" s="68"/>
      <x:c r="M98" s="43"/>
      <x:c r="N98" s="43"/>
      <x:c r="O98" s="43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68"/>
      <x:c r="K99" s="43"/>
      <x:c r="L99" s="68"/>
      <x:c r="M99" s="43"/>
      <x:c r="N99" s="43"/>
      <x:c r="O99" s="43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68"/>
      <x:c r="K100" s="43"/>
      <x:c r="L100" s="68"/>
      <x:c r="M100" s="43"/>
      <x:c r="N100" s="43"/>
      <x:c r="O100" s="43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68"/>
      <x:c r="K101" s="43"/>
      <x:c r="L101" s="68"/>
      <x:c r="M101" s="43"/>
      <x:c r="N101" s="43"/>
      <x:c r="O101" s="43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68"/>
      <x:c r="K102" s="43"/>
      <x:c r="L102" s="68"/>
      <x:c r="M102" s="43"/>
      <x:c r="N102" s="43"/>
      <x:c r="O102" s="43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68"/>
      <x:c r="K103" s="43"/>
      <x:c r="L103" s="68"/>
      <x:c r="M103" s="43"/>
      <x:c r="N103" s="43"/>
      <x:c r="O103" s="43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68"/>
      <x:c r="K104" s="43"/>
      <x:c r="L104" s="68"/>
      <x:c r="M104" s="43"/>
      <x:c r="N104" s="43"/>
      <x:c r="O104" s="43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68"/>
      <x:c r="K105" s="43"/>
      <x:c r="L105" s="68"/>
      <x:c r="M105" s="43"/>
      <x:c r="N105" s="43"/>
      <x:c r="O105" s="43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68"/>
      <x:c r="K106" s="43"/>
      <x:c r="L106" s="68"/>
      <x:c r="M106" s="43"/>
      <x:c r="N106" s="43"/>
      <x:c r="O106" s="43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68"/>
      <x:c r="K107" s="43"/>
      <x:c r="L107" s="68"/>
      <x:c r="M107" s="43"/>
      <x:c r="N107" s="43"/>
      <x:c r="O107" s="43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68"/>
      <x:c r="K108" s="43"/>
      <x:c r="L108" s="68"/>
      <x:c r="M108" s="43"/>
      <x:c r="N108" s="43"/>
      <x:c r="O108" s="43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68"/>
      <x:c r="K109" s="43"/>
      <x:c r="L109" s="68"/>
      <x:c r="M109" s="43"/>
      <x:c r="N109" s="43"/>
      <x:c r="O109" s="43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68"/>
      <x:c r="K110" s="43"/>
      <x:c r="L110" s="68"/>
      <x:c r="M110" s="43"/>
      <x:c r="N110" s="43"/>
      <x:c r="O110" s="43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68"/>
      <x:c r="K111" s="43"/>
      <x:c r="L111" s="68"/>
      <x:c r="M111" s="43"/>
      <x:c r="N111" s="43"/>
      <x:c r="O111" s="43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68"/>
      <x:c r="K112" s="43"/>
      <x:c r="L112" s="68"/>
      <x:c r="M112" s="43"/>
      <x:c r="N112" s="43"/>
      <x:c r="O112" s="43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68"/>
      <x:c r="K113" s="43"/>
      <x:c r="L113" s="68"/>
      <x:c r="M113" s="43"/>
      <x:c r="N113" s="43"/>
      <x:c r="O113" s="43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68"/>
      <x:c r="K114" s="43"/>
      <x:c r="L114" s="68"/>
      <x:c r="M114" s="43"/>
      <x:c r="N114" s="43"/>
      <x:c r="O114" s="43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68"/>
      <x:c r="K115" s="43"/>
      <x:c r="L115" s="68"/>
      <x:c r="M115" s="43"/>
      <x:c r="N115" s="43"/>
      <x:c r="O115" s="43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68"/>
      <x:c r="K116" s="43"/>
      <x:c r="L116" s="68"/>
      <x:c r="M116" s="43"/>
      <x:c r="N116" s="43"/>
      <x:c r="O116" s="43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68"/>
      <x:c r="K117" s="43"/>
      <x:c r="L117" s="68"/>
      <x:c r="M117" s="43"/>
      <x:c r="N117" s="43"/>
      <x:c r="O117" s="43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68"/>
      <x:c r="K118" s="43"/>
      <x:c r="L118" s="68"/>
      <x:c r="M118" s="43"/>
      <x:c r="N118" s="43"/>
      <x:c r="O118" s="43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68"/>
      <x:c r="K119" s="43"/>
      <x:c r="L119" s="68"/>
      <x:c r="M119" s="43"/>
      <x:c r="N119" s="43"/>
      <x:c r="O119" s="43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68"/>
      <x:c r="K120" s="43"/>
      <x:c r="L120" s="68"/>
      <x:c r="M120" s="43"/>
      <x:c r="N120" s="43"/>
      <x:c r="O120" s="43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68"/>
      <x:c r="K121" s="43"/>
      <x:c r="L121" s="68"/>
      <x:c r="M121" s="43"/>
      <x:c r="N121" s="43"/>
      <x:c r="O121" s="43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68"/>
      <x:c r="K122" s="43"/>
      <x:c r="L122" s="68"/>
      <x:c r="M122" s="43"/>
      <x:c r="N122" s="43"/>
      <x:c r="O122" s="43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68"/>
      <x:c r="K123" s="43"/>
      <x:c r="L123" s="68"/>
      <x:c r="M123" s="43"/>
      <x:c r="N123" s="43"/>
      <x:c r="O123" s="43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68"/>
      <x:c r="K124" s="43"/>
      <x:c r="L124" s="68"/>
      <x:c r="M124" s="43"/>
      <x:c r="N124" s="43"/>
      <x:c r="O124" s="43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68"/>
      <x:c r="K125" s="43"/>
      <x:c r="L125" s="68"/>
      <x:c r="M125" s="43"/>
      <x:c r="N125" s="43"/>
      <x:c r="O125" s="43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68"/>
      <x:c r="K126" s="43"/>
      <x:c r="L126" s="68"/>
      <x:c r="M126" s="43"/>
      <x:c r="N126" s="43"/>
      <x:c r="O126" s="43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68"/>
      <x:c r="K127" s="43"/>
      <x:c r="L127" s="68"/>
      <x:c r="M127" s="43"/>
      <x:c r="N127" s="43"/>
      <x:c r="O127" s="43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68"/>
      <x:c r="K128" s="43"/>
      <x:c r="L128" s="68"/>
      <x:c r="M128" s="43"/>
      <x:c r="N128" s="43"/>
      <x:c r="O128" s="43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68"/>
      <x:c r="K129" s="43"/>
      <x:c r="L129" s="68"/>
      <x:c r="M129" s="43"/>
      <x:c r="N129" s="43"/>
      <x:c r="O129" s="43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68"/>
      <x:c r="K130" s="43"/>
      <x:c r="L130" s="68"/>
      <x:c r="M130" s="43"/>
      <x:c r="N130" s="43"/>
      <x:c r="O130" s="43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68"/>
      <x:c r="K131" s="43"/>
      <x:c r="L131" s="68"/>
      <x:c r="M131" s="43"/>
      <x:c r="N131" s="43"/>
      <x:c r="O131" s="43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68"/>
      <x:c r="K132" s="43"/>
      <x:c r="L132" s="68"/>
      <x:c r="M132" s="43"/>
      <x:c r="N132" s="43"/>
      <x:c r="O132" s="43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68"/>
      <x:c r="K133" s="43"/>
      <x:c r="L133" s="68"/>
      <x:c r="M133" s="43"/>
      <x:c r="N133" s="43"/>
      <x:c r="O133" s="43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68"/>
      <x:c r="K134" s="43"/>
      <x:c r="L134" s="68"/>
      <x:c r="M134" s="43"/>
      <x:c r="N134" s="43"/>
      <x:c r="O134" s="43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68"/>
      <x:c r="K135" s="43"/>
      <x:c r="L135" s="68"/>
      <x:c r="M135" s="43"/>
      <x:c r="N135" s="43"/>
      <x:c r="O135" s="43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68"/>
      <x:c r="K136" s="43"/>
      <x:c r="L136" s="68"/>
      <x:c r="M136" s="43"/>
      <x:c r="N136" s="43"/>
      <x:c r="O136" s="43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68"/>
      <x:c r="K137" s="43"/>
      <x:c r="L137" s="68"/>
      <x:c r="M137" s="43"/>
      <x:c r="N137" s="43"/>
      <x:c r="O137" s="43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68"/>
      <x:c r="K138" s="43"/>
      <x:c r="L138" s="68"/>
      <x:c r="M138" s="43"/>
      <x:c r="N138" s="43"/>
      <x:c r="O138" s="43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68"/>
      <x:c r="K139" s="43"/>
      <x:c r="L139" s="68"/>
      <x:c r="M139" s="43"/>
      <x:c r="N139" s="43"/>
      <x:c r="O139" s="43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68"/>
      <x:c r="K140" s="43"/>
      <x:c r="L140" s="68"/>
      <x:c r="M140" s="43"/>
      <x:c r="N140" s="43"/>
      <x:c r="O140" s="43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68"/>
      <x:c r="K141" s="43"/>
      <x:c r="L141" s="68"/>
      <x:c r="M141" s="43"/>
      <x:c r="N141" s="43"/>
      <x:c r="O141" s="43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68"/>
      <x:c r="K142" s="43"/>
      <x:c r="L142" s="68"/>
      <x:c r="M142" s="43"/>
      <x:c r="N142" s="43"/>
      <x:c r="O142" s="43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68"/>
      <x:c r="K143" s="43"/>
      <x:c r="L143" s="68"/>
      <x:c r="M143" s="43"/>
      <x:c r="N143" s="43"/>
      <x:c r="O143" s="43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68"/>
      <x:c r="K144" s="43"/>
      <x:c r="L144" s="68"/>
      <x:c r="M144" s="43"/>
      <x:c r="N144" s="43"/>
      <x:c r="O144" s="43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68"/>
      <x:c r="K145" s="43"/>
      <x:c r="L145" s="68"/>
      <x:c r="M145" s="43"/>
      <x:c r="N145" s="43"/>
      <x:c r="O145" s="43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68"/>
      <x:c r="K146" s="43"/>
      <x:c r="L146" s="68"/>
      <x:c r="M146" s="43"/>
      <x:c r="N146" s="43"/>
      <x:c r="O146" s="43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68"/>
      <x:c r="K147" s="43"/>
      <x:c r="L147" s="68"/>
      <x:c r="M147" s="43"/>
      <x:c r="N147" s="43"/>
      <x:c r="O147" s="43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68"/>
      <x:c r="K148" s="43"/>
      <x:c r="L148" s="68"/>
      <x:c r="M148" s="43"/>
      <x:c r="N148" s="43"/>
      <x:c r="O148" s="43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68"/>
      <x:c r="K149" s="43"/>
      <x:c r="L149" s="68"/>
      <x:c r="M149" s="43"/>
      <x:c r="N149" s="43"/>
      <x:c r="O149" s="43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68"/>
      <x:c r="K150" s="43"/>
      <x:c r="L150" s="68"/>
      <x:c r="M150" s="43"/>
      <x:c r="N150" s="43"/>
      <x:c r="O150" s="43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68"/>
      <x:c r="K151" s="43"/>
      <x:c r="L151" s="68"/>
      <x:c r="M151" s="43"/>
      <x:c r="N151" s="43"/>
      <x:c r="O151" s="43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68"/>
      <x:c r="K152" s="43"/>
      <x:c r="L152" s="68"/>
      <x:c r="M152" s="43"/>
      <x:c r="N152" s="43"/>
      <x:c r="O152" s="43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68"/>
      <x:c r="K153" s="43"/>
      <x:c r="L153" s="68"/>
      <x:c r="M153" s="43"/>
      <x:c r="N153" s="43"/>
      <x:c r="O153" s="43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68"/>
      <x:c r="K154" s="43"/>
      <x:c r="L154" s="68"/>
      <x:c r="M154" s="43"/>
      <x:c r="N154" s="43"/>
      <x:c r="O154" s="43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68"/>
      <x:c r="K155" s="43"/>
      <x:c r="L155" s="68"/>
      <x:c r="M155" s="43"/>
      <x:c r="N155" s="43"/>
      <x:c r="O155" s="43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68"/>
      <x:c r="K156" s="43"/>
      <x:c r="L156" s="68"/>
      <x:c r="M156" s="43"/>
      <x:c r="N156" s="43"/>
      <x:c r="O156" s="43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68"/>
      <x:c r="K157" s="43"/>
      <x:c r="L157" s="68"/>
      <x:c r="M157" s="43"/>
      <x:c r="N157" s="43"/>
      <x:c r="O157" s="43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68"/>
      <x:c r="K158" s="43"/>
      <x:c r="L158" s="68"/>
      <x:c r="M158" s="43"/>
      <x:c r="N158" s="43"/>
      <x:c r="O158" s="43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68"/>
      <x:c r="K159" s="43"/>
      <x:c r="L159" s="68"/>
      <x:c r="M159" s="43"/>
      <x:c r="N159" s="43"/>
      <x:c r="O159" s="43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68"/>
      <x:c r="K160" s="43"/>
      <x:c r="L160" s="68"/>
      <x:c r="M160" s="43"/>
      <x:c r="N160" s="43"/>
      <x:c r="O160" s="43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68"/>
      <x:c r="K161" s="43"/>
      <x:c r="L161" s="68"/>
      <x:c r="M161" s="43"/>
      <x:c r="N161" s="43"/>
      <x:c r="O161" s="43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68"/>
      <x:c r="K162" s="43"/>
      <x:c r="L162" s="68"/>
      <x:c r="M162" s="43"/>
      <x:c r="N162" s="43"/>
      <x:c r="O162" s="43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68"/>
      <x:c r="K163" s="43"/>
      <x:c r="L163" s="68"/>
      <x:c r="M163" s="43"/>
      <x:c r="N163" s="43"/>
      <x:c r="O163" s="43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68"/>
      <x:c r="K164" s="43"/>
      <x:c r="L164" s="68"/>
      <x:c r="M164" s="43"/>
      <x:c r="N164" s="43"/>
      <x:c r="O164" s="43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68"/>
      <x:c r="K165" s="43"/>
      <x:c r="L165" s="68"/>
      <x:c r="M165" s="43"/>
      <x:c r="N165" s="43"/>
      <x:c r="O165" s="43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68"/>
      <x:c r="K166" s="43"/>
      <x:c r="L166" s="68"/>
      <x:c r="M166" s="43"/>
      <x:c r="N166" s="43"/>
      <x:c r="O166" s="43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68"/>
      <x:c r="K167" s="43"/>
      <x:c r="L167" s="68"/>
      <x:c r="M167" s="43"/>
      <x:c r="N167" s="43"/>
      <x:c r="O167" s="43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68"/>
      <x:c r="K168" s="43"/>
      <x:c r="L168" s="68"/>
      <x:c r="M168" s="43"/>
      <x:c r="N168" s="43"/>
      <x:c r="O168" s="43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68"/>
      <x:c r="K169" s="43"/>
      <x:c r="L169" s="68"/>
      <x:c r="M169" s="43"/>
      <x:c r="N169" s="43"/>
      <x:c r="O169" s="43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68"/>
      <x:c r="K170" s="43"/>
      <x:c r="L170" s="68"/>
      <x:c r="M170" s="43"/>
      <x:c r="N170" s="43"/>
      <x:c r="O170" s="43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68"/>
      <x:c r="K171" s="43"/>
      <x:c r="L171" s="68"/>
      <x:c r="M171" s="43"/>
      <x:c r="N171" s="43"/>
      <x:c r="O171" s="43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68"/>
      <x:c r="K172" s="43"/>
      <x:c r="L172" s="68"/>
      <x:c r="M172" s="43"/>
      <x:c r="N172" s="43"/>
      <x:c r="O172" s="43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68"/>
      <x:c r="K173" s="43"/>
      <x:c r="L173" s="68"/>
      <x:c r="M173" s="43"/>
      <x:c r="N173" s="43"/>
      <x:c r="O173" s="43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68"/>
      <x:c r="K174" s="43"/>
      <x:c r="L174" s="68"/>
      <x:c r="M174" s="43"/>
      <x:c r="N174" s="43"/>
      <x:c r="O174" s="43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68"/>
      <x:c r="K175" s="43"/>
      <x:c r="L175" s="68"/>
      <x:c r="M175" s="43"/>
      <x:c r="N175" s="43"/>
      <x:c r="O175" s="43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68"/>
      <x:c r="K176" s="43"/>
      <x:c r="L176" s="68"/>
      <x:c r="M176" s="43"/>
      <x:c r="N176" s="43"/>
      <x:c r="O176" s="43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68"/>
      <x:c r="K177" s="43"/>
      <x:c r="L177" s="68"/>
      <x:c r="M177" s="43"/>
      <x:c r="N177" s="43"/>
      <x:c r="O177" s="43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68"/>
      <x:c r="K178" s="43"/>
      <x:c r="L178" s="68"/>
      <x:c r="M178" s="43"/>
      <x:c r="N178" s="43"/>
      <x:c r="O178" s="43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68"/>
      <x:c r="K179" s="43"/>
      <x:c r="L179" s="68"/>
      <x:c r="M179" s="43"/>
      <x:c r="N179" s="43"/>
      <x:c r="O179" s="43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68"/>
      <x:c r="K180" s="43"/>
      <x:c r="L180" s="68"/>
      <x:c r="M180" s="43"/>
      <x:c r="N180" s="43"/>
      <x:c r="O180" s="43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68"/>
      <x:c r="K181" s="43"/>
      <x:c r="L181" s="68"/>
      <x:c r="M181" s="43"/>
      <x:c r="N181" s="43"/>
      <x:c r="O181" s="43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68"/>
      <x:c r="K182" s="43"/>
      <x:c r="L182" s="68"/>
      <x:c r="M182" s="43"/>
      <x:c r="N182" s="43"/>
      <x:c r="O182" s="43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68"/>
      <x:c r="K183" s="43"/>
      <x:c r="L183" s="68"/>
      <x:c r="M183" s="43"/>
      <x:c r="N183" s="43"/>
      <x:c r="O183" s="43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68"/>
      <x:c r="K184" s="43"/>
      <x:c r="L184" s="68"/>
      <x:c r="M184" s="43"/>
      <x:c r="N184" s="43"/>
      <x:c r="O184" s="43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68"/>
      <x:c r="K185" s="43"/>
      <x:c r="L185" s="68"/>
      <x:c r="M185" s="43"/>
      <x:c r="N185" s="43"/>
      <x:c r="O185" s="43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68"/>
      <x:c r="K186" s="43"/>
      <x:c r="L186" s="68"/>
      <x:c r="M186" s="43"/>
      <x:c r="N186" s="43"/>
      <x:c r="O186" s="43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68"/>
      <x:c r="K187" s="43"/>
      <x:c r="L187" s="68"/>
      <x:c r="M187" s="43"/>
      <x:c r="N187" s="43"/>
      <x:c r="O187" s="43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68"/>
      <x:c r="K188" s="43"/>
      <x:c r="L188" s="68"/>
      <x:c r="M188" s="43"/>
      <x:c r="N188" s="43"/>
      <x:c r="O188" s="43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68"/>
      <x:c r="K189" s="43"/>
      <x:c r="L189" s="68"/>
      <x:c r="M189" s="43"/>
      <x:c r="N189" s="43"/>
      <x:c r="O189" s="43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68"/>
      <x:c r="K190" s="43"/>
      <x:c r="L190" s="68"/>
      <x:c r="M190" s="43"/>
      <x:c r="N190" s="43"/>
      <x:c r="O190" s="43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68"/>
      <x:c r="K191" s="43"/>
      <x:c r="L191" s="68"/>
      <x:c r="M191" s="43"/>
      <x:c r="N191" s="43"/>
      <x:c r="O191" s="43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68"/>
      <x:c r="K192" s="43"/>
      <x:c r="L192" s="68"/>
      <x:c r="M192" s="43"/>
      <x:c r="N192" s="43"/>
      <x:c r="O192" s="43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68"/>
      <x:c r="K193" s="43"/>
      <x:c r="L193" s="68"/>
      <x:c r="M193" s="43"/>
      <x:c r="N193" s="43"/>
      <x:c r="O193" s="43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68"/>
      <x:c r="K194" s="43"/>
      <x:c r="L194" s="68"/>
      <x:c r="M194" s="43"/>
      <x:c r="N194" s="43"/>
      <x:c r="O194" s="43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68"/>
      <x:c r="K195" s="43"/>
      <x:c r="L195" s="68"/>
      <x:c r="M195" s="43"/>
      <x:c r="N195" s="43"/>
      <x:c r="O195" s="43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68"/>
      <x:c r="K196" s="43"/>
      <x:c r="L196" s="68"/>
      <x:c r="M196" s="43"/>
      <x:c r="N196" s="43"/>
      <x:c r="O196" s="43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68"/>
      <x:c r="K197" s="43"/>
      <x:c r="L197" s="68"/>
      <x:c r="M197" s="43"/>
      <x:c r="N197" s="43"/>
      <x:c r="O197" s="43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68"/>
      <x:c r="K198" s="43"/>
      <x:c r="L198" s="68"/>
      <x:c r="M198" s="43"/>
      <x:c r="N198" s="43"/>
      <x:c r="O198" s="43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68"/>
      <x:c r="K199" s="43"/>
      <x:c r="L199" s="68"/>
      <x:c r="M199" s="43"/>
      <x:c r="N199" s="43"/>
      <x:c r="O199" s="43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68"/>
      <x:c r="K200" s="43"/>
      <x:c r="L200" s="68"/>
      <x:c r="M200" s="43"/>
      <x:c r="N200" s="43"/>
      <x:c r="O200" s="43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68"/>
      <x:c r="K201" s="43"/>
      <x:c r="L201" s="68"/>
      <x:c r="M201" s="43"/>
      <x:c r="N201" s="43"/>
      <x:c r="O201" s="43"/>
      <x:c r="P201" s="78"/>
      <x:c r="Q201" s="78"/>
      <x:c r="R201" s="78"/>
      <x:c r="S201" s="78"/>
      <x:c r="T201" s="78"/>
      <x:c r="U201" s="78"/>
      <x:c r="V201" s="78"/>
      <x:c r="W201" s="78"/>
      <x:c r="X201" s="78"/>
      <x:c r="Y201" s="78"/>
      <x:c r="Z201" s="78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68"/>
      <x:c r="K202" s="43"/>
      <x:c r="L202" s="68"/>
      <x:c r="M202" s="43"/>
      <x:c r="N202" s="43"/>
      <x:c r="O202" s="43"/>
      <x:c r="P202" s="78"/>
      <x:c r="Q202" s="78"/>
      <x:c r="R202" s="78"/>
      <x:c r="S202" s="78"/>
      <x:c r="T202" s="78"/>
      <x:c r="U202" s="78"/>
      <x:c r="V202" s="78"/>
      <x:c r="W202" s="78"/>
      <x:c r="X202" s="78"/>
      <x:c r="Y202" s="78"/>
      <x:c r="Z202" s="78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68"/>
      <x:c r="K203" s="43"/>
      <x:c r="L203" s="68"/>
      <x:c r="M203" s="43"/>
      <x:c r="N203" s="43"/>
      <x:c r="O203" s="43"/>
      <x:c r="P203" s="78"/>
      <x:c r="Q203" s="78"/>
      <x:c r="R203" s="78"/>
      <x:c r="S203" s="78"/>
      <x:c r="T203" s="78"/>
      <x:c r="U203" s="78"/>
      <x:c r="V203" s="78"/>
      <x:c r="W203" s="78"/>
      <x:c r="X203" s="78"/>
      <x:c r="Y203" s="78"/>
      <x:c r="Z203" s="78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68"/>
      <x:c r="K204" s="43"/>
      <x:c r="L204" s="68"/>
      <x:c r="M204" s="43"/>
      <x:c r="N204" s="43"/>
      <x:c r="O204" s="43"/>
      <x:c r="P204" s="78"/>
      <x:c r="Q204" s="78"/>
      <x:c r="R204" s="78"/>
      <x:c r="S204" s="78"/>
      <x:c r="T204" s="78"/>
      <x:c r="U204" s="78"/>
      <x:c r="V204" s="78"/>
      <x:c r="W204" s="78"/>
      <x:c r="X204" s="78"/>
      <x:c r="Y204" s="78"/>
      <x:c r="Z204" s="78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68"/>
      <x:c r="K205" s="43"/>
      <x:c r="L205" s="68"/>
      <x:c r="M205" s="43"/>
      <x:c r="N205" s="43"/>
      <x:c r="O205" s="43"/>
      <x:c r="P205" s="78"/>
      <x:c r="Q205" s="78"/>
      <x:c r="R205" s="78"/>
      <x:c r="S205" s="78"/>
      <x:c r="T205" s="78"/>
      <x:c r="U205" s="78"/>
      <x:c r="V205" s="78"/>
      <x:c r="W205" s="78"/>
      <x:c r="X205" s="78"/>
      <x:c r="Y205" s="78"/>
      <x:c r="Z205" s="78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68"/>
      <x:c r="K206" s="43"/>
      <x:c r="L206" s="68"/>
      <x:c r="M206" s="43"/>
      <x:c r="N206" s="43"/>
      <x:c r="O206" s="43"/>
      <x:c r="P206" s="78"/>
      <x:c r="Q206" s="78"/>
      <x:c r="R206" s="78"/>
      <x:c r="S206" s="78"/>
      <x:c r="T206" s="78"/>
      <x:c r="U206" s="78"/>
      <x:c r="V206" s="78"/>
      <x:c r="W206" s="78"/>
      <x:c r="X206" s="78"/>
      <x:c r="Y206" s="78"/>
      <x:c r="Z206" s="78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68"/>
      <x:c r="K207" s="43"/>
      <x:c r="L207" s="68"/>
      <x:c r="M207" s="43"/>
      <x:c r="N207" s="43"/>
      <x:c r="O207" s="43"/>
      <x:c r="P207" s="78"/>
      <x:c r="Q207" s="78"/>
      <x:c r="R207" s="78"/>
      <x:c r="S207" s="78"/>
      <x:c r="T207" s="78"/>
      <x:c r="U207" s="78"/>
      <x:c r="V207" s="78"/>
      <x:c r="W207" s="78"/>
      <x:c r="X207" s="78"/>
      <x:c r="Y207" s="78"/>
      <x:c r="Z207" s="78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68"/>
      <x:c r="K208" s="43"/>
      <x:c r="L208" s="68"/>
      <x:c r="M208" s="43"/>
      <x:c r="N208" s="43"/>
      <x:c r="O208" s="43"/>
      <x:c r="P208" s="78"/>
      <x:c r="Q208" s="78"/>
      <x:c r="R208" s="78"/>
      <x:c r="S208" s="78"/>
      <x:c r="T208" s="78"/>
      <x:c r="U208" s="78"/>
      <x:c r="V208" s="78"/>
      <x:c r="W208" s="78"/>
      <x:c r="X208" s="78"/>
      <x:c r="Y208" s="78"/>
      <x:c r="Z208" s="78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68"/>
      <x:c r="K209" s="43"/>
      <x:c r="L209" s="68"/>
      <x:c r="M209" s="43"/>
      <x:c r="N209" s="43"/>
      <x:c r="O209" s="43"/>
      <x:c r="P209" s="78"/>
      <x:c r="Q209" s="78"/>
      <x:c r="R209" s="78"/>
      <x:c r="S209" s="78"/>
      <x:c r="T209" s="78"/>
      <x:c r="U209" s="78"/>
      <x:c r="V209" s="78"/>
      <x:c r="W209" s="78"/>
      <x:c r="X209" s="78"/>
      <x:c r="Y209" s="78"/>
      <x:c r="Z209" s="78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68"/>
      <x:c r="K210" s="43"/>
      <x:c r="L210" s="68"/>
      <x:c r="M210" s="43"/>
      <x:c r="N210" s="43"/>
      <x:c r="O210" s="43"/>
      <x:c r="P210" s="78"/>
      <x:c r="Q210" s="78"/>
      <x:c r="R210" s="78"/>
      <x:c r="S210" s="78"/>
      <x:c r="T210" s="78"/>
      <x:c r="U210" s="78"/>
      <x:c r="V210" s="78"/>
      <x:c r="W210" s="78"/>
      <x:c r="X210" s="78"/>
      <x:c r="Y210" s="78"/>
      <x:c r="Z210" s="78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68"/>
      <x:c r="K211" s="43"/>
      <x:c r="L211" s="68"/>
      <x:c r="M211" s="43"/>
      <x:c r="N211" s="43"/>
      <x:c r="O211" s="43"/>
      <x:c r="P211" s="78"/>
      <x:c r="Q211" s="78"/>
      <x:c r="R211" s="78"/>
      <x:c r="S211" s="78"/>
      <x:c r="T211" s="78"/>
      <x:c r="U211" s="78"/>
      <x:c r="V211" s="78"/>
      <x:c r="W211" s="78"/>
      <x:c r="X211" s="78"/>
      <x:c r="Y211" s="78"/>
      <x:c r="Z211" s="78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68"/>
      <x:c r="K212" s="43"/>
      <x:c r="L212" s="68"/>
      <x:c r="M212" s="43"/>
      <x:c r="N212" s="43"/>
      <x:c r="O212" s="43"/>
      <x:c r="P212" s="78"/>
      <x:c r="Q212" s="78"/>
      <x:c r="R212" s="78"/>
      <x:c r="S212" s="78"/>
      <x:c r="T212" s="78"/>
      <x:c r="U212" s="78"/>
      <x:c r="V212" s="78"/>
      <x:c r="W212" s="78"/>
      <x:c r="X212" s="78"/>
      <x:c r="Y212" s="78"/>
      <x:c r="Z212" s="78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68"/>
      <x:c r="K213" s="43"/>
      <x:c r="L213" s="68"/>
      <x:c r="M213" s="43"/>
      <x:c r="N213" s="43"/>
      <x:c r="O213" s="43"/>
      <x:c r="P213" s="78"/>
      <x:c r="Q213" s="78"/>
      <x:c r="R213" s="78"/>
      <x:c r="S213" s="78"/>
      <x:c r="T213" s="78"/>
      <x:c r="U213" s="78"/>
      <x:c r="V213" s="78"/>
      <x:c r="W213" s="78"/>
      <x:c r="X213" s="78"/>
      <x:c r="Y213" s="78"/>
      <x:c r="Z213" s="78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68"/>
      <x:c r="K214" s="43"/>
      <x:c r="L214" s="68"/>
      <x:c r="M214" s="43"/>
      <x:c r="N214" s="43"/>
      <x:c r="O214" s="43"/>
      <x:c r="P214" s="78"/>
      <x:c r="Q214" s="78"/>
      <x:c r="R214" s="78"/>
      <x:c r="S214" s="78"/>
      <x:c r="T214" s="78"/>
      <x:c r="U214" s="78"/>
      <x:c r="V214" s="78"/>
      <x:c r="W214" s="78"/>
      <x:c r="X214" s="78"/>
      <x:c r="Y214" s="78"/>
      <x:c r="Z214" s="78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68"/>
      <x:c r="K215" s="43"/>
      <x:c r="L215" s="68"/>
      <x:c r="M215" s="43"/>
      <x:c r="N215" s="43"/>
      <x:c r="O215" s="43"/>
      <x:c r="P215" s="78"/>
      <x:c r="Q215" s="78"/>
      <x:c r="R215" s="78"/>
      <x:c r="S215" s="78"/>
      <x:c r="T215" s="78"/>
      <x:c r="U215" s="78"/>
      <x:c r="V215" s="78"/>
      <x:c r="W215" s="78"/>
      <x:c r="X215" s="78"/>
      <x:c r="Y215" s="78"/>
      <x:c r="Z215" s="78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68"/>
      <x:c r="K216" s="43"/>
      <x:c r="L216" s="68"/>
      <x:c r="M216" s="43"/>
      <x:c r="N216" s="43"/>
      <x:c r="O216" s="43"/>
      <x:c r="P216" s="78"/>
      <x:c r="Q216" s="78"/>
      <x:c r="R216" s="78"/>
      <x:c r="S216" s="78"/>
      <x:c r="T216" s="78"/>
      <x:c r="U216" s="78"/>
      <x:c r="V216" s="78"/>
      <x:c r="W216" s="78"/>
      <x:c r="X216" s="78"/>
      <x:c r="Y216" s="78"/>
      <x:c r="Z216" s="78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68"/>
      <x:c r="K217" s="43"/>
      <x:c r="L217" s="68"/>
      <x:c r="M217" s="43"/>
      <x:c r="N217" s="43"/>
      <x:c r="O217" s="43"/>
      <x:c r="P217" s="78"/>
      <x:c r="Q217" s="78"/>
      <x:c r="R217" s="78"/>
      <x:c r="S217" s="78"/>
      <x:c r="T217" s="78"/>
      <x:c r="U217" s="78"/>
      <x:c r="V217" s="78"/>
      <x:c r="W217" s="78"/>
      <x:c r="X217" s="78"/>
      <x:c r="Y217" s="78"/>
      <x:c r="Z217" s="78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68"/>
      <x:c r="K218" s="43"/>
      <x:c r="L218" s="68"/>
      <x:c r="M218" s="43"/>
      <x:c r="N218" s="43"/>
      <x:c r="O218" s="43"/>
      <x:c r="P218" s="78"/>
      <x:c r="Q218" s="78"/>
      <x:c r="R218" s="78"/>
      <x:c r="S218" s="78"/>
      <x:c r="T218" s="78"/>
      <x:c r="U218" s="78"/>
      <x:c r="V218" s="78"/>
      <x:c r="W218" s="78"/>
      <x:c r="X218" s="78"/>
      <x:c r="Y218" s="78"/>
      <x:c r="Z218" s="78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68"/>
      <x:c r="K219" s="43"/>
      <x:c r="L219" s="68"/>
      <x:c r="M219" s="43"/>
      <x:c r="N219" s="43"/>
      <x:c r="O219" s="43"/>
      <x:c r="P219" s="78"/>
      <x:c r="Q219" s="78"/>
      <x:c r="R219" s="78"/>
      <x:c r="S219" s="78"/>
      <x:c r="T219" s="78"/>
      <x:c r="U219" s="78"/>
      <x:c r="V219" s="78"/>
      <x:c r="W219" s="78"/>
      <x:c r="X219" s="78"/>
      <x:c r="Y219" s="78"/>
      <x:c r="Z219" s="78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68"/>
      <x:c r="K220" s="43"/>
      <x:c r="L220" s="68"/>
      <x:c r="M220" s="43"/>
      <x:c r="N220" s="43"/>
      <x:c r="O220" s="43"/>
      <x:c r="P220" s="78"/>
      <x:c r="Q220" s="78"/>
      <x:c r="R220" s="78"/>
      <x:c r="S220" s="78"/>
      <x:c r="T220" s="78"/>
      <x:c r="U220" s="78"/>
      <x:c r="V220" s="78"/>
      <x:c r="W220" s="78"/>
      <x:c r="X220" s="78"/>
      <x:c r="Y220" s="78"/>
      <x:c r="Z220" s="78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68"/>
      <x:c r="K221" s="43"/>
      <x:c r="L221" s="68"/>
      <x:c r="M221" s="43"/>
      <x:c r="N221" s="43"/>
      <x:c r="O221" s="43"/>
      <x:c r="P221" s="78"/>
      <x:c r="Q221" s="78"/>
      <x:c r="R221" s="78"/>
      <x:c r="S221" s="78"/>
      <x:c r="T221" s="78"/>
      <x:c r="U221" s="78"/>
      <x:c r="V221" s="78"/>
      <x:c r="W221" s="78"/>
      <x:c r="X221" s="78"/>
      <x:c r="Y221" s="78"/>
      <x:c r="Z221" s="78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68"/>
      <x:c r="K222" s="43"/>
      <x:c r="L222" s="68"/>
      <x:c r="M222" s="43"/>
      <x:c r="N222" s="43"/>
      <x:c r="O222" s="43"/>
      <x:c r="P222" s="78"/>
      <x:c r="Q222" s="78"/>
      <x:c r="R222" s="78"/>
      <x:c r="S222" s="78"/>
      <x:c r="T222" s="78"/>
      <x:c r="U222" s="78"/>
      <x:c r="V222" s="78"/>
      <x:c r="W222" s="78"/>
      <x:c r="X222" s="78"/>
      <x:c r="Y222" s="78"/>
      <x:c r="Z222" s="78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68"/>
      <x:c r="K223" s="43"/>
      <x:c r="L223" s="68"/>
      <x:c r="M223" s="43"/>
      <x:c r="N223" s="43"/>
      <x:c r="O223" s="43"/>
      <x:c r="P223" s="78"/>
      <x:c r="Q223" s="78"/>
      <x:c r="R223" s="78"/>
      <x:c r="S223" s="78"/>
      <x:c r="T223" s="78"/>
      <x:c r="U223" s="78"/>
      <x:c r="V223" s="78"/>
      <x:c r="W223" s="78"/>
      <x:c r="X223" s="78"/>
      <x:c r="Y223" s="78"/>
      <x:c r="Z223" s="78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68"/>
      <x:c r="K224" s="43"/>
      <x:c r="L224" s="68"/>
      <x:c r="M224" s="43"/>
      <x:c r="N224" s="43"/>
      <x:c r="O224" s="43"/>
      <x:c r="P224" s="78"/>
      <x:c r="Q224" s="78"/>
      <x:c r="R224" s="78"/>
      <x:c r="S224" s="78"/>
      <x:c r="T224" s="78"/>
      <x:c r="U224" s="78"/>
      <x:c r="V224" s="78"/>
      <x:c r="W224" s="78"/>
      <x:c r="X224" s="78"/>
      <x:c r="Y224" s="78"/>
      <x:c r="Z224" s="78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68"/>
      <x:c r="K225" s="43"/>
      <x:c r="L225" s="68"/>
      <x:c r="M225" s="43"/>
      <x:c r="N225" s="43"/>
      <x:c r="O225" s="43"/>
      <x:c r="P225" s="78"/>
      <x:c r="Q225" s="78"/>
      <x:c r="R225" s="78"/>
      <x:c r="S225" s="78"/>
      <x:c r="T225" s="78"/>
      <x:c r="U225" s="78"/>
      <x:c r="V225" s="78"/>
      <x:c r="W225" s="78"/>
      <x:c r="X225" s="78"/>
      <x:c r="Y225" s="78"/>
      <x:c r="Z225" s="78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68"/>
      <x:c r="K226" s="43"/>
      <x:c r="L226" s="68"/>
      <x:c r="M226" s="43"/>
      <x:c r="N226" s="43"/>
      <x:c r="O226" s="43"/>
      <x:c r="P226" s="78"/>
      <x:c r="Q226" s="78"/>
      <x:c r="R226" s="78"/>
      <x:c r="S226" s="78"/>
      <x:c r="T226" s="78"/>
      <x:c r="U226" s="78"/>
      <x:c r="V226" s="78"/>
      <x:c r="W226" s="78"/>
      <x:c r="X226" s="78"/>
      <x:c r="Y226" s="78"/>
      <x:c r="Z226" s="78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68"/>
      <x:c r="K227" s="43"/>
      <x:c r="L227" s="68"/>
      <x:c r="M227" s="43"/>
      <x:c r="N227" s="43"/>
      <x:c r="O227" s="43"/>
      <x:c r="P227" s="78"/>
      <x:c r="Q227" s="78"/>
      <x:c r="R227" s="78"/>
      <x:c r="S227" s="78"/>
      <x:c r="T227" s="78"/>
      <x:c r="U227" s="78"/>
      <x:c r="V227" s="78"/>
      <x:c r="W227" s="78"/>
      <x:c r="X227" s="78"/>
      <x:c r="Y227" s="78"/>
      <x:c r="Z227" s="78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68"/>
      <x:c r="K228" s="43"/>
      <x:c r="L228" s="68"/>
      <x:c r="M228" s="43"/>
      <x:c r="N228" s="43"/>
      <x:c r="O228" s="43"/>
      <x:c r="P228" s="78"/>
      <x:c r="Q228" s="78"/>
      <x:c r="R228" s="78"/>
      <x:c r="S228" s="78"/>
      <x:c r="T228" s="78"/>
      <x:c r="U228" s="78"/>
      <x:c r="V228" s="78"/>
      <x:c r="W228" s="78"/>
      <x:c r="X228" s="78"/>
      <x:c r="Y228" s="78"/>
      <x:c r="Z228" s="78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68"/>
      <x:c r="K229" s="43"/>
      <x:c r="L229" s="68"/>
      <x:c r="M229" s="43"/>
      <x:c r="N229" s="43"/>
      <x:c r="O229" s="43"/>
      <x:c r="P229" s="78"/>
      <x:c r="Q229" s="78"/>
      <x:c r="R229" s="78"/>
      <x:c r="S229" s="78"/>
      <x:c r="T229" s="78"/>
      <x:c r="U229" s="78"/>
      <x:c r="V229" s="78"/>
      <x:c r="W229" s="78"/>
      <x:c r="X229" s="78"/>
      <x:c r="Y229" s="78"/>
      <x:c r="Z229" s="78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68"/>
      <x:c r="K230" s="43"/>
      <x:c r="L230" s="68"/>
      <x:c r="M230" s="43"/>
      <x:c r="N230" s="43"/>
      <x:c r="O230" s="43"/>
      <x:c r="P230" s="78"/>
      <x:c r="Q230" s="78"/>
      <x:c r="R230" s="78"/>
      <x:c r="S230" s="78"/>
      <x:c r="T230" s="78"/>
      <x:c r="U230" s="78"/>
      <x:c r="V230" s="78"/>
      <x:c r="W230" s="78"/>
      <x:c r="X230" s="78"/>
      <x:c r="Y230" s="78"/>
      <x:c r="Z230" s="78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68"/>
      <x:c r="K231" s="43"/>
      <x:c r="L231" s="68"/>
      <x:c r="M231" s="43"/>
      <x:c r="N231" s="43"/>
      <x:c r="O231" s="43"/>
      <x:c r="P231" s="78"/>
      <x:c r="Q231" s="78"/>
      <x:c r="R231" s="78"/>
      <x:c r="S231" s="78"/>
      <x:c r="T231" s="78"/>
      <x:c r="U231" s="78"/>
      <x:c r="V231" s="78"/>
      <x:c r="W231" s="78"/>
      <x:c r="X231" s="78"/>
      <x:c r="Y231" s="78"/>
      <x:c r="Z231" s="78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68"/>
      <x:c r="K232" s="43"/>
      <x:c r="L232" s="68"/>
      <x:c r="M232" s="43"/>
      <x:c r="N232" s="43"/>
      <x:c r="O232" s="43"/>
      <x:c r="P232" s="78"/>
      <x:c r="Q232" s="78"/>
      <x:c r="R232" s="78"/>
      <x:c r="S232" s="78"/>
      <x:c r="T232" s="78"/>
      <x:c r="U232" s="78"/>
      <x:c r="V232" s="78"/>
      <x:c r="W232" s="78"/>
      <x:c r="X232" s="78"/>
      <x:c r="Y232" s="78"/>
      <x:c r="Z232" s="78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68"/>
      <x:c r="K233" s="43"/>
      <x:c r="L233" s="68"/>
      <x:c r="M233" s="43"/>
      <x:c r="N233" s="43"/>
      <x:c r="O233" s="43"/>
      <x:c r="P233" s="78"/>
      <x:c r="Q233" s="78"/>
      <x:c r="R233" s="78"/>
      <x:c r="S233" s="78"/>
      <x:c r="T233" s="78"/>
      <x:c r="U233" s="78"/>
      <x:c r="V233" s="78"/>
      <x:c r="W233" s="78"/>
      <x:c r="X233" s="78"/>
      <x:c r="Y233" s="78"/>
      <x:c r="Z233" s="78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68"/>
      <x:c r="K234" s="43"/>
      <x:c r="L234" s="68"/>
      <x:c r="M234" s="43"/>
      <x:c r="N234" s="43"/>
      <x:c r="O234" s="43"/>
      <x:c r="P234" s="78"/>
      <x:c r="Q234" s="78"/>
      <x:c r="R234" s="78"/>
      <x:c r="S234" s="78"/>
      <x:c r="T234" s="78"/>
      <x:c r="U234" s="78"/>
      <x:c r="V234" s="78"/>
      <x:c r="W234" s="78"/>
      <x:c r="X234" s="78"/>
      <x:c r="Y234" s="78"/>
      <x:c r="Z234" s="78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68"/>
      <x:c r="K235" s="43"/>
      <x:c r="L235" s="68"/>
      <x:c r="M235" s="43"/>
      <x:c r="N235" s="43"/>
      <x:c r="O235" s="43"/>
      <x:c r="P235" s="78"/>
      <x:c r="Q235" s="78"/>
      <x:c r="R235" s="78"/>
      <x:c r="S235" s="78"/>
      <x:c r="T235" s="78"/>
      <x:c r="U235" s="78"/>
      <x:c r="V235" s="78"/>
      <x:c r="W235" s="78"/>
      <x:c r="X235" s="78"/>
      <x:c r="Y235" s="78"/>
      <x:c r="Z235" s="78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68"/>
      <x:c r="K236" s="43"/>
      <x:c r="L236" s="68"/>
      <x:c r="M236" s="43"/>
      <x:c r="N236" s="43"/>
      <x:c r="O236" s="43"/>
      <x:c r="P236" s="78"/>
      <x:c r="Q236" s="78"/>
      <x:c r="R236" s="78"/>
      <x:c r="S236" s="78"/>
      <x:c r="T236" s="78"/>
      <x:c r="U236" s="78"/>
      <x:c r="V236" s="78"/>
      <x:c r="W236" s="78"/>
      <x:c r="X236" s="78"/>
      <x:c r="Y236" s="78"/>
      <x:c r="Z236" s="78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68"/>
      <x:c r="K237" s="43"/>
      <x:c r="L237" s="68"/>
      <x:c r="M237" s="43"/>
      <x:c r="N237" s="43"/>
      <x:c r="O237" s="43"/>
      <x:c r="P237" s="78"/>
      <x:c r="Q237" s="78"/>
      <x:c r="R237" s="78"/>
      <x:c r="S237" s="78"/>
      <x:c r="T237" s="78"/>
      <x:c r="U237" s="78"/>
      <x:c r="V237" s="78"/>
      <x:c r="W237" s="78"/>
      <x:c r="X237" s="78"/>
      <x:c r="Y237" s="78"/>
      <x:c r="Z237" s="78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68"/>
      <x:c r="K238" s="43"/>
      <x:c r="L238" s="68"/>
      <x:c r="M238" s="43"/>
      <x:c r="N238" s="43"/>
      <x:c r="O238" s="43"/>
      <x:c r="P238" s="78"/>
      <x:c r="Q238" s="78"/>
      <x:c r="R238" s="78"/>
      <x:c r="S238" s="78"/>
      <x:c r="T238" s="78"/>
      <x:c r="U238" s="78"/>
      <x:c r="V238" s="78"/>
      <x:c r="W238" s="78"/>
      <x:c r="X238" s="78"/>
      <x:c r="Y238" s="78"/>
      <x:c r="Z238" s="78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68"/>
      <x:c r="K239" s="43"/>
      <x:c r="L239" s="68"/>
      <x:c r="M239" s="43"/>
      <x:c r="N239" s="43"/>
      <x:c r="O239" s="43"/>
      <x:c r="P239" s="78"/>
      <x:c r="Q239" s="78"/>
      <x:c r="R239" s="78"/>
      <x:c r="S239" s="78"/>
      <x:c r="T239" s="78"/>
      <x:c r="U239" s="78"/>
      <x:c r="V239" s="78"/>
      <x:c r="W239" s="78"/>
      <x:c r="X239" s="78"/>
      <x:c r="Y239" s="78"/>
      <x:c r="Z239" s="78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68"/>
      <x:c r="K240" s="43"/>
      <x:c r="L240" s="68"/>
      <x:c r="M240" s="43"/>
      <x:c r="N240" s="43"/>
      <x:c r="O240" s="43"/>
      <x:c r="P240" s="78"/>
      <x:c r="Q240" s="78"/>
      <x:c r="R240" s="78"/>
      <x:c r="S240" s="78"/>
      <x:c r="T240" s="78"/>
      <x:c r="U240" s="78"/>
      <x:c r="V240" s="78"/>
      <x:c r="W240" s="78"/>
      <x:c r="X240" s="78"/>
      <x:c r="Y240" s="78"/>
      <x:c r="Z240" s="78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68"/>
      <x:c r="K241" s="43"/>
      <x:c r="L241" s="68"/>
      <x:c r="M241" s="43"/>
      <x:c r="N241" s="43"/>
      <x:c r="O241" s="43"/>
      <x:c r="P241" s="78"/>
      <x:c r="Q241" s="78"/>
      <x:c r="R241" s="78"/>
      <x:c r="S241" s="78"/>
      <x:c r="T241" s="78"/>
      <x:c r="U241" s="78"/>
      <x:c r="V241" s="78"/>
      <x:c r="W241" s="78"/>
      <x:c r="X241" s="78"/>
      <x:c r="Y241" s="78"/>
      <x:c r="Z241" s="78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68"/>
      <x:c r="K242" s="43"/>
      <x:c r="L242" s="68"/>
      <x:c r="M242" s="43"/>
      <x:c r="N242" s="43"/>
      <x:c r="O242" s="43"/>
      <x:c r="P242" s="78"/>
      <x:c r="Q242" s="78"/>
      <x:c r="R242" s="78"/>
      <x:c r="S242" s="78"/>
      <x:c r="T242" s="78"/>
      <x:c r="U242" s="78"/>
      <x:c r="V242" s="78"/>
      <x:c r="W242" s="78"/>
      <x:c r="X242" s="78"/>
      <x:c r="Y242" s="78"/>
      <x:c r="Z242" s="78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68"/>
      <x:c r="K243" s="43"/>
      <x:c r="L243" s="68"/>
      <x:c r="M243" s="43"/>
      <x:c r="N243" s="43"/>
      <x:c r="O243" s="43"/>
      <x:c r="P243" s="78"/>
      <x:c r="Q243" s="78"/>
      <x:c r="R243" s="78"/>
      <x:c r="S243" s="78"/>
      <x:c r="T243" s="78"/>
      <x:c r="U243" s="78"/>
      <x:c r="V243" s="78"/>
      <x:c r="W243" s="78"/>
      <x:c r="X243" s="78"/>
      <x:c r="Y243" s="78"/>
      <x:c r="Z243" s="78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68"/>
      <x:c r="K244" s="43"/>
      <x:c r="L244" s="68"/>
      <x:c r="M244" s="43"/>
      <x:c r="N244" s="43"/>
      <x:c r="O244" s="43"/>
      <x:c r="P244" s="78"/>
      <x:c r="Q244" s="78"/>
      <x:c r="R244" s="78"/>
      <x:c r="S244" s="78"/>
      <x:c r="T244" s="78"/>
      <x:c r="U244" s="78"/>
      <x:c r="V244" s="78"/>
      <x:c r="W244" s="78"/>
      <x:c r="X244" s="78"/>
      <x:c r="Y244" s="78"/>
      <x:c r="Z244" s="78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68"/>
      <x:c r="K245" s="43"/>
      <x:c r="L245" s="68"/>
      <x:c r="M245" s="43"/>
      <x:c r="N245" s="43"/>
      <x:c r="O245" s="43"/>
      <x:c r="P245" s="78"/>
      <x:c r="Q245" s="78"/>
      <x:c r="R245" s="78"/>
      <x:c r="S245" s="78"/>
      <x:c r="T245" s="78"/>
      <x:c r="U245" s="78"/>
      <x:c r="V245" s="78"/>
      <x:c r="W245" s="78"/>
      <x:c r="X245" s="78"/>
      <x:c r="Y245" s="78"/>
      <x:c r="Z245" s="78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68"/>
      <x:c r="K246" s="43"/>
      <x:c r="L246" s="68"/>
      <x:c r="M246" s="43"/>
      <x:c r="N246" s="43"/>
      <x:c r="O246" s="43"/>
      <x:c r="P246" s="78"/>
      <x:c r="Q246" s="78"/>
      <x:c r="R246" s="78"/>
      <x:c r="S246" s="78"/>
      <x:c r="T246" s="78"/>
      <x:c r="U246" s="78"/>
      <x:c r="V246" s="78"/>
      <x:c r="W246" s="78"/>
      <x:c r="X246" s="78"/>
      <x:c r="Y246" s="78"/>
      <x:c r="Z246" s="78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68"/>
      <x:c r="K247" s="43"/>
      <x:c r="L247" s="68"/>
      <x:c r="M247" s="43"/>
      <x:c r="N247" s="43"/>
      <x:c r="O247" s="43"/>
      <x:c r="P247" s="78"/>
      <x:c r="Q247" s="78"/>
      <x:c r="R247" s="78"/>
      <x:c r="S247" s="78"/>
      <x:c r="T247" s="78"/>
      <x:c r="U247" s="78"/>
      <x:c r="V247" s="78"/>
      <x:c r="W247" s="78"/>
      <x:c r="X247" s="78"/>
      <x:c r="Y247" s="78"/>
      <x:c r="Z247" s="78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68"/>
      <x:c r="K248" s="43"/>
      <x:c r="L248" s="68"/>
      <x:c r="M248" s="43"/>
      <x:c r="N248" s="43"/>
      <x:c r="O248" s="43"/>
      <x:c r="P248" s="78"/>
      <x:c r="Q248" s="78"/>
      <x:c r="R248" s="78"/>
      <x:c r="S248" s="78"/>
      <x:c r="T248" s="78"/>
      <x:c r="U248" s="78"/>
      <x:c r="V248" s="78"/>
      <x:c r="W248" s="78"/>
      <x:c r="X248" s="78"/>
      <x:c r="Y248" s="78"/>
      <x:c r="Z248" s="78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68"/>
      <x:c r="K249" s="43"/>
      <x:c r="L249" s="68"/>
      <x:c r="M249" s="43"/>
      <x:c r="N249" s="43"/>
      <x:c r="O249" s="43"/>
      <x:c r="P249" s="78"/>
      <x:c r="Q249" s="78"/>
      <x:c r="R249" s="78"/>
      <x:c r="S249" s="78"/>
      <x:c r="T249" s="78"/>
      <x:c r="U249" s="78"/>
      <x:c r="V249" s="78"/>
      <x:c r="W249" s="78"/>
      <x:c r="X249" s="78"/>
      <x:c r="Y249" s="78"/>
      <x:c r="Z249" s="78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68"/>
      <x:c r="K250" s="43"/>
      <x:c r="L250" s="68"/>
      <x:c r="M250" s="43"/>
      <x:c r="N250" s="43"/>
      <x:c r="O250" s="43"/>
      <x:c r="P250" s="78"/>
      <x:c r="Q250" s="78"/>
      <x:c r="R250" s="78"/>
      <x:c r="S250" s="78"/>
      <x:c r="T250" s="78"/>
      <x:c r="U250" s="78"/>
      <x:c r="V250" s="78"/>
      <x:c r="W250" s="78"/>
      <x:c r="X250" s="78"/>
      <x:c r="Y250" s="78"/>
      <x:c r="Z250" s="78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68"/>
      <x:c r="K251" s="43"/>
      <x:c r="L251" s="68"/>
      <x:c r="M251" s="43"/>
      <x:c r="N251" s="43"/>
      <x:c r="O251" s="43"/>
      <x:c r="P251" s="78"/>
      <x:c r="Q251" s="78"/>
      <x:c r="R251" s="78"/>
      <x:c r="S251" s="78"/>
      <x:c r="T251" s="78"/>
      <x:c r="U251" s="78"/>
      <x:c r="V251" s="78"/>
      <x:c r="W251" s="78"/>
      <x:c r="X251" s="78"/>
      <x:c r="Y251" s="78"/>
      <x:c r="Z251" s="78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68"/>
      <x:c r="K252" s="43"/>
      <x:c r="L252" s="68"/>
      <x:c r="M252" s="43"/>
      <x:c r="N252" s="43"/>
      <x:c r="O252" s="43"/>
      <x:c r="P252" s="78"/>
      <x:c r="Q252" s="78"/>
      <x:c r="R252" s="78"/>
      <x:c r="S252" s="78"/>
      <x:c r="T252" s="78"/>
      <x:c r="U252" s="78"/>
      <x:c r="V252" s="78"/>
      <x:c r="W252" s="78"/>
      <x:c r="X252" s="78"/>
      <x:c r="Y252" s="78"/>
      <x:c r="Z252" s="78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68"/>
      <x:c r="K253" s="43"/>
      <x:c r="L253" s="68"/>
      <x:c r="M253" s="43"/>
      <x:c r="N253" s="43"/>
      <x:c r="O253" s="43"/>
      <x:c r="P253" s="78"/>
      <x:c r="Q253" s="78"/>
      <x:c r="R253" s="78"/>
      <x:c r="S253" s="78"/>
      <x:c r="T253" s="78"/>
      <x:c r="U253" s="78"/>
      <x:c r="V253" s="78"/>
      <x:c r="W253" s="78"/>
      <x:c r="X253" s="78"/>
      <x:c r="Y253" s="78"/>
      <x:c r="Z253" s="78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68"/>
      <x:c r="K254" s="43"/>
      <x:c r="L254" s="68"/>
      <x:c r="M254" s="43"/>
      <x:c r="N254" s="43"/>
      <x:c r="O254" s="43"/>
      <x:c r="P254" s="78"/>
      <x:c r="Q254" s="78"/>
      <x:c r="R254" s="78"/>
      <x:c r="S254" s="78"/>
      <x:c r="T254" s="78"/>
      <x:c r="U254" s="78"/>
      <x:c r="V254" s="78"/>
      <x:c r="W254" s="78"/>
      <x:c r="X254" s="78"/>
      <x:c r="Y254" s="78"/>
      <x:c r="Z254" s="78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68"/>
      <x:c r="K255" s="43"/>
      <x:c r="L255" s="68"/>
      <x:c r="M255" s="43"/>
      <x:c r="N255" s="43"/>
      <x:c r="O255" s="43"/>
      <x:c r="P255" s="78"/>
      <x:c r="Q255" s="78"/>
      <x:c r="R255" s="78"/>
      <x:c r="S255" s="78"/>
      <x:c r="T255" s="78"/>
      <x:c r="U255" s="78"/>
      <x:c r="V255" s="78"/>
      <x:c r="W255" s="78"/>
      <x:c r="X255" s="78"/>
      <x:c r="Y255" s="78"/>
      <x:c r="Z255" s="78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68"/>
      <x:c r="K256" s="43"/>
      <x:c r="L256" s="68"/>
      <x:c r="M256" s="43"/>
      <x:c r="N256" s="43"/>
      <x:c r="O256" s="43"/>
      <x:c r="P256" s="78"/>
      <x:c r="Q256" s="78"/>
      <x:c r="R256" s="78"/>
      <x:c r="S256" s="78"/>
      <x:c r="T256" s="78"/>
      <x:c r="U256" s="78"/>
      <x:c r="V256" s="78"/>
      <x:c r="W256" s="78"/>
      <x:c r="X256" s="78"/>
      <x:c r="Y256" s="78"/>
      <x:c r="Z256" s="78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68"/>
      <x:c r="K257" s="43"/>
      <x:c r="L257" s="68"/>
      <x:c r="M257" s="43"/>
      <x:c r="N257" s="43"/>
      <x:c r="O257" s="43"/>
      <x:c r="P257" s="78"/>
      <x:c r="Q257" s="78"/>
      <x:c r="R257" s="78"/>
      <x:c r="S257" s="78"/>
      <x:c r="T257" s="78"/>
      <x:c r="U257" s="78"/>
      <x:c r="V257" s="78"/>
      <x:c r="W257" s="78"/>
      <x:c r="X257" s="78"/>
      <x:c r="Y257" s="78"/>
      <x:c r="Z257" s="78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68"/>
      <x:c r="K258" s="43"/>
      <x:c r="L258" s="68"/>
      <x:c r="M258" s="43"/>
      <x:c r="N258" s="43"/>
      <x:c r="O258" s="43"/>
      <x:c r="P258" s="78"/>
      <x:c r="Q258" s="78"/>
      <x:c r="R258" s="78"/>
      <x:c r="S258" s="78"/>
      <x:c r="T258" s="78"/>
      <x:c r="U258" s="78"/>
      <x:c r="V258" s="78"/>
      <x:c r="W258" s="78"/>
      <x:c r="X258" s="78"/>
      <x:c r="Y258" s="78"/>
      <x:c r="Z258" s="78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68"/>
      <x:c r="K259" s="43"/>
      <x:c r="L259" s="68"/>
      <x:c r="M259" s="43"/>
      <x:c r="N259" s="43"/>
      <x:c r="O259" s="43"/>
      <x:c r="P259" s="78"/>
      <x:c r="Q259" s="78"/>
      <x:c r="R259" s="78"/>
      <x:c r="S259" s="78"/>
      <x:c r="T259" s="78"/>
      <x:c r="U259" s="78"/>
      <x:c r="V259" s="78"/>
      <x:c r="W259" s="78"/>
      <x:c r="X259" s="78"/>
      <x:c r="Y259" s="78"/>
      <x:c r="Z259" s="78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68"/>
      <x:c r="K260" s="43"/>
      <x:c r="L260" s="68"/>
      <x:c r="M260" s="43"/>
      <x:c r="N260" s="43"/>
      <x:c r="O260" s="43"/>
      <x:c r="P260" s="78"/>
      <x:c r="Q260" s="78"/>
      <x:c r="R260" s="78"/>
      <x:c r="S260" s="78"/>
      <x:c r="T260" s="78"/>
      <x:c r="U260" s="78"/>
      <x:c r="V260" s="78"/>
      <x:c r="W260" s="78"/>
      <x:c r="X260" s="78"/>
      <x:c r="Y260" s="78"/>
      <x:c r="Z260" s="78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68"/>
      <x:c r="K261" s="43"/>
      <x:c r="L261" s="68"/>
      <x:c r="M261" s="43"/>
      <x:c r="N261" s="43"/>
      <x:c r="O261" s="43"/>
      <x:c r="P261" s="78"/>
      <x:c r="Q261" s="78"/>
      <x:c r="R261" s="78"/>
      <x:c r="S261" s="78"/>
      <x:c r="T261" s="78"/>
      <x:c r="U261" s="78"/>
      <x:c r="V261" s="78"/>
      <x:c r="W261" s="78"/>
      <x:c r="X261" s="78"/>
      <x:c r="Y261" s="78"/>
      <x:c r="Z261" s="78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68"/>
      <x:c r="K262" s="43"/>
      <x:c r="L262" s="68"/>
      <x:c r="M262" s="43"/>
      <x:c r="N262" s="43"/>
      <x:c r="O262" s="43"/>
      <x:c r="P262" s="78"/>
      <x:c r="Q262" s="78"/>
      <x:c r="R262" s="78"/>
      <x:c r="S262" s="78"/>
      <x:c r="T262" s="78"/>
      <x:c r="U262" s="78"/>
      <x:c r="V262" s="78"/>
      <x:c r="W262" s="78"/>
      <x:c r="X262" s="78"/>
      <x:c r="Y262" s="78"/>
      <x:c r="Z262" s="78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68"/>
      <x:c r="K263" s="43"/>
      <x:c r="L263" s="68"/>
      <x:c r="M263" s="43"/>
      <x:c r="N263" s="43"/>
      <x:c r="O263" s="43"/>
      <x:c r="P263" s="78"/>
      <x:c r="Q263" s="78"/>
      <x:c r="R263" s="78"/>
      <x:c r="S263" s="78"/>
      <x:c r="T263" s="78"/>
      <x:c r="U263" s="78"/>
      <x:c r="V263" s="78"/>
      <x:c r="W263" s="78"/>
      <x:c r="X263" s="78"/>
      <x:c r="Y263" s="78"/>
      <x:c r="Z263" s="78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68"/>
      <x:c r="K264" s="43"/>
      <x:c r="L264" s="68"/>
      <x:c r="M264" s="43"/>
      <x:c r="N264" s="43"/>
      <x:c r="O264" s="43"/>
      <x:c r="P264" s="78"/>
      <x:c r="Q264" s="78"/>
      <x:c r="R264" s="78"/>
      <x:c r="S264" s="78"/>
      <x:c r="T264" s="78"/>
      <x:c r="U264" s="78"/>
      <x:c r="V264" s="78"/>
      <x:c r="W264" s="78"/>
      <x:c r="X264" s="78"/>
      <x:c r="Y264" s="78"/>
      <x:c r="Z264" s="78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68"/>
      <x:c r="K265" s="43"/>
      <x:c r="L265" s="68"/>
      <x:c r="M265" s="43"/>
      <x:c r="N265" s="43"/>
      <x:c r="O265" s="43"/>
      <x:c r="P265" s="78"/>
      <x:c r="Q265" s="78"/>
      <x:c r="R265" s="78"/>
      <x:c r="S265" s="78"/>
      <x:c r="T265" s="78"/>
      <x:c r="U265" s="78"/>
      <x:c r="V265" s="78"/>
      <x:c r="W265" s="78"/>
      <x:c r="X265" s="78"/>
      <x:c r="Y265" s="78"/>
      <x:c r="Z265" s="78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68"/>
      <x:c r="K266" s="43"/>
      <x:c r="L266" s="68"/>
      <x:c r="M266" s="43"/>
      <x:c r="N266" s="43"/>
      <x:c r="O266" s="43"/>
      <x:c r="P266" s="78"/>
      <x:c r="Q266" s="78"/>
      <x:c r="R266" s="78"/>
      <x:c r="S266" s="78"/>
      <x:c r="T266" s="78"/>
      <x:c r="U266" s="78"/>
      <x:c r="V266" s="78"/>
      <x:c r="W266" s="78"/>
      <x:c r="X266" s="78"/>
      <x:c r="Y266" s="78"/>
      <x:c r="Z266" s="78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68"/>
      <x:c r="K267" s="43"/>
      <x:c r="L267" s="68"/>
      <x:c r="M267" s="43"/>
      <x:c r="N267" s="43"/>
      <x:c r="O267" s="43"/>
      <x:c r="P267" s="78"/>
      <x:c r="Q267" s="78"/>
      <x:c r="R267" s="78"/>
      <x:c r="S267" s="78"/>
      <x:c r="T267" s="78"/>
      <x:c r="U267" s="78"/>
      <x:c r="V267" s="78"/>
      <x:c r="W267" s="78"/>
      <x:c r="X267" s="78"/>
      <x:c r="Y267" s="78"/>
      <x:c r="Z267" s="78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68"/>
      <x:c r="K268" s="43"/>
      <x:c r="L268" s="68"/>
      <x:c r="M268" s="43"/>
      <x:c r="N268" s="43"/>
      <x:c r="O268" s="43"/>
      <x:c r="P268" s="78"/>
      <x:c r="Q268" s="78"/>
      <x:c r="R268" s="78"/>
      <x:c r="S268" s="78"/>
      <x:c r="T268" s="78"/>
      <x:c r="U268" s="78"/>
      <x:c r="V268" s="78"/>
      <x:c r="W268" s="78"/>
      <x:c r="X268" s="78"/>
      <x:c r="Y268" s="78"/>
      <x:c r="Z268" s="78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68"/>
      <x:c r="K269" s="43"/>
      <x:c r="L269" s="68"/>
      <x:c r="M269" s="43"/>
      <x:c r="N269" s="43"/>
      <x:c r="O269" s="43"/>
      <x:c r="P269" s="78"/>
      <x:c r="Q269" s="78"/>
      <x:c r="R269" s="78"/>
      <x:c r="S269" s="78"/>
      <x:c r="T269" s="78"/>
      <x:c r="U269" s="78"/>
      <x:c r="V269" s="78"/>
      <x:c r="W269" s="78"/>
      <x:c r="X269" s="78"/>
      <x:c r="Y269" s="78"/>
      <x:c r="Z269" s="78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68"/>
      <x:c r="K270" s="43"/>
      <x:c r="L270" s="68"/>
      <x:c r="M270" s="43"/>
      <x:c r="N270" s="43"/>
      <x:c r="O270" s="43"/>
      <x:c r="P270" s="78"/>
      <x:c r="Q270" s="78"/>
      <x:c r="R270" s="78"/>
      <x:c r="S270" s="78"/>
      <x:c r="T270" s="78"/>
      <x:c r="U270" s="78"/>
      <x:c r="V270" s="78"/>
      <x:c r="W270" s="78"/>
      <x:c r="X270" s="78"/>
      <x:c r="Y270" s="78"/>
      <x:c r="Z270" s="78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68"/>
      <x:c r="K271" s="43"/>
      <x:c r="L271" s="68"/>
      <x:c r="M271" s="43"/>
      <x:c r="N271" s="43"/>
      <x:c r="O271" s="43"/>
      <x:c r="P271" s="78"/>
      <x:c r="Q271" s="78"/>
      <x:c r="R271" s="78"/>
      <x:c r="S271" s="78"/>
      <x:c r="T271" s="78"/>
      <x:c r="U271" s="78"/>
      <x:c r="V271" s="78"/>
      <x:c r="W271" s="78"/>
      <x:c r="X271" s="78"/>
      <x:c r="Y271" s="78"/>
      <x:c r="Z271" s="78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68"/>
      <x:c r="K272" s="43"/>
      <x:c r="L272" s="68"/>
      <x:c r="M272" s="43"/>
      <x:c r="N272" s="43"/>
      <x:c r="O272" s="43"/>
      <x:c r="P272" s="78"/>
      <x:c r="Q272" s="78"/>
      <x:c r="R272" s="78"/>
      <x:c r="S272" s="78"/>
      <x:c r="T272" s="78"/>
      <x:c r="U272" s="78"/>
      <x:c r="V272" s="78"/>
      <x:c r="W272" s="78"/>
      <x:c r="X272" s="78"/>
      <x:c r="Y272" s="78"/>
      <x:c r="Z272" s="78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68"/>
      <x:c r="K273" s="43"/>
      <x:c r="L273" s="68"/>
      <x:c r="M273" s="43"/>
      <x:c r="N273" s="43"/>
      <x:c r="O273" s="43"/>
      <x:c r="P273" s="78"/>
      <x:c r="Q273" s="78"/>
      <x:c r="R273" s="78"/>
      <x:c r="S273" s="78"/>
      <x:c r="T273" s="78"/>
      <x:c r="U273" s="78"/>
      <x:c r="V273" s="78"/>
      <x:c r="W273" s="78"/>
      <x:c r="X273" s="78"/>
      <x:c r="Y273" s="78"/>
      <x:c r="Z273" s="78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68"/>
      <x:c r="K274" s="43"/>
      <x:c r="L274" s="68"/>
      <x:c r="M274" s="43"/>
      <x:c r="N274" s="43"/>
      <x:c r="O274" s="43"/>
      <x:c r="P274" s="78"/>
      <x:c r="Q274" s="78"/>
      <x:c r="R274" s="78"/>
      <x:c r="S274" s="78"/>
      <x:c r="T274" s="78"/>
      <x:c r="U274" s="78"/>
      <x:c r="V274" s="78"/>
      <x:c r="W274" s="78"/>
      <x:c r="X274" s="78"/>
      <x:c r="Y274" s="78"/>
      <x:c r="Z274" s="78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68"/>
      <x:c r="K275" s="43"/>
      <x:c r="L275" s="68"/>
      <x:c r="M275" s="43"/>
      <x:c r="N275" s="43"/>
      <x:c r="O275" s="43"/>
      <x:c r="P275" s="78"/>
      <x:c r="Q275" s="78"/>
      <x:c r="R275" s="78"/>
      <x:c r="S275" s="78"/>
      <x:c r="T275" s="78"/>
      <x:c r="U275" s="78"/>
      <x:c r="V275" s="78"/>
      <x:c r="W275" s="78"/>
      <x:c r="X275" s="78"/>
      <x:c r="Y275" s="78"/>
      <x:c r="Z275" s="78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68"/>
      <x:c r="K276" s="43"/>
      <x:c r="L276" s="68"/>
      <x:c r="M276" s="43"/>
      <x:c r="N276" s="43"/>
      <x:c r="O276" s="43"/>
      <x:c r="P276" s="78"/>
      <x:c r="Q276" s="78"/>
      <x:c r="R276" s="78"/>
      <x:c r="S276" s="78"/>
      <x:c r="T276" s="78"/>
      <x:c r="U276" s="78"/>
      <x:c r="V276" s="78"/>
      <x:c r="W276" s="78"/>
      <x:c r="X276" s="78"/>
      <x:c r="Y276" s="78"/>
      <x:c r="Z276" s="78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68"/>
      <x:c r="K277" s="43"/>
      <x:c r="L277" s="68"/>
      <x:c r="M277" s="43"/>
      <x:c r="N277" s="43"/>
      <x:c r="O277" s="43"/>
      <x:c r="P277" s="78"/>
      <x:c r="Q277" s="78"/>
      <x:c r="R277" s="78"/>
      <x:c r="S277" s="78"/>
      <x:c r="T277" s="78"/>
      <x:c r="U277" s="78"/>
      <x:c r="V277" s="78"/>
      <x:c r="W277" s="78"/>
      <x:c r="X277" s="78"/>
      <x:c r="Y277" s="78"/>
      <x:c r="Z277" s="78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68"/>
      <x:c r="K278" s="43"/>
      <x:c r="L278" s="68"/>
      <x:c r="M278" s="43"/>
      <x:c r="N278" s="43"/>
      <x:c r="O278" s="43"/>
      <x:c r="P278" s="78"/>
      <x:c r="Q278" s="78"/>
      <x:c r="R278" s="78"/>
      <x:c r="S278" s="78"/>
      <x:c r="T278" s="78"/>
      <x:c r="U278" s="78"/>
      <x:c r="V278" s="78"/>
      <x:c r="W278" s="78"/>
      <x:c r="X278" s="78"/>
      <x:c r="Y278" s="78"/>
      <x:c r="Z278" s="78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68"/>
      <x:c r="K279" s="43"/>
      <x:c r="L279" s="68"/>
      <x:c r="M279" s="43"/>
      <x:c r="N279" s="43"/>
      <x:c r="O279" s="43"/>
      <x:c r="P279" s="78"/>
      <x:c r="Q279" s="78"/>
      <x:c r="R279" s="78"/>
      <x:c r="S279" s="78"/>
      <x:c r="T279" s="78"/>
      <x:c r="U279" s="78"/>
      <x:c r="V279" s="78"/>
      <x:c r="W279" s="78"/>
      <x:c r="X279" s="78"/>
      <x:c r="Y279" s="78"/>
      <x:c r="Z279" s="78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68"/>
      <x:c r="K280" s="43"/>
      <x:c r="L280" s="68"/>
      <x:c r="M280" s="43"/>
      <x:c r="N280" s="43"/>
      <x:c r="O280" s="43"/>
      <x:c r="P280" s="78"/>
      <x:c r="Q280" s="78"/>
      <x:c r="R280" s="78"/>
      <x:c r="S280" s="78"/>
      <x:c r="T280" s="78"/>
      <x:c r="U280" s="78"/>
      <x:c r="V280" s="78"/>
      <x:c r="W280" s="78"/>
      <x:c r="X280" s="78"/>
      <x:c r="Y280" s="78"/>
      <x:c r="Z280" s="78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68"/>
      <x:c r="K281" s="43"/>
      <x:c r="L281" s="68"/>
      <x:c r="M281" s="43"/>
      <x:c r="N281" s="43"/>
      <x:c r="O281" s="43"/>
      <x:c r="P281" s="78"/>
      <x:c r="Q281" s="78"/>
      <x:c r="R281" s="78"/>
      <x:c r="S281" s="78"/>
      <x:c r="T281" s="78"/>
      <x:c r="U281" s="78"/>
      <x:c r="V281" s="78"/>
      <x:c r="W281" s="78"/>
      <x:c r="X281" s="78"/>
      <x:c r="Y281" s="78"/>
      <x:c r="Z281" s="78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68"/>
      <x:c r="K282" s="43"/>
      <x:c r="L282" s="68"/>
      <x:c r="M282" s="43"/>
      <x:c r="N282" s="43"/>
      <x:c r="O282" s="43"/>
      <x:c r="P282" s="78"/>
      <x:c r="Q282" s="78"/>
      <x:c r="R282" s="78"/>
      <x:c r="S282" s="78"/>
      <x:c r="T282" s="78"/>
      <x:c r="U282" s="78"/>
      <x:c r="V282" s="78"/>
      <x:c r="W282" s="78"/>
      <x:c r="X282" s="78"/>
      <x:c r="Y282" s="78"/>
      <x:c r="Z282" s="78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68"/>
      <x:c r="K283" s="43"/>
      <x:c r="L283" s="68"/>
      <x:c r="M283" s="43"/>
      <x:c r="N283" s="43"/>
      <x:c r="O283" s="43"/>
      <x:c r="P283" s="78"/>
      <x:c r="Q283" s="78"/>
      <x:c r="R283" s="78"/>
      <x:c r="S283" s="78"/>
      <x:c r="T283" s="78"/>
      <x:c r="U283" s="78"/>
      <x:c r="V283" s="78"/>
      <x:c r="W283" s="78"/>
      <x:c r="X283" s="78"/>
      <x:c r="Y283" s="78"/>
      <x:c r="Z283" s="78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68"/>
      <x:c r="K284" s="43"/>
      <x:c r="L284" s="68"/>
      <x:c r="M284" s="43"/>
      <x:c r="N284" s="43"/>
      <x:c r="O284" s="43"/>
      <x:c r="P284" s="78"/>
      <x:c r="Q284" s="78"/>
      <x:c r="R284" s="78"/>
      <x:c r="S284" s="78"/>
      <x:c r="T284" s="78"/>
      <x:c r="U284" s="78"/>
      <x:c r="V284" s="78"/>
      <x:c r="W284" s="78"/>
      <x:c r="X284" s="78"/>
      <x:c r="Y284" s="78"/>
      <x:c r="Z284" s="78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68"/>
      <x:c r="K285" s="43"/>
      <x:c r="L285" s="68"/>
      <x:c r="M285" s="43"/>
      <x:c r="N285" s="43"/>
      <x:c r="O285" s="43"/>
      <x:c r="P285" s="78"/>
      <x:c r="Q285" s="78"/>
      <x:c r="R285" s="78"/>
      <x:c r="S285" s="78"/>
      <x:c r="T285" s="78"/>
      <x:c r="U285" s="78"/>
      <x:c r="V285" s="78"/>
      <x:c r="W285" s="78"/>
      <x:c r="X285" s="78"/>
      <x:c r="Y285" s="78"/>
      <x:c r="Z285" s="78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68"/>
      <x:c r="K286" s="43"/>
      <x:c r="L286" s="68"/>
      <x:c r="M286" s="43"/>
      <x:c r="N286" s="43"/>
      <x:c r="O286" s="43"/>
      <x:c r="P286" s="78"/>
      <x:c r="Q286" s="78"/>
      <x:c r="R286" s="78"/>
      <x:c r="S286" s="78"/>
      <x:c r="T286" s="78"/>
      <x:c r="U286" s="78"/>
      <x:c r="V286" s="78"/>
      <x:c r="W286" s="78"/>
      <x:c r="X286" s="78"/>
      <x:c r="Y286" s="78"/>
      <x:c r="Z286" s="78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68"/>
      <x:c r="K287" s="43"/>
      <x:c r="L287" s="68"/>
      <x:c r="M287" s="43"/>
      <x:c r="N287" s="43"/>
      <x:c r="O287" s="43"/>
      <x:c r="P287" s="78"/>
      <x:c r="Q287" s="78"/>
      <x:c r="R287" s="78"/>
      <x:c r="S287" s="78"/>
      <x:c r="T287" s="78"/>
      <x:c r="U287" s="78"/>
      <x:c r="V287" s="78"/>
      <x:c r="W287" s="78"/>
      <x:c r="X287" s="78"/>
      <x:c r="Y287" s="78"/>
      <x:c r="Z287" s="78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68"/>
      <x:c r="K288" s="43"/>
      <x:c r="L288" s="68"/>
      <x:c r="M288" s="43"/>
      <x:c r="N288" s="43"/>
      <x:c r="O288" s="43"/>
      <x:c r="P288" s="78"/>
      <x:c r="Q288" s="78"/>
      <x:c r="R288" s="78"/>
      <x:c r="S288" s="78"/>
      <x:c r="T288" s="78"/>
      <x:c r="U288" s="78"/>
      <x:c r="V288" s="78"/>
      <x:c r="W288" s="78"/>
      <x:c r="X288" s="78"/>
      <x:c r="Y288" s="78"/>
      <x:c r="Z288" s="78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68"/>
      <x:c r="K289" s="43"/>
      <x:c r="L289" s="68"/>
      <x:c r="M289" s="43"/>
      <x:c r="N289" s="43"/>
      <x:c r="O289" s="43"/>
      <x:c r="P289" s="78"/>
      <x:c r="Q289" s="78"/>
      <x:c r="R289" s="78"/>
      <x:c r="S289" s="78"/>
      <x:c r="T289" s="78"/>
      <x:c r="U289" s="78"/>
      <x:c r="V289" s="78"/>
      <x:c r="W289" s="78"/>
      <x:c r="X289" s="78"/>
      <x:c r="Y289" s="78"/>
      <x:c r="Z289" s="78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68"/>
      <x:c r="K290" s="43"/>
      <x:c r="L290" s="68"/>
      <x:c r="M290" s="43"/>
      <x:c r="N290" s="43"/>
      <x:c r="O290" s="43"/>
      <x:c r="P290" s="78"/>
      <x:c r="Q290" s="78"/>
      <x:c r="R290" s="78"/>
      <x:c r="S290" s="78"/>
      <x:c r="T290" s="78"/>
      <x:c r="U290" s="78"/>
      <x:c r="V290" s="78"/>
      <x:c r="W290" s="78"/>
      <x:c r="X290" s="78"/>
      <x:c r="Y290" s="78"/>
      <x:c r="Z290" s="78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68"/>
      <x:c r="K291" s="43"/>
      <x:c r="L291" s="68"/>
      <x:c r="M291" s="43"/>
      <x:c r="N291" s="43"/>
      <x:c r="O291" s="43"/>
      <x:c r="P291" s="78"/>
      <x:c r="Q291" s="78"/>
      <x:c r="R291" s="78"/>
      <x:c r="S291" s="78"/>
      <x:c r="T291" s="78"/>
      <x:c r="U291" s="78"/>
      <x:c r="V291" s="78"/>
      <x:c r="W291" s="78"/>
      <x:c r="X291" s="78"/>
      <x:c r="Y291" s="78"/>
      <x:c r="Z291" s="78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68"/>
      <x:c r="K292" s="43"/>
      <x:c r="L292" s="68"/>
      <x:c r="M292" s="43"/>
      <x:c r="N292" s="43"/>
      <x:c r="O292" s="43"/>
      <x:c r="P292" s="78"/>
      <x:c r="Q292" s="78"/>
      <x:c r="R292" s="78"/>
      <x:c r="S292" s="78"/>
      <x:c r="T292" s="78"/>
      <x:c r="U292" s="78"/>
      <x:c r="V292" s="78"/>
      <x:c r="W292" s="78"/>
      <x:c r="X292" s="78"/>
      <x:c r="Y292" s="78"/>
      <x:c r="Z292" s="78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68"/>
      <x:c r="K293" s="43"/>
      <x:c r="L293" s="68"/>
      <x:c r="M293" s="43"/>
      <x:c r="N293" s="43"/>
      <x:c r="O293" s="43"/>
      <x:c r="P293" s="78"/>
      <x:c r="Q293" s="78"/>
      <x:c r="R293" s="78"/>
      <x:c r="S293" s="78"/>
      <x:c r="T293" s="78"/>
      <x:c r="U293" s="78"/>
      <x:c r="V293" s="78"/>
      <x:c r="W293" s="78"/>
      <x:c r="X293" s="78"/>
      <x:c r="Y293" s="78"/>
      <x:c r="Z293" s="78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68"/>
      <x:c r="K294" s="43"/>
      <x:c r="L294" s="68"/>
      <x:c r="M294" s="43"/>
      <x:c r="N294" s="43"/>
      <x:c r="O294" s="43"/>
      <x:c r="P294" s="78"/>
      <x:c r="Q294" s="78"/>
      <x:c r="R294" s="78"/>
      <x:c r="S294" s="78"/>
      <x:c r="T294" s="78"/>
      <x:c r="U294" s="78"/>
      <x:c r="V294" s="78"/>
      <x:c r="W294" s="78"/>
      <x:c r="X294" s="78"/>
      <x:c r="Y294" s="78"/>
      <x:c r="Z294" s="78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68"/>
      <x:c r="K295" s="43"/>
      <x:c r="L295" s="68"/>
      <x:c r="M295" s="43"/>
      <x:c r="N295" s="43"/>
      <x:c r="O295" s="43"/>
      <x:c r="P295" s="78"/>
      <x:c r="Q295" s="78"/>
      <x:c r="R295" s="78"/>
      <x:c r="S295" s="78"/>
      <x:c r="T295" s="78"/>
      <x:c r="U295" s="78"/>
      <x:c r="V295" s="78"/>
      <x:c r="W295" s="78"/>
      <x:c r="X295" s="78"/>
      <x:c r="Y295" s="78"/>
      <x:c r="Z295" s="78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68"/>
      <x:c r="K296" s="43"/>
      <x:c r="L296" s="68"/>
      <x:c r="M296" s="43"/>
      <x:c r="N296" s="43"/>
      <x:c r="O296" s="43"/>
      <x:c r="P296" s="78"/>
      <x:c r="Q296" s="78"/>
      <x:c r="R296" s="78"/>
      <x:c r="S296" s="78"/>
      <x:c r="T296" s="78"/>
      <x:c r="U296" s="78"/>
      <x:c r="V296" s="78"/>
      <x:c r="W296" s="78"/>
      <x:c r="X296" s="78"/>
      <x:c r="Y296" s="78"/>
      <x:c r="Z296" s="78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68"/>
      <x:c r="K297" s="43"/>
      <x:c r="L297" s="68"/>
      <x:c r="M297" s="43"/>
      <x:c r="N297" s="43"/>
      <x:c r="O297" s="43"/>
      <x:c r="P297" s="78"/>
      <x:c r="Q297" s="78"/>
      <x:c r="R297" s="78"/>
      <x:c r="S297" s="78"/>
      <x:c r="T297" s="78"/>
      <x:c r="U297" s="78"/>
      <x:c r="V297" s="78"/>
      <x:c r="W297" s="78"/>
      <x:c r="X297" s="78"/>
      <x:c r="Y297" s="78"/>
      <x:c r="Z297" s="78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68"/>
      <x:c r="K298" s="43"/>
      <x:c r="L298" s="68"/>
      <x:c r="M298" s="43"/>
      <x:c r="N298" s="43"/>
      <x:c r="O298" s="43"/>
      <x:c r="P298" s="78"/>
      <x:c r="Q298" s="78"/>
      <x:c r="R298" s="78"/>
      <x:c r="S298" s="78"/>
      <x:c r="T298" s="78"/>
      <x:c r="U298" s="78"/>
      <x:c r="V298" s="78"/>
      <x:c r="W298" s="78"/>
      <x:c r="X298" s="78"/>
      <x:c r="Y298" s="78"/>
      <x:c r="Z298" s="78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68"/>
      <x:c r="K299" s="43"/>
      <x:c r="L299" s="68"/>
      <x:c r="M299" s="43"/>
      <x:c r="N299" s="43"/>
      <x:c r="O299" s="43"/>
      <x:c r="P299" s="78"/>
      <x:c r="Q299" s="78"/>
      <x:c r="R299" s="78"/>
      <x:c r="S299" s="78"/>
      <x:c r="T299" s="78"/>
      <x:c r="U299" s="78"/>
      <x:c r="V299" s="78"/>
      <x:c r="W299" s="78"/>
      <x:c r="X299" s="78"/>
      <x:c r="Y299" s="78"/>
      <x:c r="Z299" s="78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68"/>
      <x:c r="K300" s="43"/>
      <x:c r="L300" s="68"/>
      <x:c r="M300" s="43"/>
      <x:c r="N300" s="43"/>
      <x:c r="O300" s="43"/>
      <x:c r="P300" s="78"/>
      <x:c r="Q300" s="78"/>
      <x:c r="R300" s="78"/>
      <x:c r="S300" s="78"/>
      <x:c r="T300" s="78"/>
      <x:c r="U300" s="78"/>
      <x:c r="V300" s="78"/>
      <x:c r="W300" s="78"/>
      <x:c r="X300" s="78"/>
      <x:c r="Y300" s="78"/>
      <x:c r="Z300" s="78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68"/>
      <x:c r="K301" s="43"/>
      <x:c r="L301" s="68"/>
      <x:c r="M301" s="43"/>
      <x:c r="N301" s="43"/>
      <x:c r="O301" s="43"/>
      <x:c r="P301" s="78"/>
      <x:c r="Q301" s="78"/>
      <x:c r="R301" s="78"/>
      <x:c r="S301" s="78"/>
      <x:c r="T301" s="78"/>
      <x:c r="U301" s="78"/>
      <x:c r="V301" s="78"/>
      <x:c r="W301" s="78"/>
      <x:c r="X301" s="78"/>
      <x:c r="Y301" s="78"/>
      <x:c r="Z301" s="78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68"/>
      <x:c r="K302" s="43"/>
      <x:c r="L302" s="68"/>
      <x:c r="M302" s="43"/>
      <x:c r="N302" s="43"/>
      <x:c r="O302" s="43"/>
      <x:c r="P302" s="78"/>
      <x:c r="Q302" s="78"/>
      <x:c r="R302" s="78"/>
      <x:c r="S302" s="78"/>
      <x:c r="T302" s="78"/>
      <x:c r="U302" s="78"/>
      <x:c r="V302" s="78"/>
      <x:c r="W302" s="78"/>
      <x:c r="X302" s="78"/>
      <x:c r="Y302" s="78"/>
      <x:c r="Z302" s="78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68"/>
      <x:c r="K303" s="43"/>
      <x:c r="L303" s="68"/>
      <x:c r="M303" s="43"/>
      <x:c r="N303" s="43"/>
      <x:c r="O303" s="43"/>
      <x:c r="P303" s="78"/>
      <x:c r="Q303" s="78"/>
      <x:c r="R303" s="78"/>
      <x:c r="S303" s="78"/>
      <x:c r="T303" s="78"/>
      <x:c r="U303" s="78"/>
      <x:c r="V303" s="78"/>
      <x:c r="W303" s="78"/>
      <x:c r="X303" s="78"/>
      <x:c r="Y303" s="78"/>
      <x:c r="Z303" s="78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68"/>
      <x:c r="K304" s="43"/>
      <x:c r="L304" s="68"/>
      <x:c r="M304" s="43"/>
      <x:c r="N304" s="43"/>
      <x:c r="O304" s="43"/>
      <x:c r="P304" s="78"/>
      <x:c r="Q304" s="78"/>
      <x:c r="R304" s="78"/>
      <x:c r="S304" s="78"/>
      <x:c r="T304" s="78"/>
      <x:c r="U304" s="78"/>
      <x:c r="V304" s="78"/>
      <x:c r="W304" s="78"/>
      <x:c r="X304" s="78"/>
      <x:c r="Y304" s="78"/>
      <x:c r="Z304" s="78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68"/>
      <x:c r="K305" s="43"/>
      <x:c r="L305" s="68"/>
      <x:c r="M305" s="43"/>
      <x:c r="N305" s="43"/>
      <x:c r="O305" s="43"/>
      <x:c r="P305" s="78"/>
      <x:c r="Q305" s="78"/>
      <x:c r="R305" s="78"/>
      <x:c r="S305" s="78"/>
      <x:c r="T305" s="78"/>
      <x:c r="U305" s="78"/>
      <x:c r="V305" s="78"/>
      <x:c r="W305" s="78"/>
      <x:c r="X305" s="78"/>
      <x:c r="Y305" s="78"/>
      <x:c r="Z305" s="78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68"/>
      <x:c r="K306" s="43"/>
      <x:c r="L306" s="68"/>
      <x:c r="M306" s="43"/>
      <x:c r="N306" s="43"/>
      <x:c r="O306" s="43"/>
      <x:c r="P306" s="78"/>
      <x:c r="Q306" s="78"/>
      <x:c r="R306" s="78"/>
      <x:c r="S306" s="78"/>
      <x:c r="T306" s="78"/>
      <x:c r="U306" s="78"/>
      <x:c r="V306" s="78"/>
      <x:c r="W306" s="78"/>
      <x:c r="X306" s="78"/>
      <x:c r="Y306" s="78"/>
      <x:c r="Z306" s="78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68"/>
      <x:c r="K307" s="43"/>
      <x:c r="L307" s="68"/>
      <x:c r="M307" s="43"/>
      <x:c r="N307" s="43"/>
      <x:c r="O307" s="43"/>
      <x:c r="P307" s="78"/>
      <x:c r="Q307" s="78"/>
      <x:c r="R307" s="78"/>
      <x:c r="S307" s="78"/>
      <x:c r="T307" s="78"/>
      <x:c r="U307" s="78"/>
      <x:c r="V307" s="78"/>
      <x:c r="W307" s="78"/>
      <x:c r="X307" s="78"/>
      <x:c r="Y307" s="78"/>
      <x:c r="Z307" s="78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68"/>
      <x:c r="K308" s="43"/>
      <x:c r="L308" s="68"/>
      <x:c r="M308" s="43"/>
      <x:c r="N308" s="43"/>
      <x:c r="O308" s="43"/>
      <x:c r="P308" s="78"/>
      <x:c r="Q308" s="78"/>
      <x:c r="R308" s="78"/>
      <x:c r="S308" s="78"/>
      <x:c r="T308" s="78"/>
      <x:c r="U308" s="78"/>
      <x:c r="V308" s="78"/>
      <x:c r="W308" s="78"/>
      <x:c r="X308" s="78"/>
      <x:c r="Y308" s="78"/>
      <x:c r="Z308" s="78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68"/>
      <x:c r="K309" s="43"/>
      <x:c r="L309" s="68"/>
      <x:c r="M309" s="43"/>
      <x:c r="N309" s="43"/>
      <x:c r="O309" s="43"/>
      <x:c r="P309" s="78"/>
      <x:c r="Q309" s="78"/>
      <x:c r="R309" s="78"/>
      <x:c r="S309" s="78"/>
      <x:c r="T309" s="78"/>
      <x:c r="U309" s="78"/>
      <x:c r="V309" s="78"/>
      <x:c r="W309" s="78"/>
      <x:c r="X309" s="78"/>
      <x:c r="Y309" s="78"/>
      <x:c r="Z309" s="78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68"/>
      <x:c r="K310" s="43"/>
      <x:c r="L310" s="68"/>
      <x:c r="M310" s="43"/>
      <x:c r="N310" s="43"/>
      <x:c r="O310" s="43"/>
      <x:c r="P310" s="78"/>
      <x:c r="Q310" s="78"/>
      <x:c r="R310" s="78"/>
      <x:c r="S310" s="78"/>
      <x:c r="T310" s="78"/>
      <x:c r="U310" s="78"/>
      <x:c r="V310" s="78"/>
      <x:c r="W310" s="78"/>
      <x:c r="X310" s="78"/>
      <x:c r="Y310" s="78"/>
      <x:c r="Z310" s="78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68"/>
      <x:c r="K311" s="43"/>
      <x:c r="L311" s="68"/>
      <x:c r="M311" s="43"/>
      <x:c r="N311" s="43"/>
      <x:c r="O311" s="43"/>
      <x:c r="P311" s="78"/>
      <x:c r="Q311" s="78"/>
      <x:c r="R311" s="78"/>
      <x:c r="S311" s="78"/>
      <x:c r="T311" s="78"/>
      <x:c r="U311" s="78"/>
      <x:c r="V311" s="78"/>
      <x:c r="W311" s="78"/>
      <x:c r="X311" s="78"/>
      <x:c r="Y311" s="78"/>
      <x:c r="Z311" s="78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68"/>
      <x:c r="K312" s="43"/>
      <x:c r="L312" s="68"/>
      <x:c r="M312" s="43"/>
      <x:c r="N312" s="43"/>
      <x:c r="O312" s="43"/>
      <x:c r="P312" s="78"/>
      <x:c r="Q312" s="78"/>
      <x:c r="R312" s="78"/>
      <x:c r="S312" s="78"/>
      <x:c r="T312" s="78"/>
      <x:c r="U312" s="78"/>
      <x:c r="V312" s="78"/>
      <x:c r="W312" s="78"/>
      <x:c r="X312" s="78"/>
      <x:c r="Y312" s="78"/>
      <x:c r="Z312" s="78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68"/>
      <x:c r="K313" s="43"/>
      <x:c r="L313" s="68"/>
      <x:c r="M313" s="43"/>
      <x:c r="N313" s="43"/>
      <x:c r="O313" s="43"/>
      <x:c r="P313" s="78"/>
      <x:c r="Q313" s="78"/>
      <x:c r="R313" s="78"/>
      <x:c r="S313" s="78"/>
      <x:c r="T313" s="78"/>
      <x:c r="U313" s="78"/>
      <x:c r="V313" s="78"/>
      <x:c r="W313" s="78"/>
      <x:c r="X313" s="78"/>
      <x:c r="Y313" s="78"/>
      <x:c r="Z313" s="78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68"/>
      <x:c r="K314" s="43"/>
      <x:c r="L314" s="68"/>
      <x:c r="M314" s="43"/>
      <x:c r="N314" s="43"/>
      <x:c r="O314" s="43"/>
      <x:c r="P314" s="78"/>
      <x:c r="Q314" s="78"/>
      <x:c r="R314" s="78"/>
      <x:c r="S314" s="78"/>
      <x:c r="T314" s="78"/>
      <x:c r="U314" s="78"/>
      <x:c r="V314" s="78"/>
      <x:c r="W314" s="78"/>
      <x:c r="X314" s="78"/>
      <x:c r="Y314" s="78"/>
      <x:c r="Z314" s="78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68"/>
      <x:c r="K315" s="43"/>
      <x:c r="L315" s="68"/>
      <x:c r="M315" s="43"/>
      <x:c r="N315" s="43"/>
      <x:c r="O315" s="43"/>
      <x:c r="P315" s="78"/>
      <x:c r="Q315" s="78"/>
      <x:c r="R315" s="78"/>
      <x:c r="S315" s="78"/>
      <x:c r="T315" s="78"/>
      <x:c r="U315" s="78"/>
      <x:c r="V315" s="78"/>
      <x:c r="W315" s="78"/>
      <x:c r="X315" s="78"/>
      <x:c r="Y315" s="78"/>
      <x:c r="Z315" s="78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68"/>
      <x:c r="K316" s="43"/>
      <x:c r="L316" s="68"/>
      <x:c r="M316" s="43"/>
      <x:c r="N316" s="43"/>
      <x:c r="O316" s="43"/>
      <x:c r="P316" s="78"/>
      <x:c r="Q316" s="78"/>
      <x:c r="R316" s="78"/>
      <x:c r="S316" s="78"/>
      <x:c r="T316" s="78"/>
      <x:c r="U316" s="78"/>
      <x:c r="V316" s="78"/>
      <x:c r="W316" s="78"/>
      <x:c r="X316" s="78"/>
      <x:c r="Y316" s="78"/>
      <x:c r="Z316" s="78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68"/>
      <x:c r="K317" s="43"/>
      <x:c r="L317" s="68"/>
      <x:c r="M317" s="43"/>
      <x:c r="N317" s="43"/>
      <x:c r="O317" s="43"/>
      <x:c r="P317" s="78"/>
      <x:c r="Q317" s="78"/>
      <x:c r="R317" s="78"/>
      <x:c r="S317" s="78"/>
      <x:c r="T317" s="78"/>
      <x:c r="U317" s="78"/>
      <x:c r="V317" s="78"/>
      <x:c r="W317" s="78"/>
      <x:c r="X317" s="78"/>
      <x:c r="Y317" s="78"/>
      <x:c r="Z317" s="78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68"/>
      <x:c r="K318" s="43"/>
      <x:c r="L318" s="68"/>
      <x:c r="M318" s="43"/>
      <x:c r="N318" s="43"/>
      <x:c r="O318" s="43"/>
      <x:c r="P318" s="78"/>
      <x:c r="Q318" s="78"/>
      <x:c r="R318" s="78"/>
      <x:c r="S318" s="78"/>
      <x:c r="T318" s="78"/>
      <x:c r="U318" s="78"/>
      <x:c r="V318" s="78"/>
      <x:c r="W318" s="78"/>
      <x:c r="X318" s="78"/>
      <x:c r="Y318" s="78"/>
      <x:c r="Z318" s="78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68"/>
      <x:c r="K319" s="43"/>
      <x:c r="L319" s="68"/>
      <x:c r="M319" s="43"/>
      <x:c r="N319" s="43"/>
      <x:c r="O319" s="43"/>
      <x:c r="P319" s="78"/>
      <x:c r="Q319" s="78"/>
      <x:c r="R319" s="78"/>
      <x:c r="S319" s="78"/>
      <x:c r="T319" s="78"/>
      <x:c r="U319" s="78"/>
      <x:c r="V319" s="78"/>
      <x:c r="W319" s="78"/>
      <x:c r="X319" s="78"/>
      <x:c r="Y319" s="78"/>
      <x:c r="Z319" s="78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68"/>
      <x:c r="K320" s="43"/>
      <x:c r="L320" s="68"/>
      <x:c r="M320" s="43"/>
      <x:c r="N320" s="43"/>
      <x:c r="O320" s="43"/>
      <x:c r="P320" s="78"/>
      <x:c r="Q320" s="78"/>
      <x:c r="R320" s="78"/>
      <x:c r="S320" s="78"/>
      <x:c r="T320" s="78"/>
      <x:c r="U320" s="78"/>
      <x:c r="V320" s="78"/>
      <x:c r="W320" s="78"/>
      <x:c r="X320" s="78"/>
      <x:c r="Y320" s="78"/>
      <x:c r="Z320" s="78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68"/>
      <x:c r="K321" s="43"/>
      <x:c r="L321" s="68"/>
      <x:c r="M321" s="43"/>
      <x:c r="N321" s="43"/>
      <x:c r="O321" s="43"/>
      <x:c r="P321" s="78"/>
      <x:c r="Q321" s="78"/>
      <x:c r="R321" s="78"/>
      <x:c r="S321" s="78"/>
      <x:c r="T321" s="78"/>
      <x:c r="U321" s="78"/>
      <x:c r="V321" s="78"/>
      <x:c r="W321" s="78"/>
      <x:c r="X321" s="78"/>
      <x:c r="Y321" s="78"/>
      <x:c r="Z321" s="78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68"/>
      <x:c r="K322" s="43"/>
      <x:c r="L322" s="68"/>
      <x:c r="M322" s="43"/>
      <x:c r="N322" s="43"/>
      <x:c r="O322" s="43"/>
      <x:c r="P322" s="78"/>
      <x:c r="Q322" s="78"/>
      <x:c r="R322" s="78"/>
      <x:c r="S322" s="78"/>
      <x:c r="T322" s="78"/>
      <x:c r="U322" s="78"/>
      <x:c r="V322" s="78"/>
      <x:c r="W322" s="78"/>
      <x:c r="X322" s="78"/>
      <x:c r="Y322" s="78"/>
      <x:c r="Z322" s="78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68"/>
      <x:c r="K323" s="43"/>
      <x:c r="L323" s="68"/>
      <x:c r="M323" s="43"/>
      <x:c r="N323" s="43"/>
      <x:c r="O323" s="43"/>
      <x:c r="P323" s="78"/>
      <x:c r="Q323" s="78"/>
      <x:c r="R323" s="78"/>
      <x:c r="S323" s="78"/>
      <x:c r="T323" s="78"/>
      <x:c r="U323" s="78"/>
      <x:c r="V323" s="78"/>
      <x:c r="W323" s="78"/>
      <x:c r="X323" s="78"/>
      <x:c r="Y323" s="78"/>
      <x:c r="Z323" s="78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68"/>
      <x:c r="K324" s="43"/>
      <x:c r="L324" s="68"/>
      <x:c r="M324" s="43"/>
      <x:c r="N324" s="43"/>
      <x:c r="O324" s="43"/>
      <x:c r="P324" s="78"/>
      <x:c r="Q324" s="78"/>
      <x:c r="R324" s="78"/>
      <x:c r="S324" s="78"/>
      <x:c r="T324" s="78"/>
      <x:c r="U324" s="78"/>
      <x:c r="V324" s="78"/>
      <x:c r="W324" s="78"/>
      <x:c r="X324" s="78"/>
      <x:c r="Y324" s="78"/>
      <x:c r="Z324" s="78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68"/>
      <x:c r="K325" s="43"/>
      <x:c r="L325" s="68"/>
      <x:c r="M325" s="43"/>
      <x:c r="N325" s="43"/>
      <x:c r="O325" s="43"/>
      <x:c r="P325" s="78"/>
      <x:c r="Q325" s="78"/>
      <x:c r="R325" s="78"/>
      <x:c r="S325" s="78"/>
      <x:c r="T325" s="78"/>
      <x:c r="U325" s="78"/>
      <x:c r="V325" s="78"/>
      <x:c r="W325" s="78"/>
      <x:c r="X325" s="78"/>
      <x:c r="Y325" s="78"/>
      <x:c r="Z325" s="78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68"/>
      <x:c r="K326" s="43"/>
      <x:c r="L326" s="68"/>
      <x:c r="M326" s="43"/>
      <x:c r="N326" s="43"/>
      <x:c r="O326" s="43"/>
      <x:c r="P326" s="78"/>
      <x:c r="Q326" s="78"/>
      <x:c r="R326" s="78"/>
      <x:c r="S326" s="78"/>
      <x:c r="T326" s="78"/>
      <x:c r="U326" s="78"/>
      <x:c r="V326" s="78"/>
      <x:c r="W326" s="78"/>
      <x:c r="X326" s="78"/>
      <x:c r="Y326" s="78"/>
      <x:c r="Z326" s="78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68"/>
      <x:c r="K327" s="43"/>
      <x:c r="L327" s="68"/>
      <x:c r="M327" s="43"/>
      <x:c r="N327" s="43"/>
      <x:c r="O327" s="43"/>
      <x:c r="P327" s="78"/>
      <x:c r="Q327" s="78"/>
      <x:c r="R327" s="78"/>
      <x:c r="S327" s="78"/>
      <x:c r="T327" s="78"/>
      <x:c r="U327" s="78"/>
      <x:c r="V327" s="78"/>
      <x:c r="W327" s="78"/>
      <x:c r="X327" s="78"/>
      <x:c r="Y327" s="78"/>
      <x:c r="Z327" s="78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68"/>
      <x:c r="K328" s="43"/>
      <x:c r="L328" s="68"/>
      <x:c r="M328" s="43"/>
      <x:c r="N328" s="43"/>
      <x:c r="O328" s="43"/>
      <x:c r="P328" s="78"/>
      <x:c r="Q328" s="78"/>
      <x:c r="R328" s="78"/>
      <x:c r="S328" s="78"/>
      <x:c r="T328" s="78"/>
      <x:c r="U328" s="78"/>
      <x:c r="V328" s="78"/>
      <x:c r="W328" s="78"/>
      <x:c r="X328" s="78"/>
      <x:c r="Y328" s="78"/>
      <x:c r="Z328" s="78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68"/>
      <x:c r="K329" s="43"/>
      <x:c r="L329" s="68"/>
      <x:c r="M329" s="43"/>
      <x:c r="N329" s="43"/>
      <x:c r="O329" s="43"/>
      <x:c r="P329" s="78"/>
      <x:c r="Q329" s="78"/>
      <x:c r="R329" s="78"/>
      <x:c r="S329" s="78"/>
      <x:c r="T329" s="78"/>
      <x:c r="U329" s="78"/>
      <x:c r="V329" s="78"/>
      <x:c r="W329" s="78"/>
      <x:c r="X329" s="78"/>
      <x:c r="Y329" s="78"/>
      <x:c r="Z329" s="78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68"/>
      <x:c r="K330" s="43"/>
      <x:c r="L330" s="68"/>
      <x:c r="M330" s="43"/>
      <x:c r="N330" s="43"/>
      <x:c r="O330" s="43"/>
      <x:c r="P330" s="78"/>
      <x:c r="Q330" s="78"/>
      <x:c r="R330" s="78"/>
      <x:c r="S330" s="78"/>
      <x:c r="T330" s="78"/>
      <x:c r="U330" s="78"/>
      <x:c r="V330" s="78"/>
      <x:c r="W330" s="78"/>
      <x:c r="X330" s="78"/>
      <x:c r="Y330" s="78"/>
      <x:c r="Z330" s="78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68"/>
      <x:c r="K331" s="43"/>
      <x:c r="L331" s="68"/>
      <x:c r="M331" s="43"/>
      <x:c r="N331" s="43"/>
      <x:c r="O331" s="43"/>
      <x:c r="P331" s="78"/>
      <x:c r="Q331" s="78"/>
      <x:c r="R331" s="78"/>
      <x:c r="S331" s="78"/>
      <x:c r="T331" s="78"/>
      <x:c r="U331" s="78"/>
      <x:c r="V331" s="78"/>
      <x:c r="W331" s="78"/>
      <x:c r="X331" s="78"/>
      <x:c r="Y331" s="78"/>
      <x:c r="Z331" s="78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68"/>
      <x:c r="K332" s="43"/>
      <x:c r="L332" s="68"/>
      <x:c r="M332" s="43"/>
      <x:c r="N332" s="43"/>
      <x:c r="O332" s="43"/>
      <x:c r="P332" s="78"/>
      <x:c r="Q332" s="78"/>
      <x:c r="R332" s="78"/>
      <x:c r="S332" s="78"/>
      <x:c r="T332" s="78"/>
      <x:c r="U332" s="78"/>
      <x:c r="V332" s="78"/>
      <x:c r="W332" s="78"/>
      <x:c r="X332" s="78"/>
      <x:c r="Y332" s="78"/>
      <x:c r="Z332" s="78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68"/>
      <x:c r="K333" s="43"/>
      <x:c r="L333" s="68"/>
      <x:c r="M333" s="43"/>
      <x:c r="N333" s="43"/>
      <x:c r="O333" s="43"/>
      <x:c r="P333" s="78"/>
      <x:c r="Q333" s="78"/>
      <x:c r="R333" s="78"/>
      <x:c r="S333" s="78"/>
      <x:c r="T333" s="78"/>
      <x:c r="U333" s="78"/>
      <x:c r="V333" s="78"/>
      <x:c r="W333" s="78"/>
      <x:c r="X333" s="78"/>
      <x:c r="Y333" s="78"/>
      <x:c r="Z333" s="78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68"/>
      <x:c r="K334" s="43"/>
      <x:c r="L334" s="68"/>
      <x:c r="M334" s="43"/>
      <x:c r="N334" s="43"/>
      <x:c r="O334" s="43"/>
      <x:c r="P334" s="78"/>
      <x:c r="Q334" s="78"/>
      <x:c r="R334" s="78"/>
      <x:c r="S334" s="78"/>
      <x:c r="T334" s="78"/>
      <x:c r="U334" s="78"/>
      <x:c r="V334" s="78"/>
      <x:c r="W334" s="78"/>
      <x:c r="X334" s="78"/>
      <x:c r="Y334" s="78"/>
      <x:c r="Z334" s="78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68"/>
      <x:c r="K335" s="43"/>
      <x:c r="L335" s="68"/>
      <x:c r="M335" s="43"/>
      <x:c r="N335" s="43"/>
      <x:c r="O335" s="43"/>
      <x:c r="P335" s="78"/>
      <x:c r="Q335" s="78"/>
      <x:c r="R335" s="78"/>
      <x:c r="S335" s="78"/>
      <x:c r="T335" s="78"/>
      <x:c r="U335" s="78"/>
      <x:c r="V335" s="78"/>
      <x:c r="W335" s="78"/>
      <x:c r="X335" s="78"/>
      <x:c r="Y335" s="78"/>
      <x:c r="Z335" s="78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68"/>
      <x:c r="K336" s="43"/>
      <x:c r="L336" s="68"/>
      <x:c r="M336" s="43"/>
      <x:c r="N336" s="43"/>
      <x:c r="O336" s="43"/>
      <x:c r="P336" s="78"/>
      <x:c r="Q336" s="78"/>
      <x:c r="R336" s="78"/>
      <x:c r="S336" s="78"/>
      <x:c r="T336" s="78"/>
      <x:c r="U336" s="78"/>
      <x:c r="V336" s="78"/>
      <x:c r="W336" s="78"/>
      <x:c r="X336" s="78"/>
      <x:c r="Y336" s="78"/>
      <x:c r="Z336" s="78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68"/>
      <x:c r="K337" s="43"/>
      <x:c r="L337" s="68"/>
      <x:c r="M337" s="43"/>
      <x:c r="N337" s="43"/>
      <x:c r="O337" s="43"/>
      <x:c r="P337" s="78"/>
      <x:c r="Q337" s="78"/>
      <x:c r="R337" s="78"/>
      <x:c r="S337" s="78"/>
      <x:c r="T337" s="78"/>
      <x:c r="U337" s="78"/>
      <x:c r="V337" s="78"/>
      <x:c r="W337" s="78"/>
      <x:c r="X337" s="78"/>
      <x:c r="Y337" s="78"/>
      <x:c r="Z337" s="78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68"/>
      <x:c r="K338" s="43"/>
      <x:c r="L338" s="68"/>
      <x:c r="M338" s="43"/>
      <x:c r="N338" s="43"/>
      <x:c r="O338" s="43"/>
      <x:c r="P338" s="78"/>
      <x:c r="Q338" s="78"/>
      <x:c r="R338" s="78"/>
      <x:c r="S338" s="78"/>
      <x:c r="T338" s="78"/>
      <x:c r="U338" s="78"/>
      <x:c r="V338" s="78"/>
      <x:c r="W338" s="78"/>
      <x:c r="X338" s="78"/>
      <x:c r="Y338" s="78"/>
      <x:c r="Z338" s="78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68"/>
      <x:c r="K339" s="43"/>
      <x:c r="L339" s="68"/>
      <x:c r="M339" s="43"/>
      <x:c r="N339" s="43"/>
      <x:c r="O339" s="43"/>
      <x:c r="P339" s="78"/>
      <x:c r="Q339" s="78"/>
      <x:c r="R339" s="78"/>
      <x:c r="S339" s="78"/>
      <x:c r="T339" s="78"/>
      <x:c r="U339" s="78"/>
      <x:c r="V339" s="78"/>
      <x:c r="W339" s="78"/>
      <x:c r="X339" s="78"/>
      <x:c r="Y339" s="78"/>
      <x:c r="Z339" s="78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68"/>
      <x:c r="K340" s="43"/>
      <x:c r="L340" s="68"/>
      <x:c r="M340" s="43"/>
      <x:c r="N340" s="43"/>
      <x:c r="O340" s="43"/>
      <x:c r="P340" s="78"/>
      <x:c r="Q340" s="78"/>
      <x:c r="R340" s="78"/>
      <x:c r="S340" s="78"/>
      <x:c r="T340" s="78"/>
      <x:c r="U340" s="78"/>
      <x:c r="V340" s="78"/>
      <x:c r="W340" s="78"/>
      <x:c r="X340" s="78"/>
      <x:c r="Y340" s="78"/>
      <x:c r="Z340" s="78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68"/>
      <x:c r="K341" s="43"/>
      <x:c r="L341" s="68"/>
      <x:c r="M341" s="43"/>
      <x:c r="N341" s="43"/>
      <x:c r="O341" s="43"/>
      <x:c r="P341" s="78"/>
      <x:c r="Q341" s="78"/>
      <x:c r="R341" s="78"/>
      <x:c r="S341" s="78"/>
      <x:c r="T341" s="78"/>
      <x:c r="U341" s="78"/>
      <x:c r="V341" s="78"/>
      <x:c r="W341" s="78"/>
      <x:c r="X341" s="78"/>
      <x:c r="Y341" s="78"/>
      <x:c r="Z341" s="78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68"/>
      <x:c r="K342" s="43"/>
      <x:c r="L342" s="68"/>
      <x:c r="M342" s="43"/>
      <x:c r="N342" s="43"/>
      <x:c r="O342" s="43"/>
      <x:c r="P342" s="78"/>
      <x:c r="Q342" s="78"/>
      <x:c r="R342" s="78"/>
      <x:c r="S342" s="78"/>
      <x:c r="T342" s="78"/>
      <x:c r="U342" s="78"/>
      <x:c r="V342" s="78"/>
      <x:c r="W342" s="78"/>
      <x:c r="X342" s="78"/>
      <x:c r="Y342" s="78"/>
      <x:c r="Z342" s="78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68"/>
      <x:c r="K343" s="43"/>
      <x:c r="L343" s="68"/>
      <x:c r="M343" s="43"/>
      <x:c r="N343" s="43"/>
      <x:c r="O343" s="43"/>
      <x:c r="P343" s="78"/>
      <x:c r="Q343" s="78"/>
      <x:c r="R343" s="78"/>
      <x:c r="S343" s="78"/>
      <x:c r="T343" s="78"/>
      <x:c r="U343" s="78"/>
      <x:c r="V343" s="78"/>
      <x:c r="W343" s="78"/>
      <x:c r="X343" s="78"/>
      <x:c r="Y343" s="78"/>
      <x:c r="Z343" s="78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68"/>
      <x:c r="K344" s="43"/>
      <x:c r="L344" s="68"/>
      <x:c r="M344" s="43"/>
      <x:c r="N344" s="43"/>
      <x:c r="O344" s="43"/>
      <x:c r="P344" s="78"/>
      <x:c r="Q344" s="78"/>
      <x:c r="R344" s="78"/>
      <x:c r="S344" s="78"/>
      <x:c r="T344" s="78"/>
      <x:c r="U344" s="78"/>
      <x:c r="V344" s="78"/>
      <x:c r="W344" s="78"/>
      <x:c r="X344" s="78"/>
      <x:c r="Y344" s="78"/>
      <x:c r="Z344" s="78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68"/>
      <x:c r="K345" s="43"/>
      <x:c r="L345" s="68"/>
      <x:c r="M345" s="43"/>
      <x:c r="N345" s="43"/>
      <x:c r="O345" s="43"/>
      <x:c r="P345" s="78"/>
      <x:c r="Q345" s="78"/>
      <x:c r="R345" s="78"/>
      <x:c r="S345" s="78"/>
      <x:c r="T345" s="78"/>
      <x:c r="U345" s="78"/>
      <x:c r="V345" s="78"/>
      <x:c r="W345" s="78"/>
      <x:c r="X345" s="78"/>
      <x:c r="Y345" s="78"/>
      <x:c r="Z345" s="78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68"/>
      <x:c r="K346" s="43"/>
      <x:c r="L346" s="68"/>
      <x:c r="M346" s="43"/>
      <x:c r="N346" s="43"/>
      <x:c r="O346" s="43"/>
      <x:c r="P346" s="78"/>
      <x:c r="Q346" s="78"/>
      <x:c r="R346" s="78"/>
      <x:c r="S346" s="78"/>
      <x:c r="T346" s="78"/>
      <x:c r="U346" s="78"/>
      <x:c r="V346" s="78"/>
      <x:c r="W346" s="78"/>
      <x:c r="X346" s="78"/>
      <x:c r="Y346" s="78"/>
      <x:c r="Z346" s="78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68"/>
      <x:c r="K347" s="43"/>
      <x:c r="L347" s="68"/>
      <x:c r="M347" s="43"/>
      <x:c r="N347" s="43"/>
      <x:c r="O347" s="43"/>
      <x:c r="P347" s="78"/>
      <x:c r="Q347" s="78"/>
      <x:c r="R347" s="78"/>
      <x:c r="S347" s="78"/>
      <x:c r="T347" s="78"/>
      <x:c r="U347" s="78"/>
      <x:c r="V347" s="78"/>
      <x:c r="W347" s="78"/>
      <x:c r="X347" s="78"/>
      <x:c r="Y347" s="78"/>
      <x:c r="Z347" s="78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68"/>
      <x:c r="K348" s="43"/>
      <x:c r="L348" s="68"/>
      <x:c r="M348" s="43"/>
      <x:c r="N348" s="43"/>
      <x:c r="O348" s="43"/>
      <x:c r="P348" s="78"/>
      <x:c r="Q348" s="78"/>
      <x:c r="R348" s="78"/>
      <x:c r="S348" s="78"/>
      <x:c r="T348" s="78"/>
      <x:c r="U348" s="78"/>
      <x:c r="V348" s="78"/>
      <x:c r="W348" s="78"/>
      <x:c r="X348" s="78"/>
      <x:c r="Y348" s="78"/>
      <x:c r="Z348" s="78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68"/>
      <x:c r="K349" s="43"/>
      <x:c r="L349" s="68"/>
      <x:c r="M349" s="43"/>
      <x:c r="N349" s="43"/>
      <x:c r="O349" s="43"/>
      <x:c r="P349" s="78"/>
      <x:c r="Q349" s="78"/>
      <x:c r="R349" s="78"/>
      <x:c r="S349" s="78"/>
      <x:c r="T349" s="78"/>
      <x:c r="U349" s="78"/>
      <x:c r="V349" s="78"/>
      <x:c r="W349" s="78"/>
      <x:c r="X349" s="78"/>
      <x:c r="Y349" s="78"/>
      <x:c r="Z349" s="78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68"/>
      <x:c r="K350" s="43"/>
      <x:c r="L350" s="68"/>
      <x:c r="M350" s="43"/>
      <x:c r="N350" s="43"/>
      <x:c r="O350" s="43"/>
      <x:c r="P350" s="78"/>
      <x:c r="Q350" s="78"/>
      <x:c r="R350" s="78"/>
      <x:c r="S350" s="78"/>
      <x:c r="T350" s="78"/>
      <x:c r="U350" s="78"/>
      <x:c r="V350" s="78"/>
      <x:c r="W350" s="78"/>
      <x:c r="X350" s="78"/>
      <x:c r="Y350" s="78"/>
      <x:c r="Z350" s="78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68"/>
      <x:c r="K351" s="43"/>
      <x:c r="L351" s="68"/>
      <x:c r="M351" s="43"/>
      <x:c r="N351" s="43"/>
      <x:c r="O351" s="43"/>
      <x:c r="P351" s="78"/>
      <x:c r="Q351" s="78"/>
      <x:c r="R351" s="78"/>
      <x:c r="S351" s="78"/>
      <x:c r="T351" s="78"/>
      <x:c r="U351" s="78"/>
      <x:c r="V351" s="78"/>
      <x:c r="W351" s="78"/>
      <x:c r="X351" s="78"/>
      <x:c r="Y351" s="78"/>
      <x:c r="Z351" s="78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68"/>
      <x:c r="K352" s="43"/>
      <x:c r="L352" s="68"/>
      <x:c r="M352" s="43"/>
      <x:c r="N352" s="43"/>
      <x:c r="O352" s="43"/>
      <x:c r="P352" s="78"/>
      <x:c r="Q352" s="78"/>
      <x:c r="R352" s="78"/>
      <x:c r="S352" s="78"/>
      <x:c r="T352" s="78"/>
      <x:c r="U352" s="78"/>
      <x:c r="V352" s="78"/>
      <x:c r="W352" s="78"/>
      <x:c r="X352" s="78"/>
      <x:c r="Y352" s="78"/>
      <x:c r="Z352" s="78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68"/>
      <x:c r="K353" s="43"/>
      <x:c r="L353" s="68"/>
      <x:c r="M353" s="43"/>
      <x:c r="N353" s="43"/>
      <x:c r="O353" s="43"/>
      <x:c r="P353" s="78"/>
      <x:c r="Q353" s="78"/>
      <x:c r="R353" s="78"/>
      <x:c r="S353" s="78"/>
      <x:c r="T353" s="78"/>
      <x:c r="U353" s="78"/>
      <x:c r="V353" s="78"/>
      <x:c r="W353" s="78"/>
      <x:c r="X353" s="78"/>
      <x:c r="Y353" s="78"/>
      <x:c r="Z353" s="78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68"/>
      <x:c r="K354" s="43"/>
      <x:c r="L354" s="68"/>
      <x:c r="M354" s="43"/>
      <x:c r="N354" s="43"/>
      <x:c r="O354" s="43"/>
      <x:c r="P354" s="78"/>
      <x:c r="Q354" s="78"/>
      <x:c r="R354" s="78"/>
      <x:c r="S354" s="78"/>
      <x:c r="T354" s="78"/>
      <x:c r="U354" s="78"/>
      <x:c r="V354" s="78"/>
      <x:c r="W354" s="78"/>
      <x:c r="X354" s="78"/>
      <x:c r="Y354" s="78"/>
      <x:c r="Z354" s="78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68"/>
      <x:c r="K355" s="43"/>
      <x:c r="L355" s="68"/>
      <x:c r="M355" s="43"/>
      <x:c r="N355" s="43"/>
      <x:c r="O355" s="43"/>
      <x:c r="P355" s="78"/>
      <x:c r="Q355" s="78"/>
      <x:c r="R355" s="78"/>
      <x:c r="S355" s="78"/>
      <x:c r="T355" s="78"/>
      <x:c r="U355" s="78"/>
      <x:c r="V355" s="78"/>
      <x:c r="W355" s="78"/>
      <x:c r="X355" s="78"/>
      <x:c r="Y355" s="78"/>
      <x:c r="Z355" s="78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68"/>
      <x:c r="K356" s="43"/>
      <x:c r="L356" s="68"/>
      <x:c r="M356" s="43"/>
      <x:c r="N356" s="43"/>
      <x:c r="O356" s="43"/>
      <x:c r="P356" s="78"/>
      <x:c r="Q356" s="78"/>
      <x:c r="R356" s="78"/>
      <x:c r="S356" s="78"/>
      <x:c r="T356" s="78"/>
      <x:c r="U356" s="78"/>
      <x:c r="V356" s="78"/>
      <x:c r="W356" s="78"/>
      <x:c r="X356" s="78"/>
      <x:c r="Y356" s="78"/>
      <x:c r="Z356" s="78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68"/>
      <x:c r="K357" s="43"/>
      <x:c r="L357" s="68"/>
      <x:c r="M357" s="43"/>
      <x:c r="N357" s="43"/>
      <x:c r="O357" s="43"/>
      <x:c r="P357" s="78"/>
      <x:c r="Q357" s="78"/>
      <x:c r="R357" s="78"/>
      <x:c r="S357" s="78"/>
      <x:c r="T357" s="78"/>
      <x:c r="U357" s="78"/>
      <x:c r="V357" s="78"/>
      <x:c r="W357" s="78"/>
      <x:c r="X357" s="78"/>
      <x:c r="Y357" s="78"/>
      <x:c r="Z357" s="78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68"/>
      <x:c r="K358" s="43"/>
      <x:c r="L358" s="68"/>
      <x:c r="M358" s="43"/>
      <x:c r="N358" s="43"/>
      <x:c r="O358" s="43"/>
      <x:c r="P358" s="78"/>
      <x:c r="Q358" s="78"/>
      <x:c r="R358" s="78"/>
      <x:c r="S358" s="78"/>
      <x:c r="T358" s="78"/>
      <x:c r="U358" s="78"/>
      <x:c r="V358" s="78"/>
      <x:c r="W358" s="78"/>
      <x:c r="X358" s="78"/>
      <x:c r="Y358" s="78"/>
      <x:c r="Z358" s="78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68"/>
      <x:c r="K359" s="43"/>
      <x:c r="L359" s="68"/>
      <x:c r="M359" s="43"/>
      <x:c r="N359" s="43"/>
      <x:c r="O359" s="43"/>
      <x:c r="P359" s="78"/>
      <x:c r="Q359" s="78"/>
      <x:c r="R359" s="78"/>
      <x:c r="S359" s="78"/>
      <x:c r="T359" s="78"/>
      <x:c r="U359" s="78"/>
      <x:c r="V359" s="78"/>
      <x:c r="W359" s="78"/>
      <x:c r="X359" s="78"/>
      <x:c r="Y359" s="78"/>
      <x:c r="Z359" s="78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68"/>
      <x:c r="K360" s="43"/>
      <x:c r="L360" s="68"/>
      <x:c r="M360" s="43"/>
      <x:c r="N360" s="43"/>
      <x:c r="O360" s="43"/>
      <x:c r="P360" s="78"/>
      <x:c r="Q360" s="78"/>
      <x:c r="R360" s="78"/>
      <x:c r="S360" s="78"/>
      <x:c r="T360" s="78"/>
      <x:c r="U360" s="78"/>
      <x:c r="V360" s="78"/>
      <x:c r="W360" s="78"/>
      <x:c r="X360" s="78"/>
      <x:c r="Y360" s="78"/>
      <x:c r="Z360" s="78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68"/>
      <x:c r="K361" s="43"/>
      <x:c r="L361" s="68"/>
      <x:c r="M361" s="43"/>
      <x:c r="N361" s="43"/>
      <x:c r="O361" s="43"/>
      <x:c r="P361" s="78"/>
      <x:c r="Q361" s="78"/>
      <x:c r="R361" s="78"/>
      <x:c r="S361" s="78"/>
      <x:c r="T361" s="78"/>
      <x:c r="U361" s="78"/>
      <x:c r="V361" s="78"/>
      <x:c r="W361" s="78"/>
      <x:c r="X361" s="78"/>
      <x:c r="Y361" s="78"/>
      <x:c r="Z361" s="78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68"/>
      <x:c r="K362" s="43"/>
      <x:c r="L362" s="68"/>
      <x:c r="M362" s="43"/>
      <x:c r="N362" s="43"/>
      <x:c r="O362" s="43"/>
      <x:c r="P362" s="78"/>
      <x:c r="Q362" s="78"/>
      <x:c r="R362" s="78"/>
      <x:c r="S362" s="78"/>
      <x:c r="T362" s="78"/>
      <x:c r="U362" s="78"/>
      <x:c r="V362" s="78"/>
      <x:c r="W362" s="78"/>
      <x:c r="X362" s="78"/>
      <x:c r="Y362" s="78"/>
      <x:c r="Z362" s="78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68"/>
      <x:c r="K363" s="43"/>
      <x:c r="L363" s="68"/>
      <x:c r="M363" s="43"/>
      <x:c r="N363" s="43"/>
      <x:c r="O363" s="43"/>
      <x:c r="P363" s="78"/>
      <x:c r="Q363" s="78"/>
      <x:c r="R363" s="78"/>
      <x:c r="S363" s="78"/>
      <x:c r="T363" s="78"/>
      <x:c r="U363" s="78"/>
      <x:c r="V363" s="78"/>
      <x:c r="W363" s="78"/>
      <x:c r="X363" s="78"/>
      <x:c r="Y363" s="78"/>
      <x:c r="Z363" s="78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68"/>
      <x:c r="K364" s="43"/>
      <x:c r="L364" s="68"/>
      <x:c r="M364" s="43"/>
      <x:c r="N364" s="43"/>
      <x:c r="O364" s="43"/>
      <x:c r="P364" s="78"/>
      <x:c r="Q364" s="78"/>
      <x:c r="R364" s="78"/>
      <x:c r="S364" s="78"/>
      <x:c r="T364" s="78"/>
      <x:c r="U364" s="78"/>
      <x:c r="V364" s="78"/>
      <x:c r="W364" s="78"/>
      <x:c r="X364" s="78"/>
      <x:c r="Y364" s="78"/>
      <x:c r="Z364" s="78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68"/>
      <x:c r="K365" s="43"/>
      <x:c r="L365" s="68"/>
      <x:c r="M365" s="43"/>
      <x:c r="N365" s="43"/>
      <x:c r="O365" s="43"/>
      <x:c r="P365" s="78"/>
      <x:c r="Q365" s="78"/>
      <x:c r="R365" s="78"/>
      <x:c r="S365" s="78"/>
      <x:c r="T365" s="78"/>
      <x:c r="U365" s="78"/>
      <x:c r="V365" s="78"/>
      <x:c r="W365" s="78"/>
      <x:c r="X365" s="78"/>
      <x:c r="Y365" s="78"/>
      <x:c r="Z365" s="78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68"/>
      <x:c r="K366" s="43"/>
      <x:c r="L366" s="68"/>
      <x:c r="M366" s="43"/>
      <x:c r="N366" s="43"/>
      <x:c r="O366" s="43"/>
      <x:c r="P366" s="78"/>
      <x:c r="Q366" s="78"/>
      <x:c r="R366" s="78"/>
      <x:c r="S366" s="78"/>
      <x:c r="T366" s="78"/>
      <x:c r="U366" s="78"/>
      <x:c r="V366" s="78"/>
      <x:c r="W366" s="78"/>
      <x:c r="X366" s="78"/>
      <x:c r="Y366" s="78"/>
      <x:c r="Z366" s="78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68"/>
      <x:c r="K367" s="43"/>
      <x:c r="L367" s="68"/>
      <x:c r="M367" s="43"/>
      <x:c r="N367" s="43"/>
      <x:c r="O367" s="43"/>
      <x:c r="P367" s="78"/>
      <x:c r="Q367" s="78"/>
      <x:c r="R367" s="78"/>
      <x:c r="S367" s="78"/>
      <x:c r="T367" s="78"/>
      <x:c r="U367" s="78"/>
      <x:c r="V367" s="78"/>
      <x:c r="W367" s="78"/>
      <x:c r="X367" s="78"/>
      <x:c r="Y367" s="78"/>
      <x:c r="Z367" s="78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68"/>
      <x:c r="K368" s="43"/>
      <x:c r="L368" s="68"/>
      <x:c r="M368" s="43"/>
      <x:c r="N368" s="43"/>
      <x:c r="O368" s="43"/>
      <x:c r="P368" s="78"/>
      <x:c r="Q368" s="78"/>
      <x:c r="R368" s="78"/>
      <x:c r="S368" s="78"/>
      <x:c r="T368" s="78"/>
      <x:c r="U368" s="78"/>
      <x:c r="V368" s="78"/>
      <x:c r="W368" s="78"/>
      <x:c r="X368" s="78"/>
      <x:c r="Y368" s="78"/>
      <x:c r="Z368" s="78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68"/>
      <x:c r="K369" s="43"/>
      <x:c r="L369" s="68"/>
      <x:c r="M369" s="43"/>
      <x:c r="N369" s="43"/>
      <x:c r="O369" s="43"/>
      <x:c r="P369" s="78"/>
      <x:c r="Q369" s="78"/>
      <x:c r="R369" s="78"/>
      <x:c r="S369" s="78"/>
      <x:c r="T369" s="78"/>
      <x:c r="U369" s="78"/>
      <x:c r="V369" s="78"/>
      <x:c r="W369" s="78"/>
      <x:c r="X369" s="78"/>
      <x:c r="Y369" s="78"/>
      <x:c r="Z369" s="78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68"/>
      <x:c r="K370" s="43"/>
      <x:c r="L370" s="68"/>
      <x:c r="M370" s="43"/>
      <x:c r="N370" s="43"/>
      <x:c r="O370" s="43"/>
      <x:c r="P370" s="78"/>
      <x:c r="Q370" s="78"/>
      <x:c r="R370" s="78"/>
      <x:c r="S370" s="78"/>
      <x:c r="T370" s="78"/>
      <x:c r="U370" s="78"/>
      <x:c r="V370" s="78"/>
      <x:c r="W370" s="78"/>
      <x:c r="X370" s="78"/>
      <x:c r="Y370" s="78"/>
      <x:c r="Z370" s="78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68"/>
      <x:c r="K371" s="43"/>
      <x:c r="L371" s="68"/>
      <x:c r="M371" s="43"/>
      <x:c r="N371" s="43"/>
      <x:c r="O371" s="43"/>
      <x:c r="P371" s="78"/>
      <x:c r="Q371" s="78"/>
      <x:c r="R371" s="78"/>
      <x:c r="S371" s="78"/>
      <x:c r="T371" s="78"/>
      <x:c r="U371" s="78"/>
      <x:c r="V371" s="78"/>
      <x:c r="W371" s="78"/>
      <x:c r="X371" s="78"/>
      <x:c r="Y371" s="78"/>
      <x:c r="Z371" s="78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68"/>
      <x:c r="K372" s="43"/>
      <x:c r="L372" s="68"/>
      <x:c r="M372" s="43"/>
      <x:c r="N372" s="43"/>
      <x:c r="O372" s="43"/>
      <x:c r="P372" s="78"/>
      <x:c r="Q372" s="78"/>
      <x:c r="R372" s="78"/>
      <x:c r="S372" s="78"/>
      <x:c r="T372" s="78"/>
      <x:c r="U372" s="78"/>
      <x:c r="V372" s="78"/>
      <x:c r="W372" s="78"/>
      <x:c r="X372" s="78"/>
      <x:c r="Y372" s="78"/>
      <x:c r="Z372" s="78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68"/>
      <x:c r="K373" s="43"/>
      <x:c r="L373" s="68"/>
      <x:c r="M373" s="43"/>
      <x:c r="N373" s="43"/>
      <x:c r="O373" s="43"/>
      <x:c r="P373" s="78"/>
      <x:c r="Q373" s="78"/>
      <x:c r="R373" s="78"/>
      <x:c r="S373" s="78"/>
      <x:c r="T373" s="78"/>
      <x:c r="U373" s="78"/>
      <x:c r="V373" s="78"/>
      <x:c r="W373" s="78"/>
      <x:c r="X373" s="78"/>
      <x:c r="Y373" s="78"/>
      <x:c r="Z373" s="78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68"/>
      <x:c r="K374" s="43"/>
      <x:c r="L374" s="68"/>
      <x:c r="M374" s="43"/>
      <x:c r="N374" s="43"/>
      <x:c r="O374" s="43"/>
      <x:c r="P374" s="78"/>
      <x:c r="Q374" s="78"/>
      <x:c r="R374" s="78"/>
      <x:c r="S374" s="78"/>
      <x:c r="T374" s="78"/>
      <x:c r="U374" s="78"/>
      <x:c r="V374" s="78"/>
      <x:c r="W374" s="78"/>
      <x:c r="X374" s="78"/>
      <x:c r="Y374" s="78"/>
      <x:c r="Z374" s="78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68"/>
      <x:c r="K375" s="43"/>
      <x:c r="L375" s="68"/>
      <x:c r="M375" s="43"/>
      <x:c r="N375" s="43"/>
      <x:c r="O375" s="43"/>
      <x:c r="P375" s="78"/>
      <x:c r="Q375" s="78"/>
      <x:c r="R375" s="78"/>
      <x:c r="S375" s="78"/>
      <x:c r="T375" s="78"/>
      <x:c r="U375" s="78"/>
      <x:c r="V375" s="78"/>
      <x:c r="W375" s="78"/>
      <x:c r="X375" s="78"/>
      <x:c r="Y375" s="78"/>
      <x:c r="Z375" s="78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68"/>
      <x:c r="K376" s="43"/>
      <x:c r="L376" s="68"/>
      <x:c r="M376" s="43"/>
      <x:c r="N376" s="43"/>
      <x:c r="O376" s="43"/>
      <x:c r="P376" s="78"/>
      <x:c r="Q376" s="78"/>
      <x:c r="R376" s="78"/>
      <x:c r="S376" s="78"/>
      <x:c r="T376" s="78"/>
      <x:c r="U376" s="78"/>
      <x:c r="V376" s="78"/>
      <x:c r="W376" s="78"/>
      <x:c r="X376" s="78"/>
      <x:c r="Y376" s="78"/>
      <x:c r="Z376" s="78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68"/>
      <x:c r="K377" s="43"/>
      <x:c r="L377" s="68"/>
      <x:c r="M377" s="43"/>
      <x:c r="N377" s="43"/>
      <x:c r="O377" s="43"/>
      <x:c r="P377" s="78"/>
      <x:c r="Q377" s="78"/>
      <x:c r="R377" s="78"/>
      <x:c r="S377" s="78"/>
      <x:c r="T377" s="78"/>
      <x:c r="U377" s="78"/>
      <x:c r="V377" s="78"/>
      <x:c r="W377" s="78"/>
      <x:c r="X377" s="78"/>
      <x:c r="Y377" s="78"/>
      <x:c r="Z377" s="78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68"/>
      <x:c r="K378" s="43"/>
      <x:c r="L378" s="68"/>
      <x:c r="M378" s="43"/>
      <x:c r="N378" s="43"/>
      <x:c r="O378" s="43"/>
      <x:c r="P378" s="78"/>
      <x:c r="Q378" s="78"/>
      <x:c r="R378" s="78"/>
      <x:c r="S378" s="78"/>
      <x:c r="T378" s="78"/>
      <x:c r="U378" s="78"/>
      <x:c r="V378" s="78"/>
      <x:c r="W378" s="78"/>
      <x:c r="X378" s="78"/>
      <x:c r="Y378" s="78"/>
      <x:c r="Z378" s="78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68"/>
      <x:c r="K379" s="43"/>
      <x:c r="L379" s="68"/>
      <x:c r="M379" s="43"/>
      <x:c r="N379" s="43"/>
      <x:c r="O379" s="43"/>
      <x:c r="P379" s="78"/>
      <x:c r="Q379" s="78"/>
      <x:c r="R379" s="78"/>
      <x:c r="S379" s="78"/>
      <x:c r="T379" s="78"/>
      <x:c r="U379" s="78"/>
      <x:c r="V379" s="78"/>
      <x:c r="W379" s="78"/>
      <x:c r="X379" s="78"/>
      <x:c r="Y379" s="78"/>
      <x:c r="Z379" s="78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68"/>
      <x:c r="K380" s="43"/>
      <x:c r="L380" s="68"/>
      <x:c r="M380" s="43"/>
      <x:c r="N380" s="43"/>
      <x:c r="O380" s="43"/>
      <x:c r="P380" s="78"/>
      <x:c r="Q380" s="78"/>
      <x:c r="R380" s="78"/>
      <x:c r="S380" s="78"/>
      <x:c r="T380" s="78"/>
      <x:c r="U380" s="78"/>
      <x:c r="V380" s="78"/>
      <x:c r="W380" s="78"/>
      <x:c r="X380" s="78"/>
      <x:c r="Y380" s="78"/>
      <x:c r="Z380" s="78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68"/>
      <x:c r="K381" s="43"/>
      <x:c r="L381" s="68"/>
      <x:c r="M381" s="43"/>
      <x:c r="N381" s="43"/>
      <x:c r="O381" s="43"/>
      <x:c r="P381" s="78"/>
      <x:c r="Q381" s="78"/>
      <x:c r="R381" s="78"/>
      <x:c r="S381" s="78"/>
      <x:c r="T381" s="78"/>
      <x:c r="U381" s="78"/>
      <x:c r="V381" s="78"/>
      <x:c r="W381" s="78"/>
      <x:c r="X381" s="78"/>
      <x:c r="Y381" s="78"/>
      <x:c r="Z381" s="78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68"/>
      <x:c r="K382" s="43"/>
      <x:c r="L382" s="68"/>
      <x:c r="M382" s="43"/>
      <x:c r="N382" s="43"/>
      <x:c r="O382" s="43"/>
      <x:c r="P382" s="78"/>
      <x:c r="Q382" s="78"/>
      <x:c r="R382" s="78"/>
      <x:c r="S382" s="78"/>
      <x:c r="T382" s="78"/>
      <x:c r="U382" s="78"/>
      <x:c r="V382" s="78"/>
      <x:c r="W382" s="78"/>
      <x:c r="X382" s="78"/>
      <x:c r="Y382" s="78"/>
      <x:c r="Z382" s="78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68"/>
      <x:c r="K383" s="43"/>
      <x:c r="L383" s="68"/>
      <x:c r="M383" s="43"/>
      <x:c r="N383" s="43"/>
      <x:c r="O383" s="43"/>
      <x:c r="P383" s="78"/>
      <x:c r="Q383" s="78"/>
      <x:c r="R383" s="78"/>
      <x:c r="S383" s="78"/>
      <x:c r="T383" s="78"/>
      <x:c r="U383" s="78"/>
      <x:c r="V383" s="78"/>
      <x:c r="W383" s="78"/>
      <x:c r="X383" s="78"/>
      <x:c r="Y383" s="78"/>
      <x:c r="Z383" s="78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68"/>
      <x:c r="K384" s="43"/>
      <x:c r="L384" s="68"/>
      <x:c r="M384" s="43"/>
      <x:c r="N384" s="43"/>
      <x:c r="O384" s="43"/>
      <x:c r="P384" s="78"/>
      <x:c r="Q384" s="78"/>
      <x:c r="R384" s="78"/>
      <x:c r="S384" s="78"/>
      <x:c r="T384" s="78"/>
      <x:c r="U384" s="78"/>
      <x:c r="V384" s="78"/>
      <x:c r="W384" s="78"/>
      <x:c r="X384" s="78"/>
      <x:c r="Y384" s="78"/>
      <x:c r="Z384" s="78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68"/>
      <x:c r="K385" s="43"/>
      <x:c r="L385" s="68"/>
      <x:c r="M385" s="43"/>
      <x:c r="N385" s="43"/>
      <x:c r="O385" s="43"/>
      <x:c r="P385" s="78"/>
      <x:c r="Q385" s="78"/>
      <x:c r="R385" s="78"/>
      <x:c r="S385" s="78"/>
      <x:c r="T385" s="78"/>
      <x:c r="U385" s="78"/>
      <x:c r="V385" s="78"/>
      <x:c r="W385" s="78"/>
      <x:c r="X385" s="78"/>
      <x:c r="Y385" s="78"/>
      <x:c r="Z385" s="78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68"/>
      <x:c r="K386" s="43"/>
      <x:c r="L386" s="68"/>
      <x:c r="M386" s="43"/>
      <x:c r="N386" s="43"/>
      <x:c r="O386" s="43"/>
      <x:c r="P386" s="78"/>
      <x:c r="Q386" s="78"/>
      <x:c r="R386" s="78"/>
      <x:c r="S386" s="78"/>
      <x:c r="T386" s="78"/>
      <x:c r="U386" s="78"/>
      <x:c r="V386" s="78"/>
      <x:c r="W386" s="78"/>
      <x:c r="X386" s="78"/>
      <x:c r="Y386" s="78"/>
      <x:c r="Z386" s="78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68"/>
      <x:c r="K387" s="43"/>
      <x:c r="L387" s="68"/>
      <x:c r="M387" s="43"/>
      <x:c r="N387" s="43"/>
      <x:c r="O387" s="43"/>
      <x:c r="P387" s="78"/>
      <x:c r="Q387" s="78"/>
      <x:c r="R387" s="78"/>
      <x:c r="S387" s="78"/>
      <x:c r="T387" s="78"/>
      <x:c r="U387" s="78"/>
      <x:c r="V387" s="78"/>
      <x:c r="W387" s="78"/>
      <x:c r="X387" s="78"/>
      <x:c r="Y387" s="78"/>
      <x:c r="Z387" s="78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68"/>
      <x:c r="K388" s="43"/>
      <x:c r="L388" s="68"/>
      <x:c r="M388" s="43"/>
      <x:c r="N388" s="43"/>
      <x:c r="O388" s="43"/>
      <x:c r="P388" s="78"/>
      <x:c r="Q388" s="78"/>
      <x:c r="R388" s="78"/>
      <x:c r="S388" s="78"/>
      <x:c r="T388" s="78"/>
      <x:c r="U388" s="78"/>
      <x:c r="V388" s="78"/>
      <x:c r="W388" s="78"/>
      <x:c r="X388" s="78"/>
      <x:c r="Y388" s="78"/>
      <x:c r="Z388" s="78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68"/>
      <x:c r="K389" s="43"/>
      <x:c r="L389" s="68"/>
      <x:c r="M389" s="43"/>
      <x:c r="N389" s="43"/>
      <x:c r="O389" s="43"/>
      <x:c r="P389" s="78"/>
      <x:c r="Q389" s="78"/>
      <x:c r="R389" s="78"/>
      <x:c r="S389" s="78"/>
      <x:c r="T389" s="78"/>
      <x:c r="U389" s="78"/>
      <x:c r="V389" s="78"/>
      <x:c r="W389" s="78"/>
      <x:c r="X389" s="78"/>
      <x:c r="Y389" s="78"/>
      <x:c r="Z389" s="78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68"/>
      <x:c r="K390" s="43"/>
      <x:c r="L390" s="68"/>
      <x:c r="M390" s="43"/>
      <x:c r="N390" s="43"/>
      <x:c r="O390" s="43"/>
      <x:c r="P390" s="78"/>
      <x:c r="Q390" s="78"/>
      <x:c r="R390" s="78"/>
      <x:c r="S390" s="78"/>
      <x:c r="T390" s="78"/>
      <x:c r="U390" s="78"/>
      <x:c r="V390" s="78"/>
      <x:c r="W390" s="78"/>
      <x:c r="X390" s="78"/>
      <x:c r="Y390" s="78"/>
      <x:c r="Z390" s="78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68"/>
      <x:c r="K391" s="43"/>
      <x:c r="L391" s="68"/>
      <x:c r="M391" s="43"/>
      <x:c r="N391" s="43"/>
      <x:c r="O391" s="43"/>
      <x:c r="P391" s="78"/>
      <x:c r="Q391" s="78"/>
      <x:c r="R391" s="78"/>
      <x:c r="S391" s="78"/>
      <x:c r="T391" s="78"/>
      <x:c r="U391" s="78"/>
      <x:c r="V391" s="78"/>
      <x:c r="W391" s="78"/>
      <x:c r="X391" s="78"/>
      <x:c r="Y391" s="78"/>
      <x:c r="Z391" s="78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68"/>
      <x:c r="K392" s="43"/>
      <x:c r="L392" s="68"/>
      <x:c r="M392" s="43"/>
      <x:c r="N392" s="43"/>
      <x:c r="O392" s="43"/>
      <x:c r="P392" s="78"/>
      <x:c r="Q392" s="78"/>
      <x:c r="R392" s="78"/>
      <x:c r="S392" s="78"/>
      <x:c r="T392" s="78"/>
      <x:c r="U392" s="78"/>
      <x:c r="V392" s="78"/>
      <x:c r="W392" s="78"/>
      <x:c r="X392" s="78"/>
      <x:c r="Y392" s="78"/>
      <x:c r="Z392" s="78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68"/>
      <x:c r="K393" s="43"/>
      <x:c r="L393" s="68"/>
      <x:c r="M393" s="43"/>
      <x:c r="N393" s="43"/>
      <x:c r="O393" s="43"/>
      <x:c r="P393" s="78"/>
      <x:c r="Q393" s="78"/>
      <x:c r="R393" s="78"/>
      <x:c r="S393" s="78"/>
      <x:c r="T393" s="78"/>
      <x:c r="U393" s="78"/>
      <x:c r="V393" s="78"/>
      <x:c r="W393" s="78"/>
      <x:c r="X393" s="78"/>
      <x:c r="Y393" s="78"/>
      <x:c r="Z393" s="78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68"/>
      <x:c r="K394" s="43"/>
      <x:c r="L394" s="68"/>
      <x:c r="M394" s="43"/>
      <x:c r="N394" s="43"/>
      <x:c r="O394" s="43"/>
      <x:c r="P394" s="78"/>
      <x:c r="Q394" s="78"/>
      <x:c r="R394" s="78"/>
      <x:c r="S394" s="78"/>
      <x:c r="T394" s="78"/>
      <x:c r="U394" s="78"/>
      <x:c r="V394" s="78"/>
      <x:c r="W394" s="78"/>
      <x:c r="X394" s="78"/>
      <x:c r="Y394" s="78"/>
      <x:c r="Z394" s="78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68"/>
      <x:c r="K395" s="43"/>
      <x:c r="L395" s="68"/>
      <x:c r="M395" s="43"/>
      <x:c r="N395" s="43"/>
      <x:c r="O395" s="43"/>
      <x:c r="P395" s="78"/>
      <x:c r="Q395" s="78"/>
      <x:c r="R395" s="78"/>
      <x:c r="S395" s="78"/>
      <x:c r="T395" s="78"/>
      <x:c r="U395" s="78"/>
      <x:c r="V395" s="78"/>
      <x:c r="W395" s="78"/>
      <x:c r="X395" s="78"/>
      <x:c r="Y395" s="78"/>
      <x:c r="Z395" s="78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68"/>
      <x:c r="K396" s="43"/>
      <x:c r="L396" s="68"/>
      <x:c r="M396" s="43"/>
      <x:c r="N396" s="43"/>
      <x:c r="O396" s="43"/>
      <x:c r="P396" s="78"/>
      <x:c r="Q396" s="78"/>
      <x:c r="R396" s="78"/>
      <x:c r="S396" s="78"/>
      <x:c r="T396" s="78"/>
      <x:c r="U396" s="78"/>
      <x:c r="V396" s="78"/>
      <x:c r="W396" s="78"/>
      <x:c r="X396" s="78"/>
      <x:c r="Y396" s="78"/>
      <x:c r="Z396" s="78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68"/>
      <x:c r="K397" s="43"/>
      <x:c r="L397" s="68"/>
      <x:c r="M397" s="43"/>
      <x:c r="N397" s="43"/>
      <x:c r="O397" s="43"/>
      <x:c r="P397" s="78"/>
      <x:c r="Q397" s="78"/>
      <x:c r="R397" s="78"/>
      <x:c r="S397" s="78"/>
      <x:c r="T397" s="78"/>
      <x:c r="U397" s="78"/>
      <x:c r="V397" s="78"/>
      <x:c r="W397" s="78"/>
      <x:c r="X397" s="78"/>
      <x:c r="Y397" s="78"/>
      <x:c r="Z397" s="78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68"/>
      <x:c r="K398" s="43"/>
      <x:c r="L398" s="68"/>
      <x:c r="M398" s="43"/>
      <x:c r="N398" s="43"/>
      <x:c r="O398" s="43"/>
      <x:c r="P398" s="78"/>
      <x:c r="Q398" s="78"/>
      <x:c r="R398" s="78"/>
      <x:c r="S398" s="78"/>
      <x:c r="T398" s="78"/>
      <x:c r="U398" s="78"/>
      <x:c r="V398" s="78"/>
      <x:c r="W398" s="78"/>
      <x:c r="X398" s="78"/>
      <x:c r="Y398" s="78"/>
      <x:c r="Z398" s="78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68"/>
      <x:c r="K399" s="43"/>
      <x:c r="L399" s="68"/>
      <x:c r="M399" s="43"/>
      <x:c r="N399" s="43"/>
      <x:c r="O399" s="43"/>
      <x:c r="P399" s="78"/>
      <x:c r="Q399" s="78"/>
      <x:c r="R399" s="78"/>
      <x:c r="S399" s="78"/>
      <x:c r="T399" s="78"/>
      <x:c r="U399" s="78"/>
      <x:c r="V399" s="78"/>
      <x:c r="W399" s="78"/>
      <x:c r="X399" s="78"/>
      <x:c r="Y399" s="78"/>
      <x:c r="Z399" s="78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68"/>
      <x:c r="K400" s="43"/>
      <x:c r="L400" s="68"/>
      <x:c r="M400" s="43"/>
      <x:c r="N400" s="43"/>
      <x:c r="O400" s="43"/>
      <x:c r="P400" s="78"/>
      <x:c r="Q400" s="78"/>
      <x:c r="R400" s="78"/>
      <x:c r="S400" s="78"/>
      <x:c r="T400" s="78"/>
      <x:c r="U400" s="78"/>
      <x:c r="V400" s="78"/>
      <x:c r="W400" s="78"/>
      <x:c r="X400" s="78"/>
      <x:c r="Y400" s="78"/>
      <x:c r="Z400" s="78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68"/>
      <x:c r="K401" s="43"/>
      <x:c r="L401" s="68"/>
      <x:c r="M401" s="43"/>
      <x:c r="N401" s="43"/>
      <x:c r="O401" s="43"/>
      <x:c r="P401" s="78"/>
      <x:c r="Q401" s="78"/>
      <x:c r="R401" s="78"/>
      <x:c r="S401" s="78"/>
      <x:c r="T401" s="78"/>
      <x:c r="U401" s="78"/>
      <x:c r="V401" s="78"/>
      <x:c r="W401" s="78"/>
      <x:c r="X401" s="78"/>
      <x:c r="Y401" s="78"/>
      <x:c r="Z401" s="78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68"/>
      <x:c r="K402" s="43"/>
      <x:c r="L402" s="68"/>
      <x:c r="M402" s="43"/>
      <x:c r="N402" s="43"/>
      <x:c r="O402" s="43"/>
      <x:c r="P402" s="78"/>
      <x:c r="Q402" s="78"/>
      <x:c r="R402" s="78"/>
      <x:c r="S402" s="78"/>
      <x:c r="T402" s="78"/>
      <x:c r="U402" s="78"/>
      <x:c r="V402" s="78"/>
      <x:c r="W402" s="78"/>
      <x:c r="X402" s="78"/>
      <x:c r="Y402" s="78"/>
      <x:c r="Z402" s="78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68"/>
      <x:c r="K403" s="43"/>
      <x:c r="L403" s="68"/>
      <x:c r="M403" s="43"/>
      <x:c r="N403" s="43"/>
      <x:c r="O403" s="43"/>
      <x:c r="P403" s="78"/>
      <x:c r="Q403" s="78"/>
      <x:c r="R403" s="78"/>
      <x:c r="S403" s="78"/>
      <x:c r="T403" s="78"/>
      <x:c r="U403" s="78"/>
      <x:c r="V403" s="78"/>
      <x:c r="W403" s="78"/>
      <x:c r="X403" s="78"/>
      <x:c r="Y403" s="78"/>
      <x:c r="Z403" s="78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68"/>
      <x:c r="K404" s="43"/>
      <x:c r="L404" s="68"/>
      <x:c r="M404" s="43"/>
      <x:c r="N404" s="43"/>
      <x:c r="O404" s="43"/>
      <x:c r="P404" s="78"/>
      <x:c r="Q404" s="78"/>
      <x:c r="R404" s="78"/>
      <x:c r="S404" s="78"/>
      <x:c r="T404" s="78"/>
      <x:c r="U404" s="78"/>
      <x:c r="V404" s="78"/>
      <x:c r="W404" s="78"/>
      <x:c r="X404" s="78"/>
      <x:c r="Y404" s="78"/>
      <x:c r="Z404" s="78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68"/>
      <x:c r="K405" s="43"/>
      <x:c r="L405" s="68"/>
      <x:c r="M405" s="43"/>
      <x:c r="N405" s="43"/>
      <x:c r="O405" s="43"/>
      <x:c r="P405" s="78"/>
      <x:c r="Q405" s="78"/>
      <x:c r="R405" s="78"/>
      <x:c r="S405" s="78"/>
      <x:c r="T405" s="78"/>
      <x:c r="U405" s="78"/>
      <x:c r="V405" s="78"/>
      <x:c r="W405" s="78"/>
      <x:c r="X405" s="78"/>
      <x:c r="Y405" s="78"/>
      <x:c r="Z405" s="78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68"/>
      <x:c r="K406" s="43"/>
      <x:c r="L406" s="68"/>
      <x:c r="M406" s="43"/>
      <x:c r="N406" s="43"/>
      <x:c r="O406" s="43"/>
      <x:c r="P406" s="78"/>
      <x:c r="Q406" s="78"/>
      <x:c r="R406" s="78"/>
      <x:c r="S406" s="78"/>
      <x:c r="T406" s="78"/>
      <x:c r="U406" s="78"/>
      <x:c r="V406" s="78"/>
      <x:c r="W406" s="78"/>
      <x:c r="X406" s="78"/>
      <x:c r="Y406" s="78"/>
      <x:c r="Z406" s="78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68"/>
      <x:c r="K407" s="43"/>
      <x:c r="L407" s="68"/>
      <x:c r="M407" s="43"/>
      <x:c r="N407" s="43"/>
      <x:c r="O407" s="43"/>
      <x:c r="P407" s="78"/>
      <x:c r="Q407" s="78"/>
      <x:c r="R407" s="78"/>
      <x:c r="S407" s="78"/>
      <x:c r="T407" s="78"/>
      <x:c r="U407" s="78"/>
      <x:c r="V407" s="78"/>
      <x:c r="W407" s="78"/>
      <x:c r="X407" s="78"/>
      <x:c r="Y407" s="78"/>
      <x:c r="Z407" s="78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68"/>
      <x:c r="K408" s="43"/>
      <x:c r="L408" s="68"/>
      <x:c r="M408" s="43"/>
      <x:c r="N408" s="43"/>
      <x:c r="O408" s="43"/>
      <x:c r="P408" s="78"/>
      <x:c r="Q408" s="78"/>
      <x:c r="R408" s="78"/>
      <x:c r="S408" s="78"/>
      <x:c r="T408" s="78"/>
      <x:c r="U408" s="78"/>
      <x:c r="V408" s="78"/>
      <x:c r="W408" s="78"/>
      <x:c r="X408" s="78"/>
      <x:c r="Y408" s="78"/>
      <x:c r="Z408" s="78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68"/>
      <x:c r="K409" s="43"/>
      <x:c r="L409" s="68"/>
      <x:c r="M409" s="43"/>
      <x:c r="N409" s="43"/>
      <x:c r="O409" s="43"/>
      <x:c r="P409" s="78"/>
      <x:c r="Q409" s="78"/>
      <x:c r="R409" s="78"/>
      <x:c r="S409" s="78"/>
      <x:c r="T409" s="78"/>
      <x:c r="U409" s="78"/>
      <x:c r="V409" s="78"/>
      <x:c r="W409" s="78"/>
      <x:c r="X409" s="78"/>
      <x:c r="Y409" s="78"/>
      <x:c r="Z409" s="78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68"/>
      <x:c r="K410" s="43"/>
      <x:c r="L410" s="68"/>
      <x:c r="M410" s="43"/>
      <x:c r="N410" s="43"/>
      <x:c r="O410" s="43"/>
      <x:c r="P410" s="78"/>
      <x:c r="Q410" s="78"/>
      <x:c r="R410" s="78"/>
      <x:c r="S410" s="78"/>
      <x:c r="T410" s="78"/>
      <x:c r="U410" s="78"/>
      <x:c r="V410" s="78"/>
      <x:c r="W410" s="78"/>
      <x:c r="X410" s="78"/>
      <x:c r="Y410" s="78"/>
      <x:c r="Z410" s="78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68"/>
      <x:c r="K411" s="43"/>
      <x:c r="L411" s="68"/>
      <x:c r="M411" s="43"/>
      <x:c r="N411" s="43"/>
      <x:c r="O411" s="43"/>
      <x:c r="P411" s="78"/>
      <x:c r="Q411" s="78"/>
      <x:c r="R411" s="78"/>
      <x:c r="S411" s="78"/>
      <x:c r="T411" s="78"/>
      <x:c r="U411" s="78"/>
      <x:c r="V411" s="78"/>
      <x:c r="W411" s="78"/>
      <x:c r="X411" s="78"/>
      <x:c r="Y411" s="78"/>
      <x:c r="Z411" s="78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68"/>
      <x:c r="K412" s="43"/>
      <x:c r="L412" s="68"/>
      <x:c r="M412" s="43"/>
      <x:c r="N412" s="43"/>
      <x:c r="O412" s="43"/>
      <x:c r="P412" s="78"/>
      <x:c r="Q412" s="78"/>
      <x:c r="R412" s="78"/>
      <x:c r="S412" s="78"/>
      <x:c r="T412" s="78"/>
      <x:c r="U412" s="78"/>
      <x:c r="V412" s="78"/>
      <x:c r="W412" s="78"/>
      <x:c r="X412" s="78"/>
      <x:c r="Y412" s="78"/>
      <x:c r="Z412" s="78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68"/>
      <x:c r="K413" s="43"/>
      <x:c r="L413" s="68"/>
      <x:c r="M413" s="43"/>
      <x:c r="N413" s="43"/>
      <x:c r="O413" s="43"/>
      <x:c r="P413" s="78"/>
      <x:c r="Q413" s="78"/>
      <x:c r="R413" s="78"/>
      <x:c r="S413" s="78"/>
      <x:c r="T413" s="78"/>
      <x:c r="U413" s="78"/>
      <x:c r="V413" s="78"/>
      <x:c r="W413" s="78"/>
      <x:c r="X413" s="78"/>
      <x:c r="Y413" s="78"/>
      <x:c r="Z413" s="78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68"/>
      <x:c r="K414" s="43"/>
      <x:c r="L414" s="68"/>
      <x:c r="M414" s="43"/>
      <x:c r="N414" s="43"/>
      <x:c r="O414" s="43"/>
      <x:c r="P414" s="78"/>
      <x:c r="Q414" s="78"/>
      <x:c r="R414" s="78"/>
      <x:c r="S414" s="78"/>
      <x:c r="T414" s="78"/>
      <x:c r="U414" s="78"/>
      <x:c r="V414" s="78"/>
      <x:c r="W414" s="78"/>
      <x:c r="X414" s="78"/>
      <x:c r="Y414" s="78"/>
      <x:c r="Z414" s="78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68"/>
      <x:c r="K415" s="43"/>
      <x:c r="L415" s="68"/>
      <x:c r="M415" s="43"/>
      <x:c r="N415" s="43"/>
      <x:c r="O415" s="43"/>
      <x:c r="P415" s="78"/>
      <x:c r="Q415" s="78"/>
      <x:c r="R415" s="78"/>
      <x:c r="S415" s="78"/>
      <x:c r="T415" s="78"/>
      <x:c r="U415" s="78"/>
      <x:c r="V415" s="78"/>
      <x:c r="W415" s="78"/>
      <x:c r="X415" s="78"/>
      <x:c r="Y415" s="78"/>
      <x:c r="Z415" s="78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68"/>
      <x:c r="K416" s="43"/>
      <x:c r="L416" s="68"/>
      <x:c r="M416" s="43"/>
      <x:c r="N416" s="43"/>
      <x:c r="O416" s="43"/>
      <x:c r="P416" s="78"/>
      <x:c r="Q416" s="78"/>
      <x:c r="R416" s="78"/>
      <x:c r="S416" s="78"/>
      <x:c r="T416" s="78"/>
      <x:c r="U416" s="78"/>
      <x:c r="V416" s="78"/>
      <x:c r="W416" s="78"/>
      <x:c r="X416" s="78"/>
      <x:c r="Y416" s="78"/>
      <x:c r="Z416" s="78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68"/>
      <x:c r="K417" s="43"/>
      <x:c r="L417" s="68"/>
      <x:c r="M417" s="43"/>
      <x:c r="N417" s="43"/>
      <x:c r="O417" s="43"/>
      <x:c r="P417" s="78"/>
      <x:c r="Q417" s="78"/>
      <x:c r="R417" s="78"/>
      <x:c r="S417" s="78"/>
      <x:c r="T417" s="78"/>
      <x:c r="U417" s="78"/>
      <x:c r="V417" s="78"/>
      <x:c r="W417" s="78"/>
      <x:c r="X417" s="78"/>
      <x:c r="Y417" s="78"/>
      <x:c r="Z417" s="78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68"/>
      <x:c r="K418" s="43"/>
      <x:c r="L418" s="68"/>
      <x:c r="M418" s="43"/>
      <x:c r="N418" s="43"/>
      <x:c r="O418" s="43"/>
      <x:c r="P418" s="78"/>
      <x:c r="Q418" s="78"/>
      <x:c r="R418" s="78"/>
      <x:c r="S418" s="78"/>
      <x:c r="T418" s="78"/>
      <x:c r="U418" s="78"/>
      <x:c r="V418" s="78"/>
      <x:c r="W418" s="78"/>
      <x:c r="X418" s="78"/>
      <x:c r="Y418" s="78"/>
      <x:c r="Z418" s="78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68"/>
      <x:c r="K419" s="43"/>
      <x:c r="L419" s="68"/>
      <x:c r="M419" s="43"/>
      <x:c r="N419" s="43"/>
      <x:c r="O419" s="43"/>
      <x:c r="P419" s="78"/>
      <x:c r="Q419" s="78"/>
      <x:c r="R419" s="78"/>
      <x:c r="S419" s="78"/>
      <x:c r="T419" s="78"/>
      <x:c r="U419" s="78"/>
      <x:c r="V419" s="78"/>
      <x:c r="W419" s="78"/>
      <x:c r="X419" s="78"/>
      <x:c r="Y419" s="78"/>
      <x:c r="Z419" s="78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68"/>
      <x:c r="K420" s="43"/>
      <x:c r="L420" s="68"/>
      <x:c r="M420" s="43"/>
      <x:c r="N420" s="43"/>
      <x:c r="O420" s="43"/>
      <x:c r="P420" s="78"/>
      <x:c r="Q420" s="78"/>
      <x:c r="R420" s="78"/>
      <x:c r="S420" s="78"/>
      <x:c r="T420" s="78"/>
      <x:c r="U420" s="78"/>
      <x:c r="V420" s="78"/>
      <x:c r="W420" s="78"/>
      <x:c r="X420" s="78"/>
      <x:c r="Y420" s="78"/>
      <x:c r="Z420" s="78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68"/>
      <x:c r="K421" s="43"/>
      <x:c r="L421" s="68"/>
      <x:c r="M421" s="43"/>
      <x:c r="N421" s="43"/>
      <x:c r="O421" s="43"/>
      <x:c r="P421" s="78"/>
      <x:c r="Q421" s="78"/>
      <x:c r="R421" s="78"/>
      <x:c r="S421" s="78"/>
      <x:c r="T421" s="78"/>
      <x:c r="U421" s="78"/>
      <x:c r="V421" s="78"/>
      <x:c r="W421" s="78"/>
      <x:c r="X421" s="78"/>
      <x:c r="Y421" s="78"/>
      <x:c r="Z421" s="78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68"/>
      <x:c r="K422" s="43"/>
      <x:c r="L422" s="68"/>
      <x:c r="M422" s="43"/>
      <x:c r="N422" s="43"/>
      <x:c r="O422" s="43"/>
      <x:c r="P422" s="78"/>
      <x:c r="Q422" s="78"/>
      <x:c r="R422" s="78"/>
      <x:c r="S422" s="78"/>
      <x:c r="T422" s="78"/>
      <x:c r="U422" s="78"/>
      <x:c r="V422" s="78"/>
      <x:c r="W422" s="78"/>
      <x:c r="X422" s="78"/>
      <x:c r="Y422" s="78"/>
      <x:c r="Z422" s="78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68"/>
      <x:c r="K423" s="43"/>
      <x:c r="L423" s="68"/>
      <x:c r="M423" s="43"/>
      <x:c r="N423" s="43"/>
      <x:c r="O423" s="43"/>
      <x:c r="P423" s="78"/>
      <x:c r="Q423" s="78"/>
      <x:c r="R423" s="78"/>
      <x:c r="S423" s="78"/>
      <x:c r="T423" s="78"/>
      <x:c r="U423" s="78"/>
      <x:c r="V423" s="78"/>
      <x:c r="W423" s="78"/>
      <x:c r="X423" s="78"/>
      <x:c r="Y423" s="78"/>
      <x:c r="Z423" s="78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68"/>
      <x:c r="K424" s="43"/>
      <x:c r="L424" s="68"/>
      <x:c r="M424" s="43"/>
      <x:c r="N424" s="43"/>
      <x:c r="O424" s="43"/>
      <x:c r="P424" s="78"/>
      <x:c r="Q424" s="78"/>
      <x:c r="R424" s="78"/>
      <x:c r="S424" s="78"/>
      <x:c r="T424" s="78"/>
      <x:c r="U424" s="78"/>
      <x:c r="V424" s="78"/>
      <x:c r="W424" s="78"/>
      <x:c r="X424" s="78"/>
      <x:c r="Y424" s="78"/>
      <x:c r="Z424" s="78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68"/>
      <x:c r="K425" s="43"/>
      <x:c r="L425" s="68"/>
      <x:c r="M425" s="43"/>
      <x:c r="N425" s="43"/>
      <x:c r="O425" s="43"/>
      <x:c r="P425" s="78"/>
      <x:c r="Q425" s="78"/>
      <x:c r="R425" s="78"/>
      <x:c r="S425" s="78"/>
      <x:c r="T425" s="78"/>
      <x:c r="U425" s="78"/>
      <x:c r="V425" s="78"/>
      <x:c r="W425" s="78"/>
      <x:c r="X425" s="78"/>
      <x:c r="Y425" s="78"/>
      <x:c r="Z425" s="78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68"/>
      <x:c r="K426" s="43"/>
      <x:c r="L426" s="68"/>
      <x:c r="M426" s="43"/>
      <x:c r="N426" s="43"/>
      <x:c r="O426" s="43"/>
      <x:c r="P426" s="78"/>
      <x:c r="Q426" s="78"/>
      <x:c r="R426" s="78"/>
      <x:c r="S426" s="78"/>
      <x:c r="T426" s="78"/>
      <x:c r="U426" s="78"/>
      <x:c r="V426" s="78"/>
      <x:c r="W426" s="78"/>
      <x:c r="X426" s="78"/>
      <x:c r="Y426" s="78"/>
      <x:c r="Z426" s="78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68"/>
      <x:c r="K427" s="43"/>
      <x:c r="L427" s="68"/>
      <x:c r="M427" s="43"/>
      <x:c r="N427" s="43"/>
      <x:c r="O427" s="43"/>
      <x:c r="P427" s="78"/>
      <x:c r="Q427" s="78"/>
      <x:c r="R427" s="78"/>
      <x:c r="S427" s="78"/>
      <x:c r="T427" s="78"/>
      <x:c r="U427" s="78"/>
      <x:c r="V427" s="78"/>
      <x:c r="W427" s="78"/>
      <x:c r="X427" s="78"/>
      <x:c r="Y427" s="78"/>
      <x:c r="Z427" s="78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68"/>
      <x:c r="K428" s="43"/>
      <x:c r="L428" s="68"/>
      <x:c r="M428" s="43"/>
      <x:c r="N428" s="43"/>
      <x:c r="O428" s="43"/>
      <x:c r="P428" s="78"/>
      <x:c r="Q428" s="78"/>
      <x:c r="R428" s="78"/>
      <x:c r="S428" s="78"/>
      <x:c r="T428" s="78"/>
      <x:c r="U428" s="78"/>
      <x:c r="V428" s="78"/>
      <x:c r="W428" s="78"/>
      <x:c r="X428" s="78"/>
      <x:c r="Y428" s="78"/>
      <x:c r="Z428" s="78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68"/>
      <x:c r="K429" s="43"/>
      <x:c r="L429" s="68"/>
      <x:c r="M429" s="43"/>
      <x:c r="N429" s="43"/>
      <x:c r="O429" s="43"/>
      <x:c r="P429" s="78"/>
      <x:c r="Q429" s="78"/>
      <x:c r="R429" s="78"/>
      <x:c r="S429" s="78"/>
      <x:c r="T429" s="78"/>
      <x:c r="U429" s="78"/>
      <x:c r="V429" s="78"/>
      <x:c r="W429" s="78"/>
      <x:c r="X429" s="78"/>
      <x:c r="Y429" s="78"/>
      <x:c r="Z429" s="78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68"/>
      <x:c r="K430" s="43"/>
      <x:c r="L430" s="68"/>
      <x:c r="M430" s="43"/>
      <x:c r="N430" s="43"/>
      <x:c r="O430" s="43"/>
      <x:c r="P430" s="78"/>
      <x:c r="Q430" s="78"/>
      <x:c r="R430" s="78"/>
      <x:c r="S430" s="78"/>
      <x:c r="T430" s="78"/>
      <x:c r="U430" s="78"/>
      <x:c r="V430" s="78"/>
      <x:c r="W430" s="78"/>
      <x:c r="X430" s="78"/>
      <x:c r="Y430" s="78"/>
      <x:c r="Z430" s="78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68"/>
      <x:c r="K431" s="43"/>
      <x:c r="L431" s="68"/>
      <x:c r="M431" s="43"/>
      <x:c r="N431" s="43"/>
      <x:c r="O431" s="43"/>
      <x:c r="P431" s="78"/>
      <x:c r="Q431" s="78"/>
      <x:c r="R431" s="78"/>
      <x:c r="S431" s="78"/>
      <x:c r="T431" s="78"/>
      <x:c r="U431" s="78"/>
      <x:c r="V431" s="78"/>
      <x:c r="W431" s="78"/>
      <x:c r="X431" s="78"/>
      <x:c r="Y431" s="78"/>
      <x:c r="Z431" s="78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68"/>
      <x:c r="K432" s="43"/>
      <x:c r="L432" s="68"/>
      <x:c r="M432" s="43"/>
      <x:c r="N432" s="43"/>
      <x:c r="O432" s="43"/>
      <x:c r="P432" s="78"/>
      <x:c r="Q432" s="78"/>
      <x:c r="R432" s="78"/>
      <x:c r="S432" s="78"/>
      <x:c r="T432" s="78"/>
      <x:c r="U432" s="78"/>
      <x:c r="V432" s="78"/>
      <x:c r="W432" s="78"/>
      <x:c r="X432" s="78"/>
      <x:c r="Y432" s="78"/>
      <x:c r="Z432" s="78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68"/>
      <x:c r="K433" s="43"/>
      <x:c r="L433" s="68"/>
      <x:c r="M433" s="43"/>
      <x:c r="N433" s="43"/>
      <x:c r="O433" s="43"/>
      <x:c r="P433" s="78"/>
      <x:c r="Q433" s="78"/>
      <x:c r="R433" s="78"/>
      <x:c r="S433" s="78"/>
      <x:c r="T433" s="78"/>
      <x:c r="U433" s="78"/>
      <x:c r="V433" s="78"/>
      <x:c r="W433" s="78"/>
      <x:c r="X433" s="78"/>
      <x:c r="Y433" s="78"/>
      <x:c r="Z433" s="78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68"/>
      <x:c r="K434" s="43"/>
      <x:c r="L434" s="68"/>
      <x:c r="M434" s="43"/>
      <x:c r="N434" s="43"/>
      <x:c r="O434" s="43"/>
      <x:c r="P434" s="78"/>
      <x:c r="Q434" s="78"/>
      <x:c r="R434" s="78"/>
      <x:c r="S434" s="78"/>
      <x:c r="T434" s="78"/>
      <x:c r="U434" s="78"/>
      <x:c r="V434" s="78"/>
      <x:c r="W434" s="78"/>
      <x:c r="X434" s="78"/>
      <x:c r="Y434" s="78"/>
      <x:c r="Z434" s="78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68"/>
      <x:c r="K435" s="43"/>
      <x:c r="L435" s="68"/>
      <x:c r="M435" s="43"/>
      <x:c r="N435" s="43"/>
      <x:c r="O435" s="43"/>
      <x:c r="P435" s="78"/>
      <x:c r="Q435" s="78"/>
      <x:c r="R435" s="78"/>
      <x:c r="S435" s="78"/>
      <x:c r="T435" s="78"/>
      <x:c r="U435" s="78"/>
      <x:c r="V435" s="78"/>
      <x:c r="W435" s="78"/>
      <x:c r="X435" s="78"/>
      <x:c r="Y435" s="78"/>
      <x:c r="Z435" s="78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68"/>
      <x:c r="K436" s="43"/>
      <x:c r="L436" s="68"/>
      <x:c r="M436" s="43"/>
      <x:c r="N436" s="43"/>
      <x:c r="O436" s="43"/>
      <x:c r="P436" s="78"/>
      <x:c r="Q436" s="78"/>
      <x:c r="R436" s="78"/>
      <x:c r="S436" s="78"/>
      <x:c r="T436" s="78"/>
      <x:c r="U436" s="78"/>
      <x:c r="V436" s="78"/>
      <x:c r="W436" s="78"/>
      <x:c r="X436" s="78"/>
      <x:c r="Y436" s="78"/>
      <x:c r="Z436" s="78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68"/>
      <x:c r="K437" s="43"/>
      <x:c r="L437" s="68"/>
      <x:c r="M437" s="43"/>
      <x:c r="N437" s="43"/>
      <x:c r="O437" s="43"/>
      <x:c r="P437" s="78"/>
      <x:c r="Q437" s="78"/>
      <x:c r="R437" s="78"/>
      <x:c r="S437" s="78"/>
      <x:c r="T437" s="78"/>
      <x:c r="U437" s="78"/>
      <x:c r="V437" s="78"/>
      <x:c r="W437" s="78"/>
      <x:c r="X437" s="78"/>
      <x:c r="Y437" s="78"/>
      <x:c r="Z437" s="78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68"/>
      <x:c r="K438" s="43"/>
      <x:c r="L438" s="68"/>
      <x:c r="M438" s="43"/>
      <x:c r="N438" s="43"/>
      <x:c r="O438" s="43"/>
      <x:c r="P438" s="78"/>
      <x:c r="Q438" s="78"/>
      <x:c r="R438" s="78"/>
      <x:c r="S438" s="78"/>
      <x:c r="T438" s="78"/>
      <x:c r="U438" s="78"/>
      <x:c r="V438" s="78"/>
      <x:c r="W438" s="78"/>
      <x:c r="X438" s="78"/>
      <x:c r="Y438" s="78"/>
      <x:c r="Z438" s="78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68"/>
      <x:c r="K439" s="43"/>
      <x:c r="L439" s="68"/>
      <x:c r="M439" s="43"/>
      <x:c r="N439" s="43"/>
      <x:c r="O439" s="43"/>
      <x:c r="P439" s="78"/>
      <x:c r="Q439" s="78"/>
      <x:c r="R439" s="78"/>
      <x:c r="S439" s="78"/>
      <x:c r="T439" s="78"/>
      <x:c r="U439" s="78"/>
      <x:c r="V439" s="78"/>
      <x:c r="W439" s="78"/>
      <x:c r="X439" s="78"/>
      <x:c r="Y439" s="78"/>
      <x:c r="Z439" s="78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68"/>
      <x:c r="K440" s="43"/>
      <x:c r="L440" s="68"/>
      <x:c r="M440" s="43"/>
      <x:c r="N440" s="43"/>
      <x:c r="O440" s="43"/>
      <x:c r="P440" s="78"/>
      <x:c r="Q440" s="78"/>
      <x:c r="R440" s="78"/>
      <x:c r="S440" s="78"/>
      <x:c r="T440" s="78"/>
      <x:c r="U440" s="78"/>
      <x:c r="V440" s="78"/>
      <x:c r="W440" s="78"/>
      <x:c r="X440" s="78"/>
      <x:c r="Y440" s="78"/>
      <x:c r="Z440" s="78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68"/>
      <x:c r="K441" s="43"/>
      <x:c r="L441" s="68"/>
      <x:c r="M441" s="43"/>
      <x:c r="N441" s="43"/>
      <x:c r="O441" s="43"/>
      <x:c r="P441" s="78"/>
      <x:c r="Q441" s="78"/>
      <x:c r="R441" s="78"/>
      <x:c r="S441" s="78"/>
      <x:c r="T441" s="78"/>
      <x:c r="U441" s="78"/>
      <x:c r="V441" s="78"/>
      <x:c r="W441" s="78"/>
      <x:c r="X441" s="78"/>
      <x:c r="Y441" s="78"/>
      <x:c r="Z441" s="78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68"/>
      <x:c r="K442" s="43"/>
      <x:c r="L442" s="68"/>
      <x:c r="M442" s="43"/>
      <x:c r="N442" s="43"/>
      <x:c r="O442" s="43"/>
      <x:c r="P442" s="78"/>
      <x:c r="Q442" s="78"/>
      <x:c r="R442" s="78"/>
      <x:c r="S442" s="78"/>
      <x:c r="T442" s="78"/>
      <x:c r="U442" s="78"/>
      <x:c r="V442" s="78"/>
      <x:c r="W442" s="78"/>
      <x:c r="X442" s="78"/>
      <x:c r="Y442" s="78"/>
      <x:c r="Z442" s="78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68"/>
      <x:c r="K443" s="43"/>
      <x:c r="L443" s="68"/>
      <x:c r="M443" s="43"/>
      <x:c r="N443" s="43"/>
      <x:c r="O443" s="43"/>
      <x:c r="P443" s="78"/>
      <x:c r="Q443" s="78"/>
      <x:c r="R443" s="78"/>
      <x:c r="S443" s="78"/>
      <x:c r="T443" s="78"/>
      <x:c r="U443" s="78"/>
      <x:c r="V443" s="78"/>
      <x:c r="W443" s="78"/>
      <x:c r="X443" s="78"/>
      <x:c r="Y443" s="78"/>
      <x:c r="Z443" s="78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68"/>
      <x:c r="K444" s="43"/>
      <x:c r="L444" s="68"/>
      <x:c r="M444" s="43"/>
      <x:c r="N444" s="43"/>
      <x:c r="O444" s="43"/>
      <x:c r="P444" s="78"/>
      <x:c r="Q444" s="78"/>
      <x:c r="R444" s="78"/>
      <x:c r="S444" s="78"/>
      <x:c r="T444" s="78"/>
      <x:c r="U444" s="78"/>
      <x:c r="V444" s="78"/>
      <x:c r="W444" s="78"/>
      <x:c r="X444" s="78"/>
      <x:c r="Y444" s="78"/>
      <x:c r="Z444" s="78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68"/>
      <x:c r="K445" s="43"/>
      <x:c r="L445" s="68"/>
      <x:c r="M445" s="43"/>
      <x:c r="N445" s="43"/>
      <x:c r="O445" s="43"/>
      <x:c r="P445" s="78"/>
      <x:c r="Q445" s="78"/>
      <x:c r="R445" s="78"/>
      <x:c r="S445" s="78"/>
      <x:c r="T445" s="78"/>
      <x:c r="U445" s="78"/>
      <x:c r="V445" s="78"/>
      <x:c r="W445" s="78"/>
      <x:c r="X445" s="78"/>
      <x:c r="Y445" s="78"/>
      <x:c r="Z445" s="78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68"/>
      <x:c r="K446" s="43"/>
      <x:c r="L446" s="68"/>
      <x:c r="M446" s="43"/>
      <x:c r="N446" s="43"/>
      <x:c r="O446" s="43"/>
      <x:c r="P446" s="78"/>
      <x:c r="Q446" s="78"/>
      <x:c r="R446" s="78"/>
      <x:c r="S446" s="78"/>
      <x:c r="T446" s="78"/>
      <x:c r="U446" s="78"/>
      <x:c r="V446" s="78"/>
      <x:c r="W446" s="78"/>
      <x:c r="X446" s="78"/>
      <x:c r="Y446" s="78"/>
      <x:c r="Z446" s="78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68"/>
      <x:c r="K447" s="43"/>
      <x:c r="L447" s="68"/>
      <x:c r="M447" s="43"/>
      <x:c r="N447" s="43"/>
      <x:c r="O447" s="43"/>
      <x:c r="P447" s="78"/>
      <x:c r="Q447" s="78"/>
      <x:c r="R447" s="78"/>
      <x:c r="S447" s="78"/>
      <x:c r="T447" s="78"/>
      <x:c r="U447" s="78"/>
      <x:c r="V447" s="78"/>
      <x:c r="W447" s="78"/>
      <x:c r="X447" s="78"/>
      <x:c r="Y447" s="78"/>
      <x:c r="Z447" s="78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68"/>
      <x:c r="K448" s="43"/>
      <x:c r="L448" s="68"/>
      <x:c r="M448" s="43"/>
      <x:c r="N448" s="43"/>
      <x:c r="O448" s="43"/>
      <x:c r="P448" s="78"/>
      <x:c r="Q448" s="78"/>
      <x:c r="R448" s="78"/>
      <x:c r="S448" s="78"/>
      <x:c r="T448" s="78"/>
      <x:c r="U448" s="78"/>
      <x:c r="V448" s="78"/>
      <x:c r="W448" s="78"/>
      <x:c r="X448" s="78"/>
      <x:c r="Y448" s="78"/>
      <x:c r="Z448" s="78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68"/>
      <x:c r="K449" s="43"/>
      <x:c r="L449" s="68"/>
      <x:c r="M449" s="43"/>
      <x:c r="N449" s="43"/>
      <x:c r="O449" s="43"/>
      <x:c r="P449" s="78"/>
      <x:c r="Q449" s="78"/>
      <x:c r="R449" s="78"/>
      <x:c r="S449" s="78"/>
      <x:c r="T449" s="78"/>
      <x:c r="U449" s="78"/>
      <x:c r="V449" s="78"/>
      <x:c r="W449" s="78"/>
      <x:c r="X449" s="78"/>
      <x:c r="Y449" s="78"/>
      <x:c r="Z449" s="78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68"/>
      <x:c r="K450" s="43"/>
      <x:c r="L450" s="68"/>
      <x:c r="M450" s="43"/>
      <x:c r="N450" s="43"/>
      <x:c r="O450" s="43"/>
      <x:c r="P450" s="78"/>
      <x:c r="Q450" s="78"/>
      <x:c r="R450" s="78"/>
      <x:c r="S450" s="78"/>
      <x:c r="T450" s="78"/>
      <x:c r="U450" s="78"/>
      <x:c r="V450" s="78"/>
      <x:c r="W450" s="78"/>
      <x:c r="X450" s="78"/>
      <x:c r="Y450" s="78"/>
      <x:c r="Z450" s="78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68"/>
      <x:c r="K451" s="43"/>
      <x:c r="L451" s="68"/>
      <x:c r="M451" s="43"/>
      <x:c r="N451" s="43"/>
      <x:c r="O451" s="43"/>
      <x:c r="P451" s="78"/>
      <x:c r="Q451" s="78"/>
      <x:c r="R451" s="78"/>
      <x:c r="S451" s="78"/>
      <x:c r="T451" s="78"/>
      <x:c r="U451" s="78"/>
      <x:c r="V451" s="78"/>
      <x:c r="W451" s="78"/>
      <x:c r="X451" s="78"/>
      <x:c r="Y451" s="78"/>
      <x:c r="Z451" s="78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68"/>
      <x:c r="K452" s="43"/>
      <x:c r="L452" s="68"/>
      <x:c r="M452" s="43"/>
      <x:c r="N452" s="43"/>
      <x:c r="O452" s="43"/>
      <x:c r="P452" s="78"/>
      <x:c r="Q452" s="78"/>
      <x:c r="R452" s="78"/>
      <x:c r="S452" s="78"/>
      <x:c r="T452" s="78"/>
      <x:c r="U452" s="78"/>
      <x:c r="V452" s="78"/>
      <x:c r="W452" s="78"/>
      <x:c r="X452" s="78"/>
      <x:c r="Y452" s="78"/>
      <x:c r="Z452" s="78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68"/>
      <x:c r="K453" s="43"/>
      <x:c r="L453" s="68"/>
      <x:c r="M453" s="43"/>
      <x:c r="N453" s="43"/>
      <x:c r="O453" s="43"/>
      <x:c r="P453" s="78"/>
      <x:c r="Q453" s="78"/>
      <x:c r="R453" s="78"/>
      <x:c r="S453" s="78"/>
      <x:c r="T453" s="78"/>
      <x:c r="U453" s="78"/>
      <x:c r="V453" s="78"/>
      <x:c r="W453" s="78"/>
      <x:c r="X453" s="78"/>
      <x:c r="Y453" s="78"/>
      <x:c r="Z453" s="78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68"/>
      <x:c r="K454" s="43"/>
      <x:c r="L454" s="68"/>
      <x:c r="M454" s="43"/>
      <x:c r="N454" s="43"/>
      <x:c r="O454" s="43"/>
      <x:c r="P454" s="78"/>
      <x:c r="Q454" s="78"/>
      <x:c r="R454" s="78"/>
      <x:c r="S454" s="78"/>
      <x:c r="T454" s="78"/>
      <x:c r="U454" s="78"/>
      <x:c r="V454" s="78"/>
      <x:c r="W454" s="78"/>
      <x:c r="X454" s="78"/>
      <x:c r="Y454" s="78"/>
      <x:c r="Z454" s="78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68"/>
      <x:c r="K455" s="43"/>
      <x:c r="L455" s="68"/>
      <x:c r="M455" s="43"/>
      <x:c r="N455" s="43"/>
      <x:c r="O455" s="43"/>
      <x:c r="P455" s="78"/>
      <x:c r="Q455" s="78"/>
      <x:c r="R455" s="78"/>
      <x:c r="S455" s="78"/>
      <x:c r="T455" s="78"/>
      <x:c r="U455" s="78"/>
      <x:c r="V455" s="78"/>
      <x:c r="W455" s="78"/>
      <x:c r="X455" s="78"/>
      <x:c r="Y455" s="78"/>
      <x:c r="Z455" s="78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68"/>
      <x:c r="K456" s="43"/>
      <x:c r="L456" s="68"/>
      <x:c r="M456" s="43"/>
      <x:c r="N456" s="43"/>
      <x:c r="O456" s="43"/>
      <x:c r="P456" s="78"/>
      <x:c r="Q456" s="78"/>
      <x:c r="R456" s="78"/>
      <x:c r="S456" s="78"/>
      <x:c r="T456" s="78"/>
      <x:c r="U456" s="78"/>
      <x:c r="V456" s="78"/>
      <x:c r="W456" s="78"/>
      <x:c r="X456" s="78"/>
      <x:c r="Y456" s="78"/>
      <x:c r="Z456" s="78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68"/>
      <x:c r="K457" s="43"/>
      <x:c r="L457" s="68"/>
      <x:c r="M457" s="43"/>
      <x:c r="N457" s="43"/>
      <x:c r="O457" s="43"/>
      <x:c r="P457" s="78"/>
      <x:c r="Q457" s="78"/>
      <x:c r="R457" s="78"/>
      <x:c r="S457" s="78"/>
      <x:c r="T457" s="78"/>
      <x:c r="U457" s="78"/>
      <x:c r="V457" s="78"/>
      <x:c r="W457" s="78"/>
      <x:c r="X457" s="78"/>
      <x:c r="Y457" s="78"/>
      <x:c r="Z457" s="78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68"/>
      <x:c r="K458" s="43"/>
      <x:c r="L458" s="68"/>
      <x:c r="M458" s="43"/>
      <x:c r="N458" s="43"/>
      <x:c r="O458" s="43"/>
      <x:c r="P458" s="78"/>
      <x:c r="Q458" s="78"/>
      <x:c r="R458" s="78"/>
      <x:c r="S458" s="78"/>
      <x:c r="T458" s="78"/>
      <x:c r="U458" s="78"/>
      <x:c r="V458" s="78"/>
      <x:c r="W458" s="78"/>
      <x:c r="X458" s="78"/>
      <x:c r="Y458" s="78"/>
      <x:c r="Z458" s="78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68"/>
      <x:c r="K459" s="43"/>
      <x:c r="L459" s="68"/>
      <x:c r="M459" s="43"/>
      <x:c r="N459" s="43"/>
      <x:c r="O459" s="43"/>
      <x:c r="P459" s="78"/>
      <x:c r="Q459" s="78"/>
      <x:c r="R459" s="78"/>
      <x:c r="S459" s="78"/>
      <x:c r="T459" s="78"/>
      <x:c r="U459" s="78"/>
      <x:c r="V459" s="78"/>
      <x:c r="W459" s="78"/>
      <x:c r="X459" s="78"/>
      <x:c r="Y459" s="78"/>
      <x:c r="Z459" s="78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68"/>
      <x:c r="K460" s="43"/>
      <x:c r="L460" s="68"/>
      <x:c r="M460" s="43"/>
      <x:c r="N460" s="43"/>
      <x:c r="O460" s="43"/>
      <x:c r="P460" s="78"/>
      <x:c r="Q460" s="78"/>
      <x:c r="R460" s="78"/>
      <x:c r="S460" s="78"/>
      <x:c r="T460" s="78"/>
      <x:c r="U460" s="78"/>
      <x:c r="V460" s="78"/>
      <x:c r="W460" s="78"/>
      <x:c r="X460" s="78"/>
      <x:c r="Y460" s="78"/>
      <x:c r="Z460" s="78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68"/>
      <x:c r="K461" s="43"/>
      <x:c r="L461" s="68"/>
      <x:c r="M461" s="43"/>
      <x:c r="N461" s="43"/>
      <x:c r="O461" s="43"/>
      <x:c r="P461" s="78"/>
      <x:c r="Q461" s="78"/>
      <x:c r="R461" s="78"/>
      <x:c r="S461" s="78"/>
      <x:c r="T461" s="78"/>
      <x:c r="U461" s="78"/>
      <x:c r="V461" s="78"/>
      <x:c r="W461" s="78"/>
      <x:c r="X461" s="78"/>
      <x:c r="Y461" s="78"/>
      <x:c r="Z461" s="78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68"/>
      <x:c r="K462" s="43"/>
      <x:c r="L462" s="68"/>
      <x:c r="M462" s="43"/>
      <x:c r="N462" s="43"/>
      <x:c r="O462" s="43"/>
      <x:c r="P462" s="78"/>
      <x:c r="Q462" s="78"/>
      <x:c r="R462" s="78"/>
      <x:c r="S462" s="78"/>
      <x:c r="T462" s="78"/>
      <x:c r="U462" s="78"/>
      <x:c r="V462" s="78"/>
      <x:c r="W462" s="78"/>
      <x:c r="X462" s="78"/>
      <x:c r="Y462" s="78"/>
      <x:c r="Z462" s="78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68"/>
      <x:c r="K463" s="43"/>
      <x:c r="L463" s="68"/>
      <x:c r="M463" s="43"/>
      <x:c r="N463" s="43"/>
      <x:c r="O463" s="43"/>
      <x:c r="P463" s="78"/>
      <x:c r="Q463" s="78"/>
      <x:c r="R463" s="78"/>
      <x:c r="S463" s="78"/>
      <x:c r="T463" s="78"/>
      <x:c r="U463" s="78"/>
      <x:c r="V463" s="78"/>
      <x:c r="W463" s="78"/>
      <x:c r="X463" s="78"/>
      <x:c r="Y463" s="78"/>
      <x:c r="Z463" s="78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68"/>
      <x:c r="K464" s="43"/>
      <x:c r="L464" s="68"/>
      <x:c r="M464" s="43"/>
      <x:c r="N464" s="43"/>
      <x:c r="O464" s="43"/>
      <x:c r="P464" s="78"/>
      <x:c r="Q464" s="78"/>
      <x:c r="R464" s="78"/>
      <x:c r="S464" s="78"/>
      <x:c r="T464" s="78"/>
      <x:c r="U464" s="78"/>
      <x:c r="V464" s="78"/>
      <x:c r="W464" s="78"/>
      <x:c r="X464" s="78"/>
      <x:c r="Y464" s="78"/>
      <x:c r="Z464" s="78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68"/>
      <x:c r="K465" s="43"/>
      <x:c r="L465" s="68"/>
      <x:c r="M465" s="43"/>
      <x:c r="N465" s="43"/>
      <x:c r="O465" s="43"/>
      <x:c r="P465" s="78"/>
      <x:c r="Q465" s="78"/>
      <x:c r="R465" s="78"/>
      <x:c r="S465" s="78"/>
      <x:c r="T465" s="78"/>
      <x:c r="U465" s="78"/>
      <x:c r="V465" s="78"/>
      <x:c r="W465" s="78"/>
      <x:c r="X465" s="78"/>
      <x:c r="Y465" s="78"/>
      <x:c r="Z465" s="78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68"/>
      <x:c r="K466" s="43"/>
      <x:c r="L466" s="68"/>
      <x:c r="M466" s="43"/>
      <x:c r="N466" s="43"/>
      <x:c r="O466" s="43"/>
      <x:c r="P466" s="78"/>
      <x:c r="Q466" s="78"/>
      <x:c r="R466" s="78"/>
      <x:c r="S466" s="78"/>
      <x:c r="T466" s="78"/>
      <x:c r="U466" s="78"/>
      <x:c r="V466" s="78"/>
      <x:c r="W466" s="78"/>
      <x:c r="X466" s="78"/>
      <x:c r="Y466" s="78"/>
      <x:c r="Z466" s="78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68"/>
      <x:c r="K467" s="43"/>
      <x:c r="L467" s="68"/>
      <x:c r="M467" s="43"/>
      <x:c r="N467" s="43"/>
      <x:c r="O467" s="43"/>
      <x:c r="P467" s="78"/>
      <x:c r="Q467" s="78"/>
      <x:c r="R467" s="78"/>
      <x:c r="S467" s="78"/>
      <x:c r="T467" s="78"/>
      <x:c r="U467" s="78"/>
      <x:c r="V467" s="78"/>
      <x:c r="W467" s="78"/>
      <x:c r="X467" s="78"/>
      <x:c r="Y467" s="78"/>
      <x:c r="Z467" s="78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68"/>
      <x:c r="K468" s="43"/>
      <x:c r="L468" s="68"/>
      <x:c r="M468" s="43"/>
      <x:c r="N468" s="43"/>
      <x:c r="O468" s="43"/>
      <x:c r="P468" s="78"/>
      <x:c r="Q468" s="78"/>
      <x:c r="R468" s="78"/>
      <x:c r="S468" s="78"/>
      <x:c r="T468" s="78"/>
      <x:c r="U468" s="78"/>
      <x:c r="V468" s="78"/>
      <x:c r="W468" s="78"/>
      <x:c r="X468" s="78"/>
      <x:c r="Y468" s="78"/>
      <x:c r="Z468" s="78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68"/>
      <x:c r="K469" s="43"/>
      <x:c r="L469" s="68"/>
      <x:c r="M469" s="43"/>
      <x:c r="N469" s="43"/>
      <x:c r="O469" s="43"/>
      <x:c r="P469" s="78"/>
      <x:c r="Q469" s="78"/>
      <x:c r="R469" s="78"/>
      <x:c r="S469" s="78"/>
      <x:c r="T469" s="78"/>
      <x:c r="U469" s="78"/>
      <x:c r="V469" s="78"/>
      <x:c r="W469" s="78"/>
      <x:c r="X469" s="78"/>
      <x:c r="Y469" s="78"/>
      <x:c r="Z469" s="78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68"/>
      <x:c r="K470" s="43"/>
      <x:c r="L470" s="68"/>
      <x:c r="M470" s="43"/>
      <x:c r="N470" s="43"/>
      <x:c r="O470" s="43"/>
      <x:c r="P470" s="78"/>
      <x:c r="Q470" s="78"/>
      <x:c r="R470" s="78"/>
      <x:c r="S470" s="78"/>
      <x:c r="T470" s="78"/>
      <x:c r="U470" s="78"/>
      <x:c r="V470" s="78"/>
      <x:c r="W470" s="78"/>
      <x:c r="X470" s="78"/>
      <x:c r="Y470" s="78"/>
      <x:c r="Z470" s="78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68"/>
      <x:c r="K471" s="43"/>
      <x:c r="L471" s="68"/>
      <x:c r="M471" s="43"/>
      <x:c r="N471" s="43"/>
      <x:c r="O471" s="43"/>
      <x:c r="P471" s="78"/>
      <x:c r="Q471" s="78"/>
      <x:c r="R471" s="78"/>
      <x:c r="S471" s="78"/>
      <x:c r="T471" s="78"/>
      <x:c r="U471" s="78"/>
      <x:c r="V471" s="78"/>
      <x:c r="W471" s="78"/>
      <x:c r="X471" s="78"/>
      <x:c r="Y471" s="78"/>
      <x:c r="Z471" s="78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68"/>
      <x:c r="K472" s="43"/>
      <x:c r="L472" s="68"/>
      <x:c r="M472" s="43"/>
      <x:c r="N472" s="43"/>
      <x:c r="O472" s="43"/>
      <x:c r="P472" s="78"/>
      <x:c r="Q472" s="78"/>
      <x:c r="R472" s="78"/>
      <x:c r="S472" s="78"/>
      <x:c r="T472" s="78"/>
      <x:c r="U472" s="78"/>
      <x:c r="V472" s="78"/>
      <x:c r="W472" s="78"/>
      <x:c r="X472" s="78"/>
      <x:c r="Y472" s="78"/>
      <x:c r="Z472" s="78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68"/>
      <x:c r="K473" s="43"/>
      <x:c r="L473" s="68"/>
      <x:c r="M473" s="43"/>
      <x:c r="N473" s="43"/>
      <x:c r="O473" s="43"/>
      <x:c r="P473" s="78"/>
      <x:c r="Q473" s="78"/>
      <x:c r="R473" s="78"/>
      <x:c r="S473" s="78"/>
      <x:c r="T473" s="78"/>
      <x:c r="U473" s="78"/>
      <x:c r="V473" s="78"/>
      <x:c r="W473" s="78"/>
      <x:c r="X473" s="78"/>
      <x:c r="Y473" s="78"/>
      <x:c r="Z473" s="78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68"/>
      <x:c r="K474" s="43"/>
      <x:c r="L474" s="68"/>
      <x:c r="M474" s="43"/>
      <x:c r="N474" s="43"/>
      <x:c r="O474" s="43"/>
      <x:c r="P474" s="78"/>
      <x:c r="Q474" s="78"/>
      <x:c r="R474" s="78"/>
      <x:c r="S474" s="78"/>
      <x:c r="T474" s="78"/>
      <x:c r="U474" s="78"/>
      <x:c r="V474" s="78"/>
      <x:c r="W474" s="78"/>
      <x:c r="X474" s="78"/>
      <x:c r="Y474" s="78"/>
      <x:c r="Z474" s="78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68"/>
      <x:c r="K475" s="43"/>
      <x:c r="L475" s="68"/>
      <x:c r="M475" s="43"/>
      <x:c r="N475" s="43"/>
      <x:c r="O475" s="43"/>
      <x:c r="P475" s="78"/>
      <x:c r="Q475" s="78"/>
      <x:c r="R475" s="78"/>
      <x:c r="S475" s="78"/>
      <x:c r="T475" s="78"/>
      <x:c r="U475" s="78"/>
      <x:c r="V475" s="78"/>
      <x:c r="W475" s="78"/>
      <x:c r="X475" s="78"/>
      <x:c r="Y475" s="78"/>
      <x:c r="Z475" s="78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68"/>
      <x:c r="K476" s="43"/>
      <x:c r="L476" s="68"/>
      <x:c r="M476" s="43"/>
      <x:c r="N476" s="43"/>
      <x:c r="O476" s="43"/>
      <x:c r="P476" s="78"/>
      <x:c r="Q476" s="78"/>
      <x:c r="R476" s="78"/>
      <x:c r="S476" s="78"/>
      <x:c r="T476" s="78"/>
      <x:c r="U476" s="78"/>
      <x:c r="V476" s="78"/>
      <x:c r="W476" s="78"/>
      <x:c r="X476" s="78"/>
      <x:c r="Y476" s="78"/>
      <x:c r="Z476" s="78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68"/>
      <x:c r="K477" s="43"/>
      <x:c r="L477" s="68"/>
      <x:c r="M477" s="43"/>
      <x:c r="N477" s="43"/>
      <x:c r="O477" s="43"/>
      <x:c r="P477" s="78"/>
      <x:c r="Q477" s="78"/>
      <x:c r="R477" s="78"/>
      <x:c r="S477" s="78"/>
      <x:c r="T477" s="78"/>
      <x:c r="U477" s="78"/>
      <x:c r="V477" s="78"/>
      <x:c r="W477" s="78"/>
      <x:c r="X477" s="78"/>
      <x:c r="Y477" s="78"/>
      <x:c r="Z477" s="78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68"/>
      <x:c r="K478" s="43"/>
      <x:c r="L478" s="68"/>
      <x:c r="M478" s="43"/>
      <x:c r="N478" s="43"/>
      <x:c r="O478" s="43"/>
      <x:c r="P478" s="78"/>
      <x:c r="Q478" s="78"/>
      <x:c r="R478" s="78"/>
      <x:c r="S478" s="78"/>
      <x:c r="T478" s="78"/>
      <x:c r="U478" s="78"/>
      <x:c r="V478" s="78"/>
      <x:c r="W478" s="78"/>
      <x:c r="X478" s="78"/>
      <x:c r="Y478" s="78"/>
      <x:c r="Z478" s="78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68"/>
      <x:c r="K479" s="43"/>
      <x:c r="L479" s="68"/>
      <x:c r="M479" s="43"/>
      <x:c r="N479" s="43"/>
      <x:c r="O479" s="43"/>
      <x:c r="P479" s="78"/>
      <x:c r="Q479" s="78"/>
      <x:c r="R479" s="78"/>
      <x:c r="S479" s="78"/>
      <x:c r="T479" s="78"/>
      <x:c r="U479" s="78"/>
      <x:c r="V479" s="78"/>
      <x:c r="W479" s="78"/>
      <x:c r="X479" s="78"/>
      <x:c r="Y479" s="78"/>
      <x:c r="Z479" s="78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68"/>
      <x:c r="K480" s="43"/>
      <x:c r="L480" s="68"/>
      <x:c r="M480" s="43"/>
      <x:c r="N480" s="43"/>
      <x:c r="O480" s="43"/>
      <x:c r="P480" s="78"/>
      <x:c r="Q480" s="78"/>
      <x:c r="R480" s="78"/>
      <x:c r="S480" s="78"/>
      <x:c r="T480" s="78"/>
      <x:c r="U480" s="78"/>
      <x:c r="V480" s="78"/>
      <x:c r="W480" s="78"/>
      <x:c r="X480" s="78"/>
      <x:c r="Y480" s="78"/>
      <x:c r="Z480" s="78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68"/>
      <x:c r="K481" s="43"/>
      <x:c r="L481" s="68"/>
      <x:c r="M481" s="43"/>
      <x:c r="N481" s="43"/>
      <x:c r="O481" s="43"/>
      <x:c r="P481" s="78"/>
      <x:c r="Q481" s="78"/>
      <x:c r="R481" s="78"/>
      <x:c r="S481" s="78"/>
      <x:c r="T481" s="78"/>
      <x:c r="U481" s="78"/>
      <x:c r="V481" s="78"/>
      <x:c r="W481" s="78"/>
      <x:c r="X481" s="78"/>
      <x:c r="Y481" s="78"/>
      <x:c r="Z481" s="78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68"/>
      <x:c r="K482" s="43"/>
      <x:c r="L482" s="68"/>
      <x:c r="M482" s="43"/>
      <x:c r="N482" s="43"/>
      <x:c r="O482" s="43"/>
      <x:c r="P482" s="78"/>
      <x:c r="Q482" s="78"/>
      <x:c r="R482" s="78"/>
      <x:c r="S482" s="78"/>
      <x:c r="T482" s="78"/>
      <x:c r="U482" s="78"/>
      <x:c r="V482" s="78"/>
      <x:c r="W482" s="78"/>
      <x:c r="X482" s="78"/>
      <x:c r="Y482" s="78"/>
      <x:c r="Z482" s="78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68"/>
      <x:c r="K483" s="43"/>
      <x:c r="L483" s="68"/>
      <x:c r="M483" s="43"/>
      <x:c r="N483" s="43"/>
      <x:c r="O483" s="43"/>
      <x:c r="P483" s="78"/>
      <x:c r="Q483" s="78"/>
      <x:c r="R483" s="78"/>
      <x:c r="S483" s="78"/>
      <x:c r="T483" s="78"/>
      <x:c r="U483" s="78"/>
      <x:c r="V483" s="78"/>
      <x:c r="W483" s="78"/>
      <x:c r="X483" s="78"/>
      <x:c r="Y483" s="78"/>
      <x:c r="Z483" s="78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68"/>
      <x:c r="K484" s="43"/>
      <x:c r="L484" s="68"/>
      <x:c r="M484" s="43"/>
      <x:c r="N484" s="43"/>
      <x:c r="O484" s="43"/>
      <x:c r="P484" s="78"/>
      <x:c r="Q484" s="78"/>
      <x:c r="R484" s="78"/>
      <x:c r="S484" s="78"/>
      <x:c r="T484" s="78"/>
      <x:c r="U484" s="78"/>
      <x:c r="V484" s="78"/>
      <x:c r="W484" s="78"/>
      <x:c r="X484" s="78"/>
      <x:c r="Y484" s="78"/>
      <x:c r="Z484" s="78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68"/>
      <x:c r="K485" s="43"/>
      <x:c r="L485" s="68"/>
      <x:c r="M485" s="43"/>
      <x:c r="N485" s="43"/>
      <x:c r="O485" s="43"/>
      <x:c r="P485" s="78"/>
      <x:c r="Q485" s="78"/>
      <x:c r="R485" s="78"/>
      <x:c r="S485" s="78"/>
      <x:c r="T485" s="78"/>
      <x:c r="U485" s="78"/>
      <x:c r="V485" s="78"/>
      <x:c r="W485" s="78"/>
      <x:c r="X485" s="78"/>
      <x:c r="Y485" s="78"/>
      <x:c r="Z485" s="78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68"/>
      <x:c r="K486" s="43"/>
      <x:c r="L486" s="68"/>
      <x:c r="M486" s="43"/>
      <x:c r="N486" s="43"/>
      <x:c r="O486" s="43"/>
      <x:c r="P486" s="78"/>
      <x:c r="Q486" s="78"/>
      <x:c r="R486" s="78"/>
      <x:c r="S486" s="78"/>
      <x:c r="T486" s="78"/>
      <x:c r="U486" s="78"/>
      <x:c r="V486" s="78"/>
      <x:c r="W486" s="78"/>
      <x:c r="X486" s="78"/>
      <x:c r="Y486" s="78"/>
      <x:c r="Z486" s="78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68"/>
      <x:c r="K487" s="43"/>
      <x:c r="L487" s="68"/>
      <x:c r="M487" s="43"/>
      <x:c r="N487" s="43"/>
      <x:c r="O487" s="43"/>
      <x:c r="P487" s="78"/>
      <x:c r="Q487" s="78"/>
      <x:c r="R487" s="78"/>
      <x:c r="S487" s="78"/>
      <x:c r="T487" s="78"/>
      <x:c r="U487" s="78"/>
      <x:c r="V487" s="78"/>
      <x:c r="W487" s="78"/>
      <x:c r="X487" s="78"/>
      <x:c r="Y487" s="78"/>
      <x:c r="Z487" s="78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68"/>
      <x:c r="K488" s="43"/>
      <x:c r="L488" s="68"/>
      <x:c r="M488" s="43"/>
      <x:c r="N488" s="43"/>
      <x:c r="O488" s="43"/>
      <x:c r="P488" s="78"/>
      <x:c r="Q488" s="78"/>
      <x:c r="R488" s="78"/>
      <x:c r="S488" s="78"/>
      <x:c r="T488" s="78"/>
      <x:c r="U488" s="78"/>
      <x:c r="V488" s="78"/>
      <x:c r="W488" s="78"/>
      <x:c r="X488" s="78"/>
      <x:c r="Y488" s="78"/>
      <x:c r="Z488" s="78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68"/>
      <x:c r="K489" s="43"/>
      <x:c r="L489" s="68"/>
      <x:c r="M489" s="43"/>
      <x:c r="N489" s="43"/>
      <x:c r="O489" s="43"/>
      <x:c r="P489" s="78"/>
      <x:c r="Q489" s="78"/>
      <x:c r="R489" s="78"/>
      <x:c r="S489" s="78"/>
      <x:c r="T489" s="78"/>
      <x:c r="U489" s="78"/>
      <x:c r="V489" s="78"/>
      <x:c r="W489" s="78"/>
      <x:c r="X489" s="78"/>
      <x:c r="Y489" s="78"/>
      <x:c r="Z489" s="78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68"/>
      <x:c r="K490" s="43"/>
      <x:c r="L490" s="68"/>
      <x:c r="M490" s="43"/>
      <x:c r="N490" s="43"/>
      <x:c r="O490" s="43"/>
      <x:c r="P490" s="78"/>
      <x:c r="Q490" s="78"/>
      <x:c r="R490" s="78"/>
      <x:c r="S490" s="78"/>
      <x:c r="T490" s="78"/>
      <x:c r="U490" s="78"/>
      <x:c r="V490" s="78"/>
      <x:c r="W490" s="78"/>
      <x:c r="X490" s="78"/>
      <x:c r="Y490" s="78"/>
      <x:c r="Z490" s="78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68"/>
      <x:c r="K491" s="43"/>
      <x:c r="L491" s="68"/>
      <x:c r="M491" s="43"/>
      <x:c r="N491" s="43"/>
      <x:c r="O491" s="43"/>
      <x:c r="P491" s="78"/>
      <x:c r="Q491" s="78"/>
      <x:c r="R491" s="78"/>
      <x:c r="S491" s="78"/>
      <x:c r="T491" s="78"/>
      <x:c r="U491" s="78"/>
      <x:c r="V491" s="78"/>
      <x:c r="W491" s="78"/>
      <x:c r="X491" s="78"/>
      <x:c r="Y491" s="78"/>
      <x:c r="Z491" s="78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68"/>
      <x:c r="K492" s="43"/>
      <x:c r="L492" s="68"/>
      <x:c r="M492" s="43"/>
      <x:c r="N492" s="43"/>
      <x:c r="O492" s="43"/>
      <x:c r="P492" s="78"/>
      <x:c r="Q492" s="78"/>
      <x:c r="R492" s="78"/>
      <x:c r="S492" s="78"/>
      <x:c r="T492" s="78"/>
      <x:c r="U492" s="78"/>
      <x:c r="V492" s="78"/>
      <x:c r="W492" s="78"/>
      <x:c r="X492" s="78"/>
      <x:c r="Y492" s="78"/>
      <x:c r="Z492" s="78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68"/>
      <x:c r="K493" s="43"/>
      <x:c r="L493" s="68"/>
      <x:c r="M493" s="43"/>
      <x:c r="N493" s="43"/>
      <x:c r="O493" s="43"/>
      <x:c r="P493" s="78"/>
      <x:c r="Q493" s="78"/>
      <x:c r="R493" s="78"/>
      <x:c r="S493" s="78"/>
      <x:c r="T493" s="78"/>
      <x:c r="U493" s="78"/>
      <x:c r="V493" s="78"/>
      <x:c r="W493" s="78"/>
      <x:c r="X493" s="78"/>
      <x:c r="Y493" s="78"/>
      <x:c r="Z493" s="78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68"/>
      <x:c r="K494" s="43"/>
      <x:c r="L494" s="68"/>
      <x:c r="M494" s="43"/>
      <x:c r="N494" s="43"/>
      <x:c r="O494" s="43"/>
      <x:c r="P494" s="78"/>
      <x:c r="Q494" s="78"/>
      <x:c r="R494" s="78"/>
      <x:c r="S494" s="78"/>
      <x:c r="T494" s="78"/>
      <x:c r="U494" s="78"/>
      <x:c r="V494" s="78"/>
      <x:c r="W494" s="78"/>
      <x:c r="X494" s="78"/>
      <x:c r="Y494" s="78"/>
      <x:c r="Z494" s="78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68"/>
      <x:c r="K495" s="43"/>
      <x:c r="L495" s="68"/>
      <x:c r="M495" s="43"/>
      <x:c r="N495" s="43"/>
      <x:c r="O495" s="43"/>
      <x:c r="P495" s="78"/>
      <x:c r="Q495" s="78"/>
      <x:c r="R495" s="78"/>
      <x:c r="S495" s="78"/>
      <x:c r="T495" s="78"/>
      <x:c r="U495" s="78"/>
      <x:c r="V495" s="78"/>
      <x:c r="W495" s="78"/>
      <x:c r="X495" s="78"/>
      <x:c r="Y495" s="78"/>
      <x:c r="Z495" s="78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68"/>
      <x:c r="K496" s="43"/>
      <x:c r="L496" s="68"/>
      <x:c r="M496" s="43"/>
      <x:c r="N496" s="43"/>
      <x:c r="O496" s="43"/>
      <x:c r="P496" s="78"/>
      <x:c r="Q496" s="78"/>
      <x:c r="R496" s="78"/>
      <x:c r="S496" s="78"/>
      <x:c r="T496" s="78"/>
      <x:c r="U496" s="78"/>
      <x:c r="V496" s="78"/>
      <x:c r="W496" s="78"/>
      <x:c r="X496" s="78"/>
      <x:c r="Y496" s="78"/>
      <x:c r="Z496" s="78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68"/>
      <x:c r="K497" s="43"/>
      <x:c r="L497" s="68"/>
      <x:c r="M497" s="43"/>
      <x:c r="N497" s="43"/>
      <x:c r="O497" s="43"/>
      <x:c r="P497" s="78"/>
      <x:c r="Q497" s="78"/>
      <x:c r="R497" s="78"/>
      <x:c r="S497" s="78"/>
      <x:c r="T497" s="78"/>
      <x:c r="U497" s="78"/>
      <x:c r="V497" s="78"/>
      <x:c r="W497" s="78"/>
      <x:c r="X497" s="78"/>
      <x:c r="Y497" s="78"/>
      <x:c r="Z497" s="78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68"/>
      <x:c r="K498" s="43"/>
      <x:c r="L498" s="68"/>
      <x:c r="M498" s="43"/>
      <x:c r="N498" s="43"/>
      <x:c r="O498" s="43"/>
      <x:c r="P498" s="78"/>
      <x:c r="Q498" s="78"/>
      <x:c r="R498" s="78"/>
      <x:c r="S498" s="78"/>
      <x:c r="T498" s="78"/>
      <x:c r="U498" s="78"/>
      <x:c r="V498" s="78"/>
      <x:c r="W498" s="78"/>
      <x:c r="X498" s="78"/>
      <x:c r="Y498" s="78"/>
      <x:c r="Z498" s="78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68"/>
      <x:c r="K499" s="43"/>
      <x:c r="L499" s="68"/>
      <x:c r="M499" s="43"/>
      <x:c r="N499" s="43"/>
      <x:c r="O499" s="43"/>
      <x:c r="P499" s="78"/>
      <x:c r="Q499" s="78"/>
      <x:c r="R499" s="78"/>
      <x:c r="S499" s="78"/>
      <x:c r="T499" s="78"/>
      <x:c r="U499" s="78"/>
      <x:c r="V499" s="78"/>
      <x:c r="W499" s="78"/>
      <x:c r="X499" s="78"/>
      <x:c r="Y499" s="78"/>
      <x:c r="Z499" s="78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68"/>
      <x:c r="K500" s="43"/>
      <x:c r="L500" s="68"/>
      <x:c r="M500" s="43"/>
      <x:c r="N500" s="43"/>
      <x:c r="O500" s="43"/>
      <x:c r="P500" s="78"/>
      <x:c r="Q500" s="78"/>
      <x:c r="R500" s="78"/>
      <x:c r="S500" s="78"/>
      <x:c r="T500" s="78"/>
      <x:c r="U500" s="78"/>
      <x:c r="V500" s="78"/>
      <x:c r="W500" s="78"/>
      <x:c r="X500" s="78"/>
      <x:c r="Y500" s="78"/>
      <x:c r="Z500" s="78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68"/>
      <x:c r="K501" s="43"/>
      <x:c r="L501" s="68"/>
      <x:c r="M501" s="43"/>
      <x:c r="N501" s="43"/>
      <x:c r="O501" s="43"/>
      <x:c r="P501" s="78"/>
      <x:c r="Q501" s="78"/>
      <x:c r="R501" s="78"/>
      <x:c r="S501" s="78"/>
      <x:c r="T501" s="78"/>
      <x:c r="U501" s="78"/>
      <x:c r="V501" s="78"/>
      <x:c r="W501" s="78"/>
      <x:c r="X501" s="78"/>
      <x:c r="Y501" s="78"/>
      <x:c r="Z501" s="78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68"/>
      <x:c r="K502" s="43"/>
      <x:c r="L502" s="68"/>
      <x:c r="M502" s="43"/>
      <x:c r="N502" s="43"/>
      <x:c r="O502" s="43"/>
      <x:c r="P502" s="78"/>
      <x:c r="Q502" s="78"/>
      <x:c r="R502" s="78"/>
      <x:c r="S502" s="78"/>
      <x:c r="T502" s="78"/>
      <x:c r="U502" s="78"/>
      <x:c r="V502" s="78"/>
      <x:c r="W502" s="78"/>
      <x:c r="X502" s="78"/>
      <x:c r="Y502" s="78"/>
      <x:c r="Z502" s="78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68"/>
      <x:c r="K503" s="43"/>
      <x:c r="L503" s="68"/>
      <x:c r="M503" s="43"/>
      <x:c r="N503" s="43"/>
      <x:c r="O503" s="43"/>
      <x:c r="P503" s="78"/>
      <x:c r="Q503" s="78"/>
      <x:c r="R503" s="78"/>
      <x:c r="S503" s="78"/>
      <x:c r="T503" s="78"/>
      <x:c r="U503" s="78"/>
      <x:c r="V503" s="78"/>
      <x:c r="W503" s="78"/>
      <x:c r="X503" s="78"/>
      <x:c r="Y503" s="78"/>
      <x:c r="Z503" s="78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68"/>
      <x:c r="K504" s="43"/>
      <x:c r="L504" s="68"/>
      <x:c r="M504" s="43"/>
      <x:c r="N504" s="43"/>
      <x:c r="O504" s="43"/>
      <x:c r="P504" s="78"/>
      <x:c r="Q504" s="78"/>
      <x:c r="R504" s="78"/>
      <x:c r="S504" s="78"/>
      <x:c r="T504" s="78"/>
      <x:c r="U504" s="78"/>
      <x:c r="V504" s="78"/>
      <x:c r="W504" s="78"/>
      <x:c r="X504" s="78"/>
      <x:c r="Y504" s="78"/>
      <x:c r="Z504" s="78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68"/>
      <x:c r="K505" s="43"/>
      <x:c r="L505" s="68"/>
      <x:c r="M505" s="43"/>
      <x:c r="N505" s="43"/>
      <x:c r="O505" s="43"/>
      <x:c r="P505" s="78"/>
      <x:c r="Q505" s="78"/>
      <x:c r="R505" s="78"/>
      <x:c r="S505" s="78"/>
      <x:c r="T505" s="78"/>
      <x:c r="U505" s="78"/>
      <x:c r="V505" s="78"/>
      <x:c r="W505" s="78"/>
      <x:c r="X505" s="78"/>
      <x:c r="Y505" s="78"/>
      <x:c r="Z505" s="78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68"/>
      <x:c r="K506" s="43"/>
      <x:c r="L506" s="68"/>
      <x:c r="M506" s="43"/>
      <x:c r="N506" s="43"/>
      <x:c r="O506" s="43"/>
      <x:c r="P506" s="78"/>
      <x:c r="Q506" s="78"/>
      <x:c r="R506" s="78"/>
      <x:c r="S506" s="78"/>
      <x:c r="T506" s="78"/>
      <x:c r="U506" s="78"/>
      <x:c r="V506" s="78"/>
      <x:c r="W506" s="78"/>
      <x:c r="X506" s="78"/>
      <x:c r="Y506" s="78"/>
      <x:c r="Z506" s="78"/>
    </x:row>
  </x:sheetData>
  <x:mergeCells>
    <x:mergeCell ref="A4:O4"/>
  </x:mergeCells>
  <x:dataValidations count="2">
    <x:dataValidation type="list" errorStyle="stop" operator="between" allowBlank="0" showDropDown="0" showInputMessage="0" showErrorMessage="0" sqref="G7:G506">
      <x:formula1>"Open,Under review,Resolved,Exception accepted,Closed"</x:formula1>
      <x:formula2>0</x:formula2>
    </x:dataValidation>
    <x:dataValidation type="list" errorStyle="stop" operator="between" allowBlank="0" showDropDown="0" showInputMessage="0" showErrorMessage="0" sqref="H7:H506">
      <x:formula1>"Material,Potentially material,Not material,Unknown"</x:formula1>
      <x:formula2>0</x:formula2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2" width="18" style="1" hidden="0" customWidth="1"/>
    <x:col min="3" max="3" width="24" style="1" hidden="0" customWidth="1"/>
    <x:col min="4" max="4" width="18" style="1" hidden="0" customWidth="1"/>
    <x:col min="5" max="5" width="24" style="1" hidden="0" customWidth="1"/>
    <x:col min="6" max="6" width="28" style="1" hidden="0" customWidth="1"/>
    <x:col min="7" max="7" width="20" style="1" hidden="0" customWidth="1"/>
    <x:col min="8" max="8" width="18" style="1" hidden="0" customWidth="1"/>
    <x:col min="9" max="9" width="16" style="1" hidden="0" customWidth="1"/>
    <x:col min="10" max="10" width="18" style="1" hidden="0" customWidth="1"/>
    <x:col min="11" max="11" width="38" style="1" hidden="0" customWidth="1"/>
    <x:col min="12" max="12" width="16" style="1" hidden="0" customWidth="1"/>
    <x:col min="13" max="13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2056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2057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32" t="s">
        <x:v>1838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 ht="33.75" hidden="0" customHeight="1">
      <x:c r="A6" s="27" t="s">
        <x:v>2058</x:v>
      </x:c>
      <x:c r="B6" s="27" t="s">
        <x:v>1057</x:v>
      </x:c>
      <x:c r="C6" s="27" t="s">
        <x:v>2059</x:v>
      </x:c>
      <x:c r="D6" s="28" t="s">
        <x:v>1945</x:v>
      </x:c>
      <x:c r="E6" s="28" t="s">
        <x:v>2060</x:v>
      </x:c>
      <x:c r="F6" s="28" t="s">
        <x:v>2061</x:v>
      </x:c>
      <x:c r="G6" s="28" t="s">
        <x:v>2062</x:v>
      </x:c>
      <x:c r="H6" s="28" t="s">
        <x:v>2063</x:v>
      </x:c>
      <x:c r="I6" s="27" t="s">
        <x:v>1060</x:v>
      </x:c>
      <x:c r="J6" s="28" t="s">
        <x:v>531</x:v>
      </x:c>
      <x:c r="K6" s="28" t="s">
        <x:v>2042</x:v>
      </x:c>
      <x:c r="L6" s="27" t="s">
        <x:v>2043</x:v>
      </x:c>
      <x:c r="M6" s="28" t="s">
        <x:v>448</x:v>
      </x:c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4" hidden="0" customHeight="1">
      <x:c r="A7" s="149" t="str">
        <x:v>REC-TEST-1</x:v>
      </x:c>
      <x:c r="B7" s="149" t="str">
        <x:v>ASM-NGOB-V42-TEST</x:v>
      </x:c>
      <x:c r="C7" s="149" t="str">
        <x:v>Revenue</x:v>
      </x:c>
      <x:c r="D7" s="149" t="str">
        <x:v>2024-2025</x:v>
      </x:c>
      <x:c r="E7" s="402" t="n">
        <x:v>9333926.19</x:v>
      </x:c>
      <x:c r="F7" s="402" t="n">
        <x:f>IF(ISNUMBER('41_METRIC_RESULTS'!I7),'41_METRIC_RESULTS'!I7,"")</x:f>
        <x:v>9333926.19</x:v>
      </x:c>
      <x:c r="G7" s="402" t="n">
        <x:f>IF(AND(ISNUMBER(E7),ISNUMBER(F7)),F7-E7,"")</x:f>
        <x:v>0</x:v>
      </x:c>
      <x:c r="H7" s="402" t="n">
        <x:v>0.01</x:v>
      </x:c>
      <x:c r="I7" s="149" t="str">
        <x:f>IF(ISNUMBER(G7),IF(ABS(G7)&lt;=H7,"PASS","FAIL"),"NOT TESTED")</x:f>
        <x:v>PASS</x:v>
      </x:c>
      <x:c r="J7" s="149" t="str">
        <x:v>SRC-NGOB-V18</x:v>
      </x:c>
      <x:c r="K7" s="149" t="str">
        <x:v>41_METRIC_RESULTS!I7</x:v>
      </x:c>
      <x:c r="L7" s="150" t="d">
        <x:v>2026-10-04T00:00:00.000Z</x:v>
      </x:c>
      <x:c r="M7" s="149" t="str">
        <x:v>Original cached V18 control versus unchanged template result.</x:v>
      </x:c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 ht="24" hidden="0" customHeight="1">
      <x:c r="A8" s="149" t="str">
        <x:v>REC-TEST-2</x:v>
      </x:c>
      <x:c r="B8" s="149" t="str">
        <x:v>ASM-NGOB-V42-TEST</x:v>
      </x:c>
      <x:c r="C8" s="149" t="str">
        <x:v>Cash after debt</x:v>
      </x:c>
      <x:c r="D8" s="149" t="str">
        <x:v>2024-2025</x:v>
      </x:c>
      <x:c r="E8" s="402" t="n">
        <x:v>3009494.0599999996</x:v>
      </x:c>
      <x:c r="F8" s="402" t="str">
        <x:f>IF(ISNUMBER('41_METRIC_RESULTS'!I11),'41_METRIC_RESULTS'!I11,"")</x:f>
      </x:c>
      <x:c r="G8" s="402" t="str">
        <x:f>IF(AND(ISNUMBER(E8),ISNUMBER(F8)),F8-E8,"")</x:f>
      </x:c>
      <x:c r="H8" s="402" t="n">
        <x:v>0.01</x:v>
      </x:c>
      <x:c r="I8" s="149" t="str">
        <x:f>IF(ISNUMBER(G8),IF(ABS(G8)&lt;=H8,"PASS","FAIL"),"NOT TESTED")</x:f>
        <x:v>NOT TESTED</x:v>
      </x:c>
      <x:c r="J8" s="149" t="str">
        <x:v>SRC-NGOB-V18</x:v>
      </x:c>
      <x:c r="K8" s="149" t="str">
        <x:v>41_METRIC_RESULTS!I11</x:v>
      </x:c>
      <x:c r="L8" s="150" t="d">
        <x:v>2026-10-04T00:00:00.000Z</x:v>
      </x:c>
      <x:c r="M8" s="149" t="str">
        <x:v>Original cached V18 control versus unchanged template result.</x:v>
      </x:c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 ht="24" hidden="0" customHeight="1">
      <x:c r="A9" s="149" t="str">
        <x:v>REC-TEST-3</x:v>
      </x:c>
      <x:c r="B9" s="149" t="str">
        <x:v>ASM-NGOB-V42-TEST</x:v>
      </x:c>
      <x:c r="C9" s="149" t="str">
        <x:v>Closing reserve</x:v>
      </x:c>
      <x:c r="D9" s="149" t="str">
        <x:v>2024-2025</x:v>
      </x:c>
      <x:c r="E9" s="402" t="n">
        <x:v>5009494.06</x:v>
      </x:c>
      <x:c r="F9" s="402" t="n">
        <x:f>IF(ISNUMBER('41_METRIC_RESULTS'!I25),'41_METRIC_RESULTS'!I25,"")</x:f>
        <x:v>5009494.06</x:v>
      </x:c>
      <x:c r="G9" s="402" t="n">
        <x:f>IF(AND(ISNUMBER(E9),ISNUMBER(F9)),F9-E9,"")</x:f>
        <x:v>0</x:v>
      </x:c>
      <x:c r="H9" s="402" t="n">
        <x:v>0.01</x:v>
      </x:c>
      <x:c r="I9" s="149" t="str">
        <x:f>IF(ISNUMBER(G9),IF(ABS(G9)&lt;=H9,"PASS","FAIL"),"NOT TESTED")</x:f>
        <x:v>PASS</x:v>
      </x:c>
      <x:c r="J9" s="149" t="str">
        <x:v>SRC-NGOB-V18</x:v>
      </x:c>
      <x:c r="K9" s="149" t="str">
        <x:v>41_METRIC_RESULTS!I25</x:v>
      </x:c>
      <x:c r="L9" s="150" t="d">
        <x:v>2026-10-04T00:00:00.000Z</x:v>
      </x:c>
      <x:c r="M9" s="149" t="str">
        <x:v>Original cached V18 control versus unchanged template result.</x:v>
      </x:c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 ht="24" hidden="0" customHeight="1">
      <x:c r="A10" s="149" t="str">
        <x:v>REC-TEST-4</x:v>
      </x:c>
      <x:c r="B10" s="149" t="str">
        <x:v>ASM-NGOB-V42-TEST</x:v>
      </x:c>
      <x:c r="C10" s="149" t="str">
        <x:v>Revenue</x:v>
      </x:c>
      <x:c r="D10" s="149" t="str">
        <x:v>2025-2026</x:v>
      </x:c>
      <x:c r="E10" s="402" t="n">
        <x:v>9352051.4994</x:v>
      </x:c>
      <x:c r="F10" s="402" t="n">
        <x:f>IF(ISNUMBER('41_METRIC_RESULTS'!I30),'41_METRIC_RESULTS'!I30,"")</x:f>
        <x:v>9352051.4994</x:v>
      </x:c>
      <x:c r="G10" s="402" t="n">
        <x:f>IF(AND(ISNUMBER(E10),ISNUMBER(F10)),F10-E10,"")</x:f>
        <x:v>0</x:v>
      </x:c>
      <x:c r="H10" s="402" t="n">
        <x:v>0.01</x:v>
      </x:c>
      <x:c r="I10" s="149" t="str">
        <x:f>IF(ISNUMBER(G10),IF(ABS(G10)&lt;=H10,"PASS","FAIL"),"NOT TESTED")</x:f>
        <x:v>PASS</x:v>
      </x:c>
      <x:c r="J10" s="149" t="str">
        <x:v>SRC-NGOB-V18</x:v>
      </x:c>
      <x:c r="K10" s="149" t="str">
        <x:v>41_METRIC_RESULTS!I30</x:v>
      </x:c>
      <x:c r="L10" s="150" t="d">
        <x:v>2026-10-04T00:00:00.000Z</x:v>
      </x:c>
      <x:c r="M10" s="149" t="str">
        <x:v>Original cached V18 control versus unchanged template result.</x:v>
      </x:c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 ht="24" hidden="0" customHeight="1">
      <x:c r="A11" s="149" t="str">
        <x:v>REC-TEST-5</x:v>
      </x:c>
      <x:c r="B11" s="149" t="str">
        <x:v>ASM-NGOB-V42-TEST</x:v>
      </x:c>
      <x:c r="C11" s="149" t="str">
        <x:v>Cash after debt</x:v>
      </x:c>
      <x:c r="D11" s="149" t="str">
        <x:v>2025-2026</x:v>
      </x:c>
      <x:c r="E11" s="402" t="n">
        <x:v>-579019.8272788022</x:v>
      </x:c>
      <x:c r="F11" s="402" t="n">
        <x:f>IF(ISNUMBER('41_METRIC_RESULTS'!I34),'41_METRIC_RESULTS'!I34,"")</x:f>
        <x:v>-579019.8272788012</x:v>
      </x:c>
      <x:c r="G11" s="402" t="n">
        <x:f>IF(AND(ISNUMBER(E11),ISNUMBER(F11)),F11-E11,"")</x:f>
        <x:v>9.313225746154785e-10</x:v>
      </x:c>
      <x:c r="H11" s="402" t="n">
        <x:v>0.01</x:v>
      </x:c>
      <x:c r="I11" s="149" t="str">
        <x:f>IF(ISNUMBER(G11),IF(ABS(G11)&lt;=H11,"PASS","FAIL"),"NOT TESTED")</x:f>
        <x:v>PASS</x:v>
      </x:c>
      <x:c r="J11" s="149" t="str">
        <x:v>SRC-NGOB-V18</x:v>
      </x:c>
      <x:c r="K11" s="149" t="str">
        <x:v>41_METRIC_RESULTS!I34</x:v>
      </x:c>
      <x:c r="L11" s="150" t="d">
        <x:v>2026-10-04T00:00:00.000Z</x:v>
      </x:c>
      <x:c r="M11" s="149" t="str">
        <x:v>Original cached V18 control versus unchanged template result.</x:v>
      </x:c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 ht="24" hidden="0" customHeight="1">
      <x:c r="A12" s="149" t="str">
        <x:v>REC-TEST-6</x:v>
      </x:c>
      <x:c r="B12" s="149" t="str">
        <x:v>ASM-NGOB-V42-TEST</x:v>
      </x:c>
      <x:c r="C12" s="149" t="str">
        <x:v>Closing reserve</x:v>
      </x:c>
      <x:c r="D12" s="149" t="str">
        <x:v>2025-2026</x:v>
      </x:c>
      <x:c r="E12" s="402" t="n">
        <x:v>820980.1727211978</x:v>
      </x:c>
      <x:c r="F12" s="402" t="n">
        <x:f>IF(ISNUMBER('41_METRIC_RESULTS'!I48),'41_METRIC_RESULTS'!I48,"")</x:f>
        <x:v>820980.1727211978</x:v>
      </x:c>
      <x:c r="G12" s="402" t="n">
        <x:f>IF(AND(ISNUMBER(E12),ISNUMBER(F12)),F12-E12,"")</x:f>
        <x:v>0</x:v>
      </x:c>
      <x:c r="H12" s="402" t="n">
        <x:v>0.01</x:v>
      </x:c>
      <x:c r="I12" s="149" t="str">
        <x:f>IF(ISNUMBER(G12),IF(ABS(G12)&lt;=H12,"PASS","FAIL"),"NOT TESTED")</x:f>
        <x:v>PASS</x:v>
      </x:c>
      <x:c r="J12" s="149" t="str">
        <x:v>SRC-NGOB-V18</x:v>
      </x:c>
      <x:c r="K12" s="149" t="str">
        <x:v>41_METRIC_RESULTS!I48</x:v>
      </x:c>
      <x:c r="L12" s="150" t="d">
        <x:v>2026-10-04T00:00:00.000Z</x:v>
      </x:c>
      <x:c r="M12" s="149" t="str">
        <x:v>Original cached V18 control versus unchanged template result.</x:v>
      </x:c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 ht="24" hidden="0" customHeight="1">
      <x:c r="A13" s="149" t="str">
        <x:v>REC-TEST-7</x:v>
      </x:c>
      <x:c r="B13" s="149" t="str">
        <x:v>ASM-NGOB-V42-TEST</x:v>
      </x:c>
      <x:c r="C13" s="149" t="str">
        <x:v>Revenue</x:v>
      </x:c>
      <x:c r="D13" s="149" t="str">
        <x:v>2026-2027</x:v>
      </x:c>
      <x:c r="E13" s="402" t="n">
        <x:v>12696486.415908122</x:v>
      </x:c>
      <x:c r="F13" s="402" t="n">
        <x:f>IF(ISNUMBER('41_METRIC_RESULTS'!I53),'41_METRIC_RESULTS'!I53,"")</x:f>
        <x:v>12696486.415908122</x:v>
      </x:c>
      <x:c r="G13" s="402" t="n">
        <x:f>IF(AND(ISNUMBER(E13),ISNUMBER(F13)),F13-E13,"")</x:f>
        <x:v>0</x:v>
      </x:c>
      <x:c r="H13" s="402" t="n">
        <x:v>0.01</x:v>
      </x:c>
      <x:c r="I13" s="149" t="str">
        <x:f>IF(ISNUMBER(G13),IF(ABS(G13)&lt;=H13,"PASS","FAIL"),"NOT TESTED")</x:f>
        <x:v>PASS</x:v>
      </x:c>
      <x:c r="J13" s="149" t="str">
        <x:v>SRC-NGOB-V18</x:v>
      </x:c>
      <x:c r="K13" s="149" t="str">
        <x:v>41_METRIC_RESULTS!I53</x:v>
      </x:c>
      <x:c r="L13" s="150" t="d">
        <x:v>2026-10-04T00:00:00.000Z</x:v>
      </x:c>
      <x:c r="M13" s="149" t="str">
        <x:v>Original cached V18 control versus unchanged template result.</x:v>
      </x:c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 ht="24" hidden="0" customHeight="1">
      <x:c r="A14" s="149" t="str">
        <x:v>REC-TEST-8</x:v>
      </x:c>
      <x:c r="B14" s="149" t="str">
        <x:v>ASM-NGOB-V42-TEST</x:v>
      </x:c>
      <x:c r="C14" s="149" t="str">
        <x:v>Cash after debt</x:v>
      </x:c>
      <x:c r="D14" s="149" t="str">
        <x:v>2026-2027</x:v>
      </x:c>
      <x:c r="E14" s="402" t="n">
        <x:v>1491328.5831583198</x:v>
      </x:c>
      <x:c r="F14" s="402" t="n">
        <x:f>IF(ISNUMBER('41_METRIC_RESULTS'!I57),'41_METRIC_RESULTS'!I57,"")</x:f>
        <x:v>1491328.5831583198</x:v>
      </x:c>
      <x:c r="G14" s="402" t="n">
        <x:f>IF(AND(ISNUMBER(E14),ISNUMBER(F14)),F14-E14,"")</x:f>
        <x:v>0</x:v>
      </x:c>
      <x:c r="H14" s="402" t="n">
        <x:v>0.01</x:v>
      </x:c>
      <x:c r="I14" s="149" t="str">
        <x:f>IF(ISNUMBER(G14),IF(ABS(G14)&lt;=H14,"PASS","FAIL"),"NOT TESTED")</x:f>
        <x:v>PASS</x:v>
      </x:c>
      <x:c r="J14" s="149" t="str">
        <x:v>SRC-NGOB-V18</x:v>
      </x:c>
      <x:c r="K14" s="149" t="str">
        <x:v>41_METRIC_RESULTS!I57</x:v>
      </x:c>
      <x:c r="L14" s="150" t="d">
        <x:v>2026-10-04T00:00:00.000Z</x:v>
      </x:c>
      <x:c r="M14" s="149" t="str">
        <x:v>Original cached V18 control versus unchanged template result.</x:v>
      </x:c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 ht="24" hidden="0" customHeight="1">
      <x:c r="A15" s="149" t="str">
        <x:v>REC-TEST-9</x:v>
      </x:c>
      <x:c r="B15" s="149" t="str">
        <x:v>ASM-NGOB-V42-TEST</x:v>
      </x:c>
      <x:c r="C15" s="149" t="str">
        <x:v>Closing reserve</x:v>
      </x:c>
      <x:c r="D15" s="149" t="str">
        <x:v>2026-2027</x:v>
      </x:c>
      <x:c r="E15" s="402" t="n">
        <x:v>2312308.7558795176</x:v>
      </x:c>
      <x:c r="F15" s="402" t="n">
        <x:f>IF(ISNUMBER('41_METRIC_RESULTS'!I71),'41_METRIC_RESULTS'!I71,"")</x:f>
        <x:v>2312308.7558795176</x:v>
      </x:c>
      <x:c r="G15" s="402" t="n">
        <x:f>IF(AND(ISNUMBER(E15),ISNUMBER(F15)),F15-E15,"")</x:f>
        <x:v>0</x:v>
      </x:c>
      <x:c r="H15" s="402" t="n">
        <x:v>0.01</x:v>
      </x:c>
      <x:c r="I15" s="149" t="str">
        <x:f>IF(ISNUMBER(G15),IF(ABS(G15)&lt;=H15,"PASS","FAIL"),"NOT TESTED")</x:f>
        <x:v>PASS</x:v>
      </x:c>
      <x:c r="J15" s="149" t="str">
        <x:v>SRC-NGOB-V18</x:v>
      </x:c>
      <x:c r="K15" s="149" t="str">
        <x:v>41_METRIC_RESULTS!I71</x:v>
      </x:c>
      <x:c r="L15" s="150" t="d">
        <x:v>2026-10-04T00:00:00.000Z</x:v>
      </x:c>
      <x:c r="M15" s="149" t="str">
        <x:v>Original cached V18 control versus unchanged template result.</x:v>
      </x:c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 ht="24" hidden="0" customHeight="1">
      <x:c r="A16" s="149" t="str">
        <x:v>REC-TEST-10</x:v>
      </x:c>
      <x:c r="B16" s="149" t="str">
        <x:v>ASM-NGOB-V42-TEST</x:v>
      </x:c>
      <x:c r="C16" s="149" t="str">
        <x:v>Revenue</x:v>
      </x:c>
      <x:c r="D16" s="149" t="str">
        <x:v>2027-2028</x:v>
      </x:c>
      <x:c r="E16" s="402" t="n">
        <x:v>20486839.677352883</x:v>
      </x:c>
      <x:c r="F16" s="402" t="n">
        <x:f>IF(ISNUMBER('41_METRIC_RESULTS'!I76),'41_METRIC_RESULTS'!I76,"")</x:f>
        <x:v>20486839.677352883</x:v>
      </x:c>
      <x:c r="G16" s="402" t="n">
        <x:f>IF(AND(ISNUMBER(E16),ISNUMBER(F16)),F16-E16,"")</x:f>
        <x:v>0</x:v>
      </x:c>
      <x:c r="H16" s="402" t="n">
        <x:v>0.01</x:v>
      </x:c>
      <x:c r="I16" s="149" t="str">
        <x:f>IF(ISNUMBER(G16),IF(ABS(G16)&lt;=H16,"PASS","FAIL"),"NOT TESTED")</x:f>
        <x:v>PASS</x:v>
      </x:c>
      <x:c r="J16" s="149" t="str">
        <x:v>SRC-NGOB-V18</x:v>
      </x:c>
      <x:c r="K16" s="149" t="str">
        <x:v>41_METRIC_RESULTS!I76</x:v>
      </x:c>
      <x:c r="L16" s="150" t="d">
        <x:v>2026-10-04T00:00:00.000Z</x:v>
      </x:c>
      <x:c r="M16" s="149" t="str">
        <x:v>Original cached V18 control versus unchanged template result.</x:v>
      </x:c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 ht="24" hidden="0" customHeight="1">
      <x:c r="A17" s="149" t="str">
        <x:v>REC-TEST-11</x:v>
      </x:c>
      <x:c r="B17" s="149" t="str">
        <x:v>ASM-NGOB-V42-TEST</x:v>
      </x:c>
      <x:c r="C17" s="149" t="str">
        <x:v>Cash after debt</x:v>
      </x:c>
      <x:c r="D17" s="149" t="str">
        <x:v>2027-2028</x:v>
      </x:c>
      <x:c r="E17" s="402" t="n">
        <x:v>3325553.426300414</x:v>
      </x:c>
      <x:c r="F17" s="402" t="n">
        <x:f>IF(ISNUMBER('41_METRIC_RESULTS'!I80),'41_METRIC_RESULTS'!I80,"")</x:f>
        <x:v>3325553.426300416</x:v>
      </x:c>
      <x:c r="G17" s="402" t="n">
        <x:f>IF(AND(ISNUMBER(E17),ISNUMBER(F17)),F17-E17,"")</x:f>
        <x:v>1.862645149230957e-9</x:v>
      </x:c>
      <x:c r="H17" s="402" t="n">
        <x:v>0.01</x:v>
      </x:c>
      <x:c r="I17" s="149" t="str">
        <x:f>IF(ISNUMBER(G17),IF(ABS(G17)&lt;=H17,"PASS","FAIL"),"NOT TESTED")</x:f>
        <x:v>PASS</x:v>
      </x:c>
      <x:c r="J17" s="149" t="str">
        <x:v>SRC-NGOB-V18</x:v>
      </x:c>
      <x:c r="K17" s="149" t="str">
        <x:v>41_METRIC_RESULTS!I80</x:v>
      </x:c>
      <x:c r="L17" s="150" t="d">
        <x:v>2026-10-04T00:00:00.000Z</x:v>
      </x:c>
      <x:c r="M17" s="149" t="str">
        <x:v>Original cached V18 control versus unchanged template result.</x:v>
      </x:c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 ht="24" hidden="0" customHeight="1">
      <x:c r="A18" s="165" t="str">
        <x:v>REC-TEST-12</x:v>
      </x:c>
      <x:c r="B18" s="165" t="str">
        <x:v>ASM-NGOB-V42-TEST</x:v>
      </x:c>
      <x:c r="C18" s="165" t="str">
        <x:v>Closing reserve</x:v>
      </x:c>
      <x:c r="D18" s="165" t="str">
        <x:v>2027-2028</x:v>
      </x:c>
      <x:c r="E18" s="403" t="n">
        <x:v>5637862.182179932</x:v>
      </x:c>
      <x:c r="F18" s="403" t="n">
        <x:f>IF(ISNUMBER('41_METRIC_RESULTS'!I94),'41_METRIC_RESULTS'!I94,"")</x:f>
        <x:v>5637862.182179932</x:v>
      </x:c>
      <x:c r="G18" s="403" t="n">
        <x:f>IF(AND(ISNUMBER(E18),ISNUMBER(F18)),F18-E18,"")</x:f>
        <x:v>0</x:v>
      </x:c>
      <x:c r="H18" s="403" t="n">
        <x:v>0.01</x:v>
      </x:c>
      <x:c r="I18" s="165" t="str">
        <x:f>IF(ISNUMBER(G18),IF(ABS(G18)&lt;=H18,"PASS","FAIL"),"NOT TESTED")</x:f>
        <x:v>PASS</x:v>
      </x:c>
      <x:c r="J18" s="165" t="str">
        <x:v>SRC-NGOB-V18</x:v>
      </x:c>
      <x:c r="K18" s="165" t="str">
        <x:v>41_METRIC_RESULTS!I94</x:v>
      </x:c>
      <x:c r="L18" s="168" t="d">
        <x:v>2026-10-04T00:00:00.000Z</x:v>
      </x:c>
      <x:c r="M18" s="165" t="str">
        <x:v>Original cached V18 control versus unchanged template result.</x:v>
      </x:c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 ht="24" hidden="0" customHeight="1">
      <x:c r="A19" s="149" t="str">
        <x:v>REC-TEST-13</x:v>
      </x:c>
      <x:c r="B19" s="149" t="str">
        <x:v>ASM-NGOB-V42-TEST</x:v>
      </x:c>
      <x:c r="C19" s="149" t="str">
        <x:v>Revenue</x:v>
      </x:c>
      <x:c r="D19" s="149" t="str">
        <x:v>2028-2029</x:v>
      </x:c>
      <x:c r="E19" s="402" t="n">
        <x:v>23804779.906901665</x:v>
      </x:c>
      <x:c r="F19" s="402" t="n">
        <x:f>IF(ISNUMBER('41_METRIC_RESULTS'!I99),'41_METRIC_RESULTS'!I99,"")</x:f>
        <x:v>23804779.906901665</x:v>
      </x:c>
      <x:c r="G19" s="402" t="n">
        <x:f>IF(AND(ISNUMBER(E19),ISNUMBER(F19)),F19-E19,"")</x:f>
        <x:v>0</x:v>
      </x:c>
      <x:c r="H19" s="402" t="n">
        <x:v>0.01</x:v>
      </x:c>
      <x:c r="I19" s="149" t="str">
        <x:f>IF(ISNUMBER(G19),IF(ABS(G19)&lt;=H19,"PASS","FAIL"),"NOT TESTED")</x:f>
        <x:v>PASS</x:v>
      </x:c>
      <x:c r="J19" s="149" t="str">
        <x:v>SRC-NGOB-V18</x:v>
      </x:c>
      <x:c r="K19" s="149" t="str">
        <x:v>41_METRIC_RESULTS!I99</x:v>
      </x:c>
      <x:c r="L19" s="150" t="d">
        <x:v>2026-10-04T00:00:00.000Z</x:v>
      </x:c>
      <x:c r="M19" s="149" t="str">
        <x:v>Original cached V18 control versus unchanged template result.</x:v>
      </x:c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 ht="24" hidden="0" customHeight="1">
      <x:c r="A20" s="149" t="str">
        <x:v>REC-TEST-14</x:v>
      </x:c>
      <x:c r="B20" s="149" t="str">
        <x:v>ASM-NGOB-V42-TEST</x:v>
      </x:c>
      <x:c r="C20" s="149" t="str">
        <x:v>Cash after debt</x:v>
      </x:c>
      <x:c r="D20" s="149" t="str">
        <x:v>2028-2029</x:v>
      </x:c>
      <x:c r="E20" s="402" t="n">
        <x:v>2235153.14264334</x:v>
      </x:c>
      <x:c r="F20" s="402" t="n">
        <x:f>IF(ISNUMBER('41_METRIC_RESULTS'!I103),'41_METRIC_RESULTS'!I103,"")</x:f>
        <x:v>2235153.14264334</x:v>
      </x:c>
      <x:c r="G20" s="402" t="n">
        <x:f>IF(AND(ISNUMBER(E20),ISNUMBER(F20)),F20-E20,"")</x:f>
        <x:v>0</x:v>
      </x:c>
      <x:c r="H20" s="402" t="n">
        <x:v>0.01</x:v>
      </x:c>
      <x:c r="I20" s="149" t="str">
        <x:f>IF(ISNUMBER(G20),IF(ABS(G20)&lt;=H20,"PASS","FAIL"),"NOT TESTED")</x:f>
        <x:v>PASS</x:v>
      </x:c>
      <x:c r="J20" s="149" t="str">
        <x:v>SRC-NGOB-V18</x:v>
      </x:c>
      <x:c r="K20" s="149" t="str">
        <x:v>41_METRIC_RESULTS!I103</x:v>
      </x:c>
      <x:c r="L20" s="150" t="d">
        <x:v>2026-10-04T00:00:00.000Z</x:v>
      </x:c>
      <x:c r="M20" s="149" t="str">
        <x:v>Original cached V18 control versus unchanged template result.</x:v>
      </x:c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 ht="24" hidden="0" customHeight="1">
      <x:c r="A21" s="149" t="str">
        <x:v>REC-TEST-15</x:v>
      </x:c>
      <x:c r="B21" s="149" t="str">
        <x:v>ASM-NGOB-V42-TEST</x:v>
      </x:c>
      <x:c r="C21" s="149" t="str">
        <x:v>Closing reserve</x:v>
      </x:c>
      <x:c r="D21" s="149" t="str">
        <x:v>2028-2029</x:v>
      </x:c>
      <x:c r="E21" s="402" t="n">
        <x:v>7873015.3248232715</x:v>
      </x:c>
      <x:c r="F21" s="402" t="n">
        <x:f>IF(ISNUMBER('41_METRIC_RESULTS'!I117),'41_METRIC_RESULTS'!I117,"")</x:f>
        <x:v>7873015.3248232715</x:v>
      </x:c>
      <x:c r="G21" s="402" t="n">
        <x:f>IF(AND(ISNUMBER(E21),ISNUMBER(F21)),F21-E21,"")</x:f>
        <x:v>0</x:v>
      </x:c>
      <x:c r="H21" s="402" t="n">
        <x:v>0.01</x:v>
      </x:c>
      <x:c r="I21" s="149" t="str">
        <x:f>IF(ISNUMBER(G21),IF(ABS(G21)&lt;=H21,"PASS","FAIL"),"NOT TESTED")</x:f>
        <x:v>PASS</x:v>
      </x:c>
      <x:c r="J21" s="149" t="str">
        <x:v>SRC-NGOB-V18</x:v>
      </x:c>
      <x:c r="K21" s="149" t="str">
        <x:v>41_METRIC_RESULTS!I117</x:v>
      </x:c>
      <x:c r="L21" s="150" t="d">
        <x:v>2026-10-04T00:00:00.000Z</x:v>
      </x:c>
      <x:c r="M21" s="149" t="str">
        <x:v>Original cached V18 control versus unchanged template result.</x:v>
      </x:c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 ht="24" hidden="0" customHeight="1">
      <x:c r="A22" s="149" t="str">
        <x:v>REC-TEST-16</x:v>
      </x:c>
      <x:c r="B22" s="149" t="str">
        <x:v>ASM-NGOB-V42-TEST</x:v>
      </x:c>
      <x:c r="C22" s="149" t="str">
        <x:v>Revenue</x:v>
      </x:c>
      <x:c r="D22" s="149" t="str">
        <x:v>2029-2030</x:v>
      </x:c>
      <x:c r="E22" s="402" t="n">
        <x:v>26628295.394337088</x:v>
      </x:c>
      <x:c r="F22" s="402" t="n">
        <x:f>IF(ISNUMBER('41_METRIC_RESULTS'!I122),'41_METRIC_RESULTS'!I122,"")</x:f>
        <x:v>26628295.394337088</x:v>
      </x:c>
      <x:c r="G22" s="402" t="n">
        <x:f>IF(AND(ISNUMBER(E22),ISNUMBER(F22)),F22-E22,"")</x:f>
        <x:v>0</x:v>
      </x:c>
      <x:c r="H22" s="402" t="n">
        <x:v>0.01</x:v>
      </x:c>
      <x:c r="I22" s="149" t="str">
        <x:f>IF(ISNUMBER(G22),IF(ABS(G22)&lt;=H22,"PASS","FAIL"),"NOT TESTED")</x:f>
        <x:v>PASS</x:v>
      </x:c>
      <x:c r="J22" s="149" t="str">
        <x:v>SRC-NGOB-V18</x:v>
      </x:c>
      <x:c r="K22" s="149" t="str">
        <x:v>41_METRIC_RESULTS!I122</x:v>
      </x:c>
      <x:c r="L22" s="150" t="d">
        <x:v>2026-10-04T00:00:00.000Z</x:v>
      </x:c>
      <x:c r="M22" s="149" t="str">
        <x:v>Original cached V18 control versus unchanged template result.</x:v>
      </x:c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 ht="24" hidden="0" customHeight="1">
      <x:c r="A23" s="149" t="str">
        <x:v>REC-TEST-17</x:v>
      </x:c>
      <x:c r="B23" s="149" t="str">
        <x:v>ASM-NGOB-V42-TEST</x:v>
      </x:c>
      <x:c r="C23" s="149" t="str">
        <x:v>Cash after debt</x:v>
      </x:c>
      <x:c r="D23" s="149" t="str">
        <x:v>2029-2030</x:v>
      </x:c>
      <x:c r="E23" s="402" t="n">
        <x:v>-57113.97156585008</x:v>
      </x:c>
      <x:c r="F23" s="402" t="n">
        <x:f>IF(ISNUMBER('41_METRIC_RESULTS'!I126),'41_METRIC_RESULTS'!I126,"")</x:f>
        <x:v>-57113.97156585194</x:v>
      </x:c>
      <x:c r="G23" s="402" t="n">
        <x:f>IF(AND(ISNUMBER(E23),ISNUMBER(F23)),F23-E23,"")</x:f>
        <x:v>-1.862645149230957e-9</x:v>
      </x:c>
      <x:c r="H23" s="402" t="n">
        <x:v>0.01</x:v>
      </x:c>
      <x:c r="I23" s="149" t="str">
        <x:f>IF(ISNUMBER(G23),IF(ABS(G23)&lt;=H23,"PASS","FAIL"),"NOT TESTED")</x:f>
        <x:v>PASS</x:v>
      </x:c>
      <x:c r="J23" s="149" t="str">
        <x:v>SRC-NGOB-V18</x:v>
      </x:c>
      <x:c r="K23" s="149" t="str">
        <x:v>41_METRIC_RESULTS!I126</x:v>
      </x:c>
      <x:c r="L23" s="150" t="d">
        <x:v>2026-10-04T00:00:00.000Z</x:v>
      </x:c>
      <x:c r="M23" s="149" t="str">
        <x:v>Original cached V18 control versus unchanged template result.</x:v>
      </x:c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 ht="24" hidden="0" customHeight="1">
      <x:c r="A24" s="149" t="str">
        <x:v>REC-TEST-18</x:v>
      </x:c>
      <x:c r="B24" s="149" t="str">
        <x:v>ASM-NGOB-V42-TEST</x:v>
      </x:c>
      <x:c r="C24" s="149" t="str">
        <x:v>Closing reserve</x:v>
      </x:c>
      <x:c r="D24" s="149" t="str">
        <x:v>2029-2030</x:v>
      </x:c>
      <x:c r="E24" s="402" t="n">
        <x:v>7815901.353257421</x:v>
      </x:c>
      <x:c r="F24" s="402" t="n">
        <x:f>IF(ISNUMBER('41_METRIC_RESULTS'!I140),'41_METRIC_RESULTS'!I140,"")</x:f>
        <x:v>7815901.353257421</x:v>
      </x:c>
      <x:c r="G24" s="402" t="n">
        <x:f>IF(AND(ISNUMBER(E24),ISNUMBER(F24)),F24-E24,"")</x:f>
        <x:v>0</x:v>
      </x:c>
      <x:c r="H24" s="402" t="n">
        <x:v>0.01</x:v>
      </x:c>
      <x:c r="I24" s="149" t="str">
        <x:f>IF(ISNUMBER(G24),IF(ABS(G24)&lt;=H24,"PASS","FAIL"),"NOT TESTED")</x:f>
        <x:v>PASS</x:v>
      </x:c>
      <x:c r="J24" s="149" t="str">
        <x:v>SRC-NGOB-V18</x:v>
      </x:c>
      <x:c r="K24" s="149" t="str">
        <x:v>41_METRIC_RESULTS!I140</x:v>
      </x:c>
      <x:c r="L24" s="150" t="d">
        <x:v>2026-10-04T00:00:00.000Z</x:v>
      </x:c>
      <x:c r="M24" s="149" t="str">
        <x:v>Original cached V18 control versus unchanged template result.</x:v>
      </x:c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 ht="24" hidden="0" customHeight="1">
      <x:c r="A25" s="149" t="str">
        <x:v>REC-TEST-19</x:v>
      </x:c>
      <x:c r="B25" s="149" t="str">
        <x:v>ASM-NGOB-V42-TEST</x:v>
      </x:c>
      <x:c r="C25" s="149" t="str">
        <x:v>Revenue</x:v>
      </x:c>
      <x:c r="D25" s="149" t="str">
        <x:v>2030-2031</x:v>
      </x:c>
      <x:c r="E25" s="402" t="n">
        <x:v>27221516.866271142</x:v>
      </x:c>
      <x:c r="F25" s="402" t="n">
        <x:f>IF(ISNUMBER('41_METRIC_RESULTS'!I145),'41_METRIC_RESULTS'!I145,"")</x:f>
        <x:v>27221516.866271142</x:v>
      </x:c>
      <x:c r="G25" s="402" t="n">
        <x:f>IF(AND(ISNUMBER(E25),ISNUMBER(F25)),F25-E25,"")</x:f>
        <x:v>0</x:v>
      </x:c>
      <x:c r="H25" s="402" t="n">
        <x:v>0.01</x:v>
      </x:c>
      <x:c r="I25" s="149" t="str">
        <x:f>IF(ISNUMBER(G25),IF(ABS(G25)&lt;=H25,"PASS","FAIL"),"NOT TESTED")</x:f>
        <x:v>PASS</x:v>
      </x:c>
      <x:c r="J25" s="149" t="str">
        <x:v>SRC-NGOB-V18</x:v>
      </x:c>
      <x:c r="K25" s="149" t="str">
        <x:v>41_METRIC_RESULTS!I145</x:v>
      </x:c>
      <x:c r="L25" s="150" t="d">
        <x:v>2026-10-04T00:00:00.000Z</x:v>
      </x:c>
      <x:c r="M25" s="149" t="str">
        <x:v>Original cached V18 control versus unchanged template result.</x:v>
      </x:c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 ht="24" hidden="0" customHeight="1">
      <x:c r="A26" s="149" t="str">
        <x:v>REC-TEST-20</x:v>
      </x:c>
      <x:c r="B26" s="149" t="str">
        <x:v>ASM-NGOB-V42-TEST</x:v>
      </x:c>
      <x:c r="C26" s="149" t="str">
        <x:v>Cash after debt</x:v>
      </x:c>
      <x:c r="D26" s="149" t="str">
        <x:v>2030-2031</x:v>
      </x:c>
      <x:c r="E26" s="402" t="n">
        <x:v>236941.7413696088</x:v>
      </x:c>
      <x:c r="F26" s="402" t="n">
        <x:f>IF(ISNUMBER('41_METRIC_RESULTS'!I149),'41_METRIC_RESULTS'!I149,"")</x:f>
        <x:v>236941.7413696088</x:v>
      </x:c>
      <x:c r="G26" s="402" t="n">
        <x:f>IF(AND(ISNUMBER(E26),ISNUMBER(F26)),F26-E26,"")</x:f>
        <x:v>0</x:v>
      </x:c>
      <x:c r="H26" s="402" t="n">
        <x:v>0.01</x:v>
      </x:c>
      <x:c r="I26" s="149" t="str">
        <x:f>IF(ISNUMBER(G26),IF(ABS(G26)&lt;=H26,"PASS","FAIL"),"NOT TESTED")</x:f>
        <x:v>PASS</x:v>
      </x:c>
      <x:c r="J26" s="149" t="str">
        <x:v>SRC-NGOB-V18</x:v>
      </x:c>
      <x:c r="K26" s="149" t="str">
        <x:v>41_METRIC_RESULTS!I149</x:v>
      </x:c>
      <x:c r="L26" s="150" t="d">
        <x:v>2026-10-04T00:00:00.000Z</x:v>
      </x:c>
      <x:c r="M26" s="149" t="str">
        <x:v>Original cached V18 control versus unchanged template result.</x:v>
      </x:c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 ht="24" hidden="0" customHeight="1">
      <x:c r="A27" s="149" t="str">
        <x:v>REC-TEST-21</x:v>
      </x:c>
      <x:c r="B27" s="149" t="str">
        <x:v>ASM-NGOB-V42-TEST</x:v>
      </x:c>
      <x:c r="C27" s="149" t="str">
        <x:v>Closing reserve</x:v>
      </x:c>
      <x:c r="D27" s="149" t="str">
        <x:v>2030-2031</x:v>
      </x:c>
      <x:c r="E27" s="402" t="n">
        <x:v>8052843.09462703</x:v>
      </x:c>
      <x:c r="F27" s="402" t="n">
        <x:f>IF(ISNUMBER('41_METRIC_RESULTS'!I163),'41_METRIC_RESULTS'!I163,"")</x:f>
        <x:v>8052843.09462703</x:v>
      </x:c>
      <x:c r="G27" s="402" t="n">
        <x:f>IF(AND(ISNUMBER(E27),ISNUMBER(F27)),F27-E27,"")</x:f>
        <x:v>0</x:v>
      </x:c>
      <x:c r="H27" s="402" t="n">
        <x:v>0.01</x:v>
      </x:c>
      <x:c r="I27" s="149" t="str">
        <x:f>IF(ISNUMBER(G27),IF(ABS(G27)&lt;=H27,"PASS","FAIL"),"NOT TESTED")</x:f>
        <x:v>PASS</x:v>
      </x:c>
      <x:c r="J27" s="149" t="str">
        <x:v>SRC-NGOB-V18</x:v>
      </x:c>
      <x:c r="K27" s="149" t="str">
        <x:v>41_METRIC_RESULTS!I163</x:v>
      </x:c>
      <x:c r="L27" s="150" t="d">
        <x:v>2026-10-04T00:00:00.000Z</x:v>
      </x:c>
      <x:c r="M27" s="149" t="str">
        <x:v>Original cached V18 control versus unchanged template result.</x:v>
      </x:c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 ht="24" hidden="0" customHeight="1">
      <x:c r="A28" s="149" t="str">
        <x:v>REC-TEST-22</x:v>
      </x:c>
      <x:c r="B28" s="149" t="str">
        <x:v>ASM-NGOB-V42-TEST</x:v>
      </x:c>
      <x:c r="C28" s="149" t="str">
        <x:v>Revenue</x:v>
      </x:c>
      <x:c r="D28" s="149" t="str">
        <x:v>2031-2032</x:v>
      </x:c>
      <x:c r="E28" s="402" t="n">
        <x:v>27905966.86367594</x:v>
      </x:c>
      <x:c r="F28" s="402" t="n">
        <x:f>IF(ISNUMBER('41_METRIC_RESULTS'!I168),'41_METRIC_RESULTS'!I168,"")</x:f>
        <x:v>27905966.86367594</x:v>
      </x:c>
      <x:c r="G28" s="402" t="n">
        <x:f>IF(AND(ISNUMBER(E28),ISNUMBER(F28)),F28-E28,"")</x:f>
        <x:v>0</x:v>
      </x:c>
      <x:c r="H28" s="402" t="n">
        <x:v>0.01</x:v>
      </x:c>
      <x:c r="I28" s="149" t="str">
        <x:f>IF(ISNUMBER(G28),IF(ABS(G28)&lt;=H28,"PASS","FAIL"),"NOT TESTED")</x:f>
        <x:v>PASS</x:v>
      </x:c>
      <x:c r="J28" s="149" t="str">
        <x:v>SRC-NGOB-V18</x:v>
      </x:c>
      <x:c r="K28" s="149" t="str">
        <x:v>41_METRIC_RESULTS!I168</x:v>
      </x:c>
      <x:c r="L28" s="150" t="d">
        <x:v>2026-10-04T00:00:00.000Z</x:v>
      </x:c>
      <x:c r="M28" s="149" t="str">
        <x:v>Original cached V18 control versus unchanged template result.</x:v>
      </x:c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 ht="24" hidden="0" customHeight="1">
      <x:c r="A29" s="149" t="str">
        <x:v>REC-TEST-23</x:v>
      </x:c>
      <x:c r="B29" s="149" t="str">
        <x:v>ASM-NGOB-V42-TEST</x:v>
      </x:c>
      <x:c r="C29" s="149" t="str">
        <x:v>Cash after debt</x:v>
      </x:c>
      <x:c r="D29" s="149" t="str">
        <x:v>2031-2032</x:v>
      </x:c>
      <x:c r="E29" s="402" t="n">
        <x:v>-487836.6691360809</x:v>
      </x:c>
      <x:c r="F29" s="402" t="n">
        <x:f>IF(ISNUMBER('41_METRIC_RESULTS'!I172),'41_METRIC_RESULTS'!I172,"")</x:f>
        <x:v>-487836.6691360809</x:v>
      </x:c>
      <x:c r="G29" s="402" t="n">
        <x:f>IF(AND(ISNUMBER(E29),ISNUMBER(F29)),F29-E29,"")</x:f>
        <x:v>0</x:v>
      </x:c>
      <x:c r="H29" s="402" t="n">
        <x:v>0.01</x:v>
      </x:c>
      <x:c r="I29" s="149" t="str">
        <x:f>IF(ISNUMBER(G29),IF(ABS(G29)&lt;=H29,"PASS","FAIL"),"NOT TESTED")</x:f>
        <x:v>PASS</x:v>
      </x:c>
      <x:c r="J29" s="149" t="str">
        <x:v>SRC-NGOB-V18</x:v>
      </x:c>
      <x:c r="K29" s="149" t="str">
        <x:v>41_METRIC_RESULTS!I172</x:v>
      </x:c>
      <x:c r="L29" s="150" t="d">
        <x:v>2026-10-04T00:00:00.000Z</x:v>
      </x:c>
      <x:c r="M29" s="149" t="str">
        <x:v>Original cached V18 control versus unchanged template result.</x:v>
      </x:c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 ht="24" hidden="0" customHeight="1">
      <x:c r="A30" s="149" t="str">
        <x:v>REC-TEST-24</x:v>
      </x:c>
      <x:c r="B30" s="149" t="str">
        <x:v>ASM-NGOB-V42-TEST</x:v>
      </x:c>
      <x:c r="C30" s="149" t="str">
        <x:v>Closing reserve</x:v>
      </x:c>
      <x:c r="D30" s="149" t="str">
        <x:v>2031-2032</x:v>
      </x:c>
      <x:c r="E30" s="402" t="n">
        <x:v>7565006.425490949</x:v>
      </x:c>
      <x:c r="F30" s="402" t="n">
        <x:f>IF(ISNUMBER('41_METRIC_RESULTS'!I186),'41_METRIC_RESULTS'!I186,"")</x:f>
        <x:v>7565006.425490949</x:v>
      </x:c>
      <x:c r="G30" s="402" t="n">
        <x:f>IF(AND(ISNUMBER(E30),ISNUMBER(F30)),F30-E30,"")</x:f>
        <x:v>0</x:v>
      </x:c>
      <x:c r="H30" s="402" t="n">
        <x:v>0.01</x:v>
      </x:c>
      <x:c r="I30" s="149" t="str">
        <x:f>IF(ISNUMBER(G30),IF(ABS(G30)&lt;=H30,"PASS","FAIL"),"NOT TESTED")</x:f>
        <x:v>PASS</x:v>
      </x:c>
      <x:c r="J30" s="149" t="str">
        <x:v>SRC-NGOB-V18</x:v>
      </x:c>
      <x:c r="K30" s="149" t="str">
        <x:v>41_METRIC_RESULTS!I186</x:v>
      </x:c>
      <x:c r="L30" s="150" t="d">
        <x:v>2026-10-04T00:00:00.000Z</x:v>
      </x:c>
      <x:c r="M30" s="149" t="str">
        <x:v>Original cached V18 control versus unchanged template result.</x:v>
      </x:c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 ht="24" hidden="0" customHeight="1">
      <x:c r="A31" s="149" t="str">
        <x:v>REC-TEST-25</x:v>
      </x:c>
      <x:c r="B31" s="149" t="str">
        <x:v>ASM-NGOB-V42-TEST</x:v>
      </x:c>
      <x:c r="C31" s="149" t="str">
        <x:v>Revenue</x:v>
      </x:c>
      <x:c r="D31" s="149" t="str">
        <x:v>2032-2033</x:v>
      </x:c>
      <x:c r="E31" s="402" t="n">
        <x:v>28145780.057912</x:v>
      </x:c>
      <x:c r="F31" s="402" t="n">
        <x:f>IF(ISNUMBER('41_METRIC_RESULTS'!I191),'41_METRIC_RESULTS'!I191,"")</x:f>
        <x:v>28145780.057912</x:v>
      </x:c>
      <x:c r="G31" s="402" t="n">
        <x:f>IF(AND(ISNUMBER(E31),ISNUMBER(F31)),F31-E31,"")</x:f>
        <x:v>0</x:v>
      </x:c>
      <x:c r="H31" s="402" t="n">
        <x:v>0.01</x:v>
      </x:c>
      <x:c r="I31" s="149" t="str">
        <x:f>IF(ISNUMBER(G31),IF(ABS(G31)&lt;=H31,"PASS","FAIL"),"NOT TESTED")</x:f>
        <x:v>PASS</x:v>
      </x:c>
      <x:c r="J31" s="149" t="str">
        <x:v>SRC-NGOB-V18</x:v>
      </x:c>
      <x:c r="K31" s="149" t="str">
        <x:v>41_METRIC_RESULTS!I191</x:v>
      </x:c>
      <x:c r="L31" s="150" t="d">
        <x:v>2026-10-04T00:00:00.000Z</x:v>
      </x:c>
      <x:c r="M31" s="149" t="str">
        <x:v>Original cached V18 control versus unchanged template result.</x:v>
      </x:c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 ht="24" hidden="0" customHeight="1">
      <x:c r="A32" s="149" t="str">
        <x:v>REC-TEST-26</x:v>
      </x:c>
      <x:c r="B32" s="149" t="str">
        <x:v>ASM-NGOB-V42-TEST</x:v>
      </x:c>
      <x:c r="C32" s="149" t="str">
        <x:v>Cash after debt</x:v>
      </x:c>
      <x:c r="D32" s="149" t="str">
        <x:v>2032-2033</x:v>
      </x:c>
      <x:c r="E32" s="402" t="n">
        <x:v>1188463.5479248166</x:v>
      </x:c>
      <x:c r="F32" s="402" t="n">
        <x:f>IF(ISNUMBER('41_METRIC_RESULTS'!I195),'41_METRIC_RESULTS'!I195,"")</x:f>
        <x:v>1188463.5479248185</x:v>
      </x:c>
      <x:c r="G32" s="402" t="n">
        <x:f>IF(AND(ISNUMBER(E32),ISNUMBER(F32)),F32-E32,"")</x:f>
        <x:v>1.862645149230957e-9</x:v>
      </x:c>
      <x:c r="H32" s="402" t="n">
        <x:v>0.01</x:v>
      </x:c>
      <x:c r="I32" s="149" t="str">
        <x:f>IF(ISNUMBER(G32),IF(ABS(G32)&lt;=H32,"PASS","FAIL"),"NOT TESTED")</x:f>
        <x:v>PASS</x:v>
      </x:c>
      <x:c r="J32" s="149" t="str">
        <x:v>SRC-NGOB-V18</x:v>
      </x:c>
      <x:c r="K32" s="149" t="str">
        <x:v>41_METRIC_RESULTS!I195</x:v>
      </x:c>
      <x:c r="L32" s="150" t="d">
        <x:v>2026-10-04T00:00:00.000Z</x:v>
      </x:c>
      <x:c r="M32" s="149" t="str">
        <x:v>Original cached V18 control versus unchanged template result.</x:v>
      </x:c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 ht="24" hidden="0" customHeight="1">
      <x:c r="A33" s="149" t="str">
        <x:v>REC-TEST-27</x:v>
      </x:c>
      <x:c r="B33" s="149" t="str">
        <x:v>ASM-NGOB-V42-TEST</x:v>
      </x:c>
      <x:c r="C33" s="149" t="str">
        <x:v>Closing reserve</x:v>
      </x:c>
      <x:c r="D33" s="149" t="str">
        <x:v>2032-2033</x:v>
      </x:c>
      <x:c r="E33" s="402" t="n">
        <x:v>8753469.973415766</x:v>
      </x:c>
      <x:c r="F33" s="402" t="n">
        <x:f>IF(ISNUMBER('41_METRIC_RESULTS'!I209),'41_METRIC_RESULTS'!I209,"")</x:f>
        <x:v>8753469.973415766</x:v>
      </x:c>
      <x:c r="G33" s="402" t="n">
        <x:f>IF(AND(ISNUMBER(E33),ISNUMBER(F33)),F33-E33,"")</x:f>
        <x:v>0</x:v>
      </x:c>
      <x:c r="H33" s="402" t="n">
        <x:v>0.01</x:v>
      </x:c>
      <x:c r="I33" s="149" t="str">
        <x:f>IF(ISNUMBER(G33),IF(ABS(G33)&lt;=H33,"PASS","FAIL"),"NOT TESTED")</x:f>
        <x:v>PASS</x:v>
      </x:c>
      <x:c r="J33" s="149" t="str">
        <x:v>SRC-NGOB-V18</x:v>
      </x:c>
      <x:c r="K33" s="149" t="str">
        <x:v>41_METRIC_RESULTS!I209</x:v>
      </x:c>
      <x:c r="L33" s="150" t="d">
        <x:v>2026-10-04T00:00:00.000Z</x:v>
      </x:c>
      <x:c r="M33" s="149" t="str">
        <x:v>Original cached V18 control versus unchanged template result.</x:v>
      </x:c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24" hidden="0" customHeight="1">
      <x:c r="A34" s="149" t="str">
        <x:v>REC-TEST-28</x:v>
      </x:c>
      <x:c r="B34" s="149" t="str">
        <x:v>ASM-NGOB-V42-TEST</x:v>
      </x:c>
      <x:c r="C34" s="149" t="str">
        <x:v>Revenue</x:v>
      </x:c>
      <x:c r="D34" s="149" t="str">
        <x:v>2033-2034</x:v>
      </x:c>
      <x:c r="E34" s="402" t="n">
        <x:v>28785954.116249535</x:v>
      </x:c>
      <x:c r="F34" s="402" t="n">
        <x:f>IF(ISNUMBER('41_METRIC_RESULTS'!I214),'41_METRIC_RESULTS'!I214,"")</x:f>
        <x:v>28785954.116249535</x:v>
      </x:c>
      <x:c r="G34" s="402" t="n">
        <x:f>IF(AND(ISNUMBER(E34),ISNUMBER(F34)),F34-E34,"")</x:f>
        <x:v>0</x:v>
      </x:c>
      <x:c r="H34" s="402" t="n">
        <x:v>0.01</x:v>
      </x:c>
      <x:c r="I34" s="149" t="str">
        <x:f>IF(ISNUMBER(G34),IF(ABS(G34)&lt;=H34,"PASS","FAIL"),"NOT TESTED")</x:f>
        <x:v>PASS</x:v>
      </x:c>
      <x:c r="J34" s="149" t="str">
        <x:v>SRC-NGOB-V18</x:v>
      </x:c>
      <x:c r="K34" s="149" t="str">
        <x:v>41_METRIC_RESULTS!I214</x:v>
      </x:c>
      <x:c r="L34" s="150" t="d">
        <x:v>2026-10-04T00:00:00.000Z</x:v>
      </x:c>
      <x:c r="M34" s="149" t="str">
        <x:v>Original cached V18 control versus unchanged template result.</x:v>
      </x:c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24" hidden="0" customHeight="1">
      <x:c r="A35" s="149" t="str">
        <x:v>REC-TEST-29</x:v>
      </x:c>
      <x:c r="B35" s="149" t="str">
        <x:v>ASM-NGOB-V42-TEST</x:v>
      </x:c>
      <x:c r="C35" s="149" t="str">
        <x:v>Cash after debt</x:v>
      </x:c>
      <x:c r="D35" s="149" t="str">
        <x:v>2033-2034</x:v>
      </x:c>
      <x:c r="E35" s="402" t="n">
        <x:v>1526368.8073528893</x:v>
      </x:c>
      <x:c r="F35" s="402" t="n">
        <x:f>IF(ISNUMBER('41_METRIC_RESULTS'!I218),'41_METRIC_RESULTS'!I218,"")</x:f>
        <x:v>1526368.8073528893</x:v>
      </x:c>
      <x:c r="G35" s="402" t="n">
        <x:f>IF(AND(ISNUMBER(E35),ISNUMBER(F35)),F35-E35,"")</x:f>
        <x:v>0</x:v>
      </x:c>
      <x:c r="H35" s="402" t="n">
        <x:v>0.01</x:v>
      </x:c>
      <x:c r="I35" s="149" t="str">
        <x:f>IF(ISNUMBER(G35),IF(ABS(G35)&lt;=H35,"PASS","FAIL"),"NOT TESTED")</x:f>
        <x:v>PASS</x:v>
      </x:c>
      <x:c r="J35" s="149" t="str">
        <x:v>SRC-NGOB-V18</x:v>
      </x:c>
      <x:c r="K35" s="149" t="str">
        <x:v>41_METRIC_RESULTS!I218</x:v>
      </x:c>
      <x:c r="L35" s="150" t="d">
        <x:v>2026-10-04T00:00:00.000Z</x:v>
      </x:c>
      <x:c r="M35" s="149" t="str">
        <x:v>Original cached V18 control versus unchanged template result.</x:v>
      </x:c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24" hidden="0" customHeight="1">
      <x:c r="A36" s="149" t="str">
        <x:v>REC-TEST-30</x:v>
      </x:c>
      <x:c r="B36" s="149" t="str">
        <x:v>ASM-NGOB-V42-TEST</x:v>
      </x:c>
      <x:c r="C36" s="149" t="str">
        <x:v>Closing reserve</x:v>
      </x:c>
      <x:c r="D36" s="149" t="str">
        <x:v>2033-2034</x:v>
      </x:c>
      <x:c r="E36" s="402" t="n">
        <x:v>10279838.780768655</x:v>
      </x:c>
      <x:c r="F36" s="402" t="n">
        <x:f>IF(ISNUMBER('41_METRIC_RESULTS'!I232),'41_METRIC_RESULTS'!I232,"")</x:f>
        <x:v>10279838.780768655</x:v>
      </x:c>
      <x:c r="G36" s="402" t="n">
        <x:f>IF(AND(ISNUMBER(E36),ISNUMBER(F36)),F36-E36,"")</x:f>
        <x:v>0</x:v>
      </x:c>
      <x:c r="H36" s="402" t="n">
        <x:v>0.01</x:v>
      </x:c>
      <x:c r="I36" s="149" t="str">
        <x:f>IF(ISNUMBER(G36),IF(ABS(G36)&lt;=H36,"PASS","FAIL"),"NOT TESTED")</x:f>
        <x:v>PASS</x:v>
      </x:c>
      <x:c r="J36" s="149" t="str">
        <x:v>SRC-NGOB-V18</x:v>
      </x:c>
      <x:c r="K36" s="149" t="str">
        <x:v>41_METRIC_RESULTS!I232</x:v>
      </x:c>
      <x:c r="L36" s="150" t="d">
        <x:v>2026-10-04T00:00:00.000Z</x:v>
      </x:c>
      <x:c r="M36" s="149" t="str">
        <x:v>Original cached V18 control versus unchanged template result.</x:v>
      </x:c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24" hidden="0" customHeight="1">
      <x:c r="A37" s="149" t="str">
        <x:v>REC-TEST-31</x:v>
      </x:c>
      <x:c r="B37" s="149" t="str">
        <x:v>ASM-NGOB-V42-TEST</x:v>
      </x:c>
      <x:c r="C37" s="149" t="str">
        <x:v>Revenue</x:v>
      </x:c>
      <x:c r="D37" s="149" t="str">
        <x:v>2034-2035</x:v>
      </x:c>
      <x:c r="E37" s="402" t="n">
        <x:v>29414896.142274756</x:v>
      </x:c>
      <x:c r="F37" s="402" t="n">
        <x:f>IF(ISNUMBER('41_METRIC_RESULTS'!I237),'41_METRIC_RESULTS'!I237,"")</x:f>
        <x:v>29414896.142274756</x:v>
      </x:c>
      <x:c r="G37" s="402" t="n">
        <x:f>IF(AND(ISNUMBER(E37),ISNUMBER(F37)),F37-E37,"")</x:f>
        <x:v>0</x:v>
      </x:c>
      <x:c r="H37" s="402" t="n">
        <x:v>0.01</x:v>
      </x:c>
      <x:c r="I37" s="149" t="str">
        <x:f>IF(ISNUMBER(G37),IF(ABS(G37)&lt;=H37,"PASS","FAIL"),"NOT TESTED")</x:f>
        <x:v>PASS</x:v>
      </x:c>
      <x:c r="J37" s="149" t="str">
        <x:v>SRC-NGOB-V18</x:v>
      </x:c>
      <x:c r="K37" s="149" t="str">
        <x:v>41_METRIC_RESULTS!I237</x:v>
      </x:c>
      <x:c r="L37" s="150" t="d">
        <x:v>2026-10-04T00:00:00.000Z</x:v>
      </x:c>
      <x:c r="M37" s="149" t="str">
        <x:v>Original cached V18 control versus unchanged template result.</x:v>
      </x:c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24" hidden="0" customHeight="1">
      <x:c r="A38" s="149" t="str">
        <x:v>REC-TEST-32</x:v>
      </x:c>
      <x:c r="B38" s="149" t="str">
        <x:v>ASM-NGOB-V42-TEST</x:v>
      </x:c>
      <x:c r="C38" s="149" t="str">
        <x:v>Cash after debt</x:v>
      </x:c>
      <x:c r="D38" s="149" t="str">
        <x:v>2034-2035</x:v>
      </x:c>
      <x:c r="E38" s="402" t="n">
        <x:v>1871127.2511573173</x:v>
      </x:c>
      <x:c r="F38" s="402" t="n">
        <x:f>IF(ISNUMBER('41_METRIC_RESULTS'!I241),'41_METRIC_RESULTS'!I241,"")</x:f>
        <x:v>1871127.2511573154</x:v>
      </x:c>
      <x:c r="G38" s="402" t="n">
        <x:f>IF(AND(ISNUMBER(E38),ISNUMBER(F38)),F38-E38,"")</x:f>
        <x:v>-1.862645149230957e-9</x:v>
      </x:c>
      <x:c r="H38" s="402" t="n">
        <x:v>0.01</x:v>
      </x:c>
      <x:c r="I38" s="149" t="str">
        <x:f>IF(ISNUMBER(G38),IF(ABS(G38)&lt;=H38,"PASS","FAIL"),"NOT TESTED")</x:f>
        <x:v>PASS</x:v>
      </x:c>
      <x:c r="J38" s="149" t="str">
        <x:v>SRC-NGOB-V18</x:v>
      </x:c>
      <x:c r="K38" s="149" t="str">
        <x:v>41_METRIC_RESULTS!I241</x:v>
      </x:c>
      <x:c r="L38" s="150" t="d">
        <x:v>2026-10-04T00:00:00.000Z</x:v>
      </x:c>
      <x:c r="M38" s="149" t="str">
        <x:v>Original cached V18 control versus unchanged template result.</x:v>
      </x:c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 ht="24" hidden="0" customHeight="1">
      <x:c r="A39" s="149" t="str">
        <x:v>REC-TEST-33</x:v>
      </x:c>
      <x:c r="B39" s="149" t="str">
        <x:v>ASM-NGOB-V42-TEST</x:v>
      </x:c>
      <x:c r="C39" s="149" t="str">
        <x:v>Closing reserve</x:v>
      </x:c>
      <x:c r="D39" s="149" t="str">
        <x:v>2034-2035</x:v>
      </x:c>
      <x:c r="E39" s="402" t="n">
        <x:v>12150966.031925973</x:v>
      </x:c>
      <x:c r="F39" s="402" t="n">
        <x:f>IF(ISNUMBER('41_METRIC_RESULTS'!I255),'41_METRIC_RESULTS'!I255,"")</x:f>
        <x:v>12150966.031925973</x:v>
      </x:c>
      <x:c r="G39" s="402" t="n">
        <x:f>IF(AND(ISNUMBER(E39),ISNUMBER(F39)),F39-E39,"")</x:f>
        <x:v>0</x:v>
      </x:c>
      <x:c r="H39" s="402" t="n">
        <x:v>0.01</x:v>
      </x:c>
      <x:c r="I39" s="149" t="str">
        <x:f>IF(ISNUMBER(G39),IF(ABS(G39)&lt;=H39,"PASS","FAIL"),"NOT TESTED")</x:f>
        <x:v>PASS</x:v>
      </x:c>
      <x:c r="J39" s="149" t="str">
        <x:v>SRC-NGOB-V18</x:v>
      </x:c>
      <x:c r="K39" s="149" t="str">
        <x:v>41_METRIC_RESULTS!I255</x:v>
      </x:c>
      <x:c r="L39" s="150" t="d">
        <x:v>2026-10-04T00:00:00.000Z</x:v>
      </x:c>
      <x:c r="M39" s="149" t="str">
        <x:v>Original cached V18 control versus unchanged template result.</x:v>
      </x:c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 ht="24" hidden="0" customHeight="1">
      <x:c r="A40" s="149"/>
      <x:c r="B40" s="149"/>
      <x:c r="C40" s="149"/>
      <x:c r="D40" s="149"/>
      <x:c r="E40" s="163"/>
      <x:c r="F40" s="163"/>
      <x:c r="G40" s="164"/>
      <x:c r="H40" s="163"/>
      <x:c r="I40" s="149"/>
      <x:c r="J40" s="149"/>
      <x:c r="K40" s="149"/>
      <x:c r="L40" s="150"/>
      <x:c r="M40" s="149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 ht="24" hidden="0" customHeight="1">
      <x:c r="A41" s="149"/>
      <x:c r="B41" s="149"/>
      <x:c r="C41" s="149"/>
      <x:c r="D41" s="149"/>
      <x:c r="E41" s="163"/>
      <x:c r="F41" s="163"/>
      <x:c r="G41" s="164"/>
      <x:c r="H41" s="163"/>
      <x:c r="I41" s="149"/>
      <x:c r="J41" s="149"/>
      <x:c r="K41" s="149"/>
      <x:c r="L41" s="150"/>
      <x:c r="M41" s="149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 ht="24" hidden="0" customHeight="1">
      <x:c r="A42" s="149"/>
      <x:c r="B42" s="149"/>
      <x:c r="C42" s="149"/>
      <x:c r="D42" s="149"/>
      <x:c r="E42" s="163"/>
      <x:c r="F42" s="163"/>
      <x:c r="G42" s="164"/>
      <x:c r="H42" s="163"/>
      <x:c r="I42" s="149"/>
      <x:c r="J42" s="149"/>
      <x:c r="K42" s="149"/>
      <x:c r="L42" s="150"/>
      <x:c r="M42" s="149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24" hidden="0" customHeight="1">
      <x:c r="A43" s="149"/>
      <x:c r="B43" s="149"/>
      <x:c r="C43" s="149"/>
      <x:c r="D43" s="149"/>
      <x:c r="E43" s="163"/>
      <x:c r="F43" s="163"/>
      <x:c r="G43" s="164"/>
      <x:c r="H43" s="163"/>
      <x:c r="I43" s="149"/>
      <x:c r="J43" s="149"/>
      <x:c r="K43" s="149"/>
      <x:c r="L43" s="150"/>
      <x:c r="M43" s="149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24" hidden="0" customHeight="1">
      <x:c r="A44" s="149"/>
      <x:c r="B44" s="149"/>
      <x:c r="C44" s="149"/>
      <x:c r="D44" s="149"/>
      <x:c r="E44" s="163"/>
      <x:c r="F44" s="163"/>
      <x:c r="G44" s="164"/>
      <x:c r="H44" s="163"/>
      <x:c r="I44" s="149"/>
      <x:c r="J44" s="149"/>
      <x:c r="K44" s="149"/>
      <x:c r="L44" s="150"/>
      <x:c r="M44" s="149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 ht="24" hidden="0" customHeight="1">
      <x:c r="A45" s="149"/>
      <x:c r="B45" s="149"/>
      <x:c r="C45" s="149"/>
      <x:c r="D45" s="149"/>
      <x:c r="E45" s="163"/>
      <x:c r="F45" s="163"/>
      <x:c r="G45" s="164"/>
      <x:c r="H45" s="163"/>
      <x:c r="I45" s="149"/>
      <x:c r="J45" s="149"/>
      <x:c r="K45" s="149"/>
      <x:c r="L45" s="150"/>
      <x:c r="M45" s="149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 ht="24" hidden="0" customHeight="1">
      <x:c r="A46" s="149"/>
      <x:c r="B46" s="149"/>
      <x:c r="C46" s="149"/>
      <x:c r="D46" s="149"/>
      <x:c r="E46" s="163"/>
      <x:c r="F46" s="163"/>
      <x:c r="G46" s="164"/>
      <x:c r="H46" s="163"/>
      <x:c r="I46" s="149"/>
      <x:c r="J46" s="149"/>
      <x:c r="K46" s="149"/>
      <x:c r="L46" s="150"/>
      <x:c r="M46" s="149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 ht="24" hidden="0" customHeight="1">
      <x:c r="A47" s="149"/>
      <x:c r="B47" s="149"/>
      <x:c r="C47" s="149"/>
      <x:c r="D47" s="149"/>
      <x:c r="E47" s="163"/>
      <x:c r="F47" s="163"/>
      <x:c r="G47" s="164"/>
      <x:c r="H47" s="163"/>
      <x:c r="I47" s="149"/>
      <x:c r="J47" s="149"/>
      <x:c r="K47" s="149"/>
      <x:c r="L47" s="150"/>
      <x:c r="M47" s="149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 ht="24" hidden="0" customHeight="1">
      <x:c r="A48" s="149"/>
      <x:c r="B48" s="149"/>
      <x:c r="C48" s="149"/>
      <x:c r="D48" s="149"/>
      <x:c r="E48" s="163"/>
      <x:c r="F48" s="163"/>
      <x:c r="G48" s="164"/>
      <x:c r="H48" s="163"/>
      <x:c r="I48" s="149"/>
      <x:c r="J48" s="149"/>
      <x:c r="K48" s="149"/>
      <x:c r="L48" s="150"/>
      <x:c r="M48" s="149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 ht="24" hidden="0" customHeight="1">
      <x:c r="A49" s="149"/>
      <x:c r="B49" s="149"/>
      <x:c r="C49" s="149"/>
      <x:c r="D49" s="149"/>
      <x:c r="E49" s="163"/>
      <x:c r="F49" s="163"/>
      <x:c r="G49" s="164"/>
      <x:c r="H49" s="163"/>
      <x:c r="I49" s="149"/>
      <x:c r="J49" s="149"/>
      <x:c r="K49" s="149"/>
      <x:c r="L49" s="150"/>
      <x:c r="M49" s="149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 ht="24" hidden="0" customHeight="1">
      <x:c r="A50" s="149"/>
      <x:c r="B50" s="149"/>
      <x:c r="C50" s="149"/>
      <x:c r="D50" s="149"/>
      <x:c r="E50" s="163"/>
      <x:c r="F50" s="163"/>
      <x:c r="G50" s="164"/>
      <x:c r="H50" s="163"/>
      <x:c r="I50" s="149"/>
      <x:c r="J50" s="149"/>
      <x:c r="K50" s="149"/>
      <x:c r="L50" s="150"/>
      <x:c r="M50" s="149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 ht="15" hidden="0" customHeight="1">
      <x:c r="A51" s="136"/>
      <x:c r="B51" s="136"/>
      <x:c r="C51" s="136"/>
      <x:c r="D51" s="136"/>
      <x:c r="E51" s="169"/>
      <x:c r="F51" s="169"/>
      <x:c r="G51" s="169"/>
      <x:c r="H51" s="169"/>
      <x:c r="I51" s="43"/>
      <x:c r="J51" s="136"/>
      <x:c r="K51" s="136"/>
      <x:c r="L51" s="14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 ht="15" hidden="0" customHeight="1">
      <x:c r="A52" s="136"/>
      <x:c r="B52" s="136"/>
      <x:c r="C52" s="136"/>
      <x:c r="D52" s="136"/>
      <x:c r="E52" s="169"/>
      <x:c r="F52" s="169"/>
      <x:c r="G52" s="169"/>
      <x:c r="H52" s="169"/>
      <x:c r="I52" s="43"/>
      <x:c r="J52" s="136"/>
      <x:c r="K52" s="136"/>
      <x:c r="L52" s="14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 ht="15" hidden="0" customHeight="1">
      <x:c r="A53" s="136"/>
      <x:c r="B53" s="136"/>
      <x:c r="C53" s="136"/>
      <x:c r="D53" s="136"/>
      <x:c r="E53" s="169"/>
      <x:c r="F53" s="169"/>
      <x:c r="G53" s="169"/>
      <x:c r="H53" s="169"/>
      <x:c r="I53" s="43"/>
      <x:c r="J53" s="136"/>
      <x:c r="K53" s="136"/>
      <x:c r="L53" s="14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 ht="15" hidden="0" customHeight="1">
      <x:c r="A54" s="136"/>
      <x:c r="B54" s="136"/>
      <x:c r="C54" s="136"/>
      <x:c r="D54" s="136"/>
      <x:c r="E54" s="169"/>
      <x:c r="F54" s="169"/>
      <x:c r="G54" s="169"/>
      <x:c r="H54" s="169"/>
      <x:c r="I54" s="43"/>
      <x:c r="J54" s="136"/>
      <x:c r="K54" s="136"/>
      <x:c r="L54" s="14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 ht="15" hidden="0" customHeight="1">
      <x:c r="A55" s="136"/>
      <x:c r="B55" s="136"/>
      <x:c r="C55" s="136"/>
      <x:c r="D55" s="136"/>
      <x:c r="E55" s="169"/>
      <x:c r="F55" s="169"/>
      <x:c r="G55" s="169"/>
      <x:c r="H55" s="169"/>
      <x:c r="I55" s="43"/>
      <x:c r="J55" s="136"/>
      <x:c r="K55" s="136"/>
      <x:c r="L55" s="14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 ht="15" hidden="0" customHeight="1">
      <x:c r="A56" s="136"/>
      <x:c r="B56" s="136"/>
      <x:c r="C56" s="136"/>
      <x:c r="D56" s="136"/>
      <x:c r="E56" s="169"/>
      <x:c r="F56" s="169"/>
      <x:c r="G56" s="169"/>
      <x:c r="H56" s="169"/>
      <x:c r="I56" s="43"/>
      <x:c r="J56" s="136"/>
      <x:c r="K56" s="136"/>
      <x:c r="L56" s="14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 ht="15" hidden="0" customHeight="1">
      <x:c r="A57" s="136"/>
      <x:c r="B57" s="136"/>
      <x:c r="C57" s="136"/>
      <x:c r="D57" s="136"/>
      <x:c r="E57" s="169"/>
      <x:c r="F57" s="169"/>
      <x:c r="G57" s="169"/>
      <x:c r="H57" s="169"/>
      <x:c r="I57" s="43"/>
      <x:c r="J57" s="136"/>
      <x:c r="K57" s="136"/>
      <x:c r="L57" s="14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 ht="15" hidden="0" customHeight="1">
      <x:c r="A58" s="136"/>
      <x:c r="B58" s="136"/>
      <x:c r="C58" s="136"/>
      <x:c r="D58" s="136"/>
      <x:c r="E58" s="169"/>
      <x:c r="F58" s="169"/>
      <x:c r="G58" s="169"/>
      <x:c r="H58" s="169"/>
      <x:c r="I58" s="43"/>
      <x:c r="J58" s="136"/>
      <x:c r="K58" s="136"/>
      <x:c r="L58" s="14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 ht="15" hidden="0" customHeight="1">
      <x:c r="A59" s="136"/>
      <x:c r="B59" s="136"/>
      <x:c r="C59" s="136"/>
      <x:c r="D59" s="136"/>
      <x:c r="E59" s="169"/>
      <x:c r="F59" s="169"/>
      <x:c r="G59" s="169"/>
      <x:c r="H59" s="169"/>
      <x:c r="I59" s="43"/>
      <x:c r="J59" s="136"/>
      <x:c r="K59" s="136"/>
      <x:c r="L59" s="14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 ht="15" hidden="0" customHeight="1">
      <x:c r="A60" s="136"/>
      <x:c r="B60" s="136"/>
      <x:c r="C60" s="136"/>
      <x:c r="D60" s="136"/>
      <x:c r="E60" s="169"/>
      <x:c r="F60" s="169"/>
      <x:c r="G60" s="169"/>
      <x:c r="H60" s="169"/>
      <x:c r="I60" s="43"/>
      <x:c r="J60" s="136"/>
      <x:c r="K60" s="136"/>
      <x:c r="L60" s="14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 ht="15" hidden="0" customHeight="1">
      <x:c r="A61" s="136"/>
      <x:c r="B61" s="136"/>
      <x:c r="C61" s="136"/>
      <x:c r="D61" s="136"/>
      <x:c r="E61" s="169"/>
      <x:c r="F61" s="169"/>
      <x:c r="G61" s="169"/>
      <x:c r="H61" s="169"/>
      <x:c r="I61" s="43"/>
      <x:c r="J61" s="136"/>
      <x:c r="K61" s="136"/>
      <x:c r="L61" s="14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 ht="15" hidden="0" customHeight="1">
      <x:c r="A62" s="136"/>
      <x:c r="B62" s="136"/>
      <x:c r="C62" s="136"/>
      <x:c r="D62" s="136"/>
      <x:c r="E62" s="169"/>
      <x:c r="F62" s="169"/>
      <x:c r="G62" s="169"/>
      <x:c r="H62" s="169"/>
      <x:c r="I62" s="43"/>
      <x:c r="J62" s="136"/>
      <x:c r="K62" s="136"/>
      <x:c r="L62" s="14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 ht="15" hidden="0" customHeight="1">
      <x:c r="A63" s="136"/>
      <x:c r="B63" s="136"/>
      <x:c r="C63" s="136"/>
      <x:c r="D63" s="136"/>
      <x:c r="E63" s="169"/>
      <x:c r="F63" s="169"/>
      <x:c r="G63" s="169"/>
      <x:c r="H63" s="169"/>
      <x:c r="I63" s="43"/>
      <x:c r="J63" s="136"/>
      <x:c r="K63" s="136"/>
      <x:c r="L63" s="14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 ht="15" hidden="0" customHeight="1">
      <x:c r="A64" s="136"/>
      <x:c r="B64" s="136"/>
      <x:c r="C64" s="136"/>
      <x:c r="D64" s="136"/>
      <x:c r="E64" s="169"/>
      <x:c r="F64" s="169"/>
      <x:c r="G64" s="169"/>
      <x:c r="H64" s="169"/>
      <x:c r="I64" s="43"/>
      <x:c r="J64" s="136"/>
      <x:c r="K64" s="136"/>
      <x:c r="L64" s="14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 ht="15" hidden="0" customHeight="1">
      <x:c r="A65" s="136"/>
      <x:c r="B65" s="136"/>
      <x:c r="C65" s="136"/>
      <x:c r="D65" s="136"/>
      <x:c r="E65" s="169"/>
      <x:c r="F65" s="169"/>
      <x:c r="G65" s="169"/>
      <x:c r="H65" s="169"/>
      <x:c r="I65" s="43"/>
      <x:c r="J65" s="136"/>
      <x:c r="K65" s="136"/>
      <x:c r="L65" s="14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 ht="15" hidden="0" customHeight="1">
      <x:c r="A66" s="136"/>
      <x:c r="B66" s="136"/>
      <x:c r="C66" s="136"/>
      <x:c r="D66" s="136"/>
      <x:c r="E66" s="169"/>
      <x:c r="F66" s="169"/>
      <x:c r="G66" s="169"/>
      <x:c r="H66" s="169"/>
      <x:c r="I66" s="43"/>
      <x:c r="J66" s="136"/>
      <x:c r="K66" s="136"/>
      <x:c r="L66" s="14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 ht="15" hidden="0" customHeight="1">
      <x:c r="A67" s="136"/>
      <x:c r="B67" s="136"/>
      <x:c r="C67" s="136"/>
      <x:c r="D67" s="136"/>
      <x:c r="E67" s="169"/>
      <x:c r="F67" s="169"/>
      <x:c r="G67" s="169"/>
      <x:c r="H67" s="169"/>
      <x:c r="I67" s="43"/>
      <x:c r="J67" s="136"/>
      <x:c r="K67" s="136"/>
      <x:c r="L67" s="14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 ht="15" hidden="0" customHeight="1">
      <x:c r="A68" s="136"/>
      <x:c r="B68" s="136"/>
      <x:c r="C68" s="136"/>
      <x:c r="D68" s="136"/>
      <x:c r="E68" s="169"/>
      <x:c r="F68" s="169"/>
      <x:c r="G68" s="169"/>
      <x:c r="H68" s="169"/>
      <x:c r="I68" s="43"/>
      <x:c r="J68" s="136"/>
      <x:c r="K68" s="136"/>
      <x:c r="L68" s="14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 ht="15" hidden="0" customHeight="1">
      <x:c r="A69" s="136"/>
      <x:c r="B69" s="136"/>
      <x:c r="C69" s="136"/>
      <x:c r="D69" s="136"/>
      <x:c r="E69" s="169"/>
      <x:c r="F69" s="169"/>
      <x:c r="G69" s="169"/>
      <x:c r="H69" s="169"/>
      <x:c r="I69" s="43"/>
      <x:c r="J69" s="136"/>
      <x:c r="K69" s="136"/>
      <x:c r="L69" s="14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 ht="15" hidden="0" customHeight="1">
      <x:c r="A70" s="136"/>
      <x:c r="B70" s="136"/>
      <x:c r="C70" s="136"/>
      <x:c r="D70" s="136"/>
      <x:c r="E70" s="169"/>
      <x:c r="F70" s="169"/>
      <x:c r="G70" s="169"/>
      <x:c r="H70" s="169"/>
      <x:c r="I70" s="43"/>
      <x:c r="J70" s="136"/>
      <x:c r="K70" s="136"/>
      <x:c r="L70" s="14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 ht="15" hidden="0" customHeight="1">
      <x:c r="A71" s="136"/>
      <x:c r="B71" s="136"/>
      <x:c r="C71" s="136"/>
      <x:c r="D71" s="136"/>
      <x:c r="E71" s="169"/>
      <x:c r="F71" s="169"/>
      <x:c r="G71" s="169"/>
      <x:c r="H71" s="169"/>
      <x:c r="I71" s="43"/>
      <x:c r="J71" s="136"/>
      <x:c r="K71" s="136"/>
      <x:c r="L71" s="14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 ht="15" hidden="0" customHeight="1">
      <x:c r="A72" s="136"/>
      <x:c r="B72" s="136"/>
      <x:c r="C72" s="136"/>
      <x:c r="D72" s="136"/>
      <x:c r="E72" s="169"/>
      <x:c r="F72" s="169"/>
      <x:c r="G72" s="169"/>
      <x:c r="H72" s="169"/>
      <x:c r="I72" s="43"/>
      <x:c r="J72" s="136"/>
      <x:c r="K72" s="136"/>
      <x:c r="L72" s="14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 ht="15" hidden="0" customHeight="1">
      <x:c r="A73" s="136"/>
      <x:c r="B73" s="136"/>
      <x:c r="C73" s="136"/>
      <x:c r="D73" s="136"/>
      <x:c r="E73" s="169"/>
      <x:c r="F73" s="169"/>
      <x:c r="G73" s="169"/>
      <x:c r="H73" s="169"/>
      <x:c r="I73" s="43"/>
      <x:c r="J73" s="136"/>
      <x:c r="K73" s="136"/>
      <x:c r="L73" s="14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 ht="15" hidden="0" customHeight="1">
      <x:c r="A74" s="136"/>
      <x:c r="B74" s="136"/>
      <x:c r="C74" s="136"/>
      <x:c r="D74" s="136"/>
      <x:c r="E74" s="169"/>
      <x:c r="F74" s="169"/>
      <x:c r="G74" s="169"/>
      <x:c r="H74" s="169"/>
      <x:c r="I74" s="43"/>
      <x:c r="J74" s="136"/>
      <x:c r="K74" s="136"/>
      <x:c r="L74" s="14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 ht="15" hidden="0" customHeight="1">
      <x:c r="A75" s="136"/>
      <x:c r="B75" s="136"/>
      <x:c r="C75" s="136"/>
      <x:c r="D75" s="136"/>
      <x:c r="E75" s="169"/>
      <x:c r="F75" s="169"/>
      <x:c r="G75" s="169"/>
      <x:c r="H75" s="169"/>
      <x:c r="I75" s="43"/>
      <x:c r="J75" s="136"/>
      <x:c r="K75" s="136"/>
      <x:c r="L75" s="14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 ht="15" hidden="0" customHeight="1">
      <x:c r="A76" s="136"/>
      <x:c r="B76" s="136"/>
      <x:c r="C76" s="136"/>
      <x:c r="D76" s="136"/>
      <x:c r="E76" s="169"/>
      <x:c r="F76" s="169"/>
      <x:c r="G76" s="169"/>
      <x:c r="H76" s="169"/>
      <x:c r="I76" s="43"/>
      <x:c r="J76" s="136"/>
      <x:c r="K76" s="136"/>
      <x:c r="L76" s="14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 ht="15" hidden="0" customHeight="1">
      <x:c r="A77" s="136"/>
      <x:c r="B77" s="136"/>
      <x:c r="C77" s="136"/>
      <x:c r="D77" s="136"/>
      <x:c r="E77" s="169"/>
      <x:c r="F77" s="169"/>
      <x:c r="G77" s="169"/>
      <x:c r="H77" s="169"/>
      <x:c r="I77" s="43"/>
      <x:c r="J77" s="136"/>
      <x:c r="K77" s="136"/>
      <x:c r="L77" s="14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 ht="15" hidden="0" customHeight="1">
      <x:c r="A78" s="136"/>
      <x:c r="B78" s="136"/>
      <x:c r="C78" s="136"/>
      <x:c r="D78" s="136"/>
      <x:c r="E78" s="169"/>
      <x:c r="F78" s="169"/>
      <x:c r="G78" s="169"/>
      <x:c r="H78" s="169"/>
      <x:c r="I78" s="43"/>
      <x:c r="J78" s="136"/>
      <x:c r="K78" s="136"/>
      <x:c r="L78" s="14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 ht="15" hidden="0" customHeight="1">
      <x:c r="A79" s="136"/>
      <x:c r="B79" s="136"/>
      <x:c r="C79" s="136"/>
      <x:c r="D79" s="136"/>
      <x:c r="E79" s="169"/>
      <x:c r="F79" s="169"/>
      <x:c r="G79" s="169"/>
      <x:c r="H79" s="169"/>
      <x:c r="I79" s="43"/>
      <x:c r="J79" s="136"/>
      <x:c r="K79" s="136"/>
      <x:c r="L79" s="14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 ht="15" hidden="0" customHeight="1">
      <x:c r="A80" s="136"/>
      <x:c r="B80" s="136"/>
      <x:c r="C80" s="136"/>
      <x:c r="D80" s="136"/>
      <x:c r="E80" s="169"/>
      <x:c r="F80" s="169"/>
      <x:c r="G80" s="169"/>
      <x:c r="H80" s="169"/>
      <x:c r="I80" s="43"/>
      <x:c r="J80" s="136"/>
      <x:c r="K80" s="136"/>
      <x:c r="L80" s="14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 ht="15" hidden="0" customHeight="1">
      <x:c r="A81" s="136"/>
      <x:c r="B81" s="136"/>
      <x:c r="C81" s="136"/>
      <x:c r="D81" s="136"/>
      <x:c r="E81" s="169"/>
      <x:c r="F81" s="169"/>
      <x:c r="G81" s="169"/>
      <x:c r="H81" s="169"/>
      <x:c r="I81" s="43"/>
      <x:c r="J81" s="136"/>
      <x:c r="K81" s="136"/>
      <x:c r="L81" s="14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 ht="15" hidden="0" customHeight="1">
      <x:c r="A82" s="136"/>
      <x:c r="B82" s="136"/>
      <x:c r="C82" s="136"/>
      <x:c r="D82" s="136"/>
      <x:c r="E82" s="169"/>
      <x:c r="F82" s="169"/>
      <x:c r="G82" s="169"/>
      <x:c r="H82" s="169"/>
      <x:c r="I82" s="43"/>
      <x:c r="J82" s="136"/>
      <x:c r="K82" s="136"/>
      <x:c r="L82" s="14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 ht="15" hidden="0" customHeight="1">
      <x:c r="A83" s="136"/>
      <x:c r="B83" s="136"/>
      <x:c r="C83" s="136"/>
      <x:c r="D83" s="136"/>
      <x:c r="E83" s="169"/>
      <x:c r="F83" s="169"/>
      <x:c r="G83" s="169"/>
      <x:c r="H83" s="169"/>
      <x:c r="I83" s="43"/>
      <x:c r="J83" s="136"/>
      <x:c r="K83" s="136"/>
      <x:c r="L83" s="14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 ht="15" hidden="0" customHeight="1">
      <x:c r="A84" s="136"/>
      <x:c r="B84" s="136"/>
      <x:c r="C84" s="136"/>
      <x:c r="D84" s="136"/>
      <x:c r="E84" s="169"/>
      <x:c r="F84" s="169"/>
      <x:c r="G84" s="169"/>
      <x:c r="H84" s="169"/>
      <x:c r="I84" s="43"/>
      <x:c r="J84" s="136"/>
      <x:c r="K84" s="136"/>
      <x:c r="L84" s="14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 ht="15" hidden="0" customHeight="1">
      <x:c r="A85" s="136"/>
      <x:c r="B85" s="136"/>
      <x:c r="C85" s="136"/>
      <x:c r="D85" s="136"/>
      <x:c r="E85" s="169"/>
      <x:c r="F85" s="169"/>
      <x:c r="G85" s="169"/>
      <x:c r="H85" s="169"/>
      <x:c r="I85" s="43"/>
      <x:c r="J85" s="136"/>
      <x:c r="K85" s="136"/>
      <x:c r="L85" s="14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 ht="15" hidden="0" customHeight="1">
      <x:c r="A86" s="136"/>
      <x:c r="B86" s="136"/>
      <x:c r="C86" s="136"/>
      <x:c r="D86" s="136"/>
      <x:c r="E86" s="169"/>
      <x:c r="F86" s="169"/>
      <x:c r="G86" s="169"/>
      <x:c r="H86" s="169"/>
      <x:c r="I86" s="43"/>
      <x:c r="J86" s="136"/>
      <x:c r="K86" s="136"/>
      <x:c r="L86" s="14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 ht="15" hidden="0" customHeight="1">
      <x:c r="A87" s="136"/>
      <x:c r="B87" s="136"/>
      <x:c r="C87" s="136"/>
      <x:c r="D87" s="136"/>
      <x:c r="E87" s="169"/>
      <x:c r="F87" s="169"/>
      <x:c r="G87" s="169"/>
      <x:c r="H87" s="169"/>
      <x:c r="I87" s="43"/>
      <x:c r="J87" s="136"/>
      <x:c r="K87" s="136"/>
      <x:c r="L87" s="14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 ht="15" hidden="0" customHeight="1">
      <x:c r="A88" s="136"/>
      <x:c r="B88" s="136"/>
      <x:c r="C88" s="136"/>
      <x:c r="D88" s="136"/>
      <x:c r="E88" s="169"/>
      <x:c r="F88" s="169"/>
      <x:c r="G88" s="169"/>
      <x:c r="H88" s="169"/>
      <x:c r="I88" s="43"/>
      <x:c r="J88" s="136"/>
      <x:c r="K88" s="136"/>
      <x:c r="L88" s="14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 ht="15" hidden="0" customHeight="1">
      <x:c r="A89" s="136"/>
      <x:c r="B89" s="136"/>
      <x:c r="C89" s="136"/>
      <x:c r="D89" s="136"/>
      <x:c r="E89" s="169"/>
      <x:c r="F89" s="169"/>
      <x:c r="G89" s="169"/>
      <x:c r="H89" s="169"/>
      <x:c r="I89" s="43"/>
      <x:c r="J89" s="136"/>
      <x:c r="K89" s="136"/>
      <x:c r="L89" s="14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 ht="15" hidden="0" customHeight="1">
      <x:c r="A90" s="136"/>
      <x:c r="B90" s="136"/>
      <x:c r="C90" s="136"/>
      <x:c r="D90" s="136"/>
      <x:c r="E90" s="169"/>
      <x:c r="F90" s="169"/>
      <x:c r="G90" s="169"/>
      <x:c r="H90" s="169"/>
      <x:c r="I90" s="43"/>
      <x:c r="J90" s="136"/>
      <x:c r="K90" s="136"/>
      <x:c r="L90" s="14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 ht="15" hidden="0" customHeight="1">
      <x:c r="A91" s="136"/>
      <x:c r="B91" s="136"/>
      <x:c r="C91" s="136"/>
      <x:c r="D91" s="136"/>
      <x:c r="E91" s="169"/>
      <x:c r="F91" s="169"/>
      <x:c r="G91" s="169"/>
      <x:c r="H91" s="169"/>
      <x:c r="I91" s="43"/>
      <x:c r="J91" s="136"/>
      <x:c r="K91" s="136"/>
      <x:c r="L91" s="14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 ht="15" hidden="0" customHeight="1">
      <x:c r="A92" s="136"/>
      <x:c r="B92" s="136"/>
      <x:c r="C92" s="136"/>
      <x:c r="D92" s="136"/>
      <x:c r="E92" s="169"/>
      <x:c r="F92" s="169"/>
      <x:c r="G92" s="169"/>
      <x:c r="H92" s="169"/>
      <x:c r="I92" s="43"/>
      <x:c r="J92" s="136"/>
      <x:c r="K92" s="136"/>
      <x:c r="L92" s="14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 ht="15" hidden="0" customHeight="1">
      <x:c r="A93" s="136"/>
      <x:c r="B93" s="136"/>
      <x:c r="C93" s="136"/>
      <x:c r="D93" s="136"/>
      <x:c r="E93" s="169"/>
      <x:c r="F93" s="169"/>
      <x:c r="G93" s="169"/>
      <x:c r="H93" s="169"/>
      <x:c r="I93" s="43"/>
      <x:c r="J93" s="136"/>
      <x:c r="K93" s="136"/>
      <x:c r="L93" s="14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 ht="15" hidden="0" customHeight="1">
      <x:c r="A94" s="136"/>
      <x:c r="B94" s="136"/>
      <x:c r="C94" s="136"/>
      <x:c r="D94" s="136"/>
      <x:c r="E94" s="169"/>
      <x:c r="F94" s="169"/>
      <x:c r="G94" s="169"/>
      <x:c r="H94" s="169"/>
      <x:c r="I94" s="43"/>
      <x:c r="J94" s="136"/>
      <x:c r="K94" s="136"/>
      <x:c r="L94" s="14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 ht="15" hidden="0" customHeight="1">
      <x:c r="A95" s="136"/>
      <x:c r="B95" s="136"/>
      <x:c r="C95" s="136"/>
      <x:c r="D95" s="136"/>
      <x:c r="E95" s="169"/>
      <x:c r="F95" s="169"/>
      <x:c r="G95" s="169"/>
      <x:c r="H95" s="169"/>
      <x:c r="I95" s="43"/>
      <x:c r="J95" s="136"/>
      <x:c r="K95" s="136"/>
      <x:c r="L95" s="14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 ht="15" hidden="0" customHeight="1">
      <x:c r="A96" s="136"/>
      <x:c r="B96" s="136"/>
      <x:c r="C96" s="136"/>
      <x:c r="D96" s="136"/>
      <x:c r="E96" s="169"/>
      <x:c r="F96" s="169"/>
      <x:c r="G96" s="169"/>
      <x:c r="H96" s="169"/>
      <x:c r="I96" s="43"/>
      <x:c r="J96" s="136"/>
      <x:c r="K96" s="136"/>
      <x:c r="L96" s="14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 ht="15" hidden="0" customHeight="1">
      <x:c r="A97" s="136"/>
      <x:c r="B97" s="136"/>
      <x:c r="C97" s="136"/>
      <x:c r="D97" s="136"/>
      <x:c r="E97" s="169"/>
      <x:c r="F97" s="169"/>
      <x:c r="G97" s="169"/>
      <x:c r="H97" s="169"/>
      <x:c r="I97" s="43"/>
      <x:c r="J97" s="136"/>
      <x:c r="K97" s="136"/>
      <x:c r="L97" s="14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 ht="15" hidden="0" customHeight="1">
      <x:c r="A98" s="136"/>
      <x:c r="B98" s="136"/>
      <x:c r="C98" s="136"/>
      <x:c r="D98" s="136"/>
      <x:c r="E98" s="169"/>
      <x:c r="F98" s="169"/>
      <x:c r="G98" s="169"/>
      <x:c r="H98" s="169"/>
      <x:c r="I98" s="43"/>
      <x:c r="J98" s="136"/>
      <x:c r="K98" s="136"/>
      <x:c r="L98" s="14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 ht="15" hidden="0" customHeight="1">
      <x:c r="A99" s="136"/>
      <x:c r="B99" s="136"/>
      <x:c r="C99" s="136"/>
      <x:c r="D99" s="136"/>
      <x:c r="E99" s="169"/>
      <x:c r="F99" s="169"/>
      <x:c r="G99" s="169"/>
      <x:c r="H99" s="169"/>
      <x:c r="I99" s="43"/>
      <x:c r="J99" s="136"/>
      <x:c r="K99" s="136"/>
      <x:c r="L99" s="14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 ht="15" hidden="0" customHeight="1">
      <x:c r="A100" s="136"/>
      <x:c r="B100" s="136"/>
      <x:c r="C100" s="136"/>
      <x:c r="D100" s="136"/>
      <x:c r="E100" s="169"/>
      <x:c r="F100" s="169"/>
      <x:c r="G100" s="169"/>
      <x:c r="H100" s="169"/>
      <x:c r="I100" s="43"/>
      <x:c r="J100" s="136"/>
      <x:c r="K100" s="136"/>
      <x:c r="L100" s="14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  <x:row r="101" ht="15" hidden="0" customHeight="1">
      <x:c r="A101" s="136"/>
      <x:c r="B101" s="136"/>
      <x:c r="C101" s="136"/>
      <x:c r="D101" s="136"/>
      <x:c r="E101" s="169"/>
      <x:c r="F101" s="169"/>
      <x:c r="G101" s="169"/>
      <x:c r="H101" s="169"/>
      <x:c r="I101" s="43"/>
      <x:c r="J101" s="136"/>
      <x:c r="K101" s="136"/>
      <x:c r="L101" s="146"/>
      <x:c r="M101" s="136"/>
      <x:c r="N101" s="136"/>
      <x:c r="O101" s="136"/>
      <x:c r="P101" s="136"/>
      <x:c r="Q101" s="136"/>
      <x:c r="R101" s="136"/>
      <x:c r="S101" s="136"/>
      <x:c r="T101" s="136"/>
      <x:c r="U101" s="136"/>
      <x:c r="V101" s="136"/>
      <x:c r="W101" s="136"/>
      <x:c r="X101" s="136"/>
      <x:c r="Y101" s="136"/>
      <x:c r="Z101" s="136"/>
    </x:row>
    <x:row r="102" ht="15" hidden="0" customHeight="1">
      <x:c r="A102" s="136"/>
      <x:c r="B102" s="136"/>
      <x:c r="C102" s="136"/>
      <x:c r="D102" s="136"/>
      <x:c r="E102" s="169"/>
      <x:c r="F102" s="169"/>
      <x:c r="G102" s="169"/>
      <x:c r="H102" s="169"/>
      <x:c r="I102" s="43"/>
      <x:c r="J102" s="136"/>
      <x:c r="K102" s="136"/>
      <x:c r="L102" s="146"/>
      <x:c r="M102" s="136"/>
      <x:c r="N102" s="136"/>
      <x:c r="O102" s="136"/>
      <x:c r="P102" s="136"/>
      <x:c r="Q102" s="136"/>
      <x:c r="R102" s="136"/>
      <x:c r="S102" s="136"/>
      <x:c r="T102" s="136"/>
      <x:c r="U102" s="136"/>
      <x:c r="V102" s="136"/>
      <x:c r="W102" s="136"/>
      <x:c r="X102" s="136"/>
      <x:c r="Y102" s="136"/>
      <x:c r="Z102" s="136"/>
    </x:row>
    <x:row r="103" ht="15" hidden="0" customHeight="1">
      <x:c r="A103" s="136"/>
      <x:c r="B103" s="136"/>
      <x:c r="C103" s="136"/>
      <x:c r="D103" s="136"/>
      <x:c r="E103" s="169"/>
      <x:c r="F103" s="169"/>
      <x:c r="G103" s="169"/>
      <x:c r="H103" s="169"/>
      <x:c r="I103" s="43"/>
      <x:c r="J103" s="136"/>
      <x:c r="K103" s="136"/>
      <x:c r="L103" s="146"/>
      <x:c r="M103" s="136"/>
      <x:c r="N103" s="136"/>
      <x:c r="O103" s="136"/>
      <x:c r="P103" s="136"/>
      <x:c r="Q103" s="136"/>
      <x:c r="R103" s="136"/>
      <x:c r="S103" s="136"/>
      <x:c r="T103" s="136"/>
      <x:c r="U103" s="136"/>
      <x:c r="V103" s="136"/>
      <x:c r="W103" s="136"/>
      <x:c r="X103" s="136"/>
      <x:c r="Y103" s="136"/>
      <x:c r="Z103" s="136"/>
    </x:row>
    <x:row r="104" ht="15" hidden="0" customHeight="1">
      <x:c r="A104" s="136"/>
      <x:c r="B104" s="136"/>
      <x:c r="C104" s="136"/>
      <x:c r="D104" s="136"/>
      <x:c r="E104" s="169"/>
      <x:c r="F104" s="169"/>
      <x:c r="G104" s="169"/>
      <x:c r="H104" s="169"/>
      <x:c r="I104" s="43"/>
      <x:c r="J104" s="136"/>
      <x:c r="K104" s="136"/>
      <x:c r="L104" s="146"/>
      <x:c r="M104" s="136"/>
      <x:c r="N104" s="136"/>
      <x:c r="O104" s="136"/>
      <x:c r="P104" s="136"/>
      <x:c r="Q104" s="136"/>
      <x:c r="R104" s="136"/>
      <x:c r="S104" s="136"/>
      <x:c r="T104" s="136"/>
      <x:c r="U104" s="136"/>
      <x:c r="V104" s="136"/>
      <x:c r="W104" s="136"/>
      <x:c r="X104" s="136"/>
      <x:c r="Y104" s="136"/>
      <x:c r="Z104" s="136"/>
    </x:row>
    <x:row r="105" ht="15" hidden="0" customHeight="1">
      <x:c r="A105" s="136"/>
      <x:c r="B105" s="136"/>
      <x:c r="C105" s="136"/>
      <x:c r="D105" s="136"/>
      <x:c r="E105" s="169"/>
      <x:c r="F105" s="169"/>
      <x:c r="G105" s="169"/>
      <x:c r="H105" s="169"/>
      <x:c r="I105" s="43"/>
      <x:c r="J105" s="136"/>
      <x:c r="K105" s="136"/>
      <x:c r="L105" s="146"/>
      <x:c r="M105" s="136"/>
      <x:c r="N105" s="136"/>
      <x:c r="O105" s="136"/>
      <x:c r="P105" s="136"/>
      <x:c r="Q105" s="136"/>
      <x:c r="R105" s="136"/>
      <x:c r="S105" s="136"/>
      <x:c r="T105" s="136"/>
      <x:c r="U105" s="136"/>
      <x:c r="V105" s="136"/>
      <x:c r="W105" s="136"/>
      <x:c r="X105" s="136"/>
      <x:c r="Y105" s="136"/>
      <x:c r="Z105" s="136"/>
    </x:row>
    <x:row r="106" ht="15" hidden="0" customHeight="1">
      <x:c r="A106" s="136"/>
      <x:c r="B106" s="136"/>
      <x:c r="C106" s="136"/>
      <x:c r="D106" s="136"/>
      <x:c r="E106" s="169"/>
      <x:c r="F106" s="169"/>
      <x:c r="G106" s="169"/>
      <x:c r="H106" s="169"/>
      <x:c r="I106" s="43"/>
      <x:c r="J106" s="136"/>
      <x:c r="K106" s="136"/>
      <x:c r="L106" s="146"/>
      <x:c r="M106" s="136"/>
      <x:c r="N106" s="136"/>
      <x:c r="O106" s="136"/>
      <x:c r="P106" s="136"/>
      <x:c r="Q106" s="136"/>
      <x:c r="R106" s="136"/>
      <x:c r="S106" s="136"/>
      <x:c r="T106" s="136"/>
      <x:c r="U106" s="136"/>
      <x:c r="V106" s="136"/>
      <x:c r="W106" s="136"/>
      <x:c r="X106" s="136"/>
      <x:c r="Y106" s="136"/>
      <x:c r="Z106" s="136"/>
    </x:row>
    <x:row r="107" ht="15" hidden="0" customHeight="1">
      <x:c r="A107" s="136"/>
      <x:c r="B107" s="136"/>
      <x:c r="C107" s="136"/>
      <x:c r="D107" s="136"/>
      <x:c r="E107" s="169"/>
      <x:c r="F107" s="169"/>
      <x:c r="G107" s="169"/>
      <x:c r="H107" s="169"/>
      <x:c r="I107" s="43"/>
      <x:c r="J107" s="136"/>
      <x:c r="K107" s="136"/>
      <x:c r="L107" s="146"/>
      <x:c r="M107" s="136"/>
      <x:c r="N107" s="136"/>
      <x:c r="O107" s="136"/>
      <x:c r="P107" s="136"/>
      <x:c r="Q107" s="136"/>
      <x:c r="R107" s="136"/>
      <x:c r="S107" s="136"/>
      <x:c r="T107" s="136"/>
      <x:c r="U107" s="136"/>
      <x:c r="V107" s="136"/>
      <x:c r="W107" s="136"/>
      <x:c r="X107" s="136"/>
      <x:c r="Y107" s="136"/>
      <x:c r="Z107" s="136"/>
    </x:row>
    <x:row r="108" ht="15" hidden="0" customHeight="1">
      <x:c r="A108" s="136"/>
      <x:c r="B108" s="136"/>
      <x:c r="C108" s="136"/>
      <x:c r="D108" s="136"/>
      <x:c r="E108" s="169"/>
      <x:c r="F108" s="169"/>
      <x:c r="G108" s="169"/>
      <x:c r="H108" s="169"/>
      <x:c r="I108" s="43"/>
      <x:c r="J108" s="136"/>
      <x:c r="K108" s="136"/>
      <x:c r="L108" s="146"/>
      <x:c r="M108" s="136"/>
      <x:c r="N108" s="136"/>
      <x:c r="O108" s="136"/>
      <x:c r="P108" s="136"/>
      <x:c r="Q108" s="136"/>
      <x:c r="R108" s="136"/>
      <x:c r="S108" s="136"/>
      <x:c r="T108" s="136"/>
      <x:c r="U108" s="136"/>
      <x:c r="V108" s="136"/>
      <x:c r="W108" s="136"/>
      <x:c r="X108" s="136"/>
      <x:c r="Y108" s="136"/>
      <x:c r="Z108" s="136"/>
    </x:row>
    <x:row r="109" ht="15" hidden="0" customHeight="1">
      <x:c r="A109" s="136"/>
      <x:c r="B109" s="136"/>
      <x:c r="C109" s="136"/>
      <x:c r="D109" s="136"/>
      <x:c r="E109" s="169"/>
      <x:c r="F109" s="169"/>
      <x:c r="G109" s="169"/>
      <x:c r="H109" s="169"/>
      <x:c r="I109" s="43"/>
      <x:c r="J109" s="136"/>
      <x:c r="K109" s="136"/>
      <x:c r="L109" s="146"/>
      <x:c r="M109" s="136"/>
      <x:c r="N109" s="136"/>
      <x:c r="O109" s="136"/>
      <x:c r="P109" s="136"/>
      <x:c r="Q109" s="136"/>
      <x:c r="R109" s="136"/>
      <x:c r="S109" s="136"/>
      <x:c r="T109" s="136"/>
      <x:c r="U109" s="136"/>
      <x:c r="V109" s="136"/>
      <x:c r="W109" s="136"/>
      <x:c r="X109" s="136"/>
      <x:c r="Y109" s="136"/>
      <x:c r="Z109" s="136"/>
    </x:row>
    <x:row r="110" ht="15" hidden="0" customHeight="1">
      <x:c r="A110" s="136"/>
      <x:c r="B110" s="136"/>
      <x:c r="C110" s="136"/>
      <x:c r="D110" s="136"/>
      <x:c r="E110" s="169"/>
      <x:c r="F110" s="169"/>
      <x:c r="G110" s="169"/>
      <x:c r="H110" s="169"/>
      <x:c r="I110" s="43"/>
      <x:c r="J110" s="136"/>
      <x:c r="K110" s="136"/>
      <x:c r="L110" s="146"/>
      <x:c r="M110" s="136"/>
      <x:c r="N110" s="136"/>
      <x:c r="O110" s="136"/>
      <x:c r="P110" s="136"/>
      <x:c r="Q110" s="136"/>
      <x:c r="R110" s="136"/>
      <x:c r="S110" s="136"/>
      <x:c r="T110" s="136"/>
      <x:c r="U110" s="136"/>
      <x:c r="V110" s="136"/>
      <x:c r="W110" s="136"/>
      <x:c r="X110" s="136"/>
      <x:c r="Y110" s="136"/>
      <x:c r="Z110" s="136"/>
    </x:row>
    <x:row r="111" ht="15" hidden="0" customHeight="1">
      <x:c r="A111" s="136"/>
      <x:c r="B111" s="136"/>
      <x:c r="C111" s="136"/>
      <x:c r="D111" s="136"/>
      <x:c r="E111" s="169"/>
      <x:c r="F111" s="169"/>
      <x:c r="G111" s="169"/>
      <x:c r="H111" s="169"/>
      <x:c r="I111" s="43"/>
      <x:c r="J111" s="136"/>
      <x:c r="K111" s="136"/>
      <x:c r="L111" s="146"/>
      <x:c r="M111" s="136"/>
      <x:c r="N111" s="136"/>
      <x:c r="O111" s="136"/>
      <x:c r="P111" s="136"/>
      <x:c r="Q111" s="136"/>
      <x:c r="R111" s="136"/>
      <x:c r="S111" s="136"/>
      <x:c r="T111" s="136"/>
      <x:c r="U111" s="136"/>
      <x:c r="V111" s="136"/>
      <x:c r="W111" s="136"/>
      <x:c r="X111" s="136"/>
      <x:c r="Y111" s="136"/>
      <x:c r="Z111" s="136"/>
    </x:row>
    <x:row r="112" ht="15" hidden="0" customHeight="1">
      <x:c r="A112" s="136"/>
      <x:c r="B112" s="136"/>
      <x:c r="C112" s="136"/>
      <x:c r="D112" s="136"/>
      <x:c r="E112" s="169"/>
      <x:c r="F112" s="169"/>
      <x:c r="G112" s="169"/>
      <x:c r="H112" s="169"/>
      <x:c r="I112" s="43"/>
      <x:c r="J112" s="136"/>
      <x:c r="K112" s="136"/>
      <x:c r="L112" s="146"/>
      <x:c r="M112" s="136"/>
      <x:c r="N112" s="136"/>
      <x:c r="O112" s="136"/>
      <x:c r="P112" s="136"/>
      <x:c r="Q112" s="136"/>
      <x:c r="R112" s="136"/>
      <x:c r="S112" s="136"/>
      <x:c r="T112" s="136"/>
      <x:c r="U112" s="136"/>
      <x:c r="V112" s="136"/>
      <x:c r="W112" s="136"/>
      <x:c r="X112" s="136"/>
      <x:c r="Y112" s="136"/>
      <x:c r="Z112" s="136"/>
    </x:row>
    <x:row r="113" ht="15" hidden="0" customHeight="1">
      <x:c r="A113" s="136"/>
      <x:c r="B113" s="136"/>
      <x:c r="C113" s="136"/>
      <x:c r="D113" s="136"/>
      <x:c r="E113" s="169"/>
      <x:c r="F113" s="169"/>
      <x:c r="G113" s="169"/>
      <x:c r="H113" s="169"/>
      <x:c r="I113" s="43"/>
      <x:c r="J113" s="136"/>
      <x:c r="K113" s="136"/>
      <x:c r="L113" s="146"/>
      <x:c r="M113" s="136"/>
      <x:c r="N113" s="136"/>
      <x:c r="O113" s="136"/>
      <x:c r="P113" s="136"/>
      <x:c r="Q113" s="136"/>
      <x:c r="R113" s="136"/>
      <x:c r="S113" s="136"/>
      <x:c r="T113" s="136"/>
      <x:c r="U113" s="136"/>
      <x:c r="V113" s="136"/>
      <x:c r="W113" s="136"/>
      <x:c r="X113" s="136"/>
      <x:c r="Y113" s="136"/>
      <x:c r="Z113" s="136"/>
    </x:row>
    <x:row r="114" ht="15" hidden="0" customHeight="1">
      <x:c r="A114" s="136"/>
      <x:c r="B114" s="136"/>
      <x:c r="C114" s="136"/>
      <x:c r="D114" s="136"/>
      <x:c r="E114" s="169"/>
      <x:c r="F114" s="169"/>
      <x:c r="G114" s="169"/>
      <x:c r="H114" s="169"/>
      <x:c r="I114" s="43"/>
      <x:c r="J114" s="136"/>
      <x:c r="K114" s="136"/>
      <x:c r="L114" s="146"/>
      <x:c r="M114" s="136"/>
      <x:c r="N114" s="136"/>
      <x:c r="O114" s="136"/>
      <x:c r="P114" s="136"/>
      <x:c r="Q114" s="136"/>
      <x:c r="R114" s="136"/>
      <x:c r="S114" s="136"/>
      <x:c r="T114" s="136"/>
      <x:c r="U114" s="136"/>
      <x:c r="V114" s="136"/>
      <x:c r="W114" s="136"/>
      <x:c r="X114" s="136"/>
      <x:c r="Y114" s="136"/>
      <x:c r="Z114" s="136"/>
    </x:row>
    <x:row r="115" ht="15" hidden="0" customHeight="1">
      <x:c r="A115" s="136"/>
      <x:c r="B115" s="136"/>
      <x:c r="C115" s="136"/>
      <x:c r="D115" s="136"/>
      <x:c r="E115" s="169"/>
      <x:c r="F115" s="169"/>
      <x:c r="G115" s="169"/>
      <x:c r="H115" s="169"/>
      <x:c r="I115" s="43"/>
      <x:c r="J115" s="136"/>
      <x:c r="K115" s="136"/>
      <x:c r="L115" s="146"/>
      <x:c r="M115" s="136"/>
      <x:c r="N115" s="136"/>
      <x:c r="O115" s="136"/>
      <x:c r="P115" s="136"/>
      <x:c r="Q115" s="136"/>
      <x:c r="R115" s="136"/>
      <x:c r="S115" s="136"/>
      <x:c r="T115" s="136"/>
      <x:c r="U115" s="136"/>
      <x:c r="V115" s="136"/>
      <x:c r="W115" s="136"/>
      <x:c r="X115" s="136"/>
      <x:c r="Y115" s="136"/>
      <x:c r="Z115" s="136"/>
    </x:row>
    <x:row r="116" ht="15" hidden="0" customHeight="1">
      <x:c r="A116" s="136"/>
      <x:c r="B116" s="136"/>
      <x:c r="C116" s="136"/>
      <x:c r="D116" s="136"/>
      <x:c r="E116" s="169"/>
      <x:c r="F116" s="169"/>
      <x:c r="G116" s="169"/>
      <x:c r="H116" s="169"/>
      <x:c r="I116" s="43"/>
      <x:c r="J116" s="136"/>
      <x:c r="K116" s="136"/>
      <x:c r="L116" s="146"/>
      <x:c r="M116" s="136"/>
      <x:c r="N116" s="136"/>
      <x:c r="O116" s="136"/>
      <x:c r="P116" s="136"/>
      <x:c r="Q116" s="136"/>
      <x:c r="R116" s="136"/>
      <x:c r="S116" s="136"/>
      <x:c r="T116" s="136"/>
      <x:c r="U116" s="136"/>
      <x:c r="V116" s="136"/>
      <x:c r="W116" s="136"/>
      <x:c r="X116" s="136"/>
      <x:c r="Y116" s="136"/>
      <x:c r="Z116" s="136"/>
    </x:row>
    <x:row r="117" ht="15" hidden="0" customHeight="1">
      <x:c r="A117" s="136"/>
      <x:c r="B117" s="136"/>
      <x:c r="C117" s="136"/>
      <x:c r="D117" s="136"/>
      <x:c r="E117" s="169"/>
      <x:c r="F117" s="169"/>
      <x:c r="G117" s="169"/>
      <x:c r="H117" s="169"/>
      <x:c r="I117" s="43"/>
      <x:c r="J117" s="136"/>
      <x:c r="K117" s="136"/>
      <x:c r="L117" s="146"/>
      <x:c r="M117" s="136"/>
      <x:c r="N117" s="136"/>
      <x:c r="O117" s="136"/>
      <x:c r="P117" s="136"/>
      <x:c r="Q117" s="136"/>
      <x:c r="R117" s="136"/>
      <x:c r="S117" s="136"/>
      <x:c r="T117" s="136"/>
      <x:c r="U117" s="136"/>
      <x:c r="V117" s="136"/>
      <x:c r="W117" s="136"/>
      <x:c r="X117" s="136"/>
      <x:c r="Y117" s="136"/>
      <x:c r="Z117" s="136"/>
    </x:row>
    <x:row r="118" ht="15" hidden="0" customHeight="1">
      <x:c r="A118" s="136"/>
      <x:c r="B118" s="136"/>
      <x:c r="C118" s="136"/>
      <x:c r="D118" s="136"/>
      <x:c r="E118" s="169"/>
      <x:c r="F118" s="169"/>
      <x:c r="G118" s="169"/>
      <x:c r="H118" s="169"/>
      <x:c r="I118" s="43"/>
      <x:c r="J118" s="136"/>
      <x:c r="K118" s="136"/>
      <x:c r="L118" s="146"/>
      <x:c r="M118" s="136"/>
      <x:c r="N118" s="136"/>
      <x:c r="O118" s="136"/>
      <x:c r="P118" s="136"/>
      <x:c r="Q118" s="136"/>
      <x:c r="R118" s="136"/>
      <x:c r="S118" s="136"/>
      <x:c r="T118" s="136"/>
      <x:c r="U118" s="136"/>
      <x:c r="V118" s="136"/>
      <x:c r="W118" s="136"/>
      <x:c r="X118" s="136"/>
      <x:c r="Y118" s="136"/>
      <x:c r="Z118" s="136"/>
    </x:row>
    <x:row r="119" ht="15" hidden="0" customHeight="1">
      <x:c r="A119" s="136"/>
      <x:c r="B119" s="136"/>
      <x:c r="C119" s="136"/>
      <x:c r="D119" s="136"/>
      <x:c r="E119" s="169"/>
      <x:c r="F119" s="169"/>
      <x:c r="G119" s="169"/>
      <x:c r="H119" s="169"/>
      <x:c r="I119" s="43"/>
      <x:c r="J119" s="136"/>
      <x:c r="K119" s="136"/>
      <x:c r="L119" s="146"/>
      <x:c r="M119" s="136"/>
      <x:c r="N119" s="136"/>
      <x:c r="O119" s="136"/>
      <x:c r="P119" s="136"/>
      <x:c r="Q119" s="136"/>
      <x:c r="R119" s="136"/>
      <x:c r="S119" s="136"/>
      <x:c r="T119" s="136"/>
      <x:c r="U119" s="136"/>
      <x:c r="V119" s="136"/>
      <x:c r="W119" s="136"/>
      <x:c r="X119" s="136"/>
      <x:c r="Y119" s="136"/>
      <x:c r="Z119" s="136"/>
    </x:row>
    <x:row r="120" ht="15" hidden="0" customHeight="1">
      <x:c r="A120" s="136"/>
      <x:c r="B120" s="136"/>
      <x:c r="C120" s="136"/>
      <x:c r="D120" s="136"/>
      <x:c r="E120" s="169"/>
      <x:c r="F120" s="169"/>
      <x:c r="G120" s="169"/>
      <x:c r="H120" s="169"/>
      <x:c r="I120" s="43"/>
      <x:c r="J120" s="136"/>
      <x:c r="K120" s="136"/>
      <x:c r="L120" s="146"/>
      <x:c r="M120" s="136"/>
      <x:c r="N120" s="136"/>
      <x:c r="O120" s="136"/>
      <x:c r="P120" s="136"/>
      <x:c r="Q120" s="136"/>
      <x:c r="R120" s="136"/>
      <x:c r="S120" s="136"/>
      <x:c r="T120" s="136"/>
      <x:c r="U120" s="136"/>
      <x:c r="V120" s="136"/>
      <x:c r="W120" s="136"/>
      <x:c r="X120" s="136"/>
      <x:c r="Y120" s="136"/>
      <x:c r="Z120" s="136"/>
    </x:row>
    <x:row r="121" ht="15" hidden="0" customHeight="1">
      <x:c r="A121" s="136"/>
      <x:c r="B121" s="136"/>
      <x:c r="C121" s="136"/>
      <x:c r="D121" s="136"/>
      <x:c r="E121" s="169"/>
      <x:c r="F121" s="169"/>
      <x:c r="G121" s="169"/>
      <x:c r="H121" s="169"/>
      <x:c r="I121" s="43"/>
      <x:c r="J121" s="136"/>
      <x:c r="K121" s="136"/>
      <x:c r="L121" s="146"/>
      <x:c r="M121" s="136"/>
      <x:c r="N121" s="136"/>
      <x:c r="O121" s="136"/>
      <x:c r="P121" s="136"/>
      <x:c r="Q121" s="136"/>
      <x:c r="R121" s="136"/>
      <x:c r="S121" s="136"/>
      <x:c r="T121" s="136"/>
      <x:c r="U121" s="136"/>
      <x:c r="V121" s="136"/>
      <x:c r="W121" s="136"/>
      <x:c r="X121" s="136"/>
      <x:c r="Y121" s="136"/>
      <x:c r="Z121" s="136"/>
    </x:row>
    <x:row r="122" ht="15" hidden="0" customHeight="1">
      <x:c r="A122" s="136"/>
      <x:c r="B122" s="136"/>
      <x:c r="C122" s="136"/>
      <x:c r="D122" s="136"/>
      <x:c r="E122" s="169"/>
      <x:c r="F122" s="169"/>
      <x:c r="G122" s="169"/>
      <x:c r="H122" s="169"/>
      <x:c r="I122" s="43"/>
      <x:c r="J122" s="136"/>
      <x:c r="K122" s="136"/>
      <x:c r="L122" s="146"/>
      <x:c r="M122" s="136"/>
      <x:c r="N122" s="136"/>
      <x:c r="O122" s="136"/>
      <x:c r="P122" s="136"/>
      <x:c r="Q122" s="136"/>
      <x:c r="R122" s="136"/>
      <x:c r="S122" s="136"/>
      <x:c r="T122" s="136"/>
      <x:c r="U122" s="136"/>
      <x:c r="V122" s="136"/>
      <x:c r="W122" s="136"/>
      <x:c r="X122" s="136"/>
      <x:c r="Y122" s="136"/>
      <x:c r="Z122" s="136"/>
    </x:row>
    <x:row r="123" ht="15" hidden="0" customHeight="1">
      <x:c r="A123" s="136"/>
      <x:c r="B123" s="136"/>
      <x:c r="C123" s="136"/>
      <x:c r="D123" s="136"/>
      <x:c r="E123" s="169"/>
      <x:c r="F123" s="169"/>
      <x:c r="G123" s="169"/>
      <x:c r="H123" s="169"/>
      <x:c r="I123" s="43"/>
      <x:c r="J123" s="136"/>
      <x:c r="K123" s="136"/>
      <x:c r="L123" s="146"/>
      <x:c r="M123" s="136"/>
      <x:c r="N123" s="136"/>
      <x:c r="O123" s="136"/>
      <x:c r="P123" s="136"/>
      <x:c r="Q123" s="136"/>
      <x:c r="R123" s="136"/>
      <x:c r="S123" s="136"/>
      <x:c r="T123" s="136"/>
      <x:c r="U123" s="136"/>
      <x:c r="V123" s="136"/>
      <x:c r="W123" s="136"/>
      <x:c r="X123" s="136"/>
      <x:c r="Y123" s="136"/>
      <x:c r="Z123" s="136"/>
    </x:row>
    <x:row r="124" ht="15" hidden="0" customHeight="1">
      <x:c r="A124" s="136"/>
      <x:c r="B124" s="136"/>
      <x:c r="C124" s="136"/>
      <x:c r="D124" s="136"/>
      <x:c r="E124" s="169"/>
      <x:c r="F124" s="169"/>
      <x:c r="G124" s="169"/>
      <x:c r="H124" s="169"/>
      <x:c r="I124" s="43"/>
      <x:c r="J124" s="136"/>
      <x:c r="K124" s="136"/>
      <x:c r="L124" s="146"/>
      <x:c r="M124" s="136"/>
      <x:c r="N124" s="136"/>
      <x:c r="O124" s="136"/>
      <x:c r="P124" s="136"/>
      <x:c r="Q124" s="136"/>
      <x:c r="R124" s="136"/>
      <x:c r="S124" s="136"/>
      <x:c r="T124" s="136"/>
      <x:c r="U124" s="136"/>
      <x:c r="V124" s="136"/>
      <x:c r="W124" s="136"/>
      <x:c r="X124" s="136"/>
      <x:c r="Y124" s="136"/>
      <x:c r="Z124" s="136"/>
    </x:row>
    <x:row r="125" ht="15" hidden="0" customHeight="1">
      <x:c r="A125" s="136"/>
      <x:c r="B125" s="136"/>
      <x:c r="C125" s="136"/>
      <x:c r="D125" s="136"/>
      <x:c r="E125" s="169"/>
      <x:c r="F125" s="169"/>
      <x:c r="G125" s="169"/>
      <x:c r="H125" s="169"/>
      <x:c r="I125" s="43"/>
      <x:c r="J125" s="136"/>
      <x:c r="K125" s="136"/>
      <x:c r="L125" s="146"/>
      <x:c r="M125" s="136"/>
      <x:c r="N125" s="136"/>
      <x:c r="O125" s="136"/>
      <x:c r="P125" s="136"/>
      <x:c r="Q125" s="136"/>
      <x:c r="R125" s="136"/>
      <x:c r="S125" s="136"/>
      <x:c r="T125" s="136"/>
      <x:c r="U125" s="136"/>
      <x:c r="V125" s="136"/>
      <x:c r="W125" s="136"/>
      <x:c r="X125" s="136"/>
      <x:c r="Y125" s="136"/>
      <x:c r="Z125" s="136"/>
    </x:row>
    <x:row r="126" ht="15" hidden="0" customHeight="1">
      <x:c r="A126" s="136"/>
      <x:c r="B126" s="136"/>
      <x:c r="C126" s="136"/>
      <x:c r="D126" s="136"/>
      <x:c r="E126" s="169"/>
      <x:c r="F126" s="169"/>
      <x:c r="G126" s="169"/>
      <x:c r="H126" s="169"/>
      <x:c r="I126" s="43"/>
      <x:c r="J126" s="136"/>
      <x:c r="K126" s="136"/>
      <x:c r="L126" s="146"/>
      <x:c r="M126" s="136"/>
      <x:c r="N126" s="136"/>
      <x:c r="O126" s="136"/>
      <x:c r="P126" s="136"/>
      <x:c r="Q126" s="136"/>
      <x:c r="R126" s="136"/>
      <x:c r="S126" s="136"/>
      <x:c r="T126" s="136"/>
      <x:c r="U126" s="136"/>
      <x:c r="V126" s="136"/>
      <x:c r="W126" s="136"/>
      <x:c r="X126" s="136"/>
      <x:c r="Y126" s="136"/>
      <x:c r="Z126" s="136"/>
    </x:row>
    <x:row r="127" ht="15" hidden="0" customHeight="1">
      <x:c r="A127" s="136"/>
      <x:c r="B127" s="136"/>
      <x:c r="C127" s="136"/>
      <x:c r="D127" s="136"/>
      <x:c r="E127" s="169"/>
      <x:c r="F127" s="169"/>
      <x:c r="G127" s="169"/>
      <x:c r="H127" s="169"/>
      <x:c r="I127" s="43"/>
      <x:c r="J127" s="136"/>
      <x:c r="K127" s="136"/>
      <x:c r="L127" s="146"/>
      <x:c r="M127" s="136"/>
      <x:c r="N127" s="136"/>
      <x:c r="O127" s="136"/>
      <x:c r="P127" s="136"/>
      <x:c r="Q127" s="136"/>
      <x:c r="R127" s="136"/>
      <x:c r="S127" s="136"/>
      <x:c r="T127" s="136"/>
      <x:c r="U127" s="136"/>
      <x:c r="V127" s="136"/>
      <x:c r="W127" s="136"/>
      <x:c r="X127" s="136"/>
      <x:c r="Y127" s="136"/>
      <x:c r="Z127" s="136"/>
    </x:row>
    <x:row r="128" ht="15" hidden="0" customHeight="1">
      <x:c r="A128" s="136"/>
      <x:c r="B128" s="136"/>
      <x:c r="C128" s="136"/>
      <x:c r="D128" s="136"/>
      <x:c r="E128" s="169"/>
      <x:c r="F128" s="169"/>
      <x:c r="G128" s="169"/>
      <x:c r="H128" s="169"/>
      <x:c r="I128" s="43"/>
      <x:c r="J128" s="136"/>
      <x:c r="K128" s="136"/>
      <x:c r="L128" s="146"/>
      <x:c r="M128" s="136"/>
      <x:c r="N128" s="136"/>
      <x:c r="O128" s="136"/>
      <x:c r="P128" s="136"/>
      <x:c r="Q128" s="136"/>
      <x:c r="R128" s="136"/>
      <x:c r="S128" s="136"/>
      <x:c r="T128" s="136"/>
      <x:c r="U128" s="136"/>
      <x:c r="V128" s="136"/>
      <x:c r="W128" s="136"/>
      <x:c r="X128" s="136"/>
      <x:c r="Y128" s="136"/>
      <x:c r="Z128" s="136"/>
    </x:row>
    <x:row r="129" ht="15" hidden="0" customHeight="1">
      <x:c r="A129" s="136"/>
      <x:c r="B129" s="136"/>
      <x:c r="C129" s="136"/>
      <x:c r="D129" s="136"/>
      <x:c r="E129" s="169"/>
      <x:c r="F129" s="169"/>
      <x:c r="G129" s="169"/>
      <x:c r="H129" s="169"/>
      <x:c r="I129" s="43"/>
      <x:c r="J129" s="136"/>
      <x:c r="K129" s="136"/>
      <x:c r="L129" s="146"/>
      <x:c r="M129" s="136"/>
      <x:c r="N129" s="136"/>
      <x:c r="O129" s="136"/>
      <x:c r="P129" s="136"/>
      <x:c r="Q129" s="136"/>
      <x:c r="R129" s="136"/>
      <x:c r="S129" s="136"/>
      <x:c r="T129" s="136"/>
      <x:c r="U129" s="136"/>
      <x:c r="V129" s="136"/>
      <x:c r="W129" s="136"/>
      <x:c r="X129" s="136"/>
      <x:c r="Y129" s="136"/>
      <x:c r="Z129" s="136"/>
    </x:row>
    <x:row r="130" ht="15" hidden="0" customHeight="1">
      <x:c r="A130" s="136"/>
      <x:c r="B130" s="136"/>
      <x:c r="C130" s="136"/>
      <x:c r="D130" s="136"/>
      <x:c r="E130" s="169"/>
      <x:c r="F130" s="169"/>
      <x:c r="G130" s="169"/>
      <x:c r="H130" s="169"/>
      <x:c r="I130" s="43"/>
      <x:c r="J130" s="136"/>
      <x:c r="K130" s="136"/>
      <x:c r="L130" s="146"/>
      <x:c r="M130" s="136"/>
      <x:c r="N130" s="136"/>
      <x:c r="O130" s="136"/>
      <x:c r="P130" s="136"/>
      <x:c r="Q130" s="136"/>
      <x:c r="R130" s="136"/>
      <x:c r="S130" s="136"/>
      <x:c r="T130" s="136"/>
      <x:c r="U130" s="136"/>
      <x:c r="V130" s="136"/>
      <x:c r="W130" s="136"/>
      <x:c r="X130" s="136"/>
      <x:c r="Y130" s="136"/>
      <x:c r="Z130" s="136"/>
    </x:row>
    <x:row r="131" ht="15" hidden="0" customHeight="1">
      <x:c r="A131" s="136"/>
      <x:c r="B131" s="136"/>
      <x:c r="C131" s="136"/>
      <x:c r="D131" s="136"/>
      <x:c r="E131" s="169"/>
      <x:c r="F131" s="169"/>
      <x:c r="G131" s="169"/>
      <x:c r="H131" s="169"/>
      <x:c r="I131" s="43"/>
      <x:c r="J131" s="136"/>
      <x:c r="K131" s="136"/>
      <x:c r="L131" s="146"/>
      <x:c r="M131" s="136"/>
      <x:c r="N131" s="136"/>
      <x:c r="O131" s="136"/>
      <x:c r="P131" s="136"/>
      <x:c r="Q131" s="136"/>
      <x:c r="R131" s="136"/>
      <x:c r="S131" s="136"/>
      <x:c r="T131" s="136"/>
      <x:c r="U131" s="136"/>
      <x:c r="V131" s="136"/>
      <x:c r="W131" s="136"/>
      <x:c r="X131" s="136"/>
      <x:c r="Y131" s="136"/>
      <x:c r="Z131" s="136"/>
    </x:row>
    <x:row r="132" ht="15" hidden="0" customHeight="1">
      <x:c r="A132" s="136"/>
      <x:c r="B132" s="136"/>
      <x:c r="C132" s="136"/>
      <x:c r="D132" s="136"/>
      <x:c r="E132" s="169"/>
      <x:c r="F132" s="169"/>
      <x:c r="G132" s="169"/>
      <x:c r="H132" s="169"/>
      <x:c r="I132" s="43"/>
      <x:c r="J132" s="136"/>
      <x:c r="K132" s="136"/>
      <x:c r="L132" s="146"/>
      <x:c r="M132" s="136"/>
      <x:c r="N132" s="136"/>
      <x:c r="O132" s="136"/>
      <x:c r="P132" s="136"/>
      <x:c r="Q132" s="136"/>
      <x:c r="R132" s="136"/>
      <x:c r="S132" s="136"/>
      <x:c r="T132" s="136"/>
      <x:c r="U132" s="136"/>
      <x:c r="V132" s="136"/>
      <x:c r="W132" s="136"/>
      <x:c r="X132" s="136"/>
      <x:c r="Y132" s="136"/>
      <x:c r="Z132" s="136"/>
    </x:row>
    <x:row r="133" ht="15" hidden="0" customHeight="1">
      <x:c r="A133" s="136"/>
      <x:c r="B133" s="136"/>
      <x:c r="C133" s="136"/>
      <x:c r="D133" s="136"/>
      <x:c r="E133" s="169"/>
      <x:c r="F133" s="169"/>
      <x:c r="G133" s="169"/>
      <x:c r="H133" s="169"/>
      <x:c r="I133" s="43"/>
      <x:c r="J133" s="136"/>
      <x:c r="K133" s="136"/>
      <x:c r="L133" s="146"/>
      <x:c r="M133" s="136"/>
      <x:c r="N133" s="136"/>
      <x:c r="O133" s="136"/>
      <x:c r="P133" s="136"/>
      <x:c r="Q133" s="136"/>
      <x:c r="R133" s="136"/>
      <x:c r="S133" s="136"/>
      <x:c r="T133" s="136"/>
      <x:c r="U133" s="136"/>
      <x:c r="V133" s="136"/>
      <x:c r="W133" s="136"/>
      <x:c r="X133" s="136"/>
      <x:c r="Y133" s="136"/>
      <x:c r="Z133" s="136"/>
    </x:row>
    <x:row r="134" ht="15" hidden="0" customHeight="1">
      <x:c r="A134" s="136"/>
      <x:c r="B134" s="136"/>
      <x:c r="C134" s="136"/>
      <x:c r="D134" s="136"/>
      <x:c r="E134" s="169"/>
      <x:c r="F134" s="169"/>
      <x:c r="G134" s="169"/>
      <x:c r="H134" s="169"/>
      <x:c r="I134" s="43"/>
      <x:c r="J134" s="136"/>
      <x:c r="K134" s="136"/>
      <x:c r="L134" s="146"/>
      <x:c r="M134" s="136"/>
      <x:c r="N134" s="136"/>
      <x:c r="O134" s="136"/>
      <x:c r="P134" s="136"/>
      <x:c r="Q134" s="136"/>
      <x:c r="R134" s="136"/>
      <x:c r="S134" s="136"/>
      <x:c r="T134" s="136"/>
      <x:c r="U134" s="136"/>
      <x:c r="V134" s="136"/>
      <x:c r="W134" s="136"/>
      <x:c r="X134" s="136"/>
      <x:c r="Y134" s="136"/>
      <x:c r="Z134" s="136"/>
    </x:row>
    <x:row r="135" ht="15" hidden="0" customHeight="1">
      <x:c r="A135" s="136"/>
      <x:c r="B135" s="136"/>
      <x:c r="C135" s="136"/>
      <x:c r="D135" s="136"/>
      <x:c r="E135" s="169"/>
      <x:c r="F135" s="169"/>
      <x:c r="G135" s="169"/>
      <x:c r="H135" s="169"/>
      <x:c r="I135" s="43"/>
      <x:c r="J135" s="136"/>
      <x:c r="K135" s="136"/>
      <x:c r="L135" s="146"/>
      <x:c r="M135" s="136"/>
      <x:c r="N135" s="136"/>
      <x:c r="O135" s="136"/>
      <x:c r="P135" s="136"/>
      <x:c r="Q135" s="136"/>
      <x:c r="R135" s="136"/>
      <x:c r="S135" s="136"/>
      <x:c r="T135" s="136"/>
      <x:c r="U135" s="136"/>
      <x:c r="V135" s="136"/>
      <x:c r="W135" s="136"/>
      <x:c r="X135" s="136"/>
      <x:c r="Y135" s="136"/>
      <x:c r="Z135" s="136"/>
    </x:row>
    <x:row r="136" ht="15" hidden="0" customHeight="1">
      <x:c r="A136" s="136"/>
      <x:c r="B136" s="136"/>
      <x:c r="C136" s="136"/>
      <x:c r="D136" s="136"/>
      <x:c r="E136" s="169"/>
      <x:c r="F136" s="169"/>
      <x:c r="G136" s="169"/>
      <x:c r="H136" s="169"/>
      <x:c r="I136" s="43"/>
      <x:c r="J136" s="136"/>
      <x:c r="K136" s="136"/>
      <x:c r="L136" s="146"/>
      <x:c r="M136" s="136"/>
      <x:c r="N136" s="136"/>
      <x:c r="O136" s="136"/>
      <x:c r="P136" s="136"/>
      <x:c r="Q136" s="136"/>
      <x:c r="R136" s="136"/>
      <x:c r="S136" s="136"/>
      <x:c r="T136" s="136"/>
      <x:c r="U136" s="136"/>
      <x:c r="V136" s="136"/>
      <x:c r="W136" s="136"/>
      <x:c r="X136" s="136"/>
      <x:c r="Y136" s="136"/>
      <x:c r="Z136" s="136"/>
    </x:row>
    <x:row r="137" ht="15" hidden="0" customHeight="1">
      <x:c r="A137" s="136"/>
      <x:c r="B137" s="136"/>
      <x:c r="C137" s="136"/>
      <x:c r="D137" s="136"/>
      <x:c r="E137" s="169"/>
      <x:c r="F137" s="169"/>
      <x:c r="G137" s="169"/>
      <x:c r="H137" s="169"/>
      <x:c r="I137" s="43"/>
      <x:c r="J137" s="136"/>
      <x:c r="K137" s="136"/>
      <x:c r="L137" s="146"/>
      <x:c r="M137" s="136"/>
      <x:c r="N137" s="136"/>
      <x:c r="O137" s="136"/>
      <x:c r="P137" s="136"/>
      <x:c r="Q137" s="136"/>
      <x:c r="R137" s="136"/>
      <x:c r="S137" s="136"/>
      <x:c r="T137" s="136"/>
      <x:c r="U137" s="136"/>
      <x:c r="V137" s="136"/>
      <x:c r="W137" s="136"/>
      <x:c r="X137" s="136"/>
      <x:c r="Y137" s="136"/>
      <x:c r="Z137" s="136"/>
    </x:row>
    <x:row r="138" ht="15" hidden="0" customHeight="1">
      <x:c r="A138" s="136"/>
      <x:c r="B138" s="136"/>
      <x:c r="C138" s="136"/>
      <x:c r="D138" s="136"/>
      <x:c r="E138" s="169"/>
      <x:c r="F138" s="169"/>
      <x:c r="G138" s="169"/>
      <x:c r="H138" s="169"/>
      <x:c r="I138" s="43"/>
      <x:c r="J138" s="136"/>
      <x:c r="K138" s="136"/>
      <x:c r="L138" s="146"/>
      <x:c r="M138" s="136"/>
      <x:c r="N138" s="136"/>
      <x:c r="O138" s="136"/>
      <x:c r="P138" s="136"/>
      <x:c r="Q138" s="136"/>
      <x:c r="R138" s="136"/>
      <x:c r="S138" s="136"/>
      <x:c r="T138" s="136"/>
      <x:c r="U138" s="136"/>
      <x:c r="V138" s="136"/>
      <x:c r="W138" s="136"/>
      <x:c r="X138" s="136"/>
      <x:c r="Y138" s="136"/>
      <x:c r="Z138" s="136"/>
    </x:row>
    <x:row r="139" ht="15" hidden="0" customHeight="1">
      <x:c r="A139" s="136"/>
      <x:c r="B139" s="136"/>
      <x:c r="C139" s="136"/>
      <x:c r="D139" s="136"/>
      <x:c r="E139" s="169"/>
      <x:c r="F139" s="169"/>
      <x:c r="G139" s="169"/>
      <x:c r="H139" s="169"/>
      <x:c r="I139" s="43"/>
      <x:c r="J139" s="136"/>
      <x:c r="K139" s="136"/>
      <x:c r="L139" s="146"/>
      <x:c r="M139" s="136"/>
      <x:c r="N139" s="136"/>
      <x:c r="O139" s="136"/>
      <x:c r="P139" s="136"/>
      <x:c r="Q139" s="136"/>
      <x:c r="R139" s="136"/>
      <x:c r="S139" s="136"/>
      <x:c r="T139" s="136"/>
      <x:c r="U139" s="136"/>
      <x:c r="V139" s="136"/>
      <x:c r="W139" s="136"/>
      <x:c r="X139" s="136"/>
      <x:c r="Y139" s="136"/>
      <x:c r="Z139" s="136"/>
    </x:row>
    <x:row r="140" ht="15" hidden="0" customHeight="1">
      <x:c r="A140" s="136"/>
      <x:c r="B140" s="136"/>
      <x:c r="C140" s="136"/>
      <x:c r="D140" s="136"/>
      <x:c r="E140" s="169"/>
      <x:c r="F140" s="169"/>
      <x:c r="G140" s="169"/>
      <x:c r="H140" s="169"/>
      <x:c r="I140" s="43"/>
      <x:c r="J140" s="136"/>
      <x:c r="K140" s="136"/>
      <x:c r="L140" s="146"/>
      <x:c r="M140" s="136"/>
      <x:c r="N140" s="136"/>
      <x:c r="O140" s="136"/>
      <x:c r="P140" s="136"/>
      <x:c r="Q140" s="136"/>
      <x:c r="R140" s="136"/>
      <x:c r="S140" s="136"/>
      <x:c r="T140" s="136"/>
      <x:c r="U140" s="136"/>
      <x:c r="V140" s="136"/>
      <x:c r="W140" s="136"/>
      <x:c r="X140" s="136"/>
      <x:c r="Y140" s="136"/>
      <x:c r="Z140" s="136"/>
    </x:row>
    <x:row r="141" ht="15" hidden="0" customHeight="1">
      <x:c r="A141" s="136"/>
      <x:c r="B141" s="136"/>
      <x:c r="C141" s="136"/>
      <x:c r="D141" s="136"/>
      <x:c r="E141" s="169"/>
      <x:c r="F141" s="169"/>
      <x:c r="G141" s="169"/>
      <x:c r="H141" s="169"/>
      <x:c r="I141" s="43"/>
      <x:c r="J141" s="136"/>
      <x:c r="K141" s="136"/>
      <x:c r="L141" s="146"/>
      <x:c r="M141" s="136"/>
      <x:c r="N141" s="136"/>
      <x:c r="O141" s="136"/>
      <x:c r="P141" s="136"/>
      <x:c r="Q141" s="136"/>
      <x:c r="R141" s="136"/>
      <x:c r="S141" s="136"/>
      <x:c r="T141" s="136"/>
      <x:c r="U141" s="136"/>
      <x:c r="V141" s="136"/>
      <x:c r="W141" s="136"/>
      <x:c r="X141" s="136"/>
      <x:c r="Y141" s="136"/>
      <x:c r="Z141" s="136"/>
    </x:row>
    <x:row r="142" ht="15" hidden="0" customHeight="1">
      <x:c r="A142" s="136"/>
      <x:c r="B142" s="136"/>
      <x:c r="C142" s="136"/>
      <x:c r="D142" s="136"/>
      <x:c r="E142" s="169"/>
      <x:c r="F142" s="169"/>
      <x:c r="G142" s="169"/>
      <x:c r="H142" s="169"/>
      <x:c r="I142" s="43"/>
      <x:c r="J142" s="136"/>
      <x:c r="K142" s="136"/>
      <x:c r="L142" s="146"/>
      <x:c r="M142" s="136"/>
      <x:c r="N142" s="136"/>
      <x:c r="O142" s="136"/>
      <x:c r="P142" s="136"/>
      <x:c r="Q142" s="136"/>
      <x:c r="R142" s="136"/>
      <x:c r="S142" s="136"/>
      <x:c r="T142" s="136"/>
      <x:c r="U142" s="136"/>
      <x:c r="V142" s="136"/>
      <x:c r="W142" s="136"/>
      <x:c r="X142" s="136"/>
      <x:c r="Y142" s="136"/>
      <x:c r="Z142" s="136"/>
    </x:row>
    <x:row r="143" ht="15" hidden="0" customHeight="1">
      <x:c r="A143" s="136"/>
      <x:c r="B143" s="136"/>
      <x:c r="C143" s="136"/>
      <x:c r="D143" s="136"/>
      <x:c r="E143" s="169"/>
      <x:c r="F143" s="169"/>
      <x:c r="G143" s="169"/>
      <x:c r="H143" s="169"/>
      <x:c r="I143" s="43"/>
      <x:c r="J143" s="136"/>
      <x:c r="K143" s="136"/>
      <x:c r="L143" s="146"/>
      <x:c r="M143" s="136"/>
      <x:c r="N143" s="136"/>
      <x:c r="O143" s="136"/>
      <x:c r="P143" s="136"/>
      <x:c r="Q143" s="136"/>
      <x:c r="R143" s="136"/>
      <x:c r="S143" s="136"/>
      <x:c r="T143" s="136"/>
      <x:c r="U143" s="136"/>
      <x:c r="V143" s="136"/>
      <x:c r="W143" s="136"/>
      <x:c r="X143" s="136"/>
      <x:c r="Y143" s="136"/>
      <x:c r="Z143" s="136"/>
    </x:row>
    <x:row r="144" ht="15" hidden="0" customHeight="1">
      <x:c r="A144" s="136"/>
      <x:c r="B144" s="136"/>
      <x:c r="C144" s="136"/>
      <x:c r="D144" s="136"/>
      <x:c r="E144" s="169"/>
      <x:c r="F144" s="169"/>
      <x:c r="G144" s="169"/>
      <x:c r="H144" s="169"/>
      <x:c r="I144" s="43"/>
      <x:c r="J144" s="136"/>
      <x:c r="K144" s="136"/>
      <x:c r="L144" s="146"/>
      <x:c r="M144" s="136"/>
      <x:c r="N144" s="136"/>
      <x:c r="O144" s="136"/>
      <x:c r="P144" s="136"/>
      <x:c r="Q144" s="136"/>
      <x:c r="R144" s="136"/>
      <x:c r="S144" s="136"/>
      <x:c r="T144" s="136"/>
      <x:c r="U144" s="136"/>
      <x:c r="V144" s="136"/>
      <x:c r="W144" s="136"/>
      <x:c r="X144" s="136"/>
      <x:c r="Y144" s="136"/>
      <x:c r="Z144" s="136"/>
    </x:row>
    <x:row r="145" ht="15" hidden="0" customHeight="1">
      <x:c r="A145" s="136"/>
      <x:c r="B145" s="136"/>
      <x:c r="C145" s="136"/>
      <x:c r="D145" s="136"/>
      <x:c r="E145" s="169"/>
      <x:c r="F145" s="169"/>
      <x:c r="G145" s="169"/>
      <x:c r="H145" s="169"/>
      <x:c r="I145" s="43"/>
      <x:c r="J145" s="136"/>
      <x:c r="K145" s="136"/>
      <x:c r="L145" s="146"/>
      <x:c r="M145" s="136"/>
      <x:c r="N145" s="136"/>
      <x:c r="O145" s="136"/>
      <x:c r="P145" s="136"/>
      <x:c r="Q145" s="136"/>
      <x:c r="R145" s="136"/>
      <x:c r="S145" s="136"/>
      <x:c r="T145" s="136"/>
      <x:c r="U145" s="136"/>
      <x:c r="V145" s="136"/>
      <x:c r="W145" s="136"/>
      <x:c r="X145" s="136"/>
      <x:c r="Y145" s="136"/>
      <x:c r="Z145" s="136"/>
    </x:row>
    <x:row r="146" ht="15" hidden="0" customHeight="1">
      <x:c r="A146" s="136"/>
      <x:c r="B146" s="136"/>
      <x:c r="C146" s="136"/>
      <x:c r="D146" s="136"/>
      <x:c r="E146" s="169"/>
      <x:c r="F146" s="169"/>
      <x:c r="G146" s="169"/>
      <x:c r="H146" s="169"/>
      <x:c r="I146" s="43"/>
      <x:c r="J146" s="136"/>
      <x:c r="K146" s="136"/>
      <x:c r="L146" s="146"/>
      <x:c r="M146" s="136"/>
      <x:c r="N146" s="136"/>
      <x:c r="O146" s="136"/>
      <x:c r="P146" s="136"/>
      <x:c r="Q146" s="136"/>
      <x:c r="R146" s="136"/>
      <x:c r="S146" s="136"/>
      <x:c r="T146" s="136"/>
      <x:c r="U146" s="136"/>
      <x:c r="V146" s="136"/>
      <x:c r="W146" s="136"/>
      <x:c r="X146" s="136"/>
      <x:c r="Y146" s="136"/>
      <x:c r="Z146" s="136"/>
    </x:row>
    <x:row r="147" ht="15" hidden="0" customHeight="1">
      <x:c r="A147" s="136"/>
      <x:c r="B147" s="136"/>
      <x:c r="C147" s="136"/>
      <x:c r="D147" s="136"/>
      <x:c r="E147" s="169"/>
      <x:c r="F147" s="169"/>
      <x:c r="G147" s="169"/>
      <x:c r="H147" s="169"/>
      <x:c r="I147" s="43"/>
      <x:c r="J147" s="136"/>
      <x:c r="K147" s="136"/>
      <x:c r="L147" s="146"/>
      <x:c r="M147" s="136"/>
      <x:c r="N147" s="136"/>
      <x:c r="O147" s="136"/>
      <x:c r="P147" s="136"/>
      <x:c r="Q147" s="136"/>
      <x:c r="R147" s="136"/>
      <x:c r="S147" s="136"/>
      <x:c r="T147" s="136"/>
      <x:c r="U147" s="136"/>
      <x:c r="V147" s="136"/>
      <x:c r="W147" s="136"/>
      <x:c r="X147" s="136"/>
      <x:c r="Y147" s="136"/>
      <x:c r="Z147" s="136"/>
    </x:row>
    <x:row r="148" ht="15" hidden="0" customHeight="1">
      <x:c r="A148" s="136"/>
      <x:c r="B148" s="136"/>
      <x:c r="C148" s="136"/>
      <x:c r="D148" s="136"/>
      <x:c r="E148" s="169"/>
      <x:c r="F148" s="169"/>
      <x:c r="G148" s="169"/>
      <x:c r="H148" s="169"/>
      <x:c r="I148" s="43"/>
      <x:c r="J148" s="136"/>
      <x:c r="K148" s="136"/>
      <x:c r="L148" s="146"/>
      <x:c r="M148" s="136"/>
      <x:c r="N148" s="136"/>
      <x:c r="O148" s="136"/>
      <x:c r="P148" s="136"/>
      <x:c r="Q148" s="136"/>
      <x:c r="R148" s="136"/>
      <x:c r="S148" s="136"/>
      <x:c r="T148" s="136"/>
      <x:c r="U148" s="136"/>
      <x:c r="V148" s="136"/>
      <x:c r="W148" s="136"/>
      <x:c r="X148" s="136"/>
      <x:c r="Y148" s="136"/>
      <x:c r="Z148" s="136"/>
    </x:row>
    <x:row r="149" ht="15" hidden="0" customHeight="1">
      <x:c r="A149" s="136"/>
      <x:c r="B149" s="136"/>
      <x:c r="C149" s="136"/>
      <x:c r="D149" s="136"/>
      <x:c r="E149" s="169"/>
      <x:c r="F149" s="169"/>
      <x:c r="G149" s="169"/>
      <x:c r="H149" s="169"/>
      <x:c r="I149" s="43"/>
      <x:c r="J149" s="136"/>
      <x:c r="K149" s="136"/>
      <x:c r="L149" s="146"/>
      <x:c r="M149" s="136"/>
      <x:c r="N149" s="136"/>
      <x:c r="O149" s="136"/>
      <x:c r="P149" s="136"/>
      <x:c r="Q149" s="136"/>
      <x:c r="R149" s="136"/>
      <x:c r="S149" s="136"/>
      <x:c r="T149" s="136"/>
      <x:c r="U149" s="136"/>
      <x:c r="V149" s="136"/>
      <x:c r="W149" s="136"/>
      <x:c r="X149" s="136"/>
      <x:c r="Y149" s="136"/>
      <x:c r="Z149" s="136"/>
    </x:row>
    <x:row r="150" ht="15" hidden="0" customHeight="1">
      <x:c r="A150" s="136"/>
      <x:c r="B150" s="136"/>
      <x:c r="C150" s="136"/>
      <x:c r="D150" s="136"/>
      <x:c r="E150" s="169"/>
      <x:c r="F150" s="169"/>
      <x:c r="G150" s="169"/>
      <x:c r="H150" s="169"/>
      <x:c r="I150" s="43"/>
      <x:c r="J150" s="136"/>
      <x:c r="K150" s="136"/>
      <x:c r="L150" s="146"/>
      <x:c r="M150" s="136"/>
      <x:c r="N150" s="136"/>
      <x:c r="O150" s="136"/>
      <x:c r="P150" s="136"/>
      <x:c r="Q150" s="136"/>
      <x:c r="R150" s="136"/>
      <x:c r="S150" s="136"/>
      <x:c r="T150" s="136"/>
      <x:c r="U150" s="136"/>
      <x:c r="V150" s="136"/>
      <x:c r="W150" s="136"/>
      <x:c r="X150" s="136"/>
      <x:c r="Y150" s="136"/>
      <x:c r="Z150" s="136"/>
    </x:row>
    <x:row r="151" ht="15" hidden="0" customHeight="1">
      <x:c r="A151" s="136"/>
      <x:c r="B151" s="136"/>
      <x:c r="C151" s="136"/>
      <x:c r="D151" s="136"/>
      <x:c r="E151" s="169"/>
      <x:c r="F151" s="169"/>
      <x:c r="G151" s="169"/>
      <x:c r="H151" s="169"/>
      <x:c r="I151" s="43"/>
      <x:c r="J151" s="136"/>
      <x:c r="K151" s="136"/>
      <x:c r="L151" s="146"/>
      <x:c r="M151" s="136"/>
      <x:c r="N151" s="136"/>
      <x:c r="O151" s="136"/>
      <x:c r="P151" s="136"/>
      <x:c r="Q151" s="136"/>
      <x:c r="R151" s="136"/>
      <x:c r="S151" s="136"/>
      <x:c r="T151" s="136"/>
      <x:c r="U151" s="136"/>
      <x:c r="V151" s="136"/>
      <x:c r="W151" s="136"/>
      <x:c r="X151" s="136"/>
      <x:c r="Y151" s="136"/>
      <x:c r="Z151" s="136"/>
    </x:row>
    <x:row r="152" ht="15" hidden="0" customHeight="1">
      <x:c r="A152" s="136"/>
      <x:c r="B152" s="136"/>
      <x:c r="C152" s="136"/>
      <x:c r="D152" s="136"/>
      <x:c r="E152" s="169"/>
      <x:c r="F152" s="169"/>
      <x:c r="G152" s="169"/>
      <x:c r="H152" s="169"/>
      <x:c r="I152" s="43"/>
      <x:c r="J152" s="136"/>
      <x:c r="K152" s="136"/>
      <x:c r="L152" s="146"/>
      <x:c r="M152" s="136"/>
      <x:c r="N152" s="136"/>
      <x:c r="O152" s="136"/>
      <x:c r="P152" s="136"/>
      <x:c r="Q152" s="136"/>
      <x:c r="R152" s="136"/>
      <x:c r="S152" s="136"/>
      <x:c r="T152" s="136"/>
      <x:c r="U152" s="136"/>
      <x:c r="V152" s="136"/>
      <x:c r="W152" s="136"/>
      <x:c r="X152" s="136"/>
      <x:c r="Y152" s="136"/>
      <x:c r="Z152" s="136"/>
    </x:row>
    <x:row r="153" ht="15" hidden="0" customHeight="1">
      <x:c r="A153" s="136"/>
      <x:c r="B153" s="136"/>
      <x:c r="C153" s="136"/>
      <x:c r="D153" s="136"/>
      <x:c r="E153" s="169"/>
      <x:c r="F153" s="169"/>
      <x:c r="G153" s="169"/>
      <x:c r="H153" s="169"/>
      <x:c r="I153" s="43"/>
      <x:c r="J153" s="136"/>
      <x:c r="K153" s="136"/>
      <x:c r="L153" s="146"/>
      <x:c r="M153" s="136"/>
      <x:c r="N153" s="136"/>
      <x:c r="O153" s="136"/>
      <x:c r="P153" s="136"/>
      <x:c r="Q153" s="136"/>
      <x:c r="R153" s="136"/>
      <x:c r="S153" s="136"/>
      <x:c r="T153" s="136"/>
      <x:c r="U153" s="136"/>
      <x:c r="V153" s="136"/>
      <x:c r="W153" s="136"/>
      <x:c r="X153" s="136"/>
      <x:c r="Y153" s="136"/>
      <x:c r="Z153" s="136"/>
    </x:row>
    <x:row r="154" ht="15" hidden="0" customHeight="1">
      <x:c r="A154" s="136"/>
      <x:c r="B154" s="136"/>
      <x:c r="C154" s="136"/>
      <x:c r="D154" s="136"/>
      <x:c r="E154" s="169"/>
      <x:c r="F154" s="169"/>
      <x:c r="G154" s="169"/>
      <x:c r="H154" s="169"/>
      <x:c r="I154" s="43"/>
      <x:c r="J154" s="136"/>
      <x:c r="K154" s="136"/>
      <x:c r="L154" s="146"/>
      <x:c r="M154" s="136"/>
      <x:c r="N154" s="136"/>
      <x:c r="O154" s="136"/>
      <x:c r="P154" s="136"/>
      <x:c r="Q154" s="136"/>
      <x:c r="R154" s="136"/>
      <x:c r="S154" s="136"/>
      <x:c r="T154" s="136"/>
      <x:c r="U154" s="136"/>
      <x:c r="V154" s="136"/>
      <x:c r="W154" s="136"/>
      <x:c r="X154" s="136"/>
      <x:c r="Y154" s="136"/>
      <x:c r="Z154" s="136"/>
    </x:row>
    <x:row r="155" ht="15" hidden="0" customHeight="1">
      <x:c r="A155" s="136"/>
      <x:c r="B155" s="136"/>
      <x:c r="C155" s="136"/>
      <x:c r="D155" s="136"/>
      <x:c r="E155" s="169"/>
      <x:c r="F155" s="169"/>
      <x:c r="G155" s="169"/>
      <x:c r="H155" s="169"/>
      <x:c r="I155" s="43"/>
      <x:c r="J155" s="136"/>
      <x:c r="K155" s="136"/>
      <x:c r="L155" s="146"/>
      <x:c r="M155" s="136"/>
      <x:c r="N155" s="136"/>
      <x:c r="O155" s="136"/>
      <x:c r="P155" s="136"/>
      <x:c r="Q155" s="136"/>
      <x:c r="R155" s="136"/>
      <x:c r="S155" s="136"/>
      <x:c r="T155" s="136"/>
      <x:c r="U155" s="136"/>
      <x:c r="V155" s="136"/>
      <x:c r="W155" s="136"/>
      <x:c r="X155" s="136"/>
      <x:c r="Y155" s="136"/>
      <x:c r="Z155" s="136"/>
    </x:row>
    <x:row r="156" ht="15" hidden="0" customHeight="1">
      <x:c r="A156" s="136"/>
      <x:c r="B156" s="136"/>
      <x:c r="C156" s="136"/>
      <x:c r="D156" s="136"/>
      <x:c r="E156" s="169"/>
      <x:c r="F156" s="169"/>
      <x:c r="G156" s="169"/>
      <x:c r="H156" s="169"/>
      <x:c r="I156" s="43"/>
      <x:c r="J156" s="136"/>
      <x:c r="K156" s="136"/>
      <x:c r="L156" s="146"/>
      <x:c r="M156" s="136"/>
      <x:c r="N156" s="136"/>
      <x:c r="O156" s="136"/>
      <x:c r="P156" s="136"/>
      <x:c r="Q156" s="136"/>
      <x:c r="R156" s="136"/>
      <x:c r="S156" s="136"/>
      <x:c r="T156" s="136"/>
      <x:c r="U156" s="136"/>
      <x:c r="V156" s="136"/>
      <x:c r="W156" s="136"/>
      <x:c r="X156" s="136"/>
      <x:c r="Y156" s="136"/>
      <x:c r="Z156" s="136"/>
    </x:row>
    <x:row r="157" ht="15" hidden="0" customHeight="1">
      <x:c r="A157" s="136"/>
      <x:c r="B157" s="136"/>
      <x:c r="C157" s="136"/>
      <x:c r="D157" s="136"/>
      <x:c r="E157" s="169"/>
      <x:c r="F157" s="169"/>
      <x:c r="G157" s="169"/>
      <x:c r="H157" s="169"/>
      <x:c r="I157" s="43"/>
      <x:c r="J157" s="136"/>
      <x:c r="K157" s="136"/>
      <x:c r="L157" s="146"/>
      <x:c r="M157" s="136"/>
      <x:c r="N157" s="136"/>
      <x:c r="O157" s="136"/>
      <x:c r="P157" s="136"/>
      <x:c r="Q157" s="136"/>
      <x:c r="R157" s="136"/>
      <x:c r="S157" s="136"/>
      <x:c r="T157" s="136"/>
      <x:c r="U157" s="136"/>
      <x:c r="V157" s="136"/>
      <x:c r="W157" s="136"/>
      <x:c r="X157" s="136"/>
      <x:c r="Y157" s="136"/>
      <x:c r="Z157" s="136"/>
    </x:row>
    <x:row r="158" ht="15" hidden="0" customHeight="1">
      <x:c r="A158" s="136"/>
      <x:c r="B158" s="136"/>
      <x:c r="C158" s="136"/>
      <x:c r="D158" s="136"/>
      <x:c r="E158" s="169"/>
      <x:c r="F158" s="169"/>
      <x:c r="G158" s="169"/>
      <x:c r="H158" s="169"/>
      <x:c r="I158" s="43"/>
      <x:c r="J158" s="136"/>
      <x:c r="K158" s="136"/>
      <x:c r="L158" s="146"/>
      <x:c r="M158" s="136"/>
      <x:c r="N158" s="136"/>
      <x:c r="O158" s="136"/>
      <x:c r="P158" s="136"/>
      <x:c r="Q158" s="136"/>
      <x:c r="R158" s="136"/>
      <x:c r="S158" s="136"/>
      <x:c r="T158" s="136"/>
      <x:c r="U158" s="136"/>
      <x:c r="V158" s="136"/>
      <x:c r="W158" s="136"/>
      <x:c r="X158" s="136"/>
      <x:c r="Y158" s="136"/>
      <x:c r="Z158" s="136"/>
    </x:row>
    <x:row r="159" ht="15" hidden="0" customHeight="1">
      <x:c r="A159" s="136"/>
      <x:c r="B159" s="136"/>
      <x:c r="C159" s="136"/>
      <x:c r="D159" s="136"/>
      <x:c r="E159" s="169"/>
      <x:c r="F159" s="169"/>
      <x:c r="G159" s="169"/>
      <x:c r="H159" s="169"/>
      <x:c r="I159" s="43"/>
      <x:c r="J159" s="136"/>
      <x:c r="K159" s="136"/>
      <x:c r="L159" s="146"/>
      <x:c r="M159" s="136"/>
      <x:c r="N159" s="136"/>
      <x:c r="O159" s="136"/>
      <x:c r="P159" s="136"/>
      <x:c r="Q159" s="136"/>
      <x:c r="R159" s="136"/>
      <x:c r="S159" s="136"/>
      <x:c r="T159" s="136"/>
      <x:c r="U159" s="136"/>
      <x:c r="V159" s="136"/>
      <x:c r="W159" s="136"/>
      <x:c r="X159" s="136"/>
      <x:c r="Y159" s="136"/>
      <x:c r="Z159" s="136"/>
    </x:row>
    <x:row r="160" ht="15" hidden="0" customHeight="1">
      <x:c r="A160" s="136"/>
      <x:c r="B160" s="136"/>
      <x:c r="C160" s="136"/>
      <x:c r="D160" s="136"/>
      <x:c r="E160" s="169"/>
      <x:c r="F160" s="169"/>
      <x:c r="G160" s="169"/>
      <x:c r="H160" s="169"/>
      <x:c r="I160" s="43"/>
      <x:c r="J160" s="136"/>
      <x:c r="K160" s="136"/>
      <x:c r="L160" s="146"/>
      <x:c r="M160" s="136"/>
      <x:c r="N160" s="136"/>
      <x:c r="O160" s="136"/>
      <x:c r="P160" s="136"/>
      <x:c r="Q160" s="136"/>
      <x:c r="R160" s="136"/>
      <x:c r="S160" s="136"/>
      <x:c r="T160" s="136"/>
      <x:c r="U160" s="136"/>
      <x:c r="V160" s="136"/>
      <x:c r="W160" s="136"/>
      <x:c r="X160" s="136"/>
      <x:c r="Y160" s="136"/>
      <x:c r="Z160" s="136"/>
    </x:row>
    <x:row r="161" ht="15" hidden="0" customHeight="1">
      <x:c r="A161" s="136"/>
      <x:c r="B161" s="136"/>
      <x:c r="C161" s="136"/>
      <x:c r="D161" s="136"/>
      <x:c r="E161" s="169"/>
      <x:c r="F161" s="169"/>
      <x:c r="G161" s="169"/>
      <x:c r="H161" s="169"/>
      <x:c r="I161" s="43"/>
      <x:c r="J161" s="136"/>
      <x:c r="K161" s="136"/>
      <x:c r="L161" s="146"/>
      <x:c r="M161" s="136"/>
      <x:c r="N161" s="136"/>
      <x:c r="O161" s="136"/>
      <x:c r="P161" s="136"/>
      <x:c r="Q161" s="136"/>
      <x:c r="R161" s="136"/>
      <x:c r="S161" s="136"/>
      <x:c r="T161" s="136"/>
      <x:c r="U161" s="136"/>
      <x:c r="V161" s="136"/>
      <x:c r="W161" s="136"/>
      <x:c r="X161" s="136"/>
      <x:c r="Y161" s="136"/>
      <x:c r="Z161" s="136"/>
    </x:row>
    <x:row r="162" ht="15" hidden="0" customHeight="1">
      <x:c r="A162" s="136"/>
      <x:c r="B162" s="136"/>
      <x:c r="C162" s="136"/>
      <x:c r="D162" s="136"/>
      <x:c r="E162" s="169"/>
      <x:c r="F162" s="169"/>
      <x:c r="G162" s="169"/>
      <x:c r="H162" s="169"/>
      <x:c r="I162" s="43"/>
      <x:c r="J162" s="136"/>
      <x:c r="K162" s="136"/>
      <x:c r="L162" s="146"/>
      <x:c r="M162" s="136"/>
      <x:c r="N162" s="136"/>
      <x:c r="O162" s="136"/>
      <x:c r="P162" s="136"/>
      <x:c r="Q162" s="136"/>
      <x:c r="R162" s="136"/>
      <x:c r="S162" s="136"/>
      <x:c r="T162" s="136"/>
      <x:c r="U162" s="136"/>
      <x:c r="V162" s="136"/>
      <x:c r="W162" s="136"/>
      <x:c r="X162" s="136"/>
      <x:c r="Y162" s="136"/>
      <x:c r="Z162" s="136"/>
    </x:row>
    <x:row r="163" ht="15" hidden="0" customHeight="1">
      <x:c r="A163" s="136"/>
      <x:c r="B163" s="136"/>
      <x:c r="C163" s="136"/>
      <x:c r="D163" s="136"/>
      <x:c r="E163" s="169"/>
      <x:c r="F163" s="169"/>
      <x:c r="G163" s="169"/>
      <x:c r="H163" s="169"/>
      <x:c r="I163" s="43"/>
      <x:c r="J163" s="136"/>
      <x:c r="K163" s="136"/>
      <x:c r="L163" s="146"/>
      <x:c r="M163" s="136"/>
      <x:c r="N163" s="136"/>
      <x:c r="O163" s="136"/>
      <x:c r="P163" s="136"/>
      <x:c r="Q163" s="136"/>
      <x:c r="R163" s="136"/>
      <x:c r="S163" s="136"/>
      <x:c r="T163" s="136"/>
      <x:c r="U163" s="136"/>
      <x:c r="V163" s="136"/>
      <x:c r="W163" s="136"/>
      <x:c r="X163" s="136"/>
      <x:c r="Y163" s="136"/>
      <x:c r="Z163" s="136"/>
    </x:row>
    <x:row r="164" ht="15" hidden="0" customHeight="1">
      <x:c r="A164" s="136"/>
      <x:c r="B164" s="136"/>
      <x:c r="C164" s="136"/>
      <x:c r="D164" s="136"/>
      <x:c r="E164" s="169"/>
      <x:c r="F164" s="169"/>
      <x:c r="G164" s="169"/>
      <x:c r="H164" s="169"/>
      <x:c r="I164" s="43"/>
      <x:c r="J164" s="136"/>
      <x:c r="K164" s="136"/>
      <x:c r="L164" s="146"/>
      <x:c r="M164" s="136"/>
      <x:c r="N164" s="136"/>
      <x:c r="O164" s="136"/>
      <x:c r="P164" s="136"/>
      <x:c r="Q164" s="136"/>
      <x:c r="R164" s="136"/>
      <x:c r="S164" s="136"/>
      <x:c r="T164" s="136"/>
      <x:c r="U164" s="136"/>
      <x:c r="V164" s="136"/>
      <x:c r="W164" s="136"/>
      <x:c r="X164" s="136"/>
      <x:c r="Y164" s="136"/>
      <x:c r="Z164" s="136"/>
    </x:row>
    <x:row r="165" ht="15" hidden="0" customHeight="1">
      <x:c r="A165" s="136"/>
      <x:c r="B165" s="136"/>
      <x:c r="C165" s="136"/>
      <x:c r="D165" s="136"/>
      <x:c r="E165" s="169"/>
      <x:c r="F165" s="169"/>
      <x:c r="G165" s="169"/>
      <x:c r="H165" s="169"/>
      <x:c r="I165" s="43"/>
      <x:c r="J165" s="136"/>
      <x:c r="K165" s="136"/>
      <x:c r="L165" s="146"/>
      <x:c r="M165" s="136"/>
      <x:c r="N165" s="136"/>
      <x:c r="O165" s="136"/>
      <x:c r="P165" s="136"/>
      <x:c r="Q165" s="136"/>
      <x:c r="R165" s="136"/>
      <x:c r="S165" s="136"/>
      <x:c r="T165" s="136"/>
      <x:c r="U165" s="136"/>
      <x:c r="V165" s="136"/>
      <x:c r="W165" s="136"/>
      <x:c r="X165" s="136"/>
      <x:c r="Y165" s="136"/>
      <x:c r="Z165" s="136"/>
    </x:row>
    <x:row r="166" ht="15" hidden="0" customHeight="1">
      <x:c r="A166" s="136"/>
      <x:c r="B166" s="136"/>
      <x:c r="C166" s="136"/>
      <x:c r="D166" s="136"/>
      <x:c r="E166" s="169"/>
      <x:c r="F166" s="169"/>
      <x:c r="G166" s="169"/>
      <x:c r="H166" s="169"/>
      <x:c r="I166" s="43"/>
      <x:c r="J166" s="136"/>
      <x:c r="K166" s="136"/>
      <x:c r="L166" s="146"/>
      <x:c r="M166" s="136"/>
      <x:c r="N166" s="136"/>
      <x:c r="O166" s="136"/>
      <x:c r="P166" s="136"/>
      <x:c r="Q166" s="136"/>
      <x:c r="R166" s="136"/>
      <x:c r="S166" s="136"/>
      <x:c r="T166" s="136"/>
      <x:c r="U166" s="136"/>
      <x:c r="V166" s="136"/>
      <x:c r="W166" s="136"/>
      <x:c r="X166" s="136"/>
      <x:c r="Y166" s="136"/>
      <x:c r="Z166" s="136"/>
    </x:row>
    <x:row r="167" ht="15" hidden="0" customHeight="1">
      <x:c r="A167" s="136"/>
      <x:c r="B167" s="136"/>
      <x:c r="C167" s="136"/>
      <x:c r="D167" s="136"/>
      <x:c r="E167" s="169"/>
      <x:c r="F167" s="169"/>
      <x:c r="G167" s="169"/>
      <x:c r="H167" s="169"/>
      <x:c r="I167" s="43"/>
      <x:c r="J167" s="136"/>
      <x:c r="K167" s="136"/>
      <x:c r="L167" s="146"/>
      <x:c r="M167" s="136"/>
      <x:c r="N167" s="136"/>
      <x:c r="O167" s="136"/>
      <x:c r="P167" s="136"/>
      <x:c r="Q167" s="136"/>
      <x:c r="R167" s="136"/>
      <x:c r="S167" s="136"/>
      <x:c r="T167" s="136"/>
      <x:c r="U167" s="136"/>
      <x:c r="V167" s="136"/>
      <x:c r="W167" s="136"/>
      <x:c r="X167" s="136"/>
      <x:c r="Y167" s="136"/>
      <x:c r="Z167" s="136"/>
    </x:row>
    <x:row r="168" ht="15" hidden="0" customHeight="1">
      <x:c r="A168" s="136"/>
      <x:c r="B168" s="136"/>
      <x:c r="C168" s="136"/>
      <x:c r="D168" s="136"/>
      <x:c r="E168" s="169"/>
      <x:c r="F168" s="169"/>
      <x:c r="G168" s="169"/>
      <x:c r="H168" s="169"/>
      <x:c r="I168" s="43"/>
      <x:c r="J168" s="136"/>
      <x:c r="K168" s="136"/>
      <x:c r="L168" s="146"/>
      <x:c r="M168" s="136"/>
      <x:c r="N168" s="136"/>
      <x:c r="O168" s="136"/>
      <x:c r="P168" s="136"/>
      <x:c r="Q168" s="136"/>
      <x:c r="R168" s="136"/>
      <x:c r="S168" s="136"/>
      <x:c r="T168" s="136"/>
      <x:c r="U168" s="136"/>
      <x:c r="V168" s="136"/>
      <x:c r="W168" s="136"/>
      <x:c r="X168" s="136"/>
      <x:c r="Y168" s="136"/>
      <x:c r="Z168" s="136"/>
    </x:row>
    <x:row r="169" ht="15" hidden="0" customHeight="1">
      <x:c r="A169" s="136"/>
      <x:c r="B169" s="136"/>
      <x:c r="C169" s="136"/>
      <x:c r="D169" s="136"/>
      <x:c r="E169" s="169"/>
      <x:c r="F169" s="169"/>
      <x:c r="G169" s="169"/>
      <x:c r="H169" s="169"/>
      <x:c r="I169" s="43"/>
      <x:c r="J169" s="136"/>
      <x:c r="K169" s="136"/>
      <x:c r="L169" s="146"/>
      <x:c r="M169" s="136"/>
      <x:c r="N169" s="136"/>
      <x:c r="O169" s="136"/>
      <x:c r="P169" s="136"/>
      <x:c r="Q169" s="136"/>
      <x:c r="R169" s="136"/>
      <x:c r="S169" s="136"/>
      <x:c r="T169" s="136"/>
      <x:c r="U169" s="136"/>
      <x:c r="V169" s="136"/>
      <x:c r="W169" s="136"/>
      <x:c r="X169" s="136"/>
      <x:c r="Y169" s="136"/>
      <x:c r="Z169" s="136"/>
    </x:row>
    <x:row r="170" ht="15" hidden="0" customHeight="1">
      <x:c r="A170" s="136"/>
      <x:c r="B170" s="136"/>
      <x:c r="C170" s="136"/>
      <x:c r="D170" s="136"/>
      <x:c r="E170" s="169"/>
      <x:c r="F170" s="169"/>
      <x:c r="G170" s="169"/>
      <x:c r="H170" s="169"/>
      <x:c r="I170" s="43"/>
      <x:c r="J170" s="136"/>
      <x:c r="K170" s="136"/>
      <x:c r="L170" s="146"/>
      <x:c r="M170" s="136"/>
      <x:c r="N170" s="136"/>
      <x:c r="O170" s="136"/>
      <x:c r="P170" s="136"/>
      <x:c r="Q170" s="136"/>
      <x:c r="R170" s="136"/>
      <x:c r="S170" s="136"/>
      <x:c r="T170" s="136"/>
      <x:c r="U170" s="136"/>
      <x:c r="V170" s="136"/>
      <x:c r="W170" s="136"/>
      <x:c r="X170" s="136"/>
      <x:c r="Y170" s="136"/>
      <x:c r="Z170" s="136"/>
    </x:row>
    <x:row r="171" ht="15" hidden="0" customHeight="1">
      <x:c r="A171" s="136"/>
      <x:c r="B171" s="136"/>
      <x:c r="C171" s="136"/>
      <x:c r="D171" s="136"/>
      <x:c r="E171" s="169"/>
      <x:c r="F171" s="169"/>
      <x:c r="G171" s="169"/>
      <x:c r="H171" s="169"/>
      <x:c r="I171" s="43"/>
      <x:c r="J171" s="136"/>
      <x:c r="K171" s="136"/>
      <x:c r="L171" s="146"/>
      <x:c r="M171" s="136"/>
      <x:c r="N171" s="136"/>
      <x:c r="O171" s="136"/>
      <x:c r="P171" s="136"/>
      <x:c r="Q171" s="136"/>
      <x:c r="R171" s="136"/>
      <x:c r="S171" s="136"/>
      <x:c r="T171" s="136"/>
      <x:c r="U171" s="136"/>
      <x:c r="V171" s="136"/>
      <x:c r="W171" s="136"/>
      <x:c r="X171" s="136"/>
      <x:c r="Y171" s="136"/>
      <x:c r="Z171" s="136"/>
    </x:row>
    <x:row r="172" ht="15" hidden="0" customHeight="1">
      <x:c r="A172" s="136"/>
      <x:c r="B172" s="136"/>
      <x:c r="C172" s="136"/>
      <x:c r="D172" s="136"/>
      <x:c r="E172" s="169"/>
      <x:c r="F172" s="169"/>
      <x:c r="G172" s="169"/>
      <x:c r="H172" s="169"/>
      <x:c r="I172" s="43"/>
      <x:c r="J172" s="136"/>
      <x:c r="K172" s="136"/>
      <x:c r="L172" s="146"/>
      <x:c r="M172" s="136"/>
      <x:c r="N172" s="136"/>
      <x:c r="O172" s="136"/>
      <x:c r="P172" s="136"/>
      <x:c r="Q172" s="136"/>
      <x:c r="R172" s="136"/>
      <x:c r="S172" s="136"/>
      <x:c r="T172" s="136"/>
      <x:c r="U172" s="136"/>
      <x:c r="V172" s="136"/>
      <x:c r="W172" s="136"/>
      <x:c r="X172" s="136"/>
      <x:c r="Y172" s="136"/>
      <x:c r="Z172" s="136"/>
    </x:row>
    <x:row r="173" ht="15" hidden="0" customHeight="1">
      <x:c r="A173" s="136"/>
      <x:c r="B173" s="136"/>
      <x:c r="C173" s="136"/>
      <x:c r="D173" s="136"/>
      <x:c r="E173" s="169"/>
      <x:c r="F173" s="169"/>
      <x:c r="G173" s="169"/>
      <x:c r="H173" s="169"/>
      <x:c r="I173" s="43"/>
      <x:c r="J173" s="136"/>
      <x:c r="K173" s="136"/>
      <x:c r="L173" s="146"/>
      <x:c r="M173" s="136"/>
      <x:c r="N173" s="136"/>
      <x:c r="O173" s="136"/>
      <x:c r="P173" s="136"/>
      <x:c r="Q173" s="136"/>
      <x:c r="R173" s="136"/>
      <x:c r="S173" s="136"/>
      <x:c r="T173" s="136"/>
      <x:c r="U173" s="136"/>
      <x:c r="V173" s="136"/>
      <x:c r="W173" s="136"/>
      <x:c r="X173" s="136"/>
      <x:c r="Y173" s="136"/>
      <x:c r="Z173" s="136"/>
    </x:row>
    <x:row r="174" ht="15" hidden="0" customHeight="1">
      <x:c r="A174" s="136"/>
      <x:c r="B174" s="136"/>
      <x:c r="C174" s="136"/>
      <x:c r="D174" s="136"/>
      <x:c r="E174" s="169"/>
      <x:c r="F174" s="169"/>
      <x:c r="G174" s="169"/>
      <x:c r="H174" s="169"/>
      <x:c r="I174" s="43"/>
      <x:c r="J174" s="136"/>
      <x:c r="K174" s="136"/>
      <x:c r="L174" s="146"/>
      <x:c r="M174" s="136"/>
      <x:c r="N174" s="136"/>
      <x:c r="O174" s="136"/>
      <x:c r="P174" s="136"/>
      <x:c r="Q174" s="136"/>
      <x:c r="R174" s="136"/>
      <x:c r="S174" s="136"/>
      <x:c r="T174" s="136"/>
      <x:c r="U174" s="136"/>
      <x:c r="V174" s="136"/>
      <x:c r="W174" s="136"/>
      <x:c r="X174" s="136"/>
      <x:c r="Y174" s="136"/>
      <x:c r="Z174" s="136"/>
    </x:row>
    <x:row r="175" ht="15" hidden="0" customHeight="1">
      <x:c r="A175" s="136"/>
      <x:c r="B175" s="136"/>
      <x:c r="C175" s="136"/>
      <x:c r="D175" s="136"/>
      <x:c r="E175" s="169"/>
      <x:c r="F175" s="169"/>
      <x:c r="G175" s="169"/>
      <x:c r="H175" s="169"/>
      <x:c r="I175" s="43"/>
      <x:c r="J175" s="136"/>
      <x:c r="K175" s="136"/>
      <x:c r="L175" s="146"/>
      <x:c r="M175" s="136"/>
      <x:c r="N175" s="136"/>
      <x:c r="O175" s="136"/>
      <x:c r="P175" s="136"/>
      <x:c r="Q175" s="136"/>
      <x:c r="R175" s="136"/>
      <x:c r="S175" s="136"/>
      <x:c r="T175" s="136"/>
      <x:c r="U175" s="136"/>
      <x:c r="V175" s="136"/>
      <x:c r="W175" s="136"/>
      <x:c r="X175" s="136"/>
      <x:c r="Y175" s="136"/>
      <x:c r="Z175" s="136"/>
    </x:row>
    <x:row r="176" ht="15" hidden="0" customHeight="1">
      <x:c r="A176" s="136"/>
      <x:c r="B176" s="136"/>
      <x:c r="C176" s="136"/>
      <x:c r="D176" s="136"/>
      <x:c r="E176" s="169"/>
      <x:c r="F176" s="169"/>
      <x:c r="G176" s="169"/>
      <x:c r="H176" s="169"/>
      <x:c r="I176" s="43"/>
      <x:c r="J176" s="136"/>
      <x:c r="K176" s="136"/>
      <x:c r="L176" s="146"/>
      <x:c r="M176" s="136"/>
      <x:c r="N176" s="136"/>
      <x:c r="O176" s="136"/>
      <x:c r="P176" s="136"/>
      <x:c r="Q176" s="136"/>
      <x:c r="R176" s="136"/>
      <x:c r="S176" s="136"/>
      <x:c r="T176" s="136"/>
      <x:c r="U176" s="136"/>
      <x:c r="V176" s="136"/>
      <x:c r="W176" s="136"/>
      <x:c r="X176" s="136"/>
      <x:c r="Y176" s="136"/>
      <x:c r="Z176" s="136"/>
    </x:row>
    <x:row r="177" ht="15" hidden="0" customHeight="1">
      <x:c r="A177" s="136"/>
      <x:c r="B177" s="136"/>
      <x:c r="C177" s="136"/>
      <x:c r="D177" s="136"/>
      <x:c r="E177" s="169"/>
      <x:c r="F177" s="169"/>
      <x:c r="G177" s="169"/>
      <x:c r="H177" s="169"/>
      <x:c r="I177" s="43"/>
      <x:c r="J177" s="136"/>
      <x:c r="K177" s="136"/>
      <x:c r="L177" s="146"/>
      <x:c r="M177" s="136"/>
      <x:c r="N177" s="136"/>
      <x:c r="O177" s="136"/>
      <x:c r="P177" s="136"/>
      <x:c r="Q177" s="136"/>
      <x:c r="R177" s="136"/>
      <x:c r="S177" s="136"/>
      <x:c r="T177" s="136"/>
      <x:c r="U177" s="136"/>
      <x:c r="V177" s="136"/>
      <x:c r="W177" s="136"/>
      <x:c r="X177" s="136"/>
      <x:c r="Y177" s="136"/>
      <x:c r="Z177" s="136"/>
    </x:row>
    <x:row r="178" ht="15" hidden="0" customHeight="1">
      <x:c r="A178" s="136"/>
      <x:c r="B178" s="136"/>
      <x:c r="C178" s="136"/>
      <x:c r="D178" s="136"/>
      <x:c r="E178" s="169"/>
      <x:c r="F178" s="169"/>
      <x:c r="G178" s="169"/>
      <x:c r="H178" s="169"/>
      <x:c r="I178" s="43"/>
      <x:c r="J178" s="136"/>
      <x:c r="K178" s="136"/>
      <x:c r="L178" s="146"/>
      <x:c r="M178" s="136"/>
      <x:c r="N178" s="136"/>
      <x:c r="O178" s="136"/>
      <x:c r="P178" s="136"/>
      <x:c r="Q178" s="136"/>
      <x:c r="R178" s="136"/>
      <x:c r="S178" s="136"/>
      <x:c r="T178" s="136"/>
      <x:c r="U178" s="136"/>
      <x:c r="V178" s="136"/>
      <x:c r="W178" s="136"/>
      <x:c r="X178" s="136"/>
      <x:c r="Y178" s="136"/>
      <x:c r="Z178" s="136"/>
    </x:row>
    <x:row r="179" ht="15" hidden="0" customHeight="1">
      <x:c r="A179" s="136"/>
      <x:c r="B179" s="136"/>
      <x:c r="C179" s="136"/>
      <x:c r="D179" s="136"/>
      <x:c r="E179" s="169"/>
      <x:c r="F179" s="169"/>
      <x:c r="G179" s="169"/>
      <x:c r="H179" s="169"/>
      <x:c r="I179" s="43"/>
      <x:c r="J179" s="136"/>
      <x:c r="K179" s="136"/>
      <x:c r="L179" s="146"/>
      <x:c r="M179" s="136"/>
      <x:c r="N179" s="136"/>
      <x:c r="O179" s="136"/>
      <x:c r="P179" s="136"/>
      <x:c r="Q179" s="136"/>
      <x:c r="R179" s="136"/>
      <x:c r="S179" s="136"/>
      <x:c r="T179" s="136"/>
      <x:c r="U179" s="136"/>
      <x:c r="V179" s="136"/>
      <x:c r="W179" s="136"/>
      <x:c r="X179" s="136"/>
      <x:c r="Y179" s="136"/>
      <x:c r="Z179" s="136"/>
    </x:row>
    <x:row r="180" ht="15" hidden="0" customHeight="1">
      <x:c r="A180" s="136"/>
      <x:c r="B180" s="136"/>
      <x:c r="C180" s="136"/>
      <x:c r="D180" s="136"/>
      <x:c r="E180" s="169"/>
      <x:c r="F180" s="169"/>
      <x:c r="G180" s="169"/>
      <x:c r="H180" s="169"/>
      <x:c r="I180" s="43"/>
      <x:c r="J180" s="136"/>
      <x:c r="K180" s="136"/>
      <x:c r="L180" s="146"/>
      <x:c r="M180" s="136"/>
      <x:c r="N180" s="136"/>
      <x:c r="O180" s="136"/>
      <x:c r="P180" s="136"/>
      <x:c r="Q180" s="136"/>
      <x:c r="R180" s="136"/>
      <x:c r="S180" s="136"/>
      <x:c r="T180" s="136"/>
      <x:c r="U180" s="136"/>
      <x:c r="V180" s="136"/>
      <x:c r="W180" s="136"/>
      <x:c r="X180" s="136"/>
      <x:c r="Y180" s="136"/>
      <x:c r="Z180" s="136"/>
    </x:row>
    <x:row r="181" ht="15" hidden="0" customHeight="1">
      <x:c r="A181" s="136"/>
      <x:c r="B181" s="136"/>
      <x:c r="C181" s="136"/>
      <x:c r="D181" s="136"/>
      <x:c r="E181" s="169"/>
      <x:c r="F181" s="169"/>
      <x:c r="G181" s="169"/>
      <x:c r="H181" s="169"/>
      <x:c r="I181" s="43"/>
      <x:c r="J181" s="136"/>
      <x:c r="K181" s="136"/>
      <x:c r="L181" s="146"/>
      <x:c r="M181" s="136"/>
      <x:c r="N181" s="136"/>
      <x:c r="O181" s="136"/>
      <x:c r="P181" s="136"/>
      <x:c r="Q181" s="136"/>
      <x:c r="R181" s="136"/>
      <x:c r="S181" s="136"/>
      <x:c r="T181" s="136"/>
      <x:c r="U181" s="136"/>
      <x:c r="V181" s="136"/>
      <x:c r="W181" s="136"/>
      <x:c r="X181" s="136"/>
      <x:c r="Y181" s="136"/>
      <x:c r="Z181" s="136"/>
    </x:row>
    <x:row r="182" ht="15" hidden="0" customHeight="1">
      <x:c r="A182" s="136"/>
      <x:c r="B182" s="136"/>
      <x:c r="C182" s="136"/>
      <x:c r="D182" s="136"/>
      <x:c r="E182" s="169"/>
      <x:c r="F182" s="169"/>
      <x:c r="G182" s="169"/>
      <x:c r="H182" s="169"/>
      <x:c r="I182" s="43"/>
      <x:c r="J182" s="136"/>
      <x:c r="K182" s="136"/>
      <x:c r="L182" s="146"/>
      <x:c r="M182" s="136"/>
      <x:c r="N182" s="136"/>
      <x:c r="O182" s="136"/>
      <x:c r="P182" s="136"/>
      <x:c r="Q182" s="136"/>
      <x:c r="R182" s="136"/>
      <x:c r="S182" s="136"/>
      <x:c r="T182" s="136"/>
      <x:c r="U182" s="136"/>
      <x:c r="V182" s="136"/>
      <x:c r="W182" s="136"/>
      <x:c r="X182" s="136"/>
      <x:c r="Y182" s="136"/>
      <x:c r="Z182" s="136"/>
    </x:row>
    <x:row r="183" ht="15" hidden="0" customHeight="1">
      <x:c r="A183" s="136"/>
      <x:c r="B183" s="136"/>
      <x:c r="C183" s="136"/>
      <x:c r="D183" s="136"/>
      <x:c r="E183" s="169"/>
      <x:c r="F183" s="169"/>
      <x:c r="G183" s="169"/>
      <x:c r="H183" s="169"/>
      <x:c r="I183" s="43"/>
      <x:c r="J183" s="136"/>
      <x:c r="K183" s="136"/>
      <x:c r="L183" s="146"/>
      <x:c r="M183" s="136"/>
      <x:c r="N183" s="136"/>
      <x:c r="O183" s="136"/>
      <x:c r="P183" s="136"/>
      <x:c r="Q183" s="136"/>
      <x:c r="R183" s="136"/>
      <x:c r="S183" s="136"/>
      <x:c r="T183" s="136"/>
      <x:c r="U183" s="136"/>
      <x:c r="V183" s="136"/>
      <x:c r="W183" s="136"/>
      <x:c r="X183" s="136"/>
      <x:c r="Y183" s="136"/>
      <x:c r="Z183" s="136"/>
    </x:row>
    <x:row r="184" ht="15" hidden="0" customHeight="1">
      <x:c r="A184" s="136"/>
      <x:c r="B184" s="136"/>
      <x:c r="C184" s="136"/>
      <x:c r="D184" s="136"/>
      <x:c r="E184" s="169"/>
      <x:c r="F184" s="169"/>
      <x:c r="G184" s="169"/>
      <x:c r="H184" s="169"/>
      <x:c r="I184" s="43"/>
      <x:c r="J184" s="136"/>
      <x:c r="K184" s="136"/>
      <x:c r="L184" s="146"/>
      <x:c r="M184" s="136"/>
      <x:c r="N184" s="136"/>
      <x:c r="O184" s="136"/>
      <x:c r="P184" s="136"/>
      <x:c r="Q184" s="136"/>
      <x:c r="R184" s="136"/>
      <x:c r="S184" s="136"/>
      <x:c r="T184" s="136"/>
      <x:c r="U184" s="136"/>
      <x:c r="V184" s="136"/>
      <x:c r="W184" s="136"/>
      <x:c r="X184" s="136"/>
      <x:c r="Y184" s="136"/>
      <x:c r="Z184" s="136"/>
    </x:row>
    <x:row r="185" ht="15" hidden="0" customHeight="1">
      <x:c r="A185" s="136"/>
      <x:c r="B185" s="136"/>
      <x:c r="C185" s="136"/>
      <x:c r="D185" s="136"/>
      <x:c r="E185" s="169"/>
      <x:c r="F185" s="169"/>
      <x:c r="G185" s="169"/>
      <x:c r="H185" s="169"/>
      <x:c r="I185" s="43"/>
      <x:c r="J185" s="136"/>
      <x:c r="K185" s="136"/>
      <x:c r="L185" s="146"/>
      <x:c r="M185" s="136"/>
      <x:c r="N185" s="136"/>
      <x:c r="O185" s="136"/>
      <x:c r="P185" s="136"/>
      <x:c r="Q185" s="136"/>
      <x:c r="R185" s="136"/>
      <x:c r="S185" s="136"/>
      <x:c r="T185" s="136"/>
      <x:c r="U185" s="136"/>
      <x:c r="V185" s="136"/>
      <x:c r="W185" s="136"/>
      <x:c r="X185" s="136"/>
      <x:c r="Y185" s="136"/>
      <x:c r="Z185" s="136"/>
    </x:row>
    <x:row r="186" ht="15" hidden="0" customHeight="1">
      <x:c r="A186" s="136"/>
      <x:c r="B186" s="136"/>
      <x:c r="C186" s="136"/>
      <x:c r="D186" s="136"/>
      <x:c r="E186" s="169"/>
      <x:c r="F186" s="169"/>
      <x:c r="G186" s="169"/>
      <x:c r="H186" s="169"/>
      <x:c r="I186" s="43"/>
      <x:c r="J186" s="136"/>
      <x:c r="K186" s="136"/>
      <x:c r="L186" s="146"/>
      <x:c r="M186" s="136"/>
      <x:c r="N186" s="136"/>
      <x:c r="O186" s="136"/>
      <x:c r="P186" s="136"/>
      <x:c r="Q186" s="136"/>
      <x:c r="R186" s="136"/>
      <x:c r="S186" s="136"/>
      <x:c r="T186" s="136"/>
      <x:c r="U186" s="136"/>
      <x:c r="V186" s="136"/>
      <x:c r="W186" s="136"/>
      <x:c r="X186" s="136"/>
      <x:c r="Y186" s="136"/>
      <x:c r="Z186" s="136"/>
    </x:row>
    <x:row r="187" ht="15" hidden="0" customHeight="1">
      <x:c r="A187" s="136"/>
      <x:c r="B187" s="136"/>
      <x:c r="C187" s="136"/>
      <x:c r="D187" s="136"/>
      <x:c r="E187" s="169"/>
      <x:c r="F187" s="169"/>
      <x:c r="G187" s="169"/>
      <x:c r="H187" s="169"/>
      <x:c r="I187" s="43"/>
      <x:c r="J187" s="136"/>
      <x:c r="K187" s="136"/>
      <x:c r="L187" s="146"/>
      <x:c r="M187" s="136"/>
      <x:c r="N187" s="136"/>
      <x:c r="O187" s="136"/>
      <x:c r="P187" s="136"/>
      <x:c r="Q187" s="136"/>
      <x:c r="R187" s="136"/>
      <x:c r="S187" s="136"/>
      <x:c r="T187" s="136"/>
      <x:c r="U187" s="136"/>
      <x:c r="V187" s="136"/>
      <x:c r="W187" s="136"/>
      <x:c r="X187" s="136"/>
      <x:c r="Y187" s="136"/>
      <x:c r="Z187" s="136"/>
    </x:row>
    <x:row r="188" ht="15" hidden="0" customHeight="1">
      <x:c r="A188" s="136"/>
      <x:c r="B188" s="136"/>
      <x:c r="C188" s="136"/>
      <x:c r="D188" s="136"/>
      <x:c r="E188" s="169"/>
      <x:c r="F188" s="169"/>
      <x:c r="G188" s="169"/>
      <x:c r="H188" s="169"/>
      <x:c r="I188" s="43"/>
      <x:c r="J188" s="136"/>
      <x:c r="K188" s="136"/>
      <x:c r="L188" s="146"/>
      <x:c r="M188" s="136"/>
      <x:c r="N188" s="136"/>
      <x:c r="O188" s="136"/>
      <x:c r="P188" s="136"/>
      <x:c r="Q188" s="136"/>
      <x:c r="R188" s="136"/>
      <x:c r="S188" s="136"/>
      <x:c r="T188" s="136"/>
      <x:c r="U188" s="136"/>
      <x:c r="V188" s="136"/>
      <x:c r="W188" s="136"/>
      <x:c r="X188" s="136"/>
      <x:c r="Y188" s="136"/>
      <x:c r="Z188" s="136"/>
    </x:row>
    <x:row r="189" ht="15" hidden="0" customHeight="1">
      <x:c r="A189" s="136"/>
      <x:c r="B189" s="136"/>
      <x:c r="C189" s="136"/>
      <x:c r="D189" s="136"/>
      <x:c r="E189" s="169"/>
      <x:c r="F189" s="169"/>
      <x:c r="G189" s="169"/>
      <x:c r="H189" s="169"/>
      <x:c r="I189" s="43"/>
      <x:c r="J189" s="136"/>
      <x:c r="K189" s="136"/>
      <x:c r="L189" s="146"/>
      <x:c r="M189" s="136"/>
      <x:c r="N189" s="136"/>
      <x:c r="O189" s="136"/>
      <x:c r="P189" s="136"/>
      <x:c r="Q189" s="136"/>
      <x:c r="R189" s="136"/>
      <x:c r="S189" s="136"/>
      <x:c r="T189" s="136"/>
      <x:c r="U189" s="136"/>
      <x:c r="V189" s="136"/>
      <x:c r="W189" s="136"/>
      <x:c r="X189" s="136"/>
      <x:c r="Y189" s="136"/>
      <x:c r="Z189" s="136"/>
    </x:row>
    <x:row r="190" ht="15" hidden="0" customHeight="1">
      <x:c r="A190" s="136"/>
      <x:c r="B190" s="136"/>
      <x:c r="C190" s="136"/>
      <x:c r="D190" s="136"/>
      <x:c r="E190" s="169"/>
      <x:c r="F190" s="169"/>
      <x:c r="G190" s="169"/>
      <x:c r="H190" s="169"/>
      <x:c r="I190" s="43"/>
      <x:c r="J190" s="136"/>
      <x:c r="K190" s="136"/>
      <x:c r="L190" s="146"/>
      <x:c r="M190" s="136"/>
      <x:c r="N190" s="136"/>
      <x:c r="O190" s="136"/>
      <x:c r="P190" s="136"/>
      <x:c r="Q190" s="136"/>
      <x:c r="R190" s="136"/>
      <x:c r="S190" s="136"/>
      <x:c r="T190" s="136"/>
      <x:c r="U190" s="136"/>
      <x:c r="V190" s="136"/>
      <x:c r="W190" s="136"/>
      <x:c r="X190" s="136"/>
      <x:c r="Y190" s="136"/>
      <x:c r="Z190" s="136"/>
    </x:row>
    <x:row r="191" ht="15" hidden="0" customHeight="1">
      <x:c r="A191" s="136"/>
      <x:c r="B191" s="136"/>
      <x:c r="C191" s="136"/>
      <x:c r="D191" s="136"/>
      <x:c r="E191" s="169"/>
      <x:c r="F191" s="169"/>
      <x:c r="G191" s="169"/>
      <x:c r="H191" s="169"/>
      <x:c r="I191" s="43"/>
      <x:c r="J191" s="136"/>
      <x:c r="K191" s="136"/>
      <x:c r="L191" s="146"/>
      <x:c r="M191" s="136"/>
      <x:c r="N191" s="136"/>
      <x:c r="O191" s="136"/>
      <x:c r="P191" s="136"/>
      <x:c r="Q191" s="136"/>
      <x:c r="R191" s="136"/>
      <x:c r="S191" s="136"/>
      <x:c r="T191" s="136"/>
      <x:c r="U191" s="136"/>
      <x:c r="V191" s="136"/>
      <x:c r="W191" s="136"/>
      <x:c r="X191" s="136"/>
      <x:c r="Y191" s="136"/>
      <x:c r="Z191" s="136"/>
    </x:row>
    <x:row r="192" ht="15" hidden="0" customHeight="1">
      <x:c r="A192" s="136"/>
      <x:c r="B192" s="136"/>
      <x:c r="C192" s="136"/>
      <x:c r="D192" s="136"/>
      <x:c r="E192" s="169"/>
      <x:c r="F192" s="169"/>
      <x:c r="G192" s="169"/>
      <x:c r="H192" s="169"/>
      <x:c r="I192" s="43"/>
      <x:c r="J192" s="136"/>
      <x:c r="K192" s="136"/>
      <x:c r="L192" s="146"/>
      <x:c r="M192" s="136"/>
      <x:c r="N192" s="136"/>
      <x:c r="O192" s="136"/>
      <x:c r="P192" s="136"/>
      <x:c r="Q192" s="136"/>
      <x:c r="R192" s="136"/>
      <x:c r="S192" s="136"/>
      <x:c r="T192" s="136"/>
      <x:c r="U192" s="136"/>
      <x:c r="V192" s="136"/>
      <x:c r="W192" s="136"/>
      <x:c r="X192" s="136"/>
      <x:c r="Y192" s="136"/>
      <x:c r="Z192" s="136"/>
    </x:row>
    <x:row r="193" ht="15" hidden="0" customHeight="1">
      <x:c r="A193" s="136"/>
      <x:c r="B193" s="136"/>
      <x:c r="C193" s="136"/>
      <x:c r="D193" s="136"/>
      <x:c r="E193" s="169"/>
      <x:c r="F193" s="169"/>
      <x:c r="G193" s="169"/>
      <x:c r="H193" s="169"/>
      <x:c r="I193" s="43"/>
      <x:c r="J193" s="136"/>
      <x:c r="K193" s="136"/>
      <x:c r="L193" s="146"/>
      <x:c r="M193" s="136"/>
      <x:c r="N193" s="136"/>
      <x:c r="O193" s="136"/>
      <x:c r="P193" s="136"/>
      <x:c r="Q193" s="136"/>
      <x:c r="R193" s="136"/>
      <x:c r="S193" s="136"/>
      <x:c r="T193" s="136"/>
      <x:c r="U193" s="136"/>
      <x:c r="V193" s="136"/>
      <x:c r="W193" s="136"/>
      <x:c r="X193" s="136"/>
      <x:c r="Y193" s="136"/>
      <x:c r="Z193" s="136"/>
    </x:row>
    <x:row r="194" ht="15" hidden="0" customHeight="1">
      <x:c r="A194" s="136"/>
      <x:c r="B194" s="136"/>
      <x:c r="C194" s="136"/>
      <x:c r="D194" s="136"/>
      <x:c r="E194" s="169"/>
      <x:c r="F194" s="169"/>
      <x:c r="G194" s="169"/>
      <x:c r="H194" s="169"/>
      <x:c r="I194" s="43"/>
      <x:c r="J194" s="136"/>
      <x:c r="K194" s="136"/>
      <x:c r="L194" s="146"/>
      <x:c r="M194" s="136"/>
      <x:c r="N194" s="136"/>
      <x:c r="O194" s="136"/>
      <x:c r="P194" s="136"/>
      <x:c r="Q194" s="136"/>
      <x:c r="R194" s="136"/>
      <x:c r="S194" s="136"/>
      <x:c r="T194" s="136"/>
      <x:c r="U194" s="136"/>
      <x:c r="V194" s="136"/>
      <x:c r="W194" s="136"/>
      <x:c r="X194" s="136"/>
      <x:c r="Y194" s="136"/>
      <x:c r="Z194" s="136"/>
    </x:row>
    <x:row r="195" ht="15" hidden="0" customHeight="1">
      <x:c r="A195" s="136"/>
      <x:c r="B195" s="136"/>
      <x:c r="C195" s="136"/>
      <x:c r="D195" s="136"/>
      <x:c r="E195" s="169"/>
      <x:c r="F195" s="169"/>
      <x:c r="G195" s="169"/>
      <x:c r="H195" s="169"/>
      <x:c r="I195" s="43"/>
      <x:c r="J195" s="136"/>
      <x:c r="K195" s="136"/>
      <x:c r="L195" s="146"/>
      <x:c r="M195" s="136"/>
      <x:c r="N195" s="136"/>
      <x:c r="O195" s="136"/>
      <x:c r="P195" s="136"/>
      <x:c r="Q195" s="136"/>
      <x:c r="R195" s="136"/>
      <x:c r="S195" s="136"/>
      <x:c r="T195" s="136"/>
      <x:c r="U195" s="136"/>
      <x:c r="V195" s="136"/>
      <x:c r="W195" s="136"/>
      <x:c r="X195" s="136"/>
      <x:c r="Y195" s="136"/>
      <x:c r="Z195" s="136"/>
    </x:row>
    <x:row r="196" ht="15" hidden="0" customHeight="1">
      <x:c r="A196" s="136"/>
      <x:c r="B196" s="136"/>
      <x:c r="C196" s="136"/>
      <x:c r="D196" s="136"/>
      <x:c r="E196" s="169"/>
      <x:c r="F196" s="169"/>
      <x:c r="G196" s="169"/>
      <x:c r="H196" s="169"/>
      <x:c r="I196" s="43"/>
      <x:c r="J196" s="136"/>
      <x:c r="K196" s="136"/>
      <x:c r="L196" s="146"/>
      <x:c r="M196" s="136"/>
      <x:c r="N196" s="136"/>
      <x:c r="O196" s="136"/>
      <x:c r="P196" s="136"/>
      <x:c r="Q196" s="136"/>
      <x:c r="R196" s="136"/>
      <x:c r="S196" s="136"/>
      <x:c r="T196" s="136"/>
      <x:c r="U196" s="136"/>
      <x:c r="V196" s="136"/>
      <x:c r="W196" s="136"/>
      <x:c r="X196" s="136"/>
      <x:c r="Y196" s="136"/>
      <x:c r="Z196" s="136"/>
    </x:row>
    <x:row r="197" ht="15" hidden="0" customHeight="1">
      <x:c r="A197" s="136"/>
      <x:c r="B197" s="136"/>
      <x:c r="C197" s="136"/>
      <x:c r="D197" s="136"/>
      <x:c r="E197" s="169"/>
      <x:c r="F197" s="169"/>
      <x:c r="G197" s="169"/>
      <x:c r="H197" s="169"/>
      <x:c r="I197" s="43"/>
      <x:c r="J197" s="136"/>
      <x:c r="K197" s="136"/>
      <x:c r="L197" s="146"/>
      <x:c r="M197" s="136"/>
      <x:c r="N197" s="136"/>
      <x:c r="O197" s="136"/>
      <x:c r="P197" s="136"/>
      <x:c r="Q197" s="136"/>
      <x:c r="R197" s="136"/>
      <x:c r="S197" s="136"/>
      <x:c r="T197" s="136"/>
      <x:c r="U197" s="136"/>
      <x:c r="V197" s="136"/>
      <x:c r="W197" s="136"/>
      <x:c r="X197" s="136"/>
      <x:c r="Y197" s="136"/>
      <x:c r="Z197" s="136"/>
    </x:row>
    <x:row r="198" ht="15" hidden="0" customHeight="1">
      <x:c r="A198" s="136"/>
      <x:c r="B198" s="136"/>
      <x:c r="C198" s="136"/>
      <x:c r="D198" s="136"/>
      <x:c r="E198" s="169"/>
      <x:c r="F198" s="169"/>
      <x:c r="G198" s="169"/>
      <x:c r="H198" s="169"/>
      <x:c r="I198" s="43"/>
      <x:c r="J198" s="136"/>
      <x:c r="K198" s="136"/>
      <x:c r="L198" s="146"/>
      <x:c r="M198" s="136"/>
      <x:c r="N198" s="136"/>
      <x:c r="O198" s="136"/>
      <x:c r="P198" s="136"/>
      <x:c r="Q198" s="136"/>
      <x:c r="R198" s="136"/>
      <x:c r="S198" s="136"/>
      <x:c r="T198" s="136"/>
      <x:c r="U198" s="136"/>
      <x:c r="V198" s="136"/>
      <x:c r="W198" s="136"/>
      <x:c r="X198" s="136"/>
      <x:c r="Y198" s="136"/>
      <x:c r="Z198" s="136"/>
    </x:row>
    <x:row r="199" ht="15" hidden="0" customHeight="1">
      <x:c r="A199" s="136"/>
      <x:c r="B199" s="136"/>
      <x:c r="C199" s="136"/>
      <x:c r="D199" s="136"/>
      <x:c r="E199" s="169"/>
      <x:c r="F199" s="169"/>
      <x:c r="G199" s="169"/>
      <x:c r="H199" s="169"/>
      <x:c r="I199" s="43"/>
      <x:c r="J199" s="136"/>
      <x:c r="K199" s="136"/>
      <x:c r="L199" s="146"/>
      <x:c r="M199" s="136"/>
      <x:c r="N199" s="136"/>
      <x:c r="O199" s="136"/>
      <x:c r="P199" s="136"/>
      <x:c r="Q199" s="136"/>
      <x:c r="R199" s="136"/>
      <x:c r="S199" s="136"/>
      <x:c r="T199" s="136"/>
      <x:c r="U199" s="136"/>
      <x:c r="V199" s="136"/>
      <x:c r="W199" s="136"/>
      <x:c r="X199" s="136"/>
      <x:c r="Y199" s="136"/>
      <x:c r="Z199" s="136"/>
    </x:row>
    <x:row r="200" ht="15" hidden="0" customHeight="1">
      <x:c r="A200" s="136"/>
      <x:c r="B200" s="136"/>
      <x:c r="C200" s="136"/>
      <x:c r="D200" s="136"/>
      <x:c r="E200" s="169"/>
      <x:c r="F200" s="169"/>
      <x:c r="G200" s="169"/>
      <x:c r="H200" s="169"/>
      <x:c r="I200" s="43"/>
      <x:c r="J200" s="136"/>
      <x:c r="K200" s="136"/>
      <x:c r="L200" s="146"/>
      <x:c r="M200" s="136"/>
      <x:c r="N200" s="136"/>
      <x:c r="O200" s="136"/>
      <x:c r="P200" s="136"/>
      <x:c r="Q200" s="136"/>
      <x:c r="R200" s="136"/>
      <x:c r="S200" s="136"/>
      <x:c r="T200" s="136"/>
      <x:c r="U200" s="136"/>
      <x:c r="V200" s="136"/>
      <x:c r="W200" s="136"/>
      <x:c r="X200" s="136"/>
      <x:c r="Y200" s="136"/>
      <x:c r="Z200" s="136"/>
    </x:row>
    <x:row r="201" ht="15" hidden="0" customHeight="1">
      <x:c r="A201" s="136"/>
      <x:c r="B201" s="136"/>
      <x:c r="C201" s="136"/>
      <x:c r="D201" s="136"/>
      <x:c r="E201" s="169"/>
      <x:c r="F201" s="169"/>
      <x:c r="G201" s="169"/>
      <x:c r="H201" s="169"/>
      <x:c r="I201" s="43"/>
      <x:c r="J201" s="136"/>
      <x:c r="K201" s="136"/>
      <x:c r="L201" s="146"/>
      <x:c r="M201" s="136"/>
      <x:c r="N201" s="136"/>
      <x:c r="O201" s="136"/>
      <x:c r="P201" s="136"/>
      <x:c r="Q201" s="136"/>
      <x:c r="R201" s="136"/>
      <x:c r="S201" s="136"/>
      <x:c r="T201" s="136"/>
      <x:c r="U201" s="136"/>
      <x:c r="V201" s="136"/>
      <x:c r="W201" s="136"/>
      <x:c r="X201" s="136"/>
      <x:c r="Y201" s="136"/>
      <x:c r="Z201" s="136"/>
    </x:row>
    <x:row r="202" ht="15" hidden="0" customHeight="1">
      <x:c r="A202" s="136"/>
      <x:c r="B202" s="136"/>
      <x:c r="C202" s="136"/>
      <x:c r="D202" s="136"/>
      <x:c r="E202" s="169"/>
      <x:c r="F202" s="169"/>
      <x:c r="G202" s="169"/>
      <x:c r="H202" s="169"/>
      <x:c r="I202" s="43"/>
      <x:c r="J202" s="136"/>
      <x:c r="K202" s="136"/>
      <x:c r="L202" s="146"/>
      <x:c r="M202" s="136"/>
      <x:c r="N202" s="136"/>
      <x:c r="O202" s="136"/>
      <x:c r="P202" s="136"/>
      <x:c r="Q202" s="136"/>
      <x:c r="R202" s="136"/>
      <x:c r="S202" s="136"/>
      <x:c r="T202" s="136"/>
      <x:c r="U202" s="136"/>
      <x:c r="V202" s="136"/>
      <x:c r="W202" s="136"/>
      <x:c r="X202" s="136"/>
      <x:c r="Y202" s="136"/>
      <x:c r="Z202" s="136"/>
    </x:row>
    <x:row r="203" ht="15" hidden="0" customHeight="1">
      <x:c r="A203" s="136"/>
      <x:c r="B203" s="136"/>
      <x:c r="C203" s="136"/>
      <x:c r="D203" s="136"/>
      <x:c r="E203" s="169"/>
      <x:c r="F203" s="169"/>
      <x:c r="G203" s="169"/>
      <x:c r="H203" s="169"/>
      <x:c r="I203" s="43"/>
      <x:c r="J203" s="136"/>
      <x:c r="K203" s="136"/>
      <x:c r="L203" s="146"/>
      <x:c r="M203" s="136"/>
      <x:c r="N203" s="136"/>
      <x:c r="O203" s="136"/>
      <x:c r="P203" s="136"/>
      <x:c r="Q203" s="136"/>
      <x:c r="R203" s="136"/>
      <x:c r="S203" s="136"/>
      <x:c r="T203" s="136"/>
      <x:c r="U203" s="136"/>
      <x:c r="V203" s="136"/>
      <x:c r="W203" s="136"/>
      <x:c r="X203" s="136"/>
      <x:c r="Y203" s="136"/>
      <x:c r="Z203" s="136"/>
    </x:row>
    <x:row r="204" ht="15" hidden="0" customHeight="1">
      <x:c r="A204" s="136"/>
      <x:c r="B204" s="136"/>
      <x:c r="C204" s="136"/>
      <x:c r="D204" s="136"/>
      <x:c r="E204" s="169"/>
      <x:c r="F204" s="169"/>
      <x:c r="G204" s="169"/>
      <x:c r="H204" s="169"/>
      <x:c r="I204" s="43"/>
      <x:c r="J204" s="136"/>
      <x:c r="K204" s="136"/>
      <x:c r="L204" s="146"/>
      <x:c r="M204" s="136"/>
      <x:c r="N204" s="136"/>
      <x:c r="O204" s="136"/>
      <x:c r="P204" s="136"/>
      <x:c r="Q204" s="136"/>
      <x:c r="R204" s="136"/>
      <x:c r="S204" s="136"/>
      <x:c r="T204" s="136"/>
      <x:c r="U204" s="136"/>
      <x:c r="V204" s="136"/>
      <x:c r="W204" s="136"/>
      <x:c r="X204" s="136"/>
      <x:c r="Y204" s="136"/>
      <x:c r="Z204" s="136"/>
    </x:row>
    <x:row r="205" ht="15" hidden="0" customHeight="1">
      <x:c r="A205" s="136"/>
      <x:c r="B205" s="136"/>
      <x:c r="C205" s="136"/>
      <x:c r="D205" s="136"/>
      <x:c r="E205" s="169"/>
      <x:c r="F205" s="169"/>
      <x:c r="G205" s="169"/>
      <x:c r="H205" s="169"/>
      <x:c r="I205" s="43"/>
      <x:c r="J205" s="136"/>
      <x:c r="K205" s="136"/>
      <x:c r="L205" s="146"/>
      <x:c r="M205" s="136"/>
      <x:c r="N205" s="136"/>
      <x:c r="O205" s="136"/>
      <x:c r="P205" s="136"/>
      <x:c r="Q205" s="136"/>
      <x:c r="R205" s="136"/>
      <x:c r="S205" s="136"/>
      <x:c r="T205" s="136"/>
      <x:c r="U205" s="136"/>
      <x:c r="V205" s="136"/>
      <x:c r="W205" s="136"/>
      <x:c r="X205" s="136"/>
      <x:c r="Y205" s="136"/>
      <x:c r="Z205" s="136"/>
    </x:row>
    <x:row r="206" ht="15" hidden="0" customHeight="1">
      <x:c r="A206" s="136"/>
      <x:c r="B206" s="136"/>
      <x:c r="C206" s="136"/>
      <x:c r="D206" s="136"/>
      <x:c r="E206" s="169"/>
      <x:c r="F206" s="169"/>
      <x:c r="G206" s="169"/>
      <x:c r="H206" s="169"/>
      <x:c r="I206" s="43"/>
      <x:c r="J206" s="136"/>
      <x:c r="K206" s="136"/>
      <x:c r="L206" s="146"/>
      <x:c r="M206" s="136"/>
      <x:c r="N206" s="136"/>
      <x:c r="O206" s="136"/>
      <x:c r="P206" s="136"/>
      <x:c r="Q206" s="136"/>
      <x:c r="R206" s="136"/>
      <x:c r="S206" s="136"/>
      <x:c r="T206" s="136"/>
      <x:c r="U206" s="136"/>
      <x:c r="V206" s="136"/>
      <x:c r="W206" s="136"/>
      <x:c r="X206" s="136"/>
      <x:c r="Y206" s="136"/>
      <x:c r="Z206" s="136"/>
    </x:row>
    <x:row r="207" ht="15" hidden="0" customHeight="1">
      <x:c r="A207" s="136"/>
      <x:c r="B207" s="136"/>
      <x:c r="C207" s="136"/>
      <x:c r="D207" s="136"/>
      <x:c r="E207" s="169"/>
      <x:c r="F207" s="169"/>
      <x:c r="G207" s="169"/>
      <x:c r="H207" s="169"/>
      <x:c r="I207" s="43"/>
      <x:c r="J207" s="136"/>
      <x:c r="K207" s="136"/>
      <x:c r="L207" s="146"/>
      <x:c r="M207" s="136"/>
      <x:c r="N207" s="136"/>
      <x:c r="O207" s="136"/>
      <x:c r="P207" s="136"/>
      <x:c r="Q207" s="136"/>
      <x:c r="R207" s="136"/>
      <x:c r="S207" s="136"/>
      <x:c r="T207" s="136"/>
      <x:c r="U207" s="136"/>
      <x:c r="V207" s="136"/>
      <x:c r="W207" s="136"/>
      <x:c r="X207" s="136"/>
      <x:c r="Y207" s="136"/>
      <x:c r="Z207" s="136"/>
    </x:row>
    <x:row r="208" ht="15" hidden="0" customHeight="1">
      <x:c r="A208" s="136"/>
      <x:c r="B208" s="136"/>
      <x:c r="C208" s="136"/>
      <x:c r="D208" s="136"/>
      <x:c r="E208" s="169"/>
      <x:c r="F208" s="169"/>
      <x:c r="G208" s="169"/>
      <x:c r="H208" s="169"/>
      <x:c r="I208" s="43"/>
      <x:c r="J208" s="136"/>
      <x:c r="K208" s="136"/>
      <x:c r="L208" s="146"/>
      <x:c r="M208" s="136"/>
      <x:c r="N208" s="136"/>
      <x:c r="O208" s="136"/>
      <x:c r="P208" s="136"/>
      <x:c r="Q208" s="136"/>
      <x:c r="R208" s="136"/>
      <x:c r="S208" s="136"/>
      <x:c r="T208" s="136"/>
      <x:c r="U208" s="136"/>
      <x:c r="V208" s="136"/>
      <x:c r="W208" s="136"/>
      <x:c r="X208" s="136"/>
      <x:c r="Y208" s="136"/>
      <x:c r="Z208" s="136"/>
    </x:row>
    <x:row r="209" ht="15" hidden="0" customHeight="1">
      <x:c r="A209" s="136"/>
      <x:c r="B209" s="136"/>
      <x:c r="C209" s="136"/>
      <x:c r="D209" s="136"/>
      <x:c r="E209" s="169"/>
      <x:c r="F209" s="169"/>
      <x:c r="G209" s="169"/>
      <x:c r="H209" s="169"/>
      <x:c r="I209" s="43"/>
      <x:c r="J209" s="136"/>
      <x:c r="K209" s="136"/>
      <x:c r="L209" s="146"/>
      <x:c r="M209" s="136"/>
      <x:c r="N209" s="136"/>
      <x:c r="O209" s="136"/>
      <x:c r="P209" s="136"/>
      <x:c r="Q209" s="136"/>
      <x:c r="R209" s="136"/>
      <x:c r="S209" s="136"/>
      <x:c r="T209" s="136"/>
      <x:c r="U209" s="136"/>
      <x:c r="V209" s="136"/>
      <x:c r="W209" s="136"/>
      <x:c r="X209" s="136"/>
      <x:c r="Y209" s="136"/>
      <x:c r="Z209" s="136"/>
    </x:row>
    <x:row r="210" ht="15" hidden="0" customHeight="1">
      <x:c r="A210" s="136"/>
      <x:c r="B210" s="136"/>
      <x:c r="C210" s="136"/>
      <x:c r="D210" s="136"/>
      <x:c r="E210" s="169"/>
      <x:c r="F210" s="169"/>
      <x:c r="G210" s="169"/>
      <x:c r="H210" s="169"/>
      <x:c r="I210" s="43"/>
      <x:c r="J210" s="136"/>
      <x:c r="K210" s="136"/>
      <x:c r="L210" s="146"/>
      <x:c r="M210" s="136"/>
      <x:c r="N210" s="136"/>
      <x:c r="O210" s="136"/>
      <x:c r="P210" s="136"/>
      <x:c r="Q210" s="136"/>
      <x:c r="R210" s="136"/>
      <x:c r="S210" s="136"/>
      <x:c r="T210" s="136"/>
      <x:c r="U210" s="136"/>
      <x:c r="V210" s="136"/>
      <x:c r="W210" s="136"/>
      <x:c r="X210" s="136"/>
      <x:c r="Y210" s="136"/>
      <x:c r="Z210" s="136"/>
    </x:row>
    <x:row r="211" ht="15" hidden="0" customHeight="1">
      <x:c r="A211" s="136"/>
      <x:c r="B211" s="136"/>
      <x:c r="C211" s="136"/>
      <x:c r="D211" s="136"/>
      <x:c r="E211" s="169"/>
      <x:c r="F211" s="169"/>
      <x:c r="G211" s="169"/>
      <x:c r="H211" s="169"/>
      <x:c r="I211" s="43"/>
      <x:c r="J211" s="136"/>
      <x:c r="K211" s="136"/>
      <x:c r="L211" s="146"/>
      <x:c r="M211" s="136"/>
      <x:c r="N211" s="136"/>
      <x:c r="O211" s="136"/>
      <x:c r="P211" s="136"/>
      <x:c r="Q211" s="136"/>
      <x:c r="R211" s="136"/>
      <x:c r="S211" s="136"/>
      <x:c r="T211" s="136"/>
      <x:c r="U211" s="136"/>
      <x:c r="V211" s="136"/>
      <x:c r="W211" s="136"/>
      <x:c r="X211" s="136"/>
      <x:c r="Y211" s="136"/>
      <x:c r="Z211" s="136"/>
    </x:row>
    <x:row r="212" ht="15" hidden="0" customHeight="1">
      <x:c r="A212" s="136"/>
      <x:c r="B212" s="136"/>
      <x:c r="C212" s="136"/>
      <x:c r="D212" s="136"/>
      <x:c r="E212" s="169"/>
      <x:c r="F212" s="169"/>
      <x:c r="G212" s="169"/>
      <x:c r="H212" s="169"/>
      <x:c r="I212" s="43"/>
      <x:c r="J212" s="136"/>
      <x:c r="K212" s="136"/>
      <x:c r="L212" s="146"/>
      <x:c r="M212" s="136"/>
      <x:c r="N212" s="136"/>
      <x:c r="O212" s="136"/>
      <x:c r="P212" s="136"/>
      <x:c r="Q212" s="136"/>
      <x:c r="R212" s="136"/>
      <x:c r="S212" s="136"/>
      <x:c r="T212" s="136"/>
      <x:c r="U212" s="136"/>
      <x:c r="V212" s="136"/>
      <x:c r="W212" s="136"/>
      <x:c r="X212" s="136"/>
      <x:c r="Y212" s="136"/>
      <x:c r="Z212" s="136"/>
    </x:row>
    <x:row r="213" ht="15" hidden="0" customHeight="1">
      <x:c r="A213" s="136"/>
      <x:c r="B213" s="136"/>
      <x:c r="C213" s="136"/>
      <x:c r="D213" s="136"/>
      <x:c r="E213" s="169"/>
      <x:c r="F213" s="169"/>
      <x:c r="G213" s="169"/>
      <x:c r="H213" s="169"/>
      <x:c r="I213" s="43"/>
      <x:c r="J213" s="136"/>
      <x:c r="K213" s="136"/>
      <x:c r="L213" s="146"/>
      <x:c r="M213" s="136"/>
      <x:c r="N213" s="136"/>
      <x:c r="O213" s="136"/>
      <x:c r="P213" s="136"/>
      <x:c r="Q213" s="136"/>
      <x:c r="R213" s="136"/>
      <x:c r="S213" s="136"/>
      <x:c r="T213" s="136"/>
      <x:c r="U213" s="136"/>
      <x:c r="V213" s="136"/>
      <x:c r="W213" s="136"/>
      <x:c r="X213" s="136"/>
      <x:c r="Y213" s="136"/>
      <x:c r="Z213" s="136"/>
    </x:row>
    <x:row r="214" ht="15" hidden="0" customHeight="1">
      <x:c r="A214" s="136"/>
      <x:c r="B214" s="136"/>
      <x:c r="C214" s="136"/>
      <x:c r="D214" s="136"/>
      <x:c r="E214" s="169"/>
      <x:c r="F214" s="169"/>
      <x:c r="G214" s="169"/>
      <x:c r="H214" s="169"/>
      <x:c r="I214" s="43"/>
      <x:c r="J214" s="136"/>
      <x:c r="K214" s="136"/>
      <x:c r="L214" s="146"/>
      <x:c r="M214" s="136"/>
      <x:c r="N214" s="136"/>
      <x:c r="O214" s="136"/>
      <x:c r="P214" s="136"/>
      <x:c r="Q214" s="136"/>
      <x:c r="R214" s="136"/>
      <x:c r="S214" s="136"/>
      <x:c r="T214" s="136"/>
      <x:c r="U214" s="136"/>
      <x:c r="V214" s="136"/>
      <x:c r="W214" s="136"/>
      <x:c r="X214" s="136"/>
      <x:c r="Y214" s="136"/>
      <x:c r="Z214" s="136"/>
    </x:row>
    <x:row r="215" ht="15" hidden="0" customHeight="1">
      <x:c r="A215" s="136"/>
      <x:c r="B215" s="136"/>
      <x:c r="C215" s="136"/>
      <x:c r="D215" s="136"/>
      <x:c r="E215" s="169"/>
      <x:c r="F215" s="169"/>
      <x:c r="G215" s="169"/>
      <x:c r="H215" s="169"/>
      <x:c r="I215" s="43"/>
      <x:c r="J215" s="136"/>
      <x:c r="K215" s="136"/>
      <x:c r="L215" s="146"/>
      <x:c r="M215" s="136"/>
      <x:c r="N215" s="136"/>
      <x:c r="O215" s="136"/>
      <x:c r="P215" s="136"/>
      <x:c r="Q215" s="136"/>
      <x:c r="R215" s="136"/>
      <x:c r="S215" s="136"/>
      <x:c r="T215" s="136"/>
      <x:c r="U215" s="136"/>
      <x:c r="V215" s="136"/>
      <x:c r="W215" s="136"/>
      <x:c r="X215" s="136"/>
      <x:c r="Y215" s="136"/>
      <x:c r="Z215" s="136"/>
    </x:row>
    <x:row r="216" ht="15" hidden="0" customHeight="1">
      <x:c r="A216" s="136"/>
      <x:c r="B216" s="136"/>
      <x:c r="C216" s="136"/>
      <x:c r="D216" s="136"/>
      <x:c r="E216" s="169"/>
      <x:c r="F216" s="169"/>
      <x:c r="G216" s="169"/>
      <x:c r="H216" s="169"/>
      <x:c r="I216" s="43"/>
      <x:c r="J216" s="136"/>
      <x:c r="K216" s="136"/>
      <x:c r="L216" s="146"/>
      <x:c r="M216" s="136"/>
      <x:c r="N216" s="136"/>
      <x:c r="O216" s="136"/>
      <x:c r="P216" s="136"/>
      <x:c r="Q216" s="136"/>
      <x:c r="R216" s="136"/>
      <x:c r="S216" s="136"/>
      <x:c r="T216" s="136"/>
      <x:c r="U216" s="136"/>
      <x:c r="V216" s="136"/>
      <x:c r="W216" s="136"/>
      <x:c r="X216" s="136"/>
      <x:c r="Y216" s="136"/>
      <x:c r="Z216" s="136"/>
    </x:row>
    <x:row r="217" ht="15" hidden="0" customHeight="1">
      <x:c r="A217" s="136"/>
      <x:c r="B217" s="136"/>
      <x:c r="C217" s="136"/>
      <x:c r="D217" s="136"/>
      <x:c r="E217" s="169"/>
      <x:c r="F217" s="169"/>
      <x:c r="G217" s="169"/>
      <x:c r="H217" s="169"/>
      <x:c r="I217" s="43"/>
      <x:c r="J217" s="136"/>
      <x:c r="K217" s="136"/>
      <x:c r="L217" s="146"/>
      <x:c r="M217" s="136"/>
      <x:c r="N217" s="136"/>
      <x:c r="O217" s="136"/>
      <x:c r="P217" s="136"/>
      <x:c r="Q217" s="136"/>
      <x:c r="R217" s="136"/>
      <x:c r="S217" s="136"/>
      <x:c r="T217" s="136"/>
      <x:c r="U217" s="136"/>
      <x:c r="V217" s="136"/>
      <x:c r="W217" s="136"/>
      <x:c r="X217" s="136"/>
      <x:c r="Y217" s="136"/>
      <x:c r="Z217" s="136"/>
    </x:row>
    <x:row r="218" ht="15" hidden="0" customHeight="1">
      <x:c r="A218" s="136"/>
      <x:c r="B218" s="136"/>
      <x:c r="C218" s="136"/>
      <x:c r="D218" s="136"/>
      <x:c r="E218" s="169"/>
      <x:c r="F218" s="169"/>
      <x:c r="G218" s="169"/>
      <x:c r="H218" s="169"/>
      <x:c r="I218" s="43"/>
      <x:c r="J218" s="136"/>
      <x:c r="K218" s="136"/>
      <x:c r="L218" s="146"/>
      <x:c r="M218" s="136"/>
      <x:c r="N218" s="136"/>
      <x:c r="O218" s="136"/>
      <x:c r="P218" s="136"/>
      <x:c r="Q218" s="136"/>
      <x:c r="R218" s="136"/>
      <x:c r="S218" s="136"/>
      <x:c r="T218" s="136"/>
      <x:c r="U218" s="136"/>
      <x:c r="V218" s="136"/>
      <x:c r="W218" s="136"/>
      <x:c r="X218" s="136"/>
      <x:c r="Y218" s="136"/>
      <x:c r="Z218" s="136"/>
    </x:row>
    <x:row r="219" ht="15" hidden="0" customHeight="1">
      <x:c r="A219" s="136"/>
      <x:c r="B219" s="136"/>
      <x:c r="C219" s="136"/>
      <x:c r="D219" s="136"/>
      <x:c r="E219" s="169"/>
      <x:c r="F219" s="169"/>
      <x:c r="G219" s="169"/>
      <x:c r="H219" s="169"/>
      <x:c r="I219" s="43"/>
      <x:c r="J219" s="136"/>
      <x:c r="K219" s="136"/>
      <x:c r="L219" s="146"/>
      <x:c r="M219" s="136"/>
      <x:c r="N219" s="136"/>
      <x:c r="O219" s="136"/>
      <x:c r="P219" s="136"/>
      <x:c r="Q219" s="136"/>
      <x:c r="R219" s="136"/>
      <x:c r="S219" s="136"/>
      <x:c r="T219" s="136"/>
      <x:c r="U219" s="136"/>
      <x:c r="V219" s="136"/>
      <x:c r="W219" s="136"/>
      <x:c r="X219" s="136"/>
      <x:c r="Y219" s="136"/>
      <x:c r="Z219" s="136"/>
    </x:row>
    <x:row r="220" ht="15" hidden="0" customHeight="1">
      <x:c r="A220" s="136"/>
      <x:c r="B220" s="136"/>
      <x:c r="C220" s="136"/>
      <x:c r="D220" s="136"/>
      <x:c r="E220" s="169"/>
      <x:c r="F220" s="169"/>
      <x:c r="G220" s="169"/>
      <x:c r="H220" s="169"/>
      <x:c r="I220" s="43"/>
      <x:c r="J220" s="136"/>
      <x:c r="K220" s="136"/>
      <x:c r="L220" s="146"/>
      <x:c r="M220" s="136"/>
      <x:c r="N220" s="136"/>
      <x:c r="O220" s="136"/>
      <x:c r="P220" s="136"/>
      <x:c r="Q220" s="136"/>
      <x:c r="R220" s="136"/>
      <x:c r="S220" s="136"/>
      <x:c r="T220" s="136"/>
      <x:c r="U220" s="136"/>
      <x:c r="V220" s="136"/>
      <x:c r="W220" s="136"/>
      <x:c r="X220" s="136"/>
      <x:c r="Y220" s="136"/>
      <x:c r="Z220" s="136"/>
    </x:row>
    <x:row r="221" ht="15" hidden="0" customHeight="1">
      <x:c r="A221" s="136"/>
      <x:c r="B221" s="136"/>
      <x:c r="C221" s="136"/>
      <x:c r="D221" s="136"/>
      <x:c r="E221" s="169"/>
      <x:c r="F221" s="169"/>
      <x:c r="G221" s="169"/>
      <x:c r="H221" s="169"/>
      <x:c r="I221" s="43"/>
      <x:c r="J221" s="136"/>
      <x:c r="K221" s="136"/>
      <x:c r="L221" s="146"/>
      <x:c r="M221" s="136"/>
      <x:c r="N221" s="136"/>
      <x:c r="O221" s="136"/>
      <x:c r="P221" s="136"/>
      <x:c r="Q221" s="136"/>
      <x:c r="R221" s="136"/>
      <x:c r="S221" s="136"/>
      <x:c r="T221" s="136"/>
      <x:c r="U221" s="136"/>
      <x:c r="V221" s="136"/>
      <x:c r="W221" s="136"/>
      <x:c r="X221" s="136"/>
      <x:c r="Y221" s="136"/>
      <x:c r="Z221" s="136"/>
    </x:row>
    <x:row r="222" ht="15" hidden="0" customHeight="1">
      <x:c r="A222" s="136"/>
      <x:c r="B222" s="136"/>
      <x:c r="C222" s="136"/>
      <x:c r="D222" s="136"/>
      <x:c r="E222" s="169"/>
      <x:c r="F222" s="169"/>
      <x:c r="G222" s="169"/>
      <x:c r="H222" s="169"/>
      <x:c r="I222" s="43"/>
      <x:c r="J222" s="136"/>
      <x:c r="K222" s="136"/>
      <x:c r="L222" s="146"/>
      <x:c r="M222" s="136"/>
      <x:c r="N222" s="136"/>
      <x:c r="O222" s="136"/>
      <x:c r="P222" s="136"/>
      <x:c r="Q222" s="136"/>
      <x:c r="R222" s="136"/>
      <x:c r="S222" s="136"/>
      <x:c r="T222" s="136"/>
      <x:c r="U222" s="136"/>
      <x:c r="V222" s="136"/>
      <x:c r="W222" s="136"/>
      <x:c r="X222" s="136"/>
      <x:c r="Y222" s="136"/>
      <x:c r="Z222" s="136"/>
    </x:row>
    <x:row r="223" ht="15" hidden="0" customHeight="1">
      <x:c r="A223" s="136"/>
      <x:c r="B223" s="136"/>
      <x:c r="C223" s="136"/>
      <x:c r="D223" s="136"/>
      <x:c r="E223" s="169"/>
      <x:c r="F223" s="169"/>
      <x:c r="G223" s="169"/>
      <x:c r="H223" s="169"/>
      <x:c r="I223" s="43"/>
      <x:c r="J223" s="136"/>
      <x:c r="K223" s="136"/>
      <x:c r="L223" s="146"/>
      <x:c r="M223" s="136"/>
      <x:c r="N223" s="136"/>
      <x:c r="O223" s="136"/>
      <x:c r="P223" s="136"/>
      <x:c r="Q223" s="136"/>
      <x:c r="R223" s="136"/>
      <x:c r="S223" s="136"/>
      <x:c r="T223" s="136"/>
      <x:c r="U223" s="136"/>
      <x:c r="V223" s="136"/>
      <x:c r="W223" s="136"/>
      <x:c r="X223" s="136"/>
      <x:c r="Y223" s="136"/>
      <x:c r="Z223" s="136"/>
    </x:row>
    <x:row r="224" ht="15" hidden="0" customHeight="1">
      <x:c r="A224" s="136"/>
      <x:c r="B224" s="136"/>
      <x:c r="C224" s="136"/>
      <x:c r="D224" s="136"/>
      <x:c r="E224" s="169"/>
      <x:c r="F224" s="169"/>
      <x:c r="G224" s="169"/>
      <x:c r="H224" s="169"/>
      <x:c r="I224" s="43"/>
      <x:c r="J224" s="136"/>
      <x:c r="K224" s="136"/>
      <x:c r="L224" s="146"/>
      <x:c r="M224" s="136"/>
      <x:c r="N224" s="136"/>
      <x:c r="O224" s="136"/>
      <x:c r="P224" s="136"/>
      <x:c r="Q224" s="136"/>
      <x:c r="R224" s="136"/>
      <x:c r="S224" s="136"/>
      <x:c r="T224" s="136"/>
      <x:c r="U224" s="136"/>
      <x:c r="V224" s="136"/>
      <x:c r="W224" s="136"/>
      <x:c r="X224" s="136"/>
      <x:c r="Y224" s="136"/>
      <x:c r="Z224" s="136"/>
    </x:row>
    <x:row r="225" ht="15" hidden="0" customHeight="1">
      <x:c r="A225" s="136"/>
      <x:c r="B225" s="136"/>
      <x:c r="C225" s="136"/>
      <x:c r="D225" s="136"/>
      <x:c r="E225" s="169"/>
      <x:c r="F225" s="169"/>
      <x:c r="G225" s="169"/>
      <x:c r="H225" s="169"/>
      <x:c r="I225" s="43"/>
      <x:c r="J225" s="136"/>
      <x:c r="K225" s="136"/>
      <x:c r="L225" s="146"/>
      <x:c r="M225" s="136"/>
      <x:c r="N225" s="136"/>
      <x:c r="O225" s="136"/>
      <x:c r="P225" s="136"/>
      <x:c r="Q225" s="136"/>
      <x:c r="R225" s="136"/>
      <x:c r="S225" s="136"/>
      <x:c r="T225" s="136"/>
      <x:c r="U225" s="136"/>
      <x:c r="V225" s="136"/>
      <x:c r="W225" s="136"/>
      <x:c r="X225" s="136"/>
      <x:c r="Y225" s="136"/>
      <x:c r="Z225" s="136"/>
    </x:row>
    <x:row r="226" ht="15" hidden="0" customHeight="1">
      <x:c r="A226" s="136"/>
      <x:c r="B226" s="136"/>
      <x:c r="C226" s="136"/>
      <x:c r="D226" s="136"/>
      <x:c r="E226" s="169"/>
      <x:c r="F226" s="169"/>
      <x:c r="G226" s="169"/>
      <x:c r="H226" s="169"/>
      <x:c r="I226" s="43"/>
      <x:c r="J226" s="136"/>
      <x:c r="K226" s="136"/>
      <x:c r="L226" s="146"/>
      <x:c r="M226" s="136"/>
      <x:c r="N226" s="136"/>
      <x:c r="O226" s="136"/>
      <x:c r="P226" s="136"/>
      <x:c r="Q226" s="136"/>
      <x:c r="R226" s="136"/>
      <x:c r="S226" s="136"/>
      <x:c r="T226" s="136"/>
      <x:c r="U226" s="136"/>
      <x:c r="V226" s="136"/>
      <x:c r="W226" s="136"/>
      <x:c r="X226" s="136"/>
      <x:c r="Y226" s="136"/>
      <x:c r="Z226" s="136"/>
    </x:row>
    <x:row r="227" ht="15" hidden="0" customHeight="1">
      <x:c r="A227" s="136"/>
      <x:c r="B227" s="136"/>
      <x:c r="C227" s="136"/>
      <x:c r="D227" s="136"/>
      <x:c r="E227" s="169"/>
      <x:c r="F227" s="169"/>
      <x:c r="G227" s="169"/>
      <x:c r="H227" s="169"/>
      <x:c r="I227" s="43"/>
      <x:c r="J227" s="136"/>
      <x:c r="K227" s="136"/>
      <x:c r="L227" s="146"/>
      <x:c r="M227" s="136"/>
      <x:c r="N227" s="136"/>
      <x:c r="O227" s="136"/>
      <x:c r="P227" s="136"/>
      <x:c r="Q227" s="136"/>
      <x:c r="R227" s="136"/>
      <x:c r="S227" s="136"/>
      <x:c r="T227" s="136"/>
      <x:c r="U227" s="136"/>
      <x:c r="V227" s="136"/>
      <x:c r="W227" s="136"/>
      <x:c r="X227" s="136"/>
      <x:c r="Y227" s="136"/>
      <x:c r="Z227" s="136"/>
    </x:row>
    <x:row r="228" ht="15" hidden="0" customHeight="1">
      <x:c r="A228" s="136"/>
      <x:c r="B228" s="136"/>
      <x:c r="C228" s="136"/>
      <x:c r="D228" s="136"/>
      <x:c r="E228" s="169"/>
      <x:c r="F228" s="169"/>
      <x:c r="G228" s="169"/>
      <x:c r="H228" s="169"/>
      <x:c r="I228" s="43"/>
      <x:c r="J228" s="136"/>
      <x:c r="K228" s="136"/>
      <x:c r="L228" s="146"/>
      <x:c r="M228" s="136"/>
      <x:c r="N228" s="136"/>
      <x:c r="O228" s="136"/>
      <x:c r="P228" s="136"/>
      <x:c r="Q228" s="136"/>
      <x:c r="R228" s="136"/>
      <x:c r="S228" s="136"/>
      <x:c r="T228" s="136"/>
      <x:c r="U228" s="136"/>
      <x:c r="V228" s="136"/>
      <x:c r="W228" s="136"/>
      <x:c r="X228" s="136"/>
      <x:c r="Y228" s="136"/>
      <x:c r="Z228" s="136"/>
    </x:row>
    <x:row r="229" ht="15" hidden="0" customHeight="1">
      <x:c r="A229" s="136"/>
      <x:c r="B229" s="136"/>
      <x:c r="C229" s="136"/>
      <x:c r="D229" s="136"/>
      <x:c r="E229" s="169"/>
      <x:c r="F229" s="169"/>
      <x:c r="G229" s="169"/>
      <x:c r="H229" s="169"/>
      <x:c r="I229" s="43"/>
      <x:c r="J229" s="136"/>
      <x:c r="K229" s="136"/>
      <x:c r="L229" s="146"/>
      <x:c r="M229" s="136"/>
      <x:c r="N229" s="136"/>
      <x:c r="O229" s="136"/>
      <x:c r="P229" s="136"/>
      <x:c r="Q229" s="136"/>
      <x:c r="R229" s="136"/>
      <x:c r="S229" s="136"/>
      <x:c r="T229" s="136"/>
      <x:c r="U229" s="136"/>
      <x:c r="V229" s="136"/>
      <x:c r="W229" s="136"/>
      <x:c r="X229" s="136"/>
      <x:c r="Y229" s="136"/>
      <x:c r="Z229" s="136"/>
    </x:row>
    <x:row r="230" ht="15" hidden="0" customHeight="1">
      <x:c r="A230" s="136"/>
      <x:c r="B230" s="136"/>
      <x:c r="C230" s="136"/>
      <x:c r="D230" s="136"/>
      <x:c r="E230" s="169"/>
      <x:c r="F230" s="169"/>
      <x:c r="G230" s="169"/>
      <x:c r="H230" s="169"/>
      <x:c r="I230" s="43"/>
      <x:c r="J230" s="136"/>
      <x:c r="K230" s="136"/>
      <x:c r="L230" s="146"/>
      <x:c r="M230" s="136"/>
      <x:c r="N230" s="136"/>
      <x:c r="O230" s="136"/>
      <x:c r="P230" s="136"/>
      <x:c r="Q230" s="136"/>
      <x:c r="R230" s="136"/>
      <x:c r="S230" s="136"/>
      <x:c r="T230" s="136"/>
      <x:c r="U230" s="136"/>
      <x:c r="V230" s="136"/>
      <x:c r="W230" s="136"/>
      <x:c r="X230" s="136"/>
      <x:c r="Y230" s="136"/>
      <x:c r="Z230" s="136"/>
    </x:row>
    <x:row r="231" ht="15" hidden="0" customHeight="1">
      <x:c r="A231" s="136"/>
      <x:c r="B231" s="136"/>
      <x:c r="C231" s="136"/>
      <x:c r="D231" s="136"/>
      <x:c r="E231" s="169"/>
      <x:c r="F231" s="169"/>
      <x:c r="G231" s="169"/>
      <x:c r="H231" s="169"/>
      <x:c r="I231" s="43"/>
      <x:c r="J231" s="136"/>
      <x:c r="K231" s="136"/>
      <x:c r="L231" s="146"/>
      <x:c r="M231" s="136"/>
      <x:c r="N231" s="136"/>
      <x:c r="O231" s="136"/>
      <x:c r="P231" s="136"/>
      <x:c r="Q231" s="136"/>
      <x:c r="R231" s="136"/>
      <x:c r="S231" s="136"/>
      <x:c r="T231" s="136"/>
      <x:c r="U231" s="136"/>
      <x:c r="V231" s="136"/>
      <x:c r="W231" s="136"/>
      <x:c r="X231" s="136"/>
      <x:c r="Y231" s="136"/>
      <x:c r="Z231" s="136"/>
    </x:row>
    <x:row r="232" ht="15" hidden="0" customHeight="1">
      <x:c r="A232" s="136"/>
      <x:c r="B232" s="136"/>
      <x:c r="C232" s="136"/>
      <x:c r="D232" s="136"/>
      <x:c r="E232" s="169"/>
      <x:c r="F232" s="169"/>
      <x:c r="G232" s="169"/>
      <x:c r="H232" s="169"/>
      <x:c r="I232" s="43"/>
      <x:c r="J232" s="136"/>
      <x:c r="K232" s="136"/>
      <x:c r="L232" s="146"/>
      <x:c r="M232" s="136"/>
      <x:c r="N232" s="136"/>
      <x:c r="O232" s="136"/>
      <x:c r="P232" s="136"/>
      <x:c r="Q232" s="136"/>
      <x:c r="R232" s="136"/>
      <x:c r="S232" s="136"/>
      <x:c r="T232" s="136"/>
      <x:c r="U232" s="136"/>
      <x:c r="V232" s="136"/>
      <x:c r="W232" s="136"/>
      <x:c r="X232" s="136"/>
      <x:c r="Y232" s="136"/>
      <x:c r="Z232" s="136"/>
    </x:row>
    <x:row r="233" ht="15" hidden="0" customHeight="1">
      <x:c r="A233" s="136"/>
      <x:c r="B233" s="136"/>
      <x:c r="C233" s="136"/>
      <x:c r="D233" s="136"/>
      <x:c r="E233" s="169"/>
      <x:c r="F233" s="169"/>
      <x:c r="G233" s="169"/>
      <x:c r="H233" s="169"/>
      <x:c r="I233" s="43"/>
      <x:c r="J233" s="136"/>
      <x:c r="K233" s="136"/>
      <x:c r="L233" s="146"/>
      <x:c r="M233" s="136"/>
      <x:c r="N233" s="136"/>
      <x:c r="O233" s="136"/>
      <x:c r="P233" s="136"/>
      <x:c r="Q233" s="136"/>
      <x:c r="R233" s="136"/>
      <x:c r="S233" s="136"/>
      <x:c r="T233" s="136"/>
      <x:c r="U233" s="136"/>
      <x:c r="V233" s="136"/>
      <x:c r="W233" s="136"/>
      <x:c r="X233" s="136"/>
      <x:c r="Y233" s="136"/>
      <x:c r="Z233" s="136"/>
    </x:row>
    <x:row r="234" ht="15" hidden="0" customHeight="1">
      <x:c r="A234" s="136"/>
      <x:c r="B234" s="136"/>
      <x:c r="C234" s="136"/>
      <x:c r="D234" s="136"/>
      <x:c r="E234" s="169"/>
      <x:c r="F234" s="169"/>
      <x:c r="G234" s="169"/>
      <x:c r="H234" s="169"/>
      <x:c r="I234" s="43"/>
      <x:c r="J234" s="136"/>
      <x:c r="K234" s="136"/>
      <x:c r="L234" s="146"/>
      <x:c r="M234" s="136"/>
      <x:c r="N234" s="136"/>
      <x:c r="O234" s="136"/>
      <x:c r="P234" s="136"/>
      <x:c r="Q234" s="136"/>
      <x:c r="R234" s="136"/>
      <x:c r="S234" s="136"/>
      <x:c r="T234" s="136"/>
      <x:c r="U234" s="136"/>
      <x:c r="V234" s="136"/>
      <x:c r="W234" s="136"/>
      <x:c r="X234" s="136"/>
      <x:c r="Y234" s="136"/>
      <x:c r="Z234" s="136"/>
    </x:row>
    <x:row r="235" ht="15" hidden="0" customHeight="1">
      <x:c r="A235" s="136"/>
      <x:c r="B235" s="136"/>
      <x:c r="C235" s="136"/>
      <x:c r="D235" s="136"/>
      <x:c r="E235" s="169"/>
      <x:c r="F235" s="169"/>
      <x:c r="G235" s="169"/>
      <x:c r="H235" s="169"/>
      <x:c r="I235" s="43"/>
      <x:c r="J235" s="136"/>
      <x:c r="K235" s="136"/>
      <x:c r="L235" s="146"/>
      <x:c r="M235" s="136"/>
      <x:c r="N235" s="136"/>
      <x:c r="O235" s="136"/>
      <x:c r="P235" s="136"/>
      <x:c r="Q235" s="136"/>
      <x:c r="R235" s="136"/>
      <x:c r="S235" s="136"/>
      <x:c r="T235" s="136"/>
      <x:c r="U235" s="136"/>
      <x:c r="V235" s="136"/>
      <x:c r="W235" s="136"/>
      <x:c r="X235" s="136"/>
      <x:c r="Y235" s="136"/>
      <x:c r="Z235" s="136"/>
    </x:row>
    <x:row r="236" ht="15" hidden="0" customHeight="1">
      <x:c r="A236" s="136"/>
      <x:c r="B236" s="136"/>
      <x:c r="C236" s="136"/>
      <x:c r="D236" s="136"/>
      <x:c r="E236" s="169"/>
      <x:c r="F236" s="169"/>
      <x:c r="G236" s="169"/>
      <x:c r="H236" s="169"/>
      <x:c r="I236" s="43"/>
      <x:c r="J236" s="136"/>
      <x:c r="K236" s="136"/>
      <x:c r="L236" s="146"/>
      <x:c r="M236" s="136"/>
      <x:c r="N236" s="136"/>
      <x:c r="O236" s="136"/>
      <x:c r="P236" s="136"/>
      <x:c r="Q236" s="136"/>
      <x:c r="R236" s="136"/>
      <x:c r="S236" s="136"/>
      <x:c r="T236" s="136"/>
      <x:c r="U236" s="136"/>
      <x:c r="V236" s="136"/>
      <x:c r="W236" s="136"/>
      <x:c r="X236" s="136"/>
      <x:c r="Y236" s="136"/>
      <x:c r="Z236" s="136"/>
    </x:row>
    <x:row r="237" ht="15" hidden="0" customHeight="1">
      <x:c r="A237" s="136"/>
      <x:c r="B237" s="136"/>
      <x:c r="C237" s="136"/>
      <x:c r="D237" s="136"/>
      <x:c r="E237" s="169"/>
      <x:c r="F237" s="169"/>
      <x:c r="G237" s="169"/>
      <x:c r="H237" s="169"/>
      <x:c r="I237" s="43"/>
      <x:c r="J237" s="136"/>
      <x:c r="K237" s="136"/>
      <x:c r="L237" s="146"/>
      <x:c r="M237" s="136"/>
      <x:c r="N237" s="136"/>
      <x:c r="O237" s="136"/>
      <x:c r="P237" s="136"/>
      <x:c r="Q237" s="136"/>
      <x:c r="R237" s="136"/>
      <x:c r="S237" s="136"/>
      <x:c r="T237" s="136"/>
      <x:c r="U237" s="136"/>
      <x:c r="V237" s="136"/>
      <x:c r="W237" s="136"/>
      <x:c r="X237" s="136"/>
      <x:c r="Y237" s="136"/>
      <x:c r="Z237" s="136"/>
    </x:row>
    <x:row r="238" ht="15" hidden="0" customHeight="1">
      <x:c r="A238" s="136"/>
      <x:c r="B238" s="136"/>
      <x:c r="C238" s="136"/>
      <x:c r="D238" s="136"/>
      <x:c r="E238" s="169"/>
      <x:c r="F238" s="169"/>
      <x:c r="G238" s="169"/>
      <x:c r="H238" s="169"/>
      <x:c r="I238" s="43"/>
      <x:c r="J238" s="136"/>
      <x:c r="K238" s="136"/>
      <x:c r="L238" s="146"/>
      <x:c r="M238" s="136"/>
      <x:c r="N238" s="136"/>
      <x:c r="O238" s="136"/>
      <x:c r="P238" s="136"/>
      <x:c r="Q238" s="136"/>
      <x:c r="R238" s="136"/>
      <x:c r="S238" s="136"/>
      <x:c r="T238" s="136"/>
      <x:c r="U238" s="136"/>
      <x:c r="V238" s="136"/>
      <x:c r="W238" s="136"/>
      <x:c r="X238" s="136"/>
      <x:c r="Y238" s="136"/>
      <x:c r="Z238" s="136"/>
    </x:row>
    <x:row r="239" ht="15" hidden="0" customHeight="1">
      <x:c r="A239" s="136"/>
      <x:c r="B239" s="136"/>
      <x:c r="C239" s="136"/>
      <x:c r="D239" s="136"/>
      <x:c r="E239" s="169"/>
      <x:c r="F239" s="169"/>
      <x:c r="G239" s="169"/>
      <x:c r="H239" s="169"/>
      <x:c r="I239" s="43"/>
      <x:c r="J239" s="136"/>
      <x:c r="K239" s="136"/>
      <x:c r="L239" s="146"/>
      <x:c r="M239" s="136"/>
      <x:c r="N239" s="136"/>
      <x:c r="O239" s="136"/>
      <x:c r="P239" s="136"/>
      <x:c r="Q239" s="136"/>
      <x:c r="R239" s="136"/>
      <x:c r="S239" s="136"/>
      <x:c r="T239" s="136"/>
      <x:c r="U239" s="136"/>
      <x:c r="V239" s="136"/>
      <x:c r="W239" s="136"/>
      <x:c r="X239" s="136"/>
      <x:c r="Y239" s="136"/>
      <x:c r="Z239" s="136"/>
    </x:row>
    <x:row r="240" ht="15" hidden="0" customHeight="1">
      <x:c r="A240" s="136"/>
      <x:c r="B240" s="136"/>
      <x:c r="C240" s="136"/>
      <x:c r="D240" s="136"/>
      <x:c r="E240" s="169"/>
      <x:c r="F240" s="169"/>
      <x:c r="G240" s="169"/>
      <x:c r="H240" s="169"/>
      <x:c r="I240" s="43"/>
      <x:c r="J240" s="136"/>
      <x:c r="K240" s="136"/>
      <x:c r="L240" s="146"/>
      <x:c r="M240" s="136"/>
      <x:c r="N240" s="136"/>
      <x:c r="O240" s="136"/>
      <x:c r="P240" s="136"/>
      <x:c r="Q240" s="136"/>
      <x:c r="R240" s="136"/>
      <x:c r="S240" s="136"/>
      <x:c r="T240" s="136"/>
      <x:c r="U240" s="136"/>
      <x:c r="V240" s="136"/>
      <x:c r="W240" s="136"/>
      <x:c r="X240" s="136"/>
      <x:c r="Y240" s="136"/>
      <x:c r="Z240" s="136"/>
    </x:row>
    <x:row r="241" ht="15" hidden="0" customHeight="1">
      <x:c r="A241" s="136"/>
      <x:c r="B241" s="136"/>
      <x:c r="C241" s="136"/>
      <x:c r="D241" s="136"/>
      <x:c r="E241" s="169"/>
      <x:c r="F241" s="169"/>
      <x:c r="G241" s="169"/>
      <x:c r="H241" s="169"/>
      <x:c r="I241" s="43"/>
      <x:c r="J241" s="136"/>
      <x:c r="K241" s="136"/>
      <x:c r="L241" s="146"/>
      <x:c r="M241" s="136"/>
      <x:c r="N241" s="136"/>
      <x:c r="O241" s="136"/>
      <x:c r="P241" s="136"/>
      <x:c r="Q241" s="136"/>
      <x:c r="R241" s="136"/>
      <x:c r="S241" s="136"/>
      <x:c r="T241" s="136"/>
      <x:c r="U241" s="136"/>
      <x:c r="V241" s="136"/>
      <x:c r="W241" s="136"/>
      <x:c r="X241" s="136"/>
      <x:c r="Y241" s="136"/>
      <x:c r="Z241" s="136"/>
    </x:row>
    <x:row r="242" ht="15" hidden="0" customHeight="1">
      <x:c r="A242" s="136"/>
      <x:c r="B242" s="136"/>
      <x:c r="C242" s="136"/>
      <x:c r="D242" s="136"/>
      <x:c r="E242" s="169"/>
      <x:c r="F242" s="169"/>
      <x:c r="G242" s="169"/>
      <x:c r="H242" s="169"/>
      <x:c r="I242" s="43"/>
      <x:c r="J242" s="136"/>
      <x:c r="K242" s="136"/>
      <x:c r="L242" s="146"/>
      <x:c r="M242" s="136"/>
      <x:c r="N242" s="136"/>
      <x:c r="O242" s="136"/>
      <x:c r="P242" s="136"/>
      <x:c r="Q242" s="136"/>
      <x:c r="R242" s="136"/>
      <x:c r="S242" s="136"/>
      <x:c r="T242" s="136"/>
      <x:c r="U242" s="136"/>
      <x:c r="V242" s="136"/>
      <x:c r="W242" s="136"/>
      <x:c r="X242" s="136"/>
      <x:c r="Y242" s="136"/>
      <x:c r="Z242" s="136"/>
    </x:row>
    <x:row r="243" ht="15" hidden="0" customHeight="1">
      <x:c r="A243" s="136"/>
      <x:c r="B243" s="136"/>
      <x:c r="C243" s="136"/>
      <x:c r="D243" s="136"/>
      <x:c r="E243" s="169"/>
      <x:c r="F243" s="169"/>
      <x:c r="G243" s="169"/>
      <x:c r="H243" s="169"/>
      <x:c r="I243" s="43"/>
      <x:c r="J243" s="136"/>
      <x:c r="K243" s="136"/>
      <x:c r="L243" s="146"/>
      <x:c r="M243" s="136"/>
      <x:c r="N243" s="136"/>
      <x:c r="O243" s="136"/>
      <x:c r="P243" s="136"/>
      <x:c r="Q243" s="136"/>
      <x:c r="R243" s="136"/>
      <x:c r="S243" s="136"/>
      <x:c r="T243" s="136"/>
      <x:c r="U243" s="136"/>
      <x:c r="V243" s="136"/>
      <x:c r="W243" s="136"/>
      <x:c r="X243" s="136"/>
      <x:c r="Y243" s="136"/>
      <x:c r="Z243" s="136"/>
    </x:row>
    <x:row r="244" ht="15" hidden="0" customHeight="1">
      <x:c r="A244" s="136"/>
      <x:c r="B244" s="136"/>
      <x:c r="C244" s="136"/>
      <x:c r="D244" s="136"/>
      <x:c r="E244" s="169"/>
      <x:c r="F244" s="169"/>
      <x:c r="G244" s="169"/>
      <x:c r="H244" s="169"/>
      <x:c r="I244" s="43"/>
      <x:c r="J244" s="136"/>
      <x:c r="K244" s="136"/>
      <x:c r="L244" s="146"/>
      <x:c r="M244" s="136"/>
      <x:c r="N244" s="136"/>
      <x:c r="O244" s="136"/>
      <x:c r="P244" s="136"/>
      <x:c r="Q244" s="136"/>
      <x:c r="R244" s="136"/>
      <x:c r="S244" s="136"/>
      <x:c r="T244" s="136"/>
      <x:c r="U244" s="136"/>
      <x:c r="V244" s="136"/>
      <x:c r="W244" s="136"/>
      <x:c r="X244" s="136"/>
      <x:c r="Y244" s="136"/>
      <x:c r="Z244" s="136"/>
    </x:row>
    <x:row r="245" ht="15" hidden="0" customHeight="1">
      <x:c r="A245" s="136"/>
      <x:c r="B245" s="136"/>
      <x:c r="C245" s="136"/>
      <x:c r="D245" s="136"/>
      <x:c r="E245" s="169"/>
      <x:c r="F245" s="169"/>
      <x:c r="G245" s="169"/>
      <x:c r="H245" s="169"/>
      <x:c r="I245" s="43"/>
      <x:c r="J245" s="136"/>
      <x:c r="K245" s="136"/>
      <x:c r="L245" s="146"/>
      <x:c r="M245" s="136"/>
      <x:c r="N245" s="136"/>
      <x:c r="O245" s="136"/>
      <x:c r="P245" s="136"/>
      <x:c r="Q245" s="136"/>
      <x:c r="R245" s="136"/>
      <x:c r="S245" s="136"/>
      <x:c r="T245" s="136"/>
      <x:c r="U245" s="136"/>
      <x:c r="V245" s="136"/>
      <x:c r="W245" s="136"/>
      <x:c r="X245" s="136"/>
      <x:c r="Y245" s="136"/>
      <x:c r="Z245" s="136"/>
    </x:row>
    <x:row r="246" ht="15" hidden="0" customHeight="1">
      <x:c r="A246" s="136"/>
      <x:c r="B246" s="136"/>
      <x:c r="C246" s="136"/>
      <x:c r="D246" s="136"/>
      <x:c r="E246" s="169"/>
      <x:c r="F246" s="169"/>
      <x:c r="G246" s="169"/>
      <x:c r="H246" s="169"/>
      <x:c r="I246" s="43"/>
      <x:c r="J246" s="136"/>
      <x:c r="K246" s="136"/>
      <x:c r="L246" s="146"/>
      <x:c r="M246" s="136"/>
      <x:c r="N246" s="136"/>
      <x:c r="O246" s="136"/>
      <x:c r="P246" s="136"/>
      <x:c r="Q246" s="136"/>
      <x:c r="R246" s="136"/>
      <x:c r="S246" s="136"/>
      <x:c r="T246" s="136"/>
      <x:c r="U246" s="136"/>
      <x:c r="V246" s="136"/>
      <x:c r="W246" s="136"/>
      <x:c r="X246" s="136"/>
      <x:c r="Y246" s="136"/>
      <x:c r="Z246" s="136"/>
    </x:row>
    <x:row r="247" ht="15" hidden="0" customHeight="1">
      <x:c r="A247" s="136"/>
      <x:c r="B247" s="136"/>
      <x:c r="C247" s="136"/>
      <x:c r="D247" s="136"/>
      <x:c r="E247" s="169"/>
      <x:c r="F247" s="169"/>
      <x:c r="G247" s="169"/>
      <x:c r="H247" s="169"/>
      <x:c r="I247" s="43"/>
      <x:c r="J247" s="136"/>
      <x:c r="K247" s="136"/>
      <x:c r="L247" s="146"/>
      <x:c r="M247" s="136"/>
      <x:c r="N247" s="136"/>
      <x:c r="O247" s="136"/>
      <x:c r="P247" s="136"/>
      <x:c r="Q247" s="136"/>
      <x:c r="R247" s="136"/>
      <x:c r="S247" s="136"/>
      <x:c r="T247" s="136"/>
      <x:c r="U247" s="136"/>
      <x:c r="V247" s="136"/>
      <x:c r="W247" s="136"/>
      <x:c r="X247" s="136"/>
      <x:c r="Y247" s="136"/>
      <x:c r="Z247" s="136"/>
    </x:row>
    <x:row r="248" ht="15" hidden="0" customHeight="1">
      <x:c r="A248" s="136"/>
      <x:c r="B248" s="136"/>
      <x:c r="C248" s="136"/>
      <x:c r="D248" s="136"/>
      <x:c r="E248" s="169"/>
      <x:c r="F248" s="169"/>
      <x:c r="G248" s="169"/>
      <x:c r="H248" s="169"/>
      <x:c r="I248" s="43"/>
      <x:c r="J248" s="136"/>
      <x:c r="K248" s="136"/>
      <x:c r="L248" s="146"/>
      <x:c r="M248" s="136"/>
      <x:c r="N248" s="136"/>
      <x:c r="O248" s="136"/>
      <x:c r="P248" s="136"/>
      <x:c r="Q248" s="136"/>
      <x:c r="R248" s="136"/>
      <x:c r="S248" s="136"/>
      <x:c r="T248" s="136"/>
      <x:c r="U248" s="136"/>
      <x:c r="V248" s="136"/>
      <x:c r="W248" s="136"/>
      <x:c r="X248" s="136"/>
      <x:c r="Y248" s="136"/>
      <x:c r="Z248" s="136"/>
    </x:row>
    <x:row r="249" ht="15" hidden="0" customHeight="1">
      <x:c r="A249" s="136"/>
      <x:c r="B249" s="136"/>
      <x:c r="C249" s="136"/>
      <x:c r="D249" s="136"/>
      <x:c r="E249" s="169"/>
      <x:c r="F249" s="169"/>
      <x:c r="G249" s="169"/>
      <x:c r="H249" s="169"/>
      <x:c r="I249" s="43"/>
      <x:c r="J249" s="136"/>
      <x:c r="K249" s="136"/>
      <x:c r="L249" s="146"/>
      <x:c r="M249" s="136"/>
      <x:c r="N249" s="136"/>
      <x:c r="O249" s="136"/>
      <x:c r="P249" s="136"/>
      <x:c r="Q249" s="136"/>
      <x:c r="R249" s="136"/>
      <x:c r="S249" s="136"/>
      <x:c r="T249" s="136"/>
      <x:c r="U249" s="136"/>
      <x:c r="V249" s="136"/>
      <x:c r="W249" s="136"/>
      <x:c r="X249" s="136"/>
      <x:c r="Y249" s="136"/>
      <x:c r="Z249" s="136"/>
    </x:row>
    <x:row r="250" ht="15" hidden="0" customHeight="1">
      <x:c r="A250" s="136"/>
      <x:c r="B250" s="136"/>
      <x:c r="C250" s="136"/>
      <x:c r="D250" s="136"/>
      <x:c r="E250" s="169"/>
      <x:c r="F250" s="169"/>
      <x:c r="G250" s="169"/>
      <x:c r="H250" s="169"/>
      <x:c r="I250" s="43"/>
      <x:c r="J250" s="136"/>
      <x:c r="K250" s="136"/>
      <x:c r="L250" s="146"/>
      <x:c r="M250" s="136"/>
      <x:c r="N250" s="136"/>
      <x:c r="O250" s="136"/>
      <x:c r="P250" s="136"/>
      <x:c r="Q250" s="136"/>
      <x:c r="R250" s="136"/>
      <x:c r="S250" s="136"/>
      <x:c r="T250" s="136"/>
      <x:c r="U250" s="136"/>
      <x:c r="V250" s="136"/>
      <x:c r="W250" s="136"/>
      <x:c r="X250" s="136"/>
      <x:c r="Y250" s="136"/>
      <x:c r="Z250" s="136"/>
    </x:row>
    <x:row r="251" ht="15" hidden="0" customHeight="1">
      <x:c r="A251" s="136"/>
      <x:c r="B251" s="136"/>
      <x:c r="C251" s="136"/>
      <x:c r="D251" s="136"/>
      <x:c r="E251" s="169"/>
      <x:c r="F251" s="169"/>
      <x:c r="G251" s="169"/>
      <x:c r="H251" s="169"/>
      <x:c r="I251" s="43"/>
      <x:c r="J251" s="136"/>
      <x:c r="K251" s="136"/>
      <x:c r="L251" s="146"/>
      <x:c r="M251" s="136"/>
      <x:c r="N251" s="136"/>
      <x:c r="O251" s="136"/>
      <x:c r="P251" s="136"/>
      <x:c r="Q251" s="136"/>
      <x:c r="R251" s="136"/>
      <x:c r="S251" s="136"/>
      <x:c r="T251" s="136"/>
      <x:c r="U251" s="136"/>
      <x:c r="V251" s="136"/>
      <x:c r="W251" s="136"/>
      <x:c r="X251" s="136"/>
      <x:c r="Y251" s="136"/>
      <x:c r="Z251" s="136"/>
    </x:row>
    <x:row r="252" ht="15" hidden="0" customHeight="1">
      <x:c r="A252" s="136"/>
      <x:c r="B252" s="136"/>
      <x:c r="C252" s="136"/>
      <x:c r="D252" s="136"/>
      <x:c r="E252" s="169"/>
      <x:c r="F252" s="169"/>
      <x:c r="G252" s="169"/>
      <x:c r="H252" s="169"/>
      <x:c r="I252" s="43"/>
      <x:c r="J252" s="136"/>
      <x:c r="K252" s="136"/>
      <x:c r="L252" s="146"/>
      <x:c r="M252" s="136"/>
      <x:c r="N252" s="136"/>
      <x:c r="O252" s="136"/>
      <x:c r="P252" s="136"/>
      <x:c r="Q252" s="136"/>
      <x:c r="R252" s="136"/>
      <x:c r="S252" s="136"/>
      <x:c r="T252" s="136"/>
      <x:c r="U252" s="136"/>
      <x:c r="V252" s="136"/>
      <x:c r="W252" s="136"/>
      <x:c r="X252" s="136"/>
      <x:c r="Y252" s="136"/>
      <x:c r="Z252" s="136"/>
    </x:row>
    <x:row r="253" ht="15" hidden="0" customHeight="1">
      <x:c r="A253" s="136"/>
      <x:c r="B253" s="136"/>
      <x:c r="C253" s="136"/>
      <x:c r="D253" s="136"/>
      <x:c r="E253" s="169"/>
      <x:c r="F253" s="169"/>
      <x:c r="G253" s="169"/>
      <x:c r="H253" s="169"/>
      <x:c r="I253" s="43"/>
      <x:c r="J253" s="136"/>
      <x:c r="K253" s="136"/>
      <x:c r="L253" s="146"/>
      <x:c r="M253" s="136"/>
      <x:c r="N253" s="136"/>
      <x:c r="O253" s="136"/>
      <x:c r="P253" s="136"/>
      <x:c r="Q253" s="136"/>
      <x:c r="R253" s="136"/>
      <x:c r="S253" s="136"/>
      <x:c r="T253" s="136"/>
      <x:c r="U253" s="136"/>
      <x:c r="V253" s="136"/>
      <x:c r="W253" s="136"/>
      <x:c r="X253" s="136"/>
      <x:c r="Y253" s="136"/>
      <x:c r="Z253" s="136"/>
    </x:row>
    <x:row r="254" ht="15" hidden="0" customHeight="1">
      <x:c r="A254" s="136"/>
      <x:c r="B254" s="136"/>
      <x:c r="C254" s="136"/>
      <x:c r="D254" s="136"/>
      <x:c r="E254" s="169"/>
      <x:c r="F254" s="169"/>
      <x:c r="G254" s="169"/>
      <x:c r="H254" s="169"/>
      <x:c r="I254" s="43"/>
      <x:c r="J254" s="136"/>
      <x:c r="K254" s="136"/>
      <x:c r="L254" s="146"/>
      <x:c r="M254" s="136"/>
      <x:c r="N254" s="136"/>
      <x:c r="O254" s="136"/>
      <x:c r="P254" s="136"/>
      <x:c r="Q254" s="136"/>
      <x:c r="R254" s="136"/>
      <x:c r="S254" s="136"/>
      <x:c r="T254" s="136"/>
      <x:c r="U254" s="136"/>
      <x:c r="V254" s="136"/>
      <x:c r="W254" s="136"/>
      <x:c r="X254" s="136"/>
      <x:c r="Y254" s="136"/>
      <x:c r="Z254" s="136"/>
    </x:row>
    <x:row r="255" ht="15" hidden="0" customHeight="1">
      <x:c r="A255" s="136"/>
      <x:c r="B255" s="136"/>
      <x:c r="C255" s="136"/>
      <x:c r="D255" s="136"/>
      <x:c r="E255" s="169"/>
      <x:c r="F255" s="169"/>
      <x:c r="G255" s="169"/>
      <x:c r="H255" s="169"/>
      <x:c r="I255" s="43"/>
      <x:c r="J255" s="136"/>
      <x:c r="K255" s="136"/>
      <x:c r="L255" s="146"/>
      <x:c r="M255" s="136"/>
      <x:c r="N255" s="136"/>
      <x:c r="O255" s="136"/>
      <x:c r="P255" s="136"/>
      <x:c r="Q255" s="136"/>
      <x:c r="R255" s="136"/>
      <x:c r="S255" s="136"/>
      <x:c r="T255" s="136"/>
      <x:c r="U255" s="136"/>
      <x:c r="V255" s="136"/>
      <x:c r="W255" s="136"/>
      <x:c r="X255" s="136"/>
      <x:c r="Y255" s="136"/>
      <x:c r="Z255" s="136"/>
    </x:row>
    <x:row r="256" ht="15" hidden="0" customHeight="1">
      <x:c r="A256" s="136"/>
      <x:c r="B256" s="136"/>
      <x:c r="C256" s="136"/>
      <x:c r="D256" s="136"/>
      <x:c r="E256" s="169"/>
      <x:c r="F256" s="169"/>
      <x:c r="G256" s="169"/>
      <x:c r="H256" s="169"/>
      <x:c r="I256" s="43"/>
      <x:c r="J256" s="136"/>
      <x:c r="K256" s="136"/>
      <x:c r="L256" s="146"/>
      <x:c r="M256" s="136"/>
      <x:c r="N256" s="136"/>
      <x:c r="O256" s="136"/>
      <x:c r="P256" s="136"/>
      <x:c r="Q256" s="136"/>
      <x:c r="R256" s="136"/>
      <x:c r="S256" s="136"/>
      <x:c r="T256" s="136"/>
      <x:c r="U256" s="136"/>
      <x:c r="V256" s="136"/>
      <x:c r="W256" s="136"/>
      <x:c r="X256" s="136"/>
      <x:c r="Y256" s="136"/>
      <x:c r="Z256" s="136"/>
    </x:row>
    <x:row r="257" ht="15" hidden="0" customHeight="1">
      <x:c r="A257" s="136"/>
      <x:c r="B257" s="136"/>
      <x:c r="C257" s="136"/>
      <x:c r="D257" s="136"/>
      <x:c r="E257" s="169"/>
      <x:c r="F257" s="169"/>
      <x:c r="G257" s="169"/>
      <x:c r="H257" s="169"/>
      <x:c r="I257" s="43"/>
      <x:c r="J257" s="136"/>
      <x:c r="K257" s="136"/>
      <x:c r="L257" s="146"/>
      <x:c r="M257" s="136"/>
      <x:c r="N257" s="136"/>
      <x:c r="O257" s="136"/>
      <x:c r="P257" s="136"/>
      <x:c r="Q257" s="136"/>
      <x:c r="R257" s="136"/>
      <x:c r="S257" s="136"/>
      <x:c r="T257" s="136"/>
      <x:c r="U257" s="136"/>
      <x:c r="V257" s="136"/>
      <x:c r="W257" s="136"/>
      <x:c r="X257" s="136"/>
      <x:c r="Y257" s="136"/>
      <x:c r="Z257" s="136"/>
    </x:row>
    <x:row r="258" ht="15" hidden="0" customHeight="1">
      <x:c r="A258" s="136"/>
      <x:c r="B258" s="136"/>
      <x:c r="C258" s="136"/>
      <x:c r="D258" s="136"/>
      <x:c r="E258" s="169"/>
      <x:c r="F258" s="169"/>
      <x:c r="G258" s="169"/>
      <x:c r="H258" s="169"/>
      <x:c r="I258" s="43"/>
      <x:c r="J258" s="136"/>
      <x:c r="K258" s="136"/>
      <x:c r="L258" s="146"/>
      <x:c r="M258" s="136"/>
      <x:c r="N258" s="136"/>
      <x:c r="O258" s="136"/>
      <x:c r="P258" s="136"/>
      <x:c r="Q258" s="136"/>
      <x:c r="R258" s="136"/>
      <x:c r="S258" s="136"/>
      <x:c r="T258" s="136"/>
      <x:c r="U258" s="136"/>
      <x:c r="V258" s="136"/>
      <x:c r="W258" s="136"/>
      <x:c r="X258" s="136"/>
      <x:c r="Y258" s="136"/>
      <x:c r="Z258" s="136"/>
    </x:row>
    <x:row r="259" ht="15" hidden="0" customHeight="1">
      <x:c r="A259" s="136"/>
      <x:c r="B259" s="136"/>
      <x:c r="C259" s="136"/>
      <x:c r="D259" s="136"/>
      <x:c r="E259" s="169"/>
      <x:c r="F259" s="169"/>
      <x:c r="G259" s="169"/>
      <x:c r="H259" s="169"/>
      <x:c r="I259" s="43"/>
      <x:c r="J259" s="136"/>
      <x:c r="K259" s="136"/>
      <x:c r="L259" s="146"/>
      <x:c r="M259" s="136"/>
      <x:c r="N259" s="136"/>
      <x:c r="O259" s="136"/>
      <x:c r="P259" s="136"/>
      <x:c r="Q259" s="136"/>
      <x:c r="R259" s="136"/>
      <x:c r="S259" s="136"/>
      <x:c r="T259" s="136"/>
      <x:c r="U259" s="136"/>
      <x:c r="V259" s="136"/>
      <x:c r="W259" s="136"/>
      <x:c r="X259" s="136"/>
      <x:c r="Y259" s="136"/>
      <x:c r="Z259" s="136"/>
    </x:row>
    <x:row r="260" ht="15" hidden="0" customHeight="1">
      <x:c r="A260" s="136"/>
      <x:c r="B260" s="136"/>
      <x:c r="C260" s="136"/>
      <x:c r="D260" s="136"/>
      <x:c r="E260" s="169"/>
      <x:c r="F260" s="169"/>
      <x:c r="G260" s="169"/>
      <x:c r="H260" s="169"/>
      <x:c r="I260" s="43"/>
      <x:c r="J260" s="136"/>
      <x:c r="K260" s="136"/>
      <x:c r="L260" s="146"/>
      <x:c r="M260" s="136"/>
      <x:c r="N260" s="136"/>
      <x:c r="O260" s="136"/>
      <x:c r="P260" s="136"/>
      <x:c r="Q260" s="136"/>
      <x:c r="R260" s="136"/>
      <x:c r="S260" s="136"/>
      <x:c r="T260" s="136"/>
      <x:c r="U260" s="136"/>
      <x:c r="V260" s="136"/>
      <x:c r="W260" s="136"/>
      <x:c r="X260" s="136"/>
      <x:c r="Y260" s="136"/>
      <x:c r="Z260" s="136"/>
    </x:row>
    <x:row r="261" ht="15" hidden="0" customHeight="1">
      <x:c r="A261" s="136"/>
      <x:c r="B261" s="136"/>
      <x:c r="C261" s="136"/>
      <x:c r="D261" s="136"/>
      <x:c r="E261" s="169"/>
      <x:c r="F261" s="169"/>
      <x:c r="G261" s="169"/>
      <x:c r="H261" s="169"/>
      <x:c r="I261" s="43"/>
      <x:c r="J261" s="136"/>
      <x:c r="K261" s="136"/>
      <x:c r="L261" s="146"/>
      <x:c r="M261" s="136"/>
      <x:c r="N261" s="136"/>
      <x:c r="O261" s="136"/>
      <x:c r="P261" s="136"/>
      <x:c r="Q261" s="136"/>
      <x:c r="R261" s="136"/>
      <x:c r="S261" s="136"/>
      <x:c r="T261" s="136"/>
      <x:c r="U261" s="136"/>
      <x:c r="V261" s="136"/>
      <x:c r="W261" s="136"/>
      <x:c r="X261" s="136"/>
      <x:c r="Y261" s="136"/>
      <x:c r="Z261" s="136"/>
    </x:row>
    <x:row r="262" ht="15" hidden="0" customHeight="1">
      <x:c r="A262" s="136"/>
      <x:c r="B262" s="136"/>
      <x:c r="C262" s="136"/>
      <x:c r="D262" s="136"/>
      <x:c r="E262" s="169"/>
      <x:c r="F262" s="169"/>
      <x:c r="G262" s="169"/>
      <x:c r="H262" s="169"/>
      <x:c r="I262" s="43"/>
      <x:c r="J262" s="136"/>
      <x:c r="K262" s="136"/>
      <x:c r="L262" s="146"/>
      <x:c r="M262" s="136"/>
      <x:c r="N262" s="136"/>
      <x:c r="O262" s="136"/>
      <x:c r="P262" s="136"/>
      <x:c r="Q262" s="136"/>
      <x:c r="R262" s="136"/>
      <x:c r="S262" s="136"/>
      <x:c r="T262" s="136"/>
      <x:c r="U262" s="136"/>
      <x:c r="V262" s="136"/>
      <x:c r="W262" s="136"/>
      <x:c r="X262" s="136"/>
      <x:c r="Y262" s="136"/>
      <x:c r="Z262" s="136"/>
    </x:row>
    <x:row r="263" ht="15" hidden="0" customHeight="1">
      <x:c r="A263" s="136"/>
      <x:c r="B263" s="136"/>
      <x:c r="C263" s="136"/>
      <x:c r="D263" s="136"/>
      <x:c r="E263" s="169"/>
      <x:c r="F263" s="169"/>
      <x:c r="G263" s="169"/>
      <x:c r="H263" s="169"/>
      <x:c r="I263" s="43"/>
      <x:c r="J263" s="136"/>
      <x:c r="K263" s="136"/>
      <x:c r="L263" s="146"/>
      <x:c r="M263" s="136"/>
      <x:c r="N263" s="136"/>
      <x:c r="O263" s="136"/>
      <x:c r="P263" s="136"/>
      <x:c r="Q263" s="136"/>
      <x:c r="R263" s="136"/>
      <x:c r="S263" s="136"/>
      <x:c r="T263" s="136"/>
      <x:c r="U263" s="136"/>
      <x:c r="V263" s="136"/>
      <x:c r="W263" s="136"/>
      <x:c r="X263" s="136"/>
      <x:c r="Y263" s="136"/>
      <x:c r="Z263" s="136"/>
    </x:row>
    <x:row r="264" ht="15" hidden="0" customHeight="1">
      <x:c r="A264" s="136"/>
      <x:c r="B264" s="136"/>
      <x:c r="C264" s="136"/>
      <x:c r="D264" s="136"/>
      <x:c r="E264" s="169"/>
      <x:c r="F264" s="169"/>
      <x:c r="G264" s="169"/>
      <x:c r="H264" s="169"/>
      <x:c r="I264" s="43"/>
      <x:c r="J264" s="136"/>
      <x:c r="K264" s="136"/>
      <x:c r="L264" s="146"/>
      <x:c r="M264" s="136"/>
      <x:c r="N264" s="136"/>
      <x:c r="O264" s="136"/>
      <x:c r="P264" s="136"/>
      <x:c r="Q264" s="136"/>
      <x:c r="R264" s="136"/>
      <x:c r="S264" s="136"/>
      <x:c r="T264" s="136"/>
      <x:c r="U264" s="136"/>
      <x:c r="V264" s="136"/>
      <x:c r="W264" s="136"/>
      <x:c r="X264" s="136"/>
      <x:c r="Y264" s="136"/>
      <x:c r="Z264" s="136"/>
    </x:row>
    <x:row r="265" ht="15" hidden="0" customHeight="1">
      <x:c r="A265" s="136"/>
      <x:c r="B265" s="136"/>
      <x:c r="C265" s="136"/>
      <x:c r="D265" s="136"/>
      <x:c r="E265" s="169"/>
      <x:c r="F265" s="169"/>
      <x:c r="G265" s="169"/>
      <x:c r="H265" s="169"/>
      <x:c r="I265" s="43"/>
      <x:c r="J265" s="136"/>
      <x:c r="K265" s="136"/>
      <x:c r="L265" s="146"/>
      <x:c r="M265" s="136"/>
      <x:c r="N265" s="136"/>
      <x:c r="O265" s="136"/>
      <x:c r="P265" s="136"/>
      <x:c r="Q265" s="136"/>
      <x:c r="R265" s="136"/>
      <x:c r="S265" s="136"/>
      <x:c r="T265" s="136"/>
      <x:c r="U265" s="136"/>
      <x:c r="V265" s="136"/>
      <x:c r="W265" s="136"/>
      <x:c r="X265" s="136"/>
      <x:c r="Y265" s="136"/>
      <x:c r="Z265" s="136"/>
    </x:row>
    <x:row r="266" ht="15" hidden="0" customHeight="1">
      <x:c r="A266" s="136"/>
      <x:c r="B266" s="136"/>
      <x:c r="C266" s="136"/>
      <x:c r="D266" s="136"/>
      <x:c r="E266" s="169"/>
      <x:c r="F266" s="169"/>
      <x:c r="G266" s="169"/>
      <x:c r="H266" s="169"/>
      <x:c r="I266" s="43"/>
      <x:c r="J266" s="136"/>
      <x:c r="K266" s="136"/>
      <x:c r="L266" s="146"/>
      <x:c r="M266" s="136"/>
      <x:c r="N266" s="136"/>
      <x:c r="O266" s="136"/>
      <x:c r="P266" s="136"/>
      <x:c r="Q266" s="136"/>
      <x:c r="R266" s="136"/>
      <x:c r="S266" s="136"/>
      <x:c r="T266" s="136"/>
      <x:c r="U266" s="136"/>
      <x:c r="V266" s="136"/>
      <x:c r="W266" s="136"/>
      <x:c r="X266" s="136"/>
      <x:c r="Y266" s="136"/>
      <x:c r="Z266" s="136"/>
    </x:row>
    <x:row r="267" ht="15" hidden="0" customHeight="1">
      <x:c r="A267" s="136"/>
      <x:c r="B267" s="136"/>
      <x:c r="C267" s="136"/>
      <x:c r="D267" s="136"/>
      <x:c r="E267" s="169"/>
      <x:c r="F267" s="169"/>
      <x:c r="G267" s="169"/>
      <x:c r="H267" s="169"/>
      <x:c r="I267" s="43"/>
      <x:c r="J267" s="136"/>
      <x:c r="K267" s="136"/>
      <x:c r="L267" s="146"/>
      <x:c r="M267" s="136"/>
      <x:c r="N267" s="136"/>
      <x:c r="O267" s="136"/>
      <x:c r="P267" s="136"/>
      <x:c r="Q267" s="136"/>
      <x:c r="R267" s="136"/>
      <x:c r="S267" s="136"/>
      <x:c r="T267" s="136"/>
      <x:c r="U267" s="136"/>
      <x:c r="V267" s="136"/>
      <x:c r="W267" s="136"/>
      <x:c r="X267" s="136"/>
      <x:c r="Y267" s="136"/>
      <x:c r="Z267" s="136"/>
    </x:row>
    <x:row r="268" ht="15" hidden="0" customHeight="1">
      <x:c r="A268" s="136"/>
      <x:c r="B268" s="136"/>
      <x:c r="C268" s="136"/>
      <x:c r="D268" s="136"/>
      <x:c r="E268" s="169"/>
      <x:c r="F268" s="169"/>
      <x:c r="G268" s="169"/>
      <x:c r="H268" s="169"/>
      <x:c r="I268" s="43"/>
      <x:c r="J268" s="136"/>
      <x:c r="K268" s="136"/>
      <x:c r="L268" s="146"/>
      <x:c r="M268" s="136"/>
      <x:c r="N268" s="136"/>
      <x:c r="O268" s="136"/>
      <x:c r="P268" s="136"/>
      <x:c r="Q268" s="136"/>
      <x:c r="R268" s="136"/>
      <x:c r="S268" s="136"/>
      <x:c r="T268" s="136"/>
      <x:c r="U268" s="136"/>
      <x:c r="V268" s="136"/>
      <x:c r="W268" s="136"/>
      <x:c r="X268" s="136"/>
      <x:c r="Y268" s="136"/>
      <x:c r="Z268" s="136"/>
    </x:row>
    <x:row r="269" ht="15" hidden="0" customHeight="1">
      <x:c r="A269" s="136"/>
      <x:c r="B269" s="136"/>
      <x:c r="C269" s="136"/>
      <x:c r="D269" s="136"/>
      <x:c r="E269" s="169"/>
      <x:c r="F269" s="169"/>
      <x:c r="G269" s="169"/>
      <x:c r="H269" s="169"/>
      <x:c r="I269" s="43"/>
      <x:c r="J269" s="136"/>
      <x:c r="K269" s="136"/>
      <x:c r="L269" s="146"/>
      <x:c r="M269" s="136"/>
      <x:c r="N269" s="136"/>
      <x:c r="O269" s="136"/>
      <x:c r="P269" s="136"/>
      <x:c r="Q269" s="136"/>
      <x:c r="R269" s="136"/>
      <x:c r="S269" s="136"/>
      <x:c r="T269" s="136"/>
      <x:c r="U269" s="136"/>
      <x:c r="V269" s="136"/>
      <x:c r="W269" s="136"/>
      <x:c r="X269" s="136"/>
      <x:c r="Y269" s="136"/>
      <x:c r="Z269" s="136"/>
    </x:row>
    <x:row r="270" ht="15" hidden="0" customHeight="1">
      <x:c r="A270" s="136"/>
      <x:c r="B270" s="136"/>
      <x:c r="C270" s="136"/>
      <x:c r="D270" s="136"/>
      <x:c r="E270" s="169"/>
      <x:c r="F270" s="169"/>
      <x:c r="G270" s="169"/>
      <x:c r="H270" s="169"/>
      <x:c r="I270" s="43"/>
      <x:c r="J270" s="136"/>
      <x:c r="K270" s="136"/>
      <x:c r="L270" s="146"/>
      <x:c r="M270" s="136"/>
      <x:c r="N270" s="136"/>
      <x:c r="O270" s="136"/>
      <x:c r="P270" s="136"/>
      <x:c r="Q270" s="136"/>
      <x:c r="R270" s="136"/>
      <x:c r="S270" s="136"/>
      <x:c r="T270" s="136"/>
      <x:c r="U270" s="136"/>
      <x:c r="V270" s="136"/>
      <x:c r="W270" s="136"/>
      <x:c r="X270" s="136"/>
      <x:c r="Y270" s="136"/>
      <x:c r="Z270" s="136"/>
    </x:row>
    <x:row r="271" ht="15" hidden="0" customHeight="1">
      <x:c r="A271" s="136"/>
      <x:c r="B271" s="136"/>
      <x:c r="C271" s="136"/>
      <x:c r="D271" s="136"/>
      <x:c r="E271" s="169"/>
      <x:c r="F271" s="169"/>
      <x:c r="G271" s="169"/>
      <x:c r="H271" s="169"/>
      <x:c r="I271" s="43"/>
      <x:c r="J271" s="136"/>
      <x:c r="K271" s="136"/>
      <x:c r="L271" s="146"/>
      <x:c r="M271" s="136"/>
      <x:c r="N271" s="136"/>
      <x:c r="O271" s="136"/>
      <x:c r="P271" s="136"/>
      <x:c r="Q271" s="136"/>
      <x:c r="R271" s="136"/>
      <x:c r="S271" s="136"/>
      <x:c r="T271" s="136"/>
      <x:c r="U271" s="136"/>
      <x:c r="V271" s="136"/>
      <x:c r="W271" s="136"/>
      <x:c r="X271" s="136"/>
      <x:c r="Y271" s="136"/>
      <x:c r="Z271" s="136"/>
    </x:row>
    <x:row r="272" ht="15" hidden="0" customHeight="1">
      <x:c r="A272" s="136"/>
      <x:c r="B272" s="136"/>
      <x:c r="C272" s="136"/>
      <x:c r="D272" s="136"/>
      <x:c r="E272" s="169"/>
      <x:c r="F272" s="169"/>
      <x:c r="G272" s="169"/>
      <x:c r="H272" s="169"/>
      <x:c r="I272" s="43"/>
      <x:c r="J272" s="136"/>
      <x:c r="K272" s="136"/>
      <x:c r="L272" s="146"/>
      <x:c r="M272" s="136"/>
      <x:c r="N272" s="136"/>
      <x:c r="O272" s="136"/>
      <x:c r="P272" s="136"/>
      <x:c r="Q272" s="136"/>
      <x:c r="R272" s="136"/>
      <x:c r="S272" s="136"/>
      <x:c r="T272" s="136"/>
      <x:c r="U272" s="136"/>
      <x:c r="V272" s="136"/>
      <x:c r="W272" s="136"/>
      <x:c r="X272" s="136"/>
      <x:c r="Y272" s="136"/>
      <x:c r="Z272" s="136"/>
    </x:row>
    <x:row r="273" ht="15" hidden="0" customHeight="1">
      <x:c r="A273" s="136"/>
      <x:c r="B273" s="136"/>
      <x:c r="C273" s="136"/>
      <x:c r="D273" s="136"/>
      <x:c r="E273" s="169"/>
      <x:c r="F273" s="169"/>
      <x:c r="G273" s="169"/>
      <x:c r="H273" s="169"/>
      <x:c r="I273" s="43"/>
      <x:c r="J273" s="136"/>
      <x:c r="K273" s="136"/>
      <x:c r="L273" s="146"/>
      <x:c r="M273" s="136"/>
      <x:c r="N273" s="136"/>
      <x:c r="O273" s="136"/>
      <x:c r="P273" s="136"/>
      <x:c r="Q273" s="136"/>
      <x:c r="R273" s="136"/>
      <x:c r="S273" s="136"/>
      <x:c r="T273" s="136"/>
      <x:c r="U273" s="136"/>
      <x:c r="V273" s="136"/>
      <x:c r="W273" s="136"/>
      <x:c r="X273" s="136"/>
      <x:c r="Y273" s="136"/>
      <x:c r="Z273" s="136"/>
    </x:row>
    <x:row r="274" ht="15" hidden="0" customHeight="1">
      <x:c r="A274" s="136"/>
      <x:c r="B274" s="136"/>
      <x:c r="C274" s="136"/>
      <x:c r="D274" s="136"/>
      <x:c r="E274" s="169"/>
      <x:c r="F274" s="169"/>
      <x:c r="G274" s="169"/>
      <x:c r="H274" s="169"/>
      <x:c r="I274" s="43"/>
      <x:c r="J274" s="136"/>
      <x:c r="K274" s="136"/>
      <x:c r="L274" s="146"/>
      <x:c r="M274" s="136"/>
      <x:c r="N274" s="136"/>
      <x:c r="O274" s="136"/>
      <x:c r="P274" s="136"/>
      <x:c r="Q274" s="136"/>
      <x:c r="R274" s="136"/>
      <x:c r="S274" s="136"/>
      <x:c r="T274" s="136"/>
      <x:c r="U274" s="136"/>
      <x:c r="V274" s="136"/>
      <x:c r="W274" s="136"/>
      <x:c r="X274" s="136"/>
      <x:c r="Y274" s="136"/>
      <x:c r="Z274" s="136"/>
    </x:row>
    <x:row r="275" ht="15" hidden="0" customHeight="1">
      <x:c r="A275" s="136"/>
      <x:c r="B275" s="136"/>
      <x:c r="C275" s="136"/>
      <x:c r="D275" s="136"/>
      <x:c r="E275" s="169"/>
      <x:c r="F275" s="169"/>
      <x:c r="G275" s="169"/>
      <x:c r="H275" s="169"/>
      <x:c r="I275" s="43"/>
      <x:c r="J275" s="136"/>
      <x:c r="K275" s="136"/>
      <x:c r="L275" s="146"/>
      <x:c r="M275" s="136"/>
      <x:c r="N275" s="136"/>
      <x:c r="O275" s="136"/>
      <x:c r="P275" s="136"/>
      <x:c r="Q275" s="136"/>
      <x:c r="R275" s="136"/>
      <x:c r="S275" s="136"/>
      <x:c r="T275" s="136"/>
      <x:c r="U275" s="136"/>
      <x:c r="V275" s="136"/>
      <x:c r="W275" s="136"/>
      <x:c r="X275" s="136"/>
      <x:c r="Y275" s="136"/>
      <x:c r="Z275" s="136"/>
    </x:row>
    <x:row r="276" ht="15" hidden="0" customHeight="1">
      <x:c r="A276" s="136"/>
      <x:c r="B276" s="136"/>
      <x:c r="C276" s="136"/>
      <x:c r="D276" s="136"/>
      <x:c r="E276" s="169"/>
      <x:c r="F276" s="169"/>
      <x:c r="G276" s="169"/>
      <x:c r="H276" s="169"/>
      <x:c r="I276" s="43"/>
      <x:c r="J276" s="136"/>
      <x:c r="K276" s="136"/>
      <x:c r="L276" s="146"/>
      <x:c r="M276" s="136"/>
      <x:c r="N276" s="136"/>
      <x:c r="O276" s="136"/>
      <x:c r="P276" s="136"/>
      <x:c r="Q276" s="136"/>
      <x:c r="R276" s="136"/>
      <x:c r="S276" s="136"/>
      <x:c r="T276" s="136"/>
      <x:c r="U276" s="136"/>
      <x:c r="V276" s="136"/>
      <x:c r="W276" s="136"/>
      <x:c r="X276" s="136"/>
      <x:c r="Y276" s="136"/>
      <x:c r="Z276" s="136"/>
    </x:row>
    <x:row r="277" ht="15" hidden="0" customHeight="1">
      <x:c r="A277" s="136"/>
      <x:c r="B277" s="136"/>
      <x:c r="C277" s="136"/>
      <x:c r="D277" s="136"/>
      <x:c r="E277" s="169"/>
      <x:c r="F277" s="169"/>
      <x:c r="G277" s="169"/>
      <x:c r="H277" s="169"/>
      <x:c r="I277" s="43"/>
      <x:c r="J277" s="136"/>
      <x:c r="K277" s="136"/>
      <x:c r="L277" s="146"/>
      <x:c r="M277" s="136"/>
      <x:c r="N277" s="136"/>
      <x:c r="O277" s="136"/>
      <x:c r="P277" s="136"/>
      <x:c r="Q277" s="136"/>
      <x:c r="R277" s="136"/>
      <x:c r="S277" s="136"/>
      <x:c r="T277" s="136"/>
      <x:c r="U277" s="136"/>
      <x:c r="V277" s="136"/>
      <x:c r="W277" s="136"/>
      <x:c r="X277" s="136"/>
      <x:c r="Y277" s="136"/>
      <x:c r="Z277" s="136"/>
    </x:row>
    <x:row r="278" ht="15" hidden="0" customHeight="1">
      <x:c r="A278" s="136"/>
      <x:c r="B278" s="136"/>
      <x:c r="C278" s="136"/>
      <x:c r="D278" s="136"/>
      <x:c r="E278" s="169"/>
      <x:c r="F278" s="169"/>
      <x:c r="G278" s="169"/>
      <x:c r="H278" s="169"/>
      <x:c r="I278" s="43"/>
      <x:c r="J278" s="136"/>
      <x:c r="K278" s="136"/>
      <x:c r="L278" s="146"/>
      <x:c r="M278" s="136"/>
      <x:c r="N278" s="136"/>
      <x:c r="O278" s="136"/>
      <x:c r="P278" s="136"/>
      <x:c r="Q278" s="136"/>
      <x:c r="R278" s="136"/>
      <x:c r="S278" s="136"/>
      <x:c r="T278" s="136"/>
      <x:c r="U278" s="136"/>
      <x:c r="V278" s="136"/>
      <x:c r="W278" s="136"/>
      <x:c r="X278" s="136"/>
      <x:c r="Y278" s="136"/>
      <x:c r="Z278" s="136"/>
    </x:row>
    <x:row r="279" ht="15" hidden="0" customHeight="1">
      <x:c r="A279" s="136"/>
      <x:c r="B279" s="136"/>
      <x:c r="C279" s="136"/>
      <x:c r="D279" s="136"/>
      <x:c r="E279" s="169"/>
      <x:c r="F279" s="169"/>
      <x:c r="G279" s="169"/>
      <x:c r="H279" s="169"/>
      <x:c r="I279" s="43"/>
      <x:c r="J279" s="136"/>
      <x:c r="K279" s="136"/>
      <x:c r="L279" s="146"/>
      <x:c r="M279" s="136"/>
      <x:c r="N279" s="136"/>
      <x:c r="O279" s="136"/>
      <x:c r="P279" s="136"/>
      <x:c r="Q279" s="136"/>
      <x:c r="R279" s="136"/>
      <x:c r="S279" s="136"/>
      <x:c r="T279" s="136"/>
      <x:c r="U279" s="136"/>
      <x:c r="V279" s="136"/>
      <x:c r="W279" s="136"/>
      <x:c r="X279" s="136"/>
      <x:c r="Y279" s="136"/>
      <x:c r="Z279" s="136"/>
    </x:row>
    <x:row r="280" ht="15" hidden="0" customHeight="1">
      <x:c r="A280" s="136"/>
      <x:c r="B280" s="136"/>
      <x:c r="C280" s="136"/>
      <x:c r="D280" s="136"/>
      <x:c r="E280" s="169"/>
      <x:c r="F280" s="169"/>
      <x:c r="G280" s="169"/>
      <x:c r="H280" s="169"/>
      <x:c r="I280" s="43"/>
      <x:c r="J280" s="136"/>
      <x:c r="K280" s="136"/>
      <x:c r="L280" s="146"/>
      <x:c r="M280" s="136"/>
      <x:c r="N280" s="136"/>
      <x:c r="O280" s="136"/>
      <x:c r="P280" s="136"/>
      <x:c r="Q280" s="136"/>
      <x:c r="R280" s="136"/>
      <x:c r="S280" s="136"/>
      <x:c r="T280" s="136"/>
      <x:c r="U280" s="136"/>
      <x:c r="V280" s="136"/>
      <x:c r="W280" s="136"/>
      <x:c r="X280" s="136"/>
      <x:c r="Y280" s="136"/>
      <x:c r="Z280" s="136"/>
    </x:row>
    <x:row r="281" ht="15" hidden="0" customHeight="1">
      <x:c r="A281" s="136"/>
      <x:c r="B281" s="136"/>
      <x:c r="C281" s="136"/>
      <x:c r="D281" s="136"/>
      <x:c r="E281" s="169"/>
      <x:c r="F281" s="169"/>
      <x:c r="G281" s="169"/>
      <x:c r="H281" s="169"/>
      <x:c r="I281" s="43"/>
      <x:c r="J281" s="136"/>
      <x:c r="K281" s="136"/>
      <x:c r="L281" s="146"/>
      <x:c r="M281" s="136"/>
      <x:c r="N281" s="136"/>
      <x:c r="O281" s="136"/>
      <x:c r="P281" s="136"/>
      <x:c r="Q281" s="136"/>
      <x:c r="R281" s="136"/>
      <x:c r="S281" s="136"/>
      <x:c r="T281" s="136"/>
      <x:c r="U281" s="136"/>
      <x:c r="V281" s="136"/>
      <x:c r="W281" s="136"/>
      <x:c r="X281" s="136"/>
      <x:c r="Y281" s="136"/>
      <x:c r="Z281" s="136"/>
    </x:row>
    <x:row r="282" ht="15" hidden="0" customHeight="1">
      <x:c r="A282" s="136"/>
      <x:c r="B282" s="136"/>
      <x:c r="C282" s="136"/>
      <x:c r="D282" s="136"/>
      <x:c r="E282" s="169"/>
      <x:c r="F282" s="169"/>
      <x:c r="G282" s="169"/>
      <x:c r="H282" s="169"/>
      <x:c r="I282" s="43"/>
      <x:c r="J282" s="136"/>
      <x:c r="K282" s="136"/>
      <x:c r="L282" s="146"/>
      <x:c r="M282" s="136"/>
      <x:c r="N282" s="136"/>
      <x:c r="O282" s="136"/>
      <x:c r="P282" s="136"/>
      <x:c r="Q282" s="136"/>
      <x:c r="R282" s="136"/>
      <x:c r="S282" s="136"/>
      <x:c r="T282" s="136"/>
      <x:c r="U282" s="136"/>
      <x:c r="V282" s="136"/>
      <x:c r="W282" s="136"/>
      <x:c r="X282" s="136"/>
      <x:c r="Y282" s="136"/>
      <x:c r="Z282" s="136"/>
    </x:row>
    <x:row r="283" ht="15" hidden="0" customHeight="1">
      <x:c r="A283" s="136"/>
      <x:c r="B283" s="136"/>
      <x:c r="C283" s="136"/>
      <x:c r="D283" s="136"/>
      <x:c r="E283" s="169"/>
      <x:c r="F283" s="169"/>
      <x:c r="G283" s="169"/>
      <x:c r="H283" s="169"/>
      <x:c r="I283" s="43"/>
      <x:c r="J283" s="136"/>
      <x:c r="K283" s="136"/>
      <x:c r="L283" s="146"/>
      <x:c r="M283" s="136"/>
      <x:c r="N283" s="136"/>
      <x:c r="O283" s="136"/>
      <x:c r="P283" s="136"/>
      <x:c r="Q283" s="136"/>
      <x:c r="R283" s="136"/>
      <x:c r="S283" s="136"/>
      <x:c r="T283" s="136"/>
      <x:c r="U283" s="136"/>
      <x:c r="V283" s="136"/>
      <x:c r="W283" s="136"/>
      <x:c r="X283" s="136"/>
      <x:c r="Y283" s="136"/>
      <x:c r="Z283" s="136"/>
    </x:row>
    <x:row r="284" ht="15" hidden="0" customHeight="1">
      <x:c r="A284" s="136"/>
      <x:c r="B284" s="136"/>
      <x:c r="C284" s="136"/>
      <x:c r="D284" s="136"/>
      <x:c r="E284" s="169"/>
      <x:c r="F284" s="169"/>
      <x:c r="G284" s="169"/>
      <x:c r="H284" s="169"/>
      <x:c r="I284" s="43"/>
      <x:c r="J284" s="136"/>
      <x:c r="K284" s="136"/>
      <x:c r="L284" s="146"/>
      <x:c r="M284" s="136"/>
      <x:c r="N284" s="136"/>
      <x:c r="O284" s="136"/>
      <x:c r="P284" s="136"/>
      <x:c r="Q284" s="136"/>
      <x:c r="R284" s="136"/>
      <x:c r="S284" s="136"/>
      <x:c r="T284" s="136"/>
      <x:c r="U284" s="136"/>
      <x:c r="V284" s="136"/>
      <x:c r="W284" s="136"/>
      <x:c r="X284" s="136"/>
      <x:c r="Y284" s="136"/>
      <x:c r="Z284" s="136"/>
    </x:row>
    <x:row r="285" ht="15" hidden="0" customHeight="1">
      <x:c r="A285" s="136"/>
      <x:c r="B285" s="136"/>
      <x:c r="C285" s="136"/>
      <x:c r="D285" s="136"/>
      <x:c r="E285" s="169"/>
      <x:c r="F285" s="169"/>
      <x:c r="G285" s="169"/>
      <x:c r="H285" s="169"/>
      <x:c r="I285" s="43"/>
      <x:c r="J285" s="136"/>
      <x:c r="K285" s="136"/>
      <x:c r="L285" s="146"/>
      <x:c r="M285" s="136"/>
      <x:c r="N285" s="136"/>
      <x:c r="O285" s="136"/>
      <x:c r="P285" s="136"/>
      <x:c r="Q285" s="136"/>
      <x:c r="R285" s="136"/>
      <x:c r="S285" s="136"/>
      <x:c r="T285" s="136"/>
      <x:c r="U285" s="136"/>
      <x:c r="V285" s="136"/>
      <x:c r="W285" s="136"/>
      <x:c r="X285" s="136"/>
      <x:c r="Y285" s="136"/>
      <x:c r="Z285" s="136"/>
    </x:row>
    <x:row r="286" ht="15" hidden="0" customHeight="1">
      <x:c r="A286" s="136"/>
      <x:c r="B286" s="136"/>
      <x:c r="C286" s="136"/>
      <x:c r="D286" s="136"/>
      <x:c r="E286" s="169"/>
      <x:c r="F286" s="169"/>
      <x:c r="G286" s="169"/>
      <x:c r="H286" s="169"/>
      <x:c r="I286" s="43"/>
      <x:c r="J286" s="136"/>
      <x:c r="K286" s="136"/>
      <x:c r="L286" s="146"/>
      <x:c r="M286" s="136"/>
      <x:c r="N286" s="136"/>
      <x:c r="O286" s="136"/>
      <x:c r="P286" s="136"/>
      <x:c r="Q286" s="136"/>
      <x:c r="R286" s="136"/>
      <x:c r="S286" s="136"/>
      <x:c r="T286" s="136"/>
      <x:c r="U286" s="136"/>
      <x:c r="V286" s="136"/>
      <x:c r="W286" s="136"/>
      <x:c r="X286" s="136"/>
      <x:c r="Y286" s="136"/>
      <x:c r="Z286" s="136"/>
    </x:row>
    <x:row r="287" ht="15" hidden="0" customHeight="1">
      <x:c r="A287" s="136"/>
      <x:c r="B287" s="136"/>
      <x:c r="C287" s="136"/>
      <x:c r="D287" s="136"/>
      <x:c r="E287" s="169"/>
      <x:c r="F287" s="169"/>
      <x:c r="G287" s="169"/>
      <x:c r="H287" s="169"/>
      <x:c r="I287" s="43"/>
      <x:c r="J287" s="136"/>
      <x:c r="K287" s="136"/>
      <x:c r="L287" s="146"/>
      <x:c r="M287" s="136"/>
      <x:c r="N287" s="136"/>
      <x:c r="O287" s="136"/>
      <x:c r="P287" s="136"/>
      <x:c r="Q287" s="136"/>
      <x:c r="R287" s="136"/>
      <x:c r="S287" s="136"/>
      <x:c r="T287" s="136"/>
      <x:c r="U287" s="136"/>
      <x:c r="V287" s="136"/>
      <x:c r="W287" s="136"/>
      <x:c r="X287" s="136"/>
      <x:c r="Y287" s="136"/>
      <x:c r="Z287" s="136"/>
    </x:row>
    <x:row r="288" ht="15" hidden="0" customHeight="1">
      <x:c r="A288" s="136"/>
      <x:c r="B288" s="136"/>
      <x:c r="C288" s="136"/>
      <x:c r="D288" s="136"/>
      <x:c r="E288" s="169"/>
      <x:c r="F288" s="169"/>
      <x:c r="G288" s="169"/>
      <x:c r="H288" s="169"/>
      <x:c r="I288" s="43"/>
      <x:c r="J288" s="136"/>
      <x:c r="K288" s="136"/>
      <x:c r="L288" s="146"/>
      <x:c r="M288" s="136"/>
      <x:c r="N288" s="136"/>
      <x:c r="O288" s="136"/>
      <x:c r="P288" s="136"/>
      <x:c r="Q288" s="136"/>
      <x:c r="R288" s="136"/>
      <x:c r="S288" s="136"/>
      <x:c r="T288" s="136"/>
      <x:c r="U288" s="136"/>
      <x:c r="V288" s="136"/>
      <x:c r="W288" s="136"/>
      <x:c r="X288" s="136"/>
      <x:c r="Y288" s="136"/>
      <x:c r="Z288" s="136"/>
    </x:row>
    <x:row r="289" ht="15" hidden="0" customHeight="1">
      <x:c r="A289" s="136"/>
      <x:c r="B289" s="136"/>
      <x:c r="C289" s="136"/>
      <x:c r="D289" s="136"/>
      <x:c r="E289" s="169"/>
      <x:c r="F289" s="169"/>
      <x:c r="G289" s="169"/>
      <x:c r="H289" s="169"/>
      <x:c r="I289" s="43"/>
      <x:c r="J289" s="136"/>
      <x:c r="K289" s="136"/>
      <x:c r="L289" s="146"/>
      <x:c r="M289" s="136"/>
      <x:c r="N289" s="136"/>
      <x:c r="O289" s="136"/>
      <x:c r="P289" s="136"/>
      <x:c r="Q289" s="136"/>
      <x:c r="R289" s="136"/>
      <x:c r="S289" s="136"/>
      <x:c r="T289" s="136"/>
      <x:c r="U289" s="136"/>
      <x:c r="V289" s="136"/>
      <x:c r="W289" s="136"/>
      <x:c r="X289" s="136"/>
      <x:c r="Y289" s="136"/>
      <x:c r="Z289" s="136"/>
    </x:row>
    <x:row r="290" ht="15" hidden="0" customHeight="1">
      <x:c r="A290" s="136"/>
      <x:c r="B290" s="136"/>
      <x:c r="C290" s="136"/>
      <x:c r="D290" s="136"/>
      <x:c r="E290" s="169"/>
      <x:c r="F290" s="169"/>
      <x:c r="G290" s="169"/>
      <x:c r="H290" s="169"/>
      <x:c r="I290" s="43"/>
      <x:c r="J290" s="136"/>
      <x:c r="K290" s="136"/>
      <x:c r="L290" s="146"/>
      <x:c r="M290" s="136"/>
      <x:c r="N290" s="136"/>
      <x:c r="O290" s="136"/>
      <x:c r="P290" s="136"/>
      <x:c r="Q290" s="136"/>
      <x:c r="R290" s="136"/>
      <x:c r="S290" s="136"/>
      <x:c r="T290" s="136"/>
      <x:c r="U290" s="136"/>
      <x:c r="V290" s="136"/>
      <x:c r="W290" s="136"/>
      <x:c r="X290" s="136"/>
      <x:c r="Y290" s="136"/>
      <x:c r="Z290" s="136"/>
    </x:row>
    <x:row r="291" ht="15" hidden="0" customHeight="1">
      <x:c r="A291" s="136"/>
      <x:c r="B291" s="136"/>
      <x:c r="C291" s="136"/>
      <x:c r="D291" s="136"/>
      <x:c r="E291" s="169"/>
      <x:c r="F291" s="169"/>
      <x:c r="G291" s="169"/>
      <x:c r="H291" s="169"/>
      <x:c r="I291" s="43"/>
      <x:c r="J291" s="136"/>
      <x:c r="K291" s="136"/>
      <x:c r="L291" s="146"/>
      <x:c r="M291" s="136"/>
      <x:c r="N291" s="136"/>
      <x:c r="O291" s="136"/>
      <x:c r="P291" s="136"/>
      <x:c r="Q291" s="136"/>
      <x:c r="R291" s="136"/>
      <x:c r="S291" s="136"/>
      <x:c r="T291" s="136"/>
      <x:c r="U291" s="136"/>
      <x:c r="V291" s="136"/>
      <x:c r="W291" s="136"/>
      <x:c r="X291" s="136"/>
      <x:c r="Y291" s="136"/>
      <x:c r="Z291" s="136"/>
    </x:row>
    <x:row r="292" ht="15" hidden="0" customHeight="1">
      <x:c r="A292" s="136"/>
      <x:c r="B292" s="136"/>
      <x:c r="C292" s="136"/>
      <x:c r="D292" s="136"/>
      <x:c r="E292" s="169"/>
      <x:c r="F292" s="169"/>
      <x:c r="G292" s="169"/>
      <x:c r="H292" s="169"/>
      <x:c r="I292" s="43"/>
      <x:c r="J292" s="136"/>
      <x:c r="K292" s="136"/>
      <x:c r="L292" s="146"/>
      <x:c r="M292" s="136"/>
      <x:c r="N292" s="136"/>
      <x:c r="O292" s="136"/>
      <x:c r="P292" s="136"/>
      <x:c r="Q292" s="136"/>
      <x:c r="R292" s="136"/>
      <x:c r="S292" s="136"/>
      <x:c r="T292" s="136"/>
      <x:c r="U292" s="136"/>
      <x:c r="V292" s="136"/>
      <x:c r="W292" s="136"/>
      <x:c r="X292" s="136"/>
      <x:c r="Y292" s="136"/>
      <x:c r="Z292" s="136"/>
    </x:row>
    <x:row r="293" ht="15" hidden="0" customHeight="1">
      <x:c r="A293" s="136"/>
      <x:c r="B293" s="136"/>
      <x:c r="C293" s="136"/>
      <x:c r="D293" s="136"/>
      <x:c r="E293" s="169"/>
      <x:c r="F293" s="169"/>
      <x:c r="G293" s="169"/>
      <x:c r="H293" s="169"/>
      <x:c r="I293" s="43"/>
      <x:c r="J293" s="136"/>
      <x:c r="K293" s="136"/>
      <x:c r="L293" s="146"/>
      <x:c r="M293" s="136"/>
      <x:c r="N293" s="136"/>
      <x:c r="O293" s="136"/>
      <x:c r="P293" s="136"/>
      <x:c r="Q293" s="136"/>
      <x:c r="R293" s="136"/>
      <x:c r="S293" s="136"/>
      <x:c r="T293" s="136"/>
      <x:c r="U293" s="136"/>
      <x:c r="V293" s="136"/>
      <x:c r="W293" s="136"/>
      <x:c r="X293" s="136"/>
      <x:c r="Y293" s="136"/>
      <x:c r="Z293" s="136"/>
    </x:row>
    <x:row r="294" ht="15" hidden="0" customHeight="1">
      <x:c r="A294" s="136"/>
      <x:c r="B294" s="136"/>
      <x:c r="C294" s="136"/>
      <x:c r="D294" s="136"/>
      <x:c r="E294" s="169"/>
      <x:c r="F294" s="169"/>
      <x:c r="G294" s="169"/>
      <x:c r="H294" s="169"/>
      <x:c r="I294" s="43"/>
      <x:c r="J294" s="136"/>
      <x:c r="K294" s="136"/>
      <x:c r="L294" s="146"/>
      <x:c r="M294" s="136"/>
      <x:c r="N294" s="136"/>
      <x:c r="O294" s="136"/>
      <x:c r="P294" s="136"/>
      <x:c r="Q294" s="136"/>
      <x:c r="R294" s="136"/>
      <x:c r="S294" s="136"/>
      <x:c r="T294" s="136"/>
      <x:c r="U294" s="136"/>
      <x:c r="V294" s="136"/>
      <x:c r="W294" s="136"/>
      <x:c r="X294" s="136"/>
      <x:c r="Y294" s="136"/>
      <x:c r="Z294" s="136"/>
    </x:row>
    <x:row r="295" ht="15" hidden="0" customHeight="1">
      <x:c r="A295" s="136"/>
      <x:c r="B295" s="136"/>
      <x:c r="C295" s="136"/>
      <x:c r="D295" s="136"/>
      <x:c r="E295" s="169"/>
      <x:c r="F295" s="169"/>
      <x:c r="G295" s="169"/>
      <x:c r="H295" s="169"/>
      <x:c r="I295" s="43"/>
      <x:c r="J295" s="136"/>
      <x:c r="K295" s="136"/>
      <x:c r="L295" s="146"/>
      <x:c r="M295" s="136"/>
      <x:c r="N295" s="136"/>
      <x:c r="O295" s="136"/>
      <x:c r="P295" s="136"/>
      <x:c r="Q295" s="136"/>
      <x:c r="R295" s="136"/>
      <x:c r="S295" s="136"/>
      <x:c r="T295" s="136"/>
      <x:c r="U295" s="136"/>
      <x:c r="V295" s="136"/>
      <x:c r="W295" s="136"/>
      <x:c r="X295" s="136"/>
      <x:c r="Y295" s="136"/>
      <x:c r="Z295" s="136"/>
    </x:row>
    <x:row r="296" ht="15" hidden="0" customHeight="1">
      <x:c r="A296" s="136"/>
      <x:c r="B296" s="136"/>
      <x:c r="C296" s="136"/>
      <x:c r="D296" s="136"/>
      <x:c r="E296" s="169"/>
      <x:c r="F296" s="169"/>
      <x:c r="G296" s="169"/>
      <x:c r="H296" s="169"/>
      <x:c r="I296" s="43"/>
      <x:c r="J296" s="136"/>
      <x:c r="K296" s="136"/>
      <x:c r="L296" s="146"/>
      <x:c r="M296" s="136"/>
      <x:c r="N296" s="136"/>
      <x:c r="O296" s="136"/>
      <x:c r="P296" s="136"/>
      <x:c r="Q296" s="136"/>
      <x:c r="R296" s="136"/>
      <x:c r="S296" s="136"/>
      <x:c r="T296" s="136"/>
      <x:c r="U296" s="136"/>
      <x:c r="V296" s="136"/>
      <x:c r="W296" s="136"/>
      <x:c r="X296" s="136"/>
      <x:c r="Y296" s="136"/>
      <x:c r="Z296" s="136"/>
    </x:row>
    <x:row r="297" ht="15" hidden="0" customHeight="1">
      <x:c r="A297" s="136"/>
      <x:c r="B297" s="136"/>
      <x:c r="C297" s="136"/>
      <x:c r="D297" s="136"/>
      <x:c r="E297" s="169"/>
      <x:c r="F297" s="169"/>
      <x:c r="G297" s="169"/>
      <x:c r="H297" s="169"/>
      <x:c r="I297" s="43"/>
      <x:c r="J297" s="136"/>
      <x:c r="K297" s="136"/>
      <x:c r="L297" s="146"/>
      <x:c r="M297" s="136"/>
      <x:c r="N297" s="136"/>
      <x:c r="O297" s="136"/>
      <x:c r="P297" s="136"/>
      <x:c r="Q297" s="136"/>
      <x:c r="R297" s="136"/>
      <x:c r="S297" s="136"/>
      <x:c r="T297" s="136"/>
      <x:c r="U297" s="136"/>
      <x:c r="V297" s="136"/>
      <x:c r="W297" s="136"/>
      <x:c r="X297" s="136"/>
      <x:c r="Y297" s="136"/>
      <x:c r="Z297" s="136"/>
    </x:row>
    <x:row r="298" ht="15" hidden="0" customHeight="1">
      <x:c r="A298" s="136"/>
      <x:c r="B298" s="136"/>
      <x:c r="C298" s="136"/>
      <x:c r="D298" s="136"/>
      <x:c r="E298" s="169"/>
      <x:c r="F298" s="169"/>
      <x:c r="G298" s="169"/>
      <x:c r="H298" s="169"/>
      <x:c r="I298" s="43"/>
      <x:c r="J298" s="136"/>
      <x:c r="K298" s="136"/>
      <x:c r="L298" s="146"/>
      <x:c r="M298" s="136"/>
      <x:c r="N298" s="136"/>
      <x:c r="O298" s="136"/>
      <x:c r="P298" s="136"/>
      <x:c r="Q298" s="136"/>
      <x:c r="R298" s="136"/>
      <x:c r="S298" s="136"/>
      <x:c r="T298" s="136"/>
      <x:c r="U298" s="136"/>
      <x:c r="V298" s="136"/>
      <x:c r="W298" s="136"/>
      <x:c r="X298" s="136"/>
      <x:c r="Y298" s="136"/>
      <x:c r="Z298" s="136"/>
    </x:row>
    <x:row r="299" ht="15" hidden="0" customHeight="1">
      <x:c r="A299" s="136"/>
      <x:c r="B299" s="136"/>
      <x:c r="C299" s="136"/>
      <x:c r="D299" s="136"/>
      <x:c r="E299" s="169"/>
      <x:c r="F299" s="169"/>
      <x:c r="G299" s="169"/>
      <x:c r="H299" s="169"/>
      <x:c r="I299" s="43"/>
      <x:c r="J299" s="136"/>
      <x:c r="K299" s="136"/>
      <x:c r="L299" s="146"/>
      <x:c r="M299" s="136"/>
      <x:c r="N299" s="136"/>
      <x:c r="O299" s="136"/>
      <x:c r="P299" s="136"/>
      <x:c r="Q299" s="136"/>
      <x:c r="R299" s="136"/>
      <x:c r="S299" s="136"/>
      <x:c r="T299" s="136"/>
      <x:c r="U299" s="136"/>
      <x:c r="V299" s="136"/>
      <x:c r="W299" s="136"/>
      <x:c r="X299" s="136"/>
      <x:c r="Y299" s="136"/>
      <x:c r="Z299" s="136"/>
    </x:row>
    <x:row r="300" ht="15" hidden="0" customHeight="1">
      <x:c r="A300" s="136"/>
      <x:c r="B300" s="136"/>
      <x:c r="C300" s="136"/>
      <x:c r="D300" s="136"/>
      <x:c r="E300" s="169"/>
      <x:c r="F300" s="169"/>
      <x:c r="G300" s="169"/>
      <x:c r="H300" s="169"/>
      <x:c r="I300" s="43"/>
      <x:c r="J300" s="136"/>
      <x:c r="K300" s="136"/>
      <x:c r="L300" s="146"/>
      <x:c r="M300" s="136"/>
      <x:c r="N300" s="136"/>
      <x:c r="O300" s="136"/>
      <x:c r="P300" s="136"/>
      <x:c r="Q300" s="136"/>
      <x:c r="R300" s="136"/>
      <x:c r="S300" s="136"/>
      <x:c r="T300" s="136"/>
      <x:c r="U300" s="136"/>
      <x:c r="V300" s="136"/>
      <x:c r="W300" s="136"/>
      <x:c r="X300" s="136"/>
      <x:c r="Y300" s="136"/>
      <x:c r="Z300" s="136"/>
    </x:row>
    <x:row r="301" ht="15" hidden="0" customHeight="1">
      <x:c r="A301" s="136"/>
      <x:c r="B301" s="136"/>
      <x:c r="C301" s="136"/>
      <x:c r="D301" s="136"/>
      <x:c r="E301" s="169"/>
      <x:c r="F301" s="169"/>
      <x:c r="G301" s="169"/>
      <x:c r="H301" s="169"/>
      <x:c r="I301" s="43"/>
      <x:c r="J301" s="136"/>
      <x:c r="K301" s="136"/>
      <x:c r="L301" s="146"/>
      <x:c r="M301" s="136"/>
      <x:c r="N301" s="136"/>
      <x:c r="O301" s="136"/>
      <x:c r="P301" s="136"/>
      <x:c r="Q301" s="136"/>
      <x:c r="R301" s="136"/>
      <x:c r="S301" s="136"/>
      <x:c r="T301" s="136"/>
      <x:c r="U301" s="136"/>
      <x:c r="V301" s="136"/>
      <x:c r="W301" s="136"/>
      <x:c r="X301" s="136"/>
      <x:c r="Y301" s="136"/>
      <x:c r="Z301" s="136"/>
    </x:row>
    <x:row r="302" ht="15" hidden="0" customHeight="1">
      <x:c r="A302" s="136"/>
      <x:c r="B302" s="136"/>
      <x:c r="C302" s="136"/>
      <x:c r="D302" s="136"/>
      <x:c r="E302" s="169"/>
      <x:c r="F302" s="169"/>
      <x:c r="G302" s="169"/>
      <x:c r="H302" s="169"/>
      <x:c r="I302" s="43"/>
      <x:c r="J302" s="136"/>
      <x:c r="K302" s="136"/>
      <x:c r="L302" s="146"/>
      <x:c r="M302" s="136"/>
      <x:c r="N302" s="136"/>
      <x:c r="O302" s="136"/>
      <x:c r="P302" s="136"/>
      <x:c r="Q302" s="136"/>
      <x:c r="R302" s="136"/>
      <x:c r="S302" s="136"/>
      <x:c r="T302" s="136"/>
      <x:c r="U302" s="136"/>
      <x:c r="V302" s="136"/>
      <x:c r="W302" s="136"/>
      <x:c r="X302" s="136"/>
      <x:c r="Y302" s="136"/>
      <x:c r="Z302" s="136"/>
    </x:row>
    <x:row r="303" ht="15" hidden="0" customHeight="1">
      <x:c r="A303" s="136"/>
      <x:c r="B303" s="136"/>
      <x:c r="C303" s="136"/>
      <x:c r="D303" s="136"/>
      <x:c r="E303" s="169"/>
      <x:c r="F303" s="169"/>
      <x:c r="G303" s="169"/>
      <x:c r="H303" s="169"/>
      <x:c r="I303" s="43"/>
      <x:c r="J303" s="136"/>
      <x:c r="K303" s="136"/>
      <x:c r="L303" s="146"/>
      <x:c r="M303" s="136"/>
      <x:c r="N303" s="136"/>
      <x:c r="O303" s="136"/>
      <x:c r="P303" s="136"/>
      <x:c r="Q303" s="136"/>
      <x:c r="R303" s="136"/>
      <x:c r="S303" s="136"/>
      <x:c r="T303" s="136"/>
      <x:c r="U303" s="136"/>
      <x:c r="V303" s="136"/>
      <x:c r="W303" s="136"/>
      <x:c r="X303" s="136"/>
      <x:c r="Y303" s="136"/>
      <x:c r="Z303" s="136"/>
    </x:row>
    <x:row r="304" ht="15" hidden="0" customHeight="1">
      <x:c r="A304" s="136"/>
      <x:c r="B304" s="136"/>
      <x:c r="C304" s="136"/>
      <x:c r="D304" s="136"/>
      <x:c r="E304" s="169"/>
      <x:c r="F304" s="169"/>
      <x:c r="G304" s="169"/>
      <x:c r="H304" s="169"/>
      <x:c r="I304" s="43"/>
      <x:c r="J304" s="136"/>
      <x:c r="K304" s="136"/>
      <x:c r="L304" s="146"/>
      <x:c r="M304" s="136"/>
      <x:c r="N304" s="136"/>
      <x:c r="O304" s="136"/>
      <x:c r="P304" s="136"/>
      <x:c r="Q304" s="136"/>
      <x:c r="R304" s="136"/>
      <x:c r="S304" s="136"/>
      <x:c r="T304" s="136"/>
      <x:c r="U304" s="136"/>
      <x:c r="V304" s="136"/>
      <x:c r="W304" s="136"/>
      <x:c r="X304" s="136"/>
      <x:c r="Y304" s="136"/>
      <x:c r="Z304" s="136"/>
    </x:row>
    <x:row r="305" ht="15" hidden="0" customHeight="1">
      <x:c r="A305" s="136"/>
      <x:c r="B305" s="136"/>
      <x:c r="C305" s="136"/>
      <x:c r="D305" s="136"/>
      <x:c r="E305" s="169"/>
      <x:c r="F305" s="169"/>
      <x:c r="G305" s="169"/>
      <x:c r="H305" s="169"/>
      <x:c r="I305" s="43"/>
      <x:c r="J305" s="136"/>
      <x:c r="K305" s="136"/>
      <x:c r="L305" s="146"/>
      <x:c r="M305" s="136"/>
      <x:c r="N305" s="136"/>
      <x:c r="O305" s="136"/>
      <x:c r="P305" s="136"/>
      <x:c r="Q305" s="136"/>
      <x:c r="R305" s="136"/>
      <x:c r="S305" s="136"/>
      <x:c r="T305" s="136"/>
      <x:c r="U305" s="136"/>
      <x:c r="V305" s="136"/>
      <x:c r="W305" s="136"/>
      <x:c r="X305" s="136"/>
      <x:c r="Y305" s="136"/>
      <x:c r="Z305" s="136"/>
    </x:row>
    <x:row r="306" ht="15" hidden="0" customHeight="1">
      <x:c r="A306" s="136"/>
      <x:c r="B306" s="136"/>
      <x:c r="C306" s="136"/>
      <x:c r="D306" s="136"/>
      <x:c r="E306" s="169"/>
      <x:c r="F306" s="169"/>
      <x:c r="G306" s="169"/>
      <x:c r="H306" s="169"/>
      <x:c r="I306" s="43"/>
      <x:c r="J306" s="136"/>
      <x:c r="K306" s="136"/>
      <x:c r="L306" s="146"/>
      <x:c r="M306" s="136"/>
      <x:c r="N306" s="136"/>
      <x:c r="O306" s="136"/>
      <x:c r="P306" s="136"/>
      <x:c r="Q306" s="136"/>
      <x:c r="R306" s="136"/>
      <x:c r="S306" s="136"/>
      <x:c r="T306" s="136"/>
      <x:c r="U306" s="136"/>
      <x:c r="V306" s="136"/>
      <x:c r="W306" s="136"/>
      <x:c r="X306" s="136"/>
      <x:c r="Y306" s="136"/>
      <x:c r="Z306" s="136"/>
    </x:row>
    <x:row r="307" ht="15" hidden="0" customHeight="1">
      <x:c r="A307" s="136"/>
      <x:c r="B307" s="136"/>
      <x:c r="C307" s="136"/>
      <x:c r="D307" s="136"/>
      <x:c r="E307" s="169"/>
      <x:c r="F307" s="169"/>
      <x:c r="G307" s="169"/>
      <x:c r="H307" s="169"/>
      <x:c r="I307" s="43"/>
      <x:c r="J307" s="136"/>
      <x:c r="K307" s="136"/>
      <x:c r="L307" s="146"/>
      <x:c r="M307" s="136"/>
      <x:c r="N307" s="136"/>
      <x:c r="O307" s="136"/>
      <x:c r="P307" s="136"/>
      <x:c r="Q307" s="136"/>
      <x:c r="R307" s="136"/>
      <x:c r="S307" s="136"/>
      <x:c r="T307" s="136"/>
      <x:c r="U307" s="136"/>
      <x:c r="V307" s="136"/>
      <x:c r="W307" s="136"/>
      <x:c r="X307" s="136"/>
      <x:c r="Y307" s="136"/>
      <x:c r="Z307" s="136"/>
    </x:row>
    <x:row r="308" ht="15" hidden="0" customHeight="1">
      <x:c r="A308" s="136"/>
      <x:c r="B308" s="136"/>
      <x:c r="C308" s="136"/>
      <x:c r="D308" s="136"/>
      <x:c r="E308" s="169"/>
      <x:c r="F308" s="169"/>
      <x:c r="G308" s="169"/>
      <x:c r="H308" s="169"/>
      <x:c r="I308" s="43"/>
      <x:c r="J308" s="136"/>
      <x:c r="K308" s="136"/>
      <x:c r="L308" s="146"/>
      <x:c r="M308" s="136"/>
      <x:c r="N308" s="136"/>
      <x:c r="O308" s="136"/>
      <x:c r="P308" s="136"/>
      <x:c r="Q308" s="136"/>
      <x:c r="R308" s="136"/>
      <x:c r="S308" s="136"/>
      <x:c r="T308" s="136"/>
      <x:c r="U308" s="136"/>
      <x:c r="V308" s="136"/>
      <x:c r="W308" s="136"/>
      <x:c r="X308" s="136"/>
      <x:c r="Y308" s="136"/>
      <x:c r="Z308" s="136"/>
    </x:row>
    <x:row r="309" ht="15" hidden="0" customHeight="1">
      <x:c r="A309" s="136"/>
      <x:c r="B309" s="136"/>
      <x:c r="C309" s="136"/>
      <x:c r="D309" s="136"/>
      <x:c r="E309" s="169"/>
      <x:c r="F309" s="169"/>
      <x:c r="G309" s="169"/>
      <x:c r="H309" s="169"/>
      <x:c r="I309" s="43"/>
      <x:c r="J309" s="136"/>
      <x:c r="K309" s="136"/>
      <x:c r="L309" s="146"/>
      <x:c r="M309" s="136"/>
      <x:c r="N309" s="136"/>
      <x:c r="O309" s="136"/>
      <x:c r="P309" s="136"/>
      <x:c r="Q309" s="136"/>
      <x:c r="R309" s="136"/>
      <x:c r="S309" s="136"/>
      <x:c r="T309" s="136"/>
      <x:c r="U309" s="136"/>
      <x:c r="V309" s="136"/>
      <x:c r="W309" s="136"/>
      <x:c r="X309" s="136"/>
      <x:c r="Y309" s="136"/>
      <x:c r="Z309" s="136"/>
    </x:row>
    <x:row r="310" ht="15" hidden="0" customHeight="1">
      <x:c r="A310" s="136"/>
      <x:c r="B310" s="136"/>
      <x:c r="C310" s="136"/>
      <x:c r="D310" s="136"/>
      <x:c r="E310" s="169"/>
      <x:c r="F310" s="169"/>
      <x:c r="G310" s="169"/>
      <x:c r="H310" s="169"/>
      <x:c r="I310" s="43"/>
      <x:c r="J310" s="136"/>
      <x:c r="K310" s="136"/>
      <x:c r="L310" s="146"/>
      <x:c r="M310" s="136"/>
      <x:c r="N310" s="136"/>
      <x:c r="O310" s="136"/>
      <x:c r="P310" s="136"/>
      <x:c r="Q310" s="136"/>
      <x:c r="R310" s="136"/>
      <x:c r="S310" s="136"/>
      <x:c r="T310" s="136"/>
      <x:c r="U310" s="136"/>
      <x:c r="V310" s="136"/>
      <x:c r="W310" s="136"/>
      <x:c r="X310" s="136"/>
      <x:c r="Y310" s="136"/>
      <x:c r="Z310" s="136"/>
    </x:row>
    <x:row r="311" ht="15" hidden="0" customHeight="1">
      <x:c r="A311" s="136"/>
      <x:c r="B311" s="136"/>
      <x:c r="C311" s="136"/>
      <x:c r="D311" s="136"/>
      <x:c r="E311" s="169"/>
      <x:c r="F311" s="169"/>
      <x:c r="G311" s="169"/>
      <x:c r="H311" s="169"/>
      <x:c r="I311" s="43"/>
      <x:c r="J311" s="136"/>
      <x:c r="K311" s="136"/>
      <x:c r="L311" s="146"/>
      <x:c r="M311" s="136"/>
      <x:c r="N311" s="136"/>
      <x:c r="O311" s="136"/>
      <x:c r="P311" s="136"/>
      <x:c r="Q311" s="136"/>
      <x:c r="R311" s="136"/>
      <x:c r="S311" s="136"/>
      <x:c r="T311" s="136"/>
      <x:c r="U311" s="136"/>
      <x:c r="V311" s="136"/>
      <x:c r="W311" s="136"/>
      <x:c r="X311" s="136"/>
      <x:c r="Y311" s="136"/>
      <x:c r="Z311" s="136"/>
    </x:row>
    <x:row r="312" ht="15" hidden="0" customHeight="1">
      <x:c r="A312" s="136"/>
      <x:c r="B312" s="136"/>
      <x:c r="C312" s="136"/>
      <x:c r="D312" s="136"/>
      <x:c r="E312" s="169"/>
      <x:c r="F312" s="169"/>
      <x:c r="G312" s="169"/>
      <x:c r="H312" s="169"/>
      <x:c r="I312" s="43"/>
      <x:c r="J312" s="136"/>
      <x:c r="K312" s="136"/>
      <x:c r="L312" s="146"/>
      <x:c r="M312" s="136"/>
      <x:c r="N312" s="136"/>
      <x:c r="O312" s="136"/>
      <x:c r="P312" s="136"/>
      <x:c r="Q312" s="136"/>
      <x:c r="R312" s="136"/>
      <x:c r="S312" s="136"/>
      <x:c r="T312" s="136"/>
      <x:c r="U312" s="136"/>
      <x:c r="V312" s="136"/>
      <x:c r="W312" s="136"/>
      <x:c r="X312" s="136"/>
      <x:c r="Y312" s="136"/>
      <x:c r="Z312" s="136"/>
    </x:row>
    <x:row r="313" ht="15" hidden="0" customHeight="1">
      <x:c r="A313" s="136"/>
      <x:c r="B313" s="136"/>
      <x:c r="C313" s="136"/>
      <x:c r="D313" s="136"/>
      <x:c r="E313" s="169"/>
      <x:c r="F313" s="169"/>
      <x:c r="G313" s="169"/>
      <x:c r="H313" s="169"/>
      <x:c r="I313" s="43"/>
      <x:c r="J313" s="136"/>
      <x:c r="K313" s="136"/>
      <x:c r="L313" s="146"/>
      <x:c r="M313" s="136"/>
      <x:c r="N313" s="136"/>
      <x:c r="O313" s="136"/>
      <x:c r="P313" s="136"/>
      <x:c r="Q313" s="136"/>
      <x:c r="R313" s="136"/>
      <x:c r="S313" s="136"/>
      <x:c r="T313" s="136"/>
      <x:c r="U313" s="136"/>
      <x:c r="V313" s="136"/>
      <x:c r="W313" s="136"/>
      <x:c r="X313" s="136"/>
      <x:c r="Y313" s="136"/>
      <x:c r="Z313" s="136"/>
    </x:row>
    <x:row r="314" ht="15" hidden="0" customHeight="1">
      <x:c r="A314" s="136"/>
      <x:c r="B314" s="136"/>
      <x:c r="C314" s="136"/>
      <x:c r="D314" s="136"/>
      <x:c r="E314" s="169"/>
      <x:c r="F314" s="169"/>
      <x:c r="G314" s="169"/>
      <x:c r="H314" s="169"/>
      <x:c r="I314" s="43"/>
      <x:c r="J314" s="136"/>
      <x:c r="K314" s="136"/>
      <x:c r="L314" s="146"/>
      <x:c r="M314" s="136"/>
      <x:c r="N314" s="136"/>
      <x:c r="O314" s="136"/>
      <x:c r="P314" s="136"/>
      <x:c r="Q314" s="136"/>
      <x:c r="R314" s="136"/>
      <x:c r="S314" s="136"/>
      <x:c r="T314" s="136"/>
      <x:c r="U314" s="136"/>
      <x:c r="V314" s="136"/>
      <x:c r="W314" s="136"/>
      <x:c r="X314" s="136"/>
      <x:c r="Y314" s="136"/>
      <x:c r="Z314" s="136"/>
    </x:row>
    <x:row r="315" ht="15" hidden="0" customHeight="1">
      <x:c r="A315" s="136"/>
      <x:c r="B315" s="136"/>
      <x:c r="C315" s="136"/>
      <x:c r="D315" s="136"/>
      <x:c r="E315" s="169"/>
      <x:c r="F315" s="169"/>
      <x:c r="G315" s="169"/>
      <x:c r="H315" s="169"/>
      <x:c r="I315" s="43"/>
      <x:c r="J315" s="136"/>
      <x:c r="K315" s="136"/>
      <x:c r="L315" s="146"/>
      <x:c r="M315" s="136"/>
      <x:c r="N315" s="136"/>
      <x:c r="O315" s="136"/>
      <x:c r="P315" s="136"/>
      <x:c r="Q315" s="136"/>
      <x:c r="R315" s="136"/>
      <x:c r="S315" s="136"/>
      <x:c r="T315" s="136"/>
      <x:c r="U315" s="136"/>
      <x:c r="V315" s="136"/>
      <x:c r="W315" s="136"/>
      <x:c r="X315" s="136"/>
      <x:c r="Y315" s="136"/>
      <x:c r="Z315" s="136"/>
    </x:row>
    <x:row r="316" ht="15" hidden="0" customHeight="1">
      <x:c r="A316" s="136"/>
      <x:c r="B316" s="136"/>
      <x:c r="C316" s="136"/>
      <x:c r="D316" s="136"/>
      <x:c r="E316" s="169"/>
      <x:c r="F316" s="169"/>
      <x:c r="G316" s="169"/>
      <x:c r="H316" s="169"/>
      <x:c r="I316" s="43"/>
      <x:c r="J316" s="136"/>
      <x:c r="K316" s="136"/>
      <x:c r="L316" s="146"/>
      <x:c r="M316" s="136"/>
      <x:c r="N316" s="136"/>
      <x:c r="O316" s="136"/>
      <x:c r="P316" s="136"/>
      <x:c r="Q316" s="136"/>
      <x:c r="R316" s="136"/>
      <x:c r="S316" s="136"/>
      <x:c r="T316" s="136"/>
      <x:c r="U316" s="136"/>
      <x:c r="V316" s="136"/>
      <x:c r="W316" s="136"/>
      <x:c r="X316" s="136"/>
      <x:c r="Y316" s="136"/>
      <x:c r="Z316" s="136"/>
    </x:row>
    <x:row r="317" ht="15" hidden="0" customHeight="1">
      <x:c r="A317" s="136"/>
      <x:c r="B317" s="136"/>
      <x:c r="C317" s="136"/>
      <x:c r="D317" s="136"/>
      <x:c r="E317" s="169"/>
      <x:c r="F317" s="169"/>
      <x:c r="G317" s="169"/>
      <x:c r="H317" s="169"/>
      <x:c r="I317" s="43"/>
      <x:c r="J317" s="136"/>
      <x:c r="K317" s="136"/>
      <x:c r="L317" s="146"/>
      <x:c r="M317" s="136"/>
      <x:c r="N317" s="136"/>
      <x:c r="O317" s="136"/>
      <x:c r="P317" s="136"/>
      <x:c r="Q317" s="136"/>
      <x:c r="R317" s="136"/>
      <x:c r="S317" s="136"/>
      <x:c r="T317" s="136"/>
      <x:c r="U317" s="136"/>
      <x:c r="V317" s="136"/>
      <x:c r="W317" s="136"/>
      <x:c r="X317" s="136"/>
      <x:c r="Y317" s="136"/>
      <x:c r="Z317" s="136"/>
    </x:row>
    <x:row r="318" ht="15" hidden="0" customHeight="1">
      <x:c r="A318" s="136"/>
      <x:c r="B318" s="136"/>
      <x:c r="C318" s="136"/>
      <x:c r="D318" s="136"/>
      <x:c r="E318" s="169"/>
      <x:c r="F318" s="169"/>
      <x:c r="G318" s="169"/>
      <x:c r="H318" s="169"/>
      <x:c r="I318" s="43"/>
      <x:c r="J318" s="136"/>
      <x:c r="K318" s="136"/>
      <x:c r="L318" s="146"/>
      <x:c r="M318" s="136"/>
      <x:c r="N318" s="136"/>
      <x:c r="O318" s="136"/>
      <x:c r="P318" s="136"/>
      <x:c r="Q318" s="136"/>
      <x:c r="R318" s="136"/>
      <x:c r="S318" s="136"/>
      <x:c r="T318" s="136"/>
      <x:c r="U318" s="136"/>
      <x:c r="V318" s="136"/>
      <x:c r="W318" s="136"/>
      <x:c r="X318" s="136"/>
      <x:c r="Y318" s="136"/>
      <x:c r="Z318" s="136"/>
    </x:row>
    <x:row r="319" ht="15" hidden="0" customHeight="1">
      <x:c r="A319" s="136"/>
      <x:c r="B319" s="136"/>
      <x:c r="C319" s="136"/>
      <x:c r="D319" s="136"/>
      <x:c r="E319" s="169"/>
      <x:c r="F319" s="169"/>
      <x:c r="G319" s="169"/>
      <x:c r="H319" s="169"/>
      <x:c r="I319" s="43"/>
      <x:c r="J319" s="136"/>
      <x:c r="K319" s="136"/>
      <x:c r="L319" s="146"/>
      <x:c r="M319" s="136"/>
      <x:c r="N319" s="136"/>
      <x:c r="O319" s="136"/>
      <x:c r="P319" s="136"/>
      <x:c r="Q319" s="136"/>
      <x:c r="R319" s="136"/>
      <x:c r="S319" s="136"/>
      <x:c r="T319" s="136"/>
      <x:c r="U319" s="136"/>
      <x:c r="V319" s="136"/>
      <x:c r="W319" s="136"/>
      <x:c r="X319" s="136"/>
      <x:c r="Y319" s="136"/>
      <x:c r="Z319" s="136"/>
    </x:row>
    <x:row r="320" ht="15" hidden="0" customHeight="1">
      <x:c r="A320" s="136"/>
      <x:c r="B320" s="136"/>
      <x:c r="C320" s="136"/>
      <x:c r="D320" s="136"/>
      <x:c r="E320" s="169"/>
      <x:c r="F320" s="169"/>
      <x:c r="G320" s="169"/>
      <x:c r="H320" s="169"/>
      <x:c r="I320" s="43"/>
      <x:c r="J320" s="136"/>
      <x:c r="K320" s="136"/>
      <x:c r="L320" s="146"/>
      <x:c r="M320" s="136"/>
      <x:c r="N320" s="136"/>
      <x:c r="O320" s="136"/>
      <x:c r="P320" s="136"/>
      <x:c r="Q320" s="136"/>
      <x:c r="R320" s="136"/>
      <x:c r="S320" s="136"/>
      <x:c r="T320" s="136"/>
      <x:c r="U320" s="136"/>
      <x:c r="V320" s="136"/>
      <x:c r="W320" s="136"/>
      <x:c r="X320" s="136"/>
      <x:c r="Y320" s="136"/>
      <x:c r="Z320" s="136"/>
    </x:row>
    <x:row r="321" ht="15" hidden="0" customHeight="1">
      <x:c r="A321" s="136"/>
      <x:c r="B321" s="136"/>
      <x:c r="C321" s="136"/>
      <x:c r="D321" s="136"/>
      <x:c r="E321" s="169"/>
      <x:c r="F321" s="169"/>
      <x:c r="G321" s="169"/>
      <x:c r="H321" s="169"/>
      <x:c r="I321" s="43"/>
      <x:c r="J321" s="136"/>
      <x:c r="K321" s="136"/>
      <x:c r="L321" s="146"/>
      <x:c r="M321" s="136"/>
      <x:c r="N321" s="136"/>
      <x:c r="O321" s="136"/>
      <x:c r="P321" s="136"/>
      <x:c r="Q321" s="136"/>
      <x:c r="R321" s="136"/>
      <x:c r="S321" s="136"/>
      <x:c r="T321" s="136"/>
      <x:c r="U321" s="136"/>
      <x:c r="V321" s="136"/>
      <x:c r="W321" s="136"/>
      <x:c r="X321" s="136"/>
      <x:c r="Y321" s="136"/>
      <x:c r="Z321" s="136"/>
    </x:row>
    <x:row r="322" ht="15" hidden="0" customHeight="1">
      <x:c r="A322" s="136"/>
      <x:c r="B322" s="136"/>
      <x:c r="C322" s="136"/>
      <x:c r="D322" s="136"/>
      <x:c r="E322" s="169"/>
      <x:c r="F322" s="169"/>
      <x:c r="G322" s="169"/>
      <x:c r="H322" s="169"/>
      <x:c r="I322" s="43"/>
      <x:c r="J322" s="136"/>
      <x:c r="K322" s="136"/>
      <x:c r="L322" s="146"/>
      <x:c r="M322" s="136"/>
      <x:c r="N322" s="136"/>
      <x:c r="O322" s="136"/>
      <x:c r="P322" s="136"/>
      <x:c r="Q322" s="136"/>
      <x:c r="R322" s="136"/>
      <x:c r="S322" s="136"/>
      <x:c r="T322" s="136"/>
      <x:c r="U322" s="136"/>
      <x:c r="V322" s="136"/>
      <x:c r="W322" s="136"/>
      <x:c r="X322" s="136"/>
      <x:c r="Y322" s="136"/>
      <x:c r="Z322" s="136"/>
    </x:row>
    <x:row r="323" ht="15" hidden="0" customHeight="1">
      <x:c r="A323" s="136"/>
      <x:c r="B323" s="136"/>
      <x:c r="C323" s="136"/>
      <x:c r="D323" s="136"/>
      <x:c r="E323" s="169"/>
      <x:c r="F323" s="169"/>
      <x:c r="G323" s="169"/>
      <x:c r="H323" s="169"/>
      <x:c r="I323" s="43"/>
      <x:c r="J323" s="136"/>
      <x:c r="K323" s="136"/>
      <x:c r="L323" s="146"/>
      <x:c r="M323" s="136"/>
      <x:c r="N323" s="136"/>
      <x:c r="O323" s="136"/>
      <x:c r="P323" s="136"/>
      <x:c r="Q323" s="136"/>
      <x:c r="R323" s="136"/>
      <x:c r="S323" s="136"/>
      <x:c r="T323" s="136"/>
      <x:c r="U323" s="136"/>
      <x:c r="V323" s="136"/>
      <x:c r="W323" s="136"/>
      <x:c r="X323" s="136"/>
      <x:c r="Y323" s="136"/>
      <x:c r="Z323" s="136"/>
    </x:row>
    <x:row r="324" ht="15" hidden="0" customHeight="1">
      <x:c r="A324" s="136"/>
      <x:c r="B324" s="136"/>
      <x:c r="C324" s="136"/>
      <x:c r="D324" s="136"/>
      <x:c r="E324" s="169"/>
      <x:c r="F324" s="169"/>
      <x:c r="G324" s="169"/>
      <x:c r="H324" s="169"/>
      <x:c r="I324" s="43"/>
      <x:c r="J324" s="136"/>
      <x:c r="K324" s="136"/>
      <x:c r="L324" s="146"/>
      <x:c r="M324" s="136"/>
      <x:c r="N324" s="136"/>
      <x:c r="O324" s="136"/>
      <x:c r="P324" s="136"/>
      <x:c r="Q324" s="136"/>
      <x:c r="R324" s="136"/>
      <x:c r="S324" s="136"/>
      <x:c r="T324" s="136"/>
      <x:c r="U324" s="136"/>
      <x:c r="V324" s="136"/>
      <x:c r="W324" s="136"/>
      <x:c r="X324" s="136"/>
      <x:c r="Y324" s="136"/>
      <x:c r="Z324" s="136"/>
    </x:row>
    <x:row r="325" ht="15" hidden="0" customHeight="1">
      <x:c r="A325" s="136"/>
      <x:c r="B325" s="136"/>
      <x:c r="C325" s="136"/>
      <x:c r="D325" s="136"/>
      <x:c r="E325" s="169"/>
      <x:c r="F325" s="169"/>
      <x:c r="G325" s="169"/>
      <x:c r="H325" s="169"/>
      <x:c r="I325" s="43"/>
      <x:c r="J325" s="136"/>
      <x:c r="K325" s="136"/>
      <x:c r="L325" s="146"/>
      <x:c r="M325" s="136"/>
      <x:c r="N325" s="136"/>
      <x:c r="O325" s="136"/>
      <x:c r="P325" s="136"/>
      <x:c r="Q325" s="136"/>
      <x:c r="R325" s="136"/>
      <x:c r="S325" s="136"/>
      <x:c r="T325" s="136"/>
      <x:c r="U325" s="136"/>
      <x:c r="V325" s="136"/>
      <x:c r="W325" s="136"/>
      <x:c r="X325" s="136"/>
      <x:c r="Y325" s="136"/>
      <x:c r="Z325" s="136"/>
    </x:row>
    <x:row r="326" ht="15" hidden="0" customHeight="1">
      <x:c r="A326" s="136"/>
      <x:c r="B326" s="136"/>
      <x:c r="C326" s="136"/>
      <x:c r="D326" s="136"/>
      <x:c r="E326" s="169"/>
      <x:c r="F326" s="169"/>
      <x:c r="G326" s="169"/>
      <x:c r="H326" s="169"/>
      <x:c r="I326" s="43"/>
      <x:c r="J326" s="136"/>
      <x:c r="K326" s="136"/>
      <x:c r="L326" s="146"/>
      <x:c r="M326" s="136"/>
      <x:c r="N326" s="136"/>
      <x:c r="O326" s="136"/>
      <x:c r="P326" s="136"/>
      <x:c r="Q326" s="136"/>
      <x:c r="R326" s="136"/>
      <x:c r="S326" s="136"/>
      <x:c r="T326" s="136"/>
      <x:c r="U326" s="136"/>
      <x:c r="V326" s="136"/>
      <x:c r="W326" s="136"/>
      <x:c r="X326" s="136"/>
      <x:c r="Y326" s="136"/>
      <x:c r="Z326" s="136"/>
    </x:row>
    <x:row r="327" ht="15" hidden="0" customHeight="1">
      <x:c r="A327" s="136"/>
      <x:c r="B327" s="136"/>
      <x:c r="C327" s="136"/>
      <x:c r="D327" s="136"/>
      <x:c r="E327" s="169"/>
      <x:c r="F327" s="169"/>
      <x:c r="G327" s="169"/>
      <x:c r="H327" s="169"/>
      <x:c r="I327" s="43"/>
      <x:c r="J327" s="136"/>
      <x:c r="K327" s="136"/>
      <x:c r="L327" s="146"/>
      <x:c r="M327" s="136"/>
      <x:c r="N327" s="136"/>
      <x:c r="O327" s="136"/>
      <x:c r="P327" s="136"/>
      <x:c r="Q327" s="136"/>
      <x:c r="R327" s="136"/>
      <x:c r="S327" s="136"/>
      <x:c r="T327" s="136"/>
      <x:c r="U327" s="136"/>
      <x:c r="V327" s="136"/>
      <x:c r="W327" s="136"/>
      <x:c r="X327" s="136"/>
      <x:c r="Y327" s="136"/>
      <x:c r="Z327" s="136"/>
    </x:row>
    <x:row r="328" ht="15" hidden="0" customHeight="1">
      <x:c r="A328" s="136"/>
      <x:c r="B328" s="136"/>
      <x:c r="C328" s="136"/>
      <x:c r="D328" s="136"/>
      <x:c r="E328" s="169"/>
      <x:c r="F328" s="169"/>
      <x:c r="G328" s="169"/>
      <x:c r="H328" s="169"/>
      <x:c r="I328" s="43"/>
      <x:c r="J328" s="136"/>
      <x:c r="K328" s="136"/>
      <x:c r="L328" s="146"/>
      <x:c r="M328" s="136"/>
      <x:c r="N328" s="136"/>
      <x:c r="O328" s="136"/>
      <x:c r="P328" s="136"/>
      <x:c r="Q328" s="136"/>
      <x:c r="R328" s="136"/>
      <x:c r="S328" s="136"/>
      <x:c r="T328" s="136"/>
      <x:c r="U328" s="136"/>
      <x:c r="V328" s="136"/>
      <x:c r="W328" s="136"/>
      <x:c r="X328" s="136"/>
      <x:c r="Y328" s="136"/>
      <x:c r="Z328" s="136"/>
    </x:row>
    <x:row r="329" ht="15" hidden="0" customHeight="1">
      <x:c r="A329" s="136"/>
      <x:c r="B329" s="136"/>
      <x:c r="C329" s="136"/>
      <x:c r="D329" s="136"/>
      <x:c r="E329" s="169"/>
      <x:c r="F329" s="169"/>
      <x:c r="G329" s="169"/>
      <x:c r="H329" s="169"/>
      <x:c r="I329" s="43"/>
      <x:c r="J329" s="136"/>
      <x:c r="K329" s="136"/>
      <x:c r="L329" s="146"/>
      <x:c r="M329" s="136"/>
      <x:c r="N329" s="136"/>
      <x:c r="O329" s="136"/>
      <x:c r="P329" s="136"/>
      <x:c r="Q329" s="136"/>
      <x:c r="R329" s="136"/>
      <x:c r="S329" s="136"/>
      <x:c r="T329" s="136"/>
      <x:c r="U329" s="136"/>
      <x:c r="V329" s="136"/>
      <x:c r="W329" s="136"/>
      <x:c r="X329" s="136"/>
      <x:c r="Y329" s="136"/>
      <x:c r="Z329" s="136"/>
    </x:row>
    <x:row r="330" ht="15" hidden="0" customHeight="1">
      <x:c r="A330" s="136"/>
      <x:c r="B330" s="136"/>
      <x:c r="C330" s="136"/>
      <x:c r="D330" s="136"/>
      <x:c r="E330" s="169"/>
      <x:c r="F330" s="169"/>
      <x:c r="G330" s="169"/>
      <x:c r="H330" s="169"/>
      <x:c r="I330" s="43"/>
      <x:c r="J330" s="136"/>
      <x:c r="K330" s="136"/>
      <x:c r="L330" s="146"/>
      <x:c r="M330" s="136"/>
      <x:c r="N330" s="136"/>
      <x:c r="O330" s="136"/>
      <x:c r="P330" s="136"/>
      <x:c r="Q330" s="136"/>
      <x:c r="R330" s="136"/>
      <x:c r="S330" s="136"/>
      <x:c r="T330" s="136"/>
      <x:c r="U330" s="136"/>
      <x:c r="V330" s="136"/>
      <x:c r="W330" s="136"/>
      <x:c r="X330" s="136"/>
      <x:c r="Y330" s="136"/>
      <x:c r="Z330" s="136"/>
    </x:row>
    <x:row r="331" ht="15" hidden="0" customHeight="1">
      <x:c r="A331" s="136"/>
      <x:c r="B331" s="136"/>
      <x:c r="C331" s="136"/>
      <x:c r="D331" s="136"/>
      <x:c r="E331" s="169"/>
      <x:c r="F331" s="169"/>
      <x:c r="G331" s="169"/>
      <x:c r="H331" s="169"/>
      <x:c r="I331" s="43"/>
      <x:c r="J331" s="136"/>
      <x:c r="K331" s="136"/>
      <x:c r="L331" s="146"/>
      <x:c r="M331" s="136"/>
      <x:c r="N331" s="136"/>
      <x:c r="O331" s="136"/>
      <x:c r="P331" s="136"/>
      <x:c r="Q331" s="136"/>
      <x:c r="R331" s="136"/>
      <x:c r="S331" s="136"/>
      <x:c r="T331" s="136"/>
      <x:c r="U331" s="136"/>
      <x:c r="V331" s="136"/>
      <x:c r="W331" s="136"/>
      <x:c r="X331" s="136"/>
      <x:c r="Y331" s="136"/>
      <x:c r="Z331" s="136"/>
    </x:row>
    <x:row r="332" ht="15" hidden="0" customHeight="1">
      <x:c r="A332" s="136"/>
      <x:c r="B332" s="136"/>
      <x:c r="C332" s="136"/>
      <x:c r="D332" s="136"/>
      <x:c r="E332" s="169"/>
      <x:c r="F332" s="169"/>
      <x:c r="G332" s="169"/>
      <x:c r="H332" s="169"/>
      <x:c r="I332" s="43"/>
      <x:c r="J332" s="136"/>
      <x:c r="K332" s="136"/>
      <x:c r="L332" s="146"/>
      <x:c r="M332" s="136"/>
      <x:c r="N332" s="136"/>
      <x:c r="O332" s="136"/>
      <x:c r="P332" s="136"/>
      <x:c r="Q332" s="136"/>
      <x:c r="R332" s="136"/>
      <x:c r="S332" s="136"/>
      <x:c r="T332" s="136"/>
      <x:c r="U332" s="136"/>
      <x:c r="V332" s="136"/>
      <x:c r="W332" s="136"/>
      <x:c r="X332" s="136"/>
      <x:c r="Y332" s="136"/>
      <x:c r="Z332" s="136"/>
    </x:row>
    <x:row r="333" ht="15" hidden="0" customHeight="1">
      <x:c r="A333" s="136"/>
      <x:c r="B333" s="136"/>
      <x:c r="C333" s="136"/>
      <x:c r="D333" s="136"/>
      <x:c r="E333" s="169"/>
      <x:c r="F333" s="169"/>
      <x:c r="G333" s="169"/>
      <x:c r="H333" s="169"/>
      <x:c r="I333" s="43"/>
      <x:c r="J333" s="136"/>
      <x:c r="K333" s="136"/>
      <x:c r="L333" s="146"/>
      <x:c r="M333" s="136"/>
      <x:c r="N333" s="136"/>
      <x:c r="O333" s="136"/>
      <x:c r="P333" s="136"/>
      <x:c r="Q333" s="136"/>
      <x:c r="R333" s="136"/>
      <x:c r="S333" s="136"/>
      <x:c r="T333" s="136"/>
      <x:c r="U333" s="136"/>
      <x:c r="V333" s="136"/>
      <x:c r="W333" s="136"/>
      <x:c r="X333" s="136"/>
      <x:c r="Y333" s="136"/>
      <x:c r="Z333" s="136"/>
    </x:row>
    <x:row r="334" ht="15" hidden="0" customHeight="1">
      <x:c r="A334" s="136"/>
      <x:c r="B334" s="136"/>
      <x:c r="C334" s="136"/>
      <x:c r="D334" s="136"/>
      <x:c r="E334" s="169"/>
      <x:c r="F334" s="169"/>
      <x:c r="G334" s="169"/>
      <x:c r="H334" s="169"/>
      <x:c r="I334" s="43"/>
      <x:c r="J334" s="136"/>
      <x:c r="K334" s="136"/>
      <x:c r="L334" s="146"/>
      <x:c r="M334" s="136"/>
      <x:c r="N334" s="136"/>
      <x:c r="O334" s="136"/>
      <x:c r="P334" s="136"/>
      <x:c r="Q334" s="136"/>
      <x:c r="R334" s="136"/>
      <x:c r="S334" s="136"/>
      <x:c r="T334" s="136"/>
      <x:c r="U334" s="136"/>
      <x:c r="V334" s="136"/>
      <x:c r="W334" s="136"/>
      <x:c r="X334" s="136"/>
      <x:c r="Y334" s="136"/>
      <x:c r="Z334" s="136"/>
    </x:row>
    <x:row r="335" ht="15" hidden="0" customHeight="1">
      <x:c r="A335" s="136"/>
      <x:c r="B335" s="136"/>
      <x:c r="C335" s="136"/>
      <x:c r="D335" s="136"/>
      <x:c r="E335" s="169"/>
      <x:c r="F335" s="169"/>
      <x:c r="G335" s="169"/>
      <x:c r="H335" s="169"/>
      <x:c r="I335" s="43"/>
      <x:c r="J335" s="136"/>
      <x:c r="K335" s="136"/>
      <x:c r="L335" s="146"/>
      <x:c r="M335" s="136"/>
      <x:c r="N335" s="136"/>
      <x:c r="O335" s="136"/>
      <x:c r="P335" s="136"/>
      <x:c r="Q335" s="136"/>
      <x:c r="R335" s="136"/>
      <x:c r="S335" s="136"/>
      <x:c r="T335" s="136"/>
      <x:c r="U335" s="136"/>
      <x:c r="V335" s="136"/>
      <x:c r="W335" s="136"/>
      <x:c r="X335" s="136"/>
      <x:c r="Y335" s="136"/>
      <x:c r="Z335" s="136"/>
    </x:row>
    <x:row r="336" ht="15" hidden="0" customHeight="1">
      <x:c r="A336" s="136"/>
      <x:c r="B336" s="136"/>
      <x:c r="C336" s="136"/>
      <x:c r="D336" s="136"/>
      <x:c r="E336" s="169"/>
      <x:c r="F336" s="169"/>
      <x:c r="G336" s="169"/>
      <x:c r="H336" s="169"/>
      <x:c r="I336" s="43"/>
      <x:c r="J336" s="136"/>
      <x:c r="K336" s="136"/>
      <x:c r="L336" s="146"/>
      <x:c r="M336" s="136"/>
      <x:c r="N336" s="136"/>
      <x:c r="O336" s="136"/>
      <x:c r="P336" s="136"/>
      <x:c r="Q336" s="136"/>
      <x:c r="R336" s="136"/>
      <x:c r="S336" s="136"/>
      <x:c r="T336" s="136"/>
      <x:c r="U336" s="136"/>
      <x:c r="V336" s="136"/>
      <x:c r="W336" s="136"/>
      <x:c r="X336" s="136"/>
      <x:c r="Y336" s="136"/>
      <x:c r="Z336" s="136"/>
    </x:row>
    <x:row r="337" ht="15" hidden="0" customHeight="1">
      <x:c r="A337" s="136"/>
      <x:c r="B337" s="136"/>
      <x:c r="C337" s="136"/>
      <x:c r="D337" s="136"/>
      <x:c r="E337" s="169"/>
      <x:c r="F337" s="169"/>
      <x:c r="G337" s="169"/>
      <x:c r="H337" s="169"/>
      <x:c r="I337" s="43"/>
      <x:c r="J337" s="136"/>
      <x:c r="K337" s="136"/>
      <x:c r="L337" s="146"/>
      <x:c r="M337" s="136"/>
      <x:c r="N337" s="136"/>
      <x:c r="O337" s="136"/>
      <x:c r="P337" s="136"/>
      <x:c r="Q337" s="136"/>
      <x:c r="R337" s="136"/>
      <x:c r="S337" s="136"/>
      <x:c r="T337" s="136"/>
      <x:c r="U337" s="136"/>
      <x:c r="V337" s="136"/>
      <x:c r="W337" s="136"/>
      <x:c r="X337" s="136"/>
      <x:c r="Y337" s="136"/>
      <x:c r="Z337" s="136"/>
    </x:row>
    <x:row r="338" ht="15" hidden="0" customHeight="1">
      <x:c r="A338" s="136"/>
      <x:c r="B338" s="136"/>
      <x:c r="C338" s="136"/>
      <x:c r="D338" s="136"/>
      <x:c r="E338" s="169"/>
      <x:c r="F338" s="169"/>
      <x:c r="G338" s="169"/>
      <x:c r="H338" s="169"/>
      <x:c r="I338" s="43"/>
      <x:c r="J338" s="136"/>
      <x:c r="K338" s="136"/>
      <x:c r="L338" s="146"/>
      <x:c r="M338" s="136"/>
      <x:c r="N338" s="136"/>
      <x:c r="O338" s="136"/>
      <x:c r="P338" s="136"/>
      <x:c r="Q338" s="136"/>
      <x:c r="R338" s="136"/>
      <x:c r="S338" s="136"/>
      <x:c r="T338" s="136"/>
      <x:c r="U338" s="136"/>
      <x:c r="V338" s="136"/>
      <x:c r="W338" s="136"/>
      <x:c r="X338" s="136"/>
      <x:c r="Y338" s="136"/>
      <x:c r="Z338" s="136"/>
    </x:row>
    <x:row r="339" ht="15" hidden="0" customHeight="1">
      <x:c r="A339" s="136"/>
      <x:c r="B339" s="136"/>
      <x:c r="C339" s="136"/>
      <x:c r="D339" s="136"/>
      <x:c r="E339" s="169"/>
      <x:c r="F339" s="169"/>
      <x:c r="G339" s="169"/>
      <x:c r="H339" s="169"/>
      <x:c r="I339" s="43"/>
      <x:c r="J339" s="136"/>
      <x:c r="K339" s="136"/>
      <x:c r="L339" s="146"/>
      <x:c r="M339" s="136"/>
      <x:c r="N339" s="136"/>
      <x:c r="O339" s="136"/>
      <x:c r="P339" s="136"/>
      <x:c r="Q339" s="136"/>
      <x:c r="R339" s="136"/>
      <x:c r="S339" s="136"/>
      <x:c r="T339" s="136"/>
      <x:c r="U339" s="136"/>
      <x:c r="V339" s="136"/>
      <x:c r="W339" s="136"/>
      <x:c r="X339" s="136"/>
      <x:c r="Y339" s="136"/>
      <x:c r="Z339" s="136"/>
    </x:row>
    <x:row r="340" ht="15" hidden="0" customHeight="1">
      <x:c r="A340" s="136"/>
      <x:c r="B340" s="136"/>
      <x:c r="C340" s="136"/>
      <x:c r="D340" s="136"/>
      <x:c r="E340" s="169"/>
      <x:c r="F340" s="169"/>
      <x:c r="G340" s="169"/>
      <x:c r="H340" s="169"/>
      <x:c r="I340" s="43"/>
      <x:c r="J340" s="136"/>
      <x:c r="K340" s="136"/>
      <x:c r="L340" s="146"/>
      <x:c r="M340" s="136"/>
      <x:c r="N340" s="136"/>
      <x:c r="O340" s="136"/>
      <x:c r="P340" s="136"/>
      <x:c r="Q340" s="136"/>
      <x:c r="R340" s="136"/>
      <x:c r="S340" s="136"/>
      <x:c r="T340" s="136"/>
      <x:c r="U340" s="136"/>
      <x:c r="V340" s="136"/>
      <x:c r="W340" s="136"/>
      <x:c r="X340" s="136"/>
      <x:c r="Y340" s="136"/>
      <x:c r="Z340" s="136"/>
    </x:row>
    <x:row r="341" ht="15" hidden="0" customHeight="1">
      <x:c r="A341" s="136"/>
      <x:c r="B341" s="136"/>
      <x:c r="C341" s="136"/>
      <x:c r="D341" s="136"/>
      <x:c r="E341" s="169"/>
      <x:c r="F341" s="169"/>
      <x:c r="G341" s="169"/>
      <x:c r="H341" s="169"/>
      <x:c r="I341" s="43"/>
      <x:c r="J341" s="136"/>
      <x:c r="K341" s="136"/>
      <x:c r="L341" s="146"/>
      <x:c r="M341" s="136"/>
      <x:c r="N341" s="136"/>
      <x:c r="O341" s="136"/>
      <x:c r="P341" s="136"/>
      <x:c r="Q341" s="136"/>
      <x:c r="R341" s="136"/>
      <x:c r="S341" s="136"/>
      <x:c r="T341" s="136"/>
      <x:c r="U341" s="136"/>
      <x:c r="V341" s="136"/>
      <x:c r="W341" s="136"/>
      <x:c r="X341" s="136"/>
      <x:c r="Y341" s="136"/>
      <x:c r="Z341" s="136"/>
    </x:row>
    <x:row r="342" ht="15" hidden="0" customHeight="1">
      <x:c r="A342" s="136"/>
      <x:c r="B342" s="136"/>
      <x:c r="C342" s="136"/>
      <x:c r="D342" s="136"/>
      <x:c r="E342" s="169"/>
      <x:c r="F342" s="169"/>
      <x:c r="G342" s="169"/>
      <x:c r="H342" s="169"/>
      <x:c r="I342" s="43"/>
      <x:c r="J342" s="136"/>
      <x:c r="K342" s="136"/>
      <x:c r="L342" s="146"/>
      <x:c r="M342" s="136"/>
      <x:c r="N342" s="136"/>
      <x:c r="O342" s="136"/>
      <x:c r="P342" s="136"/>
      <x:c r="Q342" s="136"/>
      <x:c r="R342" s="136"/>
      <x:c r="S342" s="136"/>
      <x:c r="T342" s="136"/>
      <x:c r="U342" s="136"/>
      <x:c r="V342" s="136"/>
      <x:c r="W342" s="136"/>
      <x:c r="X342" s="136"/>
      <x:c r="Y342" s="136"/>
      <x:c r="Z342" s="136"/>
    </x:row>
    <x:row r="343" ht="15" hidden="0" customHeight="1">
      <x:c r="A343" s="136"/>
      <x:c r="B343" s="136"/>
      <x:c r="C343" s="136"/>
      <x:c r="D343" s="136"/>
      <x:c r="E343" s="169"/>
      <x:c r="F343" s="169"/>
      <x:c r="G343" s="169"/>
      <x:c r="H343" s="169"/>
      <x:c r="I343" s="43"/>
      <x:c r="J343" s="136"/>
      <x:c r="K343" s="136"/>
      <x:c r="L343" s="146"/>
      <x:c r="M343" s="136"/>
      <x:c r="N343" s="136"/>
      <x:c r="O343" s="136"/>
      <x:c r="P343" s="136"/>
      <x:c r="Q343" s="136"/>
      <x:c r="R343" s="136"/>
      <x:c r="S343" s="136"/>
      <x:c r="T343" s="136"/>
      <x:c r="U343" s="136"/>
      <x:c r="V343" s="136"/>
      <x:c r="W343" s="136"/>
      <x:c r="X343" s="136"/>
      <x:c r="Y343" s="136"/>
      <x:c r="Z343" s="136"/>
    </x:row>
    <x:row r="344" ht="15" hidden="0" customHeight="1">
      <x:c r="A344" s="136"/>
      <x:c r="B344" s="136"/>
      <x:c r="C344" s="136"/>
      <x:c r="D344" s="136"/>
      <x:c r="E344" s="169"/>
      <x:c r="F344" s="169"/>
      <x:c r="G344" s="169"/>
      <x:c r="H344" s="169"/>
      <x:c r="I344" s="43"/>
      <x:c r="J344" s="136"/>
      <x:c r="K344" s="136"/>
      <x:c r="L344" s="146"/>
      <x:c r="M344" s="136"/>
      <x:c r="N344" s="136"/>
      <x:c r="O344" s="136"/>
      <x:c r="P344" s="136"/>
      <x:c r="Q344" s="136"/>
      <x:c r="R344" s="136"/>
      <x:c r="S344" s="136"/>
      <x:c r="T344" s="136"/>
      <x:c r="U344" s="136"/>
      <x:c r="V344" s="136"/>
      <x:c r="W344" s="136"/>
      <x:c r="X344" s="136"/>
      <x:c r="Y344" s="136"/>
      <x:c r="Z344" s="136"/>
    </x:row>
    <x:row r="345" ht="15" hidden="0" customHeight="1">
      <x:c r="A345" s="136"/>
      <x:c r="B345" s="136"/>
      <x:c r="C345" s="136"/>
      <x:c r="D345" s="136"/>
      <x:c r="E345" s="169"/>
      <x:c r="F345" s="169"/>
      <x:c r="G345" s="169"/>
      <x:c r="H345" s="169"/>
      <x:c r="I345" s="43"/>
      <x:c r="J345" s="136"/>
      <x:c r="K345" s="136"/>
      <x:c r="L345" s="146"/>
      <x:c r="M345" s="136"/>
      <x:c r="N345" s="136"/>
      <x:c r="O345" s="136"/>
      <x:c r="P345" s="136"/>
      <x:c r="Q345" s="136"/>
      <x:c r="R345" s="136"/>
      <x:c r="S345" s="136"/>
      <x:c r="T345" s="136"/>
      <x:c r="U345" s="136"/>
      <x:c r="V345" s="136"/>
      <x:c r="W345" s="136"/>
      <x:c r="X345" s="136"/>
      <x:c r="Y345" s="136"/>
      <x:c r="Z345" s="136"/>
    </x:row>
    <x:row r="346" ht="15" hidden="0" customHeight="1">
      <x:c r="A346" s="136"/>
      <x:c r="B346" s="136"/>
      <x:c r="C346" s="136"/>
      <x:c r="D346" s="136"/>
      <x:c r="E346" s="169"/>
      <x:c r="F346" s="169"/>
      <x:c r="G346" s="169"/>
      <x:c r="H346" s="169"/>
      <x:c r="I346" s="43"/>
      <x:c r="J346" s="136"/>
      <x:c r="K346" s="136"/>
      <x:c r="L346" s="146"/>
      <x:c r="M346" s="136"/>
      <x:c r="N346" s="136"/>
      <x:c r="O346" s="136"/>
      <x:c r="P346" s="136"/>
      <x:c r="Q346" s="136"/>
      <x:c r="R346" s="136"/>
      <x:c r="S346" s="136"/>
      <x:c r="T346" s="136"/>
      <x:c r="U346" s="136"/>
      <x:c r="V346" s="136"/>
      <x:c r="W346" s="136"/>
      <x:c r="X346" s="136"/>
      <x:c r="Y346" s="136"/>
      <x:c r="Z346" s="136"/>
    </x:row>
    <x:row r="347" ht="15" hidden="0" customHeight="1">
      <x:c r="A347" s="136"/>
      <x:c r="B347" s="136"/>
      <x:c r="C347" s="136"/>
      <x:c r="D347" s="136"/>
      <x:c r="E347" s="169"/>
      <x:c r="F347" s="169"/>
      <x:c r="G347" s="169"/>
      <x:c r="H347" s="169"/>
      <x:c r="I347" s="43"/>
      <x:c r="J347" s="136"/>
      <x:c r="K347" s="136"/>
      <x:c r="L347" s="146"/>
      <x:c r="M347" s="136"/>
      <x:c r="N347" s="136"/>
      <x:c r="O347" s="136"/>
      <x:c r="P347" s="136"/>
      <x:c r="Q347" s="136"/>
      <x:c r="R347" s="136"/>
      <x:c r="S347" s="136"/>
      <x:c r="T347" s="136"/>
      <x:c r="U347" s="136"/>
      <x:c r="V347" s="136"/>
      <x:c r="W347" s="136"/>
      <x:c r="X347" s="136"/>
      <x:c r="Y347" s="136"/>
      <x:c r="Z347" s="136"/>
    </x:row>
    <x:row r="348" ht="15" hidden="0" customHeight="1">
      <x:c r="A348" s="136"/>
      <x:c r="B348" s="136"/>
      <x:c r="C348" s="136"/>
      <x:c r="D348" s="136"/>
      <x:c r="E348" s="169"/>
      <x:c r="F348" s="169"/>
      <x:c r="G348" s="169"/>
      <x:c r="H348" s="169"/>
      <x:c r="I348" s="43"/>
      <x:c r="J348" s="136"/>
      <x:c r="K348" s="136"/>
      <x:c r="L348" s="146"/>
      <x:c r="M348" s="136"/>
      <x:c r="N348" s="136"/>
      <x:c r="O348" s="136"/>
      <x:c r="P348" s="136"/>
      <x:c r="Q348" s="136"/>
      <x:c r="R348" s="136"/>
      <x:c r="S348" s="136"/>
      <x:c r="T348" s="136"/>
      <x:c r="U348" s="136"/>
      <x:c r="V348" s="136"/>
      <x:c r="W348" s="136"/>
      <x:c r="X348" s="136"/>
      <x:c r="Y348" s="136"/>
      <x:c r="Z348" s="136"/>
    </x:row>
    <x:row r="349" ht="15" hidden="0" customHeight="1">
      <x:c r="A349" s="136"/>
      <x:c r="B349" s="136"/>
      <x:c r="C349" s="136"/>
      <x:c r="D349" s="136"/>
      <x:c r="E349" s="169"/>
      <x:c r="F349" s="169"/>
      <x:c r="G349" s="169"/>
      <x:c r="H349" s="169"/>
      <x:c r="I349" s="43"/>
      <x:c r="J349" s="136"/>
      <x:c r="K349" s="136"/>
      <x:c r="L349" s="146"/>
      <x:c r="M349" s="136"/>
      <x:c r="N349" s="136"/>
      <x:c r="O349" s="136"/>
      <x:c r="P349" s="136"/>
      <x:c r="Q349" s="136"/>
      <x:c r="R349" s="136"/>
      <x:c r="S349" s="136"/>
      <x:c r="T349" s="136"/>
      <x:c r="U349" s="136"/>
      <x:c r="V349" s="136"/>
      <x:c r="W349" s="136"/>
      <x:c r="X349" s="136"/>
      <x:c r="Y349" s="136"/>
      <x:c r="Z349" s="136"/>
    </x:row>
    <x:row r="350" ht="15" hidden="0" customHeight="1">
      <x:c r="A350" s="136"/>
      <x:c r="B350" s="136"/>
      <x:c r="C350" s="136"/>
      <x:c r="D350" s="136"/>
      <x:c r="E350" s="169"/>
      <x:c r="F350" s="169"/>
      <x:c r="G350" s="169"/>
      <x:c r="H350" s="169"/>
      <x:c r="I350" s="43"/>
      <x:c r="J350" s="136"/>
      <x:c r="K350" s="136"/>
      <x:c r="L350" s="146"/>
      <x:c r="M350" s="136"/>
      <x:c r="N350" s="136"/>
      <x:c r="O350" s="136"/>
      <x:c r="P350" s="136"/>
      <x:c r="Q350" s="136"/>
      <x:c r="R350" s="136"/>
      <x:c r="S350" s="136"/>
      <x:c r="T350" s="136"/>
      <x:c r="U350" s="136"/>
      <x:c r="V350" s="136"/>
      <x:c r="W350" s="136"/>
      <x:c r="X350" s="136"/>
      <x:c r="Y350" s="136"/>
      <x:c r="Z350" s="136"/>
    </x:row>
    <x:row r="351" ht="15" hidden="0" customHeight="1">
      <x:c r="A351" s="136"/>
      <x:c r="B351" s="136"/>
      <x:c r="C351" s="136"/>
      <x:c r="D351" s="136"/>
      <x:c r="E351" s="169"/>
      <x:c r="F351" s="169"/>
      <x:c r="G351" s="169"/>
      <x:c r="H351" s="169"/>
      <x:c r="I351" s="43"/>
      <x:c r="J351" s="136"/>
      <x:c r="K351" s="136"/>
      <x:c r="L351" s="146"/>
      <x:c r="M351" s="136"/>
      <x:c r="N351" s="136"/>
      <x:c r="O351" s="136"/>
      <x:c r="P351" s="136"/>
      <x:c r="Q351" s="136"/>
      <x:c r="R351" s="136"/>
      <x:c r="S351" s="136"/>
      <x:c r="T351" s="136"/>
      <x:c r="U351" s="136"/>
      <x:c r="V351" s="136"/>
      <x:c r="W351" s="136"/>
      <x:c r="X351" s="136"/>
      <x:c r="Y351" s="136"/>
      <x:c r="Z351" s="136"/>
    </x:row>
    <x:row r="352" ht="15" hidden="0" customHeight="1">
      <x:c r="A352" s="136"/>
      <x:c r="B352" s="136"/>
      <x:c r="C352" s="136"/>
      <x:c r="D352" s="136"/>
      <x:c r="E352" s="169"/>
      <x:c r="F352" s="169"/>
      <x:c r="G352" s="169"/>
      <x:c r="H352" s="169"/>
      <x:c r="I352" s="43"/>
      <x:c r="J352" s="136"/>
      <x:c r="K352" s="136"/>
      <x:c r="L352" s="146"/>
      <x:c r="M352" s="136"/>
      <x:c r="N352" s="136"/>
      <x:c r="O352" s="136"/>
      <x:c r="P352" s="136"/>
      <x:c r="Q352" s="136"/>
      <x:c r="R352" s="136"/>
      <x:c r="S352" s="136"/>
      <x:c r="T352" s="136"/>
      <x:c r="U352" s="136"/>
      <x:c r="V352" s="136"/>
      <x:c r="W352" s="136"/>
      <x:c r="X352" s="136"/>
      <x:c r="Y352" s="136"/>
      <x:c r="Z352" s="136"/>
    </x:row>
    <x:row r="353" ht="15" hidden="0" customHeight="1">
      <x:c r="A353" s="136"/>
      <x:c r="B353" s="136"/>
      <x:c r="C353" s="136"/>
      <x:c r="D353" s="136"/>
      <x:c r="E353" s="169"/>
      <x:c r="F353" s="169"/>
      <x:c r="G353" s="169"/>
      <x:c r="H353" s="169"/>
      <x:c r="I353" s="43"/>
      <x:c r="J353" s="136"/>
      <x:c r="K353" s="136"/>
      <x:c r="L353" s="146"/>
      <x:c r="M353" s="136"/>
      <x:c r="N353" s="136"/>
      <x:c r="O353" s="136"/>
      <x:c r="P353" s="136"/>
      <x:c r="Q353" s="136"/>
      <x:c r="R353" s="136"/>
      <x:c r="S353" s="136"/>
      <x:c r="T353" s="136"/>
      <x:c r="U353" s="136"/>
      <x:c r="V353" s="136"/>
      <x:c r="W353" s="136"/>
      <x:c r="X353" s="136"/>
      <x:c r="Y353" s="136"/>
      <x:c r="Z353" s="136"/>
    </x:row>
    <x:row r="354" ht="15" hidden="0" customHeight="1">
      <x:c r="A354" s="136"/>
      <x:c r="B354" s="136"/>
      <x:c r="C354" s="136"/>
      <x:c r="D354" s="136"/>
      <x:c r="E354" s="169"/>
      <x:c r="F354" s="169"/>
      <x:c r="G354" s="169"/>
      <x:c r="H354" s="169"/>
      <x:c r="I354" s="43"/>
      <x:c r="J354" s="136"/>
      <x:c r="K354" s="136"/>
      <x:c r="L354" s="146"/>
      <x:c r="M354" s="136"/>
      <x:c r="N354" s="136"/>
      <x:c r="O354" s="136"/>
      <x:c r="P354" s="136"/>
      <x:c r="Q354" s="136"/>
      <x:c r="R354" s="136"/>
      <x:c r="S354" s="136"/>
      <x:c r="T354" s="136"/>
      <x:c r="U354" s="136"/>
      <x:c r="V354" s="136"/>
      <x:c r="W354" s="136"/>
      <x:c r="X354" s="136"/>
      <x:c r="Y354" s="136"/>
      <x:c r="Z354" s="136"/>
    </x:row>
    <x:row r="355" ht="15" hidden="0" customHeight="1">
      <x:c r="A355" s="136"/>
      <x:c r="B355" s="136"/>
      <x:c r="C355" s="136"/>
      <x:c r="D355" s="136"/>
      <x:c r="E355" s="169"/>
      <x:c r="F355" s="169"/>
      <x:c r="G355" s="169"/>
      <x:c r="H355" s="169"/>
      <x:c r="I355" s="43"/>
      <x:c r="J355" s="136"/>
      <x:c r="K355" s="136"/>
      <x:c r="L355" s="146"/>
      <x:c r="M355" s="136"/>
      <x:c r="N355" s="136"/>
      <x:c r="O355" s="136"/>
      <x:c r="P355" s="136"/>
      <x:c r="Q355" s="136"/>
      <x:c r="R355" s="136"/>
      <x:c r="S355" s="136"/>
      <x:c r="T355" s="136"/>
      <x:c r="U355" s="136"/>
      <x:c r="V355" s="136"/>
      <x:c r="W355" s="136"/>
      <x:c r="X355" s="136"/>
      <x:c r="Y355" s="136"/>
      <x:c r="Z355" s="136"/>
    </x:row>
    <x:row r="356" ht="15" hidden="0" customHeight="1">
      <x:c r="A356" s="136"/>
      <x:c r="B356" s="136"/>
      <x:c r="C356" s="136"/>
      <x:c r="D356" s="136"/>
      <x:c r="E356" s="169"/>
      <x:c r="F356" s="169"/>
      <x:c r="G356" s="169"/>
      <x:c r="H356" s="169"/>
      <x:c r="I356" s="43"/>
      <x:c r="J356" s="136"/>
      <x:c r="K356" s="136"/>
      <x:c r="L356" s="146"/>
      <x:c r="M356" s="136"/>
      <x:c r="N356" s="136"/>
      <x:c r="O356" s="136"/>
      <x:c r="P356" s="136"/>
      <x:c r="Q356" s="136"/>
      <x:c r="R356" s="136"/>
      <x:c r="S356" s="136"/>
      <x:c r="T356" s="136"/>
      <x:c r="U356" s="136"/>
      <x:c r="V356" s="136"/>
      <x:c r="W356" s="136"/>
      <x:c r="X356" s="136"/>
      <x:c r="Y356" s="136"/>
      <x:c r="Z356" s="136"/>
    </x:row>
    <x:row r="357" ht="15" hidden="0" customHeight="1">
      <x:c r="A357" s="136"/>
      <x:c r="B357" s="136"/>
      <x:c r="C357" s="136"/>
      <x:c r="D357" s="136"/>
      <x:c r="E357" s="169"/>
      <x:c r="F357" s="169"/>
      <x:c r="G357" s="169"/>
      <x:c r="H357" s="169"/>
      <x:c r="I357" s="43"/>
      <x:c r="J357" s="136"/>
      <x:c r="K357" s="136"/>
      <x:c r="L357" s="146"/>
      <x:c r="M357" s="136"/>
      <x:c r="N357" s="136"/>
      <x:c r="O357" s="136"/>
      <x:c r="P357" s="136"/>
      <x:c r="Q357" s="136"/>
      <x:c r="R357" s="136"/>
      <x:c r="S357" s="136"/>
      <x:c r="T357" s="136"/>
      <x:c r="U357" s="136"/>
      <x:c r="V357" s="136"/>
      <x:c r="W357" s="136"/>
      <x:c r="X357" s="136"/>
      <x:c r="Y357" s="136"/>
      <x:c r="Z357" s="136"/>
    </x:row>
    <x:row r="358" ht="15" hidden="0" customHeight="1">
      <x:c r="A358" s="136"/>
      <x:c r="B358" s="136"/>
      <x:c r="C358" s="136"/>
      <x:c r="D358" s="136"/>
      <x:c r="E358" s="169"/>
      <x:c r="F358" s="169"/>
      <x:c r="G358" s="169"/>
      <x:c r="H358" s="169"/>
      <x:c r="I358" s="43"/>
      <x:c r="J358" s="136"/>
      <x:c r="K358" s="136"/>
      <x:c r="L358" s="146"/>
      <x:c r="M358" s="136"/>
      <x:c r="N358" s="136"/>
      <x:c r="O358" s="136"/>
      <x:c r="P358" s="136"/>
      <x:c r="Q358" s="136"/>
      <x:c r="R358" s="136"/>
      <x:c r="S358" s="136"/>
      <x:c r="T358" s="136"/>
      <x:c r="U358" s="136"/>
      <x:c r="V358" s="136"/>
      <x:c r="W358" s="136"/>
      <x:c r="X358" s="136"/>
      <x:c r="Y358" s="136"/>
      <x:c r="Z358" s="136"/>
    </x:row>
    <x:row r="359" ht="15" hidden="0" customHeight="1">
      <x:c r="A359" s="136"/>
      <x:c r="B359" s="136"/>
      <x:c r="C359" s="136"/>
      <x:c r="D359" s="136"/>
      <x:c r="E359" s="169"/>
      <x:c r="F359" s="169"/>
      <x:c r="G359" s="169"/>
      <x:c r="H359" s="169"/>
      <x:c r="I359" s="43"/>
      <x:c r="J359" s="136"/>
      <x:c r="K359" s="136"/>
      <x:c r="L359" s="146"/>
      <x:c r="M359" s="136"/>
      <x:c r="N359" s="136"/>
      <x:c r="O359" s="136"/>
      <x:c r="P359" s="136"/>
      <x:c r="Q359" s="136"/>
      <x:c r="R359" s="136"/>
      <x:c r="S359" s="136"/>
      <x:c r="T359" s="136"/>
      <x:c r="U359" s="136"/>
      <x:c r="V359" s="136"/>
      <x:c r="W359" s="136"/>
      <x:c r="X359" s="136"/>
      <x:c r="Y359" s="136"/>
      <x:c r="Z359" s="136"/>
    </x:row>
    <x:row r="360" ht="15" hidden="0" customHeight="1">
      <x:c r="A360" s="136"/>
      <x:c r="B360" s="136"/>
      <x:c r="C360" s="136"/>
      <x:c r="D360" s="136"/>
      <x:c r="E360" s="169"/>
      <x:c r="F360" s="169"/>
      <x:c r="G360" s="169"/>
      <x:c r="H360" s="169"/>
      <x:c r="I360" s="43"/>
      <x:c r="J360" s="136"/>
      <x:c r="K360" s="136"/>
      <x:c r="L360" s="146"/>
      <x:c r="M360" s="136"/>
      <x:c r="N360" s="136"/>
      <x:c r="O360" s="136"/>
      <x:c r="P360" s="136"/>
      <x:c r="Q360" s="136"/>
      <x:c r="R360" s="136"/>
      <x:c r="S360" s="136"/>
      <x:c r="T360" s="136"/>
      <x:c r="U360" s="136"/>
      <x:c r="V360" s="136"/>
      <x:c r="W360" s="136"/>
      <x:c r="X360" s="136"/>
      <x:c r="Y360" s="136"/>
      <x:c r="Z360" s="136"/>
    </x:row>
    <x:row r="361" ht="15" hidden="0" customHeight="1">
      <x:c r="A361" s="136"/>
      <x:c r="B361" s="136"/>
      <x:c r="C361" s="136"/>
      <x:c r="D361" s="136"/>
      <x:c r="E361" s="169"/>
      <x:c r="F361" s="169"/>
      <x:c r="G361" s="169"/>
      <x:c r="H361" s="169"/>
      <x:c r="I361" s="43"/>
      <x:c r="J361" s="136"/>
      <x:c r="K361" s="136"/>
      <x:c r="L361" s="146"/>
      <x:c r="M361" s="136"/>
      <x:c r="N361" s="136"/>
      <x:c r="O361" s="136"/>
      <x:c r="P361" s="136"/>
      <x:c r="Q361" s="136"/>
      <x:c r="R361" s="136"/>
      <x:c r="S361" s="136"/>
      <x:c r="T361" s="136"/>
      <x:c r="U361" s="136"/>
      <x:c r="V361" s="136"/>
      <x:c r="W361" s="136"/>
      <x:c r="X361" s="136"/>
      <x:c r="Y361" s="136"/>
      <x:c r="Z361" s="136"/>
    </x:row>
    <x:row r="362" ht="15" hidden="0" customHeight="1">
      <x:c r="A362" s="136"/>
      <x:c r="B362" s="136"/>
      <x:c r="C362" s="136"/>
      <x:c r="D362" s="136"/>
      <x:c r="E362" s="169"/>
      <x:c r="F362" s="169"/>
      <x:c r="G362" s="169"/>
      <x:c r="H362" s="169"/>
      <x:c r="I362" s="43"/>
      <x:c r="J362" s="136"/>
      <x:c r="K362" s="136"/>
      <x:c r="L362" s="146"/>
      <x:c r="M362" s="136"/>
      <x:c r="N362" s="136"/>
      <x:c r="O362" s="136"/>
      <x:c r="P362" s="136"/>
      <x:c r="Q362" s="136"/>
      <x:c r="R362" s="136"/>
      <x:c r="S362" s="136"/>
      <x:c r="T362" s="136"/>
      <x:c r="U362" s="136"/>
      <x:c r="V362" s="136"/>
      <x:c r="W362" s="136"/>
      <x:c r="X362" s="136"/>
      <x:c r="Y362" s="136"/>
      <x:c r="Z362" s="136"/>
    </x:row>
    <x:row r="363" ht="15" hidden="0" customHeight="1">
      <x:c r="A363" s="136"/>
      <x:c r="B363" s="136"/>
      <x:c r="C363" s="136"/>
      <x:c r="D363" s="136"/>
      <x:c r="E363" s="169"/>
      <x:c r="F363" s="169"/>
      <x:c r="G363" s="169"/>
      <x:c r="H363" s="169"/>
      <x:c r="I363" s="43"/>
      <x:c r="J363" s="136"/>
      <x:c r="K363" s="136"/>
      <x:c r="L363" s="146"/>
      <x:c r="M363" s="136"/>
      <x:c r="N363" s="136"/>
      <x:c r="O363" s="136"/>
      <x:c r="P363" s="136"/>
      <x:c r="Q363" s="136"/>
      <x:c r="R363" s="136"/>
      <x:c r="S363" s="136"/>
      <x:c r="T363" s="136"/>
      <x:c r="U363" s="136"/>
      <x:c r="V363" s="136"/>
      <x:c r="W363" s="136"/>
      <x:c r="X363" s="136"/>
      <x:c r="Y363" s="136"/>
      <x:c r="Z363" s="136"/>
    </x:row>
    <x:row r="364" ht="15" hidden="0" customHeight="1">
      <x:c r="A364" s="136"/>
      <x:c r="B364" s="136"/>
      <x:c r="C364" s="136"/>
      <x:c r="D364" s="136"/>
      <x:c r="E364" s="169"/>
      <x:c r="F364" s="169"/>
      <x:c r="G364" s="169"/>
      <x:c r="H364" s="169"/>
      <x:c r="I364" s="43"/>
      <x:c r="J364" s="136"/>
      <x:c r="K364" s="136"/>
      <x:c r="L364" s="146"/>
      <x:c r="M364" s="136"/>
      <x:c r="N364" s="136"/>
      <x:c r="O364" s="136"/>
      <x:c r="P364" s="136"/>
      <x:c r="Q364" s="136"/>
      <x:c r="R364" s="136"/>
      <x:c r="S364" s="136"/>
      <x:c r="T364" s="136"/>
      <x:c r="U364" s="136"/>
      <x:c r="V364" s="136"/>
      <x:c r="W364" s="136"/>
      <x:c r="X364" s="136"/>
      <x:c r="Y364" s="136"/>
      <x:c r="Z364" s="136"/>
    </x:row>
    <x:row r="365" ht="15" hidden="0" customHeight="1">
      <x:c r="A365" s="136"/>
      <x:c r="B365" s="136"/>
      <x:c r="C365" s="136"/>
      <x:c r="D365" s="136"/>
      <x:c r="E365" s="169"/>
      <x:c r="F365" s="169"/>
      <x:c r="G365" s="169"/>
      <x:c r="H365" s="169"/>
      <x:c r="I365" s="43"/>
      <x:c r="J365" s="136"/>
      <x:c r="K365" s="136"/>
      <x:c r="L365" s="146"/>
      <x:c r="M365" s="136"/>
      <x:c r="N365" s="136"/>
      <x:c r="O365" s="136"/>
      <x:c r="P365" s="136"/>
      <x:c r="Q365" s="136"/>
      <x:c r="R365" s="136"/>
      <x:c r="S365" s="136"/>
      <x:c r="T365" s="136"/>
      <x:c r="U365" s="136"/>
      <x:c r="V365" s="136"/>
      <x:c r="W365" s="136"/>
      <x:c r="X365" s="136"/>
      <x:c r="Y365" s="136"/>
      <x:c r="Z365" s="136"/>
    </x:row>
    <x:row r="366" ht="15" hidden="0" customHeight="1">
      <x:c r="A366" s="136"/>
      <x:c r="B366" s="136"/>
      <x:c r="C366" s="136"/>
      <x:c r="D366" s="136"/>
      <x:c r="E366" s="169"/>
      <x:c r="F366" s="169"/>
      <x:c r="G366" s="169"/>
      <x:c r="H366" s="169"/>
      <x:c r="I366" s="43"/>
      <x:c r="J366" s="136"/>
      <x:c r="K366" s="136"/>
      <x:c r="L366" s="146"/>
      <x:c r="M366" s="136"/>
      <x:c r="N366" s="136"/>
      <x:c r="O366" s="136"/>
      <x:c r="P366" s="136"/>
      <x:c r="Q366" s="136"/>
      <x:c r="R366" s="136"/>
      <x:c r="S366" s="136"/>
      <x:c r="T366" s="136"/>
      <x:c r="U366" s="136"/>
      <x:c r="V366" s="136"/>
      <x:c r="W366" s="136"/>
      <x:c r="X366" s="136"/>
      <x:c r="Y366" s="136"/>
      <x:c r="Z366" s="136"/>
    </x:row>
    <x:row r="367" ht="15" hidden="0" customHeight="1">
      <x:c r="A367" s="136"/>
      <x:c r="B367" s="136"/>
      <x:c r="C367" s="136"/>
      <x:c r="D367" s="136"/>
      <x:c r="E367" s="169"/>
      <x:c r="F367" s="169"/>
      <x:c r="G367" s="169"/>
      <x:c r="H367" s="169"/>
      <x:c r="I367" s="43"/>
      <x:c r="J367" s="136"/>
      <x:c r="K367" s="136"/>
      <x:c r="L367" s="146"/>
      <x:c r="M367" s="136"/>
      <x:c r="N367" s="136"/>
      <x:c r="O367" s="136"/>
      <x:c r="P367" s="136"/>
      <x:c r="Q367" s="136"/>
      <x:c r="R367" s="136"/>
      <x:c r="S367" s="136"/>
      <x:c r="T367" s="136"/>
      <x:c r="U367" s="136"/>
      <x:c r="V367" s="136"/>
      <x:c r="W367" s="136"/>
      <x:c r="X367" s="136"/>
      <x:c r="Y367" s="136"/>
      <x:c r="Z367" s="136"/>
    </x:row>
    <x:row r="368" ht="15" hidden="0" customHeight="1">
      <x:c r="A368" s="136"/>
      <x:c r="B368" s="136"/>
      <x:c r="C368" s="136"/>
      <x:c r="D368" s="136"/>
      <x:c r="E368" s="169"/>
      <x:c r="F368" s="169"/>
      <x:c r="G368" s="169"/>
      <x:c r="H368" s="169"/>
      <x:c r="I368" s="43"/>
      <x:c r="J368" s="136"/>
      <x:c r="K368" s="136"/>
      <x:c r="L368" s="146"/>
      <x:c r="M368" s="136"/>
      <x:c r="N368" s="136"/>
      <x:c r="O368" s="136"/>
      <x:c r="P368" s="136"/>
      <x:c r="Q368" s="136"/>
      <x:c r="R368" s="136"/>
      <x:c r="S368" s="136"/>
      <x:c r="T368" s="136"/>
      <x:c r="U368" s="136"/>
      <x:c r="V368" s="136"/>
      <x:c r="W368" s="136"/>
      <x:c r="X368" s="136"/>
      <x:c r="Y368" s="136"/>
      <x:c r="Z368" s="136"/>
    </x:row>
    <x:row r="369" ht="15" hidden="0" customHeight="1">
      <x:c r="A369" s="136"/>
      <x:c r="B369" s="136"/>
      <x:c r="C369" s="136"/>
      <x:c r="D369" s="136"/>
      <x:c r="E369" s="169"/>
      <x:c r="F369" s="169"/>
      <x:c r="G369" s="169"/>
      <x:c r="H369" s="169"/>
      <x:c r="I369" s="43"/>
      <x:c r="J369" s="136"/>
      <x:c r="K369" s="136"/>
      <x:c r="L369" s="146"/>
      <x:c r="M369" s="136"/>
      <x:c r="N369" s="136"/>
      <x:c r="O369" s="136"/>
      <x:c r="P369" s="136"/>
      <x:c r="Q369" s="136"/>
      <x:c r="R369" s="136"/>
      <x:c r="S369" s="136"/>
      <x:c r="T369" s="136"/>
      <x:c r="U369" s="136"/>
      <x:c r="V369" s="136"/>
      <x:c r="W369" s="136"/>
      <x:c r="X369" s="136"/>
      <x:c r="Y369" s="136"/>
      <x:c r="Z369" s="136"/>
    </x:row>
    <x:row r="370" ht="15" hidden="0" customHeight="1">
      <x:c r="A370" s="136"/>
      <x:c r="B370" s="136"/>
      <x:c r="C370" s="136"/>
      <x:c r="D370" s="136"/>
      <x:c r="E370" s="169"/>
      <x:c r="F370" s="169"/>
      <x:c r="G370" s="169"/>
      <x:c r="H370" s="169"/>
      <x:c r="I370" s="43"/>
      <x:c r="J370" s="136"/>
      <x:c r="K370" s="136"/>
      <x:c r="L370" s="146"/>
      <x:c r="M370" s="136"/>
      <x:c r="N370" s="136"/>
      <x:c r="O370" s="136"/>
      <x:c r="P370" s="136"/>
      <x:c r="Q370" s="136"/>
      <x:c r="R370" s="136"/>
      <x:c r="S370" s="136"/>
      <x:c r="T370" s="136"/>
      <x:c r="U370" s="136"/>
      <x:c r="V370" s="136"/>
      <x:c r="W370" s="136"/>
      <x:c r="X370" s="136"/>
      <x:c r="Y370" s="136"/>
      <x:c r="Z370" s="136"/>
    </x:row>
    <x:row r="371" ht="15" hidden="0" customHeight="1">
      <x:c r="A371" s="136"/>
      <x:c r="B371" s="136"/>
      <x:c r="C371" s="136"/>
      <x:c r="D371" s="136"/>
      <x:c r="E371" s="169"/>
      <x:c r="F371" s="169"/>
      <x:c r="G371" s="169"/>
      <x:c r="H371" s="169"/>
      <x:c r="I371" s="43"/>
      <x:c r="J371" s="136"/>
      <x:c r="K371" s="136"/>
      <x:c r="L371" s="146"/>
      <x:c r="M371" s="136"/>
      <x:c r="N371" s="136"/>
      <x:c r="O371" s="136"/>
      <x:c r="P371" s="136"/>
      <x:c r="Q371" s="136"/>
      <x:c r="R371" s="136"/>
      <x:c r="S371" s="136"/>
      <x:c r="T371" s="136"/>
      <x:c r="U371" s="136"/>
      <x:c r="V371" s="136"/>
      <x:c r="W371" s="136"/>
      <x:c r="X371" s="136"/>
      <x:c r="Y371" s="136"/>
      <x:c r="Z371" s="136"/>
    </x:row>
    <x:row r="372" ht="15" hidden="0" customHeight="1">
      <x:c r="A372" s="136"/>
      <x:c r="B372" s="136"/>
      <x:c r="C372" s="136"/>
      <x:c r="D372" s="136"/>
      <x:c r="E372" s="169"/>
      <x:c r="F372" s="169"/>
      <x:c r="G372" s="169"/>
      <x:c r="H372" s="169"/>
      <x:c r="I372" s="43"/>
      <x:c r="J372" s="136"/>
      <x:c r="K372" s="136"/>
      <x:c r="L372" s="146"/>
      <x:c r="M372" s="136"/>
      <x:c r="N372" s="136"/>
      <x:c r="O372" s="136"/>
      <x:c r="P372" s="136"/>
      <x:c r="Q372" s="136"/>
      <x:c r="R372" s="136"/>
      <x:c r="S372" s="136"/>
      <x:c r="T372" s="136"/>
      <x:c r="U372" s="136"/>
      <x:c r="V372" s="136"/>
      <x:c r="W372" s="136"/>
      <x:c r="X372" s="136"/>
      <x:c r="Y372" s="136"/>
      <x:c r="Z372" s="136"/>
    </x:row>
    <x:row r="373" ht="15" hidden="0" customHeight="1">
      <x:c r="A373" s="136"/>
      <x:c r="B373" s="136"/>
      <x:c r="C373" s="136"/>
      <x:c r="D373" s="136"/>
      <x:c r="E373" s="169"/>
      <x:c r="F373" s="169"/>
      <x:c r="G373" s="169"/>
      <x:c r="H373" s="169"/>
      <x:c r="I373" s="43"/>
      <x:c r="J373" s="136"/>
      <x:c r="K373" s="136"/>
      <x:c r="L373" s="146"/>
      <x:c r="M373" s="136"/>
      <x:c r="N373" s="136"/>
      <x:c r="O373" s="136"/>
      <x:c r="P373" s="136"/>
      <x:c r="Q373" s="136"/>
      <x:c r="R373" s="136"/>
      <x:c r="S373" s="136"/>
      <x:c r="T373" s="136"/>
      <x:c r="U373" s="136"/>
      <x:c r="V373" s="136"/>
      <x:c r="W373" s="136"/>
      <x:c r="X373" s="136"/>
      <x:c r="Y373" s="136"/>
      <x:c r="Z373" s="136"/>
    </x:row>
    <x:row r="374" ht="15" hidden="0" customHeight="1">
      <x:c r="A374" s="136"/>
      <x:c r="B374" s="136"/>
      <x:c r="C374" s="136"/>
      <x:c r="D374" s="136"/>
      <x:c r="E374" s="169"/>
      <x:c r="F374" s="169"/>
      <x:c r="G374" s="169"/>
      <x:c r="H374" s="169"/>
      <x:c r="I374" s="43"/>
      <x:c r="J374" s="136"/>
      <x:c r="K374" s="136"/>
      <x:c r="L374" s="146"/>
      <x:c r="M374" s="136"/>
      <x:c r="N374" s="136"/>
      <x:c r="O374" s="136"/>
      <x:c r="P374" s="136"/>
      <x:c r="Q374" s="136"/>
      <x:c r="R374" s="136"/>
      <x:c r="S374" s="136"/>
      <x:c r="T374" s="136"/>
      <x:c r="U374" s="136"/>
      <x:c r="V374" s="136"/>
      <x:c r="W374" s="136"/>
      <x:c r="X374" s="136"/>
      <x:c r="Y374" s="136"/>
      <x:c r="Z374" s="136"/>
    </x:row>
    <x:row r="375" ht="15" hidden="0" customHeight="1">
      <x:c r="A375" s="136"/>
      <x:c r="B375" s="136"/>
      <x:c r="C375" s="136"/>
      <x:c r="D375" s="136"/>
      <x:c r="E375" s="169"/>
      <x:c r="F375" s="169"/>
      <x:c r="G375" s="169"/>
      <x:c r="H375" s="169"/>
      <x:c r="I375" s="43"/>
      <x:c r="J375" s="136"/>
      <x:c r="K375" s="136"/>
      <x:c r="L375" s="146"/>
      <x:c r="M375" s="136"/>
      <x:c r="N375" s="136"/>
      <x:c r="O375" s="136"/>
      <x:c r="P375" s="136"/>
      <x:c r="Q375" s="136"/>
      <x:c r="R375" s="136"/>
      <x:c r="S375" s="136"/>
      <x:c r="T375" s="136"/>
      <x:c r="U375" s="136"/>
      <x:c r="V375" s="136"/>
      <x:c r="W375" s="136"/>
      <x:c r="X375" s="136"/>
      <x:c r="Y375" s="136"/>
      <x:c r="Z375" s="136"/>
    </x:row>
    <x:row r="376" ht="15" hidden="0" customHeight="1">
      <x:c r="A376" s="136"/>
      <x:c r="B376" s="136"/>
      <x:c r="C376" s="136"/>
      <x:c r="D376" s="136"/>
      <x:c r="E376" s="169"/>
      <x:c r="F376" s="169"/>
      <x:c r="G376" s="169"/>
      <x:c r="H376" s="169"/>
      <x:c r="I376" s="43"/>
      <x:c r="J376" s="136"/>
      <x:c r="K376" s="136"/>
      <x:c r="L376" s="146"/>
      <x:c r="M376" s="136"/>
      <x:c r="N376" s="136"/>
      <x:c r="O376" s="136"/>
      <x:c r="P376" s="136"/>
      <x:c r="Q376" s="136"/>
      <x:c r="R376" s="136"/>
      <x:c r="S376" s="136"/>
      <x:c r="T376" s="136"/>
      <x:c r="U376" s="136"/>
      <x:c r="V376" s="136"/>
      <x:c r="W376" s="136"/>
      <x:c r="X376" s="136"/>
      <x:c r="Y376" s="136"/>
      <x:c r="Z376" s="136"/>
    </x:row>
    <x:row r="377" ht="15" hidden="0" customHeight="1">
      <x:c r="A377" s="136"/>
      <x:c r="B377" s="136"/>
      <x:c r="C377" s="136"/>
      <x:c r="D377" s="136"/>
      <x:c r="E377" s="169"/>
      <x:c r="F377" s="169"/>
      <x:c r="G377" s="169"/>
      <x:c r="H377" s="169"/>
      <x:c r="I377" s="43"/>
      <x:c r="J377" s="136"/>
      <x:c r="K377" s="136"/>
      <x:c r="L377" s="146"/>
      <x:c r="M377" s="136"/>
      <x:c r="N377" s="136"/>
      <x:c r="O377" s="136"/>
      <x:c r="P377" s="136"/>
      <x:c r="Q377" s="136"/>
      <x:c r="R377" s="136"/>
      <x:c r="S377" s="136"/>
      <x:c r="T377" s="136"/>
      <x:c r="U377" s="136"/>
      <x:c r="V377" s="136"/>
      <x:c r="W377" s="136"/>
      <x:c r="X377" s="136"/>
      <x:c r="Y377" s="136"/>
      <x:c r="Z377" s="136"/>
    </x:row>
    <x:row r="378" ht="15" hidden="0" customHeight="1">
      <x:c r="A378" s="136"/>
      <x:c r="B378" s="136"/>
      <x:c r="C378" s="136"/>
      <x:c r="D378" s="136"/>
      <x:c r="E378" s="169"/>
      <x:c r="F378" s="169"/>
      <x:c r="G378" s="169"/>
      <x:c r="H378" s="169"/>
      <x:c r="I378" s="43"/>
      <x:c r="J378" s="136"/>
      <x:c r="K378" s="136"/>
      <x:c r="L378" s="146"/>
      <x:c r="M378" s="136"/>
      <x:c r="N378" s="136"/>
      <x:c r="O378" s="136"/>
      <x:c r="P378" s="136"/>
      <x:c r="Q378" s="136"/>
      <x:c r="R378" s="136"/>
      <x:c r="S378" s="136"/>
      <x:c r="T378" s="136"/>
      <x:c r="U378" s="136"/>
      <x:c r="V378" s="136"/>
      <x:c r="W378" s="136"/>
      <x:c r="X378" s="136"/>
      <x:c r="Y378" s="136"/>
      <x:c r="Z378" s="136"/>
    </x:row>
    <x:row r="379" ht="15" hidden="0" customHeight="1">
      <x:c r="A379" s="136"/>
      <x:c r="B379" s="136"/>
      <x:c r="C379" s="136"/>
      <x:c r="D379" s="136"/>
      <x:c r="E379" s="169"/>
      <x:c r="F379" s="169"/>
      <x:c r="G379" s="169"/>
      <x:c r="H379" s="169"/>
      <x:c r="I379" s="43"/>
      <x:c r="J379" s="136"/>
      <x:c r="K379" s="136"/>
      <x:c r="L379" s="146"/>
      <x:c r="M379" s="136"/>
      <x:c r="N379" s="136"/>
      <x:c r="O379" s="136"/>
      <x:c r="P379" s="136"/>
      <x:c r="Q379" s="136"/>
      <x:c r="R379" s="136"/>
      <x:c r="S379" s="136"/>
      <x:c r="T379" s="136"/>
      <x:c r="U379" s="136"/>
      <x:c r="V379" s="136"/>
      <x:c r="W379" s="136"/>
      <x:c r="X379" s="136"/>
      <x:c r="Y379" s="136"/>
      <x:c r="Z379" s="136"/>
    </x:row>
    <x:row r="380" ht="15" hidden="0" customHeight="1">
      <x:c r="A380" s="136"/>
      <x:c r="B380" s="136"/>
      <x:c r="C380" s="136"/>
      <x:c r="D380" s="136"/>
      <x:c r="E380" s="169"/>
      <x:c r="F380" s="169"/>
      <x:c r="G380" s="169"/>
      <x:c r="H380" s="169"/>
      <x:c r="I380" s="43"/>
      <x:c r="J380" s="136"/>
      <x:c r="K380" s="136"/>
      <x:c r="L380" s="146"/>
      <x:c r="M380" s="136"/>
      <x:c r="N380" s="136"/>
      <x:c r="O380" s="136"/>
      <x:c r="P380" s="136"/>
      <x:c r="Q380" s="136"/>
      <x:c r="R380" s="136"/>
      <x:c r="S380" s="136"/>
      <x:c r="T380" s="136"/>
      <x:c r="U380" s="136"/>
      <x:c r="V380" s="136"/>
      <x:c r="W380" s="136"/>
      <x:c r="X380" s="136"/>
      <x:c r="Y380" s="136"/>
      <x:c r="Z380" s="136"/>
    </x:row>
    <x:row r="381" ht="15" hidden="0" customHeight="1">
      <x:c r="A381" s="136"/>
      <x:c r="B381" s="136"/>
      <x:c r="C381" s="136"/>
      <x:c r="D381" s="136"/>
      <x:c r="E381" s="169"/>
      <x:c r="F381" s="169"/>
      <x:c r="G381" s="169"/>
      <x:c r="H381" s="169"/>
      <x:c r="I381" s="43"/>
      <x:c r="J381" s="136"/>
      <x:c r="K381" s="136"/>
      <x:c r="L381" s="146"/>
      <x:c r="M381" s="136"/>
      <x:c r="N381" s="136"/>
      <x:c r="O381" s="136"/>
      <x:c r="P381" s="136"/>
      <x:c r="Q381" s="136"/>
      <x:c r="R381" s="136"/>
      <x:c r="S381" s="136"/>
      <x:c r="T381" s="136"/>
      <x:c r="U381" s="136"/>
      <x:c r="V381" s="136"/>
      <x:c r="W381" s="136"/>
      <x:c r="X381" s="136"/>
      <x:c r="Y381" s="136"/>
      <x:c r="Z381" s="136"/>
    </x:row>
    <x:row r="382" ht="15" hidden="0" customHeight="1">
      <x:c r="A382" s="136"/>
      <x:c r="B382" s="136"/>
      <x:c r="C382" s="136"/>
      <x:c r="D382" s="136"/>
      <x:c r="E382" s="169"/>
      <x:c r="F382" s="169"/>
      <x:c r="G382" s="169"/>
      <x:c r="H382" s="169"/>
      <x:c r="I382" s="43"/>
      <x:c r="J382" s="136"/>
      <x:c r="K382" s="136"/>
      <x:c r="L382" s="146"/>
      <x:c r="M382" s="136"/>
      <x:c r="N382" s="136"/>
      <x:c r="O382" s="136"/>
      <x:c r="P382" s="136"/>
      <x:c r="Q382" s="136"/>
      <x:c r="R382" s="136"/>
      <x:c r="S382" s="136"/>
      <x:c r="T382" s="136"/>
      <x:c r="U382" s="136"/>
      <x:c r="V382" s="136"/>
      <x:c r="W382" s="136"/>
      <x:c r="X382" s="136"/>
      <x:c r="Y382" s="136"/>
      <x:c r="Z382" s="136"/>
    </x:row>
    <x:row r="383" ht="15" hidden="0" customHeight="1">
      <x:c r="A383" s="136"/>
      <x:c r="B383" s="136"/>
      <x:c r="C383" s="136"/>
      <x:c r="D383" s="136"/>
      <x:c r="E383" s="169"/>
      <x:c r="F383" s="169"/>
      <x:c r="G383" s="169"/>
      <x:c r="H383" s="169"/>
      <x:c r="I383" s="43"/>
      <x:c r="J383" s="136"/>
      <x:c r="K383" s="136"/>
      <x:c r="L383" s="146"/>
      <x:c r="M383" s="136"/>
      <x:c r="N383" s="136"/>
      <x:c r="O383" s="136"/>
      <x:c r="P383" s="136"/>
      <x:c r="Q383" s="136"/>
      <x:c r="R383" s="136"/>
      <x:c r="S383" s="136"/>
      <x:c r="T383" s="136"/>
      <x:c r="U383" s="136"/>
      <x:c r="V383" s="136"/>
      <x:c r="W383" s="136"/>
      <x:c r="X383" s="136"/>
      <x:c r="Y383" s="136"/>
      <x:c r="Z383" s="136"/>
    </x:row>
    <x:row r="384" ht="15" hidden="0" customHeight="1">
      <x:c r="A384" s="136"/>
      <x:c r="B384" s="136"/>
      <x:c r="C384" s="136"/>
      <x:c r="D384" s="136"/>
      <x:c r="E384" s="169"/>
      <x:c r="F384" s="169"/>
      <x:c r="G384" s="169"/>
      <x:c r="H384" s="169"/>
      <x:c r="I384" s="43"/>
      <x:c r="J384" s="136"/>
      <x:c r="K384" s="136"/>
      <x:c r="L384" s="146"/>
      <x:c r="M384" s="136"/>
      <x:c r="N384" s="136"/>
      <x:c r="O384" s="136"/>
      <x:c r="P384" s="136"/>
      <x:c r="Q384" s="136"/>
      <x:c r="R384" s="136"/>
      <x:c r="S384" s="136"/>
      <x:c r="T384" s="136"/>
      <x:c r="U384" s="136"/>
      <x:c r="V384" s="136"/>
      <x:c r="W384" s="136"/>
      <x:c r="X384" s="136"/>
      <x:c r="Y384" s="136"/>
      <x:c r="Z384" s="136"/>
    </x:row>
    <x:row r="385" ht="15" hidden="0" customHeight="1">
      <x:c r="A385" s="136"/>
      <x:c r="B385" s="136"/>
      <x:c r="C385" s="136"/>
      <x:c r="D385" s="136"/>
      <x:c r="E385" s="169"/>
      <x:c r="F385" s="169"/>
      <x:c r="G385" s="169"/>
      <x:c r="H385" s="169"/>
      <x:c r="I385" s="43"/>
      <x:c r="J385" s="136"/>
      <x:c r="K385" s="136"/>
      <x:c r="L385" s="146"/>
      <x:c r="M385" s="136"/>
      <x:c r="N385" s="136"/>
      <x:c r="O385" s="136"/>
      <x:c r="P385" s="136"/>
      <x:c r="Q385" s="136"/>
      <x:c r="R385" s="136"/>
      <x:c r="S385" s="136"/>
      <x:c r="T385" s="136"/>
      <x:c r="U385" s="136"/>
      <x:c r="V385" s="136"/>
      <x:c r="W385" s="136"/>
      <x:c r="X385" s="136"/>
      <x:c r="Y385" s="136"/>
      <x:c r="Z385" s="136"/>
    </x:row>
    <x:row r="386" ht="15" hidden="0" customHeight="1">
      <x:c r="A386" s="136"/>
      <x:c r="B386" s="136"/>
      <x:c r="C386" s="136"/>
      <x:c r="D386" s="136"/>
      <x:c r="E386" s="169"/>
      <x:c r="F386" s="169"/>
      <x:c r="G386" s="169"/>
      <x:c r="H386" s="169"/>
      <x:c r="I386" s="43"/>
      <x:c r="J386" s="136"/>
      <x:c r="K386" s="136"/>
      <x:c r="L386" s="146"/>
      <x:c r="M386" s="136"/>
      <x:c r="N386" s="136"/>
      <x:c r="O386" s="136"/>
      <x:c r="P386" s="136"/>
      <x:c r="Q386" s="136"/>
      <x:c r="R386" s="136"/>
      <x:c r="S386" s="136"/>
      <x:c r="T386" s="136"/>
      <x:c r="U386" s="136"/>
      <x:c r="V386" s="136"/>
      <x:c r="W386" s="136"/>
      <x:c r="X386" s="136"/>
      <x:c r="Y386" s="136"/>
      <x:c r="Z386" s="136"/>
    </x:row>
    <x:row r="387" ht="15" hidden="0" customHeight="1">
      <x:c r="A387" s="136"/>
      <x:c r="B387" s="136"/>
      <x:c r="C387" s="136"/>
      <x:c r="D387" s="136"/>
      <x:c r="E387" s="169"/>
      <x:c r="F387" s="169"/>
      <x:c r="G387" s="169"/>
      <x:c r="H387" s="169"/>
      <x:c r="I387" s="43"/>
      <x:c r="J387" s="136"/>
      <x:c r="K387" s="136"/>
      <x:c r="L387" s="146"/>
      <x:c r="M387" s="136"/>
      <x:c r="N387" s="136"/>
      <x:c r="O387" s="136"/>
      <x:c r="P387" s="136"/>
      <x:c r="Q387" s="136"/>
      <x:c r="R387" s="136"/>
      <x:c r="S387" s="136"/>
      <x:c r="T387" s="136"/>
      <x:c r="U387" s="136"/>
      <x:c r="V387" s="136"/>
      <x:c r="W387" s="136"/>
      <x:c r="X387" s="136"/>
      <x:c r="Y387" s="136"/>
      <x:c r="Z387" s="136"/>
    </x:row>
    <x:row r="388" ht="15" hidden="0" customHeight="1">
      <x:c r="A388" s="136"/>
      <x:c r="B388" s="136"/>
      <x:c r="C388" s="136"/>
      <x:c r="D388" s="136"/>
      <x:c r="E388" s="169"/>
      <x:c r="F388" s="169"/>
      <x:c r="G388" s="169"/>
      <x:c r="H388" s="169"/>
      <x:c r="I388" s="43"/>
      <x:c r="J388" s="136"/>
      <x:c r="K388" s="136"/>
      <x:c r="L388" s="146"/>
      <x:c r="M388" s="136"/>
      <x:c r="N388" s="136"/>
      <x:c r="O388" s="136"/>
      <x:c r="P388" s="136"/>
      <x:c r="Q388" s="136"/>
      <x:c r="R388" s="136"/>
      <x:c r="S388" s="136"/>
      <x:c r="T388" s="136"/>
      <x:c r="U388" s="136"/>
      <x:c r="V388" s="136"/>
      <x:c r="W388" s="136"/>
      <x:c r="X388" s="136"/>
      <x:c r="Y388" s="136"/>
      <x:c r="Z388" s="136"/>
    </x:row>
    <x:row r="389" ht="15" hidden="0" customHeight="1">
      <x:c r="A389" s="136"/>
      <x:c r="B389" s="136"/>
      <x:c r="C389" s="136"/>
      <x:c r="D389" s="136"/>
      <x:c r="E389" s="169"/>
      <x:c r="F389" s="169"/>
      <x:c r="G389" s="169"/>
      <x:c r="H389" s="169"/>
      <x:c r="I389" s="43"/>
      <x:c r="J389" s="136"/>
      <x:c r="K389" s="136"/>
      <x:c r="L389" s="146"/>
      <x:c r="M389" s="136"/>
      <x:c r="N389" s="136"/>
      <x:c r="O389" s="136"/>
      <x:c r="P389" s="136"/>
      <x:c r="Q389" s="136"/>
      <x:c r="R389" s="136"/>
      <x:c r="S389" s="136"/>
      <x:c r="T389" s="136"/>
      <x:c r="U389" s="136"/>
      <x:c r="V389" s="136"/>
      <x:c r="W389" s="136"/>
      <x:c r="X389" s="136"/>
      <x:c r="Y389" s="136"/>
      <x:c r="Z389" s="136"/>
    </x:row>
    <x:row r="390" ht="15" hidden="0" customHeight="1">
      <x:c r="A390" s="136"/>
      <x:c r="B390" s="136"/>
      <x:c r="C390" s="136"/>
      <x:c r="D390" s="136"/>
      <x:c r="E390" s="169"/>
      <x:c r="F390" s="169"/>
      <x:c r="G390" s="169"/>
      <x:c r="H390" s="169"/>
      <x:c r="I390" s="43"/>
      <x:c r="J390" s="136"/>
      <x:c r="K390" s="136"/>
      <x:c r="L390" s="146"/>
      <x:c r="M390" s="136"/>
      <x:c r="N390" s="136"/>
      <x:c r="O390" s="136"/>
      <x:c r="P390" s="136"/>
      <x:c r="Q390" s="136"/>
      <x:c r="R390" s="136"/>
      <x:c r="S390" s="136"/>
      <x:c r="T390" s="136"/>
      <x:c r="U390" s="136"/>
      <x:c r="V390" s="136"/>
      <x:c r="W390" s="136"/>
      <x:c r="X390" s="136"/>
      <x:c r="Y390" s="136"/>
      <x:c r="Z390" s="136"/>
    </x:row>
    <x:row r="391" ht="15" hidden="0" customHeight="1">
      <x:c r="A391" s="136"/>
      <x:c r="B391" s="136"/>
      <x:c r="C391" s="136"/>
      <x:c r="D391" s="136"/>
      <x:c r="E391" s="169"/>
      <x:c r="F391" s="169"/>
      <x:c r="G391" s="169"/>
      <x:c r="H391" s="169"/>
      <x:c r="I391" s="43"/>
      <x:c r="J391" s="136"/>
      <x:c r="K391" s="136"/>
      <x:c r="L391" s="146"/>
      <x:c r="M391" s="136"/>
      <x:c r="N391" s="136"/>
      <x:c r="O391" s="136"/>
      <x:c r="P391" s="136"/>
      <x:c r="Q391" s="136"/>
      <x:c r="R391" s="136"/>
      <x:c r="S391" s="136"/>
      <x:c r="T391" s="136"/>
      <x:c r="U391" s="136"/>
      <x:c r="V391" s="136"/>
      <x:c r="W391" s="136"/>
      <x:c r="X391" s="136"/>
      <x:c r="Y391" s="136"/>
      <x:c r="Z391" s="136"/>
    </x:row>
    <x:row r="392" ht="15" hidden="0" customHeight="1">
      <x:c r="A392" s="136"/>
      <x:c r="B392" s="136"/>
      <x:c r="C392" s="136"/>
      <x:c r="D392" s="136"/>
      <x:c r="E392" s="169"/>
      <x:c r="F392" s="169"/>
      <x:c r="G392" s="169"/>
      <x:c r="H392" s="169"/>
      <x:c r="I392" s="43"/>
      <x:c r="J392" s="136"/>
      <x:c r="K392" s="136"/>
      <x:c r="L392" s="146"/>
      <x:c r="M392" s="136"/>
      <x:c r="N392" s="136"/>
      <x:c r="O392" s="136"/>
      <x:c r="P392" s="136"/>
      <x:c r="Q392" s="136"/>
      <x:c r="R392" s="136"/>
      <x:c r="S392" s="136"/>
      <x:c r="T392" s="136"/>
      <x:c r="U392" s="136"/>
      <x:c r="V392" s="136"/>
      <x:c r="W392" s="136"/>
      <x:c r="X392" s="136"/>
      <x:c r="Y392" s="136"/>
      <x:c r="Z392" s="136"/>
    </x:row>
    <x:row r="393" ht="15" hidden="0" customHeight="1">
      <x:c r="A393" s="136"/>
      <x:c r="B393" s="136"/>
      <x:c r="C393" s="136"/>
      <x:c r="D393" s="136"/>
      <x:c r="E393" s="169"/>
      <x:c r="F393" s="169"/>
      <x:c r="G393" s="169"/>
      <x:c r="H393" s="169"/>
      <x:c r="I393" s="43"/>
      <x:c r="J393" s="136"/>
      <x:c r="K393" s="136"/>
      <x:c r="L393" s="146"/>
      <x:c r="M393" s="136"/>
      <x:c r="N393" s="136"/>
      <x:c r="O393" s="136"/>
      <x:c r="P393" s="136"/>
      <x:c r="Q393" s="136"/>
      <x:c r="R393" s="136"/>
      <x:c r="S393" s="136"/>
      <x:c r="T393" s="136"/>
      <x:c r="U393" s="136"/>
      <x:c r="V393" s="136"/>
      <x:c r="W393" s="136"/>
      <x:c r="X393" s="136"/>
      <x:c r="Y393" s="136"/>
      <x:c r="Z393" s="136"/>
    </x:row>
    <x:row r="394" ht="15" hidden="0" customHeight="1">
      <x:c r="A394" s="136"/>
      <x:c r="B394" s="136"/>
      <x:c r="C394" s="136"/>
      <x:c r="D394" s="136"/>
      <x:c r="E394" s="169"/>
      <x:c r="F394" s="169"/>
      <x:c r="G394" s="169"/>
      <x:c r="H394" s="169"/>
      <x:c r="I394" s="43"/>
      <x:c r="J394" s="136"/>
      <x:c r="K394" s="136"/>
      <x:c r="L394" s="146"/>
      <x:c r="M394" s="136"/>
      <x:c r="N394" s="136"/>
      <x:c r="O394" s="136"/>
      <x:c r="P394" s="136"/>
      <x:c r="Q394" s="136"/>
      <x:c r="R394" s="136"/>
      <x:c r="S394" s="136"/>
      <x:c r="T394" s="136"/>
      <x:c r="U394" s="136"/>
      <x:c r="V394" s="136"/>
      <x:c r="W394" s="136"/>
      <x:c r="X394" s="136"/>
      <x:c r="Y394" s="136"/>
      <x:c r="Z394" s="136"/>
    </x:row>
    <x:row r="395" ht="15" hidden="0" customHeight="1">
      <x:c r="A395" s="136"/>
      <x:c r="B395" s="136"/>
      <x:c r="C395" s="136"/>
      <x:c r="D395" s="136"/>
      <x:c r="E395" s="169"/>
      <x:c r="F395" s="169"/>
      <x:c r="G395" s="169"/>
      <x:c r="H395" s="169"/>
      <x:c r="I395" s="43"/>
      <x:c r="J395" s="136"/>
      <x:c r="K395" s="136"/>
      <x:c r="L395" s="146"/>
      <x:c r="M395" s="136"/>
      <x:c r="N395" s="136"/>
      <x:c r="O395" s="136"/>
      <x:c r="P395" s="136"/>
      <x:c r="Q395" s="136"/>
      <x:c r="R395" s="136"/>
      <x:c r="S395" s="136"/>
      <x:c r="T395" s="136"/>
      <x:c r="U395" s="136"/>
      <x:c r="V395" s="136"/>
      <x:c r="W395" s="136"/>
      <x:c r="X395" s="136"/>
      <x:c r="Y395" s="136"/>
      <x:c r="Z395" s="136"/>
    </x:row>
    <x:row r="396" ht="15" hidden="0" customHeight="1">
      <x:c r="A396" s="136"/>
      <x:c r="B396" s="136"/>
      <x:c r="C396" s="136"/>
      <x:c r="D396" s="136"/>
      <x:c r="E396" s="169"/>
      <x:c r="F396" s="169"/>
      <x:c r="G396" s="169"/>
      <x:c r="H396" s="169"/>
      <x:c r="I396" s="43"/>
      <x:c r="J396" s="136"/>
      <x:c r="K396" s="136"/>
      <x:c r="L396" s="146"/>
      <x:c r="M396" s="136"/>
      <x:c r="N396" s="136"/>
      <x:c r="O396" s="136"/>
      <x:c r="P396" s="136"/>
      <x:c r="Q396" s="136"/>
      <x:c r="R396" s="136"/>
      <x:c r="S396" s="136"/>
      <x:c r="T396" s="136"/>
      <x:c r="U396" s="136"/>
      <x:c r="V396" s="136"/>
      <x:c r="W396" s="136"/>
      <x:c r="X396" s="136"/>
      <x:c r="Y396" s="136"/>
      <x:c r="Z396" s="136"/>
    </x:row>
    <x:row r="397" ht="15" hidden="0" customHeight="1">
      <x:c r="A397" s="136"/>
      <x:c r="B397" s="136"/>
      <x:c r="C397" s="136"/>
      <x:c r="D397" s="136"/>
      <x:c r="E397" s="169"/>
      <x:c r="F397" s="169"/>
      <x:c r="G397" s="169"/>
      <x:c r="H397" s="169"/>
      <x:c r="I397" s="43"/>
      <x:c r="J397" s="136"/>
      <x:c r="K397" s="136"/>
      <x:c r="L397" s="146"/>
      <x:c r="M397" s="136"/>
      <x:c r="N397" s="136"/>
      <x:c r="O397" s="136"/>
      <x:c r="P397" s="136"/>
      <x:c r="Q397" s="136"/>
      <x:c r="R397" s="136"/>
      <x:c r="S397" s="136"/>
      <x:c r="T397" s="136"/>
      <x:c r="U397" s="136"/>
      <x:c r="V397" s="136"/>
      <x:c r="W397" s="136"/>
      <x:c r="X397" s="136"/>
      <x:c r="Y397" s="136"/>
      <x:c r="Z397" s="136"/>
    </x:row>
    <x:row r="398" ht="15" hidden="0" customHeight="1">
      <x:c r="A398" s="136"/>
      <x:c r="B398" s="136"/>
      <x:c r="C398" s="136"/>
      <x:c r="D398" s="136"/>
      <x:c r="E398" s="169"/>
      <x:c r="F398" s="169"/>
      <x:c r="G398" s="169"/>
      <x:c r="H398" s="169"/>
      <x:c r="I398" s="43"/>
      <x:c r="J398" s="136"/>
      <x:c r="K398" s="136"/>
      <x:c r="L398" s="146"/>
      <x:c r="M398" s="136"/>
      <x:c r="N398" s="136"/>
      <x:c r="O398" s="136"/>
      <x:c r="P398" s="136"/>
      <x:c r="Q398" s="136"/>
      <x:c r="R398" s="136"/>
      <x:c r="S398" s="136"/>
      <x:c r="T398" s="136"/>
      <x:c r="U398" s="136"/>
      <x:c r="V398" s="136"/>
      <x:c r="W398" s="136"/>
      <x:c r="X398" s="136"/>
      <x:c r="Y398" s="136"/>
      <x:c r="Z398" s="136"/>
    </x:row>
    <x:row r="399" ht="15" hidden="0" customHeight="1">
      <x:c r="A399" s="136"/>
      <x:c r="B399" s="136"/>
      <x:c r="C399" s="136"/>
      <x:c r="D399" s="136"/>
      <x:c r="E399" s="169"/>
      <x:c r="F399" s="169"/>
      <x:c r="G399" s="169"/>
      <x:c r="H399" s="169"/>
      <x:c r="I399" s="43"/>
      <x:c r="J399" s="136"/>
      <x:c r="K399" s="136"/>
      <x:c r="L399" s="146"/>
      <x:c r="M399" s="136"/>
      <x:c r="N399" s="136"/>
      <x:c r="O399" s="136"/>
      <x:c r="P399" s="136"/>
      <x:c r="Q399" s="136"/>
      <x:c r="R399" s="136"/>
      <x:c r="S399" s="136"/>
      <x:c r="T399" s="136"/>
      <x:c r="U399" s="136"/>
      <x:c r="V399" s="136"/>
      <x:c r="W399" s="136"/>
      <x:c r="X399" s="136"/>
      <x:c r="Y399" s="136"/>
      <x:c r="Z399" s="136"/>
    </x:row>
    <x:row r="400" ht="15" hidden="0" customHeight="1">
      <x:c r="A400" s="136"/>
      <x:c r="B400" s="136"/>
      <x:c r="C400" s="136"/>
      <x:c r="D400" s="136"/>
      <x:c r="E400" s="169"/>
      <x:c r="F400" s="169"/>
      <x:c r="G400" s="169"/>
      <x:c r="H400" s="169"/>
      <x:c r="I400" s="43"/>
      <x:c r="J400" s="136"/>
      <x:c r="K400" s="136"/>
      <x:c r="L400" s="146"/>
      <x:c r="M400" s="136"/>
      <x:c r="N400" s="136"/>
      <x:c r="O400" s="136"/>
      <x:c r="P400" s="136"/>
      <x:c r="Q400" s="136"/>
      <x:c r="R400" s="136"/>
      <x:c r="S400" s="136"/>
      <x:c r="T400" s="136"/>
      <x:c r="U400" s="136"/>
      <x:c r="V400" s="136"/>
      <x:c r="W400" s="136"/>
      <x:c r="X400" s="136"/>
      <x:c r="Y400" s="136"/>
      <x:c r="Z400" s="136"/>
    </x:row>
    <x:row r="401" ht="15" hidden="0" customHeight="1">
      <x:c r="A401" s="136"/>
      <x:c r="B401" s="136"/>
      <x:c r="C401" s="136"/>
      <x:c r="D401" s="136"/>
      <x:c r="E401" s="169"/>
      <x:c r="F401" s="169"/>
      <x:c r="G401" s="169"/>
      <x:c r="H401" s="169"/>
      <x:c r="I401" s="43"/>
      <x:c r="J401" s="136"/>
      <x:c r="K401" s="136"/>
      <x:c r="L401" s="146"/>
      <x:c r="M401" s="136"/>
      <x:c r="N401" s="136"/>
      <x:c r="O401" s="136"/>
      <x:c r="P401" s="136"/>
      <x:c r="Q401" s="136"/>
      <x:c r="R401" s="136"/>
      <x:c r="S401" s="136"/>
      <x:c r="T401" s="136"/>
      <x:c r="U401" s="136"/>
      <x:c r="V401" s="136"/>
      <x:c r="W401" s="136"/>
      <x:c r="X401" s="136"/>
      <x:c r="Y401" s="136"/>
      <x:c r="Z401" s="136"/>
    </x:row>
    <x:row r="402" ht="15" hidden="0" customHeight="1">
      <x:c r="A402" s="136"/>
      <x:c r="B402" s="136"/>
      <x:c r="C402" s="136"/>
      <x:c r="D402" s="136"/>
      <x:c r="E402" s="169"/>
      <x:c r="F402" s="169"/>
      <x:c r="G402" s="169"/>
      <x:c r="H402" s="169"/>
      <x:c r="I402" s="43"/>
      <x:c r="J402" s="136"/>
      <x:c r="K402" s="136"/>
      <x:c r="L402" s="146"/>
      <x:c r="M402" s="136"/>
      <x:c r="N402" s="136"/>
      <x:c r="O402" s="136"/>
      <x:c r="P402" s="136"/>
      <x:c r="Q402" s="136"/>
      <x:c r="R402" s="136"/>
      <x:c r="S402" s="136"/>
      <x:c r="T402" s="136"/>
      <x:c r="U402" s="136"/>
      <x:c r="V402" s="136"/>
      <x:c r="W402" s="136"/>
      <x:c r="X402" s="136"/>
      <x:c r="Y402" s="136"/>
      <x:c r="Z402" s="136"/>
    </x:row>
    <x:row r="403" ht="15" hidden="0" customHeight="1">
      <x:c r="A403" s="136"/>
      <x:c r="B403" s="136"/>
      <x:c r="C403" s="136"/>
      <x:c r="D403" s="136"/>
      <x:c r="E403" s="169"/>
      <x:c r="F403" s="169"/>
      <x:c r="G403" s="169"/>
      <x:c r="H403" s="169"/>
      <x:c r="I403" s="43"/>
      <x:c r="J403" s="136"/>
      <x:c r="K403" s="136"/>
      <x:c r="L403" s="146"/>
      <x:c r="M403" s="136"/>
      <x:c r="N403" s="136"/>
      <x:c r="O403" s="136"/>
      <x:c r="P403" s="136"/>
      <x:c r="Q403" s="136"/>
      <x:c r="R403" s="136"/>
      <x:c r="S403" s="136"/>
      <x:c r="T403" s="136"/>
      <x:c r="U403" s="136"/>
      <x:c r="V403" s="136"/>
      <x:c r="W403" s="136"/>
      <x:c r="X403" s="136"/>
      <x:c r="Y403" s="136"/>
      <x:c r="Z403" s="136"/>
    </x:row>
    <x:row r="404" ht="15" hidden="0" customHeight="1">
      <x:c r="A404" s="136"/>
      <x:c r="B404" s="136"/>
      <x:c r="C404" s="136"/>
      <x:c r="D404" s="136"/>
      <x:c r="E404" s="169"/>
      <x:c r="F404" s="169"/>
      <x:c r="G404" s="169"/>
      <x:c r="H404" s="169"/>
      <x:c r="I404" s="43"/>
      <x:c r="J404" s="136"/>
      <x:c r="K404" s="136"/>
      <x:c r="L404" s="146"/>
      <x:c r="M404" s="136"/>
      <x:c r="N404" s="136"/>
      <x:c r="O404" s="136"/>
      <x:c r="P404" s="136"/>
      <x:c r="Q404" s="136"/>
      <x:c r="R404" s="136"/>
      <x:c r="S404" s="136"/>
      <x:c r="T404" s="136"/>
      <x:c r="U404" s="136"/>
      <x:c r="V404" s="136"/>
      <x:c r="W404" s="136"/>
      <x:c r="X404" s="136"/>
      <x:c r="Y404" s="136"/>
      <x:c r="Z404" s="136"/>
    </x:row>
    <x:row r="405" ht="15" hidden="0" customHeight="1">
      <x:c r="A405" s="136"/>
      <x:c r="B405" s="136"/>
      <x:c r="C405" s="136"/>
      <x:c r="D405" s="136"/>
      <x:c r="E405" s="169"/>
      <x:c r="F405" s="169"/>
      <x:c r="G405" s="169"/>
      <x:c r="H405" s="169"/>
      <x:c r="I405" s="43"/>
      <x:c r="J405" s="136"/>
      <x:c r="K405" s="136"/>
      <x:c r="L405" s="146"/>
      <x:c r="M405" s="136"/>
      <x:c r="N405" s="136"/>
      <x:c r="O405" s="136"/>
      <x:c r="P405" s="136"/>
      <x:c r="Q405" s="136"/>
      <x:c r="R405" s="136"/>
      <x:c r="S405" s="136"/>
      <x:c r="T405" s="136"/>
      <x:c r="U405" s="136"/>
      <x:c r="V405" s="136"/>
      <x:c r="W405" s="136"/>
      <x:c r="X405" s="136"/>
      <x:c r="Y405" s="136"/>
      <x:c r="Z405" s="136"/>
    </x:row>
    <x:row r="406" ht="15" hidden="0" customHeight="1">
      <x:c r="A406" s="136"/>
      <x:c r="B406" s="136"/>
      <x:c r="C406" s="136"/>
      <x:c r="D406" s="136"/>
      <x:c r="E406" s="169"/>
      <x:c r="F406" s="169"/>
      <x:c r="G406" s="169"/>
      <x:c r="H406" s="169"/>
      <x:c r="I406" s="43"/>
      <x:c r="J406" s="136"/>
      <x:c r="K406" s="136"/>
      <x:c r="L406" s="146"/>
      <x:c r="M406" s="136"/>
      <x:c r="N406" s="136"/>
      <x:c r="O406" s="136"/>
      <x:c r="P406" s="136"/>
      <x:c r="Q406" s="136"/>
      <x:c r="R406" s="136"/>
      <x:c r="S406" s="136"/>
      <x:c r="T406" s="136"/>
      <x:c r="U406" s="136"/>
      <x:c r="V406" s="136"/>
      <x:c r="W406" s="136"/>
      <x:c r="X406" s="136"/>
      <x:c r="Y406" s="136"/>
      <x:c r="Z406" s="136"/>
    </x:row>
    <x:row r="407" ht="15" hidden="0" customHeight="1">
      <x:c r="A407" s="136"/>
      <x:c r="B407" s="136"/>
      <x:c r="C407" s="136"/>
      <x:c r="D407" s="136"/>
      <x:c r="E407" s="169"/>
      <x:c r="F407" s="169"/>
      <x:c r="G407" s="169"/>
      <x:c r="H407" s="169"/>
      <x:c r="I407" s="43"/>
      <x:c r="J407" s="136"/>
      <x:c r="K407" s="136"/>
      <x:c r="L407" s="146"/>
      <x:c r="M407" s="136"/>
      <x:c r="N407" s="136"/>
      <x:c r="O407" s="136"/>
      <x:c r="P407" s="136"/>
      <x:c r="Q407" s="136"/>
      <x:c r="R407" s="136"/>
      <x:c r="S407" s="136"/>
      <x:c r="T407" s="136"/>
      <x:c r="U407" s="136"/>
      <x:c r="V407" s="136"/>
      <x:c r="W407" s="136"/>
      <x:c r="X407" s="136"/>
      <x:c r="Y407" s="136"/>
      <x:c r="Z407" s="136"/>
    </x:row>
    <x:row r="408" ht="15" hidden="0" customHeight="1">
      <x:c r="A408" s="136"/>
      <x:c r="B408" s="136"/>
      <x:c r="C408" s="136"/>
      <x:c r="D408" s="136"/>
      <x:c r="E408" s="169"/>
      <x:c r="F408" s="169"/>
      <x:c r="G408" s="169"/>
      <x:c r="H408" s="169"/>
      <x:c r="I408" s="43"/>
      <x:c r="J408" s="136"/>
      <x:c r="K408" s="136"/>
      <x:c r="L408" s="146"/>
      <x:c r="M408" s="136"/>
      <x:c r="N408" s="136"/>
      <x:c r="O408" s="136"/>
      <x:c r="P408" s="136"/>
      <x:c r="Q408" s="136"/>
      <x:c r="R408" s="136"/>
      <x:c r="S408" s="136"/>
      <x:c r="T408" s="136"/>
      <x:c r="U408" s="136"/>
      <x:c r="V408" s="136"/>
      <x:c r="W408" s="136"/>
      <x:c r="X408" s="136"/>
      <x:c r="Y408" s="136"/>
      <x:c r="Z408" s="136"/>
    </x:row>
    <x:row r="409" ht="15" hidden="0" customHeight="1">
      <x:c r="A409" s="136"/>
      <x:c r="B409" s="136"/>
      <x:c r="C409" s="136"/>
      <x:c r="D409" s="136"/>
      <x:c r="E409" s="169"/>
      <x:c r="F409" s="169"/>
      <x:c r="G409" s="169"/>
      <x:c r="H409" s="169"/>
      <x:c r="I409" s="43"/>
      <x:c r="J409" s="136"/>
      <x:c r="K409" s="136"/>
      <x:c r="L409" s="146"/>
      <x:c r="M409" s="136"/>
      <x:c r="N409" s="136"/>
      <x:c r="O409" s="136"/>
      <x:c r="P409" s="136"/>
      <x:c r="Q409" s="136"/>
      <x:c r="R409" s="136"/>
      <x:c r="S409" s="136"/>
      <x:c r="T409" s="136"/>
      <x:c r="U409" s="136"/>
      <x:c r="V409" s="136"/>
      <x:c r="W409" s="136"/>
      <x:c r="X409" s="136"/>
      <x:c r="Y409" s="136"/>
      <x:c r="Z409" s="136"/>
    </x:row>
    <x:row r="410" ht="15" hidden="0" customHeight="1">
      <x:c r="A410" s="136"/>
      <x:c r="B410" s="136"/>
      <x:c r="C410" s="136"/>
      <x:c r="D410" s="136"/>
      <x:c r="E410" s="169"/>
      <x:c r="F410" s="169"/>
      <x:c r="G410" s="169"/>
      <x:c r="H410" s="169"/>
      <x:c r="I410" s="43"/>
      <x:c r="J410" s="136"/>
      <x:c r="K410" s="136"/>
      <x:c r="L410" s="146"/>
      <x:c r="M410" s="136"/>
      <x:c r="N410" s="136"/>
      <x:c r="O410" s="136"/>
      <x:c r="P410" s="136"/>
      <x:c r="Q410" s="136"/>
      <x:c r="R410" s="136"/>
      <x:c r="S410" s="136"/>
      <x:c r="T410" s="136"/>
      <x:c r="U410" s="136"/>
      <x:c r="V410" s="136"/>
      <x:c r="W410" s="136"/>
      <x:c r="X410" s="136"/>
      <x:c r="Y410" s="136"/>
      <x:c r="Z410" s="136"/>
    </x:row>
    <x:row r="411" ht="15" hidden="0" customHeight="1">
      <x:c r="A411" s="136"/>
      <x:c r="B411" s="136"/>
      <x:c r="C411" s="136"/>
      <x:c r="D411" s="136"/>
      <x:c r="E411" s="169"/>
      <x:c r="F411" s="169"/>
      <x:c r="G411" s="169"/>
      <x:c r="H411" s="169"/>
      <x:c r="I411" s="43"/>
      <x:c r="J411" s="136"/>
      <x:c r="K411" s="136"/>
      <x:c r="L411" s="146"/>
      <x:c r="M411" s="136"/>
      <x:c r="N411" s="136"/>
      <x:c r="O411" s="136"/>
      <x:c r="P411" s="136"/>
      <x:c r="Q411" s="136"/>
      <x:c r="R411" s="136"/>
      <x:c r="S411" s="136"/>
      <x:c r="T411" s="136"/>
      <x:c r="U411" s="136"/>
      <x:c r="V411" s="136"/>
      <x:c r="W411" s="136"/>
      <x:c r="X411" s="136"/>
      <x:c r="Y411" s="136"/>
      <x:c r="Z411" s="136"/>
    </x:row>
    <x:row r="412" ht="15" hidden="0" customHeight="1">
      <x:c r="A412" s="136"/>
      <x:c r="B412" s="136"/>
      <x:c r="C412" s="136"/>
      <x:c r="D412" s="136"/>
      <x:c r="E412" s="169"/>
      <x:c r="F412" s="169"/>
      <x:c r="G412" s="169"/>
      <x:c r="H412" s="169"/>
      <x:c r="I412" s="43"/>
      <x:c r="J412" s="136"/>
      <x:c r="K412" s="136"/>
      <x:c r="L412" s="146"/>
      <x:c r="M412" s="136"/>
      <x:c r="N412" s="136"/>
      <x:c r="O412" s="136"/>
      <x:c r="P412" s="136"/>
      <x:c r="Q412" s="136"/>
      <x:c r="R412" s="136"/>
      <x:c r="S412" s="136"/>
      <x:c r="T412" s="136"/>
      <x:c r="U412" s="136"/>
      <x:c r="V412" s="136"/>
      <x:c r="W412" s="136"/>
      <x:c r="X412" s="136"/>
      <x:c r="Y412" s="136"/>
      <x:c r="Z412" s="136"/>
    </x:row>
    <x:row r="413" ht="15" hidden="0" customHeight="1">
      <x:c r="A413" s="136"/>
      <x:c r="B413" s="136"/>
      <x:c r="C413" s="136"/>
      <x:c r="D413" s="136"/>
      <x:c r="E413" s="169"/>
      <x:c r="F413" s="169"/>
      <x:c r="G413" s="169"/>
      <x:c r="H413" s="169"/>
      <x:c r="I413" s="43"/>
      <x:c r="J413" s="136"/>
      <x:c r="K413" s="136"/>
      <x:c r="L413" s="146"/>
      <x:c r="M413" s="136"/>
      <x:c r="N413" s="136"/>
      <x:c r="O413" s="136"/>
      <x:c r="P413" s="136"/>
      <x:c r="Q413" s="136"/>
      <x:c r="R413" s="136"/>
      <x:c r="S413" s="136"/>
      <x:c r="T413" s="136"/>
      <x:c r="U413" s="136"/>
      <x:c r="V413" s="136"/>
      <x:c r="W413" s="136"/>
      <x:c r="X413" s="136"/>
      <x:c r="Y413" s="136"/>
      <x:c r="Z413" s="136"/>
    </x:row>
    <x:row r="414" ht="15" hidden="0" customHeight="1">
      <x:c r="A414" s="136"/>
      <x:c r="B414" s="136"/>
      <x:c r="C414" s="136"/>
      <x:c r="D414" s="136"/>
      <x:c r="E414" s="169"/>
      <x:c r="F414" s="169"/>
      <x:c r="G414" s="169"/>
      <x:c r="H414" s="169"/>
      <x:c r="I414" s="43"/>
      <x:c r="J414" s="136"/>
      <x:c r="K414" s="136"/>
      <x:c r="L414" s="146"/>
      <x:c r="M414" s="136"/>
      <x:c r="N414" s="136"/>
      <x:c r="O414" s="136"/>
      <x:c r="P414" s="136"/>
      <x:c r="Q414" s="136"/>
      <x:c r="R414" s="136"/>
      <x:c r="S414" s="136"/>
      <x:c r="T414" s="136"/>
      <x:c r="U414" s="136"/>
      <x:c r="V414" s="136"/>
      <x:c r="W414" s="136"/>
      <x:c r="X414" s="136"/>
      <x:c r="Y414" s="136"/>
      <x:c r="Z414" s="136"/>
    </x:row>
    <x:row r="415" ht="15" hidden="0" customHeight="1">
      <x:c r="A415" s="136"/>
      <x:c r="B415" s="136"/>
      <x:c r="C415" s="136"/>
      <x:c r="D415" s="136"/>
      <x:c r="E415" s="169"/>
      <x:c r="F415" s="169"/>
      <x:c r="G415" s="169"/>
      <x:c r="H415" s="169"/>
      <x:c r="I415" s="43"/>
      <x:c r="J415" s="136"/>
      <x:c r="K415" s="136"/>
      <x:c r="L415" s="146"/>
      <x:c r="M415" s="136"/>
      <x:c r="N415" s="136"/>
      <x:c r="O415" s="136"/>
      <x:c r="P415" s="136"/>
      <x:c r="Q415" s="136"/>
      <x:c r="R415" s="136"/>
      <x:c r="S415" s="136"/>
      <x:c r="T415" s="136"/>
      <x:c r="U415" s="136"/>
      <x:c r="V415" s="136"/>
      <x:c r="W415" s="136"/>
      <x:c r="X415" s="136"/>
      <x:c r="Y415" s="136"/>
      <x:c r="Z415" s="136"/>
    </x:row>
    <x:row r="416" ht="15" hidden="0" customHeight="1">
      <x:c r="A416" s="136"/>
      <x:c r="B416" s="136"/>
      <x:c r="C416" s="136"/>
      <x:c r="D416" s="136"/>
      <x:c r="E416" s="169"/>
      <x:c r="F416" s="169"/>
      <x:c r="G416" s="169"/>
      <x:c r="H416" s="169"/>
      <x:c r="I416" s="43"/>
      <x:c r="J416" s="136"/>
      <x:c r="K416" s="136"/>
      <x:c r="L416" s="146"/>
      <x:c r="M416" s="136"/>
      <x:c r="N416" s="136"/>
      <x:c r="O416" s="136"/>
      <x:c r="P416" s="136"/>
      <x:c r="Q416" s="136"/>
      <x:c r="R416" s="136"/>
      <x:c r="S416" s="136"/>
      <x:c r="T416" s="136"/>
      <x:c r="U416" s="136"/>
      <x:c r="V416" s="136"/>
      <x:c r="W416" s="136"/>
      <x:c r="X416" s="136"/>
      <x:c r="Y416" s="136"/>
      <x:c r="Z416" s="136"/>
    </x:row>
    <x:row r="417" ht="15" hidden="0" customHeight="1">
      <x:c r="A417" s="136"/>
      <x:c r="B417" s="136"/>
      <x:c r="C417" s="136"/>
      <x:c r="D417" s="136"/>
      <x:c r="E417" s="169"/>
      <x:c r="F417" s="169"/>
      <x:c r="G417" s="169"/>
      <x:c r="H417" s="169"/>
      <x:c r="I417" s="43"/>
      <x:c r="J417" s="136"/>
      <x:c r="K417" s="136"/>
      <x:c r="L417" s="146"/>
      <x:c r="M417" s="136"/>
      <x:c r="N417" s="136"/>
      <x:c r="O417" s="136"/>
      <x:c r="P417" s="136"/>
      <x:c r="Q417" s="136"/>
      <x:c r="R417" s="136"/>
      <x:c r="S417" s="136"/>
      <x:c r="T417" s="136"/>
      <x:c r="U417" s="136"/>
      <x:c r="V417" s="136"/>
      <x:c r="W417" s="136"/>
      <x:c r="X417" s="136"/>
      <x:c r="Y417" s="136"/>
      <x:c r="Z417" s="136"/>
    </x:row>
    <x:row r="418" ht="15" hidden="0" customHeight="1">
      <x:c r="A418" s="136"/>
      <x:c r="B418" s="136"/>
      <x:c r="C418" s="136"/>
      <x:c r="D418" s="136"/>
      <x:c r="E418" s="169"/>
      <x:c r="F418" s="169"/>
      <x:c r="G418" s="169"/>
      <x:c r="H418" s="169"/>
      <x:c r="I418" s="43"/>
      <x:c r="J418" s="136"/>
      <x:c r="K418" s="136"/>
      <x:c r="L418" s="146"/>
      <x:c r="M418" s="136"/>
      <x:c r="N418" s="136"/>
      <x:c r="O418" s="136"/>
      <x:c r="P418" s="136"/>
      <x:c r="Q418" s="136"/>
      <x:c r="R418" s="136"/>
      <x:c r="S418" s="136"/>
      <x:c r="T418" s="136"/>
      <x:c r="U418" s="136"/>
      <x:c r="V418" s="136"/>
      <x:c r="W418" s="136"/>
      <x:c r="X418" s="136"/>
      <x:c r="Y418" s="136"/>
      <x:c r="Z418" s="136"/>
    </x:row>
    <x:row r="419" ht="15" hidden="0" customHeight="1">
      <x:c r="A419" s="136"/>
      <x:c r="B419" s="136"/>
      <x:c r="C419" s="136"/>
      <x:c r="D419" s="136"/>
      <x:c r="E419" s="169"/>
      <x:c r="F419" s="169"/>
      <x:c r="G419" s="169"/>
      <x:c r="H419" s="169"/>
      <x:c r="I419" s="43"/>
      <x:c r="J419" s="136"/>
      <x:c r="K419" s="136"/>
      <x:c r="L419" s="146"/>
      <x:c r="M419" s="136"/>
      <x:c r="N419" s="136"/>
      <x:c r="O419" s="136"/>
      <x:c r="P419" s="136"/>
      <x:c r="Q419" s="136"/>
      <x:c r="R419" s="136"/>
      <x:c r="S419" s="136"/>
      <x:c r="T419" s="136"/>
      <x:c r="U419" s="136"/>
      <x:c r="V419" s="136"/>
      <x:c r="W419" s="136"/>
      <x:c r="X419" s="136"/>
      <x:c r="Y419" s="136"/>
      <x:c r="Z419" s="136"/>
    </x:row>
    <x:row r="420" ht="15" hidden="0" customHeight="1">
      <x:c r="A420" s="136"/>
      <x:c r="B420" s="136"/>
      <x:c r="C420" s="136"/>
      <x:c r="D420" s="136"/>
      <x:c r="E420" s="169"/>
      <x:c r="F420" s="169"/>
      <x:c r="G420" s="169"/>
      <x:c r="H420" s="169"/>
      <x:c r="I420" s="43"/>
      <x:c r="J420" s="136"/>
      <x:c r="K420" s="136"/>
      <x:c r="L420" s="146"/>
      <x:c r="M420" s="136"/>
      <x:c r="N420" s="136"/>
      <x:c r="O420" s="136"/>
      <x:c r="P420" s="136"/>
      <x:c r="Q420" s="136"/>
      <x:c r="R420" s="136"/>
      <x:c r="S420" s="136"/>
      <x:c r="T420" s="136"/>
      <x:c r="U420" s="136"/>
      <x:c r="V420" s="136"/>
      <x:c r="W420" s="136"/>
      <x:c r="X420" s="136"/>
      <x:c r="Y420" s="136"/>
      <x:c r="Z420" s="136"/>
    </x:row>
    <x:row r="421" ht="15" hidden="0" customHeight="1">
      <x:c r="A421" s="136"/>
      <x:c r="B421" s="136"/>
      <x:c r="C421" s="136"/>
      <x:c r="D421" s="136"/>
      <x:c r="E421" s="169"/>
      <x:c r="F421" s="169"/>
      <x:c r="G421" s="169"/>
      <x:c r="H421" s="169"/>
      <x:c r="I421" s="43"/>
      <x:c r="J421" s="136"/>
      <x:c r="K421" s="136"/>
      <x:c r="L421" s="146"/>
      <x:c r="M421" s="136"/>
      <x:c r="N421" s="136"/>
      <x:c r="O421" s="136"/>
      <x:c r="P421" s="136"/>
      <x:c r="Q421" s="136"/>
      <x:c r="R421" s="136"/>
      <x:c r="S421" s="136"/>
      <x:c r="T421" s="136"/>
      <x:c r="U421" s="136"/>
      <x:c r="V421" s="136"/>
      <x:c r="W421" s="136"/>
      <x:c r="X421" s="136"/>
      <x:c r="Y421" s="136"/>
      <x:c r="Z421" s="136"/>
    </x:row>
    <x:row r="422" ht="15" hidden="0" customHeight="1">
      <x:c r="A422" s="136"/>
      <x:c r="B422" s="136"/>
      <x:c r="C422" s="136"/>
      <x:c r="D422" s="136"/>
      <x:c r="E422" s="169"/>
      <x:c r="F422" s="169"/>
      <x:c r="G422" s="169"/>
      <x:c r="H422" s="169"/>
      <x:c r="I422" s="43"/>
      <x:c r="J422" s="136"/>
      <x:c r="K422" s="136"/>
      <x:c r="L422" s="146"/>
      <x:c r="M422" s="136"/>
      <x:c r="N422" s="136"/>
      <x:c r="O422" s="136"/>
      <x:c r="P422" s="136"/>
      <x:c r="Q422" s="136"/>
      <x:c r="R422" s="136"/>
      <x:c r="S422" s="136"/>
      <x:c r="T422" s="136"/>
      <x:c r="U422" s="136"/>
      <x:c r="V422" s="136"/>
      <x:c r="W422" s="136"/>
      <x:c r="X422" s="136"/>
      <x:c r="Y422" s="136"/>
      <x:c r="Z422" s="136"/>
    </x:row>
    <x:row r="423" ht="15" hidden="0" customHeight="1">
      <x:c r="A423" s="136"/>
      <x:c r="B423" s="136"/>
      <x:c r="C423" s="136"/>
      <x:c r="D423" s="136"/>
      <x:c r="E423" s="169"/>
      <x:c r="F423" s="169"/>
      <x:c r="G423" s="169"/>
      <x:c r="H423" s="169"/>
      <x:c r="I423" s="43"/>
      <x:c r="J423" s="136"/>
      <x:c r="K423" s="136"/>
      <x:c r="L423" s="146"/>
      <x:c r="M423" s="136"/>
      <x:c r="N423" s="136"/>
      <x:c r="O423" s="136"/>
      <x:c r="P423" s="136"/>
      <x:c r="Q423" s="136"/>
      <x:c r="R423" s="136"/>
      <x:c r="S423" s="136"/>
      <x:c r="T423" s="136"/>
      <x:c r="U423" s="136"/>
      <x:c r="V423" s="136"/>
      <x:c r="W423" s="136"/>
      <x:c r="X423" s="136"/>
      <x:c r="Y423" s="136"/>
      <x:c r="Z423" s="136"/>
    </x:row>
    <x:row r="424" ht="15" hidden="0" customHeight="1">
      <x:c r="A424" s="136"/>
      <x:c r="B424" s="136"/>
      <x:c r="C424" s="136"/>
      <x:c r="D424" s="136"/>
      <x:c r="E424" s="169"/>
      <x:c r="F424" s="169"/>
      <x:c r="G424" s="169"/>
      <x:c r="H424" s="169"/>
      <x:c r="I424" s="43"/>
      <x:c r="J424" s="136"/>
      <x:c r="K424" s="136"/>
      <x:c r="L424" s="146"/>
      <x:c r="M424" s="136"/>
      <x:c r="N424" s="136"/>
      <x:c r="O424" s="136"/>
      <x:c r="P424" s="136"/>
      <x:c r="Q424" s="136"/>
      <x:c r="R424" s="136"/>
      <x:c r="S424" s="136"/>
      <x:c r="T424" s="136"/>
      <x:c r="U424" s="136"/>
      <x:c r="V424" s="136"/>
      <x:c r="W424" s="136"/>
      <x:c r="X424" s="136"/>
      <x:c r="Y424" s="136"/>
      <x:c r="Z424" s="136"/>
    </x:row>
    <x:row r="425" ht="15" hidden="0" customHeight="1">
      <x:c r="A425" s="136"/>
      <x:c r="B425" s="136"/>
      <x:c r="C425" s="136"/>
      <x:c r="D425" s="136"/>
      <x:c r="E425" s="169"/>
      <x:c r="F425" s="169"/>
      <x:c r="G425" s="169"/>
      <x:c r="H425" s="169"/>
      <x:c r="I425" s="43"/>
      <x:c r="J425" s="136"/>
      <x:c r="K425" s="136"/>
      <x:c r="L425" s="146"/>
      <x:c r="M425" s="136"/>
      <x:c r="N425" s="136"/>
      <x:c r="O425" s="136"/>
      <x:c r="P425" s="136"/>
      <x:c r="Q425" s="136"/>
      <x:c r="R425" s="136"/>
      <x:c r="S425" s="136"/>
      <x:c r="T425" s="136"/>
      <x:c r="U425" s="136"/>
      <x:c r="V425" s="136"/>
      <x:c r="W425" s="136"/>
      <x:c r="X425" s="136"/>
      <x:c r="Y425" s="136"/>
      <x:c r="Z425" s="136"/>
    </x:row>
    <x:row r="426" ht="15" hidden="0" customHeight="1">
      <x:c r="A426" s="136"/>
      <x:c r="B426" s="136"/>
      <x:c r="C426" s="136"/>
      <x:c r="D426" s="136"/>
      <x:c r="E426" s="169"/>
      <x:c r="F426" s="169"/>
      <x:c r="G426" s="169"/>
      <x:c r="H426" s="169"/>
      <x:c r="I426" s="43"/>
      <x:c r="J426" s="136"/>
      <x:c r="K426" s="136"/>
      <x:c r="L426" s="146"/>
      <x:c r="M426" s="136"/>
      <x:c r="N426" s="136"/>
      <x:c r="O426" s="136"/>
      <x:c r="P426" s="136"/>
      <x:c r="Q426" s="136"/>
      <x:c r="R426" s="136"/>
      <x:c r="S426" s="136"/>
      <x:c r="T426" s="136"/>
      <x:c r="U426" s="136"/>
      <x:c r="V426" s="136"/>
      <x:c r="W426" s="136"/>
      <x:c r="X426" s="136"/>
      <x:c r="Y426" s="136"/>
      <x:c r="Z426" s="136"/>
    </x:row>
    <x:row r="427" ht="15" hidden="0" customHeight="1">
      <x:c r="A427" s="136"/>
      <x:c r="B427" s="136"/>
      <x:c r="C427" s="136"/>
      <x:c r="D427" s="136"/>
      <x:c r="E427" s="169"/>
      <x:c r="F427" s="169"/>
      <x:c r="G427" s="169"/>
      <x:c r="H427" s="169"/>
      <x:c r="I427" s="43"/>
      <x:c r="J427" s="136"/>
      <x:c r="K427" s="136"/>
      <x:c r="L427" s="146"/>
      <x:c r="M427" s="136"/>
      <x:c r="N427" s="136"/>
      <x:c r="O427" s="136"/>
      <x:c r="P427" s="136"/>
      <x:c r="Q427" s="136"/>
      <x:c r="R427" s="136"/>
      <x:c r="S427" s="136"/>
      <x:c r="T427" s="136"/>
      <x:c r="U427" s="136"/>
      <x:c r="V427" s="136"/>
      <x:c r="W427" s="136"/>
      <x:c r="X427" s="136"/>
      <x:c r="Y427" s="136"/>
      <x:c r="Z427" s="136"/>
    </x:row>
    <x:row r="428" ht="15" hidden="0" customHeight="1">
      <x:c r="A428" s="136"/>
      <x:c r="B428" s="136"/>
      <x:c r="C428" s="136"/>
      <x:c r="D428" s="136"/>
      <x:c r="E428" s="169"/>
      <x:c r="F428" s="169"/>
      <x:c r="G428" s="169"/>
      <x:c r="H428" s="169"/>
      <x:c r="I428" s="43"/>
      <x:c r="J428" s="136"/>
      <x:c r="K428" s="136"/>
      <x:c r="L428" s="146"/>
      <x:c r="M428" s="136"/>
      <x:c r="N428" s="136"/>
      <x:c r="O428" s="136"/>
      <x:c r="P428" s="136"/>
      <x:c r="Q428" s="136"/>
      <x:c r="R428" s="136"/>
      <x:c r="S428" s="136"/>
      <x:c r="T428" s="136"/>
      <x:c r="U428" s="136"/>
      <x:c r="V428" s="136"/>
      <x:c r="W428" s="136"/>
      <x:c r="X428" s="136"/>
      <x:c r="Y428" s="136"/>
      <x:c r="Z428" s="136"/>
    </x:row>
    <x:row r="429" ht="15" hidden="0" customHeight="1">
      <x:c r="A429" s="136"/>
      <x:c r="B429" s="136"/>
      <x:c r="C429" s="136"/>
      <x:c r="D429" s="136"/>
      <x:c r="E429" s="169"/>
      <x:c r="F429" s="169"/>
      <x:c r="G429" s="169"/>
      <x:c r="H429" s="169"/>
      <x:c r="I429" s="43"/>
      <x:c r="J429" s="136"/>
      <x:c r="K429" s="136"/>
      <x:c r="L429" s="146"/>
      <x:c r="M429" s="136"/>
      <x:c r="N429" s="136"/>
      <x:c r="O429" s="136"/>
      <x:c r="P429" s="136"/>
      <x:c r="Q429" s="136"/>
      <x:c r="R429" s="136"/>
      <x:c r="S429" s="136"/>
      <x:c r="T429" s="136"/>
      <x:c r="U429" s="136"/>
      <x:c r="V429" s="136"/>
      <x:c r="W429" s="136"/>
      <x:c r="X429" s="136"/>
      <x:c r="Y429" s="136"/>
      <x:c r="Z429" s="136"/>
    </x:row>
    <x:row r="430" ht="15" hidden="0" customHeight="1">
      <x:c r="A430" s="136"/>
      <x:c r="B430" s="136"/>
      <x:c r="C430" s="136"/>
      <x:c r="D430" s="136"/>
      <x:c r="E430" s="169"/>
      <x:c r="F430" s="169"/>
      <x:c r="G430" s="169"/>
      <x:c r="H430" s="169"/>
      <x:c r="I430" s="43"/>
      <x:c r="J430" s="136"/>
      <x:c r="K430" s="136"/>
      <x:c r="L430" s="146"/>
      <x:c r="M430" s="136"/>
      <x:c r="N430" s="136"/>
      <x:c r="O430" s="136"/>
      <x:c r="P430" s="136"/>
      <x:c r="Q430" s="136"/>
      <x:c r="R430" s="136"/>
      <x:c r="S430" s="136"/>
      <x:c r="T430" s="136"/>
      <x:c r="U430" s="136"/>
      <x:c r="V430" s="136"/>
      <x:c r="W430" s="136"/>
      <x:c r="X430" s="136"/>
      <x:c r="Y430" s="136"/>
      <x:c r="Z430" s="136"/>
    </x:row>
    <x:row r="431" ht="15" hidden="0" customHeight="1">
      <x:c r="A431" s="136"/>
      <x:c r="B431" s="136"/>
      <x:c r="C431" s="136"/>
      <x:c r="D431" s="136"/>
      <x:c r="E431" s="169"/>
      <x:c r="F431" s="169"/>
      <x:c r="G431" s="169"/>
      <x:c r="H431" s="169"/>
      <x:c r="I431" s="43"/>
      <x:c r="J431" s="136"/>
      <x:c r="K431" s="136"/>
      <x:c r="L431" s="146"/>
      <x:c r="M431" s="136"/>
      <x:c r="N431" s="136"/>
      <x:c r="O431" s="136"/>
      <x:c r="P431" s="136"/>
      <x:c r="Q431" s="136"/>
      <x:c r="R431" s="136"/>
      <x:c r="S431" s="136"/>
      <x:c r="T431" s="136"/>
      <x:c r="U431" s="136"/>
      <x:c r="V431" s="136"/>
      <x:c r="W431" s="136"/>
      <x:c r="X431" s="136"/>
      <x:c r="Y431" s="136"/>
      <x:c r="Z431" s="136"/>
    </x:row>
    <x:row r="432" ht="15" hidden="0" customHeight="1">
      <x:c r="A432" s="136"/>
      <x:c r="B432" s="136"/>
      <x:c r="C432" s="136"/>
      <x:c r="D432" s="136"/>
      <x:c r="E432" s="169"/>
      <x:c r="F432" s="169"/>
      <x:c r="G432" s="169"/>
      <x:c r="H432" s="169"/>
      <x:c r="I432" s="43"/>
      <x:c r="J432" s="136"/>
      <x:c r="K432" s="136"/>
      <x:c r="L432" s="146"/>
      <x:c r="M432" s="136"/>
      <x:c r="N432" s="136"/>
      <x:c r="O432" s="136"/>
      <x:c r="P432" s="136"/>
      <x:c r="Q432" s="136"/>
      <x:c r="R432" s="136"/>
      <x:c r="S432" s="136"/>
      <x:c r="T432" s="136"/>
      <x:c r="U432" s="136"/>
      <x:c r="V432" s="136"/>
      <x:c r="W432" s="136"/>
      <x:c r="X432" s="136"/>
      <x:c r="Y432" s="136"/>
      <x:c r="Z432" s="136"/>
    </x:row>
    <x:row r="433" ht="15" hidden="0" customHeight="1">
      <x:c r="A433" s="136"/>
      <x:c r="B433" s="136"/>
      <x:c r="C433" s="136"/>
      <x:c r="D433" s="136"/>
      <x:c r="E433" s="169"/>
      <x:c r="F433" s="169"/>
      <x:c r="G433" s="169"/>
      <x:c r="H433" s="169"/>
      <x:c r="I433" s="43"/>
      <x:c r="J433" s="136"/>
      <x:c r="K433" s="136"/>
      <x:c r="L433" s="146"/>
      <x:c r="M433" s="136"/>
      <x:c r="N433" s="136"/>
      <x:c r="O433" s="136"/>
      <x:c r="P433" s="136"/>
      <x:c r="Q433" s="136"/>
      <x:c r="R433" s="136"/>
      <x:c r="S433" s="136"/>
      <x:c r="T433" s="136"/>
      <x:c r="U433" s="136"/>
      <x:c r="V433" s="136"/>
      <x:c r="W433" s="136"/>
      <x:c r="X433" s="136"/>
      <x:c r="Y433" s="136"/>
      <x:c r="Z433" s="136"/>
    </x:row>
    <x:row r="434" ht="15" hidden="0" customHeight="1">
      <x:c r="A434" s="136"/>
      <x:c r="B434" s="136"/>
      <x:c r="C434" s="136"/>
      <x:c r="D434" s="136"/>
      <x:c r="E434" s="169"/>
      <x:c r="F434" s="169"/>
      <x:c r="G434" s="169"/>
      <x:c r="H434" s="169"/>
      <x:c r="I434" s="43"/>
      <x:c r="J434" s="136"/>
      <x:c r="K434" s="136"/>
      <x:c r="L434" s="146"/>
      <x:c r="M434" s="136"/>
      <x:c r="N434" s="136"/>
      <x:c r="O434" s="136"/>
      <x:c r="P434" s="136"/>
      <x:c r="Q434" s="136"/>
      <x:c r="R434" s="136"/>
      <x:c r="S434" s="136"/>
      <x:c r="T434" s="136"/>
      <x:c r="U434" s="136"/>
      <x:c r="V434" s="136"/>
      <x:c r="W434" s="136"/>
      <x:c r="X434" s="136"/>
      <x:c r="Y434" s="136"/>
      <x:c r="Z434" s="136"/>
    </x:row>
    <x:row r="435" ht="15" hidden="0" customHeight="1">
      <x:c r="A435" s="136"/>
      <x:c r="B435" s="136"/>
      <x:c r="C435" s="136"/>
      <x:c r="D435" s="136"/>
      <x:c r="E435" s="169"/>
      <x:c r="F435" s="169"/>
      <x:c r="G435" s="169"/>
      <x:c r="H435" s="169"/>
      <x:c r="I435" s="43"/>
      <x:c r="J435" s="136"/>
      <x:c r="K435" s="136"/>
      <x:c r="L435" s="146"/>
      <x:c r="M435" s="136"/>
      <x:c r="N435" s="136"/>
      <x:c r="O435" s="136"/>
      <x:c r="P435" s="136"/>
      <x:c r="Q435" s="136"/>
      <x:c r="R435" s="136"/>
      <x:c r="S435" s="136"/>
      <x:c r="T435" s="136"/>
      <x:c r="U435" s="136"/>
      <x:c r="V435" s="136"/>
      <x:c r="W435" s="136"/>
      <x:c r="X435" s="136"/>
      <x:c r="Y435" s="136"/>
      <x:c r="Z435" s="136"/>
    </x:row>
    <x:row r="436" ht="15" hidden="0" customHeight="1">
      <x:c r="A436" s="136"/>
      <x:c r="B436" s="136"/>
      <x:c r="C436" s="136"/>
      <x:c r="D436" s="136"/>
      <x:c r="E436" s="169"/>
      <x:c r="F436" s="169"/>
      <x:c r="G436" s="169"/>
      <x:c r="H436" s="169"/>
      <x:c r="I436" s="43"/>
      <x:c r="J436" s="136"/>
      <x:c r="K436" s="136"/>
      <x:c r="L436" s="146"/>
      <x:c r="M436" s="136"/>
      <x:c r="N436" s="136"/>
      <x:c r="O436" s="136"/>
      <x:c r="P436" s="136"/>
      <x:c r="Q436" s="136"/>
      <x:c r="R436" s="136"/>
      <x:c r="S436" s="136"/>
      <x:c r="T436" s="136"/>
      <x:c r="U436" s="136"/>
      <x:c r="V436" s="136"/>
      <x:c r="W436" s="136"/>
      <x:c r="X436" s="136"/>
      <x:c r="Y436" s="136"/>
      <x:c r="Z436" s="136"/>
    </x:row>
    <x:row r="437" ht="15" hidden="0" customHeight="1">
      <x:c r="A437" s="136"/>
      <x:c r="B437" s="136"/>
      <x:c r="C437" s="136"/>
      <x:c r="D437" s="136"/>
      <x:c r="E437" s="169"/>
      <x:c r="F437" s="169"/>
      <x:c r="G437" s="169"/>
      <x:c r="H437" s="169"/>
      <x:c r="I437" s="43"/>
      <x:c r="J437" s="136"/>
      <x:c r="K437" s="136"/>
      <x:c r="L437" s="146"/>
      <x:c r="M437" s="136"/>
      <x:c r="N437" s="136"/>
      <x:c r="O437" s="136"/>
      <x:c r="P437" s="136"/>
      <x:c r="Q437" s="136"/>
      <x:c r="R437" s="136"/>
      <x:c r="S437" s="136"/>
      <x:c r="T437" s="136"/>
      <x:c r="U437" s="136"/>
      <x:c r="V437" s="136"/>
      <x:c r="W437" s="136"/>
      <x:c r="X437" s="136"/>
      <x:c r="Y437" s="136"/>
      <x:c r="Z437" s="136"/>
    </x:row>
    <x:row r="438" ht="15" hidden="0" customHeight="1">
      <x:c r="A438" s="136"/>
      <x:c r="B438" s="136"/>
      <x:c r="C438" s="136"/>
      <x:c r="D438" s="136"/>
      <x:c r="E438" s="169"/>
      <x:c r="F438" s="169"/>
      <x:c r="G438" s="169"/>
      <x:c r="H438" s="169"/>
      <x:c r="I438" s="43"/>
      <x:c r="J438" s="136"/>
      <x:c r="K438" s="136"/>
      <x:c r="L438" s="146"/>
      <x:c r="M438" s="136"/>
      <x:c r="N438" s="136"/>
      <x:c r="O438" s="136"/>
      <x:c r="P438" s="136"/>
      <x:c r="Q438" s="136"/>
      <x:c r="R438" s="136"/>
      <x:c r="S438" s="136"/>
      <x:c r="T438" s="136"/>
      <x:c r="U438" s="136"/>
      <x:c r="V438" s="136"/>
      <x:c r="W438" s="136"/>
      <x:c r="X438" s="136"/>
      <x:c r="Y438" s="136"/>
      <x:c r="Z438" s="136"/>
    </x:row>
    <x:row r="439" ht="15" hidden="0" customHeight="1">
      <x:c r="A439" s="136"/>
      <x:c r="B439" s="136"/>
      <x:c r="C439" s="136"/>
      <x:c r="D439" s="136"/>
      <x:c r="E439" s="169"/>
      <x:c r="F439" s="169"/>
      <x:c r="G439" s="169"/>
      <x:c r="H439" s="169"/>
      <x:c r="I439" s="43"/>
      <x:c r="J439" s="136"/>
      <x:c r="K439" s="136"/>
      <x:c r="L439" s="146"/>
      <x:c r="M439" s="136"/>
      <x:c r="N439" s="136"/>
      <x:c r="O439" s="136"/>
      <x:c r="P439" s="136"/>
      <x:c r="Q439" s="136"/>
      <x:c r="R439" s="136"/>
      <x:c r="S439" s="136"/>
      <x:c r="T439" s="136"/>
      <x:c r="U439" s="136"/>
      <x:c r="V439" s="136"/>
      <x:c r="W439" s="136"/>
      <x:c r="X439" s="136"/>
      <x:c r="Y439" s="136"/>
      <x:c r="Z439" s="136"/>
    </x:row>
    <x:row r="440" ht="15" hidden="0" customHeight="1">
      <x:c r="A440" s="136"/>
      <x:c r="B440" s="136"/>
      <x:c r="C440" s="136"/>
      <x:c r="D440" s="136"/>
      <x:c r="E440" s="169"/>
      <x:c r="F440" s="169"/>
      <x:c r="G440" s="169"/>
      <x:c r="H440" s="169"/>
      <x:c r="I440" s="43"/>
      <x:c r="J440" s="136"/>
      <x:c r="K440" s="136"/>
      <x:c r="L440" s="146"/>
      <x:c r="M440" s="136"/>
      <x:c r="N440" s="136"/>
      <x:c r="O440" s="136"/>
      <x:c r="P440" s="136"/>
      <x:c r="Q440" s="136"/>
      <x:c r="R440" s="136"/>
      <x:c r="S440" s="136"/>
      <x:c r="T440" s="136"/>
      <x:c r="U440" s="136"/>
      <x:c r="V440" s="136"/>
      <x:c r="W440" s="136"/>
      <x:c r="X440" s="136"/>
      <x:c r="Y440" s="136"/>
      <x:c r="Z440" s="136"/>
    </x:row>
    <x:row r="441" ht="15" hidden="0" customHeight="1">
      <x:c r="A441" s="136"/>
      <x:c r="B441" s="136"/>
      <x:c r="C441" s="136"/>
      <x:c r="D441" s="136"/>
      <x:c r="E441" s="169"/>
      <x:c r="F441" s="169"/>
      <x:c r="G441" s="169"/>
      <x:c r="H441" s="169"/>
      <x:c r="I441" s="43"/>
      <x:c r="J441" s="136"/>
      <x:c r="K441" s="136"/>
      <x:c r="L441" s="146"/>
      <x:c r="M441" s="136"/>
      <x:c r="N441" s="136"/>
      <x:c r="O441" s="136"/>
      <x:c r="P441" s="136"/>
      <x:c r="Q441" s="136"/>
      <x:c r="R441" s="136"/>
      <x:c r="S441" s="136"/>
      <x:c r="T441" s="136"/>
      <x:c r="U441" s="136"/>
      <x:c r="V441" s="136"/>
      <x:c r="W441" s="136"/>
      <x:c r="X441" s="136"/>
      <x:c r="Y441" s="136"/>
      <x:c r="Z441" s="136"/>
    </x:row>
    <x:row r="442" ht="15" hidden="0" customHeight="1">
      <x:c r="A442" s="136"/>
      <x:c r="B442" s="136"/>
      <x:c r="C442" s="136"/>
      <x:c r="D442" s="136"/>
      <x:c r="E442" s="169"/>
      <x:c r="F442" s="169"/>
      <x:c r="G442" s="169"/>
      <x:c r="H442" s="169"/>
      <x:c r="I442" s="43"/>
      <x:c r="J442" s="136"/>
      <x:c r="K442" s="136"/>
      <x:c r="L442" s="146"/>
      <x:c r="M442" s="136"/>
      <x:c r="N442" s="136"/>
      <x:c r="O442" s="136"/>
      <x:c r="P442" s="136"/>
      <x:c r="Q442" s="136"/>
      <x:c r="R442" s="136"/>
      <x:c r="S442" s="136"/>
      <x:c r="T442" s="136"/>
      <x:c r="U442" s="136"/>
      <x:c r="V442" s="136"/>
      <x:c r="W442" s="136"/>
      <x:c r="X442" s="136"/>
      <x:c r="Y442" s="136"/>
      <x:c r="Z442" s="136"/>
    </x:row>
    <x:row r="443" ht="15" hidden="0" customHeight="1">
      <x:c r="A443" s="136"/>
      <x:c r="B443" s="136"/>
      <x:c r="C443" s="136"/>
      <x:c r="D443" s="136"/>
      <x:c r="E443" s="169"/>
      <x:c r="F443" s="169"/>
      <x:c r="G443" s="169"/>
      <x:c r="H443" s="169"/>
      <x:c r="I443" s="43"/>
      <x:c r="J443" s="136"/>
      <x:c r="K443" s="136"/>
      <x:c r="L443" s="146"/>
      <x:c r="M443" s="136"/>
      <x:c r="N443" s="136"/>
      <x:c r="O443" s="136"/>
      <x:c r="P443" s="136"/>
      <x:c r="Q443" s="136"/>
      <x:c r="R443" s="136"/>
      <x:c r="S443" s="136"/>
      <x:c r="T443" s="136"/>
      <x:c r="U443" s="136"/>
      <x:c r="V443" s="136"/>
      <x:c r="W443" s="136"/>
      <x:c r="X443" s="136"/>
      <x:c r="Y443" s="136"/>
      <x:c r="Z443" s="136"/>
    </x:row>
    <x:row r="444" ht="15" hidden="0" customHeight="1">
      <x:c r="A444" s="136"/>
      <x:c r="B444" s="136"/>
      <x:c r="C444" s="136"/>
      <x:c r="D444" s="136"/>
      <x:c r="E444" s="169"/>
      <x:c r="F444" s="169"/>
      <x:c r="G444" s="169"/>
      <x:c r="H444" s="169"/>
      <x:c r="I444" s="43"/>
      <x:c r="J444" s="136"/>
      <x:c r="K444" s="136"/>
      <x:c r="L444" s="146"/>
      <x:c r="M444" s="136"/>
      <x:c r="N444" s="136"/>
      <x:c r="O444" s="136"/>
      <x:c r="P444" s="136"/>
      <x:c r="Q444" s="136"/>
      <x:c r="R444" s="136"/>
      <x:c r="S444" s="136"/>
      <x:c r="T444" s="136"/>
      <x:c r="U444" s="136"/>
      <x:c r="V444" s="136"/>
      <x:c r="W444" s="136"/>
      <x:c r="X444" s="136"/>
      <x:c r="Y444" s="136"/>
      <x:c r="Z444" s="136"/>
    </x:row>
    <x:row r="445" ht="15" hidden="0" customHeight="1">
      <x:c r="A445" s="136"/>
      <x:c r="B445" s="136"/>
      <x:c r="C445" s="136"/>
      <x:c r="D445" s="136"/>
      <x:c r="E445" s="169"/>
      <x:c r="F445" s="169"/>
      <x:c r="G445" s="169"/>
      <x:c r="H445" s="169"/>
      <x:c r="I445" s="43"/>
      <x:c r="J445" s="136"/>
      <x:c r="K445" s="136"/>
      <x:c r="L445" s="146"/>
      <x:c r="M445" s="136"/>
      <x:c r="N445" s="136"/>
      <x:c r="O445" s="136"/>
      <x:c r="P445" s="136"/>
      <x:c r="Q445" s="136"/>
      <x:c r="R445" s="136"/>
      <x:c r="S445" s="136"/>
      <x:c r="T445" s="136"/>
      <x:c r="U445" s="136"/>
      <x:c r="V445" s="136"/>
      <x:c r="W445" s="136"/>
      <x:c r="X445" s="136"/>
      <x:c r="Y445" s="136"/>
      <x:c r="Z445" s="136"/>
    </x:row>
    <x:row r="446" ht="15" hidden="0" customHeight="1">
      <x:c r="A446" s="136"/>
      <x:c r="B446" s="136"/>
      <x:c r="C446" s="136"/>
      <x:c r="D446" s="136"/>
      <x:c r="E446" s="169"/>
      <x:c r="F446" s="169"/>
      <x:c r="G446" s="169"/>
      <x:c r="H446" s="169"/>
      <x:c r="I446" s="43"/>
      <x:c r="J446" s="136"/>
      <x:c r="K446" s="136"/>
      <x:c r="L446" s="146"/>
      <x:c r="M446" s="136"/>
      <x:c r="N446" s="136"/>
      <x:c r="O446" s="136"/>
      <x:c r="P446" s="136"/>
      <x:c r="Q446" s="136"/>
      <x:c r="R446" s="136"/>
      <x:c r="S446" s="136"/>
      <x:c r="T446" s="136"/>
      <x:c r="U446" s="136"/>
      <x:c r="V446" s="136"/>
      <x:c r="W446" s="136"/>
      <x:c r="X446" s="136"/>
      <x:c r="Y446" s="136"/>
      <x:c r="Z446" s="136"/>
    </x:row>
    <x:row r="447" ht="15" hidden="0" customHeight="1">
      <x:c r="A447" s="136"/>
      <x:c r="B447" s="136"/>
      <x:c r="C447" s="136"/>
      <x:c r="D447" s="136"/>
      <x:c r="E447" s="169"/>
      <x:c r="F447" s="169"/>
      <x:c r="G447" s="169"/>
      <x:c r="H447" s="169"/>
      <x:c r="I447" s="43"/>
      <x:c r="J447" s="136"/>
      <x:c r="K447" s="136"/>
      <x:c r="L447" s="146"/>
      <x:c r="M447" s="136"/>
      <x:c r="N447" s="136"/>
      <x:c r="O447" s="136"/>
      <x:c r="P447" s="136"/>
      <x:c r="Q447" s="136"/>
      <x:c r="R447" s="136"/>
      <x:c r="S447" s="136"/>
      <x:c r="T447" s="136"/>
      <x:c r="U447" s="136"/>
      <x:c r="V447" s="136"/>
      <x:c r="W447" s="136"/>
      <x:c r="X447" s="136"/>
      <x:c r="Y447" s="136"/>
      <x:c r="Z447" s="136"/>
    </x:row>
    <x:row r="448" ht="15" hidden="0" customHeight="1">
      <x:c r="A448" s="136"/>
      <x:c r="B448" s="136"/>
      <x:c r="C448" s="136"/>
      <x:c r="D448" s="136"/>
      <x:c r="E448" s="169"/>
      <x:c r="F448" s="169"/>
      <x:c r="G448" s="169"/>
      <x:c r="H448" s="169"/>
      <x:c r="I448" s="43"/>
      <x:c r="J448" s="136"/>
      <x:c r="K448" s="136"/>
      <x:c r="L448" s="146"/>
      <x:c r="M448" s="136"/>
      <x:c r="N448" s="136"/>
      <x:c r="O448" s="136"/>
      <x:c r="P448" s="136"/>
      <x:c r="Q448" s="136"/>
      <x:c r="R448" s="136"/>
      <x:c r="S448" s="136"/>
      <x:c r="T448" s="136"/>
      <x:c r="U448" s="136"/>
      <x:c r="V448" s="136"/>
      <x:c r="W448" s="136"/>
      <x:c r="X448" s="136"/>
      <x:c r="Y448" s="136"/>
      <x:c r="Z448" s="136"/>
    </x:row>
    <x:row r="449" ht="15" hidden="0" customHeight="1">
      <x:c r="A449" s="136"/>
      <x:c r="B449" s="136"/>
      <x:c r="C449" s="136"/>
      <x:c r="D449" s="136"/>
      <x:c r="E449" s="169"/>
      <x:c r="F449" s="169"/>
      <x:c r="G449" s="169"/>
      <x:c r="H449" s="169"/>
      <x:c r="I449" s="43"/>
      <x:c r="J449" s="136"/>
      <x:c r="K449" s="136"/>
      <x:c r="L449" s="146"/>
      <x:c r="M449" s="136"/>
      <x:c r="N449" s="136"/>
      <x:c r="O449" s="136"/>
      <x:c r="P449" s="136"/>
      <x:c r="Q449" s="136"/>
      <x:c r="R449" s="136"/>
      <x:c r="S449" s="136"/>
      <x:c r="T449" s="136"/>
      <x:c r="U449" s="136"/>
      <x:c r="V449" s="136"/>
      <x:c r="W449" s="136"/>
      <x:c r="X449" s="136"/>
      <x:c r="Y449" s="136"/>
      <x:c r="Z449" s="136"/>
    </x:row>
    <x:row r="450" ht="15" hidden="0" customHeight="1">
      <x:c r="A450" s="136"/>
      <x:c r="B450" s="136"/>
      <x:c r="C450" s="136"/>
      <x:c r="D450" s="136"/>
      <x:c r="E450" s="169"/>
      <x:c r="F450" s="169"/>
      <x:c r="G450" s="169"/>
      <x:c r="H450" s="169"/>
      <x:c r="I450" s="43"/>
      <x:c r="J450" s="136"/>
      <x:c r="K450" s="136"/>
      <x:c r="L450" s="146"/>
      <x:c r="M450" s="136"/>
      <x:c r="N450" s="136"/>
      <x:c r="O450" s="136"/>
      <x:c r="P450" s="136"/>
      <x:c r="Q450" s="136"/>
      <x:c r="R450" s="136"/>
      <x:c r="S450" s="136"/>
      <x:c r="T450" s="136"/>
      <x:c r="U450" s="136"/>
      <x:c r="V450" s="136"/>
      <x:c r="W450" s="136"/>
      <x:c r="X450" s="136"/>
      <x:c r="Y450" s="136"/>
      <x:c r="Z450" s="136"/>
    </x:row>
    <x:row r="451" ht="15" hidden="0" customHeight="1">
      <x:c r="A451" s="136"/>
      <x:c r="B451" s="136"/>
      <x:c r="C451" s="136"/>
      <x:c r="D451" s="136"/>
      <x:c r="E451" s="169"/>
      <x:c r="F451" s="169"/>
      <x:c r="G451" s="169"/>
      <x:c r="H451" s="169"/>
      <x:c r="I451" s="43"/>
      <x:c r="J451" s="136"/>
      <x:c r="K451" s="136"/>
      <x:c r="L451" s="146"/>
      <x:c r="M451" s="136"/>
      <x:c r="N451" s="136"/>
      <x:c r="O451" s="136"/>
      <x:c r="P451" s="136"/>
      <x:c r="Q451" s="136"/>
      <x:c r="R451" s="136"/>
      <x:c r="S451" s="136"/>
      <x:c r="T451" s="136"/>
      <x:c r="U451" s="136"/>
      <x:c r="V451" s="136"/>
      <x:c r="W451" s="136"/>
      <x:c r="X451" s="136"/>
      <x:c r="Y451" s="136"/>
      <x:c r="Z451" s="136"/>
    </x:row>
    <x:row r="452" ht="15" hidden="0" customHeight="1">
      <x:c r="A452" s="136"/>
      <x:c r="B452" s="136"/>
      <x:c r="C452" s="136"/>
      <x:c r="D452" s="136"/>
      <x:c r="E452" s="169"/>
      <x:c r="F452" s="169"/>
      <x:c r="G452" s="169"/>
      <x:c r="H452" s="169"/>
      <x:c r="I452" s="43"/>
      <x:c r="J452" s="136"/>
      <x:c r="K452" s="136"/>
      <x:c r="L452" s="146"/>
      <x:c r="M452" s="136"/>
      <x:c r="N452" s="136"/>
      <x:c r="O452" s="136"/>
      <x:c r="P452" s="136"/>
      <x:c r="Q452" s="136"/>
      <x:c r="R452" s="136"/>
      <x:c r="S452" s="136"/>
      <x:c r="T452" s="136"/>
      <x:c r="U452" s="136"/>
      <x:c r="V452" s="136"/>
      <x:c r="W452" s="136"/>
      <x:c r="X452" s="136"/>
      <x:c r="Y452" s="136"/>
      <x:c r="Z452" s="136"/>
    </x:row>
    <x:row r="453" ht="15" hidden="0" customHeight="1">
      <x:c r="A453" s="136"/>
      <x:c r="B453" s="136"/>
      <x:c r="C453" s="136"/>
      <x:c r="D453" s="136"/>
      <x:c r="E453" s="169"/>
      <x:c r="F453" s="169"/>
      <x:c r="G453" s="169"/>
      <x:c r="H453" s="169"/>
      <x:c r="I453" s="43"/>
      <x:c r="J453" s="136"/>
      <x:c r="K453" s="136"/>
      <x:c r="L453" s="146"/>
      <x:c r="M453" s="136"/>
      <x:c r="N453" s="136"/>
      <x:c r="O453" s="136"/>
      <x:c r="P453" s="136"/>
      <x:c r="Q453" s="136"/>
      <x:c r="R453" s="136"/>
      <x:c r="S453" s="136"/>
      <x:c r="T453" s="136"/>
      <x:c r="U453" s="136"/>
      <x:c r="V453" s="136"/>
      <x:c r="W453" s="136"/>
      <x:c r="X453" s="136"/>
      <x:c r="Y453" s="136"/>
      <x:c r="Z453" s="136"/>
    </x:row>
    <x:row r="454" ht="15" hidden="0" customHeight="1">
      <x:c r="A454" s="136"/>
      <x:c r="B454" s="136"/>
      <x:c r="C454" s="136"/>
      <x:c r="D454" s="136"/>
      <x:c r="E454" s="169"/>
      <x:c r="F454" s="169"/>
      <x:c r="G454" s="169"/>
      <x:c r="H454" s="169"/>
      <x:c r="I454" s="43"/>
      <x:c r="J454" s="136"/>
      <x:c r="K454" s="136"/>
      <x:c r="L454" s="146"/>
      <x:c r="M454" s="136"/>
      <x:c r="N454" s="136"/>
      <x:c r="O454" s="136"/>
      <x:c r="P454" s="136"/>
      <x:c r="Q454" s="136"/>
      <x:c r="R454" s="136"/>
      <x:c r="S454" s="136"/>
      <x:c r="T454" s="136"/>
      <x:c r="U454" s="136"/>
      <x:c r="V454" s="136"/>
      <x:c r="W454" s="136"/>
      <x:c r="X454" s="136"/>
      <x:c r="Y454" s="136"/>
      <x:c r="Z454" s="136"/>
    </x:row>
    <x:row r="455" ht="15" hidden="0" customHeight="1">
      <x:c r="A455" s="136"/>
      <x:c r="B455" s="136"/>
      <x:c r="C455" s="136"/>
      <x:c r="D455" s="136"/>
      <x:c r="E455" s="169"/>
      <x:c r="F455" s="169"/>
      <x:c r="G455" s="169"/>
      <x:c r="H455" s="169"/>
      <x:c r="I455" s="43"/>
      <x:c r="J455" s="136"/>
      <x:c r="K455" s="136"/>
      <x:c r="L455" s="146"/>
      <x:c r="M455" s="136"/>
      <x:c r="N455" s="136"/>
      <x:c r="O455" s="136"/>
      <x:c r="P455" s="136"/>
      <x:c r="Q455" s="136"/>
      <x:c r="R455" s="136"/>
      <x:c r="S455" s="136"/>
      <x:c r="T455" s="136"/>
      <x:c r="U455" s="136"/>
      <x:c r="V455" s="136"/>
      <x:c r="W455" s="136"/>
      <x:c r="X455" s="136"/>
      <x:c r="Y455" s="136"/>
      <x:c r="Z455" s="136"/>
    </x:row>
    <x:row r="456" ht="15" hidden="0" customHeight="1">
      <x:c r="A456" s="136"/>
      <x:c r="B456" s="136"/>
      <x:c r="C456" s="136"/>
      <x:c r="D456" s="136"/>
      <x:c r="E456" s="169"/>
      <x:c r="F456" s="169"/>
      <x:c r="G456" s="169"/>
      <x:c r="H456" s="169"/>
      <x:c r="I456" s="43"/>
      <x:c r="J456" s="136"/>
      <x:c r="K456" s="136"/>
      <x:c r="L456" s="146"/>
      <x:c r="M456" s="136"/>
      <x:c r="N456" s="136"/>
      <x:c r="O456" s="136"/>
      <x:c r="P456" s="136"/>
      <x:c r="Q456" s="136"/>
      <x:c r="R456" s="136"/>
      <x:c r="S456" s="136"/>
      <x:c r="T456" s="136"/>
      <x:c r="U456" s="136"/>
      <x:c r="V456" s="136"/>
      <x:c r="W456" s="136"/>
      <x:c r="X456" s="136"/>
      <x:c r="Y456" s="136"/>
      <x:c r="Z456" s="136"/>
    </x:row>
    <x:row r="457" ht="15" hidden="0" customHeight="1">
      <x:c r="A457" s="136"/>
      <x:c r="B457" s="136"/>
      <x:c r="C457" s="136"/>
      <x:c r="D457" s="136"/>
      <x:c r="E457" s="169"/>
      <x:c r="F457" s="169"/>
      <x:c r="G457" s="169"/>
      <x:c r="H457" s="169"/>
      <x:c r="I457" s="43"/>
      <x:c r="J457" s="136"/>
      <x:c r="K457" s="136"/>
      <x:c r="L457" s="146"/>
      <x:c r="M457" s="136"/>
      <x:c r="N457" s="136"/>
      <x:c r="O457" s="136"/>
      <x:c r="P457" s="136"/>
      <x:c r="Q457" s="136"/>
      <x:c r="R457" s="136"/>
      <x:c r="S457" s="136"/>
      <x:c r="T457" s="136"/>
      <x:c r="U457" s="136"/>
      <x:c r="V457" s="136"/>
      <x:c r="W457" s="136"/>
      <x:c r="X457" s="136"/>
      <x:c r="Y457" s="136"/>
      <x:c r="Z457" s="136"/>
    </x:row>
    <x:row r="458" ht="15" hidden="0" customHeight="1">
      <x:c r="A458" s="136"/>
      <x:c r="B458" s="136"/>
      <x:c r="C458" s="136"/>
      <x:c r="D458" s="136"/>
      <x:c r="E458" s="169"/>
      <x:c r="F458" s="169"/>
      <x:c r="G458" s="169"/>
      <x:c r="H458" s="169"/>
      <x:c r="I458" s="43"/>
      <x:c r="J458" s="136"/>
      <x:c r="K458" s="136"/>
      <x:c r="L458" s="146"/>
      <x:c r="M458" s="136"/>
      <x:c r="N458" s="136"/>
      <x:c r="O458" s="136"/>
      <x:c r="P458" s="136"/>
      <x:c r="Q458" s="136"/>
      <x:c r="R458" s="136"/>
      <x:c r="S458" s="136"/>
      <x:c r="T458" s="136"/>
      <x:c r="U458" s="136"/>
      <x:c r="V458" s="136"/>
      <x:c r="W458" s="136"/>
      <x:c r="X458" s="136"/>
      <x:c r="Y458" s="136"/>
      <x:c r="Z458" s="136"/>
    </x:row>
    <x:row r="459" ht="15" hidden="0" customHeight="1">
      <x:c r="A459" s="136"/>
      <x:c r="B459" s="136"/>
      <x:c r="C459" s="136"/>
      <x:c r="D459" s="136"/>
      <x:c r="E459" s="169"/>
      <x:c r="F459" s="169"/>
      <x:c r="G459" s="169"/>
      <x:c r="H459" s="169"/>
      <x:c r="I459" s="43"/>
      <x:c r="J459" s="136"/>
      <x:c r="K459" s="136"/>
      <x:c r="L459" s="146"/>
      <x:c r="M459" s="136"/>
      <x:c r="N459" s="136"/>
      <x:c r="O459" s="136"/>
      <x:c r="P459" s="136"/>
      <x:c r="Q459" s="136"/>
      <x:c r="R459" s="136"/>
      <x:c r="S459" s="136"/>
      <x:c r="T459" s="136"/>
      <x:c r="U459" s="136"/>
      <x:c r="V459" s="136"/>
      <x:c r="W459" s="136"/>
      <x:c r="X459" s="136"/>
      <x:c r="Y459" s="136"/>
      <x:c r="Z459" s="136"/>
    </x:row>
    <x:row r="460" ht="15" hidden="0" customHeight="1">
      <x:c r="A460" s="136"/>
      <x:c r="B460" s="136"/>
      <x:c r="C460" s="136"/>
      <x:c r="D460" s="136"/>
      <x:c r="E460" s="169"/>
      <x:c r="F460" s="169"/>
      <x:c r="G460" s="169"/>
      <x:c r="H460" s="169"/>
      <x:c r="I460" s="43"/>
      <x:c r="J460" s="136"/>
      <x:c r="K460" s="136"/>
      <x:c r="L460" s="146"/>
      <x:c r="M460" s="136"/>
      <x:c r="N460" s="136"/>
      <x:c r="O460" s="136"/>
      <x:c r="P460" s="136"/>
      <x:c r="Q460" s="136"/>
      <x:c r="R460" s="136"/>
      <x:c r="S460" s="136"/>
      <x:c r="T460" s="136"/>
      <x:c r="U460" s="136"/>
      <x:c r="V460" s="136"/>
      <x:c r="W460" s="136"/>
      <x:c r="X460" s="136"/>
      <x:c r="Y460" s="136"/>
      <x:c r="Z460" s="136"/>
    </x:row>
    <x:row r="461" ht="15" hidden="0" customHeight="1">
      <x:c r="A461" s="136"/>
      <x:c r="B461" s="136"/>
      <x:c r="C461" s="136"/>
      <x:c r="D461" s="136"/>
      <x:c r="E461" s="169"/>
      <x:c r="F461" s="169"/>
      <x:c r="G461" s="169"/>
      <x:c r="H461" s="169"/>
      <x:c r="I461" s="43"/>
      <x:c r="J461" s="136"/>
      <x:c r="K461" s="136"/>
      <x:c r="L461" s="146"/>
      <x:c r="M461" s="136"/>
      <x:c r="N461" s="136"/>
      <x:c r="O461" s="136"/>
      <x:c r="P461" s="136"/>
      <x:c r="Q461" s="136"/>
      <x:c r="R461" s="136"/>
      <x:c r="S461" s="136"/>
      <x:c r="T461" s="136"/>
      <x:c r="U461" s="136"/>
      <x:c r="V461" s="136"/>
      <x:c r="W461" s="136"/>
      <x:c r="X461" s="136"/>
      <x:c r="Y461" s="136"/>
      <x:c r="Z461" s="136"/>
    </x:row>
    <x:row r="462" ht="15" hidden="0" customHeight="1">
      <x:c r="A462" s="136"/>
      <x:c r="B462" s="136"/>
      <x:c r="C462" s="136"/>
      <x:c r="D462" s="136"/>
      <x:c r="E462" s="169"/>
      <x:c r="F462" s="169"/>
      <x:c r="G462" s="169"/>
      <x:c r="H462" s="169"/>
      <x:c r="I462" s="43"/>
      <x:c r="J462" s="136"/>
      <x:c r="K462" s="136"/>
      <x:c r="L462" s="146"/>
      <x:c r="M462" s="136"/>
      <x:c r="N462" s="136"/>
      <x:c r="O462" s="136"/>
      <x:c r="P462" s="136"/>
      <x:c r="Q462" s="136"/>
      <x:c r="R462" s="136"/>
      <x:c r="S462" s="136"/>
      <x:c r="T462" s="136"/>
      <x:c r="U462" s="136"/>
      <x:c r="V462" s="136"/>
      <x:c r="W462" s="136"/>
      <x:c r="X462" s="136"/>
      <x:c r="Y462" s="136"/>
      <x:c r="Z462" s="136"/>
    </x:row>
    <x:row r="463" ht="15" hidden="0" customHeight="1">
      <x:c r="A463" s="136"/>
      <x:c r="B463" s="136"/>
      <x:c r="C463" s="136"/>
      <x:c r="D463" s="136"/>
      <x:c r="E463" s="169"/>
      <x:c r="F463" s="169"/>
      <x:c r="G463" s="169"/>
      <x:c r="H463" s="169"/>
      <x:c r="I463" s="43"/>
      <x:c r="J463" s="136"/>
      <x:c r="K463" s="136"/>
      <x:c r="L463" s="146"/>
      <x:c r="M463" s="136"/>
      <x:c r="N463" s="136"/>
      <x:c r="O463" s="136"/>
      <x:c r="P463" s="136"/>
      <x:c r="Q463" s="136"/>
      <x:c r="R463" s="136"/>
      <x:c r="S463" s="136"/>
      <x:c r="T463" s="136"/>
      <x:c r="U463" s="136"/>
      <x:c r="V463" s="136"/>
      <x:c r="W463" s="136"/>
      <x:c r="X463" s="136"/>
      <x:c r="Y463" s="136"/>
      <x:c r="Z463" s="136"/>
    </x:row>
    <x:row r="464" ht="15" hidden="0" customHeight="1">
      <x:c r="A464" s="136"/>
      <x:c r="B464" s="136"/>
      <x:c r="C464" s="136"/>
      <x:c r="D464" s="136"/>
      <x:c r="E464" s="169"/>
      <x:c r="F464" s="169"/>
      <x:c r="G464" s="169"/>
      <x:c r="H464" s="169"/>
      <x:c r="I464" s="43"/>
      <x:c r="J464" s="136"/>
      <x:c r="K464" s="136"/>
      <x:c r="L464" s="146"/>
      <x:c r="M464" s="136"/>
      <x:c r="N464" s="136"/>
      <x:c r="O464" s="136"/>
      <x:c r="P464" s="136"/>
      <x:c r="Q464" s="136"/>
      <x:c r="R464" s="136"/>
      <x:c r="S464" s="136"/>
      <x:c r="T464" s="136"/>
      <x:c r="U464" s="136"/>
      <x:c r="V464" s="136"/>
      <x:c r="W464" s="136"/>
      <x:c r="X464" s="136"/>
      <x:c r="Y464" s="136"/>
      <x:c r="Z464" s="136"/>
    </x:row>
    <x:row r="465" ht="15" hidden="0" customHeight="1">
      <x:c r="A465" s="136"/>
      <x:c r="B465" s="136"/>
      <x:c r="C465" s="136"/>
      <x:c r="D465" s="136"/>
      <x:c r="E465" s="169"/>
      <x:c r="F465" s="169"/>
      <x:c r="G465" s="169"/>
      <x:c r="H465" s="169"/>
      <x:c r="I465" s="43"/>
      <x:c r="J465" s="136"/>
      <x:c r="K465" s="136"/>
      <x:c r="L465" s="146"/>
      <x:c r="M465" s="136"/>
      <x:c r="N465" s="136"/>
      <x:c r="O465" s="136"/>
      <x:c r="P465" s="136"/>
      <x:c r="Q465" s="136"/>
      <x:c r="R465" s="136"/>
      <x:c r="S465" s="136"/>
      <x:c r="T465" s="136"/>
      <x:c r="U465" s="136"/>
      <x:c r="V465" s="136"/>
      <x:c r="W465" s="136"/>
      <x:c r="X465" s="136"/>
      <x:c r="Y465" s="136"/>
      <x:c r="Z465" s="136"/>
    </x:row>
    <x:row r="466" ht="15" hidden="0" customHeight="1">
      <x:c r="A466" s="136"/>
      <x:c r="B466" s="136"/>
      <x:c r="C466" s="136"/>
      <x:c r="D466" s="136"/>
      <x:c r="E466" s="169"/>
      <x:c r="F466" s="169"/>
      <x:c r="G466" s="169"/>
      <x:c r="H466" s="169"/>
      <x:c r="I466" s="43"/>
      <x:c r="J466" s="136"/>
      <x:c r="K466" s="136"/>
      <x:c r="L466" s="146"/>
      <x:c r="M466" s="136"/>
      <x:c r="N466" s="136"/>
      <x:c r="O466" s="136"/>
      <x:c r="P466" s="136"/>
      <x:c r="Q466" s="136"/>
      <x:c r="R466" s="136"/>
      <x:c r="S466" s="136"/>
      <x:c r="T466" s="136"/>
      <x:c r="U466" s="136"/>
      <x:c r="V466" s="136"/>
      <x:c r="W466" s="136"/>
      <x:c r="X466" s="136"/>
      <x:c r="Y466" s="136"/>
      <x:c r="Z466" s="136"/>
    </x:row>
    <x:row r="467" ht="15" hidden="0" customHeight="1">
      <x:c r="A467" s="136"/>
      <x:c r="B467" s="136"/>
      <x:c r="C467" s="136"/>
      <x:c r="D467" s="136"/>
      <x:c r="E467" s="169"/>
      <x:c r="F467" s="169"/>
      <x:c r="G467" s="169"/>
      <x:c r="H467" s="169"/>
      <x:c r="I467" s="43"/>
      <x:c r="J467" s="136"/>
      <x:c r="K467" s="136"/>
      <x:c r="L467" s="146"/>
      <x:c r="M467" s="136"/>
      <x:c r="N467" s="136"/>
      <x:c r="O467" s="136"/>
      <x:c r="P467" s="136"/>
      <x:c r="Q467" s="136"/>
      <x:c r="R467" s="136"/>
      <x:c r="S467" s="136"/>
      <x:c r="T467" s="136"/>
      <x:c r="U467" s="136"/>
      <x:c r="V467" s="136"/>
      <x:c r="W467" s="136"/>
      <x:c r="X467" s="136"/>
      <x:c r="Y467" s="136"/>
      <x:c r="Z467" s="136"/>
    </x:row>
    <x:row r="468" ht="15" hidden="0" customHeight="1">
      <x:c r="A468" s="136"/>
      <x:c r="B468" s="136"/>
      <x:c r="C468" s="136"/>
      <x:c r="D468" s="136"/>
      <x:c r="E468" s="169"/>
      <x:c r="F468" s="169"/>
      <x:c r="G468" s="169"/>
      <x:c r="H468" s="169"/>
      <x:c r="I468" s="43"/>
      <x:c r="J468" s="136"/>
      <x:c r="K468" s="136"/>
      <x:c r="L468" s="146"/>
      <x:c r="M468" s="136"/>
      <x:c r="N468" s="136"/>
      <x:c r="O468" s="136"/>
      <x:c r="P468" s="136"/>
      <x:c r="Q468" s="136"/>
      <x:c r="R468" s="136"/>
      <x:c r="S468" s="136"/>
      <x:c r="T468" s="136"/>
      <x:c r="U468" s="136"/>
      <x:c r="V468" s="136"/>
      <x:c r="W468" s="136"/>
      <x:c r="X468" s="136"/>
      <x:c r="Y468" s="136"/>
      <x:c r="Z468" s="136"/>
    </x:row>
    <x:row r="469" ht="15" hidden="0" customHeight="1">
      <x:c r="A469" s="136"/>
      <x:c r="B469" s="136"/>
      <x:c r="C469" s="136"/>
      <x:c r="D469" s="136"/>
      <x:c r="E469" s="169"/>
      <x:c r="F469" s="169"/>
      <x:c r="G469" s="169"/>
      <x:c r="H469" s="169"/>
      <x:c r="I469" s="43"/>
      <x:c r="J469" s="136"/>
      <x:c r="K469" s="136"/>
      <x:c r="L469" s="146"/>
      <x:c r="M469" s="136"/>
      <x:c r="N469" s="136"/>
      <x:c r="O469" s="136"/>
      <x:c r="P469" s="136"/>
      <x:c r="Q469" s="136"/>
      <x:c r="R469" s="136"/>
      <x:c r="S469" s="136"/>
      <x:c r="T469" s="136"/>
      <x:c r="U469" s="136"/>
      <x:c r="V469" s="136"/>
      <x:c r="W469" s="136"/>
      <x:c r="X469" s="136"/>
      <x:c r="Y469" s="136"/>
      <x:c r="Z469" s="136"/>
    </x:row>
    <x:row r="470" ht="15" hidden="0" customHeight="1">
      <x:c r="A470" s="136"/>
      <x:c r="B470" s="136"/>
      <x:c r="C470" s="136"/>
      <x:c r="D470" s="136"/>
      <x:c r="E470" s="169"/>
      <x:c r="F470" s="169"/>
      <x:c r="G470" s="169"/>
      <x:c r="H470" s="169"/>
      <x:c r="I470" s="43"/>
      <x:c r="J470" s="136"/>
      <x:c r="K470" s="136"/>
      <x:c r="L470" s="146"/>
      <x:c r="M470" s="136"/>
      <x:c r="N470" s="136"/>
      <x:c r="O470" s="136"/>
      <x:c r="P470" s="136"/>
      <x:c r="Q470" s="136"/>
      <x:c r="R470" s="136"/>
      <x:c r="S470" s="136"/>
      <x:c r="T470" s="136"/>
      <x:c r="U470" s="136"/>
      <x:c r="V470" s="136"/>
      <x:c r="W470" s="136"/>
      <x:c r="X470" s="136"/>
      <x:c r="Y470" s="136"/>
      <x:c r="Z470" s="136"/>
    </x:row>
    <x:row r="471" ht="15" hidden="0" customHeight="1">
      <x:c r="A471" s="136"/>
      <x:c r="B471" s="136"/>
      <x:c r="C471" s="136"/>
      <x:c r="D471" s="136"/>
      <x:c r="E471" s="169"/>
      <x:c r="F471" s="169"/>
      <x:c r="G471" s="169"/>
      <x:c r="H471" s="169"/>
      <x:c r="I471" s="43"/>
      <x:c r="J471" s="136"/>
      <x:c r="K471" s="136"/>
      <x:c r="L471" s="146"/>
      <x:c r="M471" s="136"/>
      <x:c r="N471" s="136"/>
      <x:c r="O471" s="136"/>
      <x:c r="P471" s="136"/>
      <x:c r="Q471" s="136"/>
      <x:c r="R471" s="136"/>
      <x:c r="S471" s="136"/>
      <x:c r="T471" s="136"/>
      <x:c r="U471" s="136"/>
      <x:c r="V471" s="136"/>
      <x:c r="W471" s="136"/>
      <x:c r="X471" s="136"/>
      <x:c r="Y471" s="136"/>
      <x:c r="Z471" s="136"/>
    </x:row>
    <x:row r="472" ht="15" hidden="0" customHeight="1">
      <x:c r="A472" s="136"/>
      <x:c r="B472" s="136"/>
      <x:c r="C472" s="136"/>
      <x:c r="D472" s="136"/>
      <x:c r="E472" s="169"/>
      <x:c r="F472" s="169"/>
      <x:c r="G472" s="169"/>
      <x:c r="H472" s="169"/>
      <x:c r="I472" s="43"/>
      <x:c r="J472" s="136"/>
      <x:c r="K472" s="136"/>
      <x:c r="L472" s="146"/>
      <x:c r="M472" s="136"/>
      <x:c r="N472" s="136"/>
      <x:c r="O472" s="136"/>
      <x:c r="P472" s="136"/>
      <x:c r="Q472" s="136"/>
      <x:c r="R472" s="136"/>
      <x:c r="S472" s="136"/>
      <x:c r="T472" s="136"/>
      <x:c r="U472" s="136"/>
      <x:c r="V472" s="136"/>
      <x:c r="W472" s="136"/>
      <x:c r="X472" s="136"/>
      <x:c r="Y472" s="136"/>
      <x:c r="Z472" s="136"/>
    </x:row>
    <x:row r="473" ht="15" hidden="0" customHeight="1">
      <x:c r="A473" s="136"/>
      <x:c r="B473" s="136"/>
      <x:c r="C473" s="136"/>
      <x:c r="D473" s="136"/>
      <x:c r="E473" s="169"/>
      <x:c r="F473" s="169"/>
      <x:c r="G473" s="169"/>
      <x:c r="H473" s="169"/>
      <x:c r="I473" s="43"/>
      <x:c r="J473" s="136"/>
      <x:c r="K473" s="136"/>
      <x:c r="L473" s="146"/>
      <x:c r="M473" s="136"/>
      <x:c r="N473" s="136"/>
      <x:c r="O473" s="136"/>
      <x:c r="P473" s="136"/>
      <x:c r="Q473" s="136"/>
      <x:c r="R473" s="136"/>
      <x:c r="S473" s="136"/>
      <x:c r="T473" s="136"/>
      <x:c r="U473" s="136"/>
      <x:c r="V473" s="136"/>
      <x:c r="W473" s="136"/>
      <x:c r="X473" s="136"/>
      <x:c r="Y473" s="136"/>
      <x:c r="Z473" s="136"/>
    </x:row>
    <x:row r="474" ht="15" hidden="0" customHeight="1">
      <x:c r="A474" s="136"/>
      <x:c r="B474" s="136"/>
      <x:c r="C474" s="136"/>
      <x:c r="D474" s="136"/>
      <x:c r="E474" s="169"/>
      <x:c r="F474" s="169"/>
      <x:c r="G474" s="169"/>
      <x:c r="H474" s="169"/>
      <x:c r="I474" s="43"/>
      <x:c r="J474" s="136"/>
      <x:c r="K474" s="136"/>
      <x:c r="L474" s="146"/>
      <x:c r="M474" s="136"/>
      <x:c r="N474" s="136"/>
      <x:c r="O474" s="136"/>
      <x:c r="P474" s="136"/>
      <x:c r="Q474" s="136"/>
      <x:c r="R474" s="136"/>
      <x:c r="S474" s="136"/>
      <x:c r="T474" s="136"/>
      <x:c r="U474" s="136"/>
      <x:c r="V474" s="136"/>
      <x:c r="W474" s="136"/>
      <x:c r="X474" s="136"/>
      <x:c r="Y474" s="136"/>
      <x:c r="Z474" s="136"/>
    </x:row>
    <x:row r="475" ht="15" hidden="0" customHeight="1">
      <x:c r="A475" s="136"/>
      <x:c r="B475" s="136"/>
      <x:c r="C475" s="136"/>
      <x:c r="D475" s="136"/>
      <x:c r="E475" s="169"/>
      <x:c r="F475" s="169"/>
      <x:c r="G475" s="169"/>
      <x:c r="H475" s="169"/>
      <x:c r="I475" s="43"/>
      <x:c r="J475" s="136"/>
      <x:c r="K475" s="136"/>
      <x:c r="L475" s="146"/>
      <x:c r="M475" s="136"/>
      <x:c r="N475" s="136"/>
      <x:c r="O475" s="136"/>
      <x:c r="P475" s="136"/>
      <x:c r="Q475" s="136"/>
      <x:c r="R475" s="136"/>
      <x:c r="S475" s="136"/>
      <x:c r="T475" s="136"/>
      <x:c r="U475" s="136"/>
      <x:c r="V475" s="136"/>
      <x:c r="W475" s="136"/>
      <x:c r="X475" s="136"/>
      <x:c r="Y475" s="136"/>
      <x:c r="Z475" s="136"/>
    </x:row>
    <x:row r="476" ht="15" hidden="0" customHeight="1">
      <x:c r="A476" s="136"/>
      <x:c r="B476" s="136"/>
      <x:c r="C476" s="136"/>
      <x:c r="D476" s="136"/>
      <x:c r="E476" s="169"/>
      <x:c r="F476" s="169"/>
      <x:c r="G476" s="169"/>
      <x:c r="H476" s="169"/>
      <x:c r="I476" s="43"/>
      <x:c r="J476" s="136"/>
      <x:c r="K476" s="136"/>
      <x:c r="L476" s="146"/>
      <x:c r="M476" s="136"/>
      <x:c r="N476" s="136"/>
      <x:c r="O476" s="136"/>
      <x:c r="P476" s="136"/>
      <x:c r="Q476" s="136"/>
      <x:c r="R476" s="136"/>
      <x:c r="S476" s="136"/>
      <x:c r="T476" s="136"/>
      <x:c r="U476" s="136"/>
      <x:c r="V476" s="136"/>
      <x:c r="W476" s="136"/>
      <x:c r="X476" s="136"/>
      <x:c r="Y476" s="136"/>
      <x:c r="Z476" s="136"/>
    </x:row>
    <x:row r="477" ht="15" hidden="0" customHeight="1">
      <x:c r="A477" s="136"/>
      <x:c r="B477" s="136"/>
      <x:c r="C477" s="136"/>
      <x:c r="D477" s="136"/>
      <x:c r="E477" s="169"/>
      <x:c r="F477" s="169"/>
      <x:c r="G477" s="169"/>
      <x:c r="H477" s="169"/>
      <x:c r="I477" s="43"/>
      <x:c r="J477" s="136"/>
      <x:c r="K477" s="136"/>
      <x:c r="L477" s="146"/>
      <x:c r="M477" s="136"/>
      <x:c r="N477" s="136"/>
      <x:c r="O477" s="136"/>
      <x:c r="P477" s="136"/>
      <x:c r="Q477" s="136"/>
      <x:c r="R477" s="136"/>
      <x:c r="S477" s="136"/>
      <x:c r="T477" s="136"/>
      <x:c r="U477" s="136"/>
      <x:c r="V477" s="136"/>
      <x:c r="W477" s="136"/>
      <x:c r="X477" s="136"/>
      <x:c r="Y477" s="136"/>
      <x:c r="Z477" s="136"/>
    </x:row>
    <x:row r="478" ht="15" hidden="0" customHeight="1">
      <x:c r="A478" s="136"/>
      <x:c r="B478" s="136"/>
      <x:c r="C478" s="136"/>
      <x:c r="D478" s="136"/>
      <x:c r="E478" s="169"/>
      <x:c r="F478" s="169"/>
      <x:c r="G478" s="169"/>
      <x:c r="H478" s="169"/>
      <x:c r="I478" s="43"/>
      <x:c r="J478" s="136"/>
      <x:c r="K478" s="136"/>
      <x:c r="L478" s="146"/>
      <x:c r="M478" s="136"/>
      <x:c r="N478" s="136"/>
      <x:c r="O478" s="136"/>
      <x:c r="P478" s="136"/>
      <x:c r="Q478" s="136"/>
      <x:c r="R478" s="136"/>
      <x:c r="S478" s="136"/>
      <x:c r="T478" s="136"/>
      <x:c r="U478" s="136"/>
      <x:c r="V478" s="136"/>
      <x:c r="W478" s="136"/>
      <x:c r="X478" s="136"/>
      <x:c r="Y478" s="136"/>
      <x:c r="Z478" s="136"/>
    </x:row>
    <x:row r="479" ht="15" hidden="0" customHeight="1">
      <x:c r="A479" s="136"/>
      <x:c r="B479" s="136"/>
      <x:c r="C479" s="136"/>
      <x:c r="D479" s="136"/>
      <x:c r="E479" s="169"/>
      <x:c r="F479" s="169"/>
      <x:c r="G479" s="169"/>
      <x:c r="H479" s="169"/>
      <x:c r="I479" s="43"/>
      <x:c r="J479" s="136"/>
      <x:c r="K479" s="136"/>
      <x:c r="L479" s="146"/>
      <x:c r="M479" s="136"/>
      <x:c r="N479" s="136"/>
      <x:c r="O479" s="136"/>
      <x:c r="P479" s="136"/>
      <x:c r="Q479" s="136"/>
      <x:c r="R479" s="136"/>
      <x:c r="S479" s="136"/>
      <x:c r="T479" s="136"/>
      <x:c r="U479" s="136"/>
      <x:c r="V479" s="136"/>
      <x:c r="W479" s="136"/>
      <x:c r="X479" s="136"/>
      <x:c r="Y479" s="136"/>
      <x:c r="Z479" s="136"/>
    </x:row>
    <x:row r="480" ht="15" hidden="0" customHeight="1">
      <x:c r="A480" s="136"/>
      <x:c r="B480" s="136"/>
      <x:c r="C480" s="136"/>
      <x:c r="D480" s="136"/>
      <x:c r="E480" s="169"/>
      <x:c r="F480" s="169"/>
      <x:c r="G480" s="169"/>
      <x:c r="H480" s="169"/>
      <x:c r="I480" s="43"/>
      <x:c r="J480" s="136"/>
      <x:c r="K480" s="136"/>
      <x:c r="L480" s="146"/>
      <x:c r="M480" s="136"/>
      <x:c r="N480" s="136"/>
      <x:c r="O480" s="136"/>
      <x:c r="P480" s="136"/>
      <x:c r="Q480" s="136"/>
      <x:c r="R480" s="136"/>
      <x:c r="S480" s="136"/>
      <x:c r="T480" s="136"/>
      <x:c r="U480" s="136"/>
      <x:c r="V480" s="136"/>
      <x:c r="W480" s="136"/>
      <x:c r="X480" s="136"/>
      <x:c r="Y480" s="136"/>
      <x:c r="Z480" s="136"/>
    </x:row>
    <x:row r="481" ht="15" hidden="0" customHeight="1">
      <x:c r="A481" s="136"/>
      <x:c r="B481" s="136"/>
      <x:c r="C481" s="136"/>
      <x:c r="D481" s="136"/>
      <x:c r="E481" s="169"/>
      <x:c r="F481" s="169"/>
      <x:c r="G481" s="169"/>
      <x:c r="H481" s="169"/>
      <x:c r="I481" s="43"/>
      <x:c r="J481" s="136"/>
      <x:c r="K481" s="136"/>
      <x:c r="L481" s="146"/>
      <x:c r="M481" s="136"/>
      <x:c r="N481" s="136"/>
      <x:c r="O481" s="136"/>
      <x:c r="P481" s="136"/>
      <x:c r="Q481" s="136"/>
      <x:c r="R481" s="136"/>
      <x:c r="S481" s="136"/>
      <x:c r="T481" s="136"/>
      <x:c r="U481" s="136"/>
      <x:c r="V481" s="136"/>
      <x:c r="W481" s="136"/>
      <x:c r="X481" s="136"/>
      <x:c r="Y481" s="136"/>
      <x:c r="Z481" s="136"/>
    </x:row>
    <x:row r="482" ht="15" hidden="0" customHeight="1">
      <x:c r="A482" s="136"/>
      <x:c r="B482" s="136"/>
      <x:c r="C482" s="136"/>
      <x:c r="D482" s="136"/>
      <x:c r="E482" s="169"/>
      <x:c r="F482" s="169"/>
      <x:c r="G482" s="169"/>
      <x:c r="H482" s="169"/>
      <x:c r="I482" s="43"/>
      <x:c r="J482" s="136"/>
      <x:c r="K482" s="136"/>
      <x:c r="L482" s="146"/>
      <x:c r="M482" s="136"/>
      <x:c r="N482" s="136"/>
      <x:c r="O482" s="136"/>
      <x:c r="P482" s="136"/>
      <x:c r="Q482" s="136"/>
      <x:c r="R482" s="136"/>
      <x:c r="S482" s="136"/>
      <x:c r="T482" s="136"/>
      <x:c r="U482" s="136"/>
      <x:c r="V482" s="136"/>
      <x:c r="W482" s="136"/>
      <x:c r="X482" s="136"/>
      <x:c r="Y482" s="136"/>
      <x:c r="Z482" s="136"/>
    </x:row>
    <x:row r="483" ht="15" hidden="0" customHeight="1">
      <x:c r="A483" s="136"/>
      <x:c r="B483" s="136"/>
      <x:c r="C483" s="136"/>
      <x:c r="D483" s="136"/>
      <x:c r="E483" s="169"/>
      <x:c r="F483" s="169"/>
      <x:c r="G483" s="169"/>
      <x:c r="H483" s="169"/>
      <x:c r="I483" s="43"/>
      <x:c r="J483" s="136"/>
      <x:c r="K483" s="136"/>
      <x:c r="L483" s="146"/>
      <x:c r="M483" s="136"/>
      <x:c r="N483" s="136"/>
      <x:c r="O483" s="136"/>
      <x:c r="P483" s="136"/>
      <x:c r="Q483" s="136"/>
      <x:c r="R483" s="136"/>
      <x:c r="S483" s="136"/>
      <x:c r="T483" s="136"/>
      <x:c r="U483" s="136"/>
      <x:c r="V483" s="136"/>
      <x:c r="W483" s="136"/>
      <x:c r="X483" s="136"/>
      <x:c r="Y483" s="136"/>
      <x:c r="Z483" s="136"/>
    </x:row>
    <x:row r="484" ht="15" hidden="0" customHeight="1">
      <x:c r="A484" s="136"/>
      <x:c r="B484" s="136"/>
      <x:c r="C484" s="136"/>
      <x:c r="D484" s="136"/>
      <x:c r="E484" s="169"/>
      <x:c r="F484" s="169"/>
      <x:c r="G484" s="169"/>
      <x:c r="H484" s="169"/>
      <x:c r="I484" s="43"/>
      <x:c r="J484" s="136"/>
      <x:c r="K484" s="136"/>
      <x:c r="L484" s="146"/>
      <x:c r="M484" s="136"/>
      <x:c r="N484" s="136"/>
      <x:c r="O484" s="136"/>
      <x:c r="P484" s="136"/>
      <x:c r="Q484" s="136"/>
      <x:c r="R484" s="136"/>
      <x:c r="S484" s="136"/>
      <x:c r="T484" s="136"/>
      <x:c r="U484" s="136"/>
      <x:c r="V484" s="136"/>
      <x:c r="W484" s="136"/>
      <x:c r="X484" s="136"/>
      <x:c r="Y484" s="136"/>
      <x:c r="Z484" s="136"/>
    </x:row>
    <x:row r="485" ht="15" hidden="0" customHeight="1">
      <x:c r="A485" s="136"/>
      <x:c r="B485" s="136"/>
      <x:c r="C485" s="136"/>
      <x:c r="D485" s="136"/>
      <x:c r="E485" s="169"/>
      <x:c r="F485" s="169"/>
      <x:c r="G485" s="169"/>
      <x:c r="H485" s="169"/>
      <x:c r="I485" s="43"/>
      <x:c r="J485" s="136"/>
      <x:c r="K485" s="136"/>
      <x:c r="L485" s="146"/>
      <x:c r="M485" s="136"/>
      <x:c r="N485" s="136"/>
      <x:c r="O485" s="136"/>
      <x:c r="P485" s="136"/>
      <x:c r="Q485" s="136"/>
      <x:c r="R485" s="136"/>
      <x:c r="S485" s="136"/>
      <x:c r="T485" s="136"/>
      <x:c r="U485" s="136"/>
      <x:c r="V485" s="136"/>
      <x:c r="W485" s="136"/>
      <x:c r="X485" s="136"/>
      <x:c r="Y485" s="136"/>
      <x:c r="Z485" s="136"/>
    </x:row>
    <x:row r="486" ht="15" hidden="0" customHeight="1">
      <x:c r="A486" s="136"/>
      <x:c r="B486" s="136"/>
      <x:c r="C486" s="136"/>
      <x:c r="D486" s="136"/>
      <x:c r="E486" s="169"/>
      <x:c r="F486" s="169"/>
      <x:c r="G486" s="169"/>
      <x:c r="H486" s="169"/>
      <x:c r="I486" s="43"/>
      <x:c r="J486" s="136"/>
      <x:c r="K486" s="136"/>
      <x:c r="L486" s="146"/>
      <x:c r="M486" s="136"/>
      <x:c r="N486" s="136"/>
      <x:c r="O486" s="136"/>
      <x:c r="P486" s="136"/>
      <x:c r="Q486" s="136"/>
      <x:c r="R486" s="136"/>
      <x:c r="S486" s="136"/>
      <x:c r="T486" s="136"/>
      <x:c r="U486" s="136"/>
      <x:c r="V486" s="136"/>
      <x:c r="W486" s="136"/>
      <x:c r="X486" s="136"/>
      <x:c r="Y486" s="136"/>
      <x:c r="Z486" s="136"/>
    </x:row>
    <x:row r="487" ht="15" hidden="0" customHeight="1">
      <x:c r="A487" s="136"/>
      <x:c r="B487" s="136"/>
      <x:c r="C487" s="136"/>
      <x:c r="D487" s="136"/>
      <x:c r="E487" s="169"/>
      <x:c r="F487" s="169"/>
      <x:c r="G487" s="169"/>
      <x:c r="H487" s="169"/>
      <x:c r="I487" s="43"/>
      <x:c r="J487" s="136"/>
      <x:c r="K487" s="136"/>
      <x:c r="L487" s="146"/>
      <x:c r="M487" s="136"/>
      <x:c r="N487" s="136"/>
      <x:c r="O487" s="136"/>
      <x:c r="P487" s="136"/>
      <x:c r="Q487" s="136"/>
      <x:c r="R487" s="136"/>
      <x:c r="S487" s="136"/>
      <x:c r="T487" s="136"/>
      <x:c r="U487" s="136"/>
      <x:c r="V487" s="136"/>
      <x:c r="W487" s="136"/>
      <x:c r="X487" s="136"/>
      <x:c r="Y487" s="136"/>
      <x:c r="Z487" s="136"/>
    </x:row>
    <x:row r="488" ht="15" hidden="0" customHeight="1">
      <x:c r="A488" s="136"/>
      <x:c r="B488" s="136"/>
      <x:c r="C488" s="136"/>
      <x:c r="D488" s="136"/>
      <x:c r="E488" s="169"/>
      <x:c r="F488" s="169"/>
      <x:c r="G488" s="169"/>
      <x:c r="H488" s="169"/>
      <x:c r="I488" s="43"/>
      <x:c r="J488" s="136"/>
      <x:c r="K488" s="136"/>
      <x:c r="L488" s="146"/>
      <x:c r="M488" s="136"/>
      <x:c r="N488" s="136"/>
      <x:c r="O488" s="136"/>
      <x:c r="P488" s="136"/>
      <x:c r="Q488" s="136"/>
      <x:c r="R488" s="136"/>
      <x:c r="S488" s="136"/>
      <x:c r="T488" s="136"/>
      <x:c r="U488" s="136"/>
      <x:c r="V488" s="136"/>
      <x:c r="W488" s="136"/>
      <x:c r="X488" s="136"/>
      <x:c r="Y488" s="136"/>
      <x:c r="Z488" s="136"/>
    </x:row>
    <x:row r="489" ht="15" hidden="0" customHeight="1">
      <x:c r="A489" s="136"/>
      <x:c r="B489" s="136"/>
      <x:c r="C489" s="136"/>
      <x:c r="D489" s="136"/>
      <x:c r="E489" s="169"/>
      <x:c r="F489" s="169"/>
      <x:c r="G489" s="169"/>
      <x:c r="H489" s="169"/>
      <x:c r="I489" s="43"/>
      <x:c r="J489" s="136"/>
      <x:c r="K489" s="136"/>
      <x:c r="L489" s="146"/>
      <x:c r="M489" s="136"/>
      <x:c r="N489" s="136"/>
      <x:c r="O489" s="136"/>
      <x:c r="P489" s="136"/>
      <x:c r="Q489" s="136"/>
      <x:c r="R489" s="136"/>
      <x:c r="S489" s="136"/>
      <x:c r="T489" s="136"/>
      <x:c r="U489" s="136"/>
      <x:c r="V489" s="136"/>
      <x:c r="W489" s="136"/>
      <x:c r="X489" s="136"/>
      <x:c r="Y489" s="136"/>
      <x:c r="Z489" s="136"/>
    </x:row>
    <x:row r="490" ht="15" hidden="0" customHeight="1">
      <x:c r="A490" s="136"/>
      <x:c r="B490" s="136"/>
      <x:c r="C490" s="136"/>
      <x:c r="D490" s="136"/>
      <x:c r="E490" s="169"/>
      <x:c r="F490" s="169"/>
      <x:c r="G490" s="169"/>
      <x:c r="H490" s="169"/>
      <x:c r="I490" s="43"/>
      <x:c r="J490" s="136"/>
      <x:c r="K490" s="136"/>
      <x:c r="L490" s="146"/>
      <x:c r="M490" s="136"/>
      <x:c r="N490" s="136"/>
      <x:c r="O490" s="136"/>
      <x:c r="P490" s="136"/>
      <x:c r="Q490" s="136"/>
      <x:c r="R490" s="136"/>
      <x:c r="S490" s="136"/>
      <x:c r="T490" s="136"/>
      <x:c r="U490" s="136"/>
      <x:c r="V490" s="136"/>
      <x:c r="W490" s="136"/>
      <x:c r="X490" s="136"/>
      <x:c r="Y490" s="136"/>
      <x:c r="Z490" s="136"/>
    </x:row>
    <x:row r="491" ht="15" hidden="0" customHeight="1">
      <x:c r="A491" s="136"/>
      <x:c r="B491" s="136"/>
      <x:c r="C491" s="136"/>
      <x:c r="D491" s="136"/>
      <x:c r="E491" s="169"/>
      <x:c r="F491" s="169"/>
      <x:c r="G491" s="169"/>
      <x:c r="H491" s="169"/>
      <x:c r="I491" s="43"/>
      <x:c r="J491" s="136"/>
      <x:c r="K491" s="136"/>
      <x:c r="L491" s="146"/>
      <x:c r="M491" s="136"/>
      <x:c r="N491" s="136"/>
      <x:c r="O491" s="136"/>
      <x:c r="P491" s="136"/>
      <x:c r="Q491" s="136"/>
      <x:c r="R491" s="136"/>
      <x:c r="S491" s="136"/>
      <x:c r="T491" s="136"/>
      <x:c r="U491" s="136"/>
      <x:c r="V491" s="136"/>
      <x:c r="W491" s="136"/>
      <x:c r="X491" s="136"/>
      <x:c r="Y491" s="136"/>
      <x:c r="Z491" s="136"/>
    </x:row>
    <x:row r="492" ht="15" hidden="0" customHeight="1">
      <x:c r="A492" s="136"/>
      <x:c r="B492" s="136"/>
      <x:c r="C492" s="136"/>
      <x:c r="D492" s="136"/>
      <x:c r="E492" s="169"/>
      <x:c r="F492" s="169"/>
      <x:c r="G492" s="169"/>
      <x:c r="H492" s="169"/>
      <x:c r="I492" s="43"/>
      <x:c r="J492" s="136"/>
      <x:c r="K492" s="136"/>
      <x:c r="L492" s="146"/>
      <x:c r="M492" s="136"/>
      <x:c r="N492" s="136"/>
      <x:c r="O492" s="136"/>
      <x:c r="P492" s="136"/>
      <x:c r="Q492" s="136"/>
      <x:c r="R492" s="136"/>
      <x:c r="S492" s="136"/>
      <x:c r="T492" s="136"/>
      <x:c r="U492" s="136"/>
      <x:c r="V492" s="136"/>
      <x:c r="W492" s="136"/>
      <x:c r="X492" s="136"/>
      <x:c r="Y492" s="136"/>
      <x:c r="Z492" s="136"/>
    </x:row>
    <x:row r="493" ht="15" hidden="0" customHeight="1">
      <x:c r="A493" s="136"/>
      <x:c r="B493" s="136"/>
      <x:c r="C493" s="136"/>
      <x:c r="D493" s="136"/>
      <x:c r="E493" s="169"/>
      <x:c r="F493" s="169"/>
      <x:c r="G493" s="169"/>
      <x:c r="H493" s="169"/>
      <x:c r="I493" s="43"/>
      <x:c r="J493" s="136"/>
      <x:c r="K493" s="136"/>
      <x:c r="L493" s="146"/>
      <x:c r="M493" s="136"/>
      <x:c r="N493" s="136"/>
      <x:c r="O493" s="136"/>
      <x:c r="P493" s="136"/>
      <x:c r="Q493" s="136"/>
      <x:c r="R493" s="136"/>
      <x:c r="S493" s="136"/>
      <x:c r="T493" s="136"/>
      <x:c r="U493" s="136"/>
      <x:c r="V493" s="136"/>
      <x:c r="W493" s="136"/>
      <x:c r="X493" s="136"/>
      <x:c r="Y493" s="136"/>
      <x:c r="Z493" s="136"/>
    </x:row>
    <x:row r="494" ht="15" hidden="0" customHeight="1">
      <x:c r="A494" s="136"/>
      <x:c r="B494" s="136"/>
      <x:c r="C494" s="136"/>
      <x:c r="D494" s="136"/>
      <x:c r="E494" s="169"/>
      <x:c r="F494" s="169"/>
      <x:c r="G494" s="169"/>
      <x:c r="H494" s="169"/>
      <x:c r="I494" s="43"/>
      <x:c r="J494" s="136"/>
      <x:c r="K494" s="136"/>
      <x:c r="L494" s="146"/>
      <x:c r="M494" s="136"/>
      <x:c r="N494" s="136"/>
      <x:c r="O494" s="136"/>
      <x:c r="P494" s="136"/>
      <x:c r="Q494" s="136"/>
      <x:c r="R494" s="136"/>
      <x:c r="S494" s="136"/>
      <x:c r="T494" s="136"/>
      <x:c r="U494" s="136"/>
      <x:c r="V494" s="136"/>
      <x:c r="W494" s="136"/>
      <x:c r="X494" s="136"/>
      <x:c r="Y494" s="136"/>
      <x:c r="Z494" s="136"/>
    </x:row>
    <x:row r="495" ht="15" hidden="0" customHeight="1">
      <x:c r="A495" s="136"/>
      <x:c r="B495" s="136"/>
      <x:c r="C495" s="136"/>
      <x:c r="D495" s="136"/>
      <x:c r="E495" s="169"/>
      <x:c r="F495" s="169"/>
      <x:c r="G495" s="169"/>
      <x:c r="H495" s="169"/>
      <x:c r="I495" s="43"/>
      <x:c r="J495" s="136"/>
      <x:c r="K495" s="136"/>
      <x:c r="L495" s="146"/>
      <x:c r="M495" s="136"/>
      <x:c r="N495" s="136"/>
      <x:c r="O495" s="136"/>
      <x:c r="P495" s="136"/>
      <x:c r="Q495" s="136"/>
      <x:c r="R495" s="136"/>
      <x:c r="S495" s="136"/>
      <x:c r="T495" s="136"/>
      <x:c r="U495" s="136"/>
      <x:c r="V495" s="136"/>
      <x:c r="W495" s="136"/>
      <x:c r="X495" s="136"/>
      <x:c r="Y495" s="136"/>
      <x:c r="Z495" s="136"/>
    </x:row>
    <x:row r="496" ht="15" hidden="0" customHeight="1">
      <x:c r="A496" s="136"/>
      <x:c r="B496" s="136"/>
      <x:c r="C496" s="136"/>
      <x:c r="D496" s="136"/>
      <x:c r="E496" s="169"/>
      <x:c r="F496" s="169"/>
      <x:c r="G496" s="169"/>
      <x:c r="H496" s="169"/>
      <x:c r="I496" s="43"/>
      <x:c r="J496" s="136"/>
      <x:c r="K496" s="136"/>
      <x:c r="L496" s="146"/>
      <x:c r="M496" s="136"/>
      <x:c r="N496" s="136"/>
      <x:c r="O496" s="136"/>
      <x:c r="P496" s="136"/>
      <x:c r="Q496" s="136"/>
      <x:c r="R496" s="136"/>
      <x:c r="S496" s="136"/>
      <x:c r="T496" s="136"/>
      <x:c r="U496" s="136"/>
      <x:c r="V496" s="136"/>
      <x:c r="W496" s="136"/>
      <x:c r="X496" s="136"/>
      <x:c r="Y496" s="136"/>
      <x:c r="Z496" s="136"/>
    </x:row>
    <x:row r="497" ht="15" hidden="0" customHeight="1">
      <x:c r="A497" s="136"/>
      <x:c r="B497" s="136"/>
      <x:c r="C497" s="136"/>
      <x:c r="D497" s="136"/>
      <x:c r="E497" s="169"/>
      <x:c r="F497" s="169"/>
      <x:c r="G497" s="169"/>
      <x:c r="H497" s="169"/>
      <x:c r="I497" s="43"/>
      <x:c r="J497" s="136"/>
      <x:c r="K497" s="136"/>
      <x:c r="L497" s="146"/>
      <x:c r="M497" s="136"/>
      <x:c r="N497" s="136"/>
      <x:c r="O497" s="136"/>
      <x:c r="P497" s="136"/>
      <x:c r="Q497" s="136"/>
      <x:c r="R497" s="136"/>
      <x:c r="S497" s="136"/>
      <x:c r="T497" s="136"/>
      <x:c r="U497" s="136"/>
      <x:c r="V497" s="136"/>
      <x:c r="W497" s="136"/>
      <x:c r="X497" s="136"/>
      <x:c r="Y497" s="136"/>
      <x:c r="Z497" s="136"/>
    </x:row>
    <x:row r="498" ht="15" hidden="0" customHeight="1">
      <x:c r="A498" s="136"/>
      <x:c r="B498" s="136"/>
      <x:c r="C498" s="136"/>
      <x:c r="D498" s="136"/>
      <x:c r="E498" s="169"/>
      <x:c r="F498" s="169"/>
      <x:c r="G498" s="169"/>
      <x:c r="H498" s="169"/>
      <x:c r="I498" s="43"/>
      <x:c r="J498" s="136"/>
      <x:c r="K498" s="136"/>
      <x:c r="L498" s="146"/>
      <x:c r="M498" s="136"/>
      <x:c r="N498" s="136"/>
      <x:c r="O498" s="136"/>
      <x:c r="P498" s="136"/>
      <x:c r="Q498" s="136"/>
      <x:c r="R498" s="136"/>
      <x:c r="S498" s="136"/>
      <x:c r="T498" s="136"/>
      <x:c r="U498" s="136"/>
      <x:c r="V498" s="136"/>
      <x:c r="W498" s="136"/>
      <x:c r="X498" s="136"/>
      <x:c r="Y498" s="136"/>
      <x:c r="Z498" s="136"/>
    </x:row>
    <x:row r="499" ht="15" hidden="0" customHeight="1">
      <x:c r="A499" s="136"/>
      <x:c r="B499" s="136"/>
      <x:c r="C499" s="136"/>
      <x:c r="D499" s="136"/>
      <x:c r="E499" s="169"/>
      <x:c r="F499" s="169"/>
      <x:c r="G499" s="169"/>
      <x:c r="H499" s="169"/>
      <x:c r="I499" s="43"/>
      <x:c r="J499" s="136"/>
      <x:c r="K499" s="136"/>
      <x:c r="L499" s="146"/>
      <x:c r="M499" s="136"/>
      <x:c r="N499" s="136"/>
      <x:c r="O499" s="136"/>
      <x:c r="P499" s="136"/>
      <x:c r="Q499" s="136"/>
      <x:c r="R499" s="136"/>
      <x:c r="S499" s="136"/>
      <x:c r="T499" s="136"/>
      <x:c r="U499" s="136"/>
      <x:c r="V499" s="136"/>
      <x:c r="W499" s="136"/>
      <x:c r="X499" s="136"/>
      <x:c r="Y499" s="136"/>
      <x:c r="Z499" s="136"/>
    </x:row>
    <x:row r="500" ht="15" hidden="0" customHeight="1">
      <x:c r="A500" s="136"/>
      <x:c r="B500" s="136"/>
      <x:c r="C500" s="136"/>
      <x:c r="D500" s="136"/>
      <x:c r="E500" s="169"/>
      <x:c r="F500" s="169"/>
      <x:c r="G500" s="169"/>
      <x:c r="H500" s="169"/>
      <x:c r="I500" s="43"/>
      <x:c r="J500" s="136"/>
      <x:c r="K500" s="136"/>
      <x:c r="L500" s="146"/>
      <x:c r="M500" s="136"/>
      <x:c r="N500" s="136"/>
      <x:c r="O500" s="136"/>
      <x:c r="P500" s="136"/>
      <x:c r="Q500" s="136"/>
      <x:c r="R500" s="136"/>
      <x:c r="S500" s="136"/>
      <x:c r="T500" s="136"/>
      <x:c r="U500" s="136"/>
      <x:c r="V500" s="136"/>
      <x:c r="W500" s="136"/>
      <x:c r="X500" s="136"/>
      <x:c r="Y500" s="136"/>
      <x:c r="Z500" s="136"/>
    </x:row>
    <x:row r="501" ht="15" hidden="0" customHeight="1">
      <x:c r="A501" s="136"/>
      <x:c r="B501" s="136"/>
      <x:c r="C501" s="136"/>
      <x:c r="D501" s="136"/>
      <x:c r="E501" s="169"/>
      <x:c r="F501" s="169"/>
      <x:c r="G501" s="169"/>
      <x:c r="H501" s="169"/>
      <x:c r="I501" s="43"/>
      <x:c r="J501" s="136"/>
      <x:c r="K501" s="136"/>
      <x:c r="L501" s="146"/>
      <x:c r="M501" s="136"/>
      <x:c r="N501" s="136"/>
      <x:c r="O501" s="136"/>
      <x:c r="P501" s="136"/>
      <x:c r="Q501" s="136"/>
      <x:c r="R501" s="136"/>
      <x:c r="S501" s="136"/>
      <x:c r="T501" s="136"/>
      <x:c r="U501" s="136"/>
      <x:c r="V501" s="136"/>
      <x:c r="W501" s="136"/>
      <x:c r="X501" s="136"/>
      <x:c r="Y501" s="136"/>
      <x:c r="Z501" s="136"/>
    </x:row>
    <x:row r="502" ht="15" hidden="0" customHeight="1">
      <x:c r="A502" s="136"/>
      <x:c r="B502" s="136"/>
      <x:c r="C502" s="136"/>
      <x:c r="D502" s="136"/>
      <x:c r="E502" s="169"/>
      <x:c r="F502" s="169"/>
      <x:c r="G502" s="169"/>
      <x:c r="H502" s="169"/>
      <x:c r="I502" s="43"/>
      <x:c r="J502" s="136"/>
      <x:c r="K502" s="136"/>
      <x:c r="L502" s="146"/>
      <x:c r="M502" s="136"/>
      <x:c r="N502" s="136"/>
      <x:c r="O502" s="136"/>
      <x:c r="P502" s="136"/>
      <x:c r="Q502" s="136"/>
      <x:c r="R502" s="136"/>
      <x:c r="S502" s="136"/>
      <x:c r="T502" s="136"/>
      <x:c r="U502" s="136"/>
      <x:c r="V502" s="136"/>
      <x:c r="W502" s="136"/>
      <x:c r="X502" s="136"/>
      <x:c r="Y502" s="136"/>
      <x:c r="Z502" s="136"/>
    </x:row>
    <x:row r="503" ht="15" hidden="0" customHeight="1">
      <x:c r="A503" s="136"/>
      <x:c r="B503" s="136"/>
      <x:c r="C503" s="136"/>
      <x:c r="D503" s="136"/>
      <x:c r="E503" s="169"/>
      <x:c r="F503" s="169"/>
      <x:c r="G503" s="169"/>
      <x:c r="H503" s="169"/>
      <x:c r="I503" s="43"/>
      <x:c r="J503" s="136"/>
      <x:c r="K503" s="136"/>
      <x:c r="L503" s="146"/>
      <x:c r="M503" s="136"/>
      <x:c r="N503" s="136"/>
      <x:c r="O503" s="136"/>
      <x:c r="P503" s="136"/>
      <x:c r="Q503" s="136"/>
      <x:c r="R503" s="136"/>
      <x:c r="S503" s="136"/>
      <x:c r="T503" s="136"/>
      <x:c r="U503" s="136"/>
      <x:c r="V503" s="136"/>
      <x:c r="W503" s="136"/>
      <x:c r="X503" s="136"/>
      <x:c r="Y503" s="136"/>
      <x:c r="Z503" s="136"/>
    </x:row>
    <x:row r="504" ht="15" hidden="0" customHeight="1">
      <x:c r="A504" s="136"/>
      <x:c r="B504" s="136"/>
      <x:c r="C504" s="136"/>
      <x:c r="D504" s="136"/>
      <x:c r="E504" s="169"/>
      <x:c r="F504" s="169"/>
      <x:c r="G504" s="169"/>
      <x:c r="H504" s="169"/>
      <x:c r="I504" s="43"/>
      <x:c r="J504" s="136"/>
      <x:c r="K504" s="136"/>
      <x:c r="L504" s="146"/>
      <x:c r="M504" s="136"/>
      <x:c r="N504" s="136"/>
      <x:c r="O504" s="136"/>
      <x:c r="P504" s="136"/>
      <x:c r="Q504" s="136"/>
      <x:c r="R504" s="136"/>
      <x:c r="S504" s="136"/>
      <x:c r="T504" s="136"/>
      <x:c r="U504" s="136"/>
      <x:c r="V504" s="136"/>
      <x:c r="W504" s="136"/>
      <x:c r="X504" s="136"/>
      <x:c r="Y504" s="136"/>
      <x:c r="Z504" s="136"/>
    </x:row>
    <x:row r="505" ht="15" hidden="0" customHeight="1">
      <x:c r="A505" s="136"/>
      <x:c r="B505" s="136"/>
      <x:c r="C505" s="136"/>
      <x:c r="D505" s="136"/>
      <x:c r="E505" s="169"/>
      <x:c r="F505" s="169"/>
      <x:c r="G505" s="169"/>
      <x:c r="H505" s="169"/>
      <x:c r="I505" s="43"/>
      <x:c r="J505" s="136"/>
      <x:c r="K505" s="136"/>
      <x:c r="L505" s="146"/>
      <x:c r="M505" s="136"/>
      <x:c r="N505" s="136"/>
      <x:c r="O505" s="136"/>
      <x:c r="P505" s="136"/>
      <x:c r="Q505" s="136"/>
      <x:c r="R505" s="136"/>
      <x:c r="S505" s="136"/>
      <x:c r="T505" s="136"/>
      <x:c r="U505" s="136"/>
      <x:c r="V505" s="136"/>
      <x:c r="W505" s="136"/>
      <x:c r="X505" s="136"/>
      <x:c r="Y505" s="136"/>
      <x:c r="Z505" s="136"/>
    </x:row>
    <x:row r="506" ht="15" hidden="0" customHeight="1">
      <x:c r="A506" s="136"/>
      <x:c r="B506" s="136"/>
      <x:c r="C506" s="136"/>
      <x:c r="D506" s="136"/>
      <x:c r="E506" s="169"/>
      <x:c r="F506" s="169"/>
      <x:c r="G506" s="169"/>
      <x:c r="H506" s="169"/>
      <x:c r="I506" s="43"/>
      <x:c r="J506" s="136"/>
      <x:c r="K506" s="136"/>
      <x:c r="L506" s="146"/>
      <x:c r="M506" s="136"/>
      <x:c r="N506" s="136"/>
      <x:c r="O506" s="136"/>
      <x:c r="P506" s="136"/>
      <x:c r="Q506" s="136"/>
      <x:c r="R506" s="136"/>
      <x:c r="S506" s="136"/>
      <x:c r="T506" s="136"/>
      <x:c r="U506" s="136"/>
      <x:c r="V506" s="136"/>
      <x:c r="W506" s="136"/>
      <x:c r="X506" s="136"/>
      <x:c r="Y506" s="136"/>
      <x:c r="Z506" s="136"/>
    </x:row>
  </x:sheetData>
  <x:mergeCells>
    <x:mergeCell ref="A4:M4"/>
  </x:mergeCells>
  <x:dataValidations count="1">
    <x:dataValidation type="list" errorStyle="stop" operator="between" allowBlank="0" showDropDown="0" showInputMessage="0" showErrorMessage="0" sqref="I7:I506">
      <x:formula1>"PASS,OPEN,FAIL,NOT TESTED"</x:formula1>
      <x:formula2>0</x:formula2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28" style="1" hidden="0" customWidth="1"/>
    <x:col min="5" max="5" width="14" style="1" hidden="0" customWidth="1"/>
    <x:col min="6" max="6" width="20" style="1" hidden="0" customWidth="1"/>
    <x:col min="7" max="7" width="56" style="1" hidden="0" customWidth="1"/>
    <x:col min="8" max="8" width="44" style="1" hidden="0" customWidth="1"/>
    <x:col min="9" max="9" width="34" style="1" hidden="0" customWidth="1"/>
    <x:col min="10" max="10" width="14" style="1" hidden="0" customWidth="1"/>
    <x:col min="11" max="11" width="40" style="1" hidden="0" customWidth="1"/>
    <x:col min="12" max="12" width="16" style="1" hidden="0" customWidth="1"/>
    <x:col min="13" max="13" width="22" style="1" hidden="0" customWidth="1"/>
    <x:col min="14" max="14" width="42" style="1" hidden="0" customWidth="1"/>
    <x:col min="15" max="15" width="18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2064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tr">
        <x:v>Financial rows assess usable figures across configured periods. Completeness does not establish audited results, confirmed forecasts, lender terms or unrestricted cash.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2065</x:v>
      </x:c>
      <x:c r="B6" s="298" t="s">
        <x:v>1057</x:v>
      </x:c>
      <x:c r="C6" s="298" t="s">
        <x:v>1259</x:v>
      </x:c>
      <x:c r="D6" s="298" t="s">
        <x:v>2066</x:v>
      </x:c>
      <x:c r="E6" s="298" t="s">
        <x:v>1956</x:v>
      </x:c>
      <x:c r="F6" s="298" t="s">
        <x:v>1640</x:v>
      </x:c>
      <x:c r="G6" s="298" t="s">
        <x:v>2067</x:v>
      </x:c>
      <x:c r="H6" s="298" t="s">
        <x:v>795</x:v>
      </x:c>
      <x:c r="I6" s="298" t="s">
        <x:v>798</x:v>
      </x:c>
      <x:c r="J6" s="298" t="s">
        <x:v>1493</x:v>
      </x:c>
      <x:c r="K6" s="298" t="s">
        <x:v>448</x:v>
      </x:c>
      <x:c r="L6" s="299"/>
      <x:c r="M6" s="299"/>
      <x:c r="N6" s="299"/>
      <x:c r="O6" s="298"/>
      <x:c r="P6" s="300"/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 t="str">
        <x:v>EVID-FIN</x:v>
      </x:c>
      <x:c r="B7" s="78" t="str">
        <x:f>IF('01_ASSESSMENT'!$A$7="","",'01_ASSESSMENT'!$A$7)</x:f>
        <x:v>ASM-NGOB-V42-TEST</x:v>
      </x:c>
      <x:c r="C7" s="78" t="n">
        <x:v>1</x:v>
      </x:c>
      <x:c r="D7" s="78" t="str">
        <x:v>Revenue and running costs</x:v>
      </x:c>
      <x:c r="E7" s="78" t="str">
        <x:v>Finance</x:v>
      </x:c>
      <x:c r="F7" s="78" t="str">
        <x:f>IF(OR($B7="",COUNTIF('02_DISPLAY_CONFIG'!$B$23:$B$33,"&lt;&gt;")=0),"No data available",IF(AND(COUNTIFS('41_METRIC_RESULTS'!$H$7:$H$259,"REVENUE",'41_METRIC_RESULTS'!$K$7:$K$259,"Available")=COUNTIF('02_DISPLAY_CONFIG'!$B$23:$B$33,"&lt;&gt;"),COUNTIFS('41_METRIC_RESULTS'!$H$7:$H$259,"OPEX",'41_METRIC_RESULTS'!$K$7:$K$259,"Available")=COUNTIF('02_DISPLAY_CONFIG'!$B$23:$B$33,"&lt;&gt;")),"Confirmed",IF(OR(COUNTIFS('41_METRIC_RESULTS'!$H$7:$H$259,"REVENUE",'41_METRIC_RESULTS'!$K$7:$K$259,"Available")&gt;0,COUNTIFS('41_METRIC_RESULTS'!$H$7:$H$259,"OPEX",'41_METRIC_RESULTS'!$K$7:$K$259,"Available")&gt;0),"Partly confirmed","No data available")))</x:f>
        <x:v>Confirmed</x:v>
      </x:c>
      <x:c r="G7" s="78" t="str">
        <x:f>"Usable figures in "&amp;MIN(COUNTIFS('41_METRIC_RESULTS'!$H$7:$H$259,"REVENUE",'41_METRIC_RESULTS'!$K$7:$K$259,"Available"),COUNTIFS('41_METRIC_RESULTS'!$H$7:$H$259,"OPEX",'41_METRIC_RESULTS'!$K$7:$K$259,"Available"))&amp;" of "&amp;COUNTIF('02_DISPLAY_CONFIG'!$B$23:$B$33,"&lt;&gt;")&amp;" configured periods"</x:f>
        <x:v>Usable figures in 11 of 11 configured periods</x:v>
      </x:c>
      <x:c r="H7" s="78" t="str">
        <x:v>Financial workbook</x:v>
      </x:c>
      <x:c r="I7" s="78"/>
      <x:c r="J7" s="78" t="str">
        <x:f>IF('01_ASSESSMENT'!$C$7="","",'01_ASSESSMENT'!$C$7)</x:f>
        <x:v>V4.2-NGOB-CORRECTED-TEST</x:v>
      </x:c>
      <x:c r="K7" s="78" t="str">
        <x:v>Period completeness only. Figure status remains Confirmed, Projected or Placeholder. Terms, restrictions and release approval require separate review.</x:v>
      </x:c>
      <x:c r="L7" s="157"/>
      <x:c r="M7" s="78"/>
      <x:c r="N7" s="78"/>
      <x:c r="O7" s="78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 t="str">
        <x:v>EVID-DEBT</x:v>
      </x:c>
      <x:c r="B8" s="78" t="str">
        <x:f>IF('01_ASSESSMENT'!$A$7="","",'01_ASSESSMENT'!$A$7)</x:f>
        <x:v>ASM-NGOB-V42-TEST</x:v>
      </x:c>
      <x:c r="C8" s="78" t="n">
        <x:v>2</x:v>
      </x:c>
      <x:c r="D8" s="78" t="str">
        <x:v>Loan payments</x:v>
      </x:c>
      <x:c r="E8" s="78" t="str">
        <x:v>Finance</x:v>
      </x:c>
      <x:c r="F8" s="78" t="str">
        <x:f>IF(OR($B8="",COUNTIF('02_DISPLAY_CONFIG'!$B$23:$B$33,"&lt;&gt;")=0),"No data available",IF(AND(COUNTIFS('41_METRIC_RESULTS'!$H$7:$H$259,"DEBT_SERVICE",'41_METRIC_RESULTS'!$K$7:$K$259,"Available")=COUNTIF('02_DISPLAY_CONFIG'!$B$23:$B$33,"&lt;&gt;")),"Confirmed",IF(OR(COUNTIFS('41_METRIC_RESULTS'!$H$7:$H$259,"DEBT_SERVICE",'41_METRIC_RESULTS'!$K$7:$K$259,"Available")&gt;0),"Partly confirmed","No data available")))</x:f>
        <x:v>Partly confirmed</x:v>
      </x:c>
      <x:c r="G8" s="78" t="str">
        <x:f>"Usable figures in "&amp;MIN(COUNTIFS('41_METRIC_RESULTS'!$H$7:$H$259,"DEBT_SERVICE",'41_METRIC_RESULTS'!$K$7:$K$259,"Available"))&amp;" of "&amp;COUNTIF('02_DISPLAY_CONFIG'!$B$23:$B$33,"&lt;&gt;")&amp;" configured periods"</x:f>
        <x:v>Usable figures in 10 of 11 configured periods</x:v>
      </x:c>
      <x:c r="H8" s="78" t="str">
        <x:v>Lender statements</x:v>
      </x:c>
      <x:c r="I8" s="78"/>
      <x:c r="J8" s="78" t="str">
        <x:f>IF('01_ASSESSMENT'!$C$7="","",'01_ASSESSMENT'!$C$7)</x:f>
        <x:v>V4.2-NGOB-CORRECTED-TEST</x:v>
      </x:c>
      <x:c r="K8" s="78" t="str">
        <x:v>Period completeness only. Figure status remains Confirmed, Projected or Placeholder. Terms, restrictions and release approval require separate review.</x:v>
      </x:c>
      <x:c r="L8" s="157"/>
      <x:c r="M8" s="78"/>
      <x:c r="N8" s="78"/>
      <x:c r="O8" s="78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 t="str">
        <x:v>EVID-RESERVE</x:v>
      </x:c>
      <x:c r="B9" s="78" t="str">
        <x:f>IF('01_ASSESSMENT'!$A$7="","",'01_ASSESSMENT'!$A$7)</x:f>
        <x:v>ASM-NGOB-V42-TEST</x:v>
      </x:c>
      <x:c r="C9" s="78" t="n">
        <x:v>3</x:v>
      </x:c>
      <x:c r="D9" s="78" t="str">
        <x:v>Reserve</x:v>
      </x:c>
      <x:c r="E9" s="78" t="str">
        <x:v>Finance</x:v>
      </x:c>
      <x:c r="F9" s="78" t="str">
        <x:f>IF(OR($B9="",COUNTIF('02_DISPLAY_CONFIG'!$B$23:$B$33,"&lt;&gt;")=0),"No data available",IF(AND(COUNTIFS('41_METRIC_RESULTS'!$H$7:$H$259,"RESERVE_CLOSING",'41_METRIC_RESULTS'!$K$7:$K$259,"Available")=COUNTIF('02_DISPLAY_CONFIG'!$B$23:$B$33,"&lt;&gt;")),"Confirmed",IF(OR(COUNTIFS('41_METRIC_RESULTS'!$H$7:$H$259,"RESERVE_CLOSING",'41_METRIC_RESULTS'!$K$7:$K$259,"Available")&gt;0),"Partly confirmed","No data available")))</x:f>
        <x:v>Confirmed</x:v>
      </x:c>
      <x:c r="G9" s="78" t="str">
        <x:f>"Usable figures in "&amp;MIN(COUNTIFS('41_METRIC_RESULTS'!$H$7:$H$259,"RESERVE_CLOSING",'41_METRIC_RESULTS'!$K$7:$K$259,"Available"))&amp;" of "&amp;COUNTIF('02_DISPLAY_CONFIG'!$B$23:$B$33,"&lt;&gt;")&amp;" configured periods"</x:f>
        <x:v>Usable figures in 11 of 11 configured periods</x:v>
      </x:c>
      <x:c r="H9" s="78" t="str">
        <x:v>Reserve records</x:v>
      </x:c>
      <x:c r="I9" s="78"/>
      <x:c r="J9" s="78" t="str">
        <x:f>IF('01_ASSESSMENT'!$C$7="","",'01_ASSESSMENT'!$C$7)</x:f>
        <x:v>V4.2-NGOB-CORRECTED-TEST</x:v>
      </x:c>
      <x:c r="K9" s="78" t="str">
        <x:v>Period completeness only. Figure status remains Confirmed, Projected or Placeholder. Terms, restrictions and release approval require separate review.</x:v>
      </x:c>
      <x:c r="L9" s="157"/>
      <x:c r="M9" s="78"/>
      <x:c r="N9" s="78"/>
      <x:c r="O9" s="78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 t="str">
        <x:v>EVID-PROPERTY</x:v>
      </x:c>
      <x:c r="B10" s="78" t="str">
        <x:f>IF('01_ASSESSMENT'!$A$7="","",'01_ASSESSMENT'!$A$7)</x:f>
        <x:v>ASM-NGOB-V42-TEST</x:v>
      </x:c>
      <x:c r="C10" s="78" t="n">
        <x:v>4</x:v>
      </x:c>
      <x:c r="D10" s="78" t="str">
        <x:v>Properties</x:v>
      </x:c>
      <x:c r="E10" s="78" t="str">
        <x:v>Portfolio</x:v>
      </x:c>
      <x:c r="F10" s="78" t="str">
        <x:f>IF(COUNTA('31_PROPERTY'!$A$7:$A$506)&gt;0,"Partly confirmed","No data available")</x:f>
        <x:v>Partly confirmed</x:v>
      </x:c>
      <x:c r="G10" s="78" t="str">
        <x:v>Needs property register, homes and addresses</x:v>
      </x:c>
      <x:c r="H10" s="78" t="str">
        <x:v>Property register</x:v>
      </x:c>
      <x:c r="I10" s="78"/>
      <x:c r="J10" s="78" t="str">
        <x:f>IF('01_ASSESSMENT'!$C$7="","",'01_ASSESSMENT'!$C$7)</x:f>
        <x:v>V4.2-NGOB-CORRECTED-TEST</x:v>
      </x:c>
      <x:c r="K10" s="78" t="str"/>
      <x:c r="L10" s="157"/>
      <x:c r="M10" s="78"/>
      <x:c r="N10" s="78"/>
      <x:c r="O10" s="78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 t="str">
        <x:v>EVID-TERMS</x:v>
      </x:c>
      <x:c r="B11" s="78" t="str">
        <x:f>IF('01_ASSESSMENT'!$A$7="","",'01_ASSESSMENT'!$A$7)</x:f>
        <x:v>ASM-NGOB-V42-TEST</x:v>
      </x:c>
      <x:c r="C11" s="78" t="n">
        <x:v>5</x:v>
      </x:c>
      <x:c r="D11" s="78" t="str">
        <x:v>Loan terms</x:v>
      </x:c>
      <x:c r="E11" s="78" t="str">
        <x:v>Finance</x:v>
      </x:c>
      <x:c r="F11" s="78" t="str">
        <x:f>IF(COUNTIFS('33_DEBT'!$B$7:$B$506,'01_ASSESSMENT'!$A$7,'33_DEBT'!$G$7:$G$506,"&gt;0")&gt;0,"Partly confirmed","No data available")</x:f>
        <x:v>No data available</x:v>
      </x:c>
      <x:c r="G11" s="78" t="str">
        <x:v>Needs balances, rates and maturity dates</x:v>
      </x:c>
      <x:c r="H11" s="78" t="str">
        <x:v>Lender statements</x:v>
      </x:c>
      <x:c r="I11" s="78"/>
      <x:c r="J11" s="78" t="str">
        <x:f>IF('01_ASSESSMENT'!$C$7="","",'01_ASSESSMENT'!$C$7)</x:f>
        <x:v>V4.2-NGOB-CORRECTED-TEST</x:v>
      </x:c>
      <x:c r="K11" s="78" t="str"/>
      <x:c r="L11" s="157"/>
      <x:c r="M11" s="78"/>
      <x:c r="N11" s="78"/>
      <x:c r="O11" s="78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 t="str">
        <x:v>EVID-AFFORD</x:v>
      </x:c>
      <x:c r="B12" s="78" t="str">
        <x:f>IF('01_ASSESSMENT'!$A$7="","",'01_ASSESSMENT'!$A$7)</x:f>
        <x:v>ASM-NGOB-V42-TEST</x:v>
      </x:c>
      <x:c r="C12" s="78" t="n">
        <x:v>6</x:v>
      </x:c>
      <x:c r="D12" s="78" t="str">
        <x:v>Affordability</x:v>
      </x:c>
      <x:c r="E12" s="78" t="str">
        <x:v>Affordability</x:v>
      </x:c>
      <x:c r="F12" s="78" t="str">
        <x:f>IF(COUNTA('37_UNIT_RENT'!$A$7:$A$506)&gt;0,"Partly confirmed","No data available")</x:f>
        <x:v>No data available</x:v>
      </x:c>
      <x:c r="G12" s="78" t="str">
        <x:v>Needs rent rolls and agreements</x:v>
      </x:c>
      <x:c r="H12" s="78" t="str">
        <x:v>Rent rolls and agreements</x:v>
      </x:c>
      <x:c r="I12" s="78"/>
      <x:c r="J12" s="78" t="str">
        <x:f>IF('01_ASSESSMENT'!$C$7="","",'01_ASSESSMENT'!$C$7)</x:f>
        <x:v>V4.2-NGOB-CORRECTED-TEST</x:v>
      </x:c>
      <x:c r="K12" s="78" t="str"/>
      <x:c r="L12" s="157"/>
      <x:c r="M12" s="78"/>
      <x:c r="N12" s="78"/>
      <x:c r="O12" s="78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 t="str">
        <x:v>EVID-MISSION</x:v>
      </x:c>
      <x:c r="B13" s="78" t="str">
        <x:f>IF('01_ASSESSMENT'!$A$7="","",'01_ASSESSMENT'!$A$7)</x:f>
        <x:v>ASM-NGOB-V42-TEST</x:v>
      </x:c>
      <x:c r="C13" s="78" t="n">
        <x:v>7</x:v>
      </x:c>
      <x:c r="D13" s="78" t="str">
        <x:v>Mission</x:v>
      </x:c>
      <x:c r="E13" s="78" t="str">
        <x:v>Mission</x:v>
      </x:c>
      <x:c r="F13" s="78" t="str">
        <x:f>IF(COUNTA('39_MISSION_SERVICES'!$A$7:$A$506)&gt;0,"Partly confirmed","No data available")</x:f>
        <x:v>No data available</x:v>
      </x:c>
      <x:c r="G13" s="78" t="str">
        <x:v>Needs resident and service records</x:v>
      </x:c>
      <x:c r="H13" s="78" t="str">
        <x:v>Resident and service records</x:v>
      </x:c>
      <x:c r="I13" s="78"/>
      <x:c r="J13" s="78" t="str">
        <x:f>IF('01_ASSESSMENT'!$C$7="","",'01_ASSESSMENT'!$C$7)</x:f>
        <x:v>V4.2-NGOB-CORRECTED-TEST</x:v>
      </x:c>
      <x:c r="K13" s="78" t="str"/>
      <x:c r="L13" s="159"/>
      <x:c r="M13" s="79"/>
      <x:c r="N13" s="79"/>
      <x:c r="O13" s="79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 t="str">
        <x:v>EVID-GOV</x:v>
      </x:c>
      <x:c r="B14" s="78" t="str">
        <x:f>IF('01_ASSESSMENT'!$A$7="","",'01_ASSESSMENT'!$A$7)</x:f>
        <x:v>ASM-NGOB-V42-TEST</x:v>
      </x:c>
      <x:c r="C14" s="78" t="n">
        <x:v>8</x:v>
      </x:c>
      <x:c r="D14" s="78" t="str">
        <x:v>Governance</x:v>
      </x:c>
      <x:c r="E14" s="78" t="str">
        <x:v>Governance</x:v>
      </x:c>
      <x:c r="F14" s="78" t="str">
        <x:f>IF(COUNTA('39_GOVERNANCE'!$A$7:$A$506)&gt;0,"Partly confirmed","No data available")</x:f>
        <x:v>No data available</x:v>
      </x:c>
      <x:c r="G14" s="78" t="str">
        <x:v>Needs bylaws, policies and approval authorities</x:v>
      </x:c>
      <x:c r="H14" s="78" t="str">
        <x:v>Governance records</x:v>
      </x:c>
      <x:c r="I14" s="78"/>
      <x:c r="J14" s="78" t="str">
        <x:f>IF('01_ASSESSMENT'!$C$7="","",'01_ASSESSMENT'!$C$7)</x:f>
        <x:v>V4.2-NGOB-CORRECTED-TEST</x:v>
      </x:c>
      <x:c r="K14" s="78" t="str"/>
      <x:c r="L14" s="159"/>
      <x:c r="M14" s="79"/>
      <x:c r="N14" s="79"/>
      <x:c r="O14" s="79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 t="str">
        <x:v>EVID-ASSET</x:v>
      </x:c>
      <x:c r="B15" s="78" t="str">
        <x:f>IF('01_ASSESSMENT'!$A$7="","",'01_ASSESSMENT'!$A$7)</x:f>
        <x:v>ASM-NGOB-V42-TEST</x:v>
      </x:c>
      <x:c r="C15" s="78" t="n">
        <x:v>9</x:v>
      </x:c>
      <x:c r="D15" s="78" t="str">
        <x:v>Assets</x:v>
      </x:c>
      <x:c r="E15" s="78" t="str">
        <x:v>Assets</x:v>
      </x:c>
      <x:c r="F15" s="78" t="str">
        <x:f>IF(COUNTA('38_ASSET_CONDITION'!$A$7:$A$506)&gt;0,"Partly confirmed","No data available")</x:f>
        <x:v>No data available</x:v>
      </x:c>
      <x:c r="G15" s="78" t="str">
        <x:v>Needs condition reports or a capital plan</x:v>
      </x:c>
      <x:c r="H15" s="78" t="str">
        <x:v>Condition reports</x:v>
      </x:c>
      <x:c r="I15" s="78"/>
      <x:c r="J15" s="78" t="str">
        <x:f>IF('01_ASSESSMENT'!$C$7="","",'01_ASSESSMENT'!$C$7)</x:f>
        <x:v>V4.2-NGOB-CORRECTED-TEST</x:v>
      </x:c>
      <x:c r="K15" s="78" t="str"/>
      <x:c r="L15" s="159"/>
      <x:c r="M15" s="79"/>
      <x:c r="N15" s="79"/>
      <x:c r="O15" s="79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159"/>
      <x:c r="M16" s="79"/>
      <x:c r="N16" s="79"/>
      <x:c r="O16" s="79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159"/>
      <x:c r="M17" s="79"/>
      <x:c r="N17" s="79"/>
      <x:c r="O17" s="79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159"/>
      <x:c r="M18" s="79"/>
      <x:c r="N18" s="79"/>
      <x:c r="O18" s="79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159"/>
      <x:c r="M19" s="79"/>
      <x:c r="N19" s="79"/>
      <x:c r="O19" s="79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161"/>
      <x:c r="M20" s="80"/>
      <x:c r="N20" s="80"/>
      <x:c r="O20" s="80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162"/>
      <x:c r="M21" s="81"/>
      <x:c r="N21" s="81"/>
      <x:c r="O21" s="81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68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68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68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68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68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68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68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68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68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68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68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68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68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68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68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68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68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68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68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68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68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68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68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68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68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68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68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68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68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68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68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68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68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68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68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68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68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68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68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68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68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68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68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68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68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68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68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68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68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68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68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68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68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68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68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68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68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68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68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68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68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68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68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68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68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68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68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68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68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68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68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68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68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68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68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68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68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68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68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68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68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68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68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68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68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68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68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68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68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68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68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68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68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68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68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68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68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68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68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68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68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68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68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68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68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68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68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68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68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68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68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68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68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68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68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68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68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68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68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68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68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68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68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68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68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68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68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68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68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68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68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68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68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68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68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68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68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68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68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68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68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68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68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68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68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68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68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68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68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68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68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68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68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68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68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68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68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68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68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68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68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68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68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68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68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68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68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68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68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68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68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68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68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68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68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68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68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68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68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68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68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68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68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68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68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68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68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68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68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68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68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68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68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68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68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68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68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68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68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68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68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68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68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68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68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68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68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68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68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68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68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68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68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68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68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68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68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68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68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68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68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68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68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68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68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68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68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68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68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68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68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68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68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68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68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68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68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68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68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68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68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68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68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68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68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68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68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68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68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68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68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68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68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68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68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68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68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68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68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68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68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68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68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68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68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68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68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68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68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68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68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68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68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68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68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68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68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68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68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68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68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68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68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68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68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68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68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68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68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68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68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68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68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68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68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68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68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68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68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68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68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68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68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68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68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68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68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68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68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68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68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68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68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68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68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68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68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68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68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68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68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68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68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68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68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68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68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68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68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68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68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68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68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68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68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68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68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68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68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68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68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68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68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68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68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68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68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68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68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68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68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68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68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68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68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68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68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68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68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68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68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68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68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68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68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68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68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68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68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68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68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68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68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68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68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68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68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68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68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68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68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68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68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68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68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68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68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68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68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68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68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68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68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68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68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68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68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68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68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68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68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68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68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68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68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68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68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68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68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68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68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68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68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68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68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68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68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68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68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68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68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68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68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68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68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68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68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68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68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68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68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68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68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68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68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68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68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68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68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68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68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68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68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68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68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68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68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68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68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68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68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68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68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68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68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68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68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68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68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68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68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68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68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68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68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68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68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68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68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68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68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68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68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68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68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68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68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68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68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68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68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68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68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68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68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2">
    <x:dataValidation type="list" errorStyle="stop" operator="between" allowBlank="1" showDropDown="0" showInputMessage="0" showErrorMessage="0" sqref="E7:E506">
      <x:formula1>"Finance,Affordability,Mission,Governance,Assets,Portfolio"</x:formula1>
      <x:formula2>0</x:formula2>
    </x:dataValidation>
    <x:dataValidation type="list" errorStyle="stop" operator="between" allowBlank="1" showDropDown="0" showInputMessage="0" showErrorMessage="0" sqref="F7:F506">
      <x:formula1>"Confirmed,Partly confirmed,No data available"</x:formula1>
      <x:formula2>0</x:formula2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0" style="1" hidden="0" customWidth="1"/>
    <x:col min="2" max="2" width="18" style="1" hidden="0" customWidth="1"/>
    <x:col min="3" max="3" width="8" style="1" hidden="0" customWidth="1"/>
    <x:col min="4" max="4" width="40" style="1" hidden="0" customWidth="1"/>
    <x:col min="5" max="5" width="56" style="1" hidden="0" customWidth="1"/>
    <x:col min="6" max="6" width="14" style="1" hidden="0" customWidth="1"/>
    <x:col min="7" max="7" width="46" style="1" hidden="0" customWidth="1"/>
    <x:col min="8" max="8" width="14" style="1" hidden="0" customWidth="1"/>
    <x:col min="9" max="9" width="16" style="1" hidden="0" customWidth="1"/>
    <x:col min="10" max="10" width="30" style="1" hidden="0" customWidth="1"/>
    <x:col min="11" max="11" width="10" style="1" hidden="0" customWidth="1"/>
    <x:col min="12" max="13" width="12" style="1" hidden="0" customWidth="1"/>
    <x:col min="14" max="14" width="20" style="1" hidden="0" customWidth="1"/>
    <x:col min="15" max="15" width="14" style="1" hidden="0" customWidth="1"/>
    <x:col min="16" max="16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2068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802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77" t="s">
        <x:v>1495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</x:row>
    <x:row r="6" ht="33.75" hidden="0" customHeight="1">
      <x:c r="A6" s="298" t="s">
        <x:v>2069</x:v>
      </x:c>
      <x:c r="B6" s="298" t="s">
        <x:v>1057</x:v>
      </x:c>
      <x:c r="C6" s="298" t="s">
        <x:v>1259</x:v>
      </x:c>
      <x:c r="D6" s="298" t="s">
        <x:v>2070</x:v>
      </x:c>
      <x:c r="E6" s="298" t="s">
        <x:v>2071</x:v>
      </x:c>
      <x:c r="F6" s="298" t="s">
        <x:v>809</x:v>
      </x:c>
      <x:c r="G6" s="298" t="s">
        <x:v>810</x:v>
      </x:c>
      <x:c r="H6" s="298" t="s">
        <x:v>2072</x:v>
      </x:c>
      <x:c r="I6" s="298" t="s">
        <x:v>742</x:v>
      </x:c>
      <x:c r="J6" s="298" t="s">
        <x:v>747</x:v>
      </x:c>
      <x:c r="K6" s="298" t="s">
        <x:v>2073</x:v>
      </x:c>
      <x:c r="L6" s="298" t="s">
        <x:v>1060</x:v>
      </x:c>
      <x:c r="M6" s="298" t="s">
        <x:v>822</x:v>
      </x:c>
      <x:c r="N6" s="298" t="s">
        <x:v>761</x:v>
      </x:c>
      <x:c r="O6" s="298" t="s">
        <x:v>1493</x:v>
      </x:c>
      <x:c r="P6" s="298" t="s">
        <x:v>448</x:v>
      </x:c>
      <x:c r="Q6" s="300"/>
      <x:c r="R6" s="300"/>
      <x:c r="S6" s="300"/>
      <x:c r="T6" s="300"/>
      <x:c r="U6" s="300"/>
      <x:c r="V6" s="300"/>
      <x:c r="W6" s="300"/>
      <x:c r="X6" s="300"/>
      <x:c r="Y6" s="300"/>
      <x:c r="Z6" s="300"/>
    </x:row>
    <x:row r="7" ht="37.5" hidden="0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7.5" hidden="0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7.5" hidden="0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7.5" hidden="0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7.5" hidden="0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7.5" hidden="0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66" hidden="0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66" hidden="0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66" hidden="0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66" hidden="0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66" hidden="0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66" hidden="0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66" hidden="0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</x:sheetData>
  <x:mergeCells>
    <x:mergeCell ref="A4:O4"/>
  </x:mergeCells>
  <x:dataValidations count="3">
    <x:dataValidation type="list" errorStyle="stop" operator="between" allowBlank="1" showDropDown="0" showInputMessage="0" showErrorMessage="0" sqref="H7:H506">
      <x:formula1>"Organization,Third party"</x:formula1>
      <x:formula2>0</x:formula2>
    </x:dataValidation>
    <x:dataValidation type="list" errorStyle="stop" operator="between" allowBlank="1" showDropDown="0" showInputMessage="0" showErrorMessage="0" sqref="K7:K506">
      <x:formula1>"Yes,No"</x:formula1>
      <x:formula2>0</x:formula2>
    </x:dataValidation>
    <x:dataValidation type="list" errorStyle="stop" operator="between" allowBlank="1" showDropDown="0" showInputMessage="0" showErrorMessage="0" sqref="L7:L506">
      <x:formula1>"Requested,Received,Not needed"</x:formula1>
      <x:formula2>0</x:formula2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2" width="18" style="1" hidden="0" customWidth="1"/>
    <x:col min="3" max="3" width="20" style="1" hidden="0" customWidth="1"/>
    <x:col min="4" max="4" width="16" style="1" hidden="0" customWidth="1"/>
    <x:col min="5" max="5" width="24" style="1" hidden="0" customWidth="1"/>
    <x:col min="6" max="6" width="30" style="1" hidden="0" customWidth="1"/>
    <x:col min="7" max="7" width="22" style="1" hidden="0" customWidth="1"/>
    <x:col min="8" max="8" width="16" style="1" hidden="0" customWidth="1"/>
    <x:col min="9" max="9" width="20" style="1" hidden="0" customWidth="1"/>
    <x:col min="10" max="10" width="18" style="1" hidden="0" customWidth="1"/>
    <x:col min="11" max="11" width="16" style="1" hidden="0" customWidth="1"/>
    <x:col min="12" max="12" width="22" style="1" hidden="0" customWidth="1"/>
    <x:col min="13" max="13" width="18" style="1" hidden="0" customWidth="1"/>
    <x:col min="14" max="14" width="20" style="1" hidden="0" customWidth="1"/>
    <x:col min="15" max="15" width="24" style="1" hidden="0" customWidth="1"/>
    <x:col min="16" max="16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92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2074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70" t="s">
        <x:v>2075</x:v>
      </x:c>
      <x:c r="B5" s="170"/>
      <x:c r="C5" s="170"/>
      <x:c r="D5" s="170"/>
      <x:c r="E5" s="170"/>
      <x:c r="F5" s="170"/>
      <x:c r="G5" s="170"/>
      <x:c r="H5" s="170"/>
      <x:c r="I5" s="170"/>
      <x:c r="J5" s="170"/>
      <x:c r="K5" s="170"/>
      <x:c r="L5" s="170"/>
      <x:c r="M5" s="170"/>
      <x:c r="N5" s="170"/>
      <x:c r="O5" s="170"/>
      <x:c r="P5" s="170"/>
      <x:c r="Q5" s="170"/>
      <x:c r="R5" s="170"/>
      <x:c r="S5" s="170"/>
      <x:c r="T5" s="170"/>
      <x:c r="U5" s="170"/>
      <x:c r="V5" s="170"/>
      <x:c r="W5" s="170"/>
      <x:c r="X5" s="170"/>
      <x:c r="Y5" s="170"/>
      <x:c r="Z5" s="170"/>
    </x:row>
    <x:row r="6" ht="33.75" hidden="0" customHeight="1">
      <x:c r="A6" s="27" t="s">
        <x:v>2076</x:v>
      </x:c>
      <x:c r="B6" s="27" t="s">
        <x:v>1057</x:v>
      </x:c>
      <x:c r="C6" s="27" t="s">
        <x:v>1258</x:v>
      </x:c>
      <x:c r="D6" s="27" t="s">
        <x:v>1259</x:v>
      </x:c>
      <x:c r="E6" s="28" t="s">
        <x:v>2077</x:v>
      </x:c>
      <x:c r="F6" s="27" t="s">
        <x:v>1116</x:v>
      </x:c>
      <x:c r="G6" s="28" t="s">
        <x:v>833</x:v>
      </x:c>
      <x:c r="H6" s="28" t="s">
        <x:v>2078</x:v>
      </x:c>
      <x:c r="I6" s="27" t="s">
        <x:v>1841</x:v>
      </x:c>
      <x:c r="J6" s="28" t="s">
        <x:v>1945</x:v>
      </x:c>
      <x:c r="K6" s="28" t="s">
        <x:v>602</x:v>
      </x:c>
      <x:c r="L6" s="28" t="s">
        <x:v>2079</x:v>
      </x:c>
      <x:c r="M6" s="28" t="s">
        <x:v>2080</x:v>
      </x:c>
      <x:c r="N6" s="27" t="s">
        <x:v>2081</x:v>
      </x:c>
      <x:c r="O6" s="27" t="s">
        <x:v>2082</x:v>
      </x:c>
      <x:c r="P6" s="28" t="s">
        <x:v>448</x:v>
      </x:c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171"/>
      <x:c r="B7" s="171"/>
      <x:c r="C7" s="171"/>
      <x:c r="D7" s="171"/>
      <x:c r="E7" s="171"/>
      <x:c r="F7" s="171"/>
      <x:c r="G7" s="172"/>
      <x:c r="H7" s="171"/>
      <x:c r="I7" s="171"/>
      <x:c r="J7" s="171"/>
      <x:c r="K7" s="171"/>
      <x:c r="L7" s="171"/>
      <x:c r="M7" s="171"/>
      <x:c r="N7" s="171"/>
      <x:c r="O7" s="171"/>
      <x:c r="P7" s="171"/>
      <x:c r="Q7" s="173"/>
      <x:c r="R7" s="173"/>
      <x:c r="S7" s="173"/>
      <x:c r="T7" s="173"/>
      <x:c r="U7" s="173"/>
      <x:c r="V7" s="173"/>
      <x:c r="W7" s="173"/>
      <x:c r="X7" s="173"/>
      <x:c r="Y7" s="173"/>
      <x:c r="Z7" s="173"/>
    </x:row>
    <x:row r="8" ht="19.5" hidden="0" customHeight="1">
      <x:c r="A8" s="171"/>
      <x:c r="B8" s="171"/>
      <x:c r="C8" s="171"/>
      <x:c r="D8" s="171"/>
      <x:c r="E8" s="171"/>
      <x:c r="F8" s="171"/>
      <x:c r="G8" s="172"/>
      <x:c r="H8" s="171"/>
      <x:c r="I8" s="171"/>
      <x:c r="J8" s="171"/>
      <x:c r="K8" s="171"/>
      <x:c r="L8" s="171"/>
      <x:c r="M8" s="171"/>
      <x:c r="N8" s="171"/>
      <x:c r="O8" s="171"/>
      <x:c r="P8" s="171"/>
      <x:c r="Q8" s="173"/>
      <x:c r="R8" s="173"/>
      <x:c r="S8" s="173"/>
      <x:c r="T8" s="173"/>
      <x:c r="U8" s="173"/>
      <x:c r="V8" s="173"/>
      <x:c r="W8" s="173"/>
      <x:c r="X8" s="173"/>
      <x:c r="Y8" s="173"/>
      <x:c r="Z8" s="173"/>
    </x:row>
    <x:row r="9" ht="19.5" hidden="0" customHeight="1">
      <x:c r="A9" s="171"/>
      <x:c r="B9" s="171"/>
      <x:c r="C9" s="171"/>
      <x:c r="D9" s="171"/>
      <x:c r="E9" s="171"/>
      <x:c r="F9" s="171"/>
      <x:c r="G9" s="172"/>
      <x:c r="H9" s="171"/>
      <x:c r="I9" s="171"/>
      <x:c r="J9" s="171"/>
      <x:c r="K9" s="171"/>
      <x:c r="L9" s="171"/>
      <x:c r="M9" s="171"/>
      <x:c r="N9" s="171"/>
      <x:c r="O9" s="171"/>
      <x:c r="P9" s="171"/>
      <x:c r="Q9" s="173"/>
      <x:c r="R9" s="173"/>
      <x:c r="S9" s="173"/>
      <x:c r="T9" s="173"/>
      <x:c r="U9" s="173"/>
      <x:c r="V9" s="173"/>
      <x:c r="W9" s="173"/>
      <x:c r="X9" s="173"/>
      <x:c r="Y9" s="173"/>
      <x:c r="Z9" s="173"/>
    </x:row>
    <x:row r="10" ht="19.5" hidden="0" customHeight="1">
      <x:c r="A10" s="171"/>
      <x:c r="B10" s="171"/>
      <x:c r="C10" s="171"/>
      <x:c r="D10" s="171"/>
      <x:c r="E10" s="171"/>
      <x:c r="F10" s="171"/>
      <x:c r="G10" s="172"/>
      <x:c r="H10" s="171"/>
      <x:c r="I10" s="171"/>
      <x:c r="J10" s="171"/>
      <x:c r="K10" s="171"/>
      <x:c r="L10" s="171"/>
      <x:c r="M10" s="171"/>
      <x:c r="N10" s="171"/>
      <x:c r="O10" s="171"/>
      <x:c r="P10" s="171"/>
      <x:c r="Q10" s="173"/>
      <x:c r="R10" s="173"/>
      <x:c r="S10" s="173"/>
      <x:c r="T10" s="173"/>
      <x:c r="U10" s="173"/>
      <x:c r="V10" s="173"/>
      <x:c r="W10" s="173"/>
      <x:c r="X10" s="173"/>
      <x:c r="Y10" s="173"/>
      <x:c r="Z10" s="173"/>
    </x:row>
    <x:row r="11" ht="19.5" hidden="0" customHeight="1">
      <x:c r="A11" s="171"/>
      <x:c r="B11" s="171"/>
      <x:c r="C11" s="171"/>
      <x:c r="D11" s="171"/>
      <x:c r="E11" s="171"/>
      <x:c r="F11" s="171"/>
      <x:c r="G11" s="172"/>
      <x:c r="H11" s="171"/>
      <x:c r="I11" s="171"/>
      <x:c r="J11" s="171"/>
      <x:c r="K11" s="171"/>
      <x:c r="L11" s="171"/>
      <x:c r="M11" s="171"/>
      <x:c r="N11" s="171"/>
      <x:c r="O11" s="171"/>
      <x:c r="P11" s="171"/>
      <x:c r="Q11" s="173"/>
      <x:c r="R11" s="173"/>
      <x:c r="S11" s="173"/>
      <x:c r="T11" s="173"/>
      <x:c r="U11" s="173"/>
      <x:c r="V11" s="173"/>
      <x:c r="W11" s="173"/>
      <x:c r="X11" s="173"/>
      <x:c r="Y11" s="173"/>
      <x:c r="Z11" s="173"/>
    </x:row>
    <x:row r="12" ht="19.5" hidden="0" customHeight="1">
      <x:c r="A12" s="171"/>
      <x:c r="B12" s="171"/>
      <x:c r="C12" s="171"/>
      <x:c r="D12" s="171"/>
      <x:c r="E12" s="171"/>
      <x:c r="F12" s="171"/>
      <x:c r="G12" s="172"/>
      <x:c r="H12" s="171"/>
      <x:c r="I12" s="171"/>
      <x:c r="J12" s="171"/>
      <x:c r="K12" s="171"/>
      <x:c r="L12" s="171"/>
      <x:c r="M12" s="171"/>
      <x:c r="N12" s="171"/>
      <x:c r="O12" s="171"/>
      <x:c r="P12" s="171"/>
      <x:c r="Q12" s="173"/>
      <x:c r="R12" s="173"/>
      <x:c r="S12" s="173"/>
      <x:c r="T12" s="173"/>
      <x:c r="U12" s="173"/>
      <x:c r="V12" s="173"/>
      <x:c r="W12" s="173"/>
      <x:c r="X12" s="173"/>
      <x:c r="Y12" s="173"/>
      <x:c r="Z12" s="173"/>
    </x:row>
    <x:row r="13" ht="19.5" hidden="0" customHeight="1">
      <x:c r="A13" s="171"/>
      <x:c r="B13" s="171"/>
      <x:c r="C13" s="171"/>
      <x:c r="D13" s="171"/>
      <x:c r="E13" s="171"/>
      <x:c r="F13" s="171"/>
      <x:c r="G13" s="174"/>
      <x:c r="H13" s="171"/>
      <x:c r="I13" s="171"/>
      <x:c r="J13" s="171"/>
      <x:c r="K13" s="171"/>
      <x:c r="L13" s="171"/>
      <x:c r="M13" s="171"/>
      <x:c r="N13" s="171"/>
      <x:c r="O13" s="171"/>
      <x:c r="P13" s="171"/>
      <x:c r="Q13" s="173"/>
      <x:c r="R13" s="173"/>
      <x:c r="S13" s="173"/>
      <x:c r="T13" s="173"/>
      <x:c r="U13" s="173"/>
      <x:c r="V13" s="173"/>
      <x:c r="W13" s="173"/>
      <x:c r="X13" s="173"/>
      <x:c r="Y13" s="173"/>
      <x:c r="Z13" s="173"/>
    </x:row>
    <x:row r="14" ht="19.5" hidden="0" customHeight="1">
      <x:c r="A14" s="171"/>
      <x:c r="B14" s="171"/>
      <x:c r="C14" s="171"/>
      <x:c r="D14" s="171"/>
      <x:c r="E14" s="171"/>
      <x:c r="F14" s="171"/>
      <x:c r="G14" s="175"/>
      <x:c r="H14" s="171"/>
      <x:c r="I14" s="171"/>
      <x:c r="J14" s="171"/>
      <x:c r="K14" s="171"/>
      <x:c r="L14" s="171"/>
      <x:c r="M14" s="171"/>
      <x:c r="N14" s="171"/>
      <x:c r="O14" s="171"/>
      <x:c r="P14" s="171"/>
      <x:c r="Q14" s="173"/>
      <x:c r="R14" s="173"/>
      <x:c r="S14" s="173"/>
      <x:c r="T14" s="173"/>
      <x:c r="U14" s="173"/>
      <x:c r="V14" s="173"/>
      <x:c r="W14" s="173"/>
      <x:c r="X14" s="173"/>
      <x:c r="Y14" s="173"/>
      <x:c r="Z14" s="173"/>
    </x:row>
    <x:row r="15" ht="19.5" hidden="0" customHeight="1">
      <x:c r="A15" s="171"/>
      <x:c r="B15" s="171"/>
      <x:c r="C15" s="171"/>
      <x:c r="D15" s="171"/>
      <x:c r="E15" s="171"/>
      <x:c r="F15" s="171"/>
      <x:c r="G15" s="175"/>
      <x:c r="H15" s="171"/>
      <x:c r="I15" s="171"/>
      <x:c r="J15" s="171"/>
      <x:c r="K15" s="171"/>
      <x:c r="L15" s="171"/>
      <x:c r="M15" s="171"/>
      <x:c r="N15" s="171"/>
      <x:c r="O15" s="171"/>
      <x:c r="P15" s="171"/>
      <x:c r="Q15" s="173"/>
      <x:c r="R15" s="173"/>
      <x:c r="S15" s="173"/>
      <x:c r="T15" s="173"/>
      <x:c r="U15" s="173"/>
      <x:c r="V15" s="173"/>
      <x:c r="W15" s="173"/>
      <x:c r="X15" s="173"/>
      <x:c r="Y15" s="173"/>
      <x:c r="Z15" s="173"/>
    </x:row>
    <x:row r="16" ht="19.5" hidden="0" customHeight="1">
      <x:c r="A16" s="171"/>
      <x:c r="B16" s="171"/>
      <x:c r="C16" s="171"/>
      <x:c r="D16" s="171"/>
      <x:c r="E16" s="171"/>
      <x:c r="F16" s="171"/>
      <x:c r="G16" s="172"/>
      <x:c r="H16" s="171"/>
      <x:c r="I16" s="171"/>
      <x:c r="J16" s="171"/>
      <x:c r="K16" s="171"/>
      <x:c r="L16" s="171"/>
      <x:c r="M16" s="171"/>
      <x:c r="N16" s="171"/>
      <x:c r="O16" s="171"/>
      <x:c r="P16" s="171"/>
      <x:c r="Q16" s="173"/>
      <x:c r="R16" s="173"/>
      <x:c r="S16" s="173"/>
      <x:c r="T16" s="173"/>
      <x:c r="U16" s="173"/>
      <x:c r="V16" s="173"/>
      <x:c r="W16" s="173"/>
      <x:c r="X16" s="173"/>
      <x:c r="Y16" s="173"/>
      <x:c r="Z16" s="173"/>
    </x:row>
    <x:row r="17" ht="19.5" hidden="0" customHeight="1">
      <x:c r="A17" s="171"/>
      <x:c r="B17" s="171"/>
      <x:c r="C17" s="171"/>
      <x:c r="D17" s="171"/>
      <x:c r="E17" s="171"/>
      <x:c r="F17" s="171"/>
      <x:c r="G17" s="172"/>
      <x:c r="H17" s="171"/>
      <x:c r="I17" s="171"/>
      <x:c r="J17" s="171"/>
      <x:c r="K17" s="171"/>
      <x:c r="L17" s="171"/>
      <x:c r="M17" s="171"/>
      <x:c r="N17" s="171"/>
      <x:c r="O17" s="171"/>
      <x:c r="P17" s="171"/>
      <x:c r="Q17" s="173"/>
      <x:c r="R17" s="173"/>
      <x:c r="S17" s="173"/>
      <x:c r="T17" s="173"/>
      <x:c r="U17" s="173"/>
      <x:c r="V17" s="173"/>
      <x:c r="W17" s="173"/>
      <x:c r="X17" s="173"/>
      <x:c r="Y17" s="173"/>
      <x:c r="Z17" s="173"/>
    </x:row>
    <x:row r="18" ht="19.5" hidden="0" customHeight="1">
      <x:c r="A18" s="171"/>
      <x:c r="B18" s="171"/>
      <x:c r="C18" s="171"/>
      <x:c r="D18" s="171"/>
      <x:c r="E18" s="171"/>
      <x:c r="F18" s="171"/>
      <x:c r="G18" s="172"/>
      <x:c r="H18" s="171"/>
      <x:c r="I18" s="171"/>
      <x:c r="J18" s="171"/>
      <x:c r="K18" s="171"/>
      <x:c r="L18" s="171"/>
      <x:c r="M18" s="171"/>
      <x:c r="N18" s="171"/>
      <x:c r="O18" s="171"/>
      <x:c r="P18" s="171"/>
      <x:c r="Q18" s="173"/>
      <x:c r="R18" s="173"/>
      <x:c r="S18" s="173"/>
      <x:c r="T18" s="173"/>
      <x:c r="U18" s="173"/>
      <x:c r="V18" s="173"/>
      <x:c r="W18" s="173"/>
      <x:c r="X18" s="173"/>
      <x:c r="Y18" s="173"/>
      <x:c r="Z18" s="173"/>
    </x:row>
    <x:row r="19" ht="19.5" hidden="0" customHeight="1">
      <x:c r="A19" s="171"/>
      <x:c r="B19" s="171"/>
      <x:c r="C19" s="171"/>
      <x:c r="D19" s="171"/>
      <x:c r="E19" s="171"/>
      <x:c r="F19" s="171"/>
      <x:c r="G19" s="172"/>
      <x:c r="H19" s="171"/>
      <x:c r="I19" s="171"/>
      <x:c r="J19" s="171"/>
      <x:c r="K19" s="171"/>
      <x:c r="L19" s="171"/>
      <x:c r="M19" s="171"/>
      <x:c r="N19" s="171"/>
      <x:c r="O19" s="171"/>
      <x:c r="P19" s="171"/>
      <x:c r="Q19" s="173"/>
      <x:c r="R19" s="173"/>
      <x:c r="S19" s="173"/>
      <x:c r="T19" s="173"/>
      <x:c r="U19" s="173"/>
      <x:c r="V19" s="173"/>
      <x:c r="W19" s="173"/>
      <x:c r="X19" s="173"/>
      <x:c r="Y19" s="173"/>
      <x:c r="Z19" s="173"/>
    </x:row>
    <x:row r="20" ht="19.5" hidden="0" customHeight="1">
      <x:c r="A20" s="171"/>
      <x:c r="B20" s="171"/>
      <x:c r="C20" s="171"/>
      <x:c r="D20" s="171"/>
      <x:c r="E20" s="171"/>
      <x:c r="F20" s="171"/>
      <x:c r="G20" s="172"/>
      <x:c r="H20" s="171"/>
      <x:c r="I20" s="171"/>
      <x:c r="J20" s="171"/>
      <x:c r="K20" s="171"/>
      <x:c r="L20" s="171"/>
      <x:c r="M20" s="171"/>
      <x:c r="N20" s="171"/>
      <x:c r="O20" s="171"/>
      <x:c r="P20" s="171"/>
      <x:c r="Q20" s="173"/>
      <x:c r="R20" s="173"/>
      <x:c r="S20" s="173"/>
      <x:c r="T20" s="173"/>
      <x:c r="U20" s="173"/>
      <x:c r="V20" s="173"/>
      <x:c r="W20" s="173"/>
      <x:c r="X20" s="173"/>
      <x:c r="Y20" s="173"/>
      <x:c r="Z20" s="173"/>
    </x:row>
    <x:row r="21" ht="19.5" hidden="0" customHeight="1">
      <x:c r="A21" s="171"/>
      <x:c r="B21" s="171"/>
      <x:c r="C21" s="171"/>
      <x:c r="D21" s="171"/>
      <x:c r="E21" s="171"/>
      <x:c r="F21" s="171"/>
      <x:c r="G21" s="172"/>
      <x:c r="H21" s="171"/>
      <x:c r="I21" s="171"/>
      <x:c r="J21" s="171"/>
      <x:c r="K21" s="171"/>
      <x:c r="L21" s="171"/>
      <x:c r="M21" s="171"/>
      <x:c r="N21" s="171"/>
      <x:c r="O21" s="171"/>
      <x:c r="P21" s="171"/>
      <x:c r="Q21" s="173"/>
      <x:c r="R21" s="173"/>
      <x:c r="S21" s="173"/>
      <x:c r="T21" s="173"/>
      <x:c r="U21" s="173"/>
      <x:c r="V21" s="173"/>
      <x:c r="W21" s="173"/>
      <x:c r="X21" s="173"/>
      <x:c r="Y21" s="173"/>
      <x:c r="Z21" s="173"/>
    </x:row>
    <x:row r="22" ht="19.5" hidden="0" customHeight="1">
      <x:c r="A22" s="176"/>
      <x:c r="B22" s="176"/>
      <x:c r="C22" s="176"/>
      <x:c r="D22" s="176"/>
      <x:c r="E22" s="176"/>
      <x:c r="F22" s="176"/>
      <x:c r="G22" s="177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3"/>
      <x:c r="R22" s="173"/>
      <x:c r="S22" s="173"/>
      <x:c r="T22" s="173"/>
      <x:c r="U22" s="173"/>
      <x:c r="V22" s="173"/>
      <x:c r="W22" s="173"/>
      <x:c r="X22" s="173"/>
      <x:c r="Y22" s="173"/>
      <x:c r="Z22" s="173"/>
    </x:row>
    <x:row r="23" ht="19.5" hidden="0" customHeight="1">
      <x:c r="A23" s="171"/>
      <x:c r="B23" s="171"/>
      <x:c r="C23" s="171"/>
      <x:c r="D23" s="171"/>
      <x:c r="E23" s="171"/>
      <x:c r="F23" s="171"/>
      <x:c r="G23" s="172"/>
      <x:c r="H23" s="171"/>
      <x:c r="I23" s="171"/>
      <x:c r="J23" s="171"/>
      <x:c r="K23" s="171"/>
      <x:c r="L23" s="171"/>
      <x:c r="M23" s="171"/>
      <x:c r="N23" s="171"/>
      <x:c r="O23" s="171"/>
      <x:c r="P23" s="171"/>
      <x:c r="Q23" s="173"/>
      <x:c r="R23" s="173"/>
      <x:c r="S23" s="173"/>
      <x:c r="T23" s="173"/>
      <x:c r="U23" s="173"/>
      <x:c r="V23" s="173"/>
      <x:c r="W23" s="173"/>
      <x:c r="X23" s="173"/>
      <x:c r="Y23" s="173"/>
      <x:c r="Z23" s="173"/>
    </x:row>
    <x:row r="24" ht="19.5" hidden="0" customHeight="1">
      <x:c r="A24" s="171"/>
      <x:c r="B24" s="171"/>
      <x:c r="C24" s="171"/>
      <x:c r="D24" s="171"/>
      <x:c r="E24" s="171"/>
      <x:c r="F24" s="171"/>
      <x:c r="G24" s="174"/>
      <x:c r="H24" s="171"/>
      <x:c r="I24" s="171"/>
      <x:c r="J24" s="171"/>
      <x:c r="K24" s="171"/>
      <x:c r="L24" s="171"/>
      <x:c r="M24" s="171"/>
      <x:c r="N24" s="171"/>
      <x:c r="O24" s="171"/>
      <x:c r="P24" s="171"/>
      <x:c r="Q24" s="173"/>
      <x:c r="R24" s="173"/>
      <x:c r="S24" s="173"/>
      <x:c r="T24" s="173"/>
      <x:c r="U24" s="173"/>
      <x:c r="V24" s="173"/>
      <x:c r="W24" s="173"/>
      <x:c r="X24" s="173"/>
      <x:c r="Y24" s="173"/>
      <x:c r="Z24" s="173"/>
    </x:row>
    <x:row r="25" ht="19.5" hidden="0" customHeight="1">
      <x:c r="A25" s="171"/>
      <x:c r="B25" s="171"/>
      <x:c r="C25" s="171"/>
      <x:c r="D25" s="171"/>
      <x:c r="E25" s="171"/>
      <x:c r="F25" s="171"/>
      <x:c r="G25" s="175"/>
      <x:c r="H25" s="171"/>
      <x:c r="I25" s="171"/>
      <x:c r="J25" s="171"/>
      <x:c r="K25" s="171"/>
      <x:c r="L25" s="171"/>
      <x:c r="M25" s="171"/>
      <x:c r="N25" s="171"/>
      <x:c r="O25" s="171"/>
      <x:c r="P25" s="171"/>
      <x:c r="Q25" s="173"/>
      <x:c r="R25" s="173"/>
      <x:c r="S25" s="173"/>
      <x:c r="T25" s="173"/>
      <x:c r="U25" s="173"/>
      <x:c r="V25" s="173"/>
      <x:c r="W25" s="173"/>
      <x:c r="X25" s="173"/>
      <x:c r="Y25" s="173"/>
      <x:c r="Z25" s="173"/>
    </x:row>
    <x:row r="26" ht="19.5" hidden="0" customHeight="1">
      <x:c r="A26" s="171"/>
      <x:c r="B26" s="171"/>
      <x:c r="C26" s="171"/>
      <x:c r="D26" s="171"/>
      <x:c r="E26" s="171"/>
      <x:c r="F26" s="171"/>
      <x:c r="G26" s="175"/>
      <x:c r="H26" s="171"/>
      <x:c r="I26" s="171"/>
      <x:c r="J26" s="171"/>
      <x:c r="K26" s="171"/>
      <x:c r="L26" s="171"/>
      <x:c r="M26" s="171"/>
      <x:c r="N26" s="171"/>
      <x:c r="O26" s="171"/>
      <x:c r="P26" s="171"/>
      <x:c r="Q26" s="173"/>
      <x:c r="R26" s="173"/>
      <x:c r="S26" s="173"/>
      <x:c r="T26" s="173"/>
      <x:c r="U26" s="173"/>
      <x:c r="V26" s="173"/>
      <x:c r="W26" s="173"/>
      <x:c r="X26" s="173"/>
      <x:c r="Y26" s="173"/>
      <x:c r="Z26" s="173"/>
    </x:row>
    <x:row r="27" ht="19.5" hidden="0" customHeight="1">
      <x:c r="A27" s="171"/>
      <x:c r="B27" s="171"/>
      <x:c r="C27" s="171"/>
      <x:c r="D27" s="171"/>
      <x:c r="E27" s="171"/>
      <x:c r="F27" s="171"/>
      <x:c r="G27" s="172"/>
      <x:c r="H27" s="171"/>
      <x:c r="I27" s="171"/>
      <x:c r="J27" s="171"/>
      <x:c r="K27" s="171"/>
      <x:c r="L27" s="171"/>
      <x:c r="M27" s="171"/>
      <x:c r="N27" s="171"/>
      <x:c r="O27" s="171"/>
      <x:c r="P27" s="171"/>
      <x:c r="Q27" s="173"/>
      <x:c r="R27" s="173"/>
      <x:c r="S27" s="173"/>
      <x:c r="T27" s="173"/>
      <x:c r="U27" s="173"/>
      <x:c r="V27" s="173"/>
      <x:c r="W27" s="173"/>
      <x:c r="X27" s="173"/>
      <x:c r="Y27" s="173"/>
      <x:c r="Z27" s="173"/>
    </x:row>
    <x:row r="28" ht="19.5" hidden="0" customHeight="1">
      <x:c r="A28" s="171"/>
      <x:c r="B28" s="171"/>
      <x:c r="C28" s="171"/>
      <x:c r="D28" s="171"/>
      <x:c r="E28" s="171"/>
      <x:c r="F28" s="171"/>
      <x:c r="G28" s="172"/>
      <x:c r="H28" s="171"/>
      <x:c r="I28" s="171"/>
      <x:c r="J28" s="171"/>
      <x:c r="K28" s="171"/>
      <x:c r="L28" s="171"/>
      <x:c r="M28" s="171"/>
      <x:c r="N28" s="171"/>
      <x:c r="O28" s="171"/>
      <x:c r="P28" s="171"/>
      <x:c r="Q28" s="173"/>
      <x:c r="R28" s="173"/>
      <x:c r="S28" s="173"/>
      <x:c r="T28" s="173"/>
      <x:c r="U28" s="173"/>
      <x:c r="V28" s="173"/>
      <x:c r="W28" s="173"/>
      <x:c r="X28" s="173"/>
      <x:c r="Y28" s="173"/>
      <x:c r="Z28" s="173"/>
    </x:row>
    <x:row r="29" ht="19.5" hidden="0" customHeight="1">
      <x:c r="A29" s="171"/>
      <x:c r="B29" s="171"/>
      <x:c r="C29" s="171"/>
      <x:c r="D29" s="171"/>
      <x:c r="E29" s="171"/>
      <x:c r="F29" s="171"/>
      <x:c r="G29" s="172"/>
      <x:c r="H29" s="171"/>
      <x:c r="I29" s="171"/>
      <x:c r="J29" s="171"/>
      <x:c r="K29" s="171"/>
      <x:c r="L29" s="171"/>
      <x:c r="M29" s="171"/>
      <x:c r="N29" s="171"/>
      <x:c r="O29" s="171"/>
      <x:c r="P29" s="171"/>
      <x:c r="Q29" s="173"/>
      <x:c r="R29" s="173"/>
      <x:c r="S29" s="173"/>
      <x:c r="T29" s="173"/>
      <x:c r="U29" s="173"/>
      <x:c r="V29" s="173"/>
      <x:c r="W29" s="173"/>
      <x:c r="X29" s="173"/>
      <x:c r="Y29" s="173"/>
      <x:c r="Z29" s="173"/>
    </x:row>
    <x:row r="30" ht="19.5" hidden="0" customHeight="1">
      <x:c r="A30" s="171"/>
      <x:c r="B30" s="171"/>
      <x:c r="C30" s="171"/>
      <x:c r="D30" s="171"/>
      <x:c r="E30" s="171"/>
      <x:c r="F30" s="171"/>
      <x:c r="G30" s="172"/>
      <x:c r="H30" s="171"/>
      <x:c r="I30" s="171"/>
      <x:c r="J30" s="171"/>
      <x:c r="K30" s="171"/>
      <x:c r="L30" s="171"/>
      <x:c r="M30" s="171"/>
      <x:c r="N30" s="171"/>
      <x:c r="O30" s="171"/>
      <x:c r="P30" s="171"/>
      <x:c r="Q30" s="173"/>
      <x:c r="R30" s="173"/>
      <x:c r="S30" s="173"/>
      <x:c r="T30" s="173"/>
      <x:c r="U30" s="173"/>
      <x:c r="V30" s="173"/>
      <x:c r="W30" s="173"/>
      <x:c r="X30" s="173"/>
      <x:c r="Y30" s="173"/>
      <x:c r="Z30" s="173"/>
    </x:row>
    <x:row r="31" ht="19.5" hidden="0" customHeight="1">
      <x:c r="A31" s="171"/>
      <x:c r="B31" s="171"/>
      <x:c r="C31" s="171"/>
      <x:c r="D31" s="171"/>
      <x:c r="E31" s="171"/>
      <x:c r="F31" s="171"/>
      <x:c r="G31" s="172"/>
      <x:c r="H31" s="171"/>
      <x:c r="I31" s="171"/>
      <x:c r="J31" s="171"/>
      <x:c r="K31" s="171"/>
      <x:c r="L31" s="171"/>
      <x:c r="M31" s="171"/>
      <x:c r="N31" s="171"/>
      <x:c r="O31" s="171"/>
      <x:c r="P31" s="171"/>
      <x:c r="Q31" s="173"/>
      <x:c r="R31" s="173"/>
      <x:c r="S31" s="173"/>
      <x:c r="T31" s="173"/>
      <x:c r="U31" s="173"/>
      <x:c r="V31" s="173"/>
      <x:c r="W31" s="173"/>
      <x:c r="X31" s="173"/>
      <x:c r="Y31" s="173"/>
      <x:c r="Z31" s="173"/>
    </x:row>
    <x:row r="32" ht="19.5" hidden="0" customHeight="1">
      <x:c r="A32" s="171"/>
      <x:c r="B32" s="171"/>
      <x:c r="C32" s="171"/>
      <x:c r="D32" s="171"/>
      <x:c r="E32" s="171"/>
      <x:c r="F32" s="171"/>
      <x:c r="G32" s="172"/>
      <x:c r="H32" s="171"/>
      <x:c r="I32" s="171"/>
      <x:c r="J32" s="171"/>
      <x:c r="K32" s="171"/>
      <x:c r="L32" s="171"/>
      <x:c r="M32" s="171"/>
      <x:c r="N32" s="171"/>
      <x:c r="O32" s="171"/>
      <x:c r="P32" s="171"/>
      <x:c r="Q32" s="173"/>
      <x:c r="R32" s="173"/>
      <x:c r="S32" s="173"/>
      <x:c r="T32" s="173"/>
      <x:c r="U32" s="173"/>
      <x:c r="V32" s="173"/>
      <x:c r="W32" s="173"/>
      <x:c r="X32" s="173"/>
      <x:c r="Y32" s="173"/>
      <x:c r="Z32" s="173"/>
    </x:row>
    <x:row r="33" ht="19.5" hidden="0" customHeight="1">
      <x:c r="A33" s="171"/>
      <x:c r="B33" s="171"/>
      <x:c r="C33" s="171"/>
      <x:c r="D33" s="171"/>
      <x:c r="E33" s="171"/>
      <x:c r="F33" s="171"/>
      <x:c r="G33" s="172"/>
      <x:c r="H33" s="171"/>
      <x:c r="I33" s="171"/>
      <x:c r="J33" s="171"/>
      <x:c r="K33" s="171"/>
      <x:c r="L33" s="171"/>
      <x:c r="M33" s="171"/>
      <x:c r="N33" s="171"/>
      <x:c r="O33" s="171"/>
      <x:c r="P33" s="171"/>
      <x:c r="Q33" s="173"/>
      <x:c r="R33" s="173"/>
      <x:c r="S33" s="173"/>
      <x:c r="T33" s="173"/>
      <x:c r="U33" s="173"/>
      <x:c r="V33" s="173"/>
      <x:c r="W33" s="173"/>
      <x:c r="X33" s="173"/>
      <x:c r="Y33" s="173"/>
      <x:c r="Z33" s="173"/>
    </x:row>
    <x:row r="34" ht="19.5" hidden="0" customHeight="1">
      <x:c r="A34" s="171"/>
      <x:c r="B34" s="171"/>
      <x:c r="C34" s="171"/>
      <x:c r="D34" s="171"/>
      <x:c r="E34" s="171"/>
      <x:c r="F34" s="171"/>
      <x:c r="G34" s="172"/>
      <x:c r="H34" s="171"/>
      <x:c r="I34" s="171"/>
      <x:c r="J34" s="171"/>
      <x:c r="K34" s="171"/>
      <x:c r="L34" s="171"/>
      <x:c r="M34" s="171"/>
      <x:c r="N34" s="171"/>
      <x:c r="O34" s="171"/>
      <x:c r="P34" s="171"/>
      <x:c r="Q34" s="173"/>
      <x:c r="R34" s="173"/>
      <x:c r="S34" s="173"/>
      <x:c r="T34" s="173"/>
      <x:c r="U34" s="173"/>
      <x:c r="V34" s="173"/>
      <x:c r="W34" s="173"/>
      <x:c r="X34" s="173"/>
      <x:c r="Y34" s="173"/>
      <x:c r="Z34" s="173"/>
    </x:row>
    <x:row r="35" ht="19.5" hidden="0" customHeight="1">
      <x:c r="A35" s="171"/>
      <x:c r="B35" s="171"/>
      <x:c r="C35" s="171"/>
      <x:c r="D35" s="171"/>
      <x:c r="E35" s="171"/>
      <x:c r="F35" s="171"/>
      <x:c r="G35" s="174"/>
      <x:c r="H35" s="171"/>
      <x:c r="I35" s="171"/>
      <x:c r="J35" s="171"/>
      <x:c r="K35" s="171"/>
      <x:c r="L35" s="171"/>
      <x:c r="M35" s="171"/>
      <x:c r="N35" s="171"/>
      <x:c r="O35" s="171"/>
      <x:c r="P35" s="171"/>
      <x:c r="Q35" s="173"/>
      <x:c r="R35" s="173"/>
      <x:c r="S35" s="173"/>
      <x:c r="T35" s="173"/>
      <x:c r="U35" s="173"/>
      <x:c r="V35" s="173"/>
      <x:c r="W35" s="173"/>
      <x:c r="X35" s="173"/>
      <x:c r="Y35" s="173"/>
      <x:c r="Z35" s="173"/>
    </x:row>
    <x:row r="36" ht="19.5" hidden="0" customHeight="1">
      <x:c r="A36" s="171"/>
      <x:c r="B36" s="171"/>
      <x:c r="C36" s="171"/>
      <x:c r="D36" s="171"/>
      <x:c r="E36" s="171"/>
      <x:c r="F36" s="171"/>
      <x:c r="G36" s="175"/>
      <x:c r="H36" s="171"/>
      <x:c r="I36" s="171"/>
      <x:c r="J36" s="171"/>
      <x:c r="K36" s="171"/>
      <x:c r="L36" s="171"/>
      <x:c r="M36" s="171"/>
      <x:c r="N36" s="171"/>
      <x:c r="O36" s="171"/>
      <x:c r="P36" s="171"/>
      <x:c r="Q36" s="173"/>
      <x:c r="R36" s="173"/>
      <x:c r="S36" s="173"/>
      <x:c r="T36" s="173"/>
      <x:c r="U36" s="173"/>
      <x:c r="V36" s="173"/>
      <x:c r="W36" s="173"/>
      <x:c r="X36" s="173"/>
      <x:c r="Y36" s="173"/>
      <x:c r="Z36" s="173"/>
    </x:row>
    <x:row r="37" ht="19.5" hidden="0" customHeight="1">
      <x:c r="A37" s="171"/>
      <x:c r="B37" s="171"/>
      <x:c r="C37" s="171"/>
      <x:c r="D37" s="171"/>
      <x:c r="E37" s="171"/>
      <x:c r="F37" s="171"/>
      <x:c r="G37" s="175"/>
      <x:c r="H37" s="171"/>
      <x:c r="I37" s="171"/>
      <x:c r="J37" s="171"/>
      <x:c r="K37" s="171"/>
      <x:c r="L37" s="171"/>
      <x:c r="M37" s="171"/>
      <x:c r="N37" s="171"/>
      <x:c r="O37" s="171"/>
      <x:c r="P37" s="171"/>
      <x:c r="Q37" s="173"/>
      <x:c r="R37" s="173"/>
      <x:c r="S37" s="173"/>
      <x:c r="T37" s="173"/>
      <x:c r="U37" s="173"/>
      <x:c r="V37" s="173"/>
      <x:c r="W37" s="173"/>
      <x:c r="X37" s="173"/>
      <x:c r="Y37" s="173"/>
      <x:c r="Z37" s="173"/>
    </x:row>
    <x:row r="38" ht="19.5" hidden="0" customHeight="1">
      <x:c r="A38" s="171"/>
      <x:c r="B38" s="171"/>
      <x:c r="C38" s="171"/>
      <x:c r="D38" s="171"/>
      <x:c r="E38" s="171"/>
      <x:c r="F38" s="171"/>
      <x:c r="G38" s="172"/>
      <x:c r="H38" s="171"/>
      <x:c r="I38" s="171"/>
      <x:c r="J38" s="171"/>
      <x:c r="K38" s="171"/>
      <x:c r="L38" s="171"/>
      <x:c r="M38" s="171"/>
      <x:c r="N38" s="171"/>
      <x:c r="O38" s="171"/>
      <x:c r="P38" s="171"/>
      <x:c r="Q38" s="173"/>
      <x:c r="R38" s="173"/>
      <x:c r="S38" s="173"/>
      <x:c r="T38" s="173"/>
      <x:c r="U38" s="173"/>
      <x:c r="V38" s="173"/>
      <x:c r="W38" s="173"/>
      <x:c r="X38" s="173"/>
      <x:c r="Y38" s="173"/>
      <x:c r="Z38" s="173"/>
    </x:row>
    <x:row r="39" ht="19.5" hidden="0" customHeight="1">
      <x:c r="A39" s="171"/>
      <x:c r="B39" s="171"/>
      <x:c r="C39" s="171"/>
      <x:c r="D39" s="171"/>
      <x:c r="E39" s="171"/>
      <x:c r="F39" s="171"/>
      <x:c r="G39" s="172"/>
      <x:c r="H39" s="171"/>
      <x:c r="I39" s="171"/>
      <x:c r="J39" s="171"/>
      <x:c r="K39" s="171"/>
      <x:c r="L39" s="171"/>
      <x:c r="M39" s="171"/>
      <x:c r="N39" s="171"/>
      <x:c r="O39" s="171"/>
      <x:c r="P39" s="171"/>
      <x:c r="Q39" s="173"/>
      <x:c r="R39" s="173"/>
      <x:c r="S39" s="173"/>
      <x:c r="T39" s="173"/>
      <x:c r="U39" s="173"/>
      <x:c r="V39" s="173"/>
      <x:c r="W39" s="173"/>
      <x:c r="X39" s="173"/>
      <x:c r="Y39" s="173"/>
      <x:c r="Z39" s="173"/>
    </x:row>
    <x:row r="40" ht="19.5" hidden="0" customHeight="1">
      <x:c r="A40" s="171"/>
      <x:c r="B40" s="171"/>
      <x:c r="C40" s="171"/>
      <x:c r="D40" s="171"/>
      <x:c r="E40" s="171"/>
      <x:c r="F40" s="171"/>
      <x:c r="G40" s="172"/>
      <x:c r="H40" s="171"/>
      <x:c r="I40" s="171"/>
      <x:c r="J40" s="171"/>
      <x:c r="K40" s="171"/>
      <x:c r="L40" s="171"/>
      <x:c r="M40" s="171"/>
      <x:c r="N40" s="171"/>
      <x:c r="O40" s="171"/>
      <x:c r="P40" s="171"/>
      <x:c r="Q40" s="173"/>
      <x:c r="R40" s="173"/>
      <x:c r="S40" s="173"/>
      <x:c r="T40" s="173"/>
      <x:c r="U40" s="173"/>
      <x:c r="V40" s="173"/>
      <x:c r="W40" s="173"/>
      <x:c r="X40" s="173"/>
      <x:c r="Y40" s="173"/>
      <x:c r="Z40" s="173"/>
    </x:row>
    <x:row r="41" ht="19.5" hidden="0" customHeight="1">
      <x:c r="A41" s="171"/>
      <x:c r="B41" s="171"/>
      <x:c r="C41" s="171"/>
      <x:c r="D41" s="171"/>
      <x:c r="E41" s="171"/>
      <x:c r="F41" s="171"/>
      <x:c r="G41" s="172"/>
      <x:c r="H41" s="171"/>
      <x:c r="I41" s="171"/>
      <x:c r="J41" s="171"/>
      <x:c r="K41" s="171"/>
      <x:c r="L41" s="171"/>
      <x:c r="M41" s="171"/>
      <x:c r="N41" s="171"/>
      <x:c r="O41" s="171"/>
      <x:c r="P41" s="171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</x:row>
    <x:row r="42" ht="19.5" hidden="0" customHeight="1">
      <x:c r="A42" s="171"/>
      <x:c r="B42" s="171"/>
      <x:c r="C42" s="171"/>
      <x:c r="D42" s="171"/>
      <x:c r="E42" s="171"/>
      <x:c r="F42" s="171"/>
      <x:c r="G42" s="172"/>
      <x:c r="H42" s="171"/>
      <x:c r="I42" s="171"/>
      <x:c r="J42" s="171"/>
      <x:c r="K42" s="171"/>
      <x:c r="L42" s="171"/>
      <x:c r="M42" s="171"/>
      <x:c r="N42" s="171"/>
      <x:c r="O42" s="171"/>
      <x:c r="P42" s="171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</x:row>
    <x:row r="43" ht="19.5" hidden="0" customHeight="1">
      <x:c r="A43" s="171"/>
      <x:c r="B43" s="171"/>
      <x:c r="C43" s="171"/>
      <x:c r="D43" s="171"/>
      <x:c r="E43" s="171"/>
      <x:c r="F43" s="171"/>
      <x:c r="G43" s="172"/>
      <x:c r="H43" s="171"/>
      <x:c r="I43" s="171"/>
      <x:c r="J43" s="171"/>
      <x:c r="K43" s="171"/>
      <x:c r="L43" s="171"/>
      <x:c r="M43" s="171"/>
      <x:c r="N43" s="171"/>
      <x:c r="O43" s="171"/>
      <x:c r="P43" s="171"/>
      <x:c r="Q43" s="173"/>
      <x:c r="R43" s="173"/>
      <x:c r="S43" s="173"/>
      <x:c r="T43" s="173"/>
      <x:c r="U43" s="173"/>
      <x:c r="V43" s="173"/>
      <x:c r="W43" s="173"/>
      <x:c r="X43" s="173"/>
      <x:c r="Y43" s="173"/>
      <x:c r="Z43" s="173"/>
    </x:row>
    <x:row r="44" ht="19.5" hidden="0" customHeight="1">
      <x:c r="A44" s="171"/>
      <x:c r="B44" s="171"/>
      <x:c r="C44" s="171"/>
      <x:c r="D44" s="171"/>
      <x:c r="E44" s="171"/>
      <x:c r="F44" s="171"/>
      <x:c r="G44" s="172"/>
      <x:c r="H44" s="171"/>
      <x:c r="I44" s="171"/>
      <x:c r="J44" s="171"/>
      <x:c r="K44" s="171"/>
      <x:c r="L44" s="171"/>
      <x:c r="M44" s="171"/>
      <x:c r="N44" s="171"/>
      <x:c r="O44" s="171"/>
      <x:c r="P44" s="171"/>
      <x:c r="Q44" s="173"/>
      <x:c r="R44" s="173"/>
      <x:c r="S44" s="173"/>
      <x:c r="T44" s="173"/>
      <x:c r="U44" s="173"/>
      <x:c r="V44" s="173"/>
      <x:c r="W44" s="173"/>
      <x:c r="X44" s="173"/>
      <x:c r="Y44" s="173"/>
      <x:c r="Z44" s="173"/>
    </x:row>
    <x:row r="45" ht="19.5" hidden="0" customHeight="1">
      <x:c r="A45" s="171"/>
      <x:c r="B45" s="171"/>
      <x:c r="C45" s="171"/>
      <x:c r="D45" s="171"/>
      <x:c r="E45" s="171"/>
      <x:c r="F45" s="171"/>
      <x:c r="G45" s="172"/>
      <x:c r="H45" s="171"/>
      <x:c r="I45" s="171"/>
      <x:c r="J45" s="171"/>
      <x:c r="K45" s="171"/>
      <x:c r="L45" s="171"/>
      <x:c r="M45" s="171"/>
      <x:c r="N45" s="171"/>
      <x:c r="O45" s="171"/>
      <x:c r="P45" s="171"/>
      <x:c r="Q45" s="173"/>
      <x:c r="R45" s="173"/>
      <x:c r="S45" s="173"/>
      <x:c r="T45" s="173"/>
      <x:c r="U45" s="173"/>
      <x:c r="V45" s="173"/>
      <x:c r="W45" s="173"/>
      <x:c r="X45" s="173"/>
      <x:c r="Y45" s="173"/>
      <x:c r="Z45" s="173"/>
    </x:row>
    <x:row r="46" ht="19.5" hidden="0" customHeight="1">
      <x:c r="A46" s="171"/>
      <x:c r="B46" s="171"/>
      <x:c r="C46" s="171"/>
      <x:c r="D46" s="171"/>
      <x:c r="E46" s="171"/>
      <x:c r="F46" s="171"/>
      <x:c r="G46" s="174"/>
      <x:c r="H46" s="171"/>
      <x:c r="I46" s="171"/>
      <x:c r="J46" s="171"/>
      <x:c r="K46" s="171"/>
      <x:c r="L46" s="171"/>
      <x:c r="M46" s="171"/>
      <x:c r="N46" s="171"/>
      <x:c r="O46" s="171"/>
      <x:c r="P46" s="171"/>
      <x:c r="Q46" s="173"/>
      <x:c r="R46" s="173"/>
      <x:c r="S46" s="173"/>
      <x:c r="T46" s="173"/>
      <x:c r="U46" s="173"/>
      <x:c r="V46" s="173"/>
      <x:c r="W46" s="173"/>
      <x:c r="X46" s="173"/>
      <x:c r="Y46" s="173"/>
      <x:c r="Z46" s="173"/>
    </x:row>
    <x:row r="47" ht="19.5" hidden="0" customHeight="1">
      <x:c r="A47" s="171"/>
      <x:c r="B47" s="171"/>
      <x:c r="C47" s="171"/>
      <x:c r="D47" s="171"/>
      <x:c r="E47" s="171"/>
      <x:c r="F47" s="171"/>
      <x:c r="G47" s="175"/>
      <x:c r="H47" s="171"/>
      <x:c r="I47" s="171"/>
      <x:c r="J47" s="171"/>
      <x:c r="K47" s="171"/>
      <x:c r="L47" s="171"/>
      <x:c r="M47" s="171"/>
      <x:c r="N47" s="171"/>
      <x:c r="O47" s="171"/>
      <x:c r="P47" s="171"/>
      <x:c r="Q47" s="173"/>
      <x:c r="R47" s="173"/>
      <x:c r="S47" s="173"/>
      <x:c r="T47" s="173"/>
      <x:c r="U47" s="173"/>
      <x:c r="V47" s="173"/>
      <x:c r="W47" s="173"/>
      <x:c r="X47" s="173"/>
      <x:c r="Y47" s="173"/>
      <x:c r="Z47" s="173"/>
    </x:row>
    <x:row r="48" ht="19.5" hidden="0" customHeight="1">
      <x:c r="A48" s="171"/>
      <x:c r="B48" s="171"/>
      <x:c r="C48" s="171"/>
      <x:c r="D48" s="171"/>
      <x:c r="E48" s="171"/>
      <x:c r="F48" s="171"/>
      <x:c r="G48" s="175"/>
      <x:c r="H48" s="171"/>
      <x:c r="I48" s="171"/>
      <x:c r="J48" s="171"/>
      <x:c r="K48" s="171"/>
      <x:c r="L48" s="171"/>
      <x:c r="M48" s="171"/>
      <x:c r="N48" s="171"/>
      <x:c r="O48" s="171"/>
      <x:c r="P48" s="171"/>
      <x:c r="Q48" s="173"/>
      <x:c r="R48" s="173"/>
      <x:c r="S48" s="173"/>
      <x:c r="T48" s="173"/>
      <x:c r="U48" s="173"/>
      <x:c r="V48" s="173"/>
      <x:c r="W48" s="173"/>
      <x:c r="X48" s="173"/>
      <x:c r="Y48" s="173"/>
      <x:c r="Z48" s="173"/>
    </x:row>
    <x:row r="49" ht="19.5" hidden="0" customHeight="1">
      <x:c r="A49" s="171"/>
      <x:c r="B49" s="171"/>
      <x:c r="C49" s="171"/>
      <x:c r="D49" s="171"/>
      <x:c r="E49" s="171"/>
      <x:c r="F49" s="171"/>
      <x:c r="G49" s="172"/>
      <x:c r="H49" s="171"/>
      <x:c r="I49" s="171"/>
      <x:c r="J49" s="171"/>
      <x:c r="K49" s="171"/>
      <x:c r="L49" s="171"/>
      <x:c r="M49" s="171"/>
      <x:c r="N49" s="171"/>
      <x:c r="O49" s="171"/>
      <x:c r="P49" s="171"/>
      <x:c r="Q49" s="173"/>
      <x:c r="R49" s="173"/>
      <x:c r="S49" s="173"/>
      <x:c r="T49" s="173"/>
      <x:c r="U49" s="173"/>
      <x:c r="V49" s="173"/>
      <x:c r="W49" s="173"/>
      <x:c r="X49" s="173"/>
      <x:c r="Y49" s="173"/>
      <x:c r="Z49" s="173"/>
    </x:row>
    <x:row r="50" ht="19.5" hidden="0" customHeight="1">
      <x:c r="A50" s="171"/>
      <x:c r="B50" s="171"/>
      <x:c r="C50" s="171"/>
      <x:c r="D50" s="171"/>
      <x:c r="E50" s="171"/>
      <x:c r="F50" s="171"/>
      <x:c r="G50" s="172"/>
      <x:c r="H50" s="171"/>
      <x:c r="I50" s="171"/>
      <x:c r="J50" s="171"/>
      <x:c r="K50" s="171"/>
      <x:c r="L50" s="171"/>
      <x:c r="M50" s="171"/>
      <x:c r="N50" s="171"/>
      <x:c r="O50" s="171"/>
      <x:c r="P50" s="171"/>
      <x:c r="Q50" s="173"/>
      <x:c r="R50" s="173"/>
      <x:c r="S50" s="173"/>
      <x:c r="T50" s="173"/>
      <x:c r="U50" s="173"/>
      <x:c r="V50" s="173"/>
      <x:c r="W50" s="173"/>
      <x:c r="X50" s="173"/>
      <x:c r="Y50" s="173"/>
      <x:c r="Z50" s="173"/>
    </x:row>
    <x:row r="51" ht="19.5" hidden="0" customHeight="1">
      <x:c r="A51" s="171"/>
      <x:c r="B51" s="171"/>
      <x:c r="C51" s="171"/>
      <x:c r="D51" s="171"/>
      <x:c r="E51" s="171"/>
      <x:c r="F51" s="171"/>
      <x:c r="G51" s="172"/>
      <x:c r="H51" s="171"/>
      <x:c r="I51" s="171"/>
      <x:c r="J51" s="171"/>
      <x:c r="K51" s="171"/>
      <x:c r="L51" s="171"/>
      <x:c r="M51" s="171"/>
      <x:c r="N51" s="171"/>
      <x:c r="O51" s="171"/>
      <x:c r="P51" s="171"/>
      <x:c r="Q51" s="173"/>
      <x:c r="R51" s="173"/>
      <x:c r="S51" s="173"/>
      <x:c r="T51" s="173"/>
      <x:c r="U51" s="173"/>
      <x:c r="V51" s="173"/>
      <x:c r="W51" s="173"/>
      <x:c r="X51" s="173"/>
      <x:c r="Y51" s="173"/>
      <x:c r="Z51" s="173"/>
    </x:row>
    <x:row r="52" ht="19.5" hidden="0" customHeight="1">
      <x:c r="A52" s="171"/>
      <x:c r="B52" s="171"/>
      <x:c r="C52" s="171"/>
      <x:c r="D52" s="171"/>
      <x:c r="E52" s="171"/>
      <x:c r="F52" s="171"/>
      <x:c r="G52" s="172"/>
      <x:c r="H52" s="171"/>
      <x:c r="I52" s="171"/>
      <x:c r="J52" s="171"/>
      <x:c r="K52" s="171"/>
      <x:c r="L52" s="171"/>
      <x:c r="M52" s="171"/>
      <x:c r="N52" s="171"/>
      <x:c r="O52" s="171"/>
      <x:c r="P52" s="171"/>
      <x:c r="Q52" s="173"/>
      <x:c r="R52" s="173"/>
      <x:c r="S52" s="173"/>
      <x:c r="T52" s="173"/>
      <x:c r="U52" s="173"/>
      <x:c r="V52" s="173"/>
      <x:c r="W52" s="173"/>
      <x:c r="X52" s="173"/>
      <x:c r="Y52" s="173"/>
      <x:c r="Z52" s="173"/>
    </x:row>
    <x:row r="53" ht="19.5" hidden="0" customHeight="1">
      <x:c r="A53" s="171"/>
      <x:c r="B53" s="171"/>
      <x:c r="C53" s="171"/>
      <x:c r="D53" s="171"/>
      <x:c r="E53" s="171"/>
      <x:c r="F53" s="171"/>
      <x:c r="G53" s="172"/>
      <x:c r="H53" s="171"/>
      <x:c r="I53" s="171"/>
      <x:c r="J53" s="171"/>
      <x:c r="K53" s="171"/>
      <x:c r="L53" s="171"/>
      <x:c r="M53" s="171"/>
      <x:c r="N53" s="171"/>
      <x:c r="O53" s="171"/>
      <x:c r="P53" s="171"/>
      <x:c r="Q53" s="173"/>
      <x:c r="R53" s="173"/>
      <x:c r="S53" s="173"/>
      <x:c r="T53" s="173"/>
      <x:c r="U53" s="173"/>
      <x:c r="V53" s="173"/>
      <x:c r="W53" s="173"/>
      <x:c r="X53" s="173"/>
      <x:c r="Y53" s="173"/>
      <x:c r="Z53" s="173"/>
    </x:row>
    <x:row r="54" ht="19.5" hidden="0" customHeight="1">
      <x:c r="A54" s="171"/>
      <x:c r="B54" s="171"/>
      <x:c r="C54" s="171"/>
      <x:c r="D54" s="171"/>
      <x:c r="E54" s="171"/>
      <x:c r="F54" s="171"/>
      <x:c r="G54" s="172"/>
      <x:c r="H54" s="171"/>
      <x:c r="I54" s="171"/>
      <x:c r="J54" s="171"/>
      <x:c r="K54" s="171"/>
      <x:c r="L54" s="171"/>
      <x:c r="M54" s="171"/>
      <x:c r="N54" s="171"/>
      <x:c r="O54" s="171"/>
      <x:c r="P54" s="171"/>
      <x:c r="Q54" s="173"/>
      <x:c r="R54" s="173"/>
      <x:c r="S54" s="173"/>
      <x:c r="T54" s="173"/>
      <x:c r="U54" s="173"/>
      <x:c r="V54" s="173"/>
      <x:c r="W54" s="173"/>
      <x:c r="X54" s="173"/>
      <x:c r="Y54" s="173"/>
      <x:c r="Z54" s="173"/>
    </x:row>
    <x:row r="55" ht="19.5" hidden="0" customHeight="1">
      <x:c r="A55" s="171"/>
      <x:c r="B55" s="171"/>
      <x:c r="C55" s="171"/>
      <x:c r="D55" s="171"/>
      <x:c r="E55" s="171"/>
      <x:c r="F55" s="171"/>
      <x:c r="G55" s="172"/>
      <x:c r="H55" s="171"/>
      <x:c r="I55" s="171"/>
      <x:c r="J55" s="171"/>
      <x:c r="K55" s="171"/>
      <x:c r="L55" s="171"/>
      <x:c r="M55" s="171"/>
      <x:c r="N55" s="171"/>
      <x:c r="O55" s="171"/>
      <x:c r="P55" s="171"/>
      <x:c r="Q55" s="173"/>
      <x:c r="R55" s="173"/>
      <x:c r="S55" s="173"/>
      <x:c r="T55" s="173"/>
      <x:c r="U55" s="173"/>
      <x:c r="V55" s="173"/>
      <x:c r="W55" s="173"/>
      <x:c r="X55" s="173"/>
      <x:c r="Y55" s="173"/>
      <x:c r="Z55" s="173"/>
    </x:row>
    <x:row r="56" ht="19.5" hidden="0" customHeight="1">
      <x:c r="A56" s="171"/>
      <x:c r="B56" s="171"/>
      <x:c r="C56" s="171"/>
      <x:c r="D56" s="171"/>
      <x:c r="E56" s="171"/>
      <x:c r="F56" s="171"/>
      <x:c r="G56" s="172"/>
      <x:c r="H56" s="171"/>
      <x:c r="I56" s="171"/>
      <x:c r="J56" s="171"/>
      <x:c r="K56" s="171"/>
      <x:c r="L56" s="171"/>
      <x:c r="M56" s="171"/>
      <x:c r="N56" s="171"/>
      <x:c r="O56" s="171"/>
      <x:c r="P56" s="171"/>
      <x:c r="Q56" s="173"/>
      <x:c r="R56" s="173"/>
      <x:c r="S56" s="173"/>
      <x:c r="T56" s="173"/>
      <x:c r="U56" s="173"/>
      <x:c r="V56" s="173"/>
      <x:c r="W56" s="173"/>
      <x:c r="X56" s="173"/>
      <x:c r="Y56" s="173"/>
      <x:c r="Z56" s="173"/>
    </x:row>
    <x:row r="57" ht="19.5" hidden="0" customHeight="1">
      <x:c r="A57" s="171"/>
      <x:c r="B57" s="171"/>
      <x:c r="C57" s="171"/>
      <x:c r="D57" s="171"/>
      <x:c r="E57" s="171"/>
      <x:c r="F57" s="171"/>
      <x:c r="G57" s="174"/>
      <x:c r="H57" s="171"/>
      <x:c r="I57" s="171"/>
      <x:c r="J57" s="171"/>
      <x:c r="K57" s="171"/>
      <x:c r="L57" s="171"/>
      <x:c r="M57" s="171"/>
      <x:c r="N57" s="171"/>
      <x:c r="O57" s="171"/>
      <x:c r="P57" s="171"/>
      <x:c r="Q57" s="173"/>
      <x:c r="R57" s="173"/>
      <x:c r="S57" s="173"/>
      <x:c r="T57" s="173"/>
      <x:c r="U57" s="173"/>
      <x:c r="V57" s="173"/>
      <x:c r="W57" s="173"/>
      <x:c r="X57" s="173"/>
      <x:c r="Y57" s="173"/>
      <x:c r="Z57" s="173"/>
    </x:row>
    <x:row r="58" ht="19.5" hidden="0" customHeight="1">
      <x:c r="A58" s="171"/>
      <x:c r="B58" s="171"/>
      <x:c r="C58" s="171"/>
      <x:c r="D58" s="171"/>
      <x:c r="E58" s="171"/>
      <x:c r="F58" s="171"/>
      <x:c r="G58" s="175"/>
      <x:c r="H58" s="171"/>
      <x:c r="I58" s="171"/>
      <x:c r="J58" s="171"/>
      <x:c r="K58" s="171"/>
      <x:c r="L58" s="171"/>
      <x:c r="M58" s="171"/>
      <x:c r="N58" s="171"/>
      <x:c r="O58" s="171"/>
      <x:c r="P58" s="171"/>
      <x:c r="Q58" s="173"/>
      <x:c r="R58" s="173"/>
      <x:c r="S58" s="173"/>
      <x:c r="T58" s="173"/>
      <x:c r="U58" s="173"/>
      <x:c r="V58" s="173"/>
      <x:c r="W58" s="173"/>
      <x:c r="X58" s="173"/>
      <x:c r="Y58" s="173"/>
      <x:c r="Z58" s="173"/>
    </x:row>
    <x:row r="59" ht="19.5" hidden="0" customHeight="1">
      <x:c r="A59" s="171"/>
      <x:c r="B59" s="171"/>
      <x:c r="C59" s="171"/>
      <x:c r="D59" s="171"/>
      <x:c r="E59" s="171"/>
      <x:c r="F59" s="171"/>
      <x:c r="G59" s="175"/>
      <x:c r="H59" s="171"/>
      <x:c r="I59" s="171"/>
      <x:c r="J59" s="171"/>
      <x:c r="K59" s="171"/>
      <x:c r="L59" s="171"/>
      <x:c r="M59" s="171"/>
      <x:c r="N59" s="171"/>
      <x:c r="O59" s="171"/>
      <x:c r="P59" s="171"/>
      <x:c r="Q59" s="173"/>
      <x:c r="R59" s="173"/>
      <x:c r="S59" s="173"/>
      <x:c r="T59" s="173"/>
      <x:c r="U59" s="173"/>
      <x:c r="V59" s="173"/>
      <x:c r="W59" s="173"/>
      <x:c r="X59" s="173"/>
      <x:c r="Y59" s="173"/>
      <x:c r="Z59" s="173"/>
    </x:row>
    <x:row r="60" ht="19.5" hidden="0" customHeight="1">
      <x:c r="A60" s="171"/>
      <x:c r="B60" s="171"/>
      <x:c r="C60" s="171"/>
      <x:c r="D60" s="171"/>
      <x:c r="E60" s="171"/>
      <x:c r="F60" s="171"/>
      <x:c r="G60" s="172"/>
      <x:c r="H60" s="171"/>
      <x:c r="I60" s="171"/>
      <x:c r="J60" s="171"/>
      <x:c r="K60" s="171"/>
      <x:c r="L60" s="171"/>
      <x:c r="M60" s="171"/>
      <x:c r="N60" s="171"/>
      <x:c r="O60" s="171"/>
      <x:c r="P60" s="171"/>
      <x:c r="Q60" s="173"/>
      <x:c r="R60" s="173"/>
      <x:c r="S60" s="173"/>
      <x:c r="T60" s="173"/>
      <x:c r="U60" s="173"/>
      <x:c r="V60" s="173"/>
      <x:c r="W60" s="173"/>
      <x:c r="X60" s="173"/>
      <x:c r="Y60" s="173"/>
      <x:c r="Z60" s="173"/>
    </x:row>
    <x:row r="61" ht="19.5" hidden="0" customHeight="1">
      <x:c r="A61" s="171"/>
      <x:c r="B61" s="171"/>
      <x:c r="C61" s="171"/>
      <x:c r="D61" s="171"/>
      <x:c r="E61" s="171"/>
      <x:c r="F61" s="171"/>
      <x:c r="G61" s="172"/>
      <x:c r="H61" s="171"/>
      <x:c r="I61" s="171"/>
      <x:c r="J61" s="171"/>
      <x:c r="K61" s="171"/>
      <x:c r="L61" s="171"/>
      <x:c r="M61" s="171"/>
      <x:c r="N61" s="171"/>
      <x:c r="O61" s="171"/>
      <x:c r="P61" s="171"/>
      <x:c r="Q61" s="173"/>
      <x:c r="R61" s="173"/>
      <x:c r="S61" s="173"/>
      <x:c r="T61" s="173"/>
      <x:c r="U61" s="173"/>
      <x:c r="V61" s="173"/>
      <x:c r="W61" s="173"/>
      <x:c r="X61" s="173"/>
      <x:c r="Y61" s="173"/>
      <x:c r="Z61" s="173"/>
    </x:row>
    <x:row r="62" ht="19.5" hidden="0" customHeight="1">
      <x:c r="A62" s="171"/>
      <x:c r="B62" s="171"/>
      <x:c r="C62" s="171"/>
      <x:c r="D62" s="171"/>
      <x:c r="E62" s="171"/>
      <x:c r="F62" s="171"/>
      <x:c r="G62" s="172"/>
      <x:c r="H62" s="171"/>
      <x:c r="I62" s="171"/>
      <x:c r="J62" s="171"/>
      <x:c r="K62" s="171"/>
      <x:c r="L62" s="171"/>
      <x:c r="M62" s="171"/>
      <x:c r="N62" s="171"/>
      <x:c r="O62" s="171"/>
      <x:c r="P62" s="171"/>
      <x:c r="Q62" s="173"/>
      <x:c r="R62" s="173"/>
      <x:c r="S62" s="173"/>
      <x:c r="T62" s="173"/>
      <x:c r="U62" s="173"/>
      <x:c r="V62" s="173"/>
      <x:c r="W62" s="173"/>
      <x:c r="X62" s="173"/>
      <x:c r="Y62" s="173"/>
      <x:c r="Z62" s="173"/>
    </x:row>
    <x:row r="63" ht="19.5" hidden="0" customHeight="1">
      <x:c r="A63" s="171"/>
      <x:c r="B63" s="171"/>
      <x:c r="C63" s="171"/>
      <x:c r="D63" s="171"/>
      <x:c r="E63" s="171"/>
      <x:c r="F63" s="171"/>
      <x:c r="G63" s="172"/>
      <x:c r="H63" s="171"/>
      <x:c r="I63" s="171"/>
      <x:c r="J63" s="171"/>
      <x:c r="K63" s="171"/>
      <x:c r="L63" s="171"/>
      <x:c r="M63" s="171"/>
      <x:c r="N63" s="171"/>
      <x:c r="O63" s="171"/>
      <x:c r="P63" s="171"/>
      <x:c r="Q63" s="173"/>
      <x:c r="R63" s="173"/>
      <x:c r="S63" s="173"/>
      <x:c r="T63" s="173"/>
      <x:c r="U63" s="173"/>
      <x:c r="V63" s="173"/>
      <x:c r="W63" s="173"/>
      <x:c r="X63" s="173"/>
      <x:c r="Y63" s="173"/>
      <x:c r="Z63" s="173"/>
    </x:row>
    <x:row r="64" ht="19.5" hidden="0" customHeight="1">
      <x:c r="A64" s="171"/>
      <x:c r="B64" s="171"/>
      <x:c r="C64" s="171"/>
      <x:c r="D64" s="171"/>
      <x:c r="E64" s="171"/>
      <x:c r="F64" s="171"/>
      <x:c r="G64" s="172"/>
      <x:c r="H64" s="171"/>
      <x:c r="I64" s="171"/>
      <x:c r="J64" s="171"/>
      <x:c r="K64" s="171"/>
      <x:c r="L64" s="171"/>
      <x:c r="M64" s="171"/>
      <x:c r="N64" s="171"/>
      <x:c r="O64" s="171"/>
      <x:c r="P64" s="171"/>
      <x:c r="Q64" s="173"/>
      <x:c r="R64" s="173"/>
      <x:c r="S64" s="173"/>
      <x:c r="T64" s="173"/>
      <x:c r="U64" s="173"/>
      <x:c r="V64" s="173"/>
      <x:c r="W64" s="173"/>
      <x:c r="X64" s="173"/>
      <x:c r="Y64" s="173"/>
      <x:c r="Z64" s="173"/>
    </x:row>
    <x:row r="65" ht="19.5" hidden="0" customHeight="1">
      <x:c r="A65" s="171"/>
      <x:c r="B65" s="171"/>
      <x:c r="C65" s="171"/>
      <x:c r="D65" s="171"/>
      <x:c r="E65" s="171"/>
      <x:c r="F65" s="171"/>
      <x:c r="G65" s="172"/>
      <x:c r="H65" s="171"/>
      <x:c r="I65" s="171"/>
      <x:c r="J65" s="171"/>
      <x:c r="K65" s="171"/>
      <x:c r="L65" s="171"/>
      <x:c r="M65" s="171"/>
      <x:c r="N65" s="171"/>
      <x:c r="O65" s="171"/>
      <x:c r="P65" s="171"/>
      <x:c r="Q65" s="173"/>
      <x:c r="R65" s="173"/>
      <x:c r="S65" s="173"/>
      <x:c r="T65" s="173"/>
      <x:c r="U65" s="173"/>
      <x:c r="V65" s="173"/>
      <x:c r="W65" s="173"/>
      <x:c r="X65" s="173"/>
      <x:c r="Y65" s="173"/>
      <x:c r="Z65" s="173"/>
    </x:row>
    <x:row r="66" ht="19.5" hidden="0" customHeight="1">
      <x:c r="A66" s="171"/>
      <x:c r="B66" s="171"/>
      <x:c r="C66" s="171"/>
      <x:c r="D66" s="171"/>
      <x:c r="E66" s="171"/>
      <x:c r="F66" s="171"/>
      <x:c r="G66" s="172"/>
      <x:c r="H66" s="171"/>
      <x:c r="I66" s="171"/>
      <x:c r="J66" s="171"/>
      <x:c r="K66" s="171"/>
      <x:c r="L66" s="171"/>
      <x:c r="M66" s="171"/>
      <x:c r="N66" s="171"/>
      <x:c r="O66" s="171"/>
      <x:c r="P66" s="171"/>
      <x:c r="Q66" s="173"/>
      <x:c r="R66" s="173"/>
      <x:c r="S66" s="173"/>
      <x:c r="T66" s="173"/>
      <x:c r="U66" s="173"/>
      <x:c r="V66" s="173"/>
      <x:c r="W66" s="173"/>
      <x:c r="X66" s="173"/>
      <x:c r="Y66" s="173"/>
      <x:c r="Z66" s="173"/>
    </x:row>
    <x:row r="67" ht="19.5" hidden="0" customHeight="1">
      <x:c r="A67" s="171"/>
      <x:c r="B67" s="171"/>
      <x:c r="C67" s="171"/>
      <x:c r="D67" s="171"/>
      <x:c r="E67" s="171"/>
      <x:c r="F67" s="171"/>
      <x:c r="G67" s="172"/>
      <x:c r="H67" s="171"/>
      <x:c r="I67" s="171"/>
      <x:c r="J67" s="171"/>
      <x:c r="K67" s="171"/>
      <x:c r="L67" s="171"/>
      <x:c r="M67" s="171"/>
      <x:c r="N67" s="171"/>
      <x:c r="O67" s="171"/>
      <x:c r="P67" s="171"/>
      <x:c r="Q67" s="173"/>
      <x:c r="R67" s="173"/>
      <x:c r="S67" s="173"/>
      <x:c r="T67" s="173"/>
      <x:c r="U67" s="173"/>
      <x:c r="V67" s="173"/>
      <x:c r="W67" s="173"/>
      <x:c r="X67" s="173"/>
      <x:c r="Y67" s="173"/>
      <x:c r="Z67" s="173"/>
    </x:row>
    <x:row r="68" ht="19.5" hidden="0" customHeight="1">
      <x:c r="A68" s="171"/>
      <x:c r="B68" s="171"/>
      <x:c r="C68" s="171"/>
      <x:c r="D68" s="171"/>
      <x:c r="E68" s="171"/>
      <x:c r="F68" s="171"/>
      <x:c r="G68" s="174"/>
      <x:c r="H68" s="171"/>
      <x:c r="I68" s="171"/>
      <x:c r="J68" s="171"/>
      <x:c r="K68" s="171"/>
      <x:c r="L68" s="171"/>
      <x:c r="M68" s="171"/>
      <x:c r="N68" s="171"/>
      <x:c r="O68" s="171"/>
      <x:c r="P68" s="171"/>
      <x:c r="Q68" s="173"/>
      <x:c r="R68" s="173"/>
      <x:c r="S68" s="173"/>
      <x:c r="T68" s="173"/>
      <x:c r="U68" s="173"/>
      <x:c r="V68" s="173"/>
      <x:c r="W68" s="173"/>
      <x:c r="X68" s="173"/>
      <x:c r="Y68" s="173"/>
      <x:c r="Z68" s="173"/>
    </x:row>
    <x:row r="69" ht="19.5" hidden="0" customHeight="1">
      <x:c r="A69" s="171"/>
      <x:c r="B69" s="171"/>
      <x:c r="C69" s="171"/>
      <x:c r="D69" s="171"/>
      <x:c r="E69" s="171"/>
      <x:c r="F69" s="171"/>
      <x:c r="G69" s="175"/>
      <x:c r="H69" s="171"/>
      <x:c r="I69" s="171"/>
      <x:c r="J69" s="171"/>
      <x:c r="K69" s="171"/>
      <x:c r="L69" s="171"/>
      <x:c r="M69" s="171"/>
      <x:c r="N69" s="171"/>
      <x:c r="O69" s="171"/>
      <x:c r="P69" s="171"/>
      <x:c r="Q69" s="173"/>
      <x:c r="R69" s="173"/>
      <x:c r="S69" s="173"/>
      <x:c r="T69" s="173"/>
      <x:c r="U69" s="173"/>
      <x:c r="V69" s="173"/>
      <x:c r="W69" s="173"/>
      <x:c r="X69" s="173"/>
      <x:c r="Y69" s="173"/>
      <x:c r="Z69" s="173"/>
    </x:row>
    <x:row r="70" ht="19.5" hidden="0" customHeight="1">
      <x:c r="A70" s="171"/>
      <x:c r="B70" s="171"/>
      <x:c r="C70" s="171"/>
      <x:c r="D70" s="171"/>
      <x:c r="E70" s="171"/>
      <x:c r="F70" s="171"/>
      <x:c r="G70" s="175"/>
      <x:c r="H70" s="171"/>
      <x:c r="I70" s="171"/>
      <x:c r="J70" s="171"/>
      <x:c r="K70" s="171"/>
      <x:c r="L70" s="171"/>
      <x:c r="M70" s="171"/>
      <x:c r="N70" s="171"/>
      <x:c r="O70" s="171"/>
      <x:c r="P70" s="171"/>
      <x:c r="Q70" s="173"/>
      <x:c r="R70" s="173"/>
      <x:c r="S70" s="173"/>
      <x:c r="T70" s="173"/>
      <x:c r="U70" s="173"/>
      <x:c r="V70" s="173"/>
      <x:c r="W70" s="173"/>
      <x:c r="X70" s="173"/>
      <x:c r="Y70" s="173"/>
      <x:c r="Z70" s="173"/>
    </x:row>
    <x:row r="71" ht="19.5" hidden="0" customHeight="1">
      <x:c r="A71" s="171"/>
      <x:c r="B71" s="171"/>
      <x:c r="C71" s="171"/>
      <x:c r="D71" s="171"/>
      <x:c r="E71" s="171"/>
      <x:c r="F71" s="171"/>
      <x:c r="G71" s="172"/>
      <x:c r="H71" s="171"/>
      <x:c r="I71" s="171"/>
      <x:c r="J71" s="171"/>
      <x:c r="K71" s="171"/>
      <x:c r="L71" s="171"/>
      <x:c r="M71" s="171"/>
      <x:c r="N71" s="171"/>
      <x:c r="O71" s="171"/>
      <x:c r="P71" s="171"/>
      <x:c r="Q71" s="173"/>
      <x:c r="R71" s="173"/>
      <x:c r="S71" s="173"/>
      <x:c r="T71" s="173"/>
      <x:c r="U71" s="173"/>
      <x:c r="V71" s="173"/>
      <x:c r="W71" s="173"/>
      <x:c r="X71" s="173"/>
      <x:c r="Y71" s="173"/>
      <x:c r="Z71" s="173"/>
    </x:row>
    <x:row r="72" ht="19.5" hidden="0" customHeight="1">
      <x:c r="A72" s="171"/>
      <x:c r="B72" s="171"/>
      <x:c r="C72" s="171"/>
      <x:c r="D72" s="171"/>
      <x:c r="E72" s="171"/>
      <x:c r="F72" s="171"/>
      <x:c r="G72" s="172"/>
      <x:c r="H72" s="171"/>
      <x:c r="I72" s="171"/>
      <x:c r="J72" s="171"/>
      <x:c r="K72" s="171"/>
      <x:c r="L72" s="171"/>
      <x:c r="M72" s="171"/>
      <x:c r="N72" s="171"/>
      <x:c r="O72" s="171"/>
      <x:c r="P72" s="171"/>
      <x:c r="Q72" s="173"/>
      <x:c r="R72" s="173"/>
      <x:c r="S72" s="173"/>
      <x:c r="T72" s="173"/>
      <x:c r="U72" s="173"/>
      <x:c r="V72" s="173"/>
      <x:c r="W72" s="173"/>
      <x:c r="X72" s="173"/>
      <x:c r="Y72" s="173"/>
      <x:c r="Z72" s="173"/>
    </x:row>
    <x:row r="73" ht="19.5" hidden="0" customHeight="1">
      <x:c r="A73" s="171"/>
      <x:c r="B73" s="171"/>
      <x:c r="C73" s="171"/>
      <x:c r="D73" s="171"/>
      <x:c r="E73" s="171"/>
      <x:c r="F73" s="171"/>
      <x:c r="G73" s="172"/>
      <x:c r="H73" s="171"/>
      <x:c r="I73" s="171"/>
      <x:c r="J73" s="171"/>
      <x:c r="K73" s="171"/>
      <x:c r="L73" s="171"/>
      <x:c r="M73" s="171"/>
      <x:c r="N73" s="171"/>
      <x:c r="O73" s="171"/>
      <x:c r="P73" s="171"/>
      <x:c r="Q73" s="173"/>
      <x:c r="R73" s="173"/>
      <x:c r="S73" s="173"/>
      <x:c r="T73" s="173"/>
      <x:c r="U73" s="173"/>
      <x:c r="V73" s="173"/>
      <x:c r="W73" s="173"/>
      <x:c r="X73" s="173"/>
      <x:c r="Y73" s="173"/>
      <x:c r="Z73" s="173"/>
    </x:row>
    <x:row r="74" ht="19.5" hidden="0" customHeight="1">
      <x:c r="A74" s="171"/>
      <x:c r="B74" s="171"/>
      <x:c r="C74" s="171"/>
      <x:c r="D74" s="171"/>
      <x:c r="E74" s="171"/>
      <x:c r="F74" s="171"/>
      <x:c r="G74" s="172"/>
      <x:c r="H74" s="171"/>
      <x:c r="I74" s="171"/>
      <x:c r="J74" s="171"/>
      <x:c r="K74" s="171"/>
      <x:c r="L74" s="171"/>
      <x:c r="M74" s="171"/>
      <x:c r="N74" s="171"/>
      <x:c r="O74" s="171"/>
      <x:c r="P74" s="171"/>
      <x:c r="Q74" s="173"/>
      <x:c r="R74" s="173"/>
      <x:c r="S74" s="173"/>
      <x:c r="T74" s="173"/>
      <x:c r="U74" s="173"/>
      <x:c r="V74" s="173"/>
      <x:c r="W74" s="173"/>
      <x:c r="X74" s="173"/>
      <x:c r="Y74" s="173"/>
      <x:c r="Z74" s="173"/>
    </x:row>
    <x:row r="75" ht="19.5" hidden="0" customHeight="1">
      <x:c r="A75" s="171"/>
      <x:c r="B75" s="171"/>
      <x:c r="C75" s="171"/>
      <x:c r="D75" s="171"/>
      <x:c r="E75" s="171"/>
      <x:c r="F75" s="171"/>
      <x:c r="G75" s="172"/>
      <x:c r="H75" s="171"/>
      <x:c r="I75" s="171"/>
      <x:c r="J75" s="171"/>
      <x:c r="K75" s="171"/>
      <x:c r="L75" s="171"/>
      <x:c r="M75" s="171"/>
      <x:c r="N75" s="171"/>
      <x:c r="O75" s="171"/>
      <x:c r="P75" s="171"/>
      <x:c r="Q75" s="173"/>
      <x:c r="R75" s="173"/>
      <x:c r="S75" s="173"/>
      <x:c r="T75" s="173"/>
      <x:c r="U75" s="173"/>
      <x:c r="V75" s="173"/>
      <x:c r="W75" s="173"/>
      <x:c r="X75" s="173"/>
      <x:c r="Y75" s="173"/>
      <x:c r="Z75" s="173"/>
    </x:row>
    <x:row r="76" ht="19.5" hidden="0" customHeight="1">
      <x:c r="A76" s="171"/>
      <x:c r="B76" s="171"/>
      <x:c r="C76" s="171"/>
      <x:c r="D76" s="171"/>
      <x:c r="E76" s="171"/>
      <x:c r="F76" s="171"/>
      <x:c r="G76" s="172"/>
      <x:c r="H76" s="171"/>
      <x:c r="I76" s="171"/>
      <x:c r="J76" s="171"/>
      <x:c r="K76" s="171"/>
      <x:c r="L76" s="171"/>
      <x:c r="M76" s="171"/>
      <x:c r="N76" s="171"/>
      <x:c r="O76" s="171"/>
      <x:c r="P76" s="171"/>
      <x:c r="Q76" s="173"/>
      <x:c r="R76" s="173"/>
      <x:c r="S76" s="173"/>
      <x:c r="T76" s="173"/>
      <x:c r="U76" s="173"/>
      <x:c r="V76" s="173"/>
      <x:c r="W76" s="173"/>
      <x:c r="X76" s="173"/>
      <x:c r="Y76" s="173"/>
      <x:c r="Z76" s="173"/>
    </x:row>
    <x:row r="77" ht="19.5" hidden="0" customHeight="1">
      <x:c r="A77" s="171"/>
      <x:c r="B77" s="171"/>
      <x:c r="C77" s="171"/>
      <x:c r="D77" s="171"/>
      <x:c r="E77" s="171"/>
      <x:c r="F77" s="171"/>
      <x:c r="G77" s="172"/>
      <x:c r="H77" s="171"/>
      <x:c r="I77" s="171"/>
      <x:c r="J77" s="171"/>
      <x:c r="K77" s="171"/>
      <x:c r="L77" s="171"/>
      <x:c r="M77" s="171"/>
      <x:c r="N77" s="171"/>
      <x:c r="O77" s="171"/>
      <x:c r="P77" s="171"/>
      <x:c r="Q77" s="173"/>
      <x:c r="R77" s="173"/>
      <x:c r="S77" s="173"/>
      <x:c r="T77" s="173"/>
      <x:c r="U77" s="173"/>
      <x:c r="V77" s="173"/>
      <x:c r="W77" s="173"/>
      <x:c r="X77" s="173"/>
      <x:c r="Y77" s="173"/>
      <x:c r="Z77" s="173"/>
    </x:row>
    <x:row r="78" ht="19.5" hidden="0" customHeight="1">
      <x:c r="A78" s="171"/>
      <x:c r="B78" s="171"/>
      <x:c r="C78" s="171"/>
      <x:c r="D78" s="171"/>
      <x:c r="E78" s="171"/>
      <x:c r="F78" s="171"/>
      <x:c r="G78" s="172"/>
      <x:c r="H78" s="171"/>
      <x:c r="I78" s="171"/>
      <x:c r="J78" s="171"/>
      <x:c r="K78" s="171"/>
      <x:c r="L78" s="171"/>
      <x:c r="M78" s="171"/>
      <x:c r="N78" s="171"/>
      <x:c r="O78" s="171"/>
      <x:c r="P78" s="171"/>
      <x:c r="Q78" s="173"/>
      <x:c r="R78" s="173"/>
      <x:c r="S78" s="173"/>
      <x:c r="T78" s="173"/>
      <x:c r="U78" s="173"/>
      <x:c r="V78" s="173"/>
      <x:c r="W78" s="173"/>
      <x:c r="X78" s="173"/>
      <x:c r="Y78" s="173"/>
      <x:c r="Z78" s="173"/>
    </x:row>
    <x:row r="79" ht="19.5" hidden="0" customHeight="1">
      <x:c r="A79" s="171"/>
      <x:c r="B79" s="171"/>
      <x:c r="C79" s="171"/>
      <x:c r="D79" s="171"/>
      <x:c r="E79" s="171"/>
      <x:c r="F79" s="171"/>
      <x:c r="G79" s="174"/>
      <x:c r="H79" s="171"/>
      <x:c r="I79" s="171"/>
      <x:c r="J79" s="171"/>
      <x:c r="K79" s="171"/>
      <x:c r="L79" s="171"/>
      <x:c r="M79" s="171"/>
      <x:c r="N79" s="171"/>
      <x:c r="O79" s="171"/>
      <x:c r="P79" s="171"/>
      <x:c r="Q79" s="173"/>
      <x:c r="R79" s="173"/>
      <x:c r="S79" s="173"/>
      <x:c r="T79" s="173"/>
      <x:c r="U79" s="173"/>
      <x:c r="V79" s="173"/>
      <x:c r="W79" s="173"/>
      <x:c r="X79" s="173"/>
      <x:c r="Y79" s="173"/>
      <x:c r="Z79" s="173"/>
    </x:row>
    <x:row r="80" ht="19.5" hidden="0" customHeight="1">
      <x:c r="A80" s="171"/>
      <x:c r="B80" s="171"/>
      <x:c r="C80" s="171"/>
      <x:c r="D80" s="171"/>
      <x:c r="E80" s="171"/>
      <x:c r="F80" s="171"/>
      <x:c r="G80" s="175"/>
      <x:c r="H80" s="171"/>
      <x:c r="I80" s="171"/>
      <x:c r="J80" s="171"/>
      <x:c r="K80" s="171"/>
      <x:c r="L80" s="171"/>
      <x:c r="M80" s="171"/>
      <x:c r="N80" s="171"/>
      <x:c r="O80" s="171"/>
      <x:c r="P80" s="171"/>
      <x:c r="Q80" s="173"/>
      <x:c r="R80" s="173"/>
      <x:c r="S80" s="173"/>
      <x:c r="T80" s="173"/>
      <x:c r="U80" s="173"/>
      <x:c r="V80" s="173"/>
      <x:c r="W80" s="173"/>
      <x:c r="X80" s="173"/>
      <x:c r="Y80" s="173"/>
      <x:c r="Z80" s="173"/>
    </x:row>
    <x:row r="81" ht="19.5" hidden="0" customHeight="1">
      <x:c r="A81" s="171"/>
      <x:c r="B81" s="171"/>
      <x:c r="C81" s="171"/>
      <x:c r="D81" s="171"/>
      <x:c r="E81" s="171"/>
      <x:c r="F81" s="171"/>
      <x:c r="G81" s="175"/>
      <x:c r="H81" s="171"/>
      <x:c r="I81" s="171"/>
      <x:c r="J81" s="171"/>
      <x:c r="K81" s="171"/>
      <x:c r="L81" s="171"/>
      <x:c r="M81" s="171"/>
      <x:c r="N81" s="171"/>
      <x:c r="O81" s="171"/>
      <x:c r="P81" s="171"/>
      <x:c r="Q81" s="173"/>
      <x:c r="R81" s="173"/>
      <x:c r="S81" s="173"/>
      <x:c r="T81" s="173"/>
      <x:c r="U81" s="173"/>
      <x:c r="V81" s="173"/>
      <x:c r="W81" s="173"/>
      <x:c r="X81" s="173"/>
      <x:c r="Y81" s="173"/>
      <x:c r="Z81" s="173"/>
    </x:row>
    <x:row r="82" ht="19.5" hidden="0" customHeight="1">
      <x:c r="A82" s="171"/>
      <x:c r="B82" s="171"/>
      <x:c r="C82" s="171"/>
      <x:c r="D82" s="171"/>
      <x:c r="E82" s="171"/>
      <x:c r="F82" s="171"/>
      <x:c r="G82" s="172"/>
      <x:c r="H82" s="171"/>
      <x:c r="I82" s="171"/>
      <x:c r="J82" s="171"/>
      <x:c r="K82" s="171"/>
      <x:c r="L82" s="171"/>
      <x:c r="M82" s="171"/>
      <x:c r="N82" s="171"/>
      <x:c r="O82" s="171"/>
      <x:c r="P82" s="171"/>
      <x:c r="Q82" s="173"/>
      <x:c r="R82" s="173"/>
      <x:c r="S82" s="173"/>
      <x:c r="T82" s="173"/>
      <x:c r="U82" s="173"/>
      <x:c r="V82" s="173"/>
      <x:c r="W82" s="173"/>
      <x:c r="X82" s="173"/>
      <x:c r="Y82" s="173"/>
      <x:c r="Z82" s="173"/>
    </x:row>
    <x:row r="83" ht="19.5" hidden="0" customHeight="1">
      <x:c r="A83" s="171"/>
      <x:c r="B83" s="171"/>
      <x:c r="C83" s="171"/>
      <x:c r="D83" s="171"/>
      <x:c r="E83" s="171"/>
      <x:c r="F83" s="171"/>
      <x:c r="G83" s="172"/>
      <x:c r="H83" s="171"/>
      <x:c r="I83" s="171"/>
      <x:c r="J83" s="171"/>
      <x:c r="K83" s="171"/>
      <x:c r="L83" s="171"/>
      <x:c r="M83" s="171"/>
      <x:c r="N83" s="171"/>
      <x:c r="O83" s="171"/>
      <x:c r="P83" s="171"/>
      <x:c r="Q83" s="173"/>
      <x:c r="R83" s="173"/>
      <x:c r="S83" s="173"/>
      <x:c r="T83" s="173"/>
      <x:c r="U83" s="173"/>
      <x:c r="V83" s="173"/>
      <x:c r="W83" s="173"/>
      <x:c r="X83" s="173"/>
      <x:c r="Y83" s="173"/>
      <x:c r="Z83" s="173"/>
    </x:row>
    <x:row r="84" ht="19.5" hidden="0" customHeight="1">
      <x:c r="A84" s="171"/>
      <x:c r="B84" s="171"/>
      <x:c r="C84" s="171"/>
      <x:c r="D84" s="171"/>
      <x:c r="E84" s="171"/>
      <x:c r="F84" s="171"/>
      <x:c r="G84" s="172"/>
      <x:c r="H84" s="171"/>
      <x:c r="I84" s="171"/>
      <x:c r="J84" s="171"/>
      <x:c r="K84" s="171"/>
      <x:c r="L84" s="171"/>
      <x:c r="M84" s="171"/>
      <x:c r="N84" s="171"/>
      <x:c r="O84" s="171"/>
      <x:c r="P84" s="171"/>
      <x:c r="Q84" s="173"/>
      <x:c r="R84" s="173"/>
      <x:c r="S84" s="173"/>
      <x:c r="T84" s="173"/>
      <x:c r="U84" s="173"/>
      <x:c r="V84" s="173"/>
      <x:c r="W84" s="173"/>
      <x:c r="X84" s="173"/>
      <x:c r="Y84" s="173"/>
      <x:c r="Z84" s="173"/>
    </x:row>
    <x:row r="85" ht="19.5" hidden="0" customHeight="1">
      <x:c r="A85" s="171"/>
      <x:c r="B85" s="171"/>
      <x:c r="C85" s="171"/>
      <x:c r="D85" s="171"/>
      <x:c r="E85" s="171"/>
      <x:c r="F85" s="171"/>
      <x:c r="G85" s="172"/>
      <x:c r="H85" s="171"/>
      <x:c r="I85" s="171"/>
      <x:c r="J85" s="171"/>
      <x:c r="K85" s="171"/>
      <x:c r="L85" s="171"/>
      <x:c r="M85" s="171"/>
      <x:c r="N85" s="171"/>
      <x:c r="O85" s="171"/>
      <x:c r="P85" s="171"/>
      <x:c r="Q85" s="173"/>
      <x:c r="R85" s="173"/>
      <x:c r="S85" s="173"/>
      <x:c r="T85" s="173"/>
      <x:c r="U85" s="173"/>
      <x:c r="V85" s="173"/>
      <x:c r="W85" s="173"/>
      <x:c r="X85" s="173"/>
      <x:c r="Y85" s="173"/>
      <x:c r="Z85" s="173"/>
    </x:row>
    <x:row r="86" ht="19.5" hidden="0" customHeight="1">
      <x:c r="A86" s="171"/>
      <x:c r="B86" s="171"/>
      <x:c r="C86" s="171"/>
      <x:c r="D86" s="171"/>
      <x:c r="E86" s="171"/>
      <x:c r="F86" s="171"/>
      <x:c r="G86" s="172"/>
      <x:c r="H86" s="171"/>
      <x:c r="I86" s="171"/>
      <x:c r="J86" s="171"/>
      <x:c r="K86" s="171"/>
      <x:c r="L86" s="171"/>
      <x:c r="M86" s="171"/>
      <x:c r="N86" s="171"/>
      <x:c r="O86" s="171"/>
      <x:c r="P86" s="171"/>
      <x:c r="Q86" s="173"/>
      <x:c r="R86" s="173"/>
      <x:c r="S86" s="173"/>
      <x:c r="T86" s="173"/>
      <x:c r="U86" s="173"/>
      <x:c r="V86" s="173"/>
      <x:c r="W86" s="173"/>
      <x:c r="X86" s="173"/>
      <x:c r="Y86" s="173"/>
      <x:c r="Z86" s="173"/>
    </x:row>
    <x:row r="87" ht="19.5" hidden="0" customHeight="1">
      <x:c r="A87" s="171"/>
      <x:c r="B87" s="171"/>
      <x:c r="C87" s="171"/>
      <x:c r="D87" s="171"/>
      <x:c r="E87" s="171"/>
      <x:c r="F87" s="171"/>
      <x:c r="G87" s="172"/>
      <x:c r="H87" s="171"/>
      <x:c r="I87" s="171"/>
      <x:c r="J87" s="171"/>
      <x:c r="K87" s="171"/>
      <x:c r="L87" s="171"/>
      <x:c r="M87" s="171"/>
      <x:c r="N87" s="171"/>
      <x:c r="O87" s="171"/>
      <x:c r="P87" s="171"/>
      <x:c r="Q87" s="173"/>
      <x:c r="R87" s="173"/>
      <x:c r="S87" s="173"/>
      <x:c r="T87" s="173"/>
      <x:c r="U87" s="173"/>
      <x:c r="V87" s="173"/>
      <x:c r="W87" s="173"/>
      <x:c r="X87" s="173"/>
      <x:c r="Y87" s="173"/>
      <x:c r="Z87" s="173"/>
    </x:row>
    <x:row r="88" ht="19.5" hidden="0" customHeight="1">
      <x:c r="A88" s="171"/>
      <x:c r="B88" s="171"/>
      <x:c r="C88" s="171"/>
      <x:c r="D88" s="171"/>
      <x:c r="E88" s="171"/>
      <x:c r="F88" s="171"/>
      <x:c r="G88" s="172"/>
      <x:c r="H88" s="171"/>
      <x:c r="I88" s="171"/>
      <x:c r="J88" s="171"/>
      <x:c r="K88" s="171"/>
      <x:c r="L88" s="171"/>
      <x:c r="M88" s="171"/>
      <x:c r="N88" s="171"/>
      <x:c r="O88" s="171"/>
      <x:c r="P88" s="171"/>
      <x:c r="Q88" s="173"/>
      <x:c r="R88" s="173"/>
      <x:c r="S88" s="173"/>
      <x:c r="T88" s="173"/>
      <x:c r="U88" s="173"/>
      <x:c r="V88" s="173"/>
      <x:c r="W88" s="173"/>
      <x:c r="X88" s="173"/>
      <x:c r="Y88" s="173"/>
      <x:c r="Z88" s="173"/>
    </x:row>
    <x:row r="89" ht="19.5" hidden="0" customHeight="1">
      <x:c r="A89" s="171"/>
      <x:c r="B89" s="171"/>
      <x:c r="C89" s="171"/>
      <x:c r="D89" s="171"/>
      <x:c r="E89" s="171"/>
      <x:c r="F89" s="171"/>
      <x:c r="G89" s="172"/>
      <x:c r="H89" s="171"/>
      <x:c r="I89" s="171"/>
      <x:c r="J89" s="171"/>
      <x:c r="K89" s="171"/>
      <x:c r="L89" s="171"/>
      <x:c r="M89" s="171"/>
      <x:c r="N89" s="171"/>
      <x:c r="O89" s="171"/>
      <x:c r="P89" s="171"/>
      <x:c r="Q89" s="173"/>
      <x:c r="R89" s="173"/>
      <x:c r="S89" s="173"/>
      <x:c r="T89" s="173"/>
      <x:c r="U89" s="173"/>
      <x:c r="V89" s="173"/>
      <x:c r="W89" s="173"/>
      <x:c r="X89" s="173"/>
      <x:c r="Y89" s="173"/>
      <x:c r="Z89" s="173"/>
    </x:row>
    <x:row r="90" ht="19.5" hidden="0" customHeight="1">
      <x:c r="A90" s="171"/>
      <x:c r="B90" s="171"/>
      <x:c r="C90" s="171"/>
      <x:c r="D90" s="171"/>
      <x:c r="E90" s="171"/>
      <x:c r="F90" s="171"/>
      <x:c r="G90" s="174"/>
      <x:c r="H90" s="171"/>
      <x:c r="I90" s="171"/>
      <x:c r="J90" s="171"/>
      <x:c r="K90" s="171"/>
      <x:c r="L90" s="171"/>
      <x:c r="M90" s="171"/>
      <x:c r="N90" s="171"/>
      <x:c r="O90" s="171"/>
      <x:c r="P90" s="171"/>
      <x:c r="Q90" s="173"/>
      <x:c r="R90" s="173"/>
      <x:c r="S90" s="173"/>
      <x:c r="T90" s="173"/>
      <x:c r="U90" s="173"/>
      <x:c r="V90" s="173"/>
      <x:c r="W90" s="173"/>
      <x:c r="X90" s="173"/>
      <x:c r="Y90" s="173"/>
      <x:c r="Z90" s="173"/>
    </x:row>
    <x:row r="91" ht="19.5" hidden="0" customHeight="1">
      <x:c r="A91" s="171"/>
      <x:c r="B91" s="171"/>
      <x:c r="C91" s="171"/>
      <x:c r="D91" s="171"/>
      <x:c r="E91" s="171"/>
      <x:c r="F91" s="171"/>
      <x:c r="G91" s="175"/>
      <x:c r="H91" s="171"/>
      <x:c r="I91" s="171"/>
      <x:c r="J91" s="171"/>
      <x:c r="K91" s="171"/>
      <x:c r="L91" s="171"/>
      <x:c r="M91" s="171"/>
      <x:c r="N91" s="171"/>
      <x:c r="O91" s="171"/>
      <x:c r="P91" s="171"/>
      <x:c r="Q91" s="173"/>
      <x:c r="R91" s="173"/>
      <x:c r="S91" s="173"/>
      <x:c r="T91" s="173"/>
      <x:c r="U91" s="173"/>
      <x:c r="V91" s="173"/>
      <x:c r="W91" s="173"/>
      <x:c r="X91" s="173"/>
      <x:c r="Y91" s="173"/>
      <x:c r="Z91" s="173"/>
    </x:row>
    <x:row r="92" ht="19.5" hidden="0" customHeight="1">
      <x:c r="A92" s="171"/>
      <x:c r="B92" s="171"/>
      <x:c r="C92" s="171"/>
      <x:c r="D92" s="171"/>
      <x:c r="E92" s="171"/>
      <x:c r="F92" s="171"/>
      <x:c r="G92" s="175"/>
      <x:c r="H92" s="171"/>
      <x:c r="I92" s="171"/>
      <x:c r="J92" s="171"/>
      <x:c r="K92" s="171"/>
      <x:c r="L92" s="171"/>
      <x:c r="M92" s="171"/>
      <x:c r="N92" s="171"/>
      <x:c r="O92" s="171"/>
      <x:c r="P92" s="171"/>
      <x:c r="Q92" s="173"/>
      <x:c r="R92" s="173"/>
      <x:c r="S92" s="173"/>
      <x:c r="T92" s="173"/>
      <x:c r="U92" s="173"/>
      <x:c r="V92" s="173"/>
      <x:c r="W92" s="173"/>
      <x:c r="X92" s="173"/>
      <x:c r="Y92" s="173"/>
      <x:c r="Z92" s="173"/>
    </x:row>
    <x:row r="93" ht="19.5" hidden="0" customHeight="1">
      <x:c r="A93" s="171"/>
      <x:c r="B93" s="171"/>
      <x:c r="C93" s="171"/>
      <x:c r="D93" s="171"/>
      <x:c r="E93" s="171"/>
      <x:c r="F93" s="171"/>
      <x:c r="G93" s="172"/>
      <x:c r="H93" s="171"/>
      <x:c r="I93" s="171"/>
      <x:c r="J93" s="171"/>
      <x:c r="K93" s="171"/>
      <x:c r="L93" s="171"/>
      <x:c r="M93" s="171"/>
      <x:c r="N93" s="171"/>
      <x:c r="O93" s="171"/>
      <x:c r="P93" s="171"/>
      <x:c r="Q93" s="173"/>
      <x:c r="R93" s="173"/>
      <x:c r="S93" s="173"/>
      <x:c r="T93" s="173"/>
      <x:c r="U93" s="173"/>
      <x:c r="V93" s="173"/>
      <x:c r="W93" s="173"/>
      <x:c r="X93" s="173"/>
      <x:c r="Y93" s="173"/>
      <x:c r="Z93" s="173"/>
    </x:row>
    <x:row r="94" ht="19.5" hidden="0" customHeight="1">
      <x:c r="A94" s="171"/>
      <x:c r="B94" s="171"/>
      <x:c r="C94" s="171"/>
      <x:c r="D94" s="171"/>
      <x:c r="E94" s="171"/>
      <x:c r="F94" s="171"/>
      <x:c r="G94" s="172"/>
      <x:c r="H94" s="171"/>
      <x:c r="I94" s="171"/>
      <x:c r="J94" s="171"/>
      <x:c r="K94" s="171"/>
      <x:c r="L94" s="171"/>
      <x:c r="M94" s="171"/>
      <x:c r="N94" s="171"/>
      <x:c r="O94" s="171"/>
      <x:c r="P94" s="171"/>
      <x:c r="Q94" s="173"/>
      <x:c r="R94" s="173"/>
      <x:c r="S94" s="173"/>
      <x:c r="T94" s="173"/>
      <x:c r="U94" s="173"/>
      <x:c r="V94" s="173"/>
      <x:c r="W94" s="173"/>
      <x:c r="X94" s="173"/>
      <x:c r="Y94" s="173"/>
      <x:c r="Z94" s="173"/>
    </x:row>
    <x:row r="95" ht="19.5" hidden="0" customHeight="1">
      <x:c r="A95" s="171"/>
      <x:c r="B95" s="171"/>
      <x:c r="C95" s="171"/>
      <x:c r="D95" s="171"/>
      <x:c r="E95" s="171"/>
      <x:c r="F95" s="171"/>
      <x:c r="G95" s="172"/>
      <x:c r="H95" s="171"/>
      <x:c r="I95" s="171"/>
      <x:c r="J95" s="171"/>
      <x:c r="K95" s="171"/>
      <x:c r="L95" s="171"/>
      <x:c r="M95" s="171"/>
      <x:c r="N95" s="171"/>
      <x:c r="O95" s="171"/>
      <x:c r="P95" s="171"/>
      <x:c r="Q95" s="173"/>
      <x:c r="R95" s="173"/>
      <x:c r="S95" s="173"/>
      <x:c r="T95" s="173"/>
      <x:c r="U95" s="173"/>
      <x:c r="V95" s="173"/>
      <x:c r="W95" s="173"/>
      <x:c r="X95" s="173"/>
      <x:c r="Y95" s="173"/>
      <x:c r="Z95" s="173"/>
    </x:row>
    <x:row r="96" ht="19.5" hidden="0" customHeight="1">
      <x:c r="A96" s="171"/>
      <x:c r="B96" s="171"/>
      <x:c r="C96" s="171"/>
      <x:c r="D96" s="171"/>
      <x:c r="E96" s="171"/>
      <x:c r="F96" s="171"/>
      <x:c r="G96" s="172"/>
      <x:c r="H96" s="171"/>
      <x:c r="I96" s="171"/>
      <x:c r="J96" s="171"/>
      <x:c r="K96" s="171"/>
      <x:c r="L96" s="171"/>
      <x:c r="M96" s="171"/>
      <x:c r="N96" s="171"/>
      <x:c r="O96" s="171"/>
      <x:c r="P96" s="171"/>
      <x:c r="Q96" s="173"/>
      <x:c r="R96" s="173"/>
      <x:c r="S96" s="173"/>
      <x:c r="T96" s="173"/>
      <x:c r="U96" s="173"/>
      <x:c r="V96" s="173"/>
      <x:c r="W96" s="173"/>
      <x:c r="X96" s="173"/>
      <x:c r="Y96" s="173"/>
      <x:c r="Z96" s="173"/>
    </x:row>
    <x:row r="97" ht="19.5" hidden="0" customHeight="1">
      <x:c r="A97" s="171"/>
      <x:c r="B97" s="171"/>
      <x:c r="C97" s="171"/>
      <x:c r="D97" s="171"/>
      <x:c r="E97" s="171"/>
      <x:c r="F97" s="171"/>
      <x:c r="G97" s="172"/>
      <x:c r="H97" s="171"/>
      <x:c r="I97" s="171"/>
      <x:c r="J97" s="171"/>
      <x:c r="K97" s="171"/>
      <x:c r="L97" s="171"/>
      <x:c r="M97" s="171"/>
      <x:c r="N97" s="171"/>
      <x:c r="O97" s="171"/>
      <x:c r="P97" s="171"/>
      <x:c r="Q97" s="173"/>
      <x:c r="R97" s="173"/>
      <x:c r="S97" s="173"/>
      <x:c r="T97" s="173"/>
      <x:c r="U97" s="173"/>
      <x:c r="V97" s="173"/>
      <x:c r="W97" s="173"/>
      <x:c r="X97" s="173"/>
      <x:c r="Y97" s="173"/>
      <x:c r="Z97" s="173"/>
    </x:row>
    <x:row r="98" ht="19.5" hidden="0" customHeight="1">
      <x:c r="A98" s="171"/>
      <x:c r="B98" s="171"/>
      <x:c r="C98" s="171"/>
      <x:c r="D98" s="171"/>
      <x:c r="E98" s="171"/>
      <x:c r="F98" s="171"/>
      <x:c r="G98" s="172"/>
      <x:c r="H98" s="171"/>
      <x:c r="I98" s="171"/>
      <x:c r="J98" s="171"/>
      <x:c r="K98" s="171"/>
      <x:c r="L98" s="171"/>
      <x:c r="M98" s="171"/>
      <x:c r="N98" s="171"/>
      <x:c r="O98" s="171"/>
      <x:c r="P98" s="171"/>
      <x:c r="Q98" s="173"/>
      <x:c r="R98" s="173"/>
      <x:c r="S98" s="173"/>
      <x:c r="T98" s="173"/>
      <x:c r="U98" s="173"/>
      <x:c r="V98" s="173"/>
      <x:c r="W98" s="173"/>
      <x:c r="X98" s="173"/>
      <x:c r="Y98" s="173"/>
      <x:c r="Z98" s="173"/>
    </x:row>
    <x:row r="99" ht="19.5" hidden="0" customHeight="1">
      <x:c r="A99" s="171"/>
      <x:c r="B99" s="171"/>
      <x:c r="C99" s="171"/>
      <x:c r="D99" s="171"/>
      <x:c r="E99" s="171"/>
      <x:c r="F99" s="171"/>
      <x:c r="G99" s="172"/>
      <x:c r="H99" s="171"/>
      <x:c r="I99" s="171"/>
      <x:c r="J99" s="171"/>
      <x:c r="K99" s="171"/>
      <x:c r="L99" s="171"/>
      <x:c r="M99" s="171"/>
      <x:c r="N99" s="171"/>
      <x:c r="O99" s="171"/>
      <x:c r="P99" s="171"/>
      <x:c r="Q99" s="173"/>
      <x:c r="R99" s="173"/>
      <x:c r="S99" s="173"/>
      <x:c r="T99" s="173"/>
      <x:c r="U99" s="173"/>
      <x:c r="V99" s="173"/>
      <x:c r="W99" s="173"/>
      <x:c r="X99" s="173"/>
      <x:c r="Y99" s="173"/>
      <x:c r="Z99" s="173"/>
    </x:row>
    <x:row r="100" ht="19.5" hidden="0" customHeight="1">
      <x:c r="A100" s="171"/>
      <x:c r="B100" s="171"/>
      <x:c r="C100" s="171"/>
      <x:c r="D100" s="171"/>
      <x:c r="E100" s="171"/>
      <x:c r="F100" s="171"/>
      <x:c r="G100" s="172"/>
      <x:c r="H100" s="171"/>
      <x:c r="I100" s="171"/>
      <x:c r="J100" s="171"/>
      <x:c r="K100" s="171"/>
      <x:c r="L100" s="171"/>
      <x:c r="M100" s="171"/>
      <x:c r="N100" s="171"/>
      <x:c r="O100" s="171"/>
      <x:c r="P100" s="171"/>
      <x:c r="Q100" s="173"/>
      <x:c r="R100" s="173"/>
      <x:c r="S100" s="173"/>
      <x:c r="T100" s="173"/>
      <x:c r="U100" s="173"/>
      <x:c r="V100" s="173"/>
      <x:c r="W100" s="173"/>
      <x:c r="X100" s="173"/>
      <x:c r="Y100" s="173"/>
      <x:c r="Z100" s="173"/>
    </x:row>
    <x:row r="101" ht="19.5" hidden="0" customHeight="1">
      <x:c r="A101" s="171"/>
      <x:c r="B101" s="171"/>
      <x:c r="C101" s="171"/>
      <x:c r="D101" s="171"/>
      <x:c r="E101" s="171"/>
      <x:c r="F101" s="171"/>
      <x:c r="G101" s="174"/>
      <x:c r="H101" s="171"/>
      <x:c r="I101" s="171"/>
      <x:c r="J101" s="171"/>
      <x:c r="K101" s="171"/>
      <x:c r="L101" s="171"/>
      <x:c r="M101" s="171"/>
      <x:c r="N101" s="171"/>
      <x:c r="O101" s="171"/>
      <x:c r="P101" s="171"/>
      <x:c r="Q101" s="173"/>
      <x:c r="R101" s="173"/>
      <x:c r="S101" s="173"/>
      <x:c r="T101" s="173"/>
      <x:c r="U101" s="173"/>
      <x:c r="V101" s="173"/>
      <x:c r="W101" s="173"/>
      <x:c r="X101" s="173"/>
      <x:c r="Y101" s="173"/>
      <x:c r="Z101" s="173"/>
    </x:row>
    <x:row r="102" ht="19.5" hidden="0" customHeight="1">
      <x:c r="A102" s="171"/>
      <x:c r="B102" s="171"/>
      <x:c r="C102" s="171"/>
      <x:c r="D102" s="171"/>
      <x:c r="E102" s="171"/>
      <x:c r="F102" s="171"/>
      <x:c r="G102" s="175"/>
      <x:c r="H102" s="171"/>
      <x:c r="I102" s="171"/>
      <x:c r="J102" s="171"/>
      <x:c r="K102" s="171"/>
      <x:c r="L102" s="171"/>
      <x:c r="M102" s="171"/>
      <x:c r="N102" s="171"/>
      <x:c r="O102" s="171"/>
      <x:c r="P102" s="171"/>
      <x:c r="Q102" s="173"/>
      <x:c r="R102" s="173"/>
      <x:c r="S102" s="173"/>
      <x:c r="T102" s="173"/>
      <x:c r="U102" s="173"/>
      <x:c r="V102" s="173"/>
      <x:c r="W102" s="173"/>
      <x:c r="X102" s="173"/>
      <x:c r="Y102" s="173"/>
      <x:c r="Z102" s="173"/>
    </x:row>
    <x:row r="103" ht="19.5" hidden="0" customHeight="1">
      <x:c r="A103" s="171"/>
      <x:c r="B103" s="171"/>
      <x:c r="C103" s="171"/>
      <x:c r="D103" s="171"/>
      <x:c r="E103" s="171"/>
      <x:c r="F103" s="171"/>
      <x:c r="G103" s="175"/>
      <x:c r="H103" s="171"/>
      <x:c r="I103" s="171"/>
      <x:c r="J103" s="171"/>
      <x:c r="K103" s="171"/>
      <x:c r="L103" s="171"/>
      <x:c r="M103" s="171"/>
      <x:c r="N103" s="171"/>
      <x:c r="O103" s="171"/>
      <x:c r="P103" s="171"/>
      <x:c r="Q103" s="173"/>
      <x:c r="R103" s="173"/>
      <x:c r="S103" s="173"/>
      <x:c r="T103" s="173"/>
      <x:c r="U103" s="173"/>
      <x:c r="V103" s="173"/>
      <x:c r="W103" s="173"/>
      <x:c r="X103" s="173"/>
      <x:c r="Y103" s="173"/>
      <x:c r="Z103" s="173"/>
    </x:row>
    <x:row r="104" ht="19.5" hidden="0" customHeight="1">
      <x:c r="A104" s="171"/>
      <x:c r="B104" s="171"/>
      <x:c r="C104" s="171"/>
      <x:c r="D104" s="171"/>
      <x:c r="E104" s="171"/>
      <x:c r="F104" s="171"/>
      <x:c r="G104" s="172"/>
      <x:c r="H104" s="171"/>
      <x:c r="I104" s="171"/>
      <x:c r="J104" s="171"/>
      <x:c r="K104" s="171"/>
      <x:c r="L104" s="171"/>
      <x:c r="M104" s="171"/>
      <x:c r="N104" s="171"/>
      <x:c r="O104" s="171"/>
      <x:c r="P104" s="171"/>
      <x:c r="Q104" s="173"/>
      <x:c r="R104" s="173"/>
      <x:c r="S104" s="173"/>
      <x:c r="T104" s="173"/>
      <x:c r="U104" s="173"/>
      <x:c r="V104" s="173"/>
      <x:c r="W104" s="173"/>
      <x:c r="X104" s="173"/>
      <x:c r="Y104" s="173"/>
      <x:c r="Z104" s="173"/>
    </x:row>
    <x:row r="105" ht="19.5" hidden="0" customHeight="1">
      <x:c r="A105" s="171"/>
      <x:c r="B105" s="171"/>
      <x:c r="C105" s="171"/>
      <x:c r="D105" s="171"/>
      <x:c r="E105" s="171"/>
      <x:c r="F105" s="171"/>
      <x:c r="G105" s="172"/>
      <x:c r="H105" s="171"/>
      <x:c r="I105" s="171"/>
      <x:c r="J105" s="171"/>
      <x:c r="K105" s="171"/>
      <x:c r="L105" s="171"/>
      <x:c r="M105" s="171"/>
      <x:c r="N105" s="171"/>
      <x:c r="O105" s="171"/>
      <x:c r="P105" s="171"/>
      <x:c r="Q105" s="173"/>
      <x:c r="R105" s="173"/>
      <x:c r="S105" s="173"/>
      <x:c r="T105" s="173"/>
      <x:c r="U105" s="173"/>
      <x:c r="V105" s="173"/>
      <x:c r="W105" s="173"/>
      <x:c r="X105" s="173"/>
      <x:c r="Y105" s="173"/>
      <x:c r="Z105" s="173"/>
    </x:row>
    <x:row r="106" ht="19.5" hidden="0" customHeight="1">
      <x:c r="A106" s="171"/>
      <x:c r="B106" s="171"/>
      <x:c r="C106" s="171"/>
      <x:c r="D106" s="171"/>
      <x:c r="E106" s="171"/>
      <x:c r="F106" s="171"/>
      <x:c r="G106" s="172"/>
      <x:c r="H106" s="171"/>
      <x:c r="I106" s="171"/>
      <x:c r="J106" s="171"/>
      <x:c r="K106" s="171"/>
      <x:c r="L106" s="171"/>
      <x:c r="M106" s="171"/>
      <x:c r="N106" s="171"/>
      <x:c r="O106" s="171"/>
      <x:c r="P106" s="171"/>
      <x:c r="Q106" s="173"/>
      <x:c r="R106" s="173"/>
      <x:c r="S106" s="173"/>
      <x:c r="T106" s="173"/>
      <x:c r="U106" s="173"/>
      <x:c r="V106" s="173"/>
      <x:c r="W106" s="173"/>
      <x:c r="X106" s="173"/>
      <x:c r="Y106" s="173"/>
      <x:c r="Z106" s="173"/>
    </x:row>
    <x:row r="107" ht="19.5" hidden="0" customHeight="1">
      <x:c r="A107" s="171"/>
      <x:c r="B107" s="171"/>
      <x:c r="C107" s="171"/>
      <x:c r="D107" s="171"/>
      <x:c r="E107" s="171"/>
      <x:c r="F107" s="171"/>
      <x:c r="G107" s="172"/>
      <x:c r="H107" s="171"/>
      <x:c r="I107" s="171"/>
      <x:c r="J107" s="171"/>
      <x:c r="K107" s="171"/>
      <x:c r="L107" s="171"/>
      <x:c r="M107" s="171"/>
      <x:c r="N107" s="171"/>
      <x:c r="O107" s="171"/>
      <x:c r="P107" s="171"/>
      <x:c r="Q107" s="173"/>
      <x:c r="R107" s="173"/>
      <x:c r="S107" s="173"/>
      <x:c r="T107" s="173"/>
      <x:c r="U107" s="173"/>
      <x:c r="V107" s="173"/>
      <x:c r="W107" s="173"/>
      <x:c r="X107" s="173"/>
      <x:c r="Y107" s="173"/>
      <x:c r="Z107" s="173"/>
    </x:row>
    <x:row r="108" ht="19.5" hidden="0" customHeight="1">
      <x:c r="A108" s="171"/>
      <x:c r="B108" s="171"/>
      <x:c r="C108" s="171"/>
      <x:c r="D108" s="171"/>
      <x:c r="E108" s="171"/>
      <x:c r="F108" s="171"/>
      <x:c r="G108" s="172"/>
      <x:c r="H108" s="171"/>
      <x:c r="I108" s="171"/>
      <x:c r="J108" s="171"/>
      <x:c r="K108" s="171"/>
      <x:c r="L108" s="171"/>
      <x:c r="M108" s="171"/>
      <x:c r="N108" s="171"/>
      <x:c r="O108" s="171"/>
      <x:c r="P108" s="171"/>
      <x:c r="Q108" s="173"/>
      <x:c r="R108" s="173"/>
      <x:c r="S108" s="173"/>
      <x:c r="T108" s="173"/>
      <x:c r="U108" s="173"/>
      <x:c r="V108" s="173"/>
      <x:c r="W108" s="173"/>
      <x:c r="X108" s="173"/>
      <x:c r="Y108" s="173"/>
      <x:c r="Z108" s="173"/>
    </x:row>
    <x:row r="109" ht="19.5" hidden="0" customHeight="1">
      <x:c r="A109" s="171"/>
      <x:c r="B109" s="171"/>
      <x:c r="C109" s="171"/>
      <x:c r="D109" s="171"/>
      <x:c r="E109" s="171"/>
      <x:c r="F109" s="171"/>
      <x:c r="G109" s="172"/>
      <x:c r="H109" s="171"/>
      <x:c r="I109" s="171"/>
      <x:c r="J109" s="171"/>
      <x:c r="K109" s="171"/>
      <x:c r="L109" s="171"/>
      <x:c r="M109" s="171"/>
      <x:c r="N109" s="171"/>
      <x:c r="O109" s="171"/>
      <x:c r="P109" s="171"/>
      <x:c r="Q109" s="173"/>
      <x:c r="R109" s="173"/>
      <x:c r="S109" s="173"/>
      <x:c r="T109" s="173"/>
      <x:c r="U109" s="173"/>
      <x:c r="V109" s="173"/>
      <x:c r="W109" s="173"/>
      <x:c r="X109" s="173"/>
      <x:c r="Y109" s="173"/>
      <x:c r="Z109" s="173"/>
    </x:row>
    <x:row r="110" ht="19.5" hidden="0" customHeight="1">
      <x:c r="A110" s="171"/>
      <x:c r="B110" s="171"/>
      <x:c r="C110" s="171"/>
      <x:c r="D110" s="171"/>
      <x:c r="E110" s="171"/>
      <x:c r="F110" s="171"/>
      <x:c r="G110" s="172"/>
      <x:c r="H110" s="171"/>
      <x:c r="I110" s="171"/>
      <x:c r="J110" s="171"/>
      <x:c r="K110" s="171"/>
      <x:c r="L110" s="171"/>
      <x:c r="M110" s="171"/>
      <x:c r="N110" s="171"/>
      <x:c r="O110" s="171"/>
      <x:c r="P110" s="171"/>
      <x:c r="Q110" s="173"/>
      <x:c r="R110" s="173"/>
      <x:c r="S110" s="173"/>
      <x:c r="T110" s="173"/>
      <x:c r="U110" s="173"/>
      <x:c r="V110" s="173"/>
      <x:c r="W110" s="173"/>
      <x:c r="X110" s="173"/>
      <x:c r="Y110" s="173"/>
      <x:c r="Z110" s="173"/>
    </x:row>
    <x:row r="111" ht="19.5" hidden="0" customHeight="1">
      <x:c r="A111" s="171"/>
      <x:c r="B111" s="171"/>
      <x:c r="C111" s="171"/>
      <x:c r="D111" s="171"/>
      <x:c r="E111" s="171"/>
      <x:c r="F111" s="171"/>
      <x:c r="G111" s="172"/>
      <x:c r="H111" s="171"/>
      <x:c r="I111" s="171"/>
      <x:c r="J111" s="171"/>
      <x:c r="K111" s="171"/>
      <x:c r="L111" s="171"/>
      <x:c r="M111" s="171"/>
      <x:c r="N111" s="171"/>
      <x:c r="O111" s="171"/>
      <x:c r="P111" s="171"/>
      <x:c r="Q111" s="173"/>
      <x:c r="R111" s="173"/>
      <x:c r="S111" s="173"/>
      <x:c r="T111" s="173"/>
      <x:c r="U111" s="173"/>
      <x:c r="V111" s="173"/>
      <x:c r="W111" s="173"/>
      <x:c r="X111" s="173"/>
      <x:c r="Y111" s="173"/>
      <x:c r="Z111" s="173"/>
    </x:row>
    <x:row r="112" ht="19.5" hidden="0" customHeight="1">
      <x:c r="A112" s="171"/>
      <x:c r="B112" s="171"/>
      <x:c r="C112" s="171"/>
      <x:c r="D112" s="171"/>
      <x:c r="E112" s="171"/>
      <x:c r="F112" s="171"/>
      <x:c r="G112" s="174"/>
      <x:c r="H112" s="171"/>
      <x:c r="I112" s="171"/>
      <x:c r="J112" s="171"/>
      <x:c r="K112" s="171"/>
      <x:c r="L112" s="171"/>
      <x:c r="M112" s="171"/>
      <x:c r="N112" s="171"/>
      <x:c r="O112" s="171"/>
      <x:c r="P112" s="171"/>
      <x:c r="Q112" s="173"/>
      <x:c r="R112" s="173"/>
      <x:c r="S112" s="173"/>
      <x:c r="T112" s="173"/>
      <x:c r="U112" s="173"/>
      <x:c r="V112" s="173"/>
      <x:c r="W112" s="173"/>
      <x:c r="X112" s="173"/>
      <x:c r="Y112" s="173"/>
      <x:c r="Z112" s="173"/>
    </x:row>
    <x:row r="113" ht="19.5" hidden="0" customHeight="1">
      <x:c r="A113" s="171"/>
      <x:c r="B113" s="171"/>
      <x:c r="C113" s="171"/>
      <x:c r="D113" s="171"/>
      <x:c r="E113" s="171"/>
      <x:c r="F113" s="171"/>
      <x:c r="G113" s="175"/>
      <x:c r="H113" s="171"/>
      <x:c r="I113" s="171"/>
      <x:c r="J113" s="171"/>
      <x:c r="K113" s="171"/>
      <x:c r="L113" s="171"/>
      <x:c r="M113" s="171"/>
      <x:c r="N113" s="171"/>
      <x:c r="O113" s="171"/>
      <x:c r="P113" s="171"/>
      <x:c r="Q113" s="173"/>
      <x:c r="R113" s="173"/>
      <x:c r="S113" s="173"/>
      <x:c r="T113" s="173"/>
      <x:c r="U113" s="173"/>
      <x:c r="V113" s="173"/>
      <x:c r="W113" s="173"/>
      <x:c r="X113" s="173"/>
      <x:c r="Y113" s="173"/>
      <x:c r="Z113" s="173"/>
    </x:row>
    <x:row r="114" ht="19.5" hidden="0" customHeight="1">
      <x:c r="A114" s="171"/>
      <x:c r="B114" s="171"/>
      <x:c r="C114" s="171"/>
      <x:c r="D114" s="171"/>
      <x:c r="E114" s="171"/>
      <x:c r="F114" s="171"/>
      <x:c r="G114" s="175"/>
      <x:c r="H114" s="171"/>
      <x:c r="I114" s="171"/>
      <x:c r="J114" s="171"/>
      <x:c r="K114" s="171"/>
      <x:c r="L114" s="171"/>
      <x:c r="M114" s="171"/>
      <x:c r="N114" s="171"/>
      <x:c r="O114" s="171"/>
      <x:c r="P114" s="171"/>
      <x:c r="Q114" s="173"/>
      <x:c r="R114" s="173"/>
      <x:c r="S114" s="173"/>
      <x:c r="T114" s="173"/>
      <x:c r="U114" s="173"/>
      <x:c r="V114" s="173"/>
      <x:c r="W114" s="173"/>
      <x:c r="X114" s="173"/>
      <x:c r="Y114" s="173"/>
      <x:c r="Z114" s="173"/>
    </x:row>
    <x:row r="115" ht="19.5" hidden="0" customHeight="1">
      <x:c r="A115" s="171"/>
      <x:c r="B115" s="171"/>
      <x:c r="C115" s="171"/>
      <x:c r="D115" s="171"/>
      <x:c r="E115" s="171"/>
      <x:c r="F115" s="171"/>
      <x:c r="G115" s="172"/>
      <x:c r="H115" s="171"/>
      <x:c r="I115" s="171"/>
      <x:c r="J115" s="171"/>
      <x:c r="K115" s="171"/>
      <x:c r="L115" s="171"/>
      <x:c r="M115" s="171"/>
      <x:c r="N115" s="171"/>
      <x:c r="O115" s="171"/>
      <x:c r="P115" s="171"/>
      <x:c r="Q115" s="173"/>
      <x:c r="R115" s="173"/>
      <x:c r="S115" s="173"/>
      <x:c r="T115" s="173"/>
      <x:c r="U115" s="173"/>
      <x:c r="V115" s="173"/>
      <x:c r="W115" s="173"/>
      <x:c r="X115" s="173"/>
      <x:c r="Y115" s="173"/>
      <x:c r="Z115" s="173"/>
    </x:row>
    <x:row r="116" ht="19.5" hidden="0" customHeight="1">
      <x:c r="A116" s="171"/>
      <x:c r="B116" s="171"/>
      <x:c r="C116" s="171"/>
      <x:c r="D116" s="171"/>
      <x:c r="E116" s="171"/>
      <x:c r="F116" s="171"/>
      <x:c r="G116" s="172"/>
      <x:c r="H116" s="171"/>
      <x:c r="I116" s="171"/>
      <x:c r="J116" s="171"/>
      <x:c r="K116" s="171"/>
      <x:c r="L116" s="171"/>
      <x:c r="M116" s="171"/>
      <x:c r="N116" s="171"/>
      <x:c r="O116" s="171"/>
      <x:c r="P116" s="171"/>
      <x:c r="Q116" s="173"/>
      <x:c r="R116" s="173"/>
      <x:c r="S116" s="173"/>
      <x:c r="T116" s="173"/>
      <x:c r="U116" s="173"/>
      <x:c r="V116" s="173"/>
      <x:c r="W116" s="173"/>
      <x:c r="X116" s="173"/>
      <x:c r="Y116" s="173"/>
      <x:c r="Z116" s="173"/>
    </x:row>
    <x:row r="117" ht="19.5" hidden="0" customHeight="1">
      <x:c r="A117" s="171"/>
      <x:c r="B117" s="171"/>
      <x:c r="C117" s="171"/>
      <x:c r="D117" s="171"/>
      <x:c r="E117" s="171"/>
      <x:c r="F117" s="171"/>
      <x:c r="G117" s="172"/>
      <x:c r="H117" s="171"/>
      <x:c r="I117" s="171"/>
      <x:c r="J117" s="171"/>
      <x:c r="K117" s="171"/>
      <x:c r="L117" s="171"/>
      <x:c r="M117" s="171"/>
      <x:c r="N117" s="171"/>
      <x:c r="O117" s="171"/>
      <x:c r="P117" s="171"/>
      <x:c r="Q117" s="173"/>
      <x:c r="R117" s="173"/>
      <x:c r="S117" s="173"/>
      <x:c r="T117" s="173"/>
      <x:c r="U117" s="173"/>
      <x:c r="V117" s="173"/>
      <x:c r="W117" s="173"/>
      <x:c r="X117" s="173"/>
      <x:c r="Y117" s="173"/>
      <x:c r="Z117" s="173"/>
    </x:row>
    <x:row r="118" ht="19.5" hidden="0" customHeight="1">
      <x:c r="A118" s="171"/>
      <x:c r="B118" s="171"/>
      <x:c r="C118" s="171"/>
      <x:c r="D118" s="171"/>
      <x:c r="E118" s="171"/>
      <x:c r="F118" s="171"/>
      <x:c r="G118" s="172"/>
      <x:c r="H118" s="171"/>
      <x:c r="I118" s="171"/>
      <x:c r="J118" s="171"/>
      <x:c r="K118" s="171"/>
      <x:c r="L118" s="171"/>
      <x:c r="M118" s="171"/>
      <x:c r="N118" s="171"/>
      <x:c r="O118" s="171"/>
      <x:c r="P118" s="171"/>
      <x:c r="Q118" s="173"/>
      <x:c r="R118" s="173"/>
      <x:c r="S118" s="173"/>
      <x:c r="T118" s="173"/>
      <x:c r="U118" s="173"/>
      <x:c r="V118" s="173"/>
      <x:c r="W118" s="173"/>
      <x:c r="X118" s="173"/>
      <x:c r="Y118" s="173"/>
      <x:c r="Z118" s="173"/>
    </x:row>
    <x:row r="119" ht="19.5" hidden="0" customHeight="1">
      <x:c r="A119" s="171"/>
      <x:c r="B119" s="171"/>
      <x:c r="C119" s="171"/>
      <x:c r="D119" s="171"/>
      <x:c r="E119" s="171"/>
      <x:c r="F119" s="171"/>
      <x:c r="G119" s="172"/>
      <x:c r="H119" s="171"/>
      <x:c r="I119" s="171"/>
      <x:c r="J119" s="171"/>
      <x:c r="K119" s="171"/>
      <x:c r="L119" s="171"/>
      <x:c r="M119" s="171"/>
      <x:c r="N119" s="171"/>
      <x:c r="O119" s="171"/>
      <x:c r="P119" s="171"/>
      <x:c r="Q119" s="173"/>
      <x:c r="R119" s="173"/>
      <x:c r="S119" s="173"/>
      <x:c r="T119" s="173"/>
      <x:c r="U119" s="173"/>
      <x:c r="V119" s="173"/>
      <x:c r="W119" s="173"/>
      <x:c r="X119" s="173"/>
      <x:c r="Y119" s="173"/>
      <x:c r="Z119" s="173"/>
    </x:row>
    <x:row r="120" ht="19.5" hidden="0" customHeight="1">
      <x:c r="A120" s="171"/>
      <x:c r="B120" s="171"/>
      <x:c r="C120" s="171"/>
      <x:c r="D120" s="171"/>
      <x:c r="E120" s="171"/>
      <x:c r="F120" s="171"/>
      <x:c r="G120" s="172"/>
      <x:c r="H120" s="171"/>
      <x:c r="I120" s="171"/>
      <x:c r="J120" s="171"/>
      <x:c r="K120" s="171"/>
      <x:c r="L120" s="171"/>
      <x:c r="M120" s="171"/>
      <x:c r="N120" s="171"/>
      <x:c r="O120" s="171"/>
      <x:c r="P120" s="171"/>
      <x:c r="Q120" s="173"/>
      <x:c r="R120" s="173"/>
      <x:c r="S120" s="173"/>
      <x:c r="T120" s="173"/>
      <x:c r="U120" s="173"/>
      <x:c r="V120" s="173"/>
      <x:c r="W120" s="173"/>
      <x:c r="X120" s="173"/>
      <x:c r="Y120" s="173"/>
      <x:c r="Z120" s="173"/>
    </x:row>
    <x:row r="121" ht="19.5" hidden="0" customHeight="1">
      <x:c r="A121" s="171"/>
      <x:c r="B121" s="171"/>
      <x:c r="C121" s="171"/>
      <x:c r="D121" s="171"/>
      <x:c r="E121" s="171"/>
      <x:c r="F121" s="171"/>
      <x:c r="G121" s="172"/>
      <x:c r="H121" s="171"/>
      <x:c r="I121" s="171"/>
      <x:c r="J121" s="171"/>
      <x:c r="K121" s="171"/>
      <x:c r="L121" s="171"/>
      <x:c r="M121" s="171"/>
      <x:c r="N121" s="171"/>
      <x:c r="O121" s="171"/>
      <x:c r="P121" s="171"/>
      <x:c r="Q121" s="173"/>
      <x:c r="R121" s="173"/>
      <x:c r="S121" s="173"/>
      <x:c r="T121" s="173"/>
      <x:c r="U121" s="173"/>
      <x:c r="V121" s="173"/>
      <x:c r="W121" s="173"/>
      <x:c r="X121" s="173"/>
      <x:c r="Y121" s="173"/>
      <x:c r="Z121" s="173"/>
    </x:row>
    <x:row r="122" ht="19.5" hidden="0" customHeight="1">
      <x:c r="A122" s="171"/>
      <x:c r="B122" s="171"/>
      <x:c r="C122" s="171"/>
      <x:c r="D122" s="171"/>
      <x:c r="E122" s="171"/>
      <x:c r="F122" s="171"/>
      <x:c r="G122" s="172"/>
      <x:c r="H122" s="171"/>
      <x:c r="I122" s="171"/>
      <x:c r="J122" s="171"/>
      <x:c r="K122" s="171"/>
      <x:c r="L122" s="171"/>
      <x:c r="M122" s="171"/>
      <x:c r="N122" s="171"/>
      <x:c r="O122" s="171"/>
      <x:c r="P122" s="171"/>
      <x:c r="Q122" s="173"/>
      <x:c r="R122" s="173"/>
      <x:c r="S122" s="173"/>
      <x:c r="T122" s="173"/>
      <x:c r="U122" s="173"/>
      <x:c r="V122" s="173"/>
      <x:c r="W122" s="173"/>
      <x:c r="X122" s="173"/>
      <x:c r="Y122" s="173"/>
      <x:c r="Z122" s="173"/>
    </x:row>
    <x:row r="123" ht="19.5" hidden="0" customHeight="1">
      <x:c r="A123" s="171"/>
      <x:c r="B123" s="171"/>
      <x:c r="C123" s="171"/>
      <x:c r="D123" s="171"/>
      <x:c r="E123" s="171"/>
      <x:c r="F123" s="171"/>
      <x:c r="G123" s="174"/>
      <x:c r="H123" s="171"/>
      <x:c r="I123" s="171"/>
      <x:c r="J123" s="171"/>
      <x:c r="K123" s="171"/>
      <x:c r="L123" s="171"/>
      <x:c r="M123" s="171"/>
      <x:c r="N123" s="171"/>
      <x:c r="O123" s="171"/>
      <x:c r="P123" s="171"/>
      <x:c r="Q123" s="173"/>
      <x:c r="R123" s="173"/>
      <x:c r="S123" s="173"/>
      <x:c r="T123" s="173"/>
      <x:c r="U123" s="173"/>
      <x:c r="V123" s="173"/>
      <x:c r="W123" s="173"/>
      <x:c r="X123" s="173"/>
      <x:c r="Y123" s="173"/>
      <x:c r="Z123" s="173"/>
    </x:row>
    <x:row r="124" ht="19.5" hidden="0" customHeight="1">
      <x:c r="A124" s="171"/>
      <x:c r="B124" s="171"/>
      <x:c r="C124" s="171"/>
      <x:c r="D124" s="171"/>
      <x:c r="E124" s="171"/>
      <x:c r="F124" s="171"/>
      <x:c r="G124" s="175"/>
      <x:c r="H124" s="171"/>
      <x:c r="I124" s="171"/>
      <x:c r="J124" s="171"/>
      <x:c r="K124" s="171"/>
      <x:c r="L124" s="171"/>
      <x:c r="M124" s="171"/>
      <x:c r="N124" s="171"/>
      <x:c r="O124" s="171"/>
      <x:c r="P124" s="171"/>
      <x:c r="Q124" s="173"/>
      <x:c r="R124" s="173"/>
      <x:c r="S124" s="173"/>
      <x:c r="T124" s="173"/>
      <x:c r="U124" s="173"/>
      <x:c r="V124" s="173"/>
      <x:c r="W124" s="173"/>
      <x:c r="X124" s="173"/>
      <x:c r="Y124" s="173"/>
      <x:c r="Z124" s="173"/>
    </x:row>
    <x:row r="125" ht="19.5" hidden="0" customHeight="1">
      <x:c r="A125" s="171"/>
      <x:c r="B125" s="171"/>
      <x:c r="C125" s="171"/>
      <x:c r="D125" s="171"/>
      <x:c r="E125" s="171"/>
      <x:c r="F125" s="171"/>
      <x:c r="G125" s="175"/>
      <x:c r="H125" s="171"/>
      <x:c r="I125" s="171"/>
      <x:c r="J125" s="171"/>
      <x:c r="K125" s="171"/>
      <x:c r="L125" s="171"/>
      <x:c r="M125" s="171"/>
      <x:c r="N125" s="171"/>
      <x:c r="O125" s="171"/>
      <x:c r="P125" s="171"/>
      <x:c r="Q125" s="173"/>
      <x:c r="R125" s="173"/>
      <x:c r="S125" s="173"/>
      <x:c r="T125" s="173"/>
      <x:c r="U125" s="173"/>
      <x:c r="V125" s="173"/>
      <x:c r="W125" s="173"/>
      <x:c r="X125" s="173"/>
      <x:c r="Y125" s="173"/>
      <x:c r="Z125" s="173"/>
    </x:row>
    <x:row r="126" ht="19.5" hidden="0" customHeight="1">
      <x:c r="A126" s="171"/>
      <x:c r="B126" s="171"/>
      <x:c r="C126" s="171"/>
      <x:c r="D126" s="171"/>
      <x:c r="E126" s="171"/>
      <x:c r="F126" s="171"/>
      <x:c r="G126" s="172"/>
      <x:c r="H126" s="171"/>
      <x:c r="I126" s="171"/>
      <x:c r="J126" s="171"/>
      <x:c r="K126" s="171"/>
      <x:c r="L126" s="171"/>
      <x:c r="M126" s="171"/>
      <x:c r="N126" s="171"/>
      <x:c r="O126" s="171"/>
      <x:c r="P126" s="171"/>
      <x:c r="Q126" s="173"/>
      <x:c r="R126" s="173"/>
      <x:c r="S126" s="173"/>
      <x:c r="T126" s="173"/>
      <x:c r="U126" s="173"/>
      <x:c r="V126" s="173"/>
      <x:c r="W126" s="173"/>
      <x:c r="X126" s="173"/>
      <x:c r="Y126" s="173"/>
      <x:c r="Z126" s="173"/>
    </x:row>
    <x:row r="127" ht="19.5" hidden="0" customHeight="1">
      <x:c r="A127" s="171"/>
      <x:c r="B127" s="171"/>
      <x:c r="C127" s="171"/>
      <x:c r="D127" s="171"/>
      <x:c r="E127" s="171"/>
      <x:c r="F127" s="171"/>
      <x:c r="G127" s="172"/>
      <x:c r="H127" s="171"/>
      <x:c r="I127" s="171"/>
      <x:c r="J127" s="171"/>
      <x:c r="K127" s="171"/>
      <x:c r="L127" s="171"/>
      <x:c r="M127" s="171"/>
      <x:c r="N127" s="171"/>
      <x:c r="O127" s="171"/>
      <x:c r="P127" s="171"/>
      <x:c r="Q127" s="173"/>
      <x:c r="R127" s="173"/>
      <x:c r="S127" s="173"/>
      <x:c r="T127" s="173"/>
      <x:c r="U127" s="173"/>
      <x:c r="V127" s="173"/>
      <x:c r="W127" s="173"/>
      <x:c r="X127" s="173"/>
      <x:c r="Y127" s="173"/>
      <x:c r="Z127" s="173"/>
    </x:row>
    <x:row r="128" ht="15" hidden="0" customHeight="1">
      <x:c r="A128" s="173"/>
      <x:c r="B128" s="173"/>
      <x:c r="C128" s="173"/>
      <x:c r="D128" s="173"/>
      <x:c r="E128" s="173"/>
      <x:c r="F128" s="173"/>
      <x:c r="G128" s="178"/>
      <x:c r="H128" s="173"/>
      <x:c r="I128" s="173"/>
      <x:c r="J128" s="173"/>
      <x:c r="K128" s="173"/>
      <x:c r="L128" s="173"/>
      <x:c r="M128" s="173"/>
      <x:c r="N128" s="173"/>
      <x:c r="O128" s="173"/>
      <x:c r="P128" s="173"/>
      <x:c r="Q128" s="173"/>
      <x:c r="R128" s="173"/>
      <x:c r="S128" s="173"/>
      <x:c r="T128" s="173"/>
      <x:c r="U128" s="173"/>
      <x:c r="V128" s="173"/>
      <x:c r="W128" s="173"/>
      <x:c r="X128" s="173"/>
      <x:c r="Y128" s="173"/>
      <x:c r="Z128" s="173"/>
    </x:row>
    <x:row r="129" ht="15" hidden="0" customHeight="1">
      <x:c r="A129" s="173"/>
      <x:c r="B129" s="173"/>
      <x:c r="C129" s="173"/>
      <x:c r="D129" s="173"/>
      <x:c r="E129" s="173"/>
      <x:c r="F129" s="173"/>
      <x:c r="G129" s="178"/>
      <x:c r="H129" s="173"/>
      <x:c r="I129" s="173"/>
      <x:c r="J129" s="173"/>
      <x:c r="K129" s="173"/>
      <x:c r="L129" s="173"/>
      <x:c r="M129" s="173"/>
      <x:c r="N129" s="173"/>
      <x:c r="O129" s="173"/>
      <x:c r="P129" s="173"/>
      <x:c r="Q129" s="173"/>
      <x:c r="R129" s="173"/>
      <x:c r="S129" s="173"/>
      <x:c r="T129" s="173"/>
      <x:c r="U129" s="173"/>
      <x:c r="V129" s="173"/>
      <x:c r="W129" s="173"/>
      <x:c r="X129" s="173"/>
      <x:c r="Y129" s="173"/>
      <x:c r="Z129" s="173"/>
    </x:row>
    <x:row r="130" ht="15" hidden="0" customHeight="1">
      <x:c r="A130" s="173"/>
      <x:c r="B130" s="173"/>
      <x:c r="C130" s="173"/>
      <x:c r="D130" s="173"/>
      <x:c r="E130" s="173"/>
      <x:c r="F130" s="173"/>
      <x:c r="G130" s="178"/>
      <x:c r="H130" s="173"/>
      <x:c r="I130" s="173"/>
      <x:c r="J130" s="173"/>
      <x:c r="K130" s="173"/>
      <x:c r="L130" s="173"/>
      <x:c r="M130" s="173"/>
      <x:c r="N130" s="173"/>
      <x:c r="O130" s="173"/>
      <x:c r="P130" s="173"/>
      <x:c r="Q130" s="173"/>
      <x:c r="R130" s="173"/>
      <x:c r="S130" s="173"/>
      <x:c r="T130" s="173"/>
      <x:c r="U130" s="173"/>
      <x:c r="V130" s="173"/>
      <x:c r="W130" s="173"/>
      <x:c r="X130" s="173"/>
      <x:c r="Y130" s="173"/>
      <x:c r="Z130" s="173"/>
    </x:row>
    <x:row r="131" ht="15" hidden="0" customHeight="1">
      <x:c r="A131" s="173"/>
      <x:c r="B131" s="173"/>
      <x:c r="C131" s="173"/>
      <x:c r="D131" s="173"/>
      <x:c r="E131" s="173"/>
      <x:c r="F131" s="173"/>
      <x:c r="G131" s="178"/>
      <x:c r="H131" s="173"/>
      <x:c r="I131" s="173"/>
      <x:c r="J131" s="173"/>
      <x:c r="K131" s="173"/>
      <x:c r="L131" s="173"/>
      <x:c r="M131" s="173"/>
      <x:c r="N131" s="173"/>
      <x:c r="O131" s="173"/>
      <x:c r="P131" s="173"/>
      <x:c r="Q131" s="173"/>
      <x:c r="R131" s="173"/>
      <x:c r="S131" s="173"/>
      <x:c r="T131" s="173"/>
      <x:c r="U131" s="173"/>
      <x:c r="V131" s="173"/>
      <x:c r="W131" s="173"/>
      <x:c r="X131" s="173"/>
      <x:c r="Y131" s="173"/>
      <x:c r="Z131" s="173"/>
    </x:row>
    <x:row r="132" ht="15" hidden="0" customHeight="1">
      <x:c r="A132" s="173"/>
      <x:c r="B132" s="173"/>
      <x:c r="C132" s="173"/>
      <x:c r="D132" s="173"/>
      <x:c r="E132" s="173"/>
      <x:c r="F132" s="173"/>
      <x:c r="G132" s="178"/>
      <x:c r="H132" s="173"/>
      <x:c r="I132" s="173"/>
      <x:c r="J132" s="173"/>
      <x:c r="K132" s="173"/>
      <x:c r="L132" s="173"/>
      <x:c r="M132" s="173"/>
      <x:c r="N132" s="173"/>
      <x:c r="O132" s="173"/>
      <x:c r="P132" s="173"/>
      <x:c r="Q132" s="173"/>
      <x:c r="R132" s="173"/>
      <x:c r="S132" s="173"/>
      <x:c r="T132" s="173"/>
      <x:c r="U132" s="173"/>
      <x:c r="V132" s="173"/>
      <x:c r="W132" s="173"/>
      <x:c r="X132" s="173"/>
      <x:c r="Y132" s="173"/>
      <x:c r="Z132" s="173"/>
    </x:row>
    <x:row r="133" ht="15" hidden="0" customHeight="1">
      <x:c r="A133" s="173"/>
      <x:c r="B133" s="173"/>
      <x:c r="C133" s="173"/>
      <x:c r="D133" s="173"/>
      <x:c r="E133" s="173"/>
      <x:c r="F133" s="173"/>
      <x:c r="G133" s="178"/>
      <x:c r="H133" s="173"/>
      <x:c r="I133" s="173"/>
      <x:c r="J133" s="173"/>
      <x:c r="K133" s="173"/>
      <x:c r="L133" s="173"/>
      <x:c r="M133" s="173"/>
      <x:c r="N133" s="173"/>
      <x:c r="O133" s="173"/>
      <x:c r="P133" s="173"/>
      <x:c r="Q133" s="173"/>
      <x:c r="R133" s="173"/>
      <x:c r="S133" s="173"/>
      <x:c r="T133" s="173"/>
      <x:c r="U133" s="173"/>
      <x:c r="V133" s="173"/>
      <x:c r="W133" s="173"/>
      <x:c r="X133" s="173"/>
      <x:c r="Y133" s="173"/>
      <x:c r="Z133" s="173"/>
    </x:row>
    <x:row r="134" ht="15" hidden="0" customHeight="1">
      <x:c r="A134" s="173"/>
      <x:c r="B134" s="173"/>
      <x:c r="C134" s="173"/>
      <x:c r="D134" s="173"/>
      <x:c r="E134" s="173"/>
      <x:c r="F134" s="173"/>
      <x:c r="G134" s="178"/>
      <x:c r="H134" s="173"/>
      <x:c r="I134" s="173"/>
      <x:c r="J134" s="173"/>
      <x:c r="K134" s="173"/>
      <x:c r="L134" s="173"/>
      <x:c r="M134" s="173"/>
      <x:c r="N134" s="173"/>
      <x:c r="O134" s="173"/>
      <x:c r="P134" s="173"/>
      <x:c r="Q134" s="173"/>
      <x:c r="R134" s="173"/>
      <x:c r="S134" s="173"/>
      <x:c r="T134" s="173"/>
      <x:c r="U134" s="173"/>
      <x:c r="V134" s="173"/>
      <x:c r="W134" s="173"/>
      <x:c r="X134" s="173"/>
      <x:c r="Y134" s="173"/>
      <x:c r="Z134" s="173"/>
    </x:row>
    <x:row r="135" ht="15" hidden="0" customHeight="1">
      <x:c r="A135" s="173"/>
      <x:c r="B135" s="173"/>
      <x:c r="C135" s="173"/>
      <x:c r="D135" s="173"/>
      <x:c r="E135" s="173"/>
      <x:c r="F135" s="173"/>
      <x:c r="G135" s="178"/>
      <x:c r="H135" s="173"/>
      <x:c r="I135" s="173"/>
      <x:c r="J135" s="173"/>
      <x:c r="K135" s="173"/>
      <x:c r="L135" s="173"/>
      <x:c r="M135" s="173"/>
      <x:c r="N135" s="173"/>
      <x:c r="O135" s="173"/>
      <x:c r="P135" s="173"/>
      <x:c r="Q135" s="173"/>
      <x:c r="R135" s="173"/>
      <x:c r="S135" s="173"/>
      <x:c r="T135" s="173"/>
      <x:c r="U135" s="173"/>
      <x:c r="V135" s="173"/>
      <x:c r="W135" s="173"/>
      <x:c r="X135" s="173"/>
      <x:c r="Y135" s="173"/>
      <x:c r="Z135" s="173"/>
    </x:row>
    <x:row r="136" ht="15" hidden="0" customHeight="1">
      <x:c r="A136" s="173"/>
      <x:c r="B136" s="173"/>
      <x:c r="C136" s="173"/>
      <x:c r="D136" s="173"/>
      <x:c r="E136" s="173"/>
      <x:c r="F136" s="173"/>
      <x:c r="G136" s="178"/>
      <x:c r="H136" s="173"/>
      <x:c r="I136" s="173"/>
      <x:c r="J136" s="173"/>
      <x:c r="K136" s="173"/>
      <x:c r="L136" s="173"/>
      <x:c r="M136" s="173"/>
      <x:c r="N136" s="173"/>
      <x:c r="O136" s="173"/>
      <x:c r="P136" s="173"/>
      <x:c r="Q136" s="173"/>
      <x:c r="R136" s="173"/>
      <x:c r="S136" s="173"/>
      <x:c r="T136" s="173"/>
      <x:c r="U136" s="173"/>
      <x:c r="V136" s="173"/>
      <x:c r="W136" s="173"/>
      <x:c r="X136" s="173"/>
      <x:c r="Y136" s="173"/>
      <x:c r="Z136" s="173"/>
    </x:row>
    <x:row r="137" ht="15" hidden="0" customHeight="1">
      <x:c r="A137" s="173"/>
      <x:c r="B137" s="173"/>
      <x:c r="C137" s="173"/>
      <x:c r="D137" s="173"/>
      <x:c r="E137" s="173"/>
      <x:c r="F137" s="173"/>
      <x:c r="G137" s="178"/>
      <x:c r="H137" s="173"/>
      <x:c r="I137" s="173"/>
      <x:c r="J137" s="173"/>
      <x:c r="K137" s="173"/>
      <x:c r="L137" s="173"/>
      <x:c r="M137" s="173"/>
      <x:c r="N137" s="173"/>
      <x:c r="O137" s="173"/>
      <x:c r="P137" s="173"/>
      <x:c r="Q137" s="173"/>
      <x:c r="R137" s="173"/>
      <x:c r="S137" s="173"/>
      <x:c r="T137" s="173"/>
      <x:c r="U137" s="173"/>
      <x:c r="V137" s="173"/>
      <x:c r="W137" s="173"/>
      <x:c r="X137" s="173"/>
      <x:c r="Y137" s="173"/>
      <x:c r="Z137" s="173"/>
    </x:row>
    <x:row r="138" ht="15" hidden="0" customHeight="1">
      <x:c r="A138" s="173"/>
      <x:c r="B138" s="173"/>
      <x:c r="C138" s="173"/>
      <x:c r="D138" s="173"/>
      <x:c r="E138" s="173"/>
      <x:c r="F138" s="173"/>
      <x:c r="G138" s="178"/>
      <x:c r="H138" s="173"/>
      <x:c r="I138" s="173"/>
      <x:c r="J138" s="173"/>
      <x:c r="K138" s="173"/>
      <x:c r="L138" s="173"/>
      <x:c r="M138" s="173"/>
      <x:c r="N138" s="173"/>
      <x:c r="O138" s="173"/>
      <x:c r="P138" s="173"/>
      <x:c r="Q138" s="173"/>
      <x:c r="R138" s="173"/>
      <x:c r="S138" s="173"/>
      <x:c r="T138" s="173"/>
      <x:c r="U138" s="173"/>
      <x:c r="V138" s="173"/>
      <x:c r="W138" s="173"/>
      <x:c r="X138" s="173"/>
      <x:c r="Y138" s="173"/>
      <x:c r="Z138" s="173"/>
    </x:row>
    <x:row r="139" ht="15" hidden="0" customHeight="1">
      <x:c r="A139" s="173"/>
      <x:c r="B139" s="173"/>
      <x:c r="C139" s="173"/>
      <x:c r="D139" s="173"/>
      <x:c r="E139" s="173"/>
      <x:c r="F139" s="173"/>
      <x:c r="G139" s="178"/>
      <x:c r="H139" s="173"/>
      <x:c r="I139" s="173"/>
      <x:c r="J139" s="173"/>
      <x:c r="K139" s="173"/>
      <x:c r="L139" s="173"/>
      <x:c r="M139" s="173"/>
      <x:c r="N139" s="173"/>
      <x:c r="O139" s="173"/>
      <x:c r="P139" s="173"/>
      <x:c r="Q139" s="173"/>
      <x:c r="R139" s="173"/>
      <x:c r="S139" s="173"/>
      <x:c r="T139" s="173"/>
      <x:c r="U139" s="173"/>
      <x:c r="V139" s="173"/>
      <x:c r="W139" s="173"/>
      <x:c r="X139" s="173"/>
      <x:c r="Y139" s="173"/>
      <x:c r="Z139" s="173"/>
    </x:row>
    <x:row r="140" ht="15" hidden="0" customHeight="1">
      <x:c r="A140" s="173"/>
      <x:c r="B140" s="173"/>
      <x:c r="C140" s="173"/>
      <x:c r="D140" s="173"/>
      <x:c r="E140" s="173"/>
      <x:c r="F140" s="173"/>
      <x:c r="G140" s="178"/>
      <x:c r="H140" s="173"/>
      <x:c r="I140" s="173"/>
      <x:c r="J140" s="173"/>
      <x:c r="K140" s="173"/>
      <x:c r="L140" s="173"/>
      <x:c r="M140" s="173"/>
      <x:c r="N140" s="173"/>
      <x:c r="O140" s="173"/>
      <x:c r="P140" s="173"/>
      <x:c r="Q140" s="173"/>
      <x:c r="R140" s="173"/>
      <x:c r="S140" s="173"/>
      <x:c r="T140" s="173"/>
      <x:c r="U140" s="173"/>
      <x:c r="V140" s="173"/>
      <x:c r="W140" s="173"/>
      <x:c r="X140" s="173"/>
      <x:c r="Y140" s="173"/>
      <x:c r="Z140" s="173"/>
    </x:row>
    <x:row r="141" ht="15" hidden="0" customHeight="1">
      <x:c r="A141" s="173"/>
      <x:c r="B141" s="173"/>
      <x:c r="C141" s="173"/>
      <x:c r="D141" s="173"/>
      <x:c r="E141" s="173"/>
      <x:c r="F141" s="173"/>
      <x:c r="G141" s="178"/>
      <x:c r="H141" s="173"/>
      <x:c r="I141" s="173"/>
      <x:c r="J141" s="173"/>
      <x:c r="K141" s="173"/>
      <x:c r="L141" s="173"/>
      <x:c r="M141" s="173"/>
      <x:c r="N141" s="173"/>
      <x:c r="O141" s="173"/>
      <x:c r="P141" s="173"/>
      <x:c r="Q141" s="173"/>
      <x:c r="R141" s="173"/>
      <x:c r="S141" s="173"/>
      <x:c r="T141" s="173"/>
      <x:c r="U141" s="173"/>
      <x:c r="V141" s="173"/>
      <x:c r="W141" s="173"/>
      <x:c r="X141" s="173"/>
      <x:c r="Y141" s="173"/>
      <x:c r="Z141" s="173"/>
    </x:row>
    <x:row r="142" ht="15" hidden="0" customHeight="1">
      <x:c r="A142" s="173"/>
      <x:c r="B142" s="173"/>
      <x:c r="C142" s="173"/>
      <x:c r="D142" s="173"/>
      <x:c r="E142" s="173"/>
      <x:c r="F142" s="173"/>
      <x:c r="G142" s="178"/>
      <x:c r="H142" s="173"/>
      <x:c r="I142" s="173"/>
      <x:c r="J142" s="173"/>
      <x:c r="K142" s="173"/>
      <x:c r="L142" s="173"/>
      <x:c r="M142" s="173"/>
      <x:c r="N142" s="173"/>
      <x:c r="O142" s="173"/>
      <x:c r="P142" s="173"/>
      <x:c r="Q142" s="173"/>
      <x:c r="R142" s="173"/>
      <x:c r="S142" s="173"/>
      <x:c r="T142" s="173"/>
      <x:c r="U142" s="173"/>
      <x:c r="V142" s="173"/>
      <x:c r="W142" s="173"/>
      <x:c r="X142" s="173"/>
      <x:c r="Y142" s="173"/>
      <x:c r="Z142" s="173"/>
    </x:row>
    <x:row r="143" ht="15" hidden="0" customHeight="1">
      <x:c r="A143" s="173"/>
      <x:c r="B143" s="173"/>
      <x:c r="C143" s="173"/>
      <x:c r="D143" s="173"/>
      <x:c r="E143" s="173"/>
      <x:c r="F143" s="173"/>
      <x:c r="G143" s="178"/>
      <x:c r="H143" s="173"/>
      <x:c r="I143" s="173"/>
      <x:c r="J143" s="173"/>
      <x:c r="K143" s="173"/>
      <x:c r="L143" s="173"/>
      <x:c r="M143" s="173"/>
      <x:c r="N143" s="173"/>
      <x:c r="O143" s="173"/>
      <x:c r="P143" s="173"/>
      <x:c r="Q143" s="173"/>
      <x:c r="R143" s="173"/>
      <x:c r="S143" s="173"/>
      <x:c r="T143" s="173"/>
      <x:c r="U143" s="173"/>
      <x:c r="V143" s="173"/>
      <x:c r="W143" s="173"/>
      <x:c r="X143" s="173"/>
      <x:c r="Y143" s="173"/>
      <x:c r="Z143" s="173"/>
    </x:row>
    <x:row r="144" ht="15" hidden="0" customHeight="1">
      <x:c r="A144" s="173"/>
      <x:c r="B144" s="173"/>
      <x:c r="C144" s="173"/>
      <x:c r="D144" s="173"/>
      <x:c r="E144" s="173"/>
      <x:c r="F144" s="173"/>
      <x:c r="G144" s="178"/>
      <x:c r="H144" s="173"/>
      <x:c r="I144" s="173"/>
      <x:c r="J144" s="173"/>
      <x:c r="K144" s="173"/>
      <x:c r="L144" s="173"/>
      <x:c r="M144" s="173"/>
      <x:c r="N144" s="173"/>
      <x:c r="O144" s="173"/>
      <x:c r="P144" s="173"/>
      <x:c r="Q144" s="173"/>
      <x:c r="R144" s="173"/>
      <x:c r="S144" s="173"/>
      <x:c r="T144" s="173"/>
      <x:c r="U144" s="173"/>
      <x:c r="V144" s="173"/>
      <x:c r="W144" s="173"/>
      <x:c r="X144" s="173"/>
      <x:c r="Y144" s="173"/>
      <x:c r="Z144" s="173"/>
    </x:row>
    <x:row r="145" ht="15" hidden="0" customHeight="1">
      <x:c r="A145" s="173"/>
      <x:c r="B145" s="173"/>
      <x:c r="C145" s="173"/>
      <x:c r="D145" s="173"/>
      <x:c r="E145" s="173"/>
      <x:c r="F145" s="173"/>
      <x:c r="G145" s="178"/>
      <x:c r="H145" s="173"/>
      <x:c r="I145" s="173"/>
      <x:c r="J145" s="173"/>
      <x:c r="K145" s="173"/>
      <x:c r="L145" s="173"/>
      <x:c r="M145" s="173"/>
      <x:c r="N145" s="173"/>
      <x:c r="O145" s="173"/>
      <x:c r="P145" s="173"/>
      <x:c r="Q145" s="173"/>
      <x:c r="R145" s="173"/>
      <x:c r="S145" s="173"/>
      <x:c r="T145" s="173"/>
      <x:c r="U145" s="173"/>
      <x:c r="V145" s="173"/>
      <x:c r="W145" s="173"/>
      <x:c r="X145" s="173"/>
      <x:c r="Y145" s="173"/>
      <x:c r="Z145" s="173"/>
    </x:row>
    <x:row r="146" ht="15" hidden="0" customHeight="1">
      <x:c r="A146" s="173"/>
      <x:c r="B146" s="173"/>
      <x:c r="C146" s="173"/>
      <x:c r="D146" s="173"/>
      <x:c r="E146" s="173"/>
      <x:c r="F146" s="173"/>
      <x:c r="G146" s="178"/>
      <x:c r="H146" s="173"/>
      <x:c r="I146" s="173"/>
      <x:c r="J146" s="173"/>
      <x:c r="K146" s="173"/>
      <x:c r="L146" s="173"/>
      <x:c r="M146" s="173"/>
      <x:c r="N146" s="173"/>
      <x:c r="O146" s="173"/>
      <x:c r="P146" s="173"/>
      <x:c r="Q146" s="173"/>
      <x:c r="R146" s="173"/>
      <x:c r="S146" s="173"/>
      <x:c r="T146" s="173"/>
      <x:c r="U146" s="173"/>
      <x:c r="V146" s="173"/>
      <x:c r="W146" s="173"/>
      <x:c r="X146" s="173"/>
      <x:c r="Y146" s="173"/>
      <x:c r="Z146" s="173"/>
    </x:row>
    <x:row r="147" ht="15" hidden="0" customHeight="1">
      <x:c r="A147" s="173"/>
      <x:c r="B147" s="173"/>
      <x:c r="C147" s="173"/>
      <x:c r="D147" s="173"/>
      <x:c r="E147" s="173"/>
      <x:c r="F147" s="173"/>
      <x:c r="G147" s="178"/>
      <x:c r="H147" s="173"/>
      <x:c r="I147" s="173"/>
      <x:c r="J147" s="173"/>
      <x:c r="K147" s="173"/>
      <x:c r="L147" s="173"/>
      <x:c r="M147" s="173"/>
      <x:c r="N147" s="173"/>
      <x:c r="O147" s="173"/>
      <x:c r="P147" s="173"/>
      <x:c r="Q147" s="173"/>
      <x:c r="R147" s="173"/>
      <x:c r="S147" s="173"/>
      <x:c r="T147" s="173"/>
      <x:c r="U147" s="173"/>
      <x:c r="V147" s="173"/>
      <x:c r="W147" s="173"/>
      <x:c r="X147" s="173"/>
      <x:c r="Y147" s="173"/>
      <x:c r="Z147" s="173"/>
    </x:row>
    <x:row r="148" ht="15" hidden="0" customHeight="1">
      <x:c r="A148" s="173"/>
      <x:c r="B148" s="173"/>
      <x:c r="C148" s="173"/>
      <x:c r="D148" s="173"/>
      <x:c r="E148" s="173"/>
      <x:c r="F148" s="173"/>
      <x:c r="G148" s="178"/>
      <x:c r="H148" s="173"/>
      <x:c r="I148" s="173"/>
      <x:c r="J148" s="173"/>
      <x:c r="K148" s="173"/>
      <x:c r="L148" s="173"/>
      <x:c r="M148" s="173"/>
      <x:c r="N148" s="173"/>
      <x:c r="O148" s="173"/>
      <x:c r="P148" s="173"/>
      <x:c r="Q148" s="173"/>
      <x:c r="R148" s="173"/>
      <x:c r="S148" s="173"/>
      <x:c r="T148" s="173"/>
      <x:c r="U148" s="173"/>
      <x:c r="V148" s="173"/>
      <x:c r="W148" s="173"/>
      <x:c r="X148" s="173"/>
      <x:c r="Y148" s="173"/>
      <x:c r="Z148" s="173"/>
    </x:row>
    <x:row r="149" ht="15" hidden="0" customHeight="1">
      <x:c r="A149" s="173"/>
      <x:c r="B149" s="173"/>
      <x:c r="C149" s="173"/>
      <x:c r="D149" s="173"/>
      <x:c r="E149" s="173"/>
      <x:c r="F149" s="173"/>
      <x:c r="G149" s="178"/>
      <x:c r="H149" s="173"/>
      <x:c r="I149" s="173"/>
      <x:c r="J149" s="173"/>
      <x:c r="K149" s="173"/>
      <x:c r="L149" s="173"/>
      <x:c r="M149" s="173"/>
      <x:c r="N149" s="173"/>
      <x:c r="O149" s="173"/>
      <x:c r="P149" s="173"/>
      <x:c r="Q149" s="173"/>
      <x:c r="R149" s="173"/>
      <x:c r="S149" s="173"/>
      <x:c r="T149" s="173"/>
      <x:c r="U149" s="173"/>
      <x:c r="V149" s="173"/>
      <x:c r="W149" s="173"/>
      <x:c r="X149" s="173"/>
      <x:c r="Y149" s="173"/>
      <x:c r="Z149" s="173"/>
    </x:row>
    <x:row r="150" ht="15" hidden="0" customHeight="1">
      <x:c r="A150" s="173"/>
      <x:c r="B150" s="173"/>
      <x:c r="C150" s="173"/>
      <x:c r="D150" s="173"/>
      <x:c r="E150" s="173"/>
      <x:c r="F150" s="173"/>
      <x:c r="G150" s="178"/>
      <x:c r="H150" s="173"/>
      <x:c r="I150" s="173"/>
      <x:c r="J150" s="173"/>
      <x:c r="K150" s="173"/>
      <x:c r="L150" s="173"/>
      <x:c r="M150" s="173"/>
      <x:c r="N150" s="173"/>
      <x:c r="O150" s="173"/>
      <x:c r="P150" s="173"/>
      <x:c r="Q150" s="173"/>
      <x:c r="R150" s="173"/>
      <x:c r="S150" s="173"/>
      <x:c r="T150" s="173"/>
      <x:c r="U150" s="173"/>
      <x:c r="V150" s="173"/>
      <x:c r="W150" s="173"/>
      <x:c r="X150" s="173"/>
      <x:c r="Y150" s="173"/>
      <x:c r="Z150" s="173"/>
    </x:row>
    <x:row r="151" ht="15" hidden="0" customHeight="1">
      <x:c r="A151" s="173"/>
      <x:c r="B151" s="173"/>
      <x:c r="C151" s="173"/>
      <x:c r="D151" s="173"/>
      <x:c r="E151" s="173"/>
      <x:c r="F151" s="173"/>
      <x:c r="G151" s="178"/>
      <x:c r="H151" s="173"/>
      <x:c r="I151" s="173"/>
      <x:c r="J151" s="173"/>
      <x:c r="K151" s="173"/>
      <x:c r="L151" s="173"/>
      <x:c r="M151" s="173"/>
      <x:c r="N151" s="173"/>
      <x:c r="O151" s="173"/>
      <x:c r="P151" s="173"/>
      <x:c r="Q151" s="173"/>
      <x:c r="R151" s="173"/>
      <x:c r="S151" s="173"/>
      <x:c r="T151" s="173"/>
      <x:c r="U151" s="173"/>
      <x:c r="V151" s="173"/>
      <x:c r="W151" s="173"/>
      <x:c r="X151" s="173"/>
      <x:c r="Y151" s="173"/>
      <x:c r="Z151" s="173"/>
    </x:row>
    <x:row r="152" ht="15" hidden="0" customHeight="1">
      <x:c r="A152" s="173"/>
      <x:c r="B152" s="173"/>
      <x:c r="C152" s="173"/>
      <x:c r="D152" s="173"/>
      <x:c r="E152" s="173"/>
      <x:c r="F152" s="173"/>
      <x:c r="G152" s="178"/>
      <x:c r="H152" s="173"/>
      <x:c r="I152" s="173"/>
      <x:c r="J152" s="173"/>
      <x:c r="K152" s="173"/>
      <x:c r="L152" s="173"/>
      <x:c r="M152" s="173"/>
      <x:c r="N152" s="173"/>
      <x:c r="O152" s="173"/>
      <x:c r="P152" s="173"/>
      <x:c r="Q152" s="173"/>
      <x:c r="R152" s="173"/>
      <x:c r="S152" s="173"/>
      <x:c r="T152" s="173"/>
      <x:c r="U152" s="173"/>
      <x:c r="V152" s="173"/>
      <x:c r="W152" s="173"/>
      <x:c r="X152" s="173"/>
      <x:c r="Y152" s="173"/>
      <x:c r="Z152" s="173"/>
    </x:row>
    <x:row r="153" ht="15" hidden="0" customHeight="1">
      <x:c r="A153" s="173"/>
      <x:c r="B153" s="173"/>
      <x:c r="C153" s="173"/>
      <x:c r="D153" s="173"/>
      <x:c r="E153" s="173"/>
      <x:c r="F153" s="173"/>
      <x:c r="G153" s="178"/>
      <x:c r="H153" s="173"/>
      <x:c r="I153" s="173"/>
      <x:c r="J153" s="173"/>
      <x:c r="K153" s="173"/>
      <x:c r="L153" s="173"/>
      <x:c r="M153" s="173"/>
      <x:c r="N153" s="173"/>
      <x:c r="O153" s="173"/>
      <x:c r="P153" s="173"/>
      <x:c r="Q153" s="173"/>
      <x:c r="R153" s="173"/>
      <x:c r="S153" s="173"/>
      <x:c r="T153" s="173"/>
      <x:c r="U153" s="173"/>
      <x:c r="V153" s="173"/>
      <x:c r="W153" s="173"/>
      <x:c r="X153" s="173"/>
      <x:c r="Y153" s="173"/>
      <x:c r="Z153" s="173"/>
    </x:row>
    <x:row r="154" ht="15" hidden="0" customHeight="1">
      <x:c r="A154" s="173"/>
      <x:c r="B154" s="173"/>
      <x:c r="C154" s="173"/>
      <x:c r="D154" s="173"/>
      <x:c r="E154" s="173"/>
      <x:c r="F154" s="173"/>
      <x:c r="G154" s="178"/>
      <x:c r="H154" s="173"/>
      <x:c r="I154" s="173"/>
      <x:c r="J154" s="173"/>
      <x:c r="K154" s="173"/>
      <x:c r="L154" s="173"/>
      <x:c r="M154" s="173"/>
      <x:c r="N154" s="173"/>
      <x:c r="O154" s="173"/>
      <x:c r="P154" s="173"/>
      <x:c r="Q154" s="173"/>
      <x:c r="R154" s="173"/>
      <x:c r="S154" s="173"/>
      <x:c r="T154" s="173"/>
      <x:c r="U154" s="173"/>
      <x:c r="V154" s="173"/>
      <x:c r="W154" s="173"/>
      <x:c r="X154" s="173"/>
      <x:c r="Y154" s="173"/>
      <x:c r="Z154" s="173"/>
    </x:row>
    <x:row r="155" ht="15" hidden="0" customHeight="1">
      <x:c r="A155" s="173"/>
      <x:c r="B155" s="173"/>
      <x:c r="C155" s="173"/>
      <x:c r="D155" s="173"/>
      <x:c r="E155" s="173"/>
      <x:c r="F155" s="173"/>
      <x:c r="G155" s="178"/>
      <x:c r="H155" s="173"/>
      <x:c r="I155" s="173"/>
      <x:c r="J155" s="173"/>
      <x:c r="K155" s="173"/>
      <x:c r="L155" s="173"/>
      <x:c r="M155" s="173"/>
      <x:c r="N155" s="173"/>
      <x:c r="O155" s="173"/>
      <x:c r="P155" s="173"/>
      <x:c r="Q155" s="173"/>
      <x:c r="R155" s="173"/>
      <x:c r="S155" s="173"/>
      <x:c r="T155" s="173"/>
      <x:c r="U155" s="173"/>
      <x:c r="V155" s="173"/>
      <x:c r="W155" s="173"/>
      <x:c r="X155" s="173"/>
      <x:c r="Y155" s="173"/>
      <x:c r="Z155" s="173"/>
    </x:row>
    <x:row r="156" ht="15" hidden="0" customHeight="1">
      <x:c r="A156" s="173"/>
      <x:c r="B156" s="173"/>
      <x:c r="C156" s="173"/>
      <x:c r="D156" s="173"/>
      <x:c r="E156" s="173"/>
      <x:c r="F156" s="173"/>
      <x:c r="G156" s="178"/>
      <x:c r="H156" s="173"/>
      <x:c r="I156" s="173"/>
      <x:c r="J156" s="173"/>
      <x:c r="K156" s="173"/>
      <x:c r="L156" s="173"/>
      <x:c r="M156" s="173"/>
      <x:c r="N156" s="173"/>
      <x:c r="O156" s="173"/>
      <x:c r="P156" s="173"/>
      <x:c r="Q156" s="173"/>
      <x:c r="R156" s="173"/>
      <x:c r="S156" s="173"/>
      <x:c r="T156" s="173"/>
      <x:c r="U156" s="173"/>
      <x:c r="V156" s="173"/>
      <x:c r="W156" s="173"/>
      <x:c r="X156" s="173"/>
      <x:c r="Y156" s="173"/>
      <x:c r="Z156" s="173"/>
    </x:row>
    <x:row r="157" ht="15" hidden="0" customHeight="1">
      <x:c r="A157" s="173"/>
      <x:c r="B157" s="173"/>
      <x:c r="C157" s="173"/>
      <x:c r="D157" s="173"/>
      <x:c r="E157" s="173"/>
      <x:c r="F157" s="173"/>
      <x:c r="G157" s="178"/>
      <x:c r="H157" s="173"/>
      <x:c r="I157" s="173"/>
      <x:c r="J157" s="173"/>
      <x:c r="K157" s="173"/>
      <x:c r="L157" s="173"/>
      <x:c r="M157" s="173"/>
      <x:c r="N157" s="173"/>
      <x:c r="O157" s="173"/>
      <x:c r="P157" s="173"/>
      <x:c r="Q157" s="173"/>
      <x:c r="R157" s="173"/>
      <x:c r="S157" s="173"/>
      <x:c r="T157" s="173"/>
      <x:c r="U157" s="173"/>
      <x:c r="V157" s="173"/>
      <x:c r="W157" s="173"/>
      <x:c r="X157" s="173"/>
      <x:c r="Y157" s="173"/>
      <x:c r="Z157" s="173"/>
    </x:row>
    <x:row r="158" ht="15" hidden="0" customHeight="1">
      <x:c r="A158" s="173"/>
      <x:c r="B158" s="173"/>
      <x:c r="C158" s="173"/>
      <x:c r="D158" s="173"/>
      <x:c r="E158" s="173"/>
      <x:c r="F158" s="173"/>
      <x:c r="G158" s="178"/>
      <x:c r="H158" s="173"/>
      <x:c r="I158" s="173"/>
      <x:c r="J158" s="173"/>
      <x:c r="K158" s="173"/>
      <x:c r="L158" s="173"/>
      <x:c r="M158" s="173"/>
      <x:c r="N158" s="173"/>
      <x:c r="O158" s="173"/>
      <x:c r="P158" s="173"/>
      <x:c r="Q158" s="173"/>
      <x:c r="R158" s="173"/>
      <x:c r="S158" s="173"/>
      <x:c r="T158" s="173"/>
      <x:c r="U158" s="173"/>
      <x:c r="V158" s="173"/>
      <x:c r="W158" s="173"/>
      <x:c r="X158" s="173"/>
      <x:c r="Y158" s="173"/>
      <x:c r="Z158" s="173"/>
    </x:row>
    <x:row r="159" ht="15" hidden="0" customHeight="1">
      <x:c r="A159" s="173"/>
      <x:c r="B159" s="173"/>
      <x:c r="C159" s="173"/>
      <x:c r="D159" s="173"/>
      <x:c r="E159" s="173"/>
      <x:c r="F159" s="173"/>
      <x:c r="G159" s="178"/>
      <x:c r="H159" s="173"/>
      <x:c r="I159" s="173"/>
      <x:c r="J159" s="173"/>
      <x:c r="K159" s="173"/>
      <x:c r="L159" s="173"/>
      <x:c r="M159" s="173"/>
      <x:c r="N159" s="173"/>
      <x:c r="O159" s="173"/>
      <x:c r="P159" s="173"/>
      <x:c r="Q159" s="173"/>
      <x:c r="R159" s="173"/>
      <x:c r="S159" s="173"/>
      <x:c r="T159" s="173"/>
      <x:c r="U159" s="173"/>
      <x:c r="V159" s="173"/>
      <x:c r="W159" s="173"/>
      <x:c r="X159" s="173"/>
      <x:c r="Y159" s="173"/>
      <x:c r="Z159" s="173"/>
    </x:row>
    <x:row r="160" ht="15" hidden="0" customHeight="1">
      <x:c r="A160" s="173"/>
      <x:c r="B160" s="173"/>
      <x:c r="C160" s="173"/>
      <x:c r="D160" s="173"/>
      <x:c r="E160" s="173"/>
      <x:c r="F160" s="173"/>
      <x:c r="G160" s="178"/>
      <x:c r="H160" s="173"/>
      <x:c r="I160" s="173"/>
      <x:c r="J160" s="173"/>
      <x:c r="K160" s="173"/>
      <x:c r="L160" s="173"/>
      <x:c r="M160" s="173"/>
      <x:c r="N160" s="173"/>
      <x:c r="O160" s="173"/>
      <x:c r="P160" s="173"/>
      <x:c r="Q160" s="173"/>
      <x:c r="R160" s="173"/>
      <x:c r="S160" s="173"/>
      <x:c r="T160" s="173"/>
      <x:c r="U160" s="173"/>
      <x:c r="V160" s="173"/>
      <x:c r="W160" s="173"/>
      <x:c r="X160" s="173"/>
      <x:c r="Y160" s="173"/>
      <x:c r="Z160" s="173"/>
    </x:row>
    <x:row r="161" ht="15" hidden="0" customHeight="1">
      <x:c r="A161" s="173"/>
      <x:c r="B161" s="173"/>
      <x:c r="C161" s="173"/>
      <x:c r="D161" s="173"/>
      <x:c r="E161" s="173"/>
      <x:c r="F161" s="173"/>
      <x:c r="G161" s="178"/>
      <x:c r="H161" s="173"/>
      <x:c r="I161" s="173"/>
      <x:c r="J161" s="173"/>
      <x:c r="K161" s="173"/>
      <x:c r="L161" s="173"/>
      <x:c r="M161" s="173"/>
      <x:c r="N161" s="173"/>
      <x:c r="O161" s="173"/>
      <x:c r="P161" s="173"/>
      <x:c r="Q161" s="173"/>
      <x:c r="R161" s="173"/>
      <x:c r="S161" s="173"/>
      <x:c r="T161" s="173"/>
      <x:c r="U161" s="173"/>
      <x:c r="V161" s="173"/>
      <x:c r="W161" s="173"/>
      <x:c r="X161" s="173"/>
      <x:c r="Y161" s="173"/>
      <x:c r="Z161" s="173"/>
    </x:row>
    <x:row r="162" ht="15" hidden="0" customHeight="1">
      <x:c r="A162" s="173"/>
      <x:c r="B162" s="173"/>
      <x:c r="C162" s="173"/>
      <x:c r="D162" s="173"/>
      <x:c r="E162" s="173"/>
      <x:c r="F162" s="173"/>
      <x:c r="G162" s="178"/>
      <x:c r="H162" s="173"/>
      <x:c r="I162" s="173"/>
      <x:c r="J162" s="173"/>
      <x:c r="K162" s="173"/>
      <x:c r="L162" s="173"/>
      <x:c r="M162" s="173"/>
      <x:c r="N162" s="173"/>
      <x:c r="O162" s="173"/>
      <x:c r="P162" s="173"/>
      <x:c r="Q162" s="173"/>
      <x:c r="R162" s="173"/>
      <x:c r="S162" s="173"/>
      <x:c r="T162" s="173"/>
      <x:c r="U162" s="173"/>
      <x:c r="V162" s="173"/>
      <x:c r="W162" s="173"/>
      <x:c r="X162" s="173"/>
      <x:c r="Y162" s="173"/>
      <x:c r="Z162" s="173"/>
    </x:row>
    <x:row r="163" ht="15" hidden="0" customHeight="1">
      <x:c r="A163" s="173"/>
      <x:c r="B163" s="173"/>
      <x:c r="C163" s="173"/>
      <x:c r="D163" s="173"/>
      <x:c r="E163" s="173"/>
      <x:c r="F163" s="173"/>
      <x:c r="G163" s="178"/>
      <x:c r="H163" s="173"/>
      <x:c r="I163" s="173"/>
      <x:c r="J163" s="173"/>
      <x:c r="K163" s="173"/>
      <x:c r="L163" s="173"/>
      <x:c r="M163" s="173"/>
      <x:c r="N163" s="173"/>
      <x:c r="O163" s="173"/>
      <x:c r="P163" s="173"/>
      <x:c r="Q163" s="173"/>
      <x:c r="R163" s="173"/>
      <x:c r="S163" s="173"/>
      <x:c r="T163" s="173"/>
      <x:c r="U163" s="173"/>
      <x:c r="V163" s="173"/>
      <x:c r="W163" s="173"/>
      <x:c r="X163" s="173"/>
      <x:c r="Y163" s="173"/>
      <x:c r="Z163" s="173"/>
    </x:row>
    <x:row r="164" ht="15" hidden="0" customHeight="1">
      <x:c r="A164" s="173"/>
      <x:c r="B164" s="173"/>
      <x:c r="C164" s="173"/>
      <x:c r="D164" s="173"/>
      <x:c r="E164" s="173"/>
      <x:c r="F164" s="173"/>
      <x:c r="G164" s="178"/>
      <x:c r="H164" s="173"/>
      <x:c r="I164" s="173"/>
      <x:c r="J164" s="173"/>
      <x:c r="K164" s="173"/>
      <x:c r="L164" s="173"/>
      <x:c r="M164" s="173"/>
      <x:c r="N164" s="173"/>
      <x:c r="O164" s="173"/>
      <x:c r="P164" s="173"/>
      <x:c r="Q164" s="173"/>
      <x:c r="R164" s="173"/>
      <x:c r="S164" s="173"/>
      <x:c r="T164" s="173"/>
      <x:c r="U164" s="173"/>
      <x:c r="V164" s="173"/>
      <x:c r="W164" s="173"/>
      <x:c r="X164" s="173"/>
      <x:c r="Y164" s="173"/>
      <x:c r="Z164" s="173"/>
    </x:row>
    <x:row r="165" ht="15" hidden="0" customHeight="1">
      <x:c r="A165" s="173"/>
      <x:c r="B165" s="173"/>
      <x:c r="C165" s="173"/>
      <x:c r="D165" s="173"/>
      <x:c r="E165" s="173"/>
      <x:c r="F165" s="173"/>
      <x:c r="G165" s="178"/>
      <x:c r="H165" s="173"/>
      <x:c r="I165" s="173"/>
      <x:c r="J165" s="173"/>
      <x:c r="K165" s="173"/>
      <x:c r="L165" s="173"/>
      <x:c r="M165" s="173"/>
      <x:c r="N165" s="173"/>
      <x:c r="O165" s="173"/>
      <x:c r="P165" s="173"/>
      <x:c r="Q165" s="173"/>
      <x:c r="R165" s="173"/>
      <x:c r="S165" s="173"/>
      <x:c r="T165" s="173"/>
      <x:c r="U165" s="173"/>
      <x:c r="V165" s="173"/>
      <x:c r="W165" s="173"/>
      <x:c r="X165" s="173"/>
      <x:c r="Y165" s="173"/>
      <x:c r="Z165" s="173"/>
    </x:row>
    <x:row r="166" ht="15" hidden="0" customHeight="1">
      <x:c r="A166" s="173"/>
      <x:c r="B166" s="173"/>
      <x:c r="C166" s="173"/>
      <x:c r="D166" s="173"/>
      <x:c r="E166" s="173"/>
      <x:c r="F166" s="173"/>
      <x:c r="G166" s="178"/>
      <x:c r="H166" s="173"/>
      <x:c r="I166" s="173"/>
      <x:c r="J166" s="173"/>
      <x:c r="K166" s="173"/>
      <x:c r="L166" s="173"/>
      <x:c r="M166" s="173"/>
      <x:c r="N166" s="173"/>
      <x:c r="O166" s="173"/>
      <x:c r="P166" s="173"/>
      <x:c r="Q166" s="173"/>
      <x:c r="R166" s="173"/>
      <x:c r="S166" s="173"/>
      <x:c r="T166" s="173"/>
      <x:c r="U166" s="173"/>
      <x:c r="V166" s="173"/>
      <x:c r="W166" s="173"/>
      <x:c r="X166" s="173"/>
      <x:c r="Y166" s="173"/>
      <x:c r="Z166" s="173"/>
    </x:row>
    <x:row r="167" ht="15" hidden="0" customHeight="1">
      <x:c r="A167" s="173"/>
      <x:c r="B167" s="173"/>
      <x:c r="C167" s="173"/>
      <x:c r="D167" s="173"/>
      <x:c r="E167" s="173"/>
      <x:c r="F167" s="173"/>
      <x:c r="G167" s="178"/>
      <x:c r="H167" s="173"/>
      <x:c r="I167" s="173"/>
      <x:c r="J167" s="173"/>
      <x:c r="K167" s="173"/>
      <x:c r="L167" s="173"/>
      <x:c r="M167" s="173"/>
      <x:c r="N167" s="173"/>
      <x:c r="O167" s="173"/>
      <x:c r="P167" s="173"/>
      <x:c r="Q167" s="173"/>
      <x:c r="R167" s="173"/>
      <x:c r="S167" s="173"/>
      <x:c r="T167" s="173"/>
      <x:c r="U167" s="173"/>
      <x:c r="V167" s="173"/>
      <x:c r="W167" s="173"/>
      <x:c r="X167" s="173"/>
      <x:c r="Y167" s="173"/>
      <x:c r="Z167" s="173"/>
    </x:row>
    <x:row r="168" ht="15" hidden="0" customHeight="1">
      <x:c r="A168" s="173"/>
      <x:c r="B168" s="173"/>
      <x:c r="C168" s="173"/>
      <x:c r="D168" s="173"/>
      <x:c r="E168" s="173"/>
      <x:c r="F168" s="173"/>
      <x:c r="G168" s="178"/>
      <x:c r="H168" s="173"/>
      <x:c r="I168" s="173"/>
      <x:c r="J168" s="173"/>
      <x:c r="K168" s="173"/>
      <x:c r="L168" s="173"/>
      <x:c r="M168" s="173"/>
      <x:c r="N168" s="173"/>
      <x:c r="O168" s="173"/>
      <x:c r="P168" s="173"/>
      <x:c r="Q168" s="173"/>
      <x:c r="R168" s="173"/>
      <x:c r="S168" s="173"/>
      <x:c r="T168" s="173"/>
      <x:c r="U168" s="173"/>
      <x:c r="V168" s="173"/>
      <x:c r="W168" s="173"/>
      <x:c r="X168" s="173"/>
      <x:c r="Y168" s="173"/>
      <x:c r="Z168" s="173"/>
    </x:row>
    <x:row r="169" ht="15" hidden="0" customHeight="1">
      <x:c r="A169" s="173"/>
      <x:c r="B169" s="173"/>
      <x:c r="C169" s="173"/>
      <x:c r="D169" s="173"/>
      <x:c r="E169" s="173"/>
      <x:c r="F169" s="173"/>
      <x:c r="G169" s="178"/>
      <x:c r="H169" s="173"/>
      <x:c r="I169" s="173"/>
      <x:c r="J169" s="173"/>
      <x:c r="K169" s="173"/>
      <x:c r="L169" s="173"/>
      <x:c r="M169" s="173"/>
      <x:c r="N169" s="173"/>
      <x:c r="O169" s="173"/>
      <x:c r="P169" s="173"/>
      <x:c r="Q169" s="173"/>
      <x:c r="R169" s="173"/>
      <x:c r="S169" s="173"/>
      <x:c r="T169" s="173"/>
      <x:c r="U169" s="173"/>
      <x:c r="V169" s="173"/>
      <x:c r="W169" s="173"/>
      <x:c r="X169" s="173"/>
      <x:c r="Y169" s="173"/>
      <x:c r="Z169" s="173"/>
    </x:row>
    <x:row r="170" ht="15" hidden="0" customHeight="1">
      <x:c r="A170" s="173"/>
      <x:c r="B170" s="173"/>
      <x:c r="C170" s="173"/>
      <x:c r="D170" s="173"/>
      <x:c r="E170" s="173"/>
      <x:c r="F170" s="173"/>
      <x:c r="G170" s="178"/>
      <x:c r="H170" s="173"/>
      <x:c r="I170" s="173"/>
      <x:c r="J170" s="173"/>
      <x:c r="K170" s="173"/>
      <x:c r="L170" s="173"/>
      <x:c r="M170" s="173"/>
      <x:c r="N170" s="173"/>
      <x:c r="O170" s="173"/>
      <x:c r="P170" s="173"/>
      <x:c r="Q170" s="173"/>
      <x:c r="R170" s="173"/>
      <x:c r="S170" s="173"/>
      <x:c r="T170" s="173"/>
      <x:c r="U170" s="173"/>
      <x:c r="V170" s="173"/>
      <x:c r="W170" s="173"/>
      <x:c r="X170" s="173"/>
      <x:c r="Y170" s="173"/>
      <x:c r="Z170" s="173"/>
    </x:row>
    <x:row r="171" ht="15" hidden="0" customHeight="1">
      <x:c r="A171" s="173"/>
      <x:c r="B171" s="173"/>
      <x:c r="C171" s="173"/>
      <x:c r="D171" s="173"/>
      <x:c r="E171" s="173"/>
      <x:c r="F171" s="173"/>
      <x:c r="G171" s="178"/>
      <x:c r="H171" s="173"/>
      <x:c r="I171" s="173"/>
      <x:c r="J171" s="173"/>
      <x:c r="K171" s="173"/>
      <x:c r="L171" s="173"/>
      <x:c r="M171" s="173"/>
      <x:c r="N171" s="173"/>
      <x:c r="O171" s="173"/>
      <x:c r="P171" s="173"/>
      <x:c r="Q171" s="173"/>
      <x:c r="R171" s="173"/>
      <x:c r="S171" s="173"/>
      <x:c r="T171" s="173"/>
      <x:c r="U171" s="173"/>
      <x:c r="V171" s="173"/>
      <x:c r="W171" s="173"/>
      <x:c r="X171" s="173"/>
      <x:c r="Y171" s="173"/>
      <x:c r="Z171" s="173"/>
    </x:row>
    <x:row r="172" ht="15" hidden="0" customHeight="1">
      <x:c r="A172" s="173"/>
      <x:c r="B172" s="173"/>
      <x:c r="C172" s="173"/>
      <x:c r="D172" s="173"/>
      <x:c r="E172" s="173"/>
      <x:c r="F172" s="173"/>
      <x:c r="G172" s="178"/>
      <x:c r="H172" s="173"/>
      <x:c r="I172" s="173"/>
      <x:c r="J172" s="173"/>
      <x:c r="K172" s="173"/>
      <x:c r="L172" s="173"/>
      <x:c r="M172" s="173"/>
      <x:c r="N172" s="173"/>
      <x:c r="O172" s="173"/>
      <x:c r="P172" s="173"/>
      <x:c r="Q172" s="173"/>
      <x:c r="R172" s="173"/>
      <x:c r="S172" s="173"/>
      <x:c r="T172" s="173"/>
      <x:c r="U172" s="173"/>
      <x:c r="V172" s="173"/>
      <x:c r="W172" s="173"/>
      <x:c r="X172" s="173"/>
      <x:c r="Y172" s="173"/>
      <x:c r="Z172" s="173"/>
    </x:row>
    <x:row r="173" ht="15" hidden="0" customHeight="1">
      <x:c r="A173" s="173"/>
      <x:c r="B173" s="173"/>
      <x:c r="C173" s="173"/>
      <x:c r="D173" s="173"/>
      <x:c r="E173" s="173"/>
      <x:c r="F173" s="173"/>
      <x:c r="G173" s="178"/>
      <x:c r="H173" s="173"/>
      <x:c r="I173" s="173"/>
      <x:c r="J173" s="173"/>
      <x:c r="K173" s="173"/>
      <x:c r="L173" s="173"/>
      <x:c r="M173" s="173"/>
      <x:c r="N173" s="173"/>
      <x:c r="O173" s="173"/>
      <x:c r="P173" s="173"/>
      <x:c r="Q173" s="173"/>
      <x:c r="R173" s="173"/>
      <x:c r="S173" s="173"/>
      <x:c r="T173" s="173"/>
      <x:c r="U173" s="173"/>
      <x:c r="V173" s="173"/>
      <x:c r="W173" s="173"/>
      <x:c r="X173" s="173"/>
      <x:c r="Y173" s="173"/>
      <x:c r="Z173" s="173"/>
    </x:row>
    <x:row r="174" ht="15" hidden="0" customHeight="1">
      <x:c r="A174" s="173"/>
      <x:c r="B174" s="173"/>
      <x:c r="C174" s="173"/>
      <x:c r="D174" s="173"/>
      <x:c r="E174" s="173"/>
      <x:c r="F174" s="173"/>
      <x:c r="G174" s="178"/>
      <x:c r="H174" s="173"/>
      <x:c r="I174" s="173"/>
      <x:c r="J174" s="173"/>
      <x:c r="K174" s="173"/>
      <x:c r="L174" s="173"/>
      <x:c r="M174" s="173"/>
      <x:c r="N174" s="173"/>
      <x:c r="O174" s="173"/>
      <x:c r="P174" s="173"/>
      <x:c r="Q174" s="173"/>
      <x:c r="R174" s="173"/>
      <x:c r="S174" s="173"/>
      <x:c r="T174" s="173"/>
      <x:c r="U174" s="173"/>
      <x:c r="V174" s="173"/>
      <x:c r="W174" s="173"/>
      <x:c r="X174" s="173"/>
      <x:c r="Y174" s="173"/>
      <x:c r="Z174" s="173"/>
    </x:row>
    <x:row r="175" ht="15" hidden="0" customHeight="1">
      <x:c r="A175" s="173"/>
      <x:c r="B175" s="173"/>
      <x:c r="C175" s="173"/>
      <x:c r="D175" s="173"/>
      <x:c r="E175" s="173"/>
      <x:c r="F175" s="173"/>
      <x:c r="G175" s="178"/>
      <x:c r="H175" s="173"/>
      <x:c r="I175" s="173"/>
      <x:c r="J175" s="173"/>
      <x:c r="K175" s="173"/>
      <x:c r="L175" s="173"/>
      <x:c r="M175" s="173"/>
      <x:c r="N175" s="173"/>
      <x:c r="O175" s="173"/>
      <x:c r="P175" s="173"/>
      <x:c r="Q175" s="173"/>
      <x:c r="R175" s="173"/>
      <x:c r="S175" s="173"/>
      <x:c r="T175" s="173"/>
      <x:c r="U175" s="173"/>
      <x:c r="V175" s="173"/>
      <x:c r="W175" s="173"/>
      <x:c r="X175" s="173"/>
      <x:c r="Y175" s="173"/>
      <x:c r="Z175" s="173"/>
    </x:row>
    <x:row r="176" ht="15" hidden="0" customHeight="1">
      <x:c r="A176" s="173"/>
      <x:c r="B176" s="173"/>
      <x:c r="C176" s="173"/>
      <x:c r="D176" s="173"/>
      <x:c r="E176" s="173"/>
      <x:c r="F176" s="173"/>
      <x:c r="G176" s="178"/>
      <x:c r="H176" s="173"/>
      <x:c r="I176" s="173"/>
      <x:c r="J176" s="173"/>
      <x:c r="K176" s="173"/>
      <x:c r="L176" s="173"/>
      <x:c r="M176" s="173"/>
      <x:c r="N176" s="173"/>
      <x:c r="O176" s="173"/>
      <x:c r="P176" s="173"/>
      <x:c r="Q176" s="173"/>
      <x:c r="R176" s="173"/>
      <x:c r="S176" s="173"/>
      <x:c r="T176" s="173"/>
      <x:c r="U176" s="173"/>
      <x:c r="V176" s="173"/>
      <x:c r="W176" s="173"/>
      <x:c r="X176" s="173"/>
      <x:c r="Y176" s="173"/>
      <x:c r="Z176" s="173"/>
    </x:row>
    <x:row r="177" ht="15" hidden="0" customHeight="1">
      <x:c r="A177" s="173"/>
      <x:c r="B177" s="173"/>
      <x:c r="C177" s="173"/>
      <x:c r="D177" s="173"/>
      <x:c r="E177" s="173"/>
      <x:c r="F177" s="173"/>
      <x:c r="G177" s="178"/>
      <x:c r="H177" s="173"/>
      <x:c r="I177" s="173"/>
      <x:c r="J177" s="173"/>
      <x:c r="K177" s="173"/>
      <x:c r="L177" s="173"/>
      <x:c r="M177" s="173"/>
      <x:c r="N177" s="173"/>
      <x:c r="O177" s="173"/>
      <x:c r="P177" s="173"/>
      <x:c r="Q177" s="173"/>
      <x:c r="R177" s="173"/>
      <x:c r="S177" s="173"/>
      <x:c r="T177" s="173"/>
      <x:c r="U177" s="173"/>
      <x:c r="V177" s="173"/>
      <x:c r="W177" s="173"/>
      <x:c r="X177" s="173"/>
      <x:c r="Y177" s="173"/>
      <x:c r="Z177" s="173"/>
    </x:row>
    <x:row r="178" ht="15" hidden="0" customHeight="1">
      <x:c r="A178" s="173"/>
      <x:c r="B178" s="173"/>
      <x:c r="C178" s="173"/>
      <x:c r="D178" s="173"/>
      <x:c r="E178" s="173"/>
      <x:c r="F178" s="173"/>
      <x:c r="G178" s="178"/>
      <x:c r="H178" s="173"/>
      <x:c r="I178" s="173"/>
      <x:c r="J178" s="173"/>
      <x:c r="K178" s="173"/>
      <x:c r="L178" s="173"/>
      <x:c r="M178" s="173"/>
      <x:c r="N178" s="173"/>
      <x:c r="O178" s="173"/>
      <x:c r="P178" s="173"/>
      <x:c r="Q178" s="173"/>
      <x:c r="R178" s="173"/>
      <x:c r="S178" s="173"/>
      <x:c r="T178" s="173"/>
      <x:c r="U178" s="173"/>
      <x:c r="V178" s="173"/>
      <x:c r="W178" s="173"/>
      <x:c r="X178" s="173"/>
      <x:c r="Y178" s="173"/>
      <x:c r="Z178" s="173"/>
    </x:row>
    <x:row r="179" ht="15" hidden="0" customHeight="1">
      <x:c r="A179" s="173"/>
      <x:c r="B179" s="173"/>
      <x:c r="C179" s="173"/>
      <x:c r="D179" s="173"/>
      <x:c r="E179" s="173"/>
      <x:c r="F179" s="173"/>
      <x:c r="G179" s="178"/>
      <x:c r="H179" s="173"/>
      <x:c r="I179" s="173"/>
      <x:c r="J179" s="173"/>
      <x:c r="K179" s="173"/>
      <x:c r="L179" s="173"/>
      <x:c r="M179" s="173"/>
      <x:c r="N179" s="173"/>
      <x:c r="O179" s="173"/>
      <x:c r="P179" s="173"/>
      <x:c r="Q179" s="173"/>
      <x:c r="R179" s="173"/>
      <x:c r="S179" s="173"/>
      <x:c r="T179" s="173"/>
      <x:c r="U179" s="173"/>
      <x:c r="V179" s="173"/>
      <x:c r="W179" s="173"/>
      <x:c r="X179" s="173"/>
      <x:c r="Y179" s="173"/>
      <x:c r="Z179" s="173"/>
    </x:row>
    <x:row r="180" ht="15" hidden="0" customHeight="1">
      <x:c r="A180" s="173"/>
      <x:c r="B180" s="173"/>
      <x:c r="C180" s="173"/>
      <x:c r="D180" s="173"/>
      <x:c r="E180" s="173"/>
      <x:c r="F180" s="173"/>
      <x:c r="G180" s="178"/>
      <x:c r="H180" s="173"/>
      <x:c r="I180" s="173"/>
      <x:c r="J180" s="173"/>
      <x:c r="K180" s="173"/>
      <x:c r="L180" s="173"/>
      <x:c r="M180" s="173"/>
      <x:c r="N180" s="173"/>
      <x:c r="O180" s="173"/>
      <x:c r="P180" s="173"/>
      <x:c r="Q180" s="173"/>
      <x:c r="R180" s="173"/>
      <x:c r="S180" s="173"/>
      <x:c r="T180" s="173"/>
      <x:c r="U180" s="173"/>
      <x:c r="V180" s="173"/>
      <x:c r="W180" s="173"/>
      <x:c r="X180" s="173"/>
      <x:c r="Y180" s="173"/>
      <x:c r="Z180" s="173"/>
    </x:row>
    <x:row r="181" ht="15" hidden="0" customHeight="1">
      <x:c r="A181" s="173"/>
      <x:c r="B181" s="173"/>
      <x:c r="C181" s="173"/>
      <x:c r="D181" s="173"/>
      <x:c r="E181" s="173"/>
      <x:c r="F181" s="173"/>
      <x:c r="G181" s="178"/>
      <x:c r="H181" s="173"/>
      <x:c r="I181" s="173"/>
      <x:c r="J181" s="173"/>
      <x:c r="K181" s="173"/>
      <x:c r="L181" s="173"/>
      <x:c r="M181" s="173"/>
      <x:c r="N181" s="173"/>
      <x:c r="O181" s="173"/>
      <x:c r="P181" s="173"/>
      <x:c r="Q181" s="173"/>
      <x:c r="R181" s="173"/>
      <x:c r="S181" s="173"/>
      <x:c r="T181" s="173"/>
      <x:c r="U181" s="173"/>
      <x:c r="V181" s="173"/>
      <x:c r="W181" s="173"/>
      <x:c r="X181" s="173"/>
      <x:c r="Y181" s="173"/>
      <x:c r="Z181" s="173"/>
    </x:row>
    <x:row r="182" ht="15" hidden="0" customHeight="1">
      <x:c r="A182" s="173"/>
      <x:c r="B182" s="173"/>
      <x:c r="C182" s="173"/>
      <x:c r="D182" s="173"/>
      <x:c r="E182" s="173"/>
      <x:c r="F182" s="173"/>
      <x:c r="G182" s="178"/>
      <x:c r="H182" s="173"/>
      <x:c r="I182" s="173"/>
      <x:c r="J182" s="173"/>
      <x:c r="K182" s="173"/>
      <x:c r="L182" s="173"/>
      <x:c r="M182" s="173"/>
      <x:c r="N182" s="173"/>
      <x:c r="O182" s="173"/>
      <x:c r="P182" s="173"/>
      <x:c r="Q182" s="173"/>
      <x:c r="R182" s="173"/>
      <x:c r="S182" s="173"/>
      <x:c r="T182" s="173"/>
      <x:c r="U182" s="173"/>
      <x:c r="V182" s="173"/>
      <x:c r="W182" s="173"/>
      <x:c r="X182" s="173"/>
      <x:c r="Y182" s="173"/>
      <x:c r="Z182" s="173"/>
    </x:row>
    <x:row r="183" ht="15" hidden="0" customHeight="1">
      <x:c r="A183" s="173"/>
      <x:c r="B183" s="173"/>
      <x:c r="C183" s="173"/>
      <x:c r="D183" s="173"/>
      <x:c r="E183" s="173"/>
      <x:c r="F183" s="173"/>
      <x:c r="G183" s="178"/>
      <x:c r="H183" s="173"/>
      <x:c r="I183" s="173"/>
      <x:c r="J183" s="173"/>
      <x:c r="K183" s="173"/>
      <x:c r="L183" s="173"/>
      <x:c r="M183" s="173"/>
      <x:c r="N183" s="173"/>
      <x:c r="O183" s="173"/>
      <x:c r="P183" s="173"/>
      <x:c r="Q183" s="173"/>
      <x:c r="R183" s="173"/>
      <x:c r="S183" s="173"/>
      <x:c r="T183" s="173"/>
      <x:c r="U183" s="173"/>
      <x:c r="V183" s="173"/>
      <x:c r="W183" s="173"/>
      <x:c r="X183" s="173"/>
      <x:c r="Y183" s="173"/>
      <x:c r="Z183" s="173"/>
    </x:row>
    <x:row r="184" ht="15" hidden="0" customHeight="1">
      <x:c r="A184" s="173"/>
      <x:c r="B184" s="173"/>
      <x:c r="C184" s="173"/>
      <x:c r="D184" s="173"/>
      <x:c r="E184" s="173"/>
      <x:c r="F184" s="173"/>
      <x:c r="G184" s="178"/>
      <x:c r="H184" s="173"/>
      <x:c r="I184" s="173"/>
      <x:c r="J184" s="173"/>
      <x:c r="K184" s="173"/>
      <x:c r="L184" s="173"/>
      <x:c r="M184" s="173"/>
      <x:c r="N184" s="173"/>
      <x:c r="O184" s="173"/>
      <x:c r="P184" s="173"/>
      <x:c r="Q184" s="173"/>
      <x:c r="R184" s="173"/>
      <x:c r="S184" s="173"/>
      <x:c r="T184" s="173"/>
      <x:c r="U184" s="173"/>
      <x:c r="V184" s="173"/>
      <x:c r="W184" s="173"/>
      <x:c r="X184" s="173"/>
      <x:c r="Y184" s="173"/>
      <x:c r="Z184" s="173"/>
    </x:row>
    <x:row r="185" ht="15" hidden="0" customHeight="1">
      <x:c r="A185" s="173"/>
      <x:c r="B185" s="173"/>
      <x:c r="C185" s="173"/>
      <x:c r="D185" s="173"/>
      <x:c r="E185" s="173"/>
      <x:c r="F185" s="173"/>
      <x:c r="G185" s="178"/>
      <x:c r="H185" s="173"/>
      <x:c r="I185" s="173"/>
      <x:c r="J185" s="173"/>
      <x:c r="K185" s="173"/>
      <x:c r="L185" s="173"/>
      <x:c r="M185" s="173"/>
      <x:c r="N185" s="173"/>
      <x:c r="O185" s="173"/>
      <x:c r="P185" s="173"/>
      <x:c r="Q185" s="173"/>
      <x:c r="R185" s="173"/>
      <x:c r="S185" s="173"/>
      <x:c r="T185" s="173"/>
      <x:c r="U185" s="173"/>
      <x:c r="V185" s="173"/>
      <x:c r="W185" s="173"/>
      <x:c r="X185" s="173"/>
      <x:c r="Y185" s="173"/>
      <x:c r="Z185" s="173"/>
    </x:row>
    <x:row r="186" ht="15" hidden="0" customHeight="1">
      <x:c r="A186" s="173"/>
      <x:c r="B186" s="173"/>
      <x:c r="C186" s="173"/>
      <x:c r="D186" s="173"/>
      <x:c r="E186" s="173"/>
      <x:c r="F186" s="173"/>
      <x:c r="G186" s="178"/>
      <x:c r="H186" s="173"/>
      <x:c r="I186" s="173"/>
      <x:c r="J186" s="173"/>
      <x:c r="K186" s="173"/>
      <x:c r="L186" s="173"/>
      <x:c r="M186" s="173"/>
      <x:c r="N186" s="173"/>
      <x:c r="O186" s="173"/>
      <x:c r="P186" s="173"/>
      <x:c r="Q186" s="173"/>
      <x:c r="R186" s="173"/>
      <x:c r="S186" s="173"/>
      <x:c r="T186" s="173"/>
      <x:c r="U186" s="173"/>
      <x:c r="V186" s="173"/>
      <x:c r="W186" s="173"/>
      <x:c r="X186" s="173"/>
      <x:c r="Y186" s="173"/>
      <x:c r="Z186" s="173"/>
    </x:row>
    <x:row r="187" ht="15" hidden="0" customHeight="1">
      <x:c r="A187" s="173"/>
      <x:c r="B187" s="173"/>
      <x:c r="C187" s="173"/>
      <x:c r="D187" s="173"/>
      <x:c r="E187" s="173"/>
      <x:c r="F187" s="173"/>
      <x:c r="G187" s="178"/>
      <x:c r="H187" s="173"/>
      <x:c r="I187" s="173"/>
      <x:c r="J187" s="173"/>
      <x:c r="K187" s="173"/>
      <x:c r="L187" s="173"/>
      <x:c r="M187" s="173"/>
      <x:c r="N187" s="173"/>
      <x:c r="O187" s="173"/>
      <x:c r="P187" s="173"/>
      <x:c r="Q187" s="173"/>
      <x:c r="R187" s="173"/>
      <x:c r="S187" s="173"/>
      <x:c r="T187" s="173"/>
      <x:c r="U187" s="173"/>
      <x:c r="V187" s="173"/>
      <x:c r="W187" s="173"/>
      <x:c r="X187" s="173"/>
      <x:c r="Y187" s="173"/>
      <x:c r="Z187" s="173"/>
    </x:row>
    <x:row r="188" ht="15" hidden="0" customHeight="1">
      <x:c r="A188" s="173"/>
      <x:c r="B188" s="173"/>
      <x:c r="C188" s="173"/>
      <x:c r="D188" s="173"/>
      <x:c r="E188" s="173"/>
      <x:c r="F188" s="173"/>
      <x:c r="G188" s="178"/>
      <x:c r="H188" s="173"/>
      <x:c r="I188" s="173"/>
      <x:c r="J188" s="173"/>
      <x:c r="K188" s="173"/>
      <x:c r="L188" s="173"/>
      <x:c r="M188" s="173"/>
      <x:c r="N188" s="173"/>
      <x:c r="O188" s="173"/>
      <x:c r="P188" s="173"/>
      <x:c r="Q188" s="173"/>
      <x:c r="R188" s="173"/>
      <x:c r="S188" s="173"/>
      <x:c r="T188" s="173"/>
      <x:c r="U188" s="173"/>
      <x:c r="V188" s="173"/>
      <x:c r="W188" s="173"/>
      <x:c r="X188" s="173"/>
      <x:c r="Y188" s="173"/>
      <x:c r="Z188" s="173"/>
    </x:row>
    <x:row r="189" ht="15" hidden="0" customHeight="1">
      <x:c r="A189" s="173"/>
      <x:c r="B189" s="173"/>
      <x:c r="C189" s="173"/>
      <x:c r="D189" s="173"/>
      <x:c r="E189" s="173"/>
      <x:c r="F189" s="173"/>
      <x:c r="G189" s="178"/>
      <x:c r="H189" s="173"/>
      <x:c r="I189" s="173"/>
      <x:c r="J189" s="173"/>
      <x:c r="K189" s="173"/>
      <x:c r="L189" s="173"/>
      <x:c r="M189" s="173"/>
      <x:c r="N189" s="173"/>
      <x:c r="O189" s="173"/>
      <x:c r="P189" s="173"/>
      <x:c r="Q189" s="173"/>
      <x:c r="R189" s="173"/>
      <x:c r="S189" s="173"/>
      <x:c r="T189" s="173"/>
      <x:c r="U189" s="173"/>
      <x:c r="V189" s="173"/>
      <x:c r="W189" s="173"/>
      <x:c r="X189" s="173"/>
      <x:c r="Y189" s="173"/>
      <x:c r="Z189" s="173"/>
    </x:row>
    <x:row r="190" ht="15" hidden="0" customHeight="1">
      <x:c r="A190" s="173"/>
      <x:c r="B190" s="173"/>
      <x:c r="C190" s="173"/>
      <x:c r="D190" s="173"/>
      <x:c r="E190" s="173"/>
      <x:c r="F190" s="173"/>
      <x:c r="G190" s="178"/>
      <x:c r="H190" s="173"/>
      <x:c r="I190" s="173"/>
      <x:c r="J190" s="173"/>
      <x:c r="K190" s="173"/>
      <x:c r="L190" s="173"/>
      <x:c r="M190" s="173"/>
      <x:c r="N190" s="173"/>
      <x:c r="O190" s="173"/>
      <x:c r="P190" s="173"/>
      <x:c r="Q190" s="173"/>
      <x:c r="R190" s="173"/>
      <x:c r="S190" s="173"/>
      <x:c r="T190" s="173"/>
      <x:c r="U190" s="173"/>
      <x:c r="V190" s="173"/>
      <x:c r="W190" s="173"/>
      <x:c r="X190" s="173"/>
      <x:c r="Y190" s="173"/>
      <x:c r="Z190" s="173"/>
    </x:row>
    <x:row r="191" ht="15" hidden="0" customHeight="1">
      <x:c r="A191" s="173"/>
      <x:c r="B191" s="173"/>
      <x:c r="C191" s="173"/>
      <x:c r="D191" s="173"/>
      <x:c r="E191" s="173"/>
      <x:c r="F191" s="173"/>
      <x:c r="G191" s="178"/>
      <x:c r="H191" s="173"/>
      <x:c r="I191" s="173"/>
      <x:c r="J191" s="173"/>
      <x:c r="K191" s="173"/>
      <x:c r="L191" s="173"/>
      <x:c r="M191" s="173"/>
      <x:c r="N191" s="173"/>
      <x:c r="O191" s="173"/>
      <x:c r="P191" s="173"/>
      <x:c r="Q191" s="173"/>
      <x:c r="R191" s="173"/>
      <x:c r="S191" s="173"/>
      <x:c r="T191" s="173"/>
      <x:c r="U191" s="173"/>
      <x:c r="V191" s="173"/>
      <x:c r="W191" s="173"/>
      <x:c r="X191" s="173"/>
      <x:c r="Y191" s="173"/>
      <x:c r="Z191" s="173"/>
    </x:row>
    <x:row r="192" ht="15" hidden="0" customHeight="1">
      <x:c r="A192" s="173"/>
      <x:c r="B192" s="173"/>
      <x:c r="C192" s="173"/>
      <x:c r="D192" s="173"/>
      <x:c r="E192" s="173"/>
      <x:c r="F192" s="173"/>
      <x:c r="G192" s="178"/>
      <x:c r="H192" s="173"/>
      <x:c r="I192" s="173"/>
      <x:c r="J192" s="173"/>
      <x:c r="K192" s="173"/>
      <x:c r="L192" s="173"/>
      <x:c r="M192" s="173"/>
      <x:c r="N192" s="173"/>
      <x:c r="O192" s="173"/>
      <x:c r="P192" s="173"/>
      <x:c r="Q192" s="173"/>
      <x:c r="R192" s="173"/>
      <x:c r="S192" s="173"/>
      <x:c r="T192" s="173"/>
      <x:c r="U192" s="173"/>
      <x:c r="V192" s="173"/>
      <x:c r="W192" s="173"/>
      <x:c r="X192" s="173"/>
      <x:c r="Y192" s="173"/>
      <x:c r="Z192" s="173"/>
    </x:row>
    <x:row r="193" ht="15" hidden="0" customHeight="1">
      <x:c r="A193" s="173"/>
      <x:c r="B193" s="173"/>
      <x:c r="C193" s="173"/>
      <x:c r="D193" s="173"/>
      <x:c r="E193" s="173"/>
      <x:c r="F193" s="173"/>
      <x:c r="G193" s="178"/>
      <x:c r="H193" s="173"/>
      <x:c r="I193" s="173"/>
      <x:c r="J193" s="173"/>
      <x:c r="K193" s="173"/>
      <x:c r="L193" s="173"/>
      <x:c r="M193" s="173"/>
      <x:c r="N193" s="173"/>
      <x:c r="O193" s="173"/>
      <x:c r="P193" s="173"/>
      <x:c r="Q193" s="173"/>
      <x:c r="R193" s="173"/>
      <x:c r="S193" s="173"/>
      <x:c r="T193" s="173"/>
      <x:c r="U193" s="173"/>
      <x:c r="V193" s="173"/>
      <x:c r="W193" s="173"/>
      <x:c r="X193" s="173"/>
      <x:c r="Y193" s="173"/>
      <x:c r="Z193" s="173"/>
    </x:row>
    <x:row r="194" ht="15" hidden="0" customHeight="1">
      <x:c r="A194" s="173"/>
      <x:c r="B194" s="173"/>
      <x:c r="C194" s="173"/>
      <x:c r="D194" s="173"/>
      <x:c r="E194" s="173"/>
      <x:c r="F194" s="173"/>
      <x:c r="G194" s="178"/>
      <x:c r="H194" s="173"/>
      <x:c r="I194" s="173"/>
      <x:c r="J194" s="173"/>
      <x:c r="K194" s="173"/>
      <x:c r="L194" s="173"/>
      <x:c r="M194" s="173"/>
      <x:c r="N194" s="173"/>
      <x:c r="O194" s="173"/>
      <x:c r="P194" s="173"/>
      <x:c r="Q194" s="173"/>
      <x:c r="R194" s="173"/>
      <x:c r="S194" s="173"/>
      <x:c r="T194" s="173"/>
      <x:c r="U194" s="173"/>
      <x:c r="V194" s="173"/>
      <x:c r="W194" s="173"/>
      <x:c r="X194" s="173"/>
      <x:c r="Y194" s="173"/>
      <x:c r="Z194" s="173"/>
    </x:row>
    <x:row r="195" ht="15" hidden="0" customHeight="1">
      <x:c r="A195" s="173"/>
      <x:c r="B195" s="173"/>
      <x:c r="C195" s="173"/>
      <x:c r="D195" s="173"/>
      <x:c r="E195" s="173"/>
      <x:c r="F195" s="173"/>
      <x:c r="G195" s="178"/>
      <x:c r="H195" s="173"/>
      <x:c r="I195" s="173"/>
      <x:c r="J195" s="173"/>
      <x:c r="K195" s="173"/>
      <x:c r="L195" s="173"/>
      <x:c r="M195" s="173"/>
      <x:c r="N195" s="173"/>
      <x:c r="O195" s="173"/>
      <x:c r="P195" s="173"/>
      <x:c r="Q195" s="173"/>
      <x:c r="R195" s="173"/>
      <x:c r="S195" s="173"/>
      <x:c r="T195" s="173"/>
      <x:c r="U195" s="173"/>
      <x:c r="V195" s="173"/>
      <x:c r="W195" s="173"/>
      <x:c r="X195" s="173"/>
      <x:c r="Y195" s="173"/>
      <x:c r="Z195" s="173"/>
    </x:row>
    <x:row r="196" ht="15" hidden="0" customHeight="1">
      <x:c r="A196" s="173"/>
      <x:c r="B196" s="173"/>
      <x:c r="C196" s="173"/>
      <x:c r="D196" s="173"/>
      <x:c r="E196" s="173"/>
      <x:c r="F196" s="173"/>
      <x:c r="G196" s="178"/>
      <x:c r="H196" s="173"/>
      <x:c r="I196" s="173"/>
      <x:c r="J196" s="173"/>
      <x:c r="K196" s="173"/>
      <x:c r="L196" s="173"/>
      <x:c r="M196" s="173"/>
      <x:c r="N196" s="173"/>
      <x:c r="O196" s="173"/>
      <x:c r="P196" s="173"/>
      <x:c r="Q196" s="173"/>
      <x:c r="R196" s="173"/>
      <x:c r="S196" s="173"/>
      <x:c r="T196" s="173"/>
      <x:c r="U196" s="173"/>
      <x:c r="V196" s="173"/>
      <x:c r="W196" s="173"/>
      <x:c r="X196" s="173"/>
      <x:c r="Y196" s="173"/>
      <x:c r="Z196" s="173"/>
    </x:row>
    <x:row r="197" ht="15" hidden="0" customHeight="1">
      <x:c r="A197" s="173"/>
      <x:c r="B197" s="173"/>
      <x:c r="C197" s="173"/>
      <x:c r="D197" s="173"/>
      <x:c r="E197" s="173"/>
      <x:c r="F197" s="173"/>
      <x:c r="G197" s="178"/>
      <x:c r="H197" s="173"/>
      <x:c r="I197" s="173"/>
      <x:c r="J197" s="173"/>
      <x:c r="K197" s="173"/>
      <x:c r="L197" s="173"/>
      <x:c r="M197" s="173"/>
      <x:c r="N197" s="173"/>
      <x:c r="O197" s="173"/>
      <x:c r="P197" s="173"/>
      <x:c r="Q197" s="173"/>
      <x:c r="R197" s="173"/>
      <x:c r="S197" s="173"/>
      <x:c r="T197" s="173"/>
      <x:c r="U197" s="173"/>
      <x:c r="V197" s="173"/>
      <x:c r="W197" s="173"/>
      <x:c r="X197" s="173"/>
      <x:c r="Y197" s="173"/>
      <x:c r="Z197" s="173"/>
    </x:row>
    <x:row r="198" ht="15" hidden="0" customHeight="1">
      <x:c r="A198" s="173"/>
      <x:c r="B198" s="173"/>
      <x:c r="C198" s="173"/>
      <x:c r="D198" s="173"/>
      <x:c r="E198" s="173"/>
      <x:c r="F198" s="173"/>
      <x:c r="G198" s="178"/>
      <x:c r="H198" s="173"/>
      <x:c r="I198" s="173"/>
      <x:c r="J198" s="173"/>
      <x:c r="K198" s="173"/>
      <x:c r="L198" s="173"/>
      <x:c r="M198" s="173"/>
      <x:c r="N198" s="173"/>
      <x:c r="O198" s="173"/>
      <x:c r="P198" s="173"/>
      <x:c r="Q198" s="173"/>
      <x:c r="R198" s="173"/>
      <x:c r="S198" s="173"/>
      <x:c r="T198" s="173"/>
      <x:c r="U198" s="173"/>
      <x:c r="V198" s="173"/>
      <x:c r="W198" s="173"/>
      <x:c r="X198" s="173"/>
      <x:c r="Y198" s="173"/>
      <x:c r="Z198" s="173"/>
    </x:row>
    <x:row r="199" ht="15" hidden="0" customHeight="1">
      <x:c r="A199" s="173"/>
      <x:c r="B199" s="173"/>
      <x:c r="C199" s="173"/>
      <x:c r="D199" s="173"/>
      <x:c r="E199" s="173"/>
      <x:c r="F199" s="173"/>
      <x:c r="G199" s="178"/>
      <x:c r="H199" s="173"/>
      <x:c r="I199" s="173"/>
      <x:c r="J199" s="173"/>
      <x:c r="K199" s="173"/>
      <x:c r="L199" s="173"/>
      <x:c r="M199" s="173"/>
      <x:c r="N199" s="173"/>
      <x:c r="O199" s="173"/>
      <x:c r="P199" s="173"/>
      <x:c r="Q199" s="173"/>
      <x:c r="R199" s="173"/>
      <x:c r="S199" s="173"/>
      <x:c r="T199" s="173"/>
      <x:c r="U199" s="173"/>
      <x:c r="V199" s="173"/>
      <x:c r="W199" s="173"/>
      <x:c r="X199" s="173"/>
      <x:c r="Y199" s="173"/>
      <x:c r="Z199" s="173"/>
    </x:row>
    <x:row r="200" ht="15" hidden="0" customHeight="1">
      <x:c r="A200" s="173"/>
      <x:c r="B200" s="173"/>
      <x:c r="C200" s="173"/>
      <x:c r="D200" s="173"/>
      <x:c r="E200" s="173"/>
      <x:c r="F200" s="173"/>
      <x:c r="G200" s="178"/>
      <x:c r="H200" s="173"/>
      <x:c r="I200" s="173"/>
      <x:c r="J200" s="173"/>
      <x:c r="K200" s="173"/>
      <x:c r="L200" s="173"/>
      <x:c r="M200" s="173"/>
      <x:c r="N200" s="173"/>
      <x:c r="O200" s="173"/>
      <x:c r="P200" s="173"/>
      <x:c r="Q200" s="173"/>
      <x:c r="R200" s="173"/>
      <x:c r="S200" s="173"/>
      <x:c r="T200" s="173"/>
      <x:c r="U200" s="173"/>
      <x:c r="V200" s="173"/>
      <x:c r="W200" s="173"/>
      <x:c r="X200" s="173"/>
      <x:c r="Y200" s="173"/>
      <x:c r="Z200" s="173"/>
    </x:row>
    <x:row r="201" ht="15" hidden="0" customHeight="1">
      <x:c r="A201" s="173"/>
      <x:c r="B201" s="173"/>
      <x:c r="C201" s="173"/>
      <x:c r="D201" s="173"/>
      <x:c r="E201" s="173"/>
      <x:c r="F201" s="173"/>
      <x:c r="G201" s="178"/>
      <x:c r="H201" s="173"/>
      <x:c r="I201" s="173"/>
      <x:c r="J201" s="173"/>
      <x:c r="K201" s="173"/>
      <x:c r="L201" s="173"/>
      <x:c r="M201" s="173"/>
      <x:c r="N201" s="173"/>
      <x:c r="O201" s="173"/>
      <x:c r="P201" s="173"/>
      <x:c r="Q201" s="173"/>
      <x:c r="R201" s="173"/>
      <x:c r="S201" s="173"/>
      <x:c r="T201" s="173"/>
      <x:c r="U201" s="173"/>
      <x:c r="V201" s="173"/>
      <x:c r="W201" s="173"/>
      <x:c r="X201" s="173"/>
      <x:c r="Y201" s="173"/>
      <x:c r="Z201" s="173"/>
    </x:row>
    <x:row r="202" ht="15" hidden="0" customHeight="1">
      <x:c r="A202" s="173"/>
      <x:c r="B202" s="173"/>
      <x:c r="C202" s="173"/>
      <x:c r="D202" s="173"/>
      <x:c r="E202" s="173"/>
      <x:c r="F202" s="173"/>
      <x:c r="G202" s="178"/>
      <x:c r="H202" s="173"/>
      <x:c r="I202" s="173"/>
      <x:c r="J202" s="173"/>
      <x:c r="K202" s="173"/>
      <x:c r="L202" s="173"/>
      <x:c r="M202" s="173"/>
      <x:c r="N202" s="173"/>
      <x:c r="O202" s="173"/>
      <x:c r="P202" s="173"/>
      <x:c r="Q202" s="173"/>
      <x:c r="R202" s="173"/>
      <x:c r="S202" s="173"/>
      <x:c r="T202" s="173"/>
      <x:c r="U202" s="173"/>
      <x:c r="V202" s="173"/>
      <x:c r="W202" s="173"/>
      <x:c r="X202" s="173"/>
      <x:c r="Y202" s="173"/>
      <x:c r="Z202" s="173"/>
    </x:row>
    <x:row r="203" ht="15" hidden="0" customHeight="1">
      <x:c r="A203" s="173"/>
      <x:c r="B203" s="173"/>
      <x:c r="C203" s="173"/>
      <x:c r="D203" s="173"/>
      <x:c r="E203" s="173"/>
      <x:c r="F203" s="173"/>
      <x:c r="G203" s="178"/>
      <x:c r="H203" s="173"/>
      <x:c r="I203" s="173"/>
      <x:c r="J203" s="173"/>
      <x:c r="K203" s="173"/>
      <x:c r="L203" s="173"/>
      <x:c r="M203" s="173"/>
      <x:c r="N203" s="173"/>
      <x:c r="O203" s="173"/>
      <x:c r="P203" s="173"/>
      <x:c r="Q203" s="173"/>
      <x:c r="R203" s="173"/>
      <x:c r="S203" s="173"/>
      <x:c r="T203" s="173"/>
      <x:c r="U203" s="173"/>
      <x:c r="V203" s="173"/>
      <x:c r="W203" s="173"/>
      <x:c r="X203" s="173"/>
      <x:c r="Y203" s="173"/>
      <x:c r="Z203" s="173"/>
    </x:row>
    <x:row r="204" ht="15" hidden="0" customHeight="1">
      <x:c r="A204" s="173"/>
      <x:c r="B204" s="173"/>
      <x:c r="C204" s="173"/>
      <x:c r="D204" s="173"/>
      <x:c r="E204" s="173"/>
      <x:c r="F204" s="173"/>
      <x:c r="G204" s="178"/>
      <x:c r="H204" s="173"/>
      <x:c r="I204" s="173"/>
      <x:c r="J204" s="173"/>
      <x:c r="K204" s="173"/>
      <x:c r="L204" s="173"/>
      <x:c r="M204" s="173"/>
      <x:c r="N204" s="173"/>
      <x:c r="O204" s="173"/>
      <x:c r="P204" s="173"/>
      <x:c r="Q204" s="173"/>
      <x:c r="R204" s="173"/>
      <x:c r="S204" s="173"/>
      <x:c r="T204" s="173"/>
      <x:c r="U204" s="173"/>
      <x:c r="V204" s="173"/>
      <x:c r="W204" s="173"/>
      <x:c r="X204" s="173"/>
      <x:c r="Y204" s="173"/>
      <x:c r="Z204" s="173"/>
    </x:row>
    <x:row r="205" ht="15" hidden="0" customHeight="1">
      <x:c r="A205" s="173"/>
      <x:c r="B205" s="173"/>
      <x:c r="C205" s="173"/>
      <x:c r="D205" s="173"/>
      <x:c r="E205" s="173"/>
      <x:c r="F205" s="173"/>
      <x:c r="G205" s="178"/>
      <x:c r="H205" s="173"/>
      <x:c r="I205" s="173"/>
      <x:c r="J205" s="173"/>
      <x:c r="K205" s="173"/>
      <x:c r="L205" s="173"/>
      <x:c r="M205" s="173"/>
      <x:c r="N205" s="173"/>
      <x:c r="O205" s="173"/>
      <x:c r="P205" s="173"/>
      <x:c r="Q205" s="173"/>
      <x:c r="R205" s="173"/>
      <x:c r="S205" s="173"/>
      <x:c r="T205" s="173"/>
      <x:c r="U205" s="173"/>
      <x:c r="V205" s="173"/>
      <x:c r="W205" s="173"/>
      <x:c r="X205" s="173"/>
      <x:c r="Y205" s="173"/>
      <x:c r="Z205" s="173"/>
    </x:row>
    <x:row r="206" ht="15" hidden="0" customHeight="1">
      <x:c r="A206" s="173"/>
      <x:c r="B206" s="173"/>
      <x:c r="C206" s="173"/>
      <x:c r="D206" s="173"/>
      <x:c r="E206" s="173"/>
      <x:c r="F206" s="173"/>
      <x:c r="G206" s="178"/>
      <x:c r="H206" s="173"/>
      <x:c r="I206" s="173"/>
      <x:c r="J206" s="173"/>
      <x:c r="K206" s="173"/>
      <x:c r="L206" s="173"/>
      <x:c r="M206" s="173"/>
      <x:c r="N206" s="173"/>
      <x:c r="O206" s="173"/>
      <x:c r="P206" s="173"/>
      <x:c r="Q206" s="173"/>
      <x:c r="R206" s="173"/>
      <x:c r="S206" s="173"/>
      <x:c r="T206" s="173"/>
      <x:c r="U206" s="173"/>
      <x:c r="V206" s="173"/>
      <x:c r="W206" s="173"/>
      <x:c r="X206" s="173"/>
      <x:c r="Y206" s="173"/>
      <x:c r="Z206" s="173"/>
    </x:row>
    <x:row r="207" ht="15" hidden="0" customHeight="1">
      <x:c r="A207" s="173"/>
      <x:c r="B207" s="173"/>
      <x:c r="C207" s="173"/>
      <x:c r="D207" s="173"/>
      <x:c r="E207" s="173"/>
      <x:c r="F207" s="173"/>
      <x:c r="G207" s="178"/>
      <x:c r="H207" s="173"/>
      <x:c r="I207" s="173"/>
      <x:c r="J207" s="173"/>
      <x:c r="K207" s="173"/>
      <x:c r="L207" s="173"/>
      <x:c r="M207" s="173"/>
      <x:c r="N207" s="173"/>
      <x:c r="O207" s="173"/>
      <x:c r="P207" s="173"/>
      <x:c r="Q207" s="173"/>
      <x:c r="R207" s="173"/>
      <x:c r="S207" s="173"/>
      <x:c r="T207" s="173"/>
      <x:c r="U207" s="173"/>
      <x:c r="V207" s="173"/>
      <x:c r="W207" s="173"/>
      <x:c r="X207" s="173"/>
      <x:c r="Y207" s="173"/>
      <x:c r="Z207" s="173"/>
    </x:row>
    <x:row r="208" ht="15" hidden="0" customHeight="1">
      <x:c r="A208" s="173"/>
      <x:c r="B208" s="173"/>
      <x:c r="C208" s="173"/>
      <x:c r="D208" s="173"/>
      <x:c r="E208" s="173"/>
      <x:c r="F208" s="173"/>
      <x:c r="G208" s="178"/>
      <x:c r="H208" s="173"/>
      <x:c r="I208" s="173"/>
      <x:c r="J208" s="173"/>
      <x:c r="K208" s="173"/>
      <x:c r="L208" s="173"/>
      <x:c r="M208" s="173"/>
      <x:c r="N208" s="173"/>
      <x:c r="O208" s="173"/>
      <x:c r="P208" s="173"/>
      <x:c r="Q208" s="173"/>
      <x:c r="R208" s="173"/>
      <x:c r="S208" s="173"/>
      <x:c r="T208" s="173"/>
      <x:c r="U208" s="173"/>
      <x:c r="V208" s="173"/>
      <x:c r="W208" s="173"/>
      <x:c r="X208" s="173"/>
      <x:c r="Y208" s="173"/>
      <x:c r="Z208" s="173"/>
    </x:row>
    <x:row r="209" ht="15" hidden="0" customHeight="1">
      <x:c r="A209" s="173"/>
      <x:c r="B209" s="173"/>
      <x:c r="C209" s="173"/>
      <x:c r="D209" s="173"/>
      <x:c r="E209" s="173"/>
      <x:c r="F209" s="173"/>
      <x:c r="G209" s="178"/>
      <x:c r="H209" s="173"/>
      <x:c r="I209" s="173"/>
      <x:c r="J209" s="173"/>
      <x:c r="K209" s="173"/>
      <x:c r="L209" s="173"/>
      <x:c r="M209" s="173"/>
      <x:c r="N209" s="173"/>
      <x:c r="O209" s="173"/>
      <x:c r="P209" s="173"/>
      <x:c r="Q209" s="173"/>
      <x:c r="R209" s="173"/>
      <x:c r="S209" s="173"/>
      <x:c r="T209" s="173"/>
      <x:c r="U209" s="173"/>
      <x:c r="V209" s="173"/>
      <x:c r="W209" s="173"/>
      <x:c r="X209" s="173"/>
      <x:c r="Y209" s="173"/>
      <x:c r="Z209" s="173"/>
    </x:row>
    <x:row r="210" ht="15" hidden="0" customHeight="1">
      <x:c r="A210" s="173"/>
      <x:c r="B210" s="173"/>
      <x:c r="C210" s="173"/>
      <x:c r="D210" s="173"/>
      <x:c r="E210" s="173"/>
      <x:c r="F210" s="173"/>
      <x:c r="G210" s="178"/>
      <x:c r="H210" s="173"/>
      <x:c r="I210" s="173"/>
      <x:c r="J210" s="173"/>
      <x:c r="K210" s="173"/>
      <x:c r="L210" s="173"/>
      <x:c r="M210" s="173"/>
      <x:c r="N210" s="173"/>
      <x:c r="O210" s="173"/>
      <x:c r="P210" s="173"/>
      <x:c r="Q210" s="173"/>
      <x:c r="R210" s="173"/>
      <x:c r="S210" s="173"/>
      <x:c r="T210" s="173"/>
      <x:c r="U210" s="173"/>
      <x:c r="V210" s="173"/>
      <x:c r="W210" s="173"/>
      <x:c r="X210" s="173"/>
      <x:c r="Y210" s="173"/>
      <x:c r="Z210" s="173"/>
    </x:row>
    <x:row r="211" ht="15" hidden="0" customHeight="1">
      <x:c r="A211" s="173"/>
      <x:c r="B211" s="173"/>
      <x:c r="C211" s="173"/>
      <x:c r="D211" s="173"/>
      <x:c r="E211" s="173"/>
      <x:c r="F211" s="173"/>
      <x:c r="G211" s="178"/>
      <x:c r="H211" s="173"/>
      <x:c r="I211" s="173"/>
      <x:c r="J211" s="173"/>
      <x:c r="K211" s="173"/>
      <x:c r="L211" s="173"/>
      <x:c r="M211" s="173"/>
      <x:c r="N211" s="173"/>
      <x:c r="O211" s="173"/>
      <x:c r="P211" s="173"/>
      <x:c r="Q211" s="173"/>
      <x:c r="R211" s="173"/>
      <x:c r="S211" s="173"/>
      <x:c r="T211" s="173"/>
      <x:c r="U211" s="173"/>
      <x:c r="V211" s="173"/>
      <x:c r="W211" s="173"/>
      <x:c r="X211" s="173"/>
      <x:c r="Y211" s="173"/>
      <x:c r="Z211" s="173"/>
    </x:row>
    <x:row r="212" ht="15" hidden="0" customHeight="1">
      <x:c r="A212" s="173"/>
      <x:c r="B212" s="173"/>
      <x:c r="C212" s="173"/>
      <x:c r="D212" s="173"/>
      <x:c r="E212" s="173"/>
      <x:c r="F212" s="173"/>
      <x:c r="G212" s="178"/>
      <x:c r="H212" s="173"/>
      <x:c r="I212" s="173"/>
      <x:c r="J212" s="173"/>
      <x:c r="K212" s="173"/>
      <x:c r="L212" s="173"/>
      <x:c r="M212" s="173"/>
      <x:c r="N212" s="173"/>
      <x:c r="O212" s="173"/>
      <x:c r="P212" s="173"/>
      <x:c r="Q212" s="173"/>
      <x:c r="R212" s="173"/>
      <x:c r="S212" s="173"/>
      <x:c r="T212" s="173"/>
      <x:c r="U212" s="173"/>
      <x:c r="V212" s="173"/>
      <x:c r="W212" s="173"/>
      <x:c r="X212" s="173"/>
      <x:c r="Y212" s="173"/>
      <x:c r="Z212" s="173"/>
    </x:row>
    <x:row r="213" ht="15" hidden="0" customHeight="1">
      <x:c r="A213" s="173"/>
      <x:c r="B213" s="173"/>
      <x:c r="C213" s="173"/>
      <x:c r="D213" s="173"/>
      <x:c r="E213" s="173"/>
      <x:c r="F213" s="173"/>
      <x:c r="G213" s="178"/>
      <x:c r="H213" s="173"/>
      <x:c r="I213" s="173"/>
      <x:c r="J213" s="173"/>
      <x:c r="K213" s="173"/>
      <x:c r="L213" s="173"/>
      <x:c r="M213" s="173"/>
      <x:c r="N213" s="173"/>
      <x:c r="O213" s="173"/>
      <x:c r="P213" s="173"/>
      <x:c r="Q213" s="173"/>
      <x:c r="R213" s="173"/>
      <x:c r="S213" s="173"/>
      <x:c r="T213" s="173"/>
      <x:c r="U213" s="173"/>
      <x:c r="V213" s="173"/>
      <x:c r="W213" s="173"/>
      <x:c r="X213" s="173"/>
      <x:c r="Y213" s="173"/>
      <x:c r="Z213" s="173"/>
    </x:row>
    <x:row r="214" ht="15" hidden="0" customHeight="1">
      <x:c r="A214" s="173"/>
      <x:c r="B214" s="173"/>
      <x:c r="C214" s="173"/>
      <x:c r="D214" s="173"/>
      <x:c r="E214" s="173"/>
      <x:c r="F214" s="173"/>
      <x:c r="G214" s="178"/>
      <x:c r="H214" s="173"/>
      <x:c r="I214" s="173"/>
      <x:c r="J214" s="173"/>
      <x:c r="K214" s="173"/>
      <x:c r="L214" s="173"/>
      <x:c r="M214" s="173"/>
      <x:c r="N214" s="173"/>
      <x:c r="O214" s="173"/>
      <x:c r="P214" s="173"/>
      <x:c r="Q214" s="173"/>
      <x:c r="R214" s="173"/>
      <x:c r="S214" s="173"/>
      <x:c r="T214" s="173"/>
      <x:c r="U214" s="173"/>
      <x:c r="V214" s="173"/>
      <x:c r="W214" s="173"/>
      <x:c r="X214" s="173"/>
      <x:c r="Y214" s="173"/>
      <x:c r="Z214" s="173"/>
    </x:row>
    <x:row r="215" ht="15" hidden="0" customHeight="1">
      <x:c r="A215" s="173"/>
      <x:c r="B215" s="173"/>
      <x:c r="C215" s="173"/>
      <x:c r="D215" s="173"/>
      <x:c r="E215" s="173"/>
      <x:c r="F215" s="173"/>
      <x:c r="G215" s="178"/>
      <x:c r="H215" s="173"/>
      <x:c r="I215" s="173"/>
      <x:c r="J215" s="173"/>
      <x:c r="K215" s="173"/>
      <x:c r="L215" s="173"/>
      <x:c r="M215" s="173"/>
      <x:c r="N215" s="173"/>
      <x:c r="O215" s="173"/>
      <x:c r="P215" s="173"/>
      <x:c r="Q215" s="173"/>
      <x:c r="R215" s="173"/>
      <x:c r="S215" s="173"/>
      <x:c r="T215" s="173"/>
      <x:c r="U215" s="173"/>
      <x:c r="V215" s="173"/>
      <x:c r="W215" s="173"/>
      <x:c r="X215" s="173"/>
      <x:c r="Y215" s="173"/>
      <x:c r="Z215" s="173"/>
    </x:row>
    <x:row r="216" ht="15" hidden="0" customHeight="1">
      <x:c r="A216" s="173"/>
      <x:c r="B216" s="173"/>
      <x:c r="C216" s="173"/>
      <x:c r="D216" s="173"/>
      <x:c r="E216" s="173"/>
      <x:c r="F216" s="173"/>
      <x:c r="G216" s="178"/>
      <x:c r="H216" s="173"/>
      <x:c r="I216" s="173"/>
      <x:c r="J216" s="173"/>
      <x:c r="K216" s="173"/>
      <x:c r="L216" s="173"/>
      <x:c r="M216" s="173"/>
      <x:c r="N216" s="173"/>
      <x:c r="O216" s="173"/>
      <x:c r="P216" s="173"/>
      <x:c r="Q216" s="173"/>
      <x:c r="R216" s="173"/>
      <x:c r="S216" s="173"/>
      <x:c r="T216" s="173"/>
      <x:c r="U216" s="173"/>
      <x:c r="V216" s="173"/>
      <x:c r="W216" s="173"/>
      <x:c r="X216" s="173"/>
      <x:c r="Y216" s="173"/>
      <x:c r="Z216" s="173"/>
    </x:row>
    <x:row r="217" ht="15" hidden="0" customHeight="1">
      <x:c r="A217" s="173"/>
      <x:c r="B217" s="173"/>
      <x:c r="C217" s="173"/>
      <x:c r="D217" s="173"/>
      <x:c r="E217" s="173"/>
      <x:c r="F217" s="173"/>
      <x:c r="G217" s="178"/>
      <x:c r="H217" s="173"/>
      <x:c r="I217" s="173"/>
      <x:c r="J217" s="173"/>
      <x:c r="K217" s="173"/>
      <x:c r="L217" s="173"/>
      <x:c r="M217" s="173"/>
      <x:c r="N217" s="173"/>
      <x:c r="O217" s="173"/>
      <x:c r="P217" s="173"/>
      <x:c r="Q217" s="173"/>
      <x:c r="R217" s="173"/>
      <x:c r="S217" s="173"/>
      <x:c r="T217" s="173"/>
      <x:c r="U217" s="173"/>
      <x:c r="V217" s="173"/>
      <x:c r="W217" s="173"/>
      <x:c r="X217" s="173"/>
      <x:c r="Y217" s="173"/>
      <x:c r="Z217" s="173"/>
    </x:row>
    <x:row r="218" ht="15" hidden="0" customHeight="1">
      <x:c r="A218" s="173"/>
      <x:c r="B218" s="173"/>
      <x:c r="C218" s="173"/>
      <x:c r="D218" s="173"/>
      <x:c r="E218" s="173"/>
      <x:c r="F218" s="173"/>
      <x:c r="G218" s="178"/>
      <x:c r="H218" s="173"/>
      <x:c r="I218" s="173"/>
      <x:c r="J218" s="173"/>
      <x:c r="K218" s="173"/>
      <x:c r="L218" s="173"/>
      <x:c r="M218" s="173"/>
      <x:c r="N218" s="173"/>
      <x:c r="O218" s="173"/>
      <x:c r="P218" s="173"/>
      <x:c r="Q218" s="173"/>
      <x:c r="R218" s="173"/>
      <x:c r="S218" s="173"/>
      <x:c r="T218" s="173"/>
      <x:c r="U218" s="173"/>
      <x:c r="V218" s="173"/>
      <x:c r="W218" s="173"/>
      <x:c r="X218" s="173"/>
      <x:c r="Y218" s="173"/>
      <x:c r="Z218" s="173"/>
    </x:row>
    <x:row r="219" ht="15" hidden="0" customHeight="1">
      <x:c r="A219" s="173"/>
      <x:c r="B219" s="173"/>
      <x:c r="C219" s="173"/>
      <x:c r="D219" s="173"/>
      <x:c r="E219" s="173"/>
      <x:c r="F219" s="173"/>
      <x:c r="G219" s="178"/>
      <x:c r="H219" s="173"/>
      <x:c r="I219" s="173"/>
      <x:c r="J219" s="173"/>
      <x:c r="K219" s="173"/>
      <x:c r="L219" s="173"/>
      <x:c r="M219" s="173"/>
      <x:c r="N219" s="173"/>
      <x:c r="O219" s="173"/>
      <x:c r="P219" s="173"/>
      <x:c r="Q219" s="173"/>
      <x:c r="R219" s="173"/>
      <x:c r="S219" s="173"/>
      <x:c r="T219" s="173"/>
      <x:c r="U219" s="173"/>
      <x:c r="V219" s="173"/>
      <x:c r="W219" s="173"/>
      <x:c r="X219" s="173"/>
      <x:c r="Y219" s="173"/>
      <x:c r="Z219" s="173"/>
    </x:row>
    <x:row r="220" ht="15" hidden="0" customHeight="1">
      <x:c r="A220" s="173"/>
      <x:c r="B220" s="173"/>
      <x:c r="C220" s="173"/>
      <x:c r="D220" s="173"/>
      <x:c r="E220" s="173"/>
      <x:c r="F220" s="173"/>
      <x:c r="G220" s="178"/>
      <x:c r="H220" s="173"/>
      <x:c r="I220" s="173"/>
      <x:c r="J220" s="173"/>
      <x:c r="K220" s="173"/>
      <x:c r="L220" s="173"/>
      <x:c r="M220" s="173"/>
      <x:c r="N220" s="173"/>
      <x:c r="O220" s="173"/>
      <x:c r="P220" s="173"/>
      <x:c r="Q220" s="173"/>
      <x:c r="R220" s="173"/>
      <x:c r="S220" s="173"/>
      <x:c r="T220" s="173"/>
      <x:c r="U220" s="173"/>
      <x:c r="V220" s="173"/>
      <x:c r="W220" s="173"/>
      <x:c r="X220" s="173"/>
      <x:c r="Y220" s="173"/>
      <x:c r="Z220" s="173"/>
    </x:row>
    <x:row r="221" ht="15" hidden="0" customHeight="1">
      <x:c r="A221" s="173"/>
      <x:c r="B221" s="173"/>
      <x:c r="C221" s="173"/>
      <x:c r="D221" s="173"/>
      <x:c r="E221" s="173"/>
      <x:c r="F221" s="173"/>
      <x:c r="G221" s="178"/>
      <x:c r="H221" s="173"/>
      <x:c r="I221" s="173"/>
      <x:c r="J221" s="173"/>
      <x:c r="K221" s="173"/>
      <x:c r="L221" s="173"/>
      <x:c r="M221" s="173"/>
      <x:c r="N221" s="173"/>
      <x:c r="O221" s="173"/>
      <x:c r="P221" s="173"/>
      <x:c r="Q221" s="173"/>
      <x:c r="R221" s="173"/>
      <x:c r="S221" s="173"/>
      <x:c r="T221" s="173"/>
      <x:c r="U221" s="173"/>
      <x:c r="V221" s="173"/>
      <x:c r="W221" s="173"/>
      <x:c r="X221" s="173"/>
      <x:c r="Y221" s="173"/>
      <x:c r="Z221" s="173"/>
    </x:row>
    <x:row r="222" ht="15" hidden="0" customHeight="1">
      <x:c r="A222" s="173"/>
      <x:c r="B222" s="173"/>
      <x:c r="C222" s="173"/>
      <x:c r="D222" s="173"/>
      <x:c r="E222" s="173"/>
      <x:c r="F222" s="173"/>
      <x:c r="G222" s="178"/>
      <x:c r="H222" s="173"/>
      <x:c r="I222" s="173"/>
      <x:c r="J222" s="173"/>
      <x:c r="K222" s="173"/>
      <x:c r="L222" s="173"/>
      <x:c r="M222" s="173"/>
      <x:c r="N222" s="173"/>
      <x:c r="O222" s="173"/>
      <x:c r="P222" s="173"/>
      <x:c r="Q222" s="173"/>
      <x:c r="R222" s="173"/>
      <x:c r="S222" s="173"/>
      <x:c r="T222" s="173"/>
      <x:c r="U222" s="173"/>
      <x:c r="V222" s="173"/>
      <x:c r="W222" s="173"/>
      <x:c r="X222" s="173"/>
      <x:c r="Y222" s="173"/>
      <x:c r="Z222" s="173"/>
    </x:row>
    <x:row r="223" ht="15" hidden="0" customHeight="1">
      <x:c r="A223" s="173"/>
      <x:c r="B223" s="173"/>
      <x:c r="C223" s="173"/>
      <x:c r="D223" s="173"/>
      <x:c r="E223" s="173"/>
      <x:c r="F223" s="173"/>
      <x:c r="G223" s="178"/>
      <x:c r="H223" s="173"/>
      <x:c r="I223" s="173"/>
      <x:c r="J223" s="173"/>
      <x:c r="K223" s="173"/>
      <x:c r="L223" s="173"/>
      <x:c r="M223" s="173"/>
      <x:c r="N223" s="173"/>
      <x:c r="O223" s="173"/>
      <x:c r="P223" s="173"/>
      <x:c r="Q223" s="173"/>
      <x:c r="R223" s="173"/>
      <x:c r="S223" s="173"/>
      <x:c r="T223" s="173"/>
      <x:c r="U223" s="173"/>
      <x:c r="V223" s="173"/>
      <x:c r="W223" s="173"/>
      <x:c r="X223" s="173"/>
      <x:c r="Y223" s="173"/>
      <x:c r="Z223" s="173"/>
    </x:row>
    <x:row r="224" ht="15" hidden="0" customHeight="1">
      <x:c r="A224" s="173"/>
      <x:c r="B224" s="173"/>
      <x:c r="C224" s="173"/>
      <x:c r="D224" s="173"/>
      <x:c r="E224" s="173"/>
      <x:c r="F224" s="173"/>
      <x:c r="G224" s="178"/>
      <x:c r="H224" s="173"/>
      <x:c r="I224" s="173"/>
      <x:c r="J224" s="173"/>
      <x:c r="K224" s="173"/>
      <x:c r="L224" s="173"/>
      <x:c r="M224" s="173"/>
      <x:c r="N224" s="173"/>
      <x:c r="O224" s="173"/>
      <x:c r="P224" s="173"/>
      <x:c r="Q224" s="173"/>
      <x:c r="R224" s="173"/>
      <x:c r="S224" s="173"/>
      <x:c r="T224" s="173"/>
      <x:c r="U224" s="173"/>
      <x:c r="V224" s="173"/>
      <x:c r="W224" s="173"/>
      <x:c r="X224" s="173"/>
      <x:c r="Y224" s="173"/>
      <x:c r="Z224" s="173"/>
    </x:row>
    <x:row r="225" ht="15" hidden="0" customHeight="1">
      <x:c r="A225" s="173"/>
      <x:c r="B225" s="173"/>
      <x:c r="C225" s="173"/>
      <x:c r="D225" s="173"/>
      <x:c r="E225" s="173"/>
      <x:c r="F225" s="173"/>
      <x:c r="G225" s="178"/>
      <x:c r="H225" s="173"/>
      <x:c r="I225" s="173"/>
      <x:c r="J225" s="173"/>
      <x:c r="K225" s="173"/>
      <x:c r="L225" s="173"/>
      <x:c r="M225" s="173"/>
      <x:c r="N225" s="173"/>
      <x:c r="O225" s="173"/>
      <x:c r="P225" s="173"/>
      <x:c r="Q225" s="173"/>
      <x:c r="R225" s="173"/>
      <x:c r="S225" s="173"/>
      <x:c r="T225" s="173"/>
      <x:c r="U225" s="173"/>
      <x:c r="V225" s="173"/>
      <x:c r="W225" s="173"/>
      <x:c r="X225" s="173"/>
      <x:c r="Y225" s="173"/>
      <x:c r="Z225" s="173"/>
    </x:row>
    <x:row r="226" ht="15" hidden="0" customHeight="1">
      <x:c r="A226" s="173"/>
      <x:c r="B226" s="173"/>
      <x:c r="C226" s="173"/>
      <x:c r="D226" s="173"/>
      <x:c r="E226" s="173"/>
      <x:c r="F226" s="173"/>
      <x:c r="G226" s="178"/>
      <x:c r="H226" s="173"/>
      <x:c r="I226" s="173"/>
      <x:c r="J226" s="173"/>
      <x:c r="K226" s="173"/>
      <x:c r="L226" s="173"/>
      <x:c r="M226" s="173"/>
      <x:c r="N226" s="173"/>
      <x:c r="O226" s="173"/>
      <x:c r="P226" s="173"/>
      <x:c r="Q226" s="173"/>
      <x:c r="R226" s="173"/>
      <x:c r="S226" s="173"/>
      <x:c r="T226" s="173"/>
      <x:c r="U226" s="173"/>
      <x:c r="V226" s="173"/>
      <x:c r="W226" s="173"/>
      <x:c r="X226" s="173"/>
      <x:c r="Y226" s="173"/>
      <x:c r="Z226" s="173"/>
    </x:row>
    <x:row r="227" ht="15" hidden="0" customHeight="1">
      <x:c r="A227" s="173"/>
      <x:c r="B227" s="173"/>
      <x:c r="C227" s="173"/>
      <x:c r="D227" s="173"/>
      <x:c r="E227" s="173"/>
      <x:c r="F227" s="173"/>
      <x:c r="G227" s="178"/>
      <x:c r="H227" s="173"/>
      <x:c r="I227" s="173"/>
      <x:c r="J227" s="173"/>
      <x:c r="K227" s="173"/>
      <x:c r="L227" s="173"/>
      <x:c r="M227" s="173"/>
      <x:c r="N227" s="173"/>
      <x:c r="O227" s="173"/>
      <x:c r="P227" s="173"/>
      <x:c r="Q227" s="173"/>
      <x:c r="R227" s="173"/>
      <x:c r="S227" s="173"/>
      <x:c r="T227" s="173"/>
      <x:c r="U227" s="173"/>
      <x:c r="V227" s="173"/>
      <x:c r="W227" s="173"/>
      <x:c r="X227" s="173"/>
      <x:c r="Y227" s="173"/>
      <x:c r="Z227" s="173"/>
    </x:row>
    <x:row r="228" ht="15" hidden="0" customHeight="1">
      <x:c r="A228" s="173"/>
      <x:c r="B228" s="173"/>
      <x:c r="C228" s="173"/>
      <x:c r="D228" s="173"/>
      <x:c r="E228" s="173"/>
      <x:c r="F228" s="173"/>
      <x:c r="G228" s="178"/>
      <x:c r="H228" s="173"/>
      <x:c r="I228" s="173"/>
      <x:c r="J228" s="173"/>
      <x:c r="K228" s="173"/>
      <x:c r="L228" s="173"/>
      <x:c r="M228" s="173"/>
      <x:c r="N228" s="173"/>
      <x:c r="O228" s="173"/>
      <x:c r="P228" s="173"/>
      <x:c r="Q228" s="173"/>
      <x:c r="R228" s="173"/>
      <x:c r="S228" s="173"/>
      <x:c r="T228" s="173"/>
      <x:c r="U228" s="173"/>
      <x:c r="V228" s="173"/>
      <x:c r="W228" s="173"/>
      <x:c r="X228" s="173"/>
      <x:c r="Y228" s="173"/>
      <x:c r="Z228" s="173"/>
    </x:row>
    <x:row r="229" ht="15" hidden="0" customHeight="1">
      <x:c r="A229" s="173"/>
      <x:c r="B229" s="173"/>
      <x:c r="C229" s="173"/>
      <x:c r="D229" s="173"/>
      <x:c r="E229" s="173"/>
      <x:c r="F229" s="173"/>
      <x:c r="G229" s="178"/>
      <x:c r="H229" s="173"/>
      <x:c r="I229" s="173"/>
      <x:c r="J229" s="173"/>
      <x:c r="K229" s="173"/>
      <x:c r="L229" s="173"/>
      <x:c r="M229" s="173"/>
      <x:c r="N229" s="173"/>
      <x:c r="O229" s="173"/>
      <x:c r="P229" s="173"/>
      <x:c r="Q229" s="173"/>
      <x:c r="R229" s="173"/>
      <x:c r="S229" s="173"/>
      <x:c r="T229" s="173"/>
      <x:c r="U229" s="173"/>
      <x:c r="V229" s="173"/>
      <x:c r="W229" s="173"/>
      <x:c r="X229" s="173"/>
      <x:c r="Y229" s="173"/>
      <x:c r="Z229" s="173"/>
    </x:row>
    <x:row r="230" ht="15" hidden="0" customHeight="1">
      <x:c r="A230" s="173"/>
      <x:c r="B230" s="173"/>
      <x:c r="C230" s="173"/>
      <x:c r="D230" s="173"/>
      <x:c r="E230" s="173"/>
      <x:c r="F230" s="173"/>
      <x:c r="G230" s="178"/>
      <x:c r="H230" s="173"/>
      <x:c r="I230" s="173"/>
      <x:c r="J230" s="173"/>
      <x:c r="K230" s="173"/>
      <x:c r="L230" s="173"/>
      <x:c r="M230" s="173"/>
      <x:c r="N230" s="173"/>
      <x:c r="O230" s="173"/>
      <x:c r="P230" s="173"/>
      <x:c r="Q230" s="173"/>
      <x:c r="R230" s="173"/>
      <x:c r="S230" s="173"/>
      <x:c r="T230" s="173"/>
      <x:c r="U230" s="173"/>
      <x:c r="V230" s="173"/>
      <x:c r="W230" s="173"/>
      <x:c r="X230" s="173"/>
      <x:c r="Y230" s="173"/>
      <x:c r="Z230" s="173"/>
    </x:row>
    <x:row r="231" ht="15" hidden="0" customHeight="1">
      <x:c r="A231" s="173"/>
      <x:c r="B231" s="173"/>
      <x:c r="C231" s="173"/>
      <x:c r="D231" s="173"/>
      <x:c r="E231" s="173"/>
      <x:c r="F231" s="173"/>
      <x:c r="G231" s="178"/>
      <x:c r="H231" s="173"/>
      <x:c r="I231" s="173"/>
      <x:c r="J231" s="173"/>
      <x:c r="K231" s="173"/>
      <x:c r="L231" s="173"/>
      <x:c r="M231" s="173"/>
      <x:c r="N231" s="173"/>
      <x:c r="O231" s="173"/>
      <x:c r="P231" s="173"/>
      <x:c r="Q231" s="173"/>
      <x:c r="R231" s="173"/>
      <x:c r="S231" s="173"/>
      <x:c r="T231" s="173"/>
      <x:c r="U231" s="173"/>
      <x:c r="V231" s="173"/>
      <x:c r="W231" s="173"/>
      <x:c r="X231" s="173"/>
      <x:c r="Y231" s="173"/>
      <x:c r="Z231" s="173"/>
    </x:row>
    <x:row r="232" ht="15" hidden="0" customHeight="1">
      <x:c r="A232" s="173"/>
      <x:c r="B232" s="173"/>
      <x:c r="C232" s="173"/>
      <x:c r="D232" s="173"/>
      <x:c r="E232" s="173"/>
      <x:c r="F232" s="173"/>
      <x:c r="G232" s="178"/>
      <x:c r="H232" s="173"/>
      <x:c r="I232" s="173"/>
      <x:c r="J232" s="173"/>
      <x:c r="K232" s="173"/>
      <x:c r="L232" s="173"/>
      <x:c r="M232" s="173"/>
      <x:c r="N232" s="173"/>
      <x:c r="O232" s="173"/>
      <x:c r="P232" s="173"/>
      <x:c r="Q232" s="173"/>
      <x:c r="R232" s="173"/>
      <x:c r="S232" s="173"/>
      <x:c r="T232" s="173"/>
      <x:c r="U232" s="173"/>
      <x:c r="V232" s="173"/>
      <x:c r="W232" s="173"/>
      <x:c r="X232" s="173"/>
      <x:c r="Y232" s="173"/>
      <x:c r="Z232" s="173"/>
    </x:row>
    <x:row r="233" ht="15" hidden="0" customHeight="1">
      <x:c r="A233" s="173"/>
      <x:c r="B233" s="173"/>
      <x:c r="C233" s="173"/>
      <x:c r="D233" s="173"/>
      <x:c r="E233" s="173"/>
      <x:c r="F233" s="173"/>
      <x:c r="G233" s="178"/>
      <x:c r="H233" s="173"/>
      <x:c r="I233" s="173"/>
      <x:c r="J233" s="173"/>
      <x:c r="K233" s="173"/>
      <x:c r="L233" s="173"/>
      <x:c r="M233" s="173"/>
      <x:c r="N233" s="173"/>
      <x:c r="O233" s="173"/>
      <x:c r="P233" s="173"/>
      <x:c r="Q233" s="173"/>
      <x:c r="R233" s="173"/>
      <x:c r="S233" s="173"/>
      <x:c r="T233" s="173"/>
      <x:c r="U233" s="173"/>
      <x:c r="V233" s="173"/>
      <x:c r="W233" s="173"/>
      <x:c r="X233" s="173"/>
      <x:c r="Y233" s="173"/>
      <x:c r="Z233" s="173"/>
    </x:row>
    <x:row r="234" ht="15" hidden="0" customHeight="1">
      <x:c r="A234" s="173"/>
      <x:c r="B234" s="173"/>
      <x:c r="C234" s="173"/>
      <x:c r="D234" s="173"/>
      <x:c r="E234" s="173"/>
      <x:c r="F234" s="173"/>
      <x:c r="G234" s="178"/>
      <x:c r="H234" s="173"/>
      <x:c r="I234" s="173"/>
      <x:c r="J234" s="173"/>
      <x:c r="K234" s="173"/>
      <x:c r="L234" s="173"/>
      <x:c r="M234" s="173"/>
      <x:c r="N234" s="173"/>
      <x:c r="O234" s="173"/>
      <x:c r="P234" s="173"/>
      <x:c r="Q234" s="173"/>
      <x:c r="R234" s="173"/>
      <x:c r="S234" s="173"/>
      <x:c r="T234" s="173"/>
      <x:c r="U234" s="173"/>
      <x:c r="V234" s="173"/>
      <x:c r="W234" s="173"/>
      <x:c r="X234" s="173"/>
      <x:c r="Y234" s="173"/>
      <x:c r="Z234" s="173"/>
    </x:row>
    <x:row r="235" ht="15" hidden="0" customHeight="1">
      <x:c r="A235" s="173"/>
      <x:c r="B235" s="173"/>
      <x:c r="C235" s="173"/>
      <x:c r="D235" s="173"/>
      <x:c r="E235" s="173"/>
      <x:c r="F235" s="173"/>
      <x:c r="G235" s="178"/>
      <x:c r="H235" s="173"/>
      <x:c r="I235" s="173"/>
      <x:c r="J235" s="173"/>
      <x:c r="K235" s="173"/>
      <x:c r="L235" s="173"/>
      <x:c r="M235" s="173"/>
      <x:c r="N235" s="173"/>
      <x:c r="O235" s="173"/>
      <x:c r="P235" s="173"/>
      <x:c r="Q235" s="173"/>
      <x:c r="R235" s="173"/>
      <x:c r="S235" s="173"/>
      <x:c r="T235" s="173"/>
      <x:c r="U235" s="173"/>
      <x:c r="V235" s="173"/>
      <x:c r="W235" s="173"/>
      <x:c r="X235" s="173"/>
      <x:c r="Y235" s="173"/>
      <x:c r="Z235" s="173"/>
    </x:row>
    <x:row r="236" ht="15" hidden="0" customHeight="1">
      <x:c r="A236" s="173"/>
      <x:c r="B236" s="173"/>
      <x:c r="C236" s="173"/>
      <x:c r="D236" s="173"/>
      <x:c r="E236" s="173"/>
      <x:c r="F236" s="173"/>
      <x:c r="G236" s="178"/>
      <x:c r="H236" s="173"/>
      <x:c r="I236" s="173"/>
      <x:c r="J236" s="173"/>
      <x:c r="K236" s="173"/>
      <x:c r="L236" s="173"/>
      <x:c r="M236" s="173"/>
      <x:c r="N236" s="173"/>
      <x:c r="O236" s="173"/>
      <x:c r="P236" s="173"/>
      <x:c r="Q236" s="173"/>
      <x:c r="R236" s="173"/>
      <x:c r="S236" s="173"/>
      <x:c r="T236" s="173"/>
      <x:c r="U236" s="173"/>
      <x:c r="V236" s="173"/>
      <x:c r="W236" s="173"/>
      <x:c r="X236" s="173"/>
      <x:c r="Y236" s="173"/>
      <x:c r="Z236" s="173"/>
    </x:row>
    <x:row r="237" ht="15" hidden="0" customHeight="1">
      <x:c r="A237" s="173"/>
      <x:c r="B237" s="173"/>
      <x:c r="C237" s="173"/>
      <x:c r="D237" s="173"/>
      <x:c r="E237" s="173"/>
      <x:c r="F237" s="173"/>
      <x:c r="G237" s="178"/>
      <x:c r="H237" s="173"/>
      <x:c r="I237" s="173"/>
      <x:c r="J237" s="173"/>
      <x:c r="K237" s="173"/>
      <x:c r="L237" s="173"/>
      <x:c r="M237" s="173"/>
      <x:c r="N237" s="173"/>
      <x:c r="O237" s="173"/>
      <x:c r="P237" s="173"/>
      <x:c r="Q237" s="173"/>
      <x:c r="R237" s="173"/>
      <x:c r="S237" s="173"/>
      <x:c r="T237" s="173"/>
      <x:c r="U237" s="173"/>
      <x:c r="V237" s="173"/>
      <x:c r="W237" s="173"/>
      <x:c r="X237" s="173"/>
      <x:c r="Y237" s="173"/>
      <x:c r="Z237" s="173"/>
    </x:row>
    <x:row r="238" ht="15" hidden="0" customHeight="1">
      <x:c r="A238" s="173"/>
      <x:c r="B238" s="173"/>
      <x:c r="C238" s="173"/>
      <x:c r="D238" s="173"/>
      <x:c r="E238" s="173"/>
      <x:c r="F238" s="173"/>
      <x:c r="G238" s="178"/>
      <x:c r="H238" s="173"/>
      <x:c r="I238" s="173"/>
      <x:c r="J238" s="173"/>
      <x:c r="K238" s="173"/>
      <x:c r="L238" s="173"/>
      <x:c r="M238" s="173"/>
      <x:c r="N238" s="173"/>
      <x:c r="O238" s="173"/>
      <x:c r="P238" s="173"/>
      <x:c r="Q238" s="173"/>
      <x:c r="R238" s="173"/>
      <x:c r="S238" s="173"/>
      <x:c r="T238" s="173"/>
      <x:c r="U238" s="173"/>
      <x:c r="V238" s="173"/>
      <x:c r="W238" s="173"/>
      <x:c r="X238" s="173"/>
      <x:c r="Y238" s="173"/>
      <x:c r="Z238" s="173"/>
    </x:row>
    <x:row r="239" ht="15" hidden="0" customHeight="1">
      <x:c r="A239" s="173"/>
      <x:c r="B239" s="173"/>
      <x:c r="C239" s="173"/>
      <x:c r="D239" s="173"/>
      <x:c r="E239" s="173"/>
      <x:c r="F239" s="173"/>
      <x:c r="G239" s="178"/>
      <x:c r="H239" s="173"/>
      <x:c r="I239" s="173"/>
      <x:c r="J239" s="173"/>
      <x:c r="K239" s="173"/>
      <x:c r="L239" s="173"/>
      <x:c r="M239" s="173"/>
      <x:c r="N239" s="173"/>
      <x:c r="O239" s="173"/>
      <x:c r="P239" s="173"/>
      <x:c r="Q239" s="173"/>
      <x:c r="R239" s="173"/>
      <x:c r="S239" s="173"/>
      <x:c r="T239" s="173"/>
      <x:c r="U239" s="173"/>
      <x:c r="V239" s="173"/>
      <x:c r="W239" s="173"/>
      <x:c r="X239" s="173"/>
      <x:c r="Y239" s="173"/>
      <x:c r="Z239" s="173"/>
    </x:row>
    <x:row r="240" ht="15" hidden="0" customHeight="1">
      <x:c r="A240" s="173"/>
      <x:c r="B240" s="173"/>
      <x:c r="C240" s="173"/>
      <x:c r="D240" s="173"/>
      <x:c r="E240" s="173"/>
      <x:c r="F240" s="173"/>
      <x:c r="G240" s="178"/>
      <x:c r="H240" s="173"/>
      <x:c r="I240" s="173"/>
      <x:c r="J240" s="173"/>
      <x:c r="K240" s="173"/>
      <x:c r="L240" s="173"/>
      <x:c r="M240" s="173"/>
      <x:c r="N240" s="173"/>
      <x:c r="O240" s="173"/>
      <x:c r="P240" s="173"/>
      <x:c r="Q240" s="173"/>
      <x:c r="R240" s="173"/>
      <x:c r="S240" s="173"/>
      <x:c r="T240" s="173"/>
      <x:c r="U240" s="173"/>
      <x:c r="V240" s="173"/>
      <x:c r="W240" s="173"/>
      <x:c r="X240" s="173"/>
      <x:c r="Y240" s="173"/>
      <x:c r="Z240" s="173"/>
    </x:row>
    <x:row r="241" ht="15" hidden="0" customHeight="1">
      <x:c r="A241" s="173"/>
      <x:c r="B241" s="173"/>
      <x:c r="C241" s="173"/>
      <x:c r="D241" s="173"/>
      <x:c r="E241" s="173"/>
      <x:c r="F241" s="173"/>
      <x:c r="G241" s="178"/>
      <x:c r="H241" s="173"/>
      <x:c r="I241" s="173"/>
      <x:c r="J241" s="173"/>
      <x:c r="K241" s="173"/>
      <x:c r="L241" s="173"/>
      <x:c r="M241" s="173"/>
      <x:c r="N241" s="173"/>
      <x:c r="O241" s="173"/>
      <x:c r="P241" s="173"/>
      <x:c r="Q241" s="173"/>
      <x:c r="R241" s="173"/>
      <x:c r="S241" s="173"/>
      <x:c r="T241" s="173"/>
      <x:c r="U241" s="173"/>
      <x:c r="V241" s="173"/>
      <x:c r="W241" s="173"/>
      <x:c r="X241" s="173"/>
      <x:c r="Y241" s="173"/>
      <x:c r="Z241" s="173"/>
    </x:row>
    <x:row r="242" ht="15" hidden="0" customHeight="1">
      <x:c r="A242" s="173"/>
      <x:c r="B242" s="173"/>
      <x:c r="C242" s="173"/>
      <x:c r="D242" s="173"/>
      <x:c r="E242" s="173"/>
      <x:c r="F242" s="173"/>
      <x:c r="G242" s="178"/>
      <x:c r="H242" s="173"/>
      <x:c r="I242" s="173"/>
      <x:c r="J242" s="173"/>
      <x:c r="K242" s="173"/>
      <x:c r="L242" s="173"/>
      <x:c r="M242" s="173"/>
      <x:c r="N242" s="173"/>
      <x:c r="O242" s="173"/>
      <x:c r="P242" s="173"/>
      <x:c r="Q242" s="173"/>
      <x:c r="R242" s="173"/>
      <x:c r="S242" s="173"/>
      <x:c r="T242" s="173"/>
      <x:c r="U242" s="173"/>
      <x:c r="V242" s="173"/>
      <x:c r="W242" s="173"/>
      <x:c r="X242" s="173"/>
      <x:c r="Y242" s="173"/>
      <x:c r="Z242" s="173"/>
    </x:row>
    <x:row r="243" ht="15" hidden="0" customHeight="1">
      <x:c r="A243" s="173"/>
      <x:c r="B243" s="173"/>
      <x:c r="C243" s="173"/>
      <x:c r="D243" s="173"/>
      <x:c r="E243" s="173"/>
      <x:c r="F243" s="173"/>
      <x:c r="G243" s="178"/>
      <x:c r="H243" s="173"/>
      <x:c r="I243" s="173"/>
      <x:c r="J243" s="173"/>
      <x:c r="K243" s="173"/>
      <x:c r="L243" s="173"/>
      <x:c r="M243" s="173"/>
      <x:c r="N243" s="173"/>
      <x:c r="O243" s="173"/>
      <x:c r="P243" s="173"/>
      <x:c r="Q243" s="173"/>
      <x:c r="R243" s="173"/>
      <x:c r="S243" s="173"/>
      <x:c r="T243" s="173"/>
      <x:c r="U243" s="173"/>
      <x:c r="V243" s="173"/>
      <x:c r="W243" s="173"/>
      <x:c r="X243" s="173"/>
      <x:c r="Y243" s="173"/>
      <x:c r="Z243" s="173"/>
    </x:row>
    <x:row r="244" ht="15" hidden="0" customHeight="1">
      <x:c r="A244" s="173"/>
      <x:c r="B244" s="173"/>
      <x:c r="C244" s="173"/>
      <x:c r="D244" s="173"/>
      <x:c r="E244" s="173"/>
      <x:c r="F244" s="173"/>
      <x:c r="G244" s="178"/>
      <x:c r="H244" s="173"/>
      <x:c r="I244" s="173"/>
      <x:c r="J244" s="173"/>
      <x:c r="K244" s="173"/>
      <x:c r="L244" s="173"/>
      <x:c r="M244" s="173"/>
      <x:c r="N244" s="173"/>
      <x:c r="O244" s="173"/>
      <x:c r="P244" s="173"/>
      <x:c r="Q244" s="173"/>
      <x:c r="R244" s="173"/>
      <x:c r="S244" s="173"/>
      <x:c r="T244" s="173"/>
      <x:c r="U244" s="173"/>
      <x:c r="V244" s="173"/>
      <x:c r="W244" s="173"/>
      <x:c r="X244" s="173"/>
      <x:c r="Y244" s="173"/>
      <x:c r="Z244" s="173"/>
    </x:row>
    <x:row r="245" ht="15" hidden="0" customHeight="1">
      <x:c r="A245" s="173"/>
      <x:c r="B245" s="173"/>
      <x:c r="C245" s="173"/>
      <x:c r="D245" s="173"/>
      <x:c r="E245" s="173"/>
      <x:c r="F245" s="173"/>
      <x:c r="G245" s="178"/>
      <x:c r="H245" s="173"/>
      <x:c r="I245" s="173"/>
      <x:c r="J245" s="173"/>
      <x:c r="K245" s="173"/>
      <x:c r="L245" s="173"/>
      <x:c r="M245" s="173"/>
      <x:c r="N245" s="173"/>
      <x:c r="O245" s="173"/>
      <x:c r="P245" s="173"/>
      <x:c r="Q245" s="173"/>
      <x:c r="R245" s="173"/>
      <x:c r="S245" s="173"/>
      <x:c r="T245" s="173"/>
      <x:c r="U245" s="173"/>
      <x:c r="V245" s="173"/>
      <x:c r="W245" s="173"/>
      <x:c r="X245" s="173"/>
      <x:c r="Y245" s="173"/>
      <x:c r="Z245" s="173"/>
    </x:row>
    <x:row r="246" ht="15" hidden="0" customHeight="1">
      <x:c r="A246" s="173"/>
      <x:c r="B246" s="173"/>
      <x:c r="C246" s="173"/>
      <x:c r="D246" s="173"/>
      <x:c r="E246" s="173"/>
      <x:c r="F246" s="173"/>
      <x:c r="G246" s="178"/>
      <x:c r="H246" s="173"/>
      <x:c r="I246" s="173"/>
      <x:c r="J246" s="173"/>
      <x:c r="K246" s="173"/>
      <x:c r="L246" s="173"/>
      <x:c r="M246" s="173"/>
      <x:c r="N246" s="173"/>
      <x:c r="O246" s="173"/>
      <x:c r="P246" s="173"/>
      <x:c r="Q246" s="173"/>
      <x:c r="R246" s="173"/>
      <x:c r="S246" s="173"/>
      <x:c r="T246" s="173"/>
      <x:c r="U246" s="173"/>
      <x:c r="V246" s="173"/>
      <x:c r="W246" s="173"/>
      <x:c r="X246" s="173"/>
      <x:c r="Y246" s="173"/>
      <x:c r="Z246" s="173"/>
    </x:row>
    <x:row r="247" ht="15" hidden="0" customHeight="1">
      <x:c r="A247" s="173"/>
      <x:c r="B247" s="173"/>
      <x:c r="C247" s="173"/>
      <x:c r="D247" s="173"/>
      <x:c r="E247" s="173"/>
      <x:c r="F247" s="173"/>
      <x:c r="G247" s="178"/>
      <x:c r="H247" s="173"/>
      <x:c r="I247" s="173"/>
      <x:c r="J247" s="173"/>
      <x:c r="K247" s="173"/>
      <x:c r="L247" s="173"/>
      <x:c r="M247" s="173"/>
      <x:c r="N247" s="173"/>
      <x:c r="O247" s="173"/>
      <x:c r="P247" s="173"/>
      <x:c r="Q247" s="173"/>
      <x:c r="R247" s="173"/>
      <x:c r="S247" s="173"/>
      <x:c r="T247" s="173"/>
      <x:c r="U247" s="173"/>
      <x:c r="V247" s="173"/>
      <x:c r="W247" s="173"/>
      <x:c r="X247" s="173"/>
      <x:c r="Y247" s="173"/>
      <x:c r="Z247" s="173"/>
    </x:row>
    <x:row r="248" ht="15" hidden="0" customHeight="1">
      <x:c r="A248" s="173"/>
      <x:c r="B248" s="173"/>
      <x:c r="C248" s="173"/>
      <x:c r="D248" s="173"/>
      <x:c r="E248" s="173"/>
      <x:c r="F248" s="173"/>
      <x:c r="G248" s="178"/>
      <x:c r="H248" s="173"/>
      <x:c r="I248" s="173"/>
      <x:c r="J248" s="173"/>
      <x:c r="K248" s="173"/>
      <x:c r="L248" s="173"/>
      <x:c r="M248" s="173"/>
      <x:c r="N248" s="173"/>
      <x:c r="O248" s="173"/>
      <x:c r="P248" s="173"/>
      <x:c r="Q248" s="173"/>
      <x:c r="R248" s="173"/>
      <x:c r="S248" s="173"/>
      <x:c r="T248" s="173"/>
      <x:c r="U248" s="173"/>
      <x:c r="V248" s="173"/>
      <x:c r="W248" s="173"/>
      <x:c r="X248" s="173"/>
      <x:c r="Y248" s="173"/>
      <x:c r="Z248" s="173"/>
    </x:row>
    <x:row r="249" ht="15" hidden="0" customHeight="1">
      <x:c r="A249" s="173"/>
      <x:c r="B249" s="173"/>
      <x:c r="C249" s="173"/>
      <x:c r="D249" s="173"/>
      <x:c r="E249" s="173"/>
      <x:c r="F249" s="173"/>
      <x:c r="G249" s="178"/>
      <x:c r="H249" s="173"/>
      <x:c r="I249" s="173"/>
      <x:c r="J249" s="173"/>
      <x:c r="K249" s="173"/>
      <x:c r="L249" s="173"/>
      <x:c r="M249" s="173"/>
      <x:c r="N249" s="173"/>
      <x:c r="O249" s="173"/>
      <x:c r="P249" s="173"/>
      <x:c r="Q249" s="173"/>
      <x:c r="R249" s="173"/>
      <x:c r="S249" s="173"/>
      <x:c r="T249" s="173"/>
      <x:c r="U249" s="173"/>
      <x:c r="V249" s="173"/>
      <x:c r="W249" s="173"/>
      <x:c r="X249" s="173"/>
      <x:c r="Y249" s="173"/>
      <x:c r="Z249" s="173"/>
    </x:row>
    <x:row r="250" ht="15" hidden="0" customHeight="1">
      <x:c r="A250" s="173"/>
      <x:c r="B250" s="173"/>
      <x:c r="C250" s="173"/>
      <x:c r="D250" s="173"/>
      <x:c r="E250" s="173"/>
      <x:c r="F250" s="173"/>
      <x:c r="G250" s="178"/>
      <x:c r="H250" s="173"/>
      <x:c r="I250" s="173"/>
      <x:c r="J250" s="173"/>
      <x:c r="K250" s="173"/>
      <x:c r="L250" s="173"/>
      <x:c r="M250" s="173"/>
      <x:c r="N250" s="173"/>
      <x:c r="O250" s="173"/>
      <x:c r="P250" s="173"/>
      <x:c r="Q250" s="173"/>
      <x:c r="R250" s="173"/>
      <x:c r="S250" s="173"/>
      <x:c r="T250" s="173"/>
      <x:c r="U250" s="173"/>
      <x:c r="V250" s="173"/>
      <x:c r="W250" s="173"/>
      <x:c r="X250" s="173"/>
      <x:c r="Y250" s="173"/>
      <x:c r="Z250" s="173"/>
    </x:row>
    <x:row r="251" ht="15" hidden="0" customHeight="1">
      <x:c r="A251" s="173"/>
      <x:c r="B251" s="173"/>
      <x:c r="C251" s="173"/>
      <x:c r="D251" s="173"/>
      <x:c r="E251" s="173"/>
      <x:c r="F251" s="173"/>
      <x:c r="G251" s="178"/>
      <x:c r="H251" s="173"/>
      <x:c r="I251" s="173"/>
      <x:c r="J251" s="173"/>
      <x:c r="K251" s="173"/>
      <x:c r="L251" s="173"/>
      <x:c r="M251" s="173"/>
      <x:c r="N251" s="173"/>
      <x:c r="O251" s="173"/>
      <x:c r="P251" s="173"/>
      <x:c r="Q251" s="173"/>
      <x:c r="R251" s="173"/>
      <x:c r="S251" s="173"/>
      <x:c r="T251" s="173"/>
      <x:c r="U251" s="173"/>
      <x:c r="V251" s="173"/>
      <x:c r="W251" s="173"/>
      <x:c r="X251" s="173"/>
      <x:c r="Y251" s="173"/>
      <x:c r="Z251" s="173"/>
    </x:row>
    <x:row r="252" ht="15" hidden="0" customHeight="1">
      <x:c r="A252" s="173"/>
      <x:c r="B252" s="173"/>
      <x:c r="C252" s="173"/>
      <x:c r="D252" s="173"/>
      <x:c r="E252" s="173"/>
      <x:c r="F252" s="173"/>
      <x:c r="G252" s="178"/>
      <x:c r="H252" s="173"/>
      <x:c r="I252" s="173"/>
      <x:c r="J252" s="173"/>
      <x:c r="K252" s="173"/>
      <x:c r="L252" s="173"/>
      <x:c r="M252" s="173"/>
      <x:c r="N252" s="173"/>
      <x:c r="O252" s="173"/>
      <x:c r="P252" s="173"/>
      <x:c r="Q252" s="173"/>
      <x:c r="R252" s="173"/>
      <x:c r="S252" s="173"/>
      <x:c r="T252" s="173"/>
      <x:c r="U252" s="173"/>
      <x:c r="V252" s="173"/>
      <x:c r="W252" s="173"/>
      <x:c r="X252" s="173"/>
      <x:c r="Y252" s="173"/>
      <x:c r="Z252" s="173"/>
    </x:row>
    <x:row r="253" ht="15" hidden="0" customHeight="1">
      <x:c r="A253" s="173"/>
      <x:c r="B253" s="173"/>
      <x:c r="C253" s="173"/>
      <x:c r="D253" s="173"/>
      <x:c r="E253" s="173"/>
      <x:c r="F253" s="173"/>
      <x:c r="G253" s="178"/>
      <x:c r="H253" s="173"/>
      <x:c r="I253" s="173"/>
      <x:c r="J253" s="173"/>
      <x:c r="K253" s="173"/>
      <x:c r="L253" s="173"/>
      <x:c r="M253" s="173"/>
      <x:c r="N253" s="173"/>
      <x:c r="O253" s="173"/>
      <x:c r="P253" s="173"/>
      <x:c r="Q253" s="173"/>
      <x:c r="R253" s="173"/>
      <x:c r="S253" s="173"/>
      <x:c r="T253" s="173"/>
      <x:c r="U253" s="173"/>
      <x:c r="V253" s="173"/>
      <x:c r="W253" s="173"/>
      <x:c r="X253" s="173"/>
      <x:c r="Y253" s="173"/>
      <x:c r="Z253" s="173"/>
    </x:row>
    <x:row r="254" ht="15" hidden="0" customHeight="1">
      <x:c r="A254" s="173"/>
      <x:c r="B254" s="173"/>
      <x:c r="C254" s="173"/>
      <x:c r="D254" s="173"/>
      <x:c r="E254" s="173"/>
      <x:c r="F254" s="173"/>
      <x:c r="G254" s="178"/>
      <x:c r="H254" s="173"/>
      <x:c r="I254" s="173"/>
      <x:c r="J254" s="173"/>
      <x:c r="K254" s="173"/>
      <x:c r="L254" s="173"/>
      <x:c r="M254" s="173"/>
      <x:c r="N254" s="173"/>
      <x:c r="O254" s="173"/>
      <x:c r="P254" s="173"/>
      <x:c r="Q254" s="173"/>
      <x:c r="R254" s="173"/>
      <x:c r="S254" s="173"/>
      <x:c r="T254" s="173"/>
      <x:c r="U254" s="173"/>
      <x:c r="V254" s="173"/>
      <x:c r="W254" s="173"/>
      <x:c r="X254" s="173"/>
      <x:c r="Y254" s="173"/>
      <x:c r="Z254" s="173"/>
    </x:row>
    <x:row r="255" ht="15" hidden="0" customHeight="1">
      <x:c r="A255" s="173"/>
      <x:c r="B255" s="173"/>
      <x:c r="C255" s="173"/>
      <x:c r="D255" s="173"/>
      <x:c r="E255" s="173"/>
      <x:c r="F255" s="173"/>
      <x:c r="G255" s="178"/>
      <x:c r="H255" s="173"/>
      <x:c r="I255" s="173"/>
      <x:c r="J255" s="173"/>
      <x:c r="K255" s="173"/>
      <x:c r="L255" s="173"/>
      <x:c r="M255" s="173"/>
      <x:c r="N255" s="173"/>
      <x:c r="O255" s="173"/>
      <x:c r="P255" s="173"/>
      <x:c r="Q255" s="173"/>
      <x:c r="R255" s="173"/>
      <x:c r="S255" s="173"/>
      <x:c r="T255" s="173"/>
      <x:c r="U255" s="173"/>
      <x:c r="V255" s="173"/>
      <x:c r="W255" s="173"/>
      <x:c r="X255" s="173"/>
      <x:c r="Y255" s="173"/>
      <x:c r="Z255" s="173"/>
    </x:row>
    <x:row r="256" ht="15" hidden="0" customHeight="1">
      <x:c r="A256" s="173"/>
      <x:c r="B256" s="173"/>
      <x:c r="C256" s="173"/>
      <x:c r="D256" s="173"/>
      <x:c r="E256" s="173"/>
      <x:c r="F256" s="173"/>
      <x:c r="G256" s="178"/>
      <x:c r="H256" s="173"/>
      <x:c r="I256" s="173"/>
      <x:c r="J256" s="173"/>
      <x:c r="K256" s="173"/>
      <x:c r="L256" s="173"/>
      <x:c r="M256" s="173"/>
      <x:c r="N256" s="173"/>
      <x:c r="O256" s="173"/>
      <x:c r="P256" s="173"/>
      <x:c r="Q256" s="173"/>
      <x:c r="R256" s="173"/>
      <x:c r="S256" s="173"/>
      <x:c r="T256" s="173"/>
      <x:c r="U256" s="173"/>
      <x:c r="V256" s="173"/>
      <x:c r="W256" s="173"/>
      <x:c r="X256" s="173"/>
      <x:c r="Y256" s="173"/>
      <x:c r="Z256" s="173"/>
    </x:row>
    <x:row r="257" ht="15" hidden="0" customHeight="1">
      <x:c r="A257" s="173"/>
      <x:c r="B257" s="173"/>
      <x:c r="C257" s="173"/>
      <x:c r="D257" s="173"/>
      <x:c r="E257" s="173"/>
      <x:c r="F257" s="173"/>
      <x:c r="G257" s="178"/>
      <x:c r="H257" s="173"/>
      <x:c r="I257" s="173"/>
      <x:c r="J257" s="173"/>
      <x:c r="K257" s="173"/>
      <x:c r="L257" s="173"/>
      <x:c r="M257" s="173"/>
      <x:c r="N257" s="173"/>
      <x:c r="O257" s="173"/>
      <x:c r="P257" s="173"/>
      <x:c r="Q257" s="173"/>
      <x:c r="R257" s="173"/>
      <x:c r="S257" s="173"/>
      <x:c r="T257" s="173"/>
      <x:c r="U257" s="173"/>
      <x:c r="V257" s="173"/>
      <x:c r="W257" s="173"/>
      <x:c r="X257" s="173"/>
      <x:c r="Y257" s="173"/>
      <x:c r="Z257" s="173"/>
    </x:row>
    <x:row r="258" ht="15" hidden="0" customHeight="1">
      <x:c r="A258" s="173"/>
      <x:c r="B258" s="173"/>
      <x:c r="C258" s="173"/>
      <x:c r="D258" s="173"/>
      <x:c r="E258" s="173"/>
      <x:c r="F258" s="173"/>
      <x:c r="G258" s="178"/>
      <x:c r="H258" s="173"/>
      <x:c r="I258" s="173"/>
      <x:c r="J258" s="173"/>
      <x:c r="K258" s="173"/>
      <x:c r="L258" s="173"/>
      <x:c r="M258" s="173"/>
      <x:c r="N258" s="173"/>
      <x:c r="O258" s="173"/>
      <x:c r="P258" s="173"/>
      <x:c r="Q258" s="173"/>
      <x:c r="R258" s="173"/>
      <x:c r="S258" s="173"/>
      <x:c r="T258" s="173"/>
      <x:c r="U258" s="173"/>
      <x:c r="V258" s="173"/>
      <x:c r="W258" s="173"/>
      <x:c r="X258" s="173"/>
      <x:c r="Y258" s="173"/>
      <x:c r="Z258" s="173"/>
    </x:row>
    <x:row r="259" ht="15" hidden="0" customHeight="1">
      <x:c r="A259" s="173"/>
      <x:c r="B259" s="173"/>
      <x:c r="C259" s="173"/>
      <x:c r="D259" s="173"/>
      <x:c r="E259" s="173"/>
      <x:c r="F259" s="173"/>
      <x:c r="G259" s="178"/>
      <x:c r="H259" s="173"/>
      <x:c r="I259" s="173"/>
      <x:c r="J259" s="173"/>
      <x:c r="K259" s="173"/>
      <x:c r="L259" s="173"/>
      <x:c r="M259" s="173"/>
      <x:c r="N259" s="173"/>
      <x:c r="O259" s="173"/>
      <x:c r="P259" s="173"/>
      <x:c r="Q259" s="173"/>
      <x:c r="R259" s="173"/>
      <x:c r="S259" s="173"/>
      <x:c r="T259" s="173"/>
      <x:c r="U259" s="173"/>
      <x:c r="V259" s="173"/>
      <x:c r="W259" s="173"/>
      <x:c r="X259" s="173"/>
      <x:c r="Y259" s="173"/>
      <x:c r="Z259" s="173"/>
    </x:row>
    <x:row r="260" ht="15" hidden="0" customHeight="1">
      <x:c r="A260" s="173"/>
      <x:c r="B260" s="173"/>
      <x:c r="C260" s="173"/>
      <x:c r="D260" s="173"/>
      <x:c r="E260" s="173"/>
      <x:c r="F260" s="173"/>
      <x:c r="G260" s="178"/>
      <x:c r="H260" s="173"/>
      <x:c r="I260" s="173"/>
      <x:c r="J260" s="173"/>
      <x:c r="K260" s="173"/>
      <x:c r="L260" s="173"/>
      <x:c r="M260" s="173"/>
      <x:c r="N260" s="173"/>
      <x:c r="O260" s="173"/>
      <x:c r="P260" s="173"/>
      <x:c r="Q260" s="173"/>
      <x:c r="R260" s="173"/>
      <x:c r="S260" s="173"/>
      <x:c r="T260" s="173"/>
      <x:c r="U260" s="173"/>
      <x:c r="V260" s="173"/>
      <x:c r="W260" s="173"/>
      <x:c r="X260" s="173"/>
      <x:c r="Y260" s="173"/>
      <x:c r="Z260" s="173"/>
    </x:row>
    <x:row r="261" ht="15" hidden="0" customHeight="1">
      <x:c r="A261" s="173"/>
      <x:c r="B261" s="173"/>
      <x:c r="C261" s="173"/>
      <x:c r="D261" s="173"/>
      <x:c r="E261" s="173"/>
      <x:c r="F261" s="173"/>
      <x:c r="G261" s="178"/>
      <x:c r="H261" s="173"/>
      <x:c r="I261" s="173"/>
      <x:c r="J261" s="173"/>
      <x:c r="K261" s="173"/>
      <x:c r="L261" s="173"/>
      <x:c r="M261" s="173"/>
      <x:c r="N261" s="173"/>
      <x:c r="O261" s="173"/>
      <x:c r="P261" s="173"/>
      <x:c r="Q261" s="173"/>
      <x:c r="R261" s="173"/>
      <x:c r="S261" s="173"/>
      <x:c r="T261" s="173"/>
      <x:c r="U261" s="173"/>
      <x:c r="V261" s="173"/>
      <x:c r="W261" s="173"/>
      <x:c r="X261" s="173"/>
      <x:c r="Y261" s="173"/>
      <x:c r="Z261" s="173"/>
    </x:row>
    <x:row r="262" ht="15" hidden="0" customHeight="1">
      <x:c r="A262" s="173"/>
      <x:c r="B262" s="173"/>
      <x:c r="C262" s="173"/>
      <x:c r="D262" s="173"/>
      <x:c r="E262" s="173"/>
      <x:c r="F262" s="173"/>
      <x:c r="G262" s="178"/>
      <x:c r="H262" s="173"/>
      <x:c r="I262" s="173"/>
      <x:c r="J262" s="173"/>
      <x:c r="K262" s="173"/>
      <x:c r="L262" s="173"/>
      <x:c r="M262" s="173"/>
      <x:c r="N262" s="173"/>
      <x:c r="O262" s="173"/>
      <x:c r="P262" s="173"/>
      <x:c r="Q262" s="173"/>
      <x:c r="R262" s="173"/>
      <x:c r="S262" s="173"/>
      <x:c r="T262" s="173"/>
      <x:c r="U262" s="173"/>
      <x:c r="V262" s="173"/>
      <x:c r="W262" s="173"/>
      <x:c r="X262" s="173"/>
      <x:c r="Y262" s="173"/>
      <x:c r="Z262" s="173"/>
    </x:row>
    <x:row r="263" ht="15" hidden="0" customHeight="1">
      <x:c r="A263" s="173"/>
      <x:c r="B263" s="173"/>
      <x:c r="C263" s="173"/>
      <x:c r="D263" s="173"/>
      <x:c r="E263" s="173"/>
      <x:c r="F263" s="173"/>
      <x:c r="G263" s="178"/>
      <x:c r="H263" s="173"/>
      <x:c r="I263" s="173"/>
      <x:c r="J263" s="173"/>
      <x:c r="K263" s="173"/>
      <x:c r="L263" s="173"/>
      <x:c r="M263" s="173"/>
      <x:c r="N263" s="173"/>
      <x:c r="O263" s="173"/>
      <x:c r="P263" s="173"/>
      <x:c r="Q263" s="173"/>
      <x:c r="R263" s="173"/>
      <x:c r="S263" s="173"/>
      <x:c r="T263" s="173"/>
      <x:c r="U263" s="173"/>
      <x:c r="V263" s="173"/>
      <x:c r="W263" s="173"/>
      <x:c r="X263" s="173"/>
      <x:c r="Y263" s="173"/>
      <x:c r="Z263" s="173"/>
    </x:row>
    <x:row r="264" ht="15" hidden="0" customHeight="1">
      <x:c r="A264" s="173"/>
      <x:c r="B264" s="173"/>
      <x:c r="C264" s="173"/>
      <x:c r="D264" s="173"/>
      <x:c r="E264" s="173"/>
      <x:c r="F264" s="173"/>
      <x:c r="G264" s="178"/>
      <x:c r="H264" s="173"/>
      <x:c r="I264" s="173"/>
      <x:c r="J264" s="173"/>
      <x:c r="K264" s="173"/>
      <x:c r="L264" s="173"/>
      <x:c r="M264" s="173"/>
      <x:c r="N264" s="173"/>
      <x:c r="O264" s="173"/>
      <x:c r="P264" s="173"/>
      <x:c r="Q264" s="173"/>
      <x:c r="R264" s="173"/>
      <x:c r="S264" s="173"/>
      <x:c r="T264" s="173"/>
      <x:c r="U264" s="173"/>
      <x:c r="V264" s="173"/>
      <x:c r="W264" s="173"/>
      <x:c r="X264" s="173"/>
      <x:c r="Y264" s="173"/>
      <x:c r="Z264" s="173"/>
    </x:row>
    <x:row r="265" ht="15" hidden="0" customHeight="1">
      <x:c r="A265" s="173"/>
      <x:c r="B265" s="173"/>
      <x:c r="C265" s="173"/>
      <x:c r="D265" s="173"/>
      <x:c r="E265" s="173"/>
      <x:c r="F265" s="173"/>
      <x:c r="G265" s="178"/>
      <x:c r="H265" s="173"/>
      <x:c r="I265" s="173"/>
      <x:c r="J265" s="173"/>
      <x:c r="K265" s="173"/>
      <x:c r="L265" s="173"/>
      <x:c r="M265" s="173"/>
      <x:c r="N265" s="173"/>
      <x:c r="O265" s="173"/>
      <x:c r="P265" s="173"/>
      <x:c r="Q265" s="173"/>
      <x:c r="R265" s="173"/>
      <x:c r="S265" s="173"/>
      <x:c r="T265" s="173"/>
      <x:c r="U265" s="173"/>
      <x:c r="V265" s="173"/>
      <x:c r="W265" s="173"/>
      <x:c r="X265" s="173"/>
      <x:c r="Y265" s="173"/>
      <x:c r="Z265" s="173"/>
    </x:row>
    <x:row r="266" ht="15" hidden="0" customHeight="1">
      <x:c r="A266" s="173"/>
      <x:c r="B266" s="173"/>
      <x:c r="C266" s="173"/>
      <x:c r="D266" s="173"/>
      <x:c r="E266" s="173"/>
      <x:c r="F266" s="173"/>
      <x:c r="G266" s="178"/>
      <x:c r="H266" s="173"/>
      <x:c r="I266" s="173"/>
      <x:c r="J266" s="173"/>
      <x:c r="K266" s="173"/>
      <x:c r="L266" s="173"/>
      <x:c r="M266" s="173"/>
      <x:c r="N266" s="173"/>
      <x:c r="O266" s="173"/>
      <x:c r="P266" s="173"/>
      <x:c r="Q266" s="173"/>
      <x:c r="R266" s="173"/>
      <x:c r="S266" s="173"/>
      <x:c r="T266" s="173"/>
      <x:c r="U266" s="173"/>
      <x:c r="V266" s="173"/>
      <x:c r="W266" s="173"/>
      <x:c r="X266" s="173"/>
      <x:c r="Y266" s="173"/>
      <x:c r="Z266" s="173"/>
    </x:row>
    <x:row r="267" ht="15" hidden="0" customHeight="1">
      <x:c r="A267" s="173"/>
      <x:c r="B267" s="173"/>
      <x:c r="C267" s="173"/>
      <x:c r="D267" s="173"/>
      <x:c r="E267" s="173"/>
      <x:c r="F267" s="173"/>
      <x:c r="G267" s="178"/>
      <x:c r="H267" s="173"/>
      <x:c r="I267" s="173"/>
      <x:c r="J267" s="173"/>
      <x:c r="K267" s="173"/>
      <x:c r="L267" s="173"/>
      <x:c r="M267" s="173"/>
      <x:c r="N267" s="173"/>
      <x:c r="O267" s="173"/>
      <x:c r="P267" s="173"/>
      <x:c r="Q267" s="173"/>
      <x:c r="R267" s="173"/>
      <x:c r="S267" s="173"/>
      <x:c r="T267" s="173"/>
      <x:c r="U267" s="173"/>
      <x:c r="V267" s="173"/>
      <x:c r="W267" s="173"/>
      <x:c r="X267" s="173"/>
      <x:c r="Y267" s="173"/>
      <x:c r="Z267" s="173"/>
    </x:row>
    <x:row r="268" ht="15" hidden="0" customHeight="1">
      <x:c r="A268" s="173"/>
      <x:c r="B268" s="173"/>
      <x:c r="C268" s="173"/>
      <x:c r="D268" s="173"/>
      <x:c r="E268" s="173"/>
      <x:c r="F268" s="173"/>
      <x:c r="G268" s="178"/>
      <x:c r="H268" s="173"/>
      <x:c r="I268" s="173"/>
      <x:c r="J268" s="173"/>
      <x:c r="K268" s="173"/>
      <x:c r="L268" s="173"/>
      <x:c r="M268" s="173"/>
      <x:c r="N268" s="173"/>
      <x:c r="O268" s="173"/>
      <x:c r="P268" s="173"/>
      <x:c r="Q268" s="173"/>
      <x:c r="R268" s="173"/>
      <x:c r="S268" s="173"/>
      <x:c r="T268" s="173"/>
      <x:c r="U268" s="173"/>
      <x:c r="V268" s="173"/>
      <x:c r="W268" s="173"/>
      <x:c r="X268" s="173"/>
      <x:c r="Y268" s="173"/>
      <x:c r="Z268" s="173"/>
    </x:row>
    <x:row r="269" ht="15" hidden="0" customHeight="1">
      <x:c r="A269" s="173"/>
      <x:c r="B269" s="173"/>
      <x:c r="C269" s="173"/>
      <x:c r="D269" s="173"/>
      <x:c r="E269" s="173"/>
      <x:c r="F269" s="173"/>
      <x:c r="G269" s="178"/>
      <x:c r="H269" s="173"/>
      <x:c r="I269" s="173"/>
      <x:c r="J269" s="173"/>
      <x:c r="K269" s="173"/>
      <x:c r="L269" s="173"/>
      <x:c r="M269" s="173"/>
      <x:c r="N269" s="173"/>
      <x:c r="O269" s="173"/>
      <x:c r="P269" s="173"/>
      <x:c r="Q269" s="173"/>
      <x:c r="R269" s="173"/>
      <x:c r="S269" s="173"/>
      <x:c r="T269" s="173"/>
      <x:c r="U269" s="173"/>
      <x:c r="V269" s="173"/>
      <x:c r="W269" s="173"/>
      <x:c r="X269" s="173"/>
      <x:c r="Y269" s="173"/>
      <x:c r="Z269" s="173"/>
    </x:row>
    <x:row r="270" ht="15" hidden="0" customHeight="1">
      <x:c r="A270" s="173"/>
      <x:c r="B270" s="173"/>
      <x:c r="C270" s="173"/>
      <x:c r="D270" s="173"/>
      <x:c r="E270" s="173"/>
      <x:c r="F270" s="173"/>
      <x:c r="G270" s="178"/>
      <x:c r="H270" s="173"/>
      <x:c r="I270" s="173"/>
      <x:c r="J270" s="173"/>
      <x:c r="K270" s="173"/>
      <x:c r="L270" s="173"/>
      <x:c r="M270" s="173"/>
      <x:c r="N270" s="173"/>
      <x:c r="O270" s="173"/>
      <x:c r="P270" s="173"/>
      <x:c r="Q270" s="173"/>
      <x:c r="R270" s="173"/>
      <x:c r="S270" s="173"/>
      <x:c r="T270" s="173"/>
      <x:c r="U270" s="173"/>
      <x:c r="V270" s="173"/>
      <x:c r="W270" s="173"/>
      <x:c r="X270" s="173"/>
      <x:c r="Y270" s="173"/>
      <x:c r="Z270" s="173"/>
    </x:row>
    <x:row r="271" ht="15" hidden="0" customHeight="1">
      <x:c r="A271" s="173"/>
      <x:c r="B271" s="173"/>
      <x:c r="C271" s="173"/>
      <x:c r="D271" s="173"/>
      <x:c r="E271" s="173"/>
      <x:c r="F271" s="173"/>
      <x:c r="G271" s="178"/>
      <x:c r="H271" s="173"/>
      <x:c r="I271" s="173"/>
      <x:c r="J271" s="173"/>
      <x:c r="K271" s="173"/>
      <x:c r="L271" s="173"/>
      <x:c r="M271" s="173"/>
      <x:c r="N271" s="173"/>
      <x:c r="O271" s="173"/>
      <x:c r="P271" s="173"/>
      <x:c r="Q271" s="173"/>
      <x:c r="R271" s="173"/>
      <x:c r="S271" s="173"/>
      <x:c r="T271" s="173"/>
      <x:c r="U271" s="173"/>
      <x:c r="V271" s="173"/>
      <x:c r="W271" s="173"/>
      <x:c r="X271" s="173"/>
      <x:c r="Y271" s="173"/>
      <x:c r="Z271" s="173"/>
    </x:row>
    <x:row r="272" ht="15" hidden="0" customHeight="1">
      <x:c r="A272" s="173"/>
      <x:c r="B272" s="173"/>
      <x:c r="C272" s="173"/>
      <x:c r="D272" s="173"/>
      <x:c r="E272" s="173"/>
      <x:c r="F272" s="173"/>
      <x:c r="G272" s="178"/>
      <x:c r="H272" s="173"/>
      <x:c r="I272" s="173"/>
      <x:c r="J272" s="173"/>
      <x:c r="K272" s="173"/>
      <x:c r="L272" s="173"/>
      <x:c r="M272" s="173"/>
      <x:c r="N272" s="173"/>
      <x:c r="O272" s="173"/>
      <x:c r="P272" s="173"/>
      <x:c r="Q272" s="173"/>
      <x:c r="R272" s="173"/>
      <x:c r="S272" s="173"/>
      <x:c r="T272" s="173"/>
      <x:c r="U272" s="173"/>
      <x:c r="V272" s="173"/>
      <x:c r="W272" s="173"/>
      <x:c r="X272" s="173"/>
      <x:c r="Y272" s="173"/>
      <x:c r="Z272" s="173"/>
    </x:row>
    <x:row r="273" ht="15" hidden="0" customHeight="1">
      <x:c r="A273" s="173"/>
      <x:c r="B273" s="173"/>
      <x:c r="C273" s="173"/>
      <x:c r="D273" s="173"/>
      <x:c r="E273" s="173"/>
      <x:c r="F273" s="173"/>
      <x:c r="G273" s="178"/>
      <x:c r="H273" s="173"/>
      <x:c r="I273" s="173"/>
      <x:c r="J273" s="173"/>
      <x:c r="K273" s="173"/>
      <x:c r="L273" s="173"/>
      <x:c r="M273" s="173"/>
      <x:c r="N273" s="173"/>
      <x:c r="O273" s="173"/>
      <x:c r="P273" s="173"/>
      <x:c r="Q273" s="173"/>
      <x:c r="R273" s="173"/>
      <x:c r="S273" s="173"/>
      <x:c r="T273" s="173"/>
      <x:c r="U273" s="173"/>
      <x:c r="V273" s="173"/>
      <x:c r="W273" s="173"/>
      <x:c r="X273" s="173"/>
      <x:c r="Y273" s="173"/>
      <x:c r="Z273" s="173"/>
    </x:row>
    <x:row r="274" ht="15" hidden="0" customHeight="1">
      <x:c r="A274" s="173"/>
      <x:c r="B274" s="173"/>
      <x:c r="C274" s="173"/>
      <x:c r="D274" s="173"/>
      <x:c r="E274" s="173"/>
      <x:c r="F274" s="173"/>
      <x:c r="G274" s="178"/>
      <x:c r="H274" s="173"/>
      <x:c r="I274" s="173"/>
      <x:c r="J274" s="173"/>
      <x:c r="K274" s="173"/>
      <x:c r="L274" s="173"/>
      <x:c r="M274" s="173"/>
      <x:c r="N274" s="173"/>
      <x:c r="O274" s="173"/>
      <x:c r="P274" s="173"/>
      <x:c r="Q274" s="173"/>
      <x:c r="R274" s="173"/>
      <x:c r="S274" s="173"/>
      <x:c r="T274" s="173"/>
      <x:c r="U274" s="173"/>
      <x:c r="V274" s="173"/>
      <x:c r="W274" s="173"/>
      <x:c r="X274" s="173"/>
      <x:c r="Y274" s="173"/>
      <x:c r="Z274" s="173"/>
    </x:row>
    <x:row r="275" ht="15" hidden="0" customHeight="1">
      <x:c r="A275" s="173"/>
      <x:c r="B275" s="173"/>
      <x:c r="C275" s="173"/>
      <x:c r="D275" s="173"/>
      <x:c r="E275" s="173"/>
      <x:c r="F275" s="173"/>
      <x:c r="G275" s="178"/>
      <x:c r="H275" s="173"/>
      <x:c r="I275" s="173"/>
      <x:c r="J275" s="173"/>
      <x:c r="K275" s="173"/>
      <x:c r="L275" s="173"/>
      <x:c r="M275" s="173"/>
      <x:c r="N275" s="173"/>
      <x:c r="O275" s="173"/>
      <x:c r="P275" s="173"/>
      <x:c r="Q275" s="173"/>
      <x:c r="R275" s="173"/>
      <x:c r="S275" s="173"/>
      <x:c r="T275" s="173"/>
      <x:c r="U275" s="173"/>
      <x:c r="V275" s="173"/>
      <x:c r="W275" s="173"/>
      <x:c r="X275" s="173"/>
      <x:c r="Y275" s="173"/>
      <x:c r="Z275" s="173"/>
    </x:row>
    <x:row r="276" ht="15" hidden="0" customHeight="1">
      <x:c r="A276" s="173"/>
      <x:c r="B276" s="173"/>
      <x:c r="C276" s="173"/>
      <x:c r="D276" s="173"/>
      <x:c r="E276" s="173"/>
      <x:c r="F276" s="173"/>
      <x:c r="G276" s="178"/>
      <x:c r="H276" s="173"/>
      <x:c r="I276" s="173"/>
      <x:c r="J276" s="173"/>
      <x:c r="K276" s="173"/>
      <x:c r="L276" s="173"/>
      <x:c r="M276" s="173"/>
      <x:c r="N276" s="173"/>
      <x:c r="O276" s="173"/>
      <x:c r="P276" s="173"/>
      <x:c r="Q276" s="173"/>
      <x:c r="R276" s="173"/>
      <x:c r="S276" s="173"/>
      <x:c r="T276" s="173"/>
      <x:c r="U276" s="173"/>
      <x:c r="V276" s="173"/>
      <x:c r="W276" s="173"/>
      <x:c r="X276" s="173"/>
      <x:c r="Y276" s="173"/>
      <x:c r="Z276" s="173"/>
    </x:row>
    <x:row r="277" ht="15" hidden="0" customHeight="1">
      <x:c r="A277" s="173"/>
      <x:c r="B277" s="173"/>
      <x:c r="C277" s="173"/>
      <x:c r="D277" s="173"/>
      <x:c r="E277" s="173"/>
      <x:c r="F277" s="173"/>
      <x:c r="G277" s="178"/>
      <x:c r="H277" s="173"/>
      <x:c r="I277" s="173"/>
      <x:c r="J277" s="173"/>
      <x:c r="K277" s="173"/>
      <x:c r="L277" s="173"/>
      <x:c r="M277" s="173"/>
      <x:c r="N277" s="173"/>
      <x:c r="O277" s="173"/>
      <x:c r="P277" s="173"/>
      <x:c r="Q277" s="173"/>
      <x:c r="R277" s="173"/>
      <x:c r="S277" s="173"/>
      <x:c r="T277" s="173"/>
      <x:c r="U277" s="173"/>
      <x:c r="V277" s="173"/>
      <x:c r="W277" s="173"/>
      <x:c r="X277" s="173"/>
      <x:c r="Y277" s="173"/>
      <x:c r="Z277" s="173"/>
    </x:row>
    <x:row r="278" ht="15" hidden="0" customHeight="1">
      <x:c r="A278" s="173"/>
      <x:c r="B278" s="173"/>
      <x:c r="C278" s="173"/>
      <x:c r="D278" s="173"/>
      <x:c r="E278" s="173"/>
      <x:c r="F278" s="173"/>
      <x:c r="G278" s="178"/>
      <x:c r="H278" s="173"/>
      <x:c r="I278" s="173"/>
      <x:c r="J278" s="173"/>
      <x:c r="K278" s="173"/>
      <x:c r="L278" s="173"/>
      <x:c r="M278" s="173"/>
      <x:c r="N278" s="173"/>
      <x:c r="O278" s="173"/>
      <x:c r="P278" s="173"/>
      <x:c r="Q278" s="173"/>
      <x:c r="R278" s="173"/>
      <x:c r="S278" s="173"/>
      <x:c r="T278" s="173"/>
      <x:c r="U278" s="173"/>
      <x:c r="V278" s="173"/>
      <x:c r="W278" s="173"/>
      <x:c r="X278" s="173"/>
      <x:c r="Y278" s="173"/>
      <x:c r="Z278" s="173"/>
    </x:row>
    <x:row r="279" ht="15" hidden="0" customHeight="1">
      <x:c r="A279" s="173"/>
      <x:c r="B279" s="173"/>
      <x:c r="C279" s="173"/>
      <x:c r="D279" s="173"/>
      <x:c r="E279" s="173"/>
      <x:c r="F279" s="173"/>
      <x:c r="G279" s="178"/>
      <x:c r="H279" s="173"/>
      <x:c r="I279" s="173"/>
      <x:c r="J279" s="173"/>
      <x:c r="K279" s="173"/>
      <x:c r="L279" s="173"/>
      <x:c r="M279" s="173"/>
      <x:c r="N279" s="173"/>
      <x:c r="O279" s="173"/>
      <x:c r="P279" s="173"/>
      <x:c r="Q279" s="173"/>
      <x:c r="R279" s="173"/>
      <x:c r="S279" s="173"/>
      <x:c r="T279" s="173"/>
      <x:c r="U279" s="173"/>
      <x:c r="V279" s="173"/>
      <x:c r="W279" s="173"/>
      <x:c r="X279" s="173"/>
      <x:c r="Y279" s="173"/>
      <x:c r="Z279" s="173"/>
    </x:row>
    <x:row r="280" ht="15" hidden="0" customHeight="1">
      <x:c r="A280" s="173"/>
      <x:c r="B280" s="173"/>
      <x:c r="C280" s="173"/>
      <x:c r="D280" s="173"/>
      <x:c r="E280" s="173"/>
      <x:c r="F280" s="173"/>
      <x:c r="G280" s="178"/>
      <x:c r="H280" s="173"/>
      <x:c r="I280" s="173"/>
      <x:c r="J280" s="173"/>
      <x:c r="K280" s="173"/>
      <x:c r="L280" s="173"/>
      <x:c r="M280" s="173"/>
      <x:c r="N280" s="173"/>
      <x:c r="O280" s="173"/>
      <x:c r="P280" s="173"/>
      <x:c r="Q280" s="173"/>
      <x:c r="R280" s="173"/>
      <x:c r="S280" s="173"/>
      <x:c r="T280" s="173"/>
      <x:c r="U280" s="173"/>
      <x:c r="V280" s="173"/>
      <x:c r="W280" s="173"/>
      <x:c r="X280" s="173"/>
      <x:c r="Y280" s="173"/>
      <x:c r="Z280" s="173"/>
    </x:row>
    <x:row r="281" ht="15" hidden="0" customHeight="1">
      <x:c r="A281" s="173"/>
      <x:c r="B281" s="173"/>
      <x:c r="C281" s="173"/>
      <x:c r="D281" s="173"/>
      <x:c r="E281" s="173"/>
      <x:c r="F281" s="173"/>
      <x:c r="G281" s="178"/>
      <x:c r="H281" s="173"/>
      <x:c r="I281" s="173"/>
      <x:c r="J281" s="173"/>
      <x:c r="K281" s="173"/>
      <x:c r="L281" s="173"/>
      <x:c r="M281" s="173"/>
      <x:c r="N281" s="173"/>
      <x:c r="O281" s="173"/>
      <x:c r="P281" s="173"/>
      <x:c r="Q281" s="173"/>
      <x:c r="R281" s="173"/>
      <x:c r="S281" s="173"/>
      <x:c r="T281" s="173"/>
      <x:c r="U281" s="173"/>
      <x:c r="V281" s="173"/>
      <x:c r="W281" s="173"/>
      <x:c r="X281" s="173"/>
      <x:c r="Y281" s="173"/>
      <x:c r="Z281" s="173"/>
    </x:row>
    <x:row r="282" ht="15" hidden="0" customHeight="1">
      <x:c r="A282" s="173"/>
      <x:c r="B282" s="173"/>
      <x:c r="C282" s="173"/>
      <x:c r="D282" s="173"/>
      <x:c r="E282" s="173"/>
      <x:c r="F282" s="173"/>
      <x:c r="G282" s="178"/>
      <x:c r="H282" s="173"/>
      <x:c r="I282" s="173"/>
      <x:c r="J282" s="173"/>
      <x:c r="K282" s="173"/>
      <x:c r="L282" s="173"/>
      <x:c r="M282" s="173"/>
      <x:c r="N282" s="173"/>
      <x:c r="O282" s="173"/>
      <x:c r="P282" s="173"/>
      <x:c r="Q282" s="173"/>
      <x:c r="R282" s="173"/>
      <x:c r="S282" s="173"/>
      <x:c r="T282" s="173"/>
      <x:c r="U282" s="173"/>
      <x:c r="V282" s="173"/>
      <x:c r="W282" s="173"/>
      <x:c r="X282" s="173"/>
      <x:c r="Y282" s="173"/>
      <x:c r="Z282" s="173"/>
    </x:row>
    <x:row r="283" ht="15" hidden="0" customHeight="1">
      <x:c r="A283" s="173"/>
      <x:c r="B283" s="173"/>
      <x:c r="C283" s="173"/>
      <x:c r="D283" s="173"/>
      <x:c r="E283" s="173"/>
      <x:c r="F283" s="173"/>
      <x:c r="G283" s="178"/>
      <x:c r="H283" s="173"/>
      <x:c r="I283" s="173"/>
      <x:c r="J283" s="173"/>
      <x:c r="K283" s="173"/>
      <x:c r="L283" s="173"/>
      <x:c r="M283" s="173"/>
      <x:c r="N283" s="173"/>
      <x:c r="O283" s="173"/>
      <x:c r="P283" s="173"/>
      <x:c r="Q283" s="173"/>
      <x:c r="R283" s="173"/>
      <x:c r="S283" s="173"/>
      <x:c r="T283" s="173"/>
      <x:c r="U283" s="173"/>
      <x:c r="V283" s="173"/>
      <x:c r="W283" s="173"/>
      <x:c r="X283" s="173"/>
      <x:c r="Y283" s="173"/>
      <x:c r="Z283" s="173"/>
    </x:row>
    <x:row r="284" ht="15" hidden="0" customHeight="1">
      <x:c r="A284" s="173"/>
      <x:c r="B284" s="173"/>
      <x:c r="C284" s="173"/>
      <x:c r="D284" s="173"/>
      <x:c r="E284" s="173"/>
      <x:c r="F284" s="173"/>
      <x:c r="G284" s="178"/>
      <x:c r="H284" s="173"/>
      <x:c r="I284" s="173"/>
      <x:c r="J284" s="173"/>
      <x:c r="K284" s="173"/>
      <x:c r="L284" s="173"/>
      <x:c r="M284" s="173"/>
      <x:c r="N284" s="173"/>
      <x:c r="O284" s="173"/>
      <x:c r="P284" s="173"/>
      <x:c r="Q284" s="173"/>
      <x:c r="R284" s="173"/>
      <x:c r="S284" s="173"/>
      <x:c r="T284" s="173"/>
      <x:c r="U284" s="173"/>
      <x:c r="V284" s="173"/>
      <x:c r="W284" s="173"/>
      <x:c r="X284" s="173"/>
      <x:c r="Y284" s="173"/>
      <x:c r="Z284" s="173"/>
    </x:row>
    <x:row r="285" ht="15" hidden="0" customHeight="1">
      <x:c r="A285" s="173"/>
      <x:c r="B285" s="173"/>
      <x:c r="C285" s="173"/>
      <x:c r="D285" s="173"/>
      <x:c r="E285" s="173"/>
      <x:c r="F285" s="173"/>
      <x:c r="G285" s="178"/>
      <x:c r="H285" s="173"/>
      <x:c r="I285" s="173"/>
      <x:c r="J285" s="173"/>
      <x:c r="K285" s="173"/>
      <x:c r="L285" s="173"/>
      <x:c r="M285" s="173"/>
      <x:c r="N285" s="173"/>
      <x:c r="O285" s="173"/>
      <x:c r="P285" s="173"/>
      <x:c r="Q285" s="173"/>
      <x:c r="R285" s="173"/>
      <x:c r="S285" s="173"/>
      <x:c r="T285" s="173"/>
      <x:c r="U285" s="173"/>
      <x:c r="V285" s="173"/>
      <x:c r="W285" s="173"/>
      <x:c r="X285" s="173"/>
      <x:c r="Y285" s="173"/>
      <x:c r="Z285" s="173"/>
    </x:row>
    <x:row r="286" ht="15" hidden="0" customHeight="1">
      <x:c r="A286" s="173"/>
      <x:c r="B286" s="173"/>
      <x:c r="C286" s="173"/>
      <x:c r="D286" s="173"/>
      <x:c r="E286" s="173"/>
      <x:c r="F286" s="173"/>
      <x:c r="G286" s="178"/>
      <x:c r="H286" s="173"/>
      <x:c r="I286" s="173"/>
      <x:c r="J286" s="173"/>
      <x:c r="K286" s="173"/>
      <x:c r="L286" s="173"/>
      <x:c r="M286" s="173"/>
      <x:c r="N286" s="173"/>
      <x:c r="O286" s="173"/>
      <x:c r="P286" s="173"/>
      <x:c r="Q286" s="173"/>
      <x:c r="R286" s="173"/>
      <x:c r="S286" s="173"/>
      <x:c r="T286" s="173"/>
      <x:c r="U286" s="173"/>
      <x:c r="V286" s="173"/>
      <x:c r="W286" s="173"/>
      <x:c r="X286" s="173"/>
      <x:c r="Y286" s="173"/>
      <x:c r="Z286" s="173"/>
    </x:row>
    <x:row r="287" ht="15" hidden="0" customHeight="1">
      <x:c r="A287" s="173"/>
      <x:c r="B287" s="173"/>
      <x:c r="C287" s="173"/>
      <x:c r="D287" s="173"/>
      <x:c r="E287" s="173"/>
      <x:c r="F287" s="173"/>
      <x:c r="G287" s="178"/>
      <x:c r="H287" s="173"/>
      <x:c r="I287" s="173"/>
      <x:c r="J287" s="173"/>
      <x:c r="K287" s="173"/>
      <x:c r="L287" s="173"/>
      <x:c r="M287" s="173"/>
      <x:c r="N287" s="173"/>
      <x:c r="O287" s="173"/>
      <x:c r="P287" s="173"/>
      <x:c r="Q287" s="173"/>
      <x:c r="R287" s="173"/>
      <x:c r="S287" s="173"/>
      <x:c r="T287" s="173"/>
      <x:c r="U287" s="173"/>
      <x:c r="V287" s="173"/>
      <x:c r="W287" s="173"/>
      <x:c r="X287" s="173"/>
      <x:c r="Y287" s="173"/>
      <x:c r="Z287" s="173"/>
    </x:row>
    <x:row r="288" ht="15" hidden="0" customHeight="1">
      <x:c r="A288" s="173"/>
      <x:c r="B288" s="173"/>
      <x:c r="C288" s="173"/>
      <x:c r="D288" s="173"/>
      <x:c r="E288" s="173"/>
      <x:c r="F288" s="173"/>
      <x:c r="G288" s="178"/>
      <x:c r="H288" s="173"/>
      <x:c r="I288" s="173"/>
      <x:c r="J288" s="173"/>
      <x:c r="K288" s="173"/>
      <x:c r="L288" s="173"/>
      <x:c r="M288" s="173"/>
      <x:c r="N288" s="173"/>
      <x:c r="O288" s="173"/>
      <x:c r="P288" s="173"/>
      <x:c r="Q288" s="173"/>
      <x:c r="R288" s="173"/>
      <x:c r="S288" s="173"/>
      <x:c r="T288" s="173"/>
      <x:c r="U288" s="173"/>
      <x:c r="V288" s="173"/>
      <x:c r="W288" s="173"/>
      <x:c r="X288" s="173"/>
      <x:c r="Y288" s="173"/>
      <x:c r="Z288" s="173"/>
    </x:row>
    <x:row r="289" ht="15" hidden="0" customHeight="1">
      <x:c r="A289" s="173"/>
      <x:c r="B289" s="173"/>
      <x:c r="C289" s="173"/>
      <x:c r="D289" s="173"/>
      <x:c r="E289" s="173"/>
      <x:c r="F289" s="173"/>
      <x:c r="G289" s="178"/>
      <x:c r="H289" s="173"/>
      <x:c r="I289" s="173"/>
      <x:c r="J289" s="173"/>
      <x:c r="K289" s="173"/>
      <x:c r="L289" s="173"/>
      <x:c r="M289" s="173"/>
      <x:c r="N289" s="173"/>
      <x:c r="O289" s="173"/>
      <x:c r="P289" s="173"/>
      <x:c r="Q289" s="173"/>
      <x:c r="R289" s="173"/>
      <x:c r="S289" s="173"/>
      <x:c r="T289" s="173"/>
      <x:c r="U289" s="173"/>
      <x:c r="V289" s="173"/>
      <x:c r="W289" s="173"/>
      <x:c r="X289" s="173"/>
      <x:c r="Y289" s="173"/>
      <x:c r="Z289" s="173"/>
    </x:row>
    <x:row r="290" ht="15" hidden="0" customHeight="1">
      <x:c r="A290" s="173"/>
      <x:c r="B290" s="173"/>
      <x:c r="C290" s="173"/>
      <x:c r="D290" s="173"/>
      <x:c r="E290" s="173"/>
      <x:c r="F290" s="173"/>
      <x:c r="G290" s="178"/>
      <x:c r="H290" s="173"/>
      <x:c r="I290" s="173"/>
      <x:c r="J290" s="173"/>
      <x:c r="K290" s="173"/>
      <x:c r="L290" s="173"/>
      <x:c r="M290" s="173"/>
      <x:c r="N290" s="173"/>
      <x:c r="O290" s="173"/>
      <x:c r="P290" s="173"/>
      <x:c r="Q290" s="173"/>
      <x:c r="R290" s="173"/>
      <x:c r="S290" s="173"/>
      <x:c r="T290" s="173"/>
      <x:c r="U290" s="173"/>
      <x:c r="V290" s="173"/>
      <x:c r="W290" s="173"/>
      <x:c r="X290" s="173"/>
      <x:c r="Y290" s="173"/>
      <x:c r="Z290" s="173"/>
    </x:row>
    <x:row r="291" ht="15" hidden="0" customHeight="1">
      <x:c r="A291" s="173"/>
      <x:c r="B291" s="173"/>
      <x:c r="C291" s="173"/>
      <x:c r="D291" s="173"/>
      <x:c r="E291" s="173"/>
      <x:c r="F291" s="173"/>
      <x:c r="G291" s="178"/>
      <x:c r="H291" s="173"/>
      <x:c r="I291" s="173"/>
      <x:c r="J291" s="173"/>
      <x:c r="K291" s="173"/>
      <x:c r="L291" s="173"/>
      <x:c r="M291" s="173"/>
      <x:c r="N291" s="173"/>
      <x:c r="O291" s="173"/>
      <x:c r="P291" s="173"/>
      <x:c r="Q291" s="173"/>
      <x:c r="R291" s="173"/>
      <x:c r="S291" s="173"/>
      <x:c r="T291" s="173"/>
      <x:c r="U291" s="173"/>
      <x:c r="V291" s="173"/>
      <x:c r="W291" s="173"/>
      <x:c r="X291" s="173"/>
      <x:c r="Y291" s="173"/>
      <x:c r="Z291" s="173"/>
    </x:row>
    <x:row r="292" ht="15" hidden="0" customHeight="1">
      <x:c r="A292" s="173"/>
      <x:c r="B292" s="173"/>
      <x:c r="C292" s="173"/>
      <x:c r="D292" s="173"/>
      <x:c r="E292" s="173"/>
      <x:c r="F292" s="173"/>
      <x:c r="G292" s="178"/>
      <x:c r="H292" s="173"/>
      <x:c r="I292" s="173"/>
      <x:c r="J292" s="173"/>
      <x:c r="K292" s="173"/>
      <x:c r="L292" s="173"/>
      <x:c r="M292" s="173"/>
      <x:c r="N292" s="173"/>
      <x:c r="O292" s="173"/>
      <x:c r="P292" s="173"/>
      <x:c r="Q292" s="173"/>
      <x:c r="R292" s="173"/>
      <x:c r="S292" s="173"/>
      <x:c r="T292" s="173"/>
      <x:c r="U292" s="173"/>
      <x:c r="V292" s="173"/>
      <x:c r="W292" s="173"/>
      <x:c r="X292" s="173"/>
      <x:c r="Y292" s="173"/>
      <x:c r="Z292" s="173"/>
    </x:row>
    <x:row r="293" ht="15" hidden="0" customHeight="1">
      <x:c r="A293" s="173"/>
      <x:c r="B293" s="173"/>
      <x:c r="C293" s="173"/>
      <x:c r="D293" s="173"/>
      <x:c r="E293" s="173"/>
      <x:c r="F293" s="173"/>
      <x:c r="G293" s="178"/>
      <x:c r="H293" s="173"/>
      <x:c r="I293" s="173"/>
      <x:c r="J293" s="173"/>
      <x:c r="K293" s="173"/>
      <x:c r="L293" s="173"/>
      <x:c r="M293" s="173"/>
      <x:c r="N293" s="173"/>
      <x:c r="O293" s="173"/>
      <x:c r="P293" s="173"/>
      <x:c r="Q293" s="173"/>
      <x:c r="R293" s="173"/>
      <x:c r="S293" s="173"/>
      <x:c r="T293" s="173"/>
      <x:c r="U293" s="173"/>
      <x:c r="V293" s="173"/>
      <x:c r="W293" s="173"/>
      <x:c r="X293" s="173"/>
      <x:c r="Y293" s="173"/>
      <x:c r="Z293" s="173"/>
    </x:row>
    <x:row r="294" ht="15" hidden="0" customHeight="1">
      <x:c r="A294" s="173"/>
      <x:c r="B294" s="173"/>
      <x:c r="C294" s="173"/>
      <x:c r="D294" s="173"/>
      <x:c r="E294" s="173"/>
      <x:c r="F294" s="173"/>
      <x:c r="G294" s="178"/>
      <x:c r="H294" s="173"/>
      <x:c r="I294" s="173"/>
      <x:c r="J294" s="173"/>
      <x:c r="K294" s="173"/>
      <x:c r="L294" s="173"/>
      <x:c r="M294" s="173"/>
      <x:c r="N294" s="173"/>
      <x:c r="O294" s="173"/>
      <x:c r="P294" s="173"/>
      <x:c r="Q294" s="173"/>
      <x:c r="R294" s="173"/>
      <x:c r="S294" s="173"/>
      <x:c r="T294" s="173"/>
      <x:c r="U294" s="173"/>
      <x:c r="V294" s="173"/>
      <x:c r="W294" s="173"/>
      <x:c r="X294" s="173"/>
      <x:c r="Y294" s="173"/>
      <x:c r="Z294" s="173"/>
    </x:row>
    <x:row r="295" ht="15" hidden="0" customHeight="1">
      <x:c r="A295" s="173"/>
      <x:c r="B295" s="173"/>
      <x:c r="C295" s="173"/>
      <x:c r="D295" s="173"/>
      <x:c r="E295" s="173"/>
      <x:c r="F295" s="173"/>
      <x:c r="G295" s="178"/>
      <x:c r="H295" s="173"/>
      <x:c r="I295" s="173"/>
      <x:c r="J295" s="173"/>
      <x:c r="K295" s="173"/>
      <x:c r="L295" s="173"/>
      <x:c r="M295" s="173"/>
      <x:c r="N295" s="173"/>
      <x:c r="O295" s="173"/>
      <x:c r="P295" s="173"/>
      <x:c r="Q295" s="173"/>
      <x:c r="R295" s="173"/>
      <x:c r="S295" s="173"/>
      <x:c r="T295" s="173"/>
      <x:c r="U295" s="173"/>
      <x:c r="V295" s="173"/>
      <x:c r="W295" s="173"/>
      <x:c r="X295" s="173"/>
      <x:c r="Y295" s="173"/>
      <x:c r="Z295" s="173"/>
    </x:row>
    <x:row r="296" ht="15" hidden="0" customHeight="1">
      <x:c r="A296" s="173"/>
      <x:c r="B296" s="173"/>
      <x:c r="C296" s="173"/>
      <x:c r="D296" s="173"/>
      <x:c r="E296" s="173"/>
      <x:c r="F296" s="173"/>
      <x:c r="G296" s="178"/>
      <x:c r="H296" s="173"/>
      <x:c r="I296" s="173"/>
      <x:c r="J296" s="173"/>
      <x:c r="K296" s="173"/>
      <x:c r="L296" s="173"/>
      <x:c r="M296" s="173"/>
      <x:c r="N296" s="173"/>
      <x:c r="O296" s="173"/>
      <x:c r="P296" s="173"/>
      <x:c r="Q296" s="173"/>
      <x:c r="R296" s="173"/>
      <x:c r="S296" s="173"/>
      <x:c r="T296" s="173"/>
      <x:c r="U296" s="173"/>
      <x:c r="V296" s="173"/>
      <x:c r="W296" s="173"/>
      <x:c r="X296" s="173"/>
      <x:c r="Y296" s="173"/>
      <x:c r="Z296" s="173"/>
    </x:row>
    <x:row r="297" ht="15" hidden="0" customHeight="1">
      <x:c r="A297" s="173"/>
      <x:c r="B297" s="173"/>
      <x:c r="C297" s="173"/>
      <x:c r="D297" s="173"/>
      <x:c r="E297" s="173"/>
      <x:c r="F297" s="173"/>
      <x:c r="G297" s="178"/>
      <x:c r="H297" s="173"/>
      <x:c r="I297" s="173"/>
      <x:c r="J297" s="173"/>
      <x:c r="K297" s="173"/>
      <x:c r="L297" s="173"/>
      <x:c r="M297" s="173"/>
      <x:c r="N297" s="173"/>
      <x:c r="O297" s="173"/>
      <x:c r="P297" s="173"/>
      <x:c r="Q297" s="173"/>
      <x:c r="R297" s="173"/>
      <x:c r="S297" s="173"/>
      <x:c r="T297" s="173"/>
      <x:c r="U297" s="173"/>
      <x:c r="V297" s="173"/>
      <x:c r="W297" s="173"/>
      <x:c r="X297" s="173"/>
      <x:c r="Y297" s="173"/>
      <x:c r="Z297" s="173"/>
    </x:row>
    <x:row r="298" ht="15" hidden="0" customHeight="1">
      <x:c r="A298" s="173"/>
      <x:c r="B298" s="173"/>
      <x:c r="C298" s="173"/>
      <x:c r="D298" s="173"/>
      <x:c r="E298" s="173"/>
      <x:c r="F298" s="173"/>
      <x:c r="G298" s="178"/>
      <x:c r="H298" s="173"/>
      <x:c r="I298" s="173"/>
      <x:c r="J298" s="173"/>
      <x:c r="K298" s="173"/>
      <x:c r="L298" s="173"/>
      <x:c r="M298" s="173"/>
      <x:c r="N298" s="173"/>
      <x:c r="O298" s="173"/>
      <x:c r="P298" s="173"/>
      <x:c r="Q298" s="173"/>
      <x:c r="R298" s="173"/>
      <x:c r="S298" s="173"/>
      <x:c r="T298" s="173"/>
      <x:c r="U298" s="173"/>
      <x:c r="V298" s="173"/>
      <x:c r="W298" s="173"/>
      <x:c r="X298" s="173"/>
      <x:c r="Y298" s="173"/>
      <x:c r="Z298" s="173"/>
    </x:row>
    <x:row r="299" ht="15" hidden="0" customHeight="1">
      <x:c r="A299" s="173"/>
      <x:c r="B299" s="173"/>
      <x:c r="C299" s="173"/>
      <x:c r="D299" s="173"/>
      <x:c r="E299" s="173"/>
      <x:c r="F299" s="173"/>
      <x:c r="G299" s="178"/>
      <x:c r="H299" s="173"/>
      <x:c r="I299" s="173"/>
      <x:c r="J299" s="173"/>
      <x:c r="K299" s="173"/>
      <x:c r="L299" s="173"/>
      <x:c r="M299" s="173"/>
      <x:c r="N299" s="173"/>
      <x:c r="O299" s="173"/>
      <x:c r="P299" s="173"/>
      <x:c r="Q299" s="173"/>
      <x:c r="R299" s="173"/>
      <x:c r="S299" s="173"/>
      <x:c r="T299" s="173"/>
      <x:c r="U299" s="173"/>
      <x:c r="V299" s="173"/>
      <x:c r="W299" s="173"/>
      <x:c r="X299" s="173"/>
      <x:c r="Y299" s="173"/>
      <x:c r="Z299" s="173"/>
    </x:row>
    <x:row r="300" ht="15" hidden="0" customHeight="1">
      <x:c r="A300" s="173"/>
      <x:c r="B300" s="173"/>
      <x:c r="C300" s="173"/>
      <x:c r="D300" s="173"/>
      <x:c r="E300" s="173"/>
      <x:c r="F300" s="173"/>
      <x:c r="G300" s="178"/>
      <x:c r="H300" s="173"/>
      <x:c r="I300" s="173"/>
      <x:c r="J300" s="173"/>
      <x:c r="K300" s="173"/>
      <x:c r="L300" s="173"/>
      <x:c r="M300" s="173"/>
      <x:c r="N300" s="173"/>
      <x:c r="O300" s="173"/>
      <x:c r="P300" s="173"/>
      <x:c r="Q300" s="173"/>
      <x:c r="R300" s="173"/>
      <x:c r="S300" s="173"/>
      <x:c r="T300" s="173"/>
      <x:c r="U300" s="173"/>
      <x:c r="V300" s="173"/>
      <x:c r="W300" s="173"/>
      <x:c r="X300" s="173"/>
      <x:c r="Y300" s="173"/>
      <x:c r="Z300" s="173"/>
    </x:row>
    <x:row r="301" ht="15" hidden="0" customHeight="1">
      <x:c r="A301" s="173"/>
      <x:c r="B301" s="173"/>
      <x:c r="C301" s="173"/>
      <x:c r="D301" s="173"/>
      <x:c r="E301" s="173"/>
      <x:c r="F301" s="173"/>
      <x:c r="G301" s="178"/>
      <x:c r="H301" s="173"/>
      <x:c r="I301" s="173"/>
      <x:c r="J301" s="173"/>
      <x:c r="K301" s="173"/>
      <x:c r="L301" s="173"/>
      <x:c r="M301" s="173"/>
      <x:c r="N301" s="173"/>
      <x:c r="O301" s="173"/>
      <x:c r="P301" s="173"/>
      <x:c r="Q301" s="173"/>
      <x:c r="R301" s="173"/>
      <x:c r="S301" s="173"/>
      <x:c r="T301" s="173"/>
      <x:c r="U301" s="173"/>
      <x:c r="V301" s="173"/>
      <x:c r="W301" s="173"/>
      <x:c r="X301" s="173"/>
      <x:c r="Y301" s="173"/>
      <x:c r="Z301" s="173"/>
    </x:row>
    <x:row r="302" ht="15" hidden="0" customHeight="1">
      <x:c r="A302" s="173"/>
      <x:c r="B302" s="173"/>
      <x:c r="C302" s="173"/>
      <x:c r="D302" s="173"/>
      <x:c r="E302" s="173"/>
      <x:c r="F302" s="173"/>
      <x:c r="G302" s="178"/>
      <x:c r="H302" s="173"/>
      <x:c r="I302" s="173"/>
      <x:c r="J302" s="173"/>
      <x:c r="K302" s="173"/>
      <x:c r="L302" s="173"/>
      <x:c r="M302" s="173"/>
      <x:c r="N302" s="173"/>
      <x:c r="O302" s="173"/>
      <x:c r="P302" s="173"/>
      <x:c r="Q302" s="173"/>
      <x:c r="R302" s="173"/>
      <x:c r="S302" s="173"/>
      <x:c r="T302" s="173"/>
      <x:c r="U302" s="173"/>
      <x:c r="V302" s="173"/>
      <x:c r="W302" s="173"/>
      <x:c r="X302" s="173"/>
      <x:c r="Y302" s="173"/>
      <x:c r="Z302" s="173"/>
    </x:row>
    <x:row r="303" ht="15" hidden="0" customHeight="1">
      <x:c r="A303" s="173"/>
      <x:c r="B303" s="173"/>
      <x:c r="C303" s="173"/>
      <x:c r="D303" s="173"/>
      <x:c r="E303" s="173"/>
      <x:c r="F303" s="173"/>
      <x:c r="G303" s="178"/>
      <x:c r="H303" s="173"/>
      <x:c r="I303" s="173"/>
      <x:c r="J303" s="173"/>
      <x:c r="K303" s="173"/>
      <x:c r="L303" s="173"/>
      <x:c r="M303" s="173"/>
      <x:c r="N303" s="173"/>
      <x:c r="O303" s="173"/>
      <x:c r="P303" s="173"/>
      <x:c r="Q303" s="173"/>
      <x:c r="R303" s="173"/>
      <x:c r="S303" s="173"/>
      <x:c r="T303" s="173"/>
      <x:c r="U303" s="173"/>
      <x:c r="V303" s="173"/>
      <x:c r="W303" s="173"/>
      <x:c r="X303" s="173"/>
      <x:c r="Y303" s="173"/>
      <x:c r="Z303" s="173"/>
    </x:row>
    <x:row r="304" ht="15" hidden="0" customHeight="1">
      <x:c r="A304" s="173"/>
      <x:c r="B304" s="173"/>
      <x:c r="C304" s="173"/>
      <x:c r="D304" s="173"/>
      <x:c r="E304" s="173"/>
      <x:c r="F304" s="173"/>
      <x:c r="G304" s="178"/>
      <x:c r="H304" s="173"/>
      <x:c r="I304" s="173"/>
      <x:c r="J304" s="173"/>
      <x:c r="K304" s="173"/>
      <x:c r="L304" s="173"/>
      <x:c r="M304" s="173"/>
      <x:c r="N304" s="173"/>
      <x:c r="O304" s="173"/>
      <x:c r="P304" s="173"/>
      <x:c r="Q304" s="173"/>
      <x:c r="R304" s="173"/>
      <x:c r="S304" s="173"/>
      <x:c r="T304" s="173"/>
      <x:c r="U304" s="173"/>
      <x:c r="V304" s="173"/>
      <x:c r="W304" s="173"/>
      <x:c r="X304" s="173"/>
      <x:c r="Y304" s="173"/>
      <x:c r="Z304" s="173"/>
    </x:row>
    <x:row r="305" ht="15" hidden="0" customHeight="1">
      <x:c r="A305" s="173"/>
      <x:c r="B305" s="173"/>
      <x:c r="C305" s="173"/>
      <x:c r="D305" s="173"/>
      <x:c r="E305" s="173"/>
      <x:c r="F305" s="173"/>
      <x:c r="G305" s="178"/>
      <x:c r="H305" s="173"/>
      <x:c r="I305" s="173"/>
      <x:c r="J305" s="173"/>
      <x:c r="K305" s="173"/>
      <x:c r="L305" s="173"/>
      <x:c r="M305" s="173"/>
      <x:c r="N305" s="173"/>
      <x:c r="O305" s="173"/>
      <x:c r="P305" s="173"/>
      <x:c r="Q305" s="173"/>
      <x:c r="R305" s="173"/>
      <x:c r="S305" s="173"/>
      <x:c r="T305" s="173"/>
      <x:c r="U305" s="173"/>
      <x:c r="V305" s="173"/>
      <x:c r="W305" s="173"/>
      <x:c r="X305" s="173"/>
      <x:c r="Y305" s="173"/>
      <x:c r="Z305" s="173"/>
    </x:row>
    <x:row r="306" ht="15" hidden="0" customHeight="1">
      <x:c r="A306" s="173"/>
      <x:c r="B306" s="173"/>
      <x:c r="C306" s="173"/>
      <x:c r="D306" s="173"/>
      <x:c r="E306" s="173"/>
      <x:c r="F306" s="173"/>
      <x:c r="G306" s="178"/>
      <x:c r="H306" s="173"/>
      <x:c r="I306" s="173"/>
      <x:c r="J306" s="173"/>
      <x:c r="K306" s="173"/>
      <x:c r="L306" s="173"/>
      <x:c r="M306" s="173"/>
      <x:c r="N306" s="173"/>
      <x:c r="O306" s="173"/>
      <x:c r="P306" s="173"/>
      <x:c r="Q306" s="173"/>
      <x:c r="R306" s="173"/>
      <x:c r="S306" s="173"/>
      <x:c r="T306" s="173"/>
      <x:c r="U306" s="173"/>
      <x:c r="V306" s="173"/>
      <x:c r="W306" s="173"/>
      <x:c r="X306" s="173"/>
      <x:c r="Y306" s="173"/>
      <x:c r="Z306" s="173"/>
    </x:row>
    <x:row r="307" ht="15" hidden="0" customHeight="1">
      <x:c r="A307" s="173"/>
      <x:c r="B307" s="173"/>
      <x:c r="C307" s="173"/>
      <x:c r="D307" s="173"/>
      <x:c r="E307" s="173"/>
      <x:c r="F307" s="173"/>
      <x:c r="G307" s="178"/>
      <x:c r="H307" s="173"/>
      <x:c r="I307" s="173"/>
      <x:c r="J307" s="173"/>
      <x:c r="K307" s="173"/>
      <x:c r="L307" s="173"/>
      <x:c r="M307" s="173"/>
      <x:c r="N307" s="173"/>
      <x:c r="O307" s="173"/>
      <x:c r="P307" s="173"/>
      <x:c r="Q307" s="173"/>
      <x:c r="R307" s="173"/>
      <x:c r="S307" s="173"/>
      <x:c r="T307" s="173"/>
      <x:c r="U307" s="173"/>
      <x:c r="V307" s="173"/>
      <x:c r="W307" s="173"/>
      <x:c r="X307" s="173"/>
      <x:c r="Y307" s="173"/>
      <x:c r="Z307" s="173"/>
    </x:row>
    <x:row r="308" ht="15" hidden="0" customHeight="1">
      <x:c r="A308" s="173"/>
      <x:c r="B308" s="173"/>
      <x:c r="C308" s="173"/>
      <x:c r="D308" s="173"/>
      <x:c r="E308" s="173"/>
      <x:c r="F308" s="173"/>
      <x:c r="G308" s="178"/>
      <x:c r="H308" s="173"/>
      <x:c r="I308" s="173"/>
      <x:c r="J308" s="173"/>
      <x:c r="K308" s="173"/>
      <x:c r="L308" s="173"/>
      <x:c r="M308" s="173"/>
      <x:c r="N308" s="173"/>
      <x:c r="O308" s="173"/>
      <x:c r="P308" s="173"/>
      <x:c r="Q308" s="173"/>
      <x:c r="R308" s="173"/>
      <x:c r="S308" s="173"/>
      <x:c r="T308" s="173"/>
      <x:c r="U308" s="173"/>
      <x:c r="V308" s="173"/>
      <x:c r="W308" s="173"/>
      <x:c r="X308" s="173"/>
      <x:c r="Y308" s="173"/>
      <x:c r="Z308" s="173"/>
    </x:row>
    <x:row r="309" ht="15" hidden="0" customHeight="1">
      <x:c r="A309" s="173"/>
      <x:c r="B309" s="173"/>
      <x:c r="C309" s="173"/>
      <x:c r="D309" s="173"/>
      <x:c r="E309" s="173"/>
      <x:c r="F309" s="173"/>
      <x:c r="G309" s="178"/>
      <x:c r="H309" s="173"/>
      <x:c r="I309" s="173"/>
      <x:c r="J309" s="173"/>
      <x:c r="K309" s="173"/>
      <x:c r="L309" s="173"/>
      <x:c r="M309" s="173"/>
      <x:c r="N309" s="173"/>
      <x:c r="O309" s="173"/>
      <x:c r="P309" s="173"/>
      <x:c r="Q309" s="173"/>
      <x:c r="R309" s="173"/>
      <x:c r="S309" s="173"/>
      <x:c r="T309" s="173"/>
      <x:c r="U309" s="173"/>
      <x:c r="V309" s="173"/>
      <x:c r="W309" s="173"/>
      <x:c r="X309" s="173"/>
      <x:c r="Y309" s="173"/>
      <x:c r="Z309" s="173"/>
    </x:row>
    <x:row r="310" ht="15" hidden="0" customHeight="1">
      <x:c r="A310" s="173"/>
      <x:c r="B310" s="173"/>
      <x:c r="C310" s="173"/>
      <x:c r="D310" s="173"/>
      <x:c r="E310" s="173"/>
      <x:c r="F310" s="173"/>
      <x:c r="G310" s="178"/>
      <x:c r="H310" s="173"/>
      <x:c r="I310" s="173"/>
      <x:c r="J310" s="173"/>
      <x:c r="K310" s="173"/>
      <x:c r="L310" s="173"/>
      <x:c r="M310" s="173"/>
      <x:c r="N310" s="173"/>
      <x:c r="O310" s="173"/>
      <x:c r="P310" s="173"/>
      <x:c r="Q310" s="173"/>
      <x:c r="R310" s="173"/>
      <x:c r="S310" s="173"/>
      <x:c r="T310" s="173"/>
      <x:c r="U310" s="173"/>
      <x:c r="V310" s="173"/>
      <x:c r="W310" s="173"/>
      <x:c r="X310" s="173"/>
      <x:c r="Y310" s="173"/>
      <x:c r="Z310" s="173"/>
    </x:row>
    <x:row r="311" ht="15" hidden="0" customHeight="1">
      <x:c r="A311" s="173"/>
      <x:c r="B311" s="173"/>
      <x:c r="C311" s="173"/>
      <x:c r="D311" s="173"/>
      <x:c r="E311" s="173"/>
      <x:c r="F311" s="173"/>
      <x:c r="G311" s="178"/>
      <x:c r="H311" s="173"/>
      <x:c r="I311" s="173"/>
      <x:c r="J311" s="173"/>
      <x:c r="K311" s="173"/>
      <x:c r="L311" s="173"/>
      <x:c r="M311" s="173"/>
      <x:c r="N311" s="173"/>
      <x:c r="O311" s="173"/>
      <x:c r="P311" s="173"/>
      <x:c r="Q311" s="173"/>
      <x:c r="R311" s="173"/>
      <x:c r="S311" s="173"/>
      <x:c r="T311" s="173"/>
      <x:c r="U311" s="173"/>
      <x:c r="V311" s="173"/>
      <x:c r="W311" s="173"/>
      <x:c r="X311" s="173"/>
      <x:c r="Y311" s="173"/>
      <x:c r="Z311" s="173"/>
    </x:row>
    <x:row r="312" ht="15" hidden="0" customHeight="1">
      <x:c r="A312" s="173"/>
      <x:c r="B312" s="173"/>
      <x:c r="C312" s="173"/>
      <x:c r="D312" s="173"/>
      <x:c r="E312" s="173"/>
      <x:c r="F312" s="173"/>
      <x:c r="G312" s="178"/>
      <x:c r="H312" s="173"/>
      <x:c r="I312" s="173"/>
      <x:c r="J312" s="173"/>
      <x:c r="K312" s="173"/>
      <x:c r="L312" s="173"/>
      <x:c r="M312" s="173"/>
      <x:c r="N312" s="173"/>
      <x:c r="O312" s="173"/>
      <x:c r="P312" s="173"/>
      <x:c r="Q312" s="173"/>
      <x:c r="R312" s="173"/>
      <x:c r="S312" s="173"/>
      <x:c r="T312" s="173"/>
      <x:c r="U312" s="173"/>
      <x:c r="V312" s="173"/>
      <x:c r="W312" s="173"/>
      <x:c r="X312" s="173"/>
      <x:c r="Y312" s="173"/>
      <x:c r="Z312" s="173"/>
    </x:row>
    <x:row r="313" ht="15" hidden="0" customHeight="1">
      <x:c r="A313" s="173"/>
      <x:c r="B313" s="173"/>
      <x:c r="C313" s="173"/>
      <x:c r="D313" s="173"/>
      <x:c r="E313" s="173"/>
      <x:c r="F313" s="173"/>
      <x:c r="G313" s="178"/>
      <x:c r="H313" s="173"/>
      <x:c r="I313" s="173"/>
      <x:c r="J313" s="173"/>
      <x:c r="K313" s="173"/>
      <x:c r="L313" s="173"/>
      <x:c r="M313" s="173"/>
      <x:c r="N313" s="173"/>
      <x:c r="O313" s="173"/>
      <x:c r="P313" s="173"/>
      <x:c r="Q313" s="173"/>
      <x:c r="R313" s="173"/>
      <x:c r="S313" s="173"/>
      <x:c r="T313" s="173"/>
      <x:c r="U313" s="173"/>
      <x:c r="V313" s="173"/>
      <x:c r="W313" s="173"/>
      <x:c r="X313" s="173"/>
      <x:c r="Y313" s="173"/>
      <x:c r="Z313" s="173"/>
    </x:row>
    <x:row r="314" ht="15" hidden="0" customHeight="1">
      <x:c r="A314" s="173"/>
      <x:c r="B314" s="173"/>
      <x:c r="C314" s="173"/>
      <x:c r="D314" s="173"/>
      <x:c r="E314" s="173"/>
      <x:c r="F314" s="173"/>
      <x:c r="G314" s="178"/>
      <x:c r="H314" s="173"/>
      <x:c r="I314" s="173"/>
      <x:c r="J314" s="173"/>
      <x:c r="K314" s="173"/>
      <x:c r="L314" s="173"/>
      <x:c r="M314" s="173"/>
      <x:c r="N314" s="173"/>
      <x:c r="O314" s="173"/>
      <x:c r="P314" s="173"/>
      <x:c r="Q314" s="173"/>
      <x:c r="R314" s="173"/>
      <x:c r="S314" s="173"/>
      <x:c r="T314" s="173"/>
      <x:c r="U314" s="173"/>
      <x:c r="V314" s="173"/>
      <x:c r="W314" s="173"/>
      <x:c r="X314" s="173"/>
      <x:c r="Y314" s="173"/>
      <x:c r="Z314" s="173"/>
    </x:row>
    <x:row r="315" ht="15" hidden="0" customHeight="1">
      <x:c r="A315" s="173"/>
      <x:c r="B315" s="173"/>
      <x:c r="C315" s="173"/>
      <x:c r="D315" s="173"/>
      <x:c r="E315" s="173"/>
      <x:c r="F315" s="173"/>
      <x:c r="G315" s="178"/>
      <x:c r="H315" s="173"/>
      <x:c r="I315" s="173"/>
      <x:c r="J315" s="173"/>
      <x:c r="K315" s="173"/>
      <x:c r="L315" s="173"/>
      <x:c r="M315" s="173"/>
      <x:c r="N315" s="173"/>
      <x:c r="O315" s="173"/>
      <x:c r="P315" s="173"/>
      <x:c r="Q315" s="173"/>
      <x:c r="R315" s="173"/>
      <x:c r="S315" s="173"/>
      <x:c r="T315" s="173"/>
      <x:c r="U315" s="173"/>
      <x:c r="V315" s="173"/>
      <x:c r="W315" s="173"/>
      <x:c r="X315" s="173"/>
      <x:c r="Y315" s="173"/>
      <x:c r="Z315" s="173"/>
    </x:row>
    <x:row r="316" ht="15" hidden="0" customHeight="1">
      <x:c r="A316" s="173"/>
      <x:c r="B316" s="173"/>
      <x:c r="C316" s="173"/>
      <x:c r="D316" s="173"/>
      <x:c r="E316" s="173"/>
      <x:c r="F316" s="173"/>
      <x:c r="G316" s="178"/>
      <x:c r="H316" s="173"/>
      <x:c r="I316" s="173"/>
      <x:c r="J316" s="173"/>
      <x:c r="K316" s="173"/>
      <x:c r="L316" s="173"/>
      <x:c r="M316" s="173"/>
      <x:c r="N316" s="173"/>
      <x:c r="O316" s="173"/>
      <x:c r="P316" s="173"/>
      <x:c r="Q316" s="173"/>
      <x:c r="R316" s="173"/>
      <x:c r="S316" s="173"/>
      <x:c r="T316" s="173"/>
      <x:c r="U316" s="173"/>
      <x:c r="V316" s="173"/>
      <x:c r="W316" s="173"/>
      <x:c r="X316" s="173"/>
      <x:c r="Y316" s="173"/>
      <x:c r="Z316" s="173"/>
    </x:row>
    <x:row r="317" ht="15" hidden="0" customHeight="1">
      <x:c r="A317" s="173"/>
      <x:c r="B317" s="173"/>
      <x:c r="C317" s="173"/>
      <x:c r="D317" s="173"/>
      <x:c r="E317" s="173"/>
      <x:c r="F317" s="173"/>
      <x:c r="G317" s="178"/>
      <x:c r="H317" s="173"/>
      <x:c r="I317" s="173"/>
      <x:c r="J317" s="173"/>
      <x:c r="K317" s="173"/>
      <x:c r="L317" s="173"/>
      <x:c r="M317" s="173"/>
      <x:c r="N317" s="173"/>
      <x:c r="O317" s="173"/>
      <x:c r="P317" s="173"/>
      <x:c r="Q317" s="173"/>
      <x:c r="R317" s="173"/>
      <x:c r="S317" s="173"/>
      <x:c r="T317" s="173"/>
      <x:c r="U317" s="173"/>
      <x:c r="V317" s="173"/>
      <x:c r="W317" s="173"/>
      <x:c r="X317" s="173"/>
      <x:c r="Y317" s="173"/>
      <x:c r="Z317" s="173"/>
    </x:row>
    <x:row r="318" ht="15" hidden="0" customHeight="1">
      <x:c r="A318" s="173"/>
      <x:c r="B318" s="173"/>
      <x:c r="C318" s="173"/>
      <x:c r="D318" s="173"/>
      <x:c r="E318" s="173"/>
      <x:c r="F318" s="173"/>
      <x:c r="G318" s="178"/>
      <x:c r="H318" s="173"/>
      <x:c r="I318" s="173"/>
      <x:c r="J318" s="173"/>
      <x:c r="K318" s="173"/>
      <x:c r="L318" s="173"/>
      <x:c r="M318" s="173"/>
      <x:c r="N318" s="173"/>
      <x:c r="O318" s="173"/>
      <x:c r="P318" s="173"/>
      <x:c r="Q318" s="173"/>
      <x:c r="R318" s="173"/>
      <x:c r="S318" s="173"/>
      <x:c r="T318" s="173"/>
      <x:c r="U318" s="173"/>
      <x:c r="V318" s="173"/>
      <x:c r="W318" s="173"/>
      <x:c r="X318" s="173"/>
      <x:c r="Y318" s="173"/>
      <x:c r="Z318" s="173"/>
    </x:row>
    <x:row r="319" ht="15" hidden="0" customHeight="1">
      <x:c r="A319" s="173"/>
      <x:c r="B319" s="173"/>
      <x:c r="C319" s="173"/>
      <x:c r="D319" s="173"/>
      <x:c r="E319" s="173"/>
      <x:c r="F319" s="173"/>
      <x:c r="G319" s="178"/>
      <x:c r="H319" s="173"/>
      <x:c r="I319" s="173"/>
      <x:c r="J319" s="173"/>
      <x:c r="K319" s="173"/>
      <x:c r="L319" s="173"/>
      <x:c r="M319" s="173"/>
      <x:c r="N319" s="173"/>
      <x:c r="O319" s="173"/>
      <x:c r="P319" s="173"/>
      <x:c r="Q319" s="173"/>
      <x:c r="R319" s="173"/>
      <x:c r="S319" s="173"/>
      <x:c r="T319" s="173"/>
      <x:c r="U319" s="173"/>
      <x:c r="V319" s="173"/>
      <x:c r="W319" s="173"/>
      <x:c r="X319" s="173"/>
      <x:c r="Y319" s="173"/>
      <x:c r="Z319" s="173"/>
    </x:row>
    <x:row r="320" ht="15" hidden="0" customHeight="1">
      <x:c r="A320" s="173"/>
      <x:c r="B320" s="173"/>
      <x:c r="C320" s="173"/>
      <x:c r="D320" s="173"/>
      <x:c r="E320" s="173"/>
      <x:c r="F320" s="173"/>
      <x:c r="G320" s="178"/>
      <x:c r="H320" s="173"/>
      <x:c r="I320" s="173"/>
      <x:c r="J320" s="173"/>
      <x:c r="K320" s="173"/>
      <x:c r="L320" s="173"/>
      <x:c r="M320" s="173"/>
      <x:c r="N320" s="173"/>
      <x:c r="O320" s="173"/>
      <x:c r="P320" s="173"/>
      <x:c r="Q320" s="173"/>
      <x:c r="R320" s="173"/>
      <x:c r="S320" s="173"/>
      <x:c r="T320" s="173"/>
      <x:c r="U320" s="173"/>
      <x:c r="V320" s="173"/>
      <x:c r="W320" s="173"/>
      <x:c r="X320" s="173"/>
      <x:c r="Y320" s="173"/>
      <x:c r="Z320" s="173"/>
    </x:row>
    <x:row r="321" ht="15" hidden="0" customHeight="1">
      <x:c r="A321" s="173"/>
      <x:c r="B321" s="173"/>
      <x:c r="C321" s="173"/>
      <x:c r="D321" s="173"/>
      <x:c r="E321" s="173"/>
      <x:c r="F321" s="173"/>
      <x:c r="G321" s="178"/>
      <x:c r="H321" s="173"/>
      <x:c r="I321" s="173"/>
      <x:c r="J321" s="173"/>
      <x:c r="K321" s="173"/>
      <x:c r="L321" s="173"/>
      <x:c r="M321" s="173"/>
      <x:c r="N321" s="173"/>
      <x:c r="O321" s="173"/>
      <x:c r="P321" s="173"/>
      <x:c r="Q321" s="173"/>
      <x:c r="R321" s="173"/>
      <x:c r="S321" s="173"/>
      <x:c r="T321" s="173"/>
      <x:c r="U321" s="173"/>
      <x:c r="V321" s="173"/>
      <x:c r="W321" s="173"/>
      <x:c r="X321" s="173"/>
      <x:c r="Y321" s="173"/>
      <x:c r="Z321" s="173"/>
    </x:row>
    <x:row r="322" ht="15" hidden="0" customHeight="1">
      <x:c r="A322" s="173"/>
      <x:c r="B322" s="173"/>
      <x:c r="C322" s="173"/>
      <x:c r="D322" s="173"/>
      <x:c r="E322" s="173"/>
      <x:c r="F322" s="173"/>
      <x:c r="G322" s="178"/>
      <x:c r="H322" s="173"/>
      <x:c r="I322" s="173"/>
      <x:c r="J322" s="173"/>
      <x:c r="K322" s="173"/>
      <x:c r="L322" s="173"/>
      <x:c r="M322" s="173"/>
      <x:c r="N322" s="173"/>
      <x:c r="O322" s="173"/>
      <x:c r="P322" s="173"/>
      <x:c r="Q322" s="173"/>
      <x:c r="R322" s="173"/>
      <x:c r="S322" s="173"/>
      <x:c r="T322" s="173"/>
      <x:c r="U322" s="173"/>
      <x:c r="V322" s="173"/>
      <x:c r="W322" s="173"/>
      <x:c r="X322" s="173"/>
      <x:c r="Y322" s="173"/>
      <x:c r="Z322" s="173"/>
    </x:row>
    <x:row r="323" ht="15" hidden="0" customHeight="1">
      <x:c r="A323" s="173"/>
      <x:c r="B323" s="173"/>
      <x:c r="C323" s="173"/>
      <x:c r="D323" s="173"/>
      <x:c r="E323" s="173"/>
      <x:c r="F323" s="173"/>
      <x:c r="G323" s="178"/>
      <x:c r="H323" s="173"/>
      <x:c r="I323" s="173"/>
      <x:c r="J323" s="173"/>
      <x:c r="K323" s="173"/>
      <x:c r="L323" s="173"/>
      <x:c r="M323" s="173"/>
      <x:c r="N323" s="173"/>
      <x:c r="O323" s="173"/>
      <x:c r="P323" s="173"/>
      <x:c r="Q323" s="173"/>
      <x:c r="R323" s="173"/>
      <x:c r="S323" s="173"/>
      <x:c r="T323" s="173"/>
      <x:c r="U323" s="173"/>
      <x:c r="V323" s="173"/>
      <x:c r="W323" s="173"/>
      <x:c r="X323" s="173"/>
      <x:c r="Y323" s="173"/>
      <x:c r="Z323" s="173"/>
    </x:row>
    <x:row r="324" ht="15" hidden="0" customHeight="1">
      <x:c r="A324" s="173"/>
      <x:c r="B324" s="173"/>
      <x:c r="C324" s="173"/>
      <x:c r="D324" s="173"/>
      <x:c r="E324" s="173"/>
      <x:c r="F324" s="173"/>
      <x:c r="G324" s="178"/>
      <x:c r="H324" s="173"/>
      <x:c r="I324" s="173"/>
      <x:c r="J324" s="173"/>
      <x:c r="K324" s="173"/>
      <x:c r="L324" s="173"/>
      <x:c r="M324" s="173"/>
      <x:c r="N324" s="173"/>
      <x:c r="O324" s="173"/>
      <x:c r="P324" s="173"/>
      <x:c r="Q324" s="173"/>
      <x:c r="R324" s="173"/>
      <x:c r="S324" s="173"/>
      <x:c r="T324" s="173"/>
      <x:c r="U324" s="173"/>
      <x:c r="V324" s="173"/>
      <x:c r="W324" s="173"/>
      <x:c r="X324" s="173"/>
      <x:c r="Y324" s="173"/>
      <x:c r="Z324" s="173"/>
    </x:row>
    <x:row r="325" ht="15" hidden="0" customHeight="1">
      <x:c r="A325" s="173"/>
      <x:c r="B325" s="173"/>
      <x:c r="C325" s="173"/>
      <x:c r="D325" s="173"/>
      <x:c r="E325" s="173"/>
      <x:c r="F325" s="173"/>
      <x:c r="G325" s="178"/>
      <x:c r="H325" s="173"/>
      <x:c r="I325" s="173"/>
      <x:c r="J325" s="173"/>
      <x:c r="K325" s="173"/>
      <x:c r="L325" s="173"/>
      <x:c r="M325" s="173"/>
      <x:c r="N325" s="173"/>
      <x:c r="O325" s="173"/>
      <x:c r="P325" s="173"/>
      <x:c r="Q325" s="173"/>
      <x:c r="R325" s="173"/>
      <x:c r="S325" s="173"/>
      <x:c r="T325" s="173"/>
      <x:c r="U325" s="173"/>
      <x:c r="V325" s="173"/>
      <x:c r="W325" s="173"/>
      <x:c r="X325" s="173"/>
      <x:c r="Y325" s="173"/>
      <x:c r="Z325" s="173"/>
    </x:row>
    <x:row r="326" ht="15" hidden="0" customHeight="1">
      <x:c r="A326" s="173"/>
      <x:c r="B326" s="173"/>
      <x:c r="C326" s="173"/>
      <x:c r="D326" s="173"/>
      <x:c r="E326" s="173"/>
      <x:c r="F326" s="173"/>
      <x:c r="G326" s="178"/>
      <x:c r="H326" s="173"/>
      <x:c r="I326" s="173"/>
      <x:c r="J326" s="173"/>
      <x:c r="K326" s="173"/>
      <x:c r="L326" s="173"/>
      <x:c r="M326" s="173"/>
      <x:c r="N326" s="173"/>
      <x:c r="O326" s="173"/>
      <x:c r="P326" s="173"/>
      <x:c r="Q326" s="173"/>
      <x:c r="R326" s="173"/>
      <x:c r="S326" s="173"/>
      <x:c r="T326" s="173"/>
      <x:c r="U326" s="173"/>
      <x:c r="V326" s="173"/>
      <x:c r="W326" s="173"/>
      <x:c r="X326" s="173"/>
      <x:c r="Y326" s="173"/>
      <x:c r="Z326" s="173"/>
    </x:row>
    <x:row r="327" ht="15" hidden="0" customHeight="1">
      <x:c r="A327" s="173"/>
      <x:c r="B327" s="173"/>
      <x:c r="C327" s="173"/>
      <x:c r="D327" s="173"/>
      <x:c r="E327" s="173"/>
      <x:c r="F327" s="173"/>
      <x:c r="G327" s="178"/>
      <x:c r="H327" s="173"/>
      <x:c r="I327" s="173"/>
      <x:c r="J327" s="173"/>
      <x:c r="K327" s="173"/>
      <x:c r="L327" s="173"/>
      <x:c r="M327" s="173"/>
      <x:c r="N327" s="173"/>
      <x:c r="O327" s="173"/>
      <x:c r="P327" s="173"/>
      <x:c r="Q327" s="173"/>
      <x:c r="R327" s="173"/>
      <x:c r="S327" s="173"/>
      <x:c r="T327" s="173"/>
      <x:c r="U327" s="173"/>
      <x:c r="V327" s="173"/>
      <x:c r="W327" s="173"/>
      <x:c r="X327" s="173"/>
      <x:c r="Y327" s="173"/>
      <x:c r="Z327" s="173"/>
    </x:row>
    <x:row r="328" ht="15" hidden="0" customHeight="1">
      <x:c r="A328" s="173"/>
      <x:c r="B328" s="173"/>
      <x:c r="C328" s="173"/>
      <x:c r="D328" s="173"/>
      <x:c r="E328" s="173"/>
      <x:c r="F328" s="173"/>
      <x:c r="G328" s="178"/>
      <x:c r="H328" s="173"/>
      <x:c r="I328" s="173"/>
      <x:c r="J328" s="173"/>
      <x:c r="K328" s="173"/>
      <x:c r="L328" s="173"/>
      <x:c r="M328" s="173"/>
      <x:c r="N328" s="173"/>
      <x:c r="O328" s="173"/>
      <x:c r="P328" s="173"/>
      <x:c r="Q328" s="173"/>
      <x:c r="R328" s="173"/>
      <x:c r="S328" s="173"/>
      <x:c r="T328" s="173"/>
      <x:c r="U328" s="173"/>
      <x:c r="V328" s="173"/>
      <x:c r="W328" s="173"/>
      <x:c r="X328" s="173"/>
      <x:c r="Y328" s="173"/>
      <x:c r="Z328" s="173"/>
    </x:row>
    <x:row r="329" ht="15" hidden="0" customHeight="1">
      <x:c r="A329" s="173"/>
      <x:c r="B329" s="173"/>
      <x:c r="C329" s="173"/>
      <x:c r="D329" s="173"/>
      <x:c r="E329" s="173"/>
      <x:c r="F329" s="173"/>
      <x:c r="G329" s="178"/>
      <x:c r="H329" s="173"/>
      <x:c r="I329" s="173"/>
      <x:c r="J329" s="173"/>
      <x:c r="K329" s="173"/>
      <x:c r="L329" s="173"/>
      <x:c r="M329" s="173"/>
      <x:c r="N329" s="173"/>
      <x:c r="O329" s="173"/>
      <x:c r="P329" s="173"/>
      <x:c r="Q329" s="173"/>
      <x:c r="R329" s="173"/>
      <x:c r="S329" s="173"/>
      <x:c r="T329" s="173"/>
      <x:c r="U329" s="173"/>
      <x:c r="V329" s="173"/>
      <x:c r="W329" s="173"/>
      <x:c r="X329" s="173"/>
      <x:c r="Y329" s="173"/>
      <x:c r="Z329" s="173"/>
    </x:row>
    <x:row r="330" ht="15" hidden="0" customHeight="1">
      <x:c r="A330" s="173"/>
      <x:c r="B330" s="173"/>
      <x:c r="C330" s="173"/>
      <x:c r="D330" s="173"/>
      <x:c r="E330" s="173"/>
      <x:c r="F330" s="173"/>
      <x:c r="G330" s="178"/>
      <x:c r="H330" s="173"/>
      <x:c r="I330" s="173"/>
      <x:c r="J330" s="173"/>
      <x:c r="K330" s="173"/>
      <x:c r="L330" s="173"/>
      <x:c r="M330" s="173"/>
      <x:c r="N330" s="173"/>
      <x:c r="O330" s="173"/>
      <x:c r="P330" s="173"/>
      <x:c r="Q330" s="173"/>
      <x:c r="R330" s="173"/>
      <x:c r="S330" s="173"/>
      <x:c r="T330" s="173"/>
      <x:c r="U330" s="173"/>
      <x:c r="V330" s="173"/>
      <x:c r="W330" s="173"/>
      <x:c r="X330" s="173"/>
      <x:c r="Y330" s="173"/>
      <x:c r="Z330" s="173"/>
    </x:row>
    <x:row r="331" ht="15" hidden="0" customHeight="1">
      <x:c r="A331" s="173"/>
      <x:c r="B331" s="173"/>
      <x:c r="C331" s="173"/>
      <x:c r="D331" s="173"/>
      <x:c r="E331" s="173"/>
      <x:c r="F331" s="173"/>
      <x:c r="G331" s="178"/>
      <x:c r="H331" s="173"/>
      <x:c r="I331" s="173"/>
      <x:c r="J331" s="173"/>
      <x:c r="K331" s="173"/>
      <x:c r="L331" s="173"/>
      <x:c r="M331" s="173"/>
      <x:c r="N331" s="173"/>
      <x:c r="O331" s="173"/>
      <x:c r="P331" s="173"/>
      <x:c r="Q331" s="173"/>
      <x:c r="R331" s="173"/>
      <x:c r="S331" s="173"/>
      <x:c r="T331" s="173"/>
      <x:c r="U331" s="173"/>
      <x:c r="V331" s="173"/>
      <x:c r="W331" s="173"/>
      <x:c r="X331" s="173"/>
      <x:c r="Y331" s="173"/>
      <x:c r="Z331" s="173"/>
    </x:row>
    <x:row r="332" ht="15" hidden="0" customHeight="1">
      <x:c r="A332" s="173"/>
      <x:c r="B332" s="173"/>
      <x:c r="C332" s="173"/>
      <x:c r="D332" s="173"/>
      <x:c r="E332" s="173"/>
      <x:c r="F332" s="173"/>
      <x:c r="G332" s="178"/>
      <x:c r="H332" s="173"/>
      <x:c r="I332" s="173"/>
      <x:c r="J332" s="173"/>
      <x:c r="K332" s="173"/>
      <x:c r="L332" s="173"/>
      <x:c r="M332" s="173"/>
      <x:c r="N332" s="173"/>
      <x:c r="O332" s="173"/>
      <x:c r="P332" s="173"/>
      <x:c r="Q332" s="173"/>
      <x:c r="R332" s="173"/>
      <x:c r="S332" s="173"/>
      <x:c r="T332" s="173"/>
      <x:c r="U332" s="173"/>
      <x:c r="V332" s="173"/>
      <x:c r="W332" s="173"/>
      <x:c r="X332" s="173"/>
      <x:c r="Y332" s="173"/>
      <x:c r="Z332" s="173"/>
    </x:row>
    <x:row r="333" ht="15" hidden="0" customHeight="1">
      <x:c r="A333" s="173"/>
      <x:c r="B333" s="173"/>
      <x:c r="C333" s="173"/>
      <x:c r="D333" s="173"/>
      <x:c r="E333" s="173"/>
      <x:c r="F333" s="173"/>
      <x:c r="G333" s="178"/>
      <x:c r="H333" s="173"/>
      <x:c r="I333" s="173"/>
      <x:c r="J333" s="173"/>
      <x:c r="K333" s="173"/>
      <x:c r="L333" s="173"/>
      <x:c r="M333" s="173"/>
      <x:c r="N333" s="173"/>
      <x:c r="O333" s="173"/>
      <x:c r="P333" s="173"/>
      <x:c r="Q333" s="173"/>
      <x:c r="R333" s="173"/>
      <x:c r="S333" s="173"/>
      <x:c r="T333" s="173"/>
      <x:c r="U333" s="173"/>
      <x:c r="V333" s="173"/>
      <x:c r="W333" s="173"/>
      <x:c r="X333" s="173"/>
      <x:c r="Y333" s="173"/>
      <x:c r="Z333" s="173"/>
    </x:row>
    <x:row r="334" ht="15" hidden="0" customHeight="1">
      <x:c r="A334" s="173"/>
      <x:c r="B334" s="173"/>
      <x:c r="C334" s="173"/>
      <x:c r="D334" s="173"/>
      <x:c r="E334" s="173"/>
      <x:c r="F334" s="173"/>
      <x:c r="G334" s="178"/>
      <x:c r="H334" s="173"/>
      <x:c r="I334" s="173"/>
      <x:c r="J334" s="173"/>
      <x:c r="K334" s="173"/>
      <x:c r="L334" s="173"/>
      <x:c r="M334" s="173"/>
      <x:c r="N334" s="173"/>
      <x:c r="O334" s="173"/>
      <x:c r="P334" s="173"/>
      <x:c r="Q334" s="173"/>
      <x:c r="R334" s="173"/>
      <x:c r="S334" s="173"/>
      <x:c r="T334" s="173"/>
      <x:c r="U334" s="173"/>
      <x:c r="V334" s="173"/>
      <x:c r="W334" s="173"/>
      <x:c r="X334" s="173"/>
      <x:c r="Y334" s="173"/>
      <x:c r="Z334" s="173"/>
    </x:row>
    <x:row r="335" ht="15" hidden="0" customHeight="1">
      <x:c r="A335" s="173"/>
      <x:c r="B335" s="173"/>
      <x:c r="C335" s="173"/>
      <x:c r="D335" s="173"/>
      <x:c r="E335" s="173"/>
      <x:c r="F335" s="173"/>
      <x:c r="G335" s="178"/>
      <x:c r="H335" s="173"/>
      <x:c r="I335" s="173"/>
      <x:c r="J335" s="173"/>
      <x:c r="K335" s="173"/>
      <x:c r="L335" s="173"/>
      <x:c r="M335" s="173"/>
      <x:c r="N335" s="173"/>
      <x:c r="O335" s="173"/>
      <x:c r="P335" s="173"/>
      <x:c r="Q335" s="173"/>
      <x:c r="R335" s="173"/>
      <x:c r="S335" s="173"/>
      <x:c r="T335" s="173"/>
      <x:c r="U335" s="173"/>
      <x:c r="V335" s="173"/>
      <x:c r="W335" s="173"/>
      <x:c r="X335" s="173"/>
      <x:c r="Y335" s="173"/>
      <x:c r="Z335" s="173"/>
    </x:row>
    <x:row r="336" ht="15" hidden="0" customHeight="1">
      <x:c r="A336" s="173"/>
      <x:c r="B336" s="173"/>
      <x:c r="C336" s="173"/>
      <x:c r="D336" s="173"/>
      <x:c r="E336" s="173"/>
      <x:c r="F336" s="173"/>
      <x:c r="G336" s="178"/>
      <x:c r="H336" s="173"/>
      <x:c r="I336" s="173"/>
      <x:c r="J336" s="173"/>
      <x:c r="K336" s="173"/>
      <x:c r="L336" s="173"/>
      <x:c r="M336" s="173"/>
      <x:c r="N336" s="173"/>
      <x:c r="O336" s="173"/>
      <x:c r="P336" s="173"/>
      <x:c r="Q336" s="173"/>
      <x:c r="R336" s="173"/>
      <x:c r="S336" s="173"/>
      <x:c r="T336" s="173"/>
      <x:c r="U336" s="173"/>
      <x:c r="V336" s="173"/>
      <x:c r="W336" s="173"/>
      <x:c r="X336" s="173"/>
      <x:c r="Y336" s="173"/>
      <x:c r="Z336" s="173"/>
    </x:row>
    <x:row r="337" ht="15" hidden="0" customHeight="1">
      <x:c r="A337" s="173"/>
      <x:c r="B337" s="173"/>
      <x:c r="C337" s="173"/>
      <x:c r="D337" s="173"/>
      <x:c r="E337" s="173"/>
      <x:c r="F337" s="173"/>
      <x:c r="G337" s="178"/>
      <x:c r="H337" s="173"/>
      <x:c r="I337" s="173"/>
      <x:c r="J337" s="173"/>
      <x:c r="K337" s="173"/>
      <x:c r="L337" s="173"/>
      <x:c r="M337" s="173"/>
      <x:c r="N337" s="173"/>
      <x:c r="O337" s="173"/>
      <x:c r="P337" s="173"/>
      <x:c r="Q337" s="173"/>
      <x:c r="R337" s="173"/>
      <x:c r="S337" s="173"/>
      <x:c r="T337" s="173"/>
      <x:c r="U337" s="173"/>
      <x:c r="V337" s="173"/>
      <x:c r="W337" s="173"/>
      <x:c r="X337" s="173"/>
      <x:c r="Y337" s="173"/>
      <x:c r="Z337" s="173"/>
    </x:row>
    <x:row r="338" ht="15" hidden="0" customHeight="1">
      <x:c r="A338" s="173"/>
      <x:c r="B338" s="173"/>
      <x:c r="C338" s="173"/>
      <x:c r="D338" s="173"/>
      <x:c r="E338" s="173"/>
      <x:c r="F338" s="173"/>
      <x:c r="G338" s="178"/>
      <x:c r="H338" s="173"/>
      <x:c r="I338" s="173"/>
      <x:c r="J338" s="173"/>
      <x:c r="K338" s="173"/>
      <x:c r="L338" s="173"/>
      <x:c r="M338" s="173"/>
      <x:c r="N338" s="173"/>
      <x:c r="O338" s="173"/>
      <x:c r="P338" s="173"/>
      <x:c r="Q338" s="173"/>
      <x:c r="R338" s="173"/>
      <x:c r="S338" s="173"/>
      <x:c r="T338" s="173"/>
      <x:c r="U338" s="173"/>
      <x:c r="V338" s="173"/>
      <x:c r="W338" s="173"/>
      <x:c r="X338" s="173"/>
      <x:c r="Y338" s="173"/>
      <x:c r="Z338" s="173"/>
    </x:row>
    <x:row r="339" ht="15" hidden="0" customHeight="1">
      <x:c r="A339" s="173"/>
      <x:c r="B339" s="173"/>
      <x:c r="C339" s="173"/>
      <x:c r="D339" s="173"/>
      <x:c r="E339" s="173"/>
      <x:c r="F339" s="173"/>
      <x:c r="G339" s="178"/>
      <x:c r="H339" s="173"/>
      <x:c r="I339" s="173"/>
      <x:c r="J339" s="173"/>
      <x:c r="K339" s="173"/>
      <x:c r="L339" s="173"/>
      <x:c r="M339" s="173"/>
      <x:c r="N339" s="173"/>
      <x:c r="O339" s="173"/>
      <x:c r="P339" s="173"/>
      <x:c r="Q339" s="173"/>
      <x:c r="R339" s="173"/>
      <x:c r="S339" s="173"/>
      <x:c r="T339" s="173"/>
      <x:c r="U339" s="173"/>
      <x:c r="V339" s="173"/>
      <x:c r="W339" s="173"/>
      <x:c r="X339" s="173"/>
      <x:c r="Y339" s="173"/>
      <x:c r="Z339" s="173"/>
    </x:row>
    <x:row r="340" ht="15" hidden="0" customHeight="1">
      <x:c r="A340" s="173"/>
      <x:c r="B340" s="173"/>
      <x:c r="C340" s="173"/>
      <x:c r="D340" s="173"/>
      <x:c r="E340" s="173"/>
      <x:c r="F340" s="173"/>
      <x:c r="G340" s="178"/>
      <x:c r="H340" s="173"/>
      <x:c r="I340" s="173"/>
      <x:c r="J340" s="173"/>
      <x:c r="K340" s="173"/>
      <x:c r="L340" s="173"/>
      <x:c r="M340" s="173"/>
      <x:c r="N340" s="173"/>
      <x:c r="O340" s="173"/>
      <x:c r="P340" s="173"/>
      <x:c r="Q340" s="173"/>
      <x:c r="R340" s="173"/>
      <x:c r="S340" s="173"/>
      <x:c r="T340" s="173"/>
      <x:c r="U340" s="173"/>
      <x:c r="V340" s="173"/>
      <x:c r="W340" s="173"/>
      <x:c r="X340" s="173"/>
      <x:c r="Y340" s="173"/>
      <x:c r="Z340" s="173"/>
    </x:row>
    <x:row r="341" ht="15" hidden="0" customHeight="1">
      <x:c r="A341" s="173"/>
      <x:c r="B341" s="173"/>
      <x:c r="C341" s="173"/>
      <x:c r="D341" s="173"/>
      <x:c r="E341" s="173"/>
      <x:c r="F341" s="173"/>
      <x:c r="G341" s="178"/>
      <x:c r="H341" s="173"/>
      <x:c r="I341" s="173"/>
      <x:c r="J341" s="173"/>
      <x:c r="K341" s="173"/>
      <x:c r="L341" s="173"/>
      <x:c r="M341" s="173"/>
      <x:c r="N341" s="173"/>
      <x:c r="O341" s="173"/>
      <x:c r="P341" s="173"/>
      <x:c r="Q341" s="173"/>
      <x:c r="R341" s="173"/>
      <x:c r="S341" s="173"/>
      <x:c r="T341" s="173"/>
      <x:c r="U341" s="173"/>
      <x:c r="V341" s="173"/>
      <x:c r="W341" s="173"/>
      <x:c r="X341" s="173"/>
      <x:c r="Y341" s="173"/>
      <x:c r="Z341" s="173"/>
    </x:row>
    <x:row r="342" ht="15" hidden="0" customHeight="1">
      <x:c r="A342" s="173"/>
      <x:c r="B342" s="173"/>
      <x:c r="C342" s="173"/>
      <x:c r="D342" s="173"/>
      <x:c r="E342" s="173"/>
      <x:c r="F342" s="173"/>
      <x:c r="G342" s="178"/>
      <x:c r="H342" s="173"/>
      <x:c r="I342" s="173"/>
      <x:c r="J342" s="173"/>
      <x:c r="K342" s="173"/>
      <x:c r="L342" s="173"/>
      <x:c r="M342" s="173"/>
      <x:c r="N342" s="173"/>
      <x:c r="O342" s="173"/>
      <x:c r="P342" s="173"/>
      <x:c r="Q342" s="173"/>
      <x:c r="R342" s="173"/>
      <x:c r="S342" s="173"/>
      <x:c r="T342" s="173"/>
      <x:c r="U342" s="173"/>
      <x:c r="V342" s="173"/>
      <x:c r="W342" s="173"/>
      <x:c r="X342" s="173"/>
      <x:c r="Y342" s="173"/>
      <x:c r="Z342" s="173"/>
    </x:row>
    <x:row r="343" ht="15" hidden="0" customHeight="1">
      <x:c r="A343" s="173"/>
      <x:c r="B343" s="173"/>
      <x:c r="C343" s="173"/>
      <x:c r="D343" s="173"/>
      <x:c r="E343" s="173"/>
      <x:c r="F343" s="173"/>
      <x:c r="G343" s="178"/>
      <x:c r="H343" s="173"/>
      <x:c r="I343" s="173"/>
      <x:c r="J343" s="173"/>
      <x:c r="K343" s="173"/>
      <x:c r="L343" s="173"/>
      <x:c r="M343" s="173"/>
      <x:c r="N343" s="173"/>
      <x:c r="O343" s="173"/>
      <x:c r="P343" s="173"/>
      <x:c r="Q343" s="173"/>
      <x:c r="R343" s="173"/>
      <x:c r="S343" s="173"/>
      <x:c r="T343" s="173"/>
      <x:c r="U343" s="173"/>
      <x:c r="V343" s="173"/>
      <x:c r="W343" s="173"/>
      <x:c r="X343" s="173"/>
      <x:c r="Y343" s="173"/>
      <x:c r="Z343" s="173"/>
    </x:row>
    <x:row r="344" ht="15" hidden="0" customHeight="1">
      <x:c r="A344" s="173"/>
      <x:c r="B344" s="173"/>
      <x:c r="C344" s="173"/>
      <x:c r="D344" s="173"/>
      <x:c r="E344" s="173"/>
      <x:c r="F344" s="173"/>
      <x:c r="G344" s="178"/>
      <x:c r="H344" s="173"/>
      <x:c r="I344" s="173"/>
      <x:c r="J344" s="173"/>
      <x:c r="K344" s="173"/>
      <x:c r="L344" s="173"/>
      <x:c r="M344" s="173"/>
      <x:c r="N344" s="173"/>
      <x:c r="O344" s="173"/>
      <x:c r="P344" s="173"/>
      <x:c r="Q344" s="173"/>
      <x:c r="R344" s="173"/>
      <x:c r="S344" s="173"/>
      <x:c r="T344" s="173"/>
      <x:c r="U344" s="173"/>
      <x:c r="V344" s="173"/>
      <x:c r="W344" s="173"/>
      <x:c r="X344" s="173"/>
      <x:c r="Y344" s="173"/>
      <x:c r="Z344" s="173"/>
    </x:row>
    <x:row r="345" ht="15" hidden="0" customHeight="1">
      <x:c r="A345" s="173"/>
      <x:c r="B345" s="173"/>
      <x:c r="C345" s="173"/>
      <x:c r="D345" s="173"/>
      <x:c r="E345" s="173"/>
      <x:c r="F345" s="173"/>
      <x:c r="G345" s="178"/>
      <x:c r="H345" s="173"/>
      <x:c r="I345" s="173"/>
      <x:c r="J345" s="173"/>
      <x:c r="K345" s="173"/>
      <x:c r="L345" s="173"/>
      <x:c r="M345" s="173"/>
      <x:c r="N345" s="173"/>
      <x:c r="O345" s="173"/>
      <x:c r="P345" s="173"/>
      <x:c r="Q345" s="173"/>
      <x:c r="R345" s="173"/>
      <x:c r="S345" s="173"/>
      <x:c r="T345" s="173"/>
      <x:c r="U345" s="173"/>
      <x:c r="V345" s="173"/>
      <x:c r="W345" s="173"/>
      <x:c r="X345" s="173"/>
      <x:c r="Y345" s="173"/>
      <x:c r="Z345" s="173"/>
    </x:row>
    <x:row r="346" ht="15" hidden="0" customHeight="1">
      <x:c r="A346" s="173"/>
      <x:c r="B346" s="173"/>
      <x:c r="C346" s="173"/>
      <x:c r="D346" s="173"/>
      <x:c r="E346" s="173"/>
      <x:c r="F346" s="173"/>
      <x:c r="G346" s="178"/>
      <x:c r="H346" s="173"/>
      <x:c r="I346" s="173"/>
      <x:c r="J346" s="173"/>
      <x:c r="K346" s="173"/>
      <x:c r="L346" s="173"/>
      <x:c r="M346" s="173"/>
      <x:c r="N346" s="173"/>
      <x:c r="O346" s="173"/>
      <x:c r="P346" s="173"/>
      <x:c r="Q346" s="173"/>
      <x:c r="R346" s="173"/>
      <x:c r="S346" s="173"/>
      <x:c r="T346" s="173"/>
      <x:c r="U346" s="173"/>
      <x:c r="V346" s="173"/>
      <x:c r="W346" s="173"/>
      <x:c r="X346" s="173"/>
      <x:c r="Y346" s="173"/>
      <x:c r="Z346" s="173"/>
    </x:row>
    <x:row r="347" ht="15" hidden="0" customHeight="1">
      <x:c r="A347" s="173"/>
      <x:c r="B347" s="173"/>
      <x:c r="C347" s="173"/>
      <x:c r="D347" s="173"/>
      <x:c r="E347" s="173"/>
      <x:c r="F347" s="173"/>
      <x:c r="G347" s="178"/>
      <x:c r="H347" s="173"/>
      <x:c r="I347" s="173"/>
      <x:c r="J347" s="173"/>
      <x:c r="K347" s="173"/>
      <x:c r="L347" s="173"/>
      <x:c r="M347" s="173"/>
      <x:c r="N347" s="173"/>
      <x:c r="O347" s="173"/>
      <x:c r="P347" s="173"/>
      <x:c r="Q347" s="173"/>
      <x:c r="R347" s="173"/>
      <x:c r="S347" s="173"/>
      <x:c r="T347" s="173"/>
      <x:c r="U347" s="173"/>
      <x:c r="V347" s="173"/>
      <x:c r="W347" s="173"/>
      <x:c r="X347" s="173"/>
      <x:c r="Y347" s="173"/>
      <x:c r="Z347" s="173"/>
    </x:row>
    <x:row r="348" ht="15" hidden="0" customHeight="1">
      <x:c r="A348" s="173"/>
      <x:c r="B348" s="173"/>
      <x:c r="C348" s="173"/>
      <x:c r="D348" s="173"/>
      <x:c r="E348" s="173"/>
      <x:c r="F348" s="173"/>
      <x:c r="G348" s="178"/>
      <x:c r="H348" s="173"/>
      <x:c r="I348" s="173"/>
      <x:c r="J348" s="173"/>
      <x:c r="K348" s="173"/>
      <x:c r="L348" s="173"/>
      <x:c r="M348" s="173"/>
      <x:c r="N348" s="173"/>
      <x:c r="O348" s="173"/>
      <x:c r="P348" s="173"/>
      <x:c r="Q348" s="173"/>
      <x:c r="R348" s="173"/>
      <x:c r="S348" s="173"/>
      <x:c r="T348" s="173"/>
      <x:c r="U348" s="173"/>
      <x:c r="V348" s="173"/>
      <x:c r="W348" s="173"/>
      <x:c r="X348" s="173"/>
      <x:c r="Y348" s="173"/>
      <x:c r="Z348" s="173"/>
    </x:row>
    <x:row r="349" ht="15" hidden="0" customHeight="1">
      <x:c r="A349" s="173"/>
      <x:c r="B349" s="173"/>
      <x:c r="C349" s="173"/>
      <x:c r="D349" s="173"/>
      <x:c r="E349" s="173"/>
      <x:c r="F349" s="173"/>
      <x:c r="G349" s="178"/>
      <x:c r="H349" s="173"/>
      <x:c r="I349" s="173"/>
      <x:c r="J349" s="173"/>
      <x:c r="K349" s="173"/>
      <x:c r="L349" s="173"/>
      <x:c r="M349" s="173"/>
      <x:c r="N349" s="173"/>
      <x:c r="O349" s="173"/>
      <x:c r="P349" s="173"/>
      <x:c r="Q349" s="173"/>
      <x:c r="R349" s="173"/>
      <x:c r="S349" s="173"/>
      <x:c r="T349" s="173"/>
      <x:c r="U349" s="173"/>
      <x:c r="V349" s="173"/>
      <x:c r="W349" s="173"/>
      <x:c r="X349" s="173"/>
      <x:c r="Y349" s="173"/>
      <x:c r="Z349" s="173"/>
    </x:row>
    <x:row r="350" ht="15" hidden="0" customHeight="1">
      <x:c r="A350" s="173"/>
      <x:c r="B350" s="173"/>
      <x:c r="C350" s="173"/>
      <x:c r="D350" s="173"/>
      <x:c r="E350" s="173"/>
      <x:c r="F350" s="173"/>
      <x:c r="G350" s="178"/>
      <x:c r="H350" s="173"/>
      <x:c r="I350" s="173"/>
      <x:c r="J350" s="173"/>
      <x:c r="K350" s="173"/>
      <x:c r="L350" s="173"/>
      <x:c r="M350" s="173"/>
      <x:c r="N350" s="173"/>
      <x:c r="O350" s="173"/>
      <x:c r="P350" s="173"/>
      <x:c r="Q350" s="173"/>
      <x:c r="R350" s="173"/>
      <x:c r="S350" s="173"/>
      <x:c r="T350" s="173"/>
      <x:c r="U350" s="173"/>
      <x:c r="V350" s="173"/>
      <x:c r="W350" s="173"/>
      <x:c r="X350" s="173"/>
      <x:c r="Y350" s="173"/>
      <x:c r="Z350" s="173"/>
    </x:row>
    <x:row r="351" ht="15" hidden="0" customHeight="1">
      <x:c r="A351" s="173"/>
      <x:c r="B351" s="173"/>
      <x:c r="C351" s="173"/>
      <x:c r="D351" s="173"/>
      <x:c r="E351" s="173"/>
      <x:c r="F351" s="173"/>
      <x:c r="G351" s="178"/>
      <x:c r="H351" s="173"/>
      <x:c r="I351" s="173"/>
      <x:c r="J351" s="173"/>
      <x:c r="K351" s="173"/>
      <x:c r="L351" s="173"/>
      <x:c r="M351" s="173"/>
      <x:c r="N351" s="173"/>
      <x:c r="O351" s="173"/>
      <x:c r="P351" s="173"/>
      <x:c r="Q351" s="173"/>
      <x:c r="R351" s="173"/>
      <x:c r="S351" s="173"/>
      <x:c r="T351" s="173"/>
      <x:c r="U351" s="173"/>
      <x:c r="V351" s="173"/>
      <x:c r="W351" s="173"/>
      <x:c r="X351" s="173"/>
      <x:c r="Y351" s="173"/>
      <x:c r="Z351" s="173"/>
    </x:row>
    <x:row r="352" ht="15" hidden="0" customHeight="1">
      <x:c r="A352" s="173"/>
      <x:c r="B352" s="173"/>
      <x:c r="C352" s="173"/>
      <x:c r="D352" s="173"/>
      <x:c r="E352" s="173"/>
      <x:c r="F352" s="173"/>
      <x:c r="G352" s="178"/>
      <x:c r="H352" s="173"/>
      <x:c r="I352" s="173"/>
      <x:c r="J352" s="173"/>
      <x:c r="K352" s="173"/>
      <x:c r="L352" s="173"/>
      <x:c r="M352" s="173"/>
      <x:c r="N352" s="173"/>
      <x:c r="O352" s="173"/>
      <x:c r="P352" s="173"/>
      <x:c r="Q352" s="173"/>
      <x:c r="R352" s="173"/>
      <x:c r="S352" s="173"/>
      <x:c r="T352" s="173"/>
      <x:c r="U352" s="173"/>
      <x:c r="V352" s="173"/>
      <x:c r="W352" s="173"/>
      <x:c r="X352" s="173"/>
      <x:c r="Y352" s="173"/>
      <x:c r="Z352" s="173"/>
    </x:row>
    <x:row r="353" ht="15" hidden="0" customHeight="1">
      <x:c r="A353" s="173"/>
      <x:c r="B353" s="173"/>
      <x:c r="C353" s="173"/>
      <x:c r="D353" s="173"/>
      <x:c r="E353" s="173"/>
      <x:c r="F353" s="173"/>
      <x:c r="G353" s="178"/>
      <x:c r="H353" s="173"/>
      <x:c r="I353" s="173"/>
      <x:c r="J353" s="173"/>
      <x:c r="K353" s="173"/>
      <x:c r="L353" s="173"/>
      <x:c r="M353" s="173"/>
      <x:c r="N353" s="173"/>
      <x:c r="O353" s="173"/>
      <x:c r="P353" s="173"/>
      <x:c r="Q353" s="173"/>
      <x:c r="R353" s="173"/>
      <x:c r="S353" s="173"/>
      <x:c r="T353" s="173"/>
      <x:c r="U353" s="173"/>
      <x:c r="V353" s="173"/>
      <x:c r="W353" s="173"/>
      <x:c r="X353" s="173"/>
      <x:c r="Y353" s="173"/>
      <x:c r="Z353" s="173"/>
    </x:row>
    <x:row r="354" ht="15" hidden="0" customHeight="1">
      <x:c r="A354" s="173"/>
      <x:c r="B354" s="173"/>
      <x:c r="C354" s="173"/>
      <x:c r="D354" s="173"/>
      <x:c r="E354" s="173"/>
      <x:c r="F354" s="173"/>
      <x:c r="G354" s="178"/>
      <x:c r="H354" s="173"/>
      <x:c r="I354" s="173"/>
      <x:c r="J354" s="173"/>
      <x:c r="K354" s="173"/>
      <x:c r="L354" s="173"/>
      <x:c r="M354" s="173"/>
      <x:c r="N354" s="173"/>
      <x:c r="O354" s="173"/>
      <x:c r="P354" s="173"/>
      <x:c r="Q354" s="173"/>
      <x:c r="R354" s="173"/>
      <x:c r="S354" s="173"/>
      <x:c r="T354" s="173"/>
      <x:c r="U354" s="173"/>
      <x:c r="V354" s="173"/>
      <x:c r="W354" s="173"/>
      <x:c r="X354" s="173"/>
      <x:c r="Y354" s="173"/>
      <x:c r="Z354" s="173"/>
    </x:row>
    <x:row r="355" ht="15" hidden="0" customHeight="1">
      <x:c r="A355" s="173"/>
      <x:c r="B355" s="173"/>
      <x:c r="C355" s="173"/>
      <x:c r="D355" s="173"/>
      <x:c r="E355" s="173"/>
      <x:c r="F355" s="173"/>
      <x:c r="G355" s="178"/>
      <x:c r="H355" s="173"/>
      <x:c r="I355" s="173"/>
      <x:c r="J355" s="173"/>
      <x:c r="K355" s="173"/>
      <x:c r="L355" s="173"/>
      <x:c r="M355" s="173"/>
      <x:c r="N355" s="173"/>
      <x:c r="O355" s="173"/>
      <x:c r="P355" s="173"/>
      <x:c r="Q355" s="173"/>
      <x:c r="R355" s="173"/>
      <x:c r="S355" s="173"/>
      <x:c r="T355" s="173"/>
      <x:c r="U355" s="173"/>
      <x:c r="V355" s="173"/>
      <x:c r="W355" s="173"/>
      <x:c r="X355" s="173"/>
      <x:c r="Y355" s="173"/>
      <x:c r="Z355" s="173"/>
    </x:row>
    <x:row r="356" ht="15" hidden="0" customHeight="1">
      <x:c r="A356" s="173"/>
      <x:c r="B356" s="173"/>
      <x:c r="C356" s="173"/>
      <x:c r="D356" s="173"/>
      <x:c r="E356" s="173"/>
      <x:c r="F356" s="173"/>
      <x:c r="G356" s="178"/>
      <x:c r="H356" s="173"/>
      <x:c r="I356" s="173"/>
      <x:c r="J356" s="173"/>
      <x:c r="K356" s="173"/>
      <x:c r="L356" s="173"/>
      <x:c r="M356" s="173"/>
      <x:c r="N356" s="173"/>
      <x:c r="O356" s="173"/>
      <x:c r="P356" s="173"/>
      <x:c r="Q356" s="173"/>
      <x:c r="R356" s="173"/>
      <x:c r="S356" s="173"/>
      <x:c r="T356" s="173"/>
      <x:c r="U356" s="173"/>
      <x:c r="V356" s="173"/>
      <x:c r="W356" s="173"/>
      <x:c r="X356" s="173"/>
      <x:c r="Y356" s="173"/>
      <x:c r="Z356" s="173"/>
    </x:row>
    <x:row r="357" ht="15" hidden="0" customHeight="1">
      <x:c r="A357" s="173"/>
      <x:c r="B357" s="173"/>
      <x:c r="C357" s="173"/>
      <x:c r="D357" s="173"/>
      <x:c r="E357" s="173"/>
      <x:c r="F357" s="173"/>
      <x:c r="G357" s="178"/>
      <x:c r="H357" s="173"/>
      <x:c r="I357" s="173"/>
      <x:c r="J357" s="173"/>
      <x:c r="K357" s="173"/>
      <x:c r="L357" s="173"/>
      <x:c r="M357" s="173"/>
      <x:c r="N357" s="173"/>
      <x:c r="O357" s="173"/>
      <x:c r="P357" s="173"/>
      <x:c r="Q357" s="173"/>
      <x:c r="R357" s="173"/>
      <x:c r="S357" s="173"/>
      <x:c r="T357" s="173"/>
      <x:c r="U357" s="173"/>
      <x:c r="V357" s="173"/>
      <x:c r="W357" s="173"/>
      <x:c r="X357" s="173"/>
      <x:c r="Y357" s="173"/>
      <x:c r="Z357" s="173"/>
    </x:row>
    <x:row r="358" ht="15" hidden="0" customHeight="1">
      <x:c r="A358" s="173"/>
      <x:c r="B358" s="173"/>
      <x:c r="C358" s="173"/>
      <x:c r="D358" s="173"/>
      <x:c r="E358" s="173"/>
      <x:c r="F358" s="173"/>
      <x:c r="G358" s="178"/>
      <x:c r="H358" s="173"/>
      <x:c r="I358" s="173"/>
      <x:c r="J358" s="173"/>
      <x:c r="K358" s="173"/>
      <x:c r="L358" s="173"/>
      <x:c r="M358" s="173"/>
      <x:c r="N358" s="173"/>
      <x:c r="O358" s="173"/>
      <x:c r="P358" s="173"/>
      <x:c r="Q358" s="173"/>
      <x:c r="R358" s="173"/>
      <x:c r="S358" s="173"/>
      <x:c r="T358" s="173"/>
      <x:c r="U358" s="173"/>
      <x:c r="V358" s="173"/>
      <x:c r="W358" s="173"/>
      <x:c r="X358" s="173"/>
      <x:c r="Y358" s="173"/>
      <x:c r="Z358" s="173"/>
    </x:row>
    <x:row r="359" ht="15" hidden="0" customHeight="1">
      <x:c r="A359" s="173"/>
      <x:c r="B359" s="173"/>
      <x:c r="C359" s="173"/>
      <x:c r="D359" s="173"/>
      <x:c r="E359" s="173"/>
      <x:c r="F359" s="173"/>
      <x:c r="G359" s="178"/>
      <x:c r="H359" s="173"/>
      <x:c r="I359" s="173"/>
      <x:c r="J359" s="173"/>
      <x:c r="K359" s="173"/>
      <x:c r="L359" s="173"/>
      <x:c r="M359" s="173"/>
      <x:c r="N359" s="173"/>
      <x:c r="O359" s="173"/>
      <x:c r="P359" s="173"/>
      <x:c r="Q359" s="173"/>
      <x:c r="R359" s="173"/>
      <x:c r="S359" s="173"/>
      <x:c r="T359" s="173"/>
      <x:c r="U359" s="173"/>
      <x:c r="V359" s="173"/>
      <x:c r="W359" s="173"/>
      <x:c r="X359" s="173"/>
      <x:c r="Y359" s="173"/>
      <x:c r="Z359" s="173"/>
    </x:row>
    <x:row r="360" ht="15" hidden="0" customHeight="1">
      <x:c r="A360" s="173"/>
      <x:c r="B360" s="173"/>
      <x:c r="C360" s="173"/>
      <x:c r="D360" s="173"/>
      <x:c r="E360" s="173"/>
      <x:c r="F360" s="173"/>
      <x:c r="G360" s="178"/>
      <x:c r="H360" s="173"/>
      <x:c r="I360" s="173"/>
      <x:c r="J360" s="173"/>
      <x:c r="K360" s="173"/>
      <x:c r="L360" s="173"/>
      <x:c r="M360" s="173"/>
      <x:c r="N360" s="173"/>
      <x:c r="O360" s="173"/>
      <x:c r="P360" s="173"/>
      <x:c r="Q360" s="173"/>
      <x:c r="R360" s="173"/>
      <x:c r="S360" s="173"/>
      <x:c r="T360" s="173"/>
      <x:c r="U360" s="173"/>
      <x:c r="V360" s="173"/>
      <x:c r="W360" s="173"/>
      <x:c r="X360" s="173"/>
      <x:c r="Y360" s="173"/>
      <x:c r="Z360" s="173"/>
    </x:row>
    <x:row r="361" ht="15" hidden="0" customHeight="1">
      <x:c r="A361" s="173"/>
      <x:c r="B361" s="173"/>
      <x:c r="C361" s="173"/>
      <x:c r="D361" s="173"/>
      <x:c r="E361" s="173"/>
      <x:c r="F361" s="173"/>
      <x:c r="G361" s="178"/>
      <x:c r="H361" s="173"/>
      <x:c r="I361" s="173"/>
      <x:c r="J361" s="173"/>
      <x:c r="K361" s="173"/>
      <x:c r="L361" s="173"/>
      <x:c r="M361" s="173"/>
      <x:c r="N361" s="173"/>
      <x:c r="O361" s="173"/>
      <x:c r="P361" s="173"/>
      <x:c r="Q361" s="173"/>
      <x:c r="R361" s="173"/>
      <x:c r="S361" s="173"/>
      <x:c r="T361" s="173"/>
      <x:c r="U361" s="173"/>
      <x:c r="V361" s="173"/>
      <x:c r="W361" s="173"/>
      <x:c r="X361" s="173"/>
      <x:c r="Y361" s="173"/>
      <x:c r="Z361" s="173"/>
    </x:row>
    <x:row r="362" ht="15" hidden="0" customHeight="1">
      <x:c r="A362" s="173"/>
      <x:c r="B362" s="173"/>
      <x:c r="C362" s="173"/>
      <x:c r="D362" s="173"/>
      <x:c r="E362" s="173"/>
      <x:c r="F362" s="173"/>
      <x:c r="G362" s="178"/>
      <x:c r="H362" s="173"/>
      <x:c r="I362" s="173"/>
      <x:c r="J362" s="173"/>
      <x:c r="K362" s="173"/>
      <x:c r="L362" s="173"/>
      <x:c r="M362" s="173"/>
      <x:c r="N362" s="173"/>
      <x:c r="O362" s="173"/>
      <x:c r="P362" s="173"/>
      <x:c r="Q362" s="173"/>
      <x:c r="R362" s="173"/>
      <x:c r="S362" s="173"/>
      <x:c r="T362" s="173"/>
      <x:c r="U362" s="173"/>
      <x:c r="V362" s="173"/>
      <x:c r="W362" s="173"/>
      <x:c r="X362" s="173"/>
      <x:c r="Y362" s="173"/>
      <x:c r="Z362" s="173"/>
    </x:row>
    <x:row r="363" ht="15" hidden="0" customHeight="1">
      <x:c r="A363" s="173"/>
      <x:c r="B363" s="173"/>
      <x:c r="C363" s="173"/>
      <x:c r="D363" s="173"/>
      <x:c r="E363" s="173"/>
      <x:c r="F363" s="173"/>
      <x:c r="G363" s="178"/>
      <x:c r="H363" s="173"/>
      <x:c r="I363" s="173"/>
      <x:c r="J363" s="173"/>
      <x:c r="K363" s="173"/>
      <x:c r="L363" s="173"/>
      <x:c r="M363" s="173"/>
      <x:c r="N363" s="173"/>
      <x:c r="O363" s="173"/>
      <x:c r="P363" s="173"/>
      <x:c r="Q363" s="173"/>
      <x:c r="R363" s="173"/>
      <x:c r="S363" s="173"/>
      <x:c r="T363" s="173"/>
      <x:c r="U363" s="173"/>
      <x:c r="V363" s="173"/>
      <x:c r="W363" s="173"/>
      <x:c r="X363" s="173"/>
      <x:c r="Y363" s="173"/>
      <x:c r="Z363" s="173"/>
    </x:row>
    <x:row r="364" ht="15" hidden="0" customHeight="1">
      <x:c r="A364" s="173"/>
      <x:c r="B364" s="173"/>
      <x:c r="C364" s="173"/>
      <x:c r="D364" s="173"/>
      <x:c r="E364" s="173"/>
      <x:c r="F364" s="173"/>
      <x:c r="G364" s="178"/>
      <x:c r="H364" s="173"/>
      <x:c r="I364" s="173"/>
      <x:c r="J364" s="173"/>
      <x:c r="K364" s="173"/>
      <x:c r="L364" s="173"/>
      <x:c r="M364" s="173"/>
      <x:c r="N364" s="173"/>
      <x:c r="O364" s="173"/>
      <x:c r="P364" s="173"/>
      <x:c r="Q364" s="173"/>
      <x:c r="R364" s="173"/>
      <x:c r="S364" s="173"/>
      <x:c r="T364" s="173"/>
      <x:c r="U364" s="173"/>
      <x:c r="V364" s="173"/>
      <x:c r="W364" s="173"/>
      <x:c r="X364" s="173"/>
      <x:c r="Y364" s="173"/>
      <x:c r="Z364" s="173"/>
    </x:row>
    <x:row r="365" ht="15" hidden="0" customHeight="1">
      <x:c r="A365" s="173"/>
      <x:c r="B365" s="173"/>
      <x:c r="C365" s="173"/>
      <x:c r="D365" s="173"/>
      <x:c r="E365" s="173"/>
      <x:c r="F365" s="173"/>
      <x:c r="G365" s="178"/>
      <x:c r="H365" s="173"/>
      <x:c r="I365" s="173"/>
      <x:c r="J365" s="173"/>
      <x:c r="K365" s="173"/>
      <x:c r="L365" s="173"/>
      <x:c r="M365" s="173"/>
      <x:c r="N365" s="173"/>
      <x:c r="O365" s="173"/>
      <x:c r="P365" s="173"/>
      <x:c r="Q365" s="173"/>
      <x:c r="R365" s="173"/>
      <x:c r="S365" s="173"/>
      <x:c r="T365" s="173"/>
      <x:c r="U365" s="173"/>
      <x:c r="V365" s="173"/>
      <x:c r="W365" s="173"/>
      <x:c r="X365" s="173"/>
      <x:c r="Y365" s="173"/>
      <x:c r="Z365" s="173"/>
    </x:row>
    <x:row r="366" ht="15" hidden="0" customHeight="1">
      <x:c r="A366" s="173"/>
      <x:c r="B366" s="173"/>
      <x:c r="C366" s="173"/>
      <x:c r="D366" s="173"/>
      <x:c r="E366" s="173"/>
      <x:c r="F366" s="173"/>
      <x:c r="G366" s="178"/>
      <x:c r="H366" s="173"/>
      <x:c r="I366" s="173"/>
      <x:c r="J366" s="173"/>
      <x:c r="K366" s="173"/>
      <x:c r="L366" s="173"/>
      <x:c r="M366" s="173"/>
      <x:c r="N366" s="173"/>
      <x:c r="O366" s="173"/>
      <x:c r="P366" s="173"/>
      <x:c r="Q366" s="173"/>
      <x:c r="R366" s="173"/>
      <x:c r="S366" s="173"/>
      <x:c r="T366" s="173"/>
      <x:c r="U366" s="173"/>
      <x:c r="V366" s="173"/>
      <x:c r="W366" s="173"/>
      <x:c r="X366" s="173"/>
      <x:c r="Y366" s="173"/>
      <x:c r="Z366" s="173"/>
    </x:row>
    <x:row r="367" ht="15" hidden="0" customHeight="1">
      <x:c r="A367" s="173"/>
      <x:c r="B367" s="173"/>
      <x:c r="C367" s="173"/>
      <x:c r="D367" s="173"/>
      <x:c r="E367" s="173"/>
      <x:c r="F367" s="173"/>
      <x:c r="G367" s="178"/>
      <x:c r="H367" s="173"/>
      <x:c r="I367" s="173"/>
      <x:c r="J367" s="173"/>
      <x:c r="K367" s="173"/>
      <x:c r="L367" s="173"/>
      <x:c r="M367" s="173"/>
      <x:c r="N367" s="173"/>
      <x:c r="O367" s="173"/>
      <x:c r="P367" s="173"/>
      <x:c r="Q367" s="173"/>
      <x:c r="R367" s="173"/>
      <x:c r="S367" s="173"/>
      <x:c r="T367" s="173"/>
      <x:c r="U367" s="173"/>
      <x:c r="V367" s="173"/>
      <x:c r="W367" s="173"/>
      <x:c r="X367" s="173"/>
      <x:c r="Y367" s="173"/>
      <x:c r="Z367" s="173"/>
    </x:row>
    <x:row r="368" ht="15" hidden="0" customHeight="1">
      <x:c r="A368" s="173"/>
      <x:c r="B368" s="173"/>
      <x:c r="C368" s="173"/>
      <x:c r="D368" s="173"/>
      <x:c r="E368" s="173"/>
      <x:c r="F368" s="173"/>
      <x:c r="G368" s="178"/>
      <x:c r="H368" s="173"/>
      <x:c r="I368" s="173"/>
      <x:c r="J368" s="173"/>
      <x:c r="K368" s="173"/>
      <x:c r="L368" s="173"/>
      <x:c r="M368" s="173"/>
      <x:c r="N368" s="173"/>
      <x:c r="O368" s="173"/>
      <x:c r="P368" s="173"/>
      <x:c r="Q368" s="173"/>
      <x:c r="R368" s="173"/>
      <x:c r="S368" s="173"/>
      <x:c r="T368" s="173"/>
      <x:c r="U368" s="173"/>
      <x:c r="V368" s="173"/>
      <x:c r="W368" s="173"/>
      <x:c r="X368" s="173"/>
      <x:c r="Y368" s="173"/>
      <x:c r="Z368" s="173"/>
    </x:row>
    <x:row r="369" ht="15" hidden="0" customHeight="1">
      <x:c r="A369" s="173"/>
      <x:c r="B369" s="173"/>
      <x:c r="C369" s="173"/>
      <x:c r="D369" s="173"/>
      <x:c r="E369" s="173"/>
      <x:c r="F369" s="173"/>
      <x:c r="G369" s="178"/>
      <x:c r="H369" s="173"/>
      <x:c r="I369" s="173"/>
      <x:c r="J369" s="173"/>
      <x:c r="K369" s="173"/>
      <x:c r="L369" s="173"/>
      <x:c r="M369" s="173"/>
      <x:c r="N369" s="173"/>
      <x:c r="O369" s="173"/>
      <x:c r="P369" s="173"/>
      <x:c r="Q369" s="173"/>
      <x:c r="R369" s="173"/>
      <x:c r="S369" s="173"/>
      <x:c r="T369" s="173"/>
      <x:c r="U369" s="173"/>
      <x:c r="V369" s="173"/>
      <x:c r="W369" s="173"/>
      <x:c r="X369" s="173"/>
      <x:c r="Y369" s="173"/>
      <x:c r="Z369" s="173"/>
    </x:row>
    <x:row r="370" ht="15" hidden="0" customHeight="1">
      <x:c r="A370" s="173"/>
      <x:c r="B370" s="173"/>
      <x:c r="C370" s="173"/>
      <x:c r="D370" s="173"/>
      <x:c r="E370" s="173"/>
      <x:c r="F370" s="173"/>
      <x:c r="G370" s="178"/>
      <x:c r="H370" s="173"/>
      <x:c r="I370" s="173"/>
      <x:c r="J370" s="173"/>
      <x:c r="K370" s="173"/>
      <x:c r="L370" s="173"/>
      <x:c r="M370" s="173"/>
      <x:c r="N370" s="173"/>
      <x:c r="O370" s="173"/>
      <x:c r="P370" s="173"/>
      <x:c r="Q370" s="173"/>
      <x:c r="R370" s="173"/>
      <x:c r="S370" s="173"/>
      <x:c r="T370" s="173"/>
      <x:c r="U370" s="173"/>
      <x:c r="V370" s="173"/>
      <x:c r="W370" s="173"/>
      <x:c r="X370" s="173"/>
      <x:c r="Y370" s="173"/>
      <x:c r="Z370" s="173"/>
    </x:row>
    <x:row r="371" ht="15" hidden="0" customHeight="1">
      <x:c r="A371" s="173"/>
      <x:c r="B371" s="173"/>
      <x:c r="C371" s="173"/>
      <x:c r="D371" s="173"/>
      <x:c r="E371" s="173"/>
      <x:c r="F371" s="173"/>
      <x:c r="G371" s="178"/>
      <x:c r="H371" s="173"/>
      <x:c r="I371" s="173"/>
      <x:c r="J371" s="173"/>
      <x:c r="K371" s="173"/>
      <x:c r="L371" s="173"/>
      <x:c r="M371" s="173"/>
      <x:c r="N371" s="173"/>
      <x:c r="O371" s="173"/>
      <x:c r="P371" s="173"/>
      <x:c r="Q371" s="173"/>
      <x:c r="R371" s="173"/>
      <x:c r="S371" s="173"/>
      <x:c r="T371" s="173"/>
      <x:c r="U371" s="173"/>
      <x:c r="V371" s="173"/>
      <x:c r="W371" s="173"/>
      <x:c r="X371" s="173"/>
      <x:c r="Y371" s="173"/>
      <x:c r="Z371" s="173"/>
    </x:row>
    <x:row r="372" ht="15" hidden="0" customHeight="1">
      <x:c r="A372" s="173"/>
      <x:c r="B372" s="173"/>
      <x:c r="C372" s="173"/>
      <x:c r="D372" s="173"/>
      <x:c r="E372" s="173"/>
      <x:c r="F372" s="173"/>
      <x:c r="G372" s="178"/>
      <x:c r="H372" s="173"/>
      <x:c r="I372" s="173"/>
      <x:c r="J372" s="173"/>
      <x:c r="K372" s="173"/>
      <x:c r="L372" s="173"/>
      <x:c r="M372" s="173"/>
      <x:c r="N372" s="173"/>
      <x:c r="O372" s="173"/>
      <x:c r="P372" s="173"/>
      <x:c r="Q372" s="173"/>
      <x:c r="R372" s="173"/>
      <x:c r="S372" s="173"/>
      <x:c r="T372" s="173"/>
      <x:c r="U372" s="173"/>
      <x:c r="V372" s="173"/>
      <x:c r="W372" s="173"/>
      <x:c r="X372" s="173"/>
      <x:c r="Y372" s="173"/>
      <x:c r="Z372" s="173"/>
    </x:row>
    <x:row r="373" ht="15" hidden="0" customHeight="1">
      <x:c r="A373" s="173"/>
      <x:c r="B373" s="173"/>
      <x:c r="C373" s="173"/>
      <x:c r="D373" s="173"/>
      <x:c r="E373" s="173"/>
      <x:c r="F373" s="173"/>
      <x:c r="G373" s="178"/>
      <x:c r="H373" s="173"/>
      <x:c r="I373" s="173"/>
      <x:c r="J373" s="173"/>
      <x:c r="K373" s="173"/>
      <x:c r="L373" s="173"/>
      <x:c r="M373" s="173"/>
      <x:c r="N373" s="173"/>
      <x:c r="O373" s="173"/>
      <x:c r="P373" s="173"/>
      <x:c r="Q373" s="173"/>
      <x:c r="R373" s="173"/>
      <x:c r="S373" s="173"/>
      <x:c r="T373" s="173"/>
      <x:c r="U373" s="173"/>
      <x:c r="V373" s="173"/>
      <x:c r="W373" s="173"/>
      <x:c r="X373" s="173"/>
      <x:c r="Y373" s="173"/>
      <x:c r="Z373" s="173"/>
    </x:row>
    <x:row r="374" ht="15" hidden="0" customHeight="1">
      <x:c r="A374" s="173"/>
      <x:c r="B374" s="173"/>
      <x:c r="C374" s="173"/>
      <x:c r="D374" s="173"/>
      <x:c r="E374" s="173"/>
      <x:c r="F374" s="173"/>
      <x:c r="G374" s="178"/>
      <x:c r="H374" s="173"/>
      <x:c r="I374" s="173"/>
      <x:c r="J374" s="173"/>
      <x:c r="K374" s="173"/>
      <x:c r="L374" s="173"/>
      <x:c r="M374" s="173"/>
      <x:c r="N374" s="173"/>
      <x:c r="O374" s="173"/>
      <x:c r="P374" s="173"/>
      <x:c r="Q374" s="173"/>
      <x:c r="R374" s="173"/>
      <x:c r="S374" s="173"/>
      <x:c r="T374" s="173"/>
      <x:c r="U374" s="173"/>
      <x:c r="V374" s="173"/>
      <x:c r="W374" s="173"/>
      <x:c r="X374" s="173"/>
      <x:c r="Y374" s="173"/>
      <x:c r="Z374" s="173"/>
    </x:row>
    <x:row r="375" ht="15" hidden="0" customHeight="1">
      <x:c r="A375" s="173"/>
      <x:c r="B375" s="173"/>
      <x:c r="C375" s="173"/>
      <x:c r="D375" s="173"/>
      <x:c r="E375" s="173"/>
      <x:c r="F375" s="173"/>
      <x:c r="G375" s="178"/>
      <x:c r="H375" s="173"/>
      <x:c r="I375" s="173"/>
      <x:c r="J375" s="173"/>
      <x:c r="K375" s="173"/>
      <x:c r="L375" s="173"/>
      <x:c r="M375" s="173"/>
      <x:c r="N375" s="173"/>
      <x:c r="O375" s="173"/>
      <x:c r="P375" s="173"/>
      <x:c r="Q375" s="173"/>
      <x:c r="R375" s="173"/>
      <x:c r="S375" s="173"/>
      <x:c r="T375" s="173"/>
      <x:c r="U375" s="173"/>
      <x:c r="V375" s="173"/>
      <x:c r="W375" s="173"/>
      <x:c r="X375" s="173"/>
      <x:c r="Y375" s="173"/>
      <x:c r="Z375" s="173"/>
    </x:row>
    <x:row r="376" ht="15" hidden="0" customHeight="1">
      <x:c r="A376" s="173"/>
      <x:c r="B376" s="173"/>
      <x:c r="C376" s="173"/>
      <x:c r="D376" s="173"/>
      <x:c r="E376" s="173"/>
      <x:c r="F376" s="173"/>
      <x:c r="G376" s="178"/>
      <x:c r="H376" s="173"/>
      <x:c r="I376" s="173"/>
      <x:c r="J376" s="173"/>
      <x:c r="K376" s="173"/>
      <x:c r="L376" s="173"/>
      <x:c r="M376" s="173"/>
      <x:c r="N376" s="173"/>
      <x:c r="O376" s="173"/>
      <x:c r="P376" s="173"/>
      <x:c r="Q376" s="173"/>
      <x:c r="R376" s="173"/>
      <x:c r="S376" s="173"/>
      <x:c r="T376" s="173"/>
      <x:c r="U376" s="173"/>
      <x:c r="V376" s="173"/>
      <x:c r="W376" s="173"/>
      <x:c r="X376" s="173"/>
      <x:c r="Y376" s="173"/>
      <x:c r="Z376" s="173"/>
    </x:row>
    <x:row r="377" ht="15" hidden="0" customHeight="1">
      <x:c r="A377" s="173"/>
      <x:c r="B377" s="173"/>
      <x:c r="C377" s="173"/>
      <x:c r="D377" s="173"/>
      <x:c r="E377" s="173"/>
      <x:c r="F377" s="173"/>
      <x:c r="G377" s="178"/>
      <x:c r="H377" s="173"/>
      <x:c r="I377" s="173"/>
      <x:c r="J377" s="173"/>
      <x:c r="K377" s="173"/>
      <x:c r="L377" s="173"/>
      <x:c r="M377" s="173"/>
      <x:c r="N377" s="173"/>
      <x:c r="O377" s="173"/>
      <x:c r="P377" s="173"/>
      <x:c r="Q377" s="173"/>
      <x:c r="R377" s="173"/>
      <x:c r="S377" s="173"/>
      <x:c r="T377" s="173"/>
      <x:c r="U377" s="173"/>
      <x:c r="V377" s="173"/>
      <x:c r="W377" s="173"/>
      <x:c r="X377" s="173"/>
      <x:c r="Y377" s="173"/>
      <x:c r="Z377" s="173"/>
    </x:row>
    <x:row r="378" ht="15" hidden="0" customHeight="1">
      <x:c r="A378" s="173"/>
      <x:c r="B378" s="173"/>
      <x:c r="C378" s="173"/>
      <x:c r="D378" s="173"/>
      <x:c r="E378" s="173"/>
      <x:c r="F378" s="173"/>
      <x:c r="G378" s="178"/>
      <x:c r="H378" s="173"/>
      <x:c r="I378" s="173"/>
      <x:c r="J378" s="173"/>
      <x:c r="K378" s="173"/>
      <x:c r="L378" s="173"/>
      <x:c r="M378" s="173"/>
      <x:c r="N378" s="173"/>
      <x:c r="O378" s="173"/>
      <x:c r="P378" s="173"/>
      <x:c r="Q378" s="173"/>
      <x:c r="R378" s="173"/>
      <x:c r="S378" s="173"/>
      <x:c r="T378" s="173"/>
      <x:c r="U378" s="173"/>
      <x:c r="V378" s="173"/>
      <x:c r="W378" s="173"/>
      <x:c r="X378" s="173"/>
      <x:c r="Y378" s="173"/>
      <x:c r="Z378" s="173"/>
    </x:row>
    <x:row r="379" ht="15" hidden="0" customHeight="1">
      <x:c r="A379" s="173"/>
      <x:c r="B379" s="173"/>
      <x:c r="C379" s="173"/>
      <x:c r="D379" s="173"/>
      <x:c r="E379" s="173"/>
      <x:c r="F379" s="173"/>
      <x:c r="G379" s="178"/>
      <x:c r="H379" s="173"/>
      <x:c r="I379" s="173"/>
      <x:c r="J379" s="173"/>
      <x:c r="K379" s="173"/>
      <x:c r="L379" s="173"/>
      <x:c r="M379" s="173"/>
      <x:c r="N379" s="173"/>
      <x:c r="O379" s="173"/>
      <x:c r="P379" s="173"/>
      <x:c r="Q379" s="173"/>
      <x:c r="R379" s="173"/>
      <x:c r="S379" s="173"/>
      <x:c r="T379" s="173"/>
      <x:c r="U379" s="173"/>
      <x:c r="V379" s="173"/>
      <x:c r="W379" s="173"/>
      <x:c r="X379" s="173"/>
      <x:c r="Y379" s="173"/>
      <x:c r="Z379" s="173"/>
    </x:row>
    <x:row r="380" ht="15" hidden="0" customHeight="1">
      <x:c r="A380" s="173"/>
      <x:c r="B380" s="173"/>
      <x:c r="C380" s="173"/>
      <x:c r="D380" s="173"/>
      <x:c r="E380" s="173"/>
      <x:c r="F380" s="173"/>
      <x:c r="G380" s="178"/>
      <x:c r="H380" s="173"/>
      <x:c r="I380" s="173"/>
      <x:c r="J380" s="173"/>
      <x:c r="K380" s="173"/>
      <x:c r="L380" s="173"/>
      <x:c r="M380" s="173"/>
      <x:c r="N380" s="173"/>
      <x:c r="O380" s="173"/>
      <x:c r="P380" s="173"/>
      <x:c r="Q380" s="173"/>
      <x:c r="R380" s="173"/>
      <x:c r="S380" s="173"/>
      <x:c r="T380" s="173"/>
      <x:c r="U380" s="173"/>
      <x:c r="V380" s="173"/>
      <x:c r="W380" s="173"/>
      <x:c r="X380" s="173"/>
      <x:c r="Y380" s="173"/>
      <x:c r="Z380" s="173"/>
    </x:row>
    <x:row r="381" ht="15" hidden="0" customHeight="1">
      <x:c r="A381" s="173"/>
      <x:c r="B381" s="173"/>
      <x:c r="C381" s="173"/>
      <x:c r="D381" s="173"/>
      <x:c r="E381" s="173"/>
      <x:c r="F381" s="173"/>
      <x:c r="G381" s="178"/>
      <x:c r="H381" s="173"/>
      <x:c r="I381" s="173"/>
      <x:c r="J381" s="173"/>
      <x:c r="K381" s="173"/>
      <x:c r="L381" s="173"/>
      <x:c r="M381" s="173"/>
      <x:c r="N381" s="173"/>
      <x:c r="O381" s="173"/>
      <x:c r="P381" s="173"/>
      <x:c r="Q381" s="173"/>
      <x:c r="R381" s="173"/>
      <x:c r="S381" s="173"/>
      <x:c r="T381" s="173"/>
      <x:c r="U381" s="173"/>
      <x:c r="V381" s="173"/>
      <x:c r="W381" s="173"/>
      <x:c r="X381" s="173"/>
      <x:c r="Y381" s="173"/>
      <x:c r="Z381" s="173"/>
    </x:row>
    <x:row r="382" ht="15" hidden="0" customHeight="1">
      <x:c r="A382" s="173"/>
      <x:c r="B382" s="173"/>
      <x:c r="C382" s="173"/>
      <x:c r="D382" s="173"/>
      <x:c r="E382" s="173"/>
      <x:c r="F382" s="173"/>
      <x:c r="G382" s="178"/>
      <x:c r="H382" s="173"/>
      <x:c r="I382" s="173"/>
      <x:c r="J382" s="173"/>
      <x:c r="K382" s="173"/>
      <x:c r="L382" s="173"/>
      <x:c r="M382" s="173"/>
      <x:c r="N382" s="173"/>
      <x:c r="O382" s="173"/>
      <x:c r="P382" s="173"/>
      <x:c r="Q382" s="173"/>
      <x:c r="R382" s="173"/>
      <x:c r="S382" s="173"/>
      <x:c r="T382" s="173"/>
      <x:c r="U382" s="173"/>
      <x:c r="V382" s="173"/>
      <x:c r="W382" s="173"/>
      <x:c r="X382" s="173"/>
      <x:c r="Y382" s="173"/>
      <x:c r="Z382" s="173"/>
    </x:row>
    <x:row r="383" ht="15" hidden="0" customHeight="1">
      <x:c r="A383" s="173"/>
      <x:c r="B383" s="173"/>
      <x:c r="C383" s="173"/>
      <x:c r="D383" s="173"/>
      <x:c r="E383" s="173"/>
      <x:c r="F383" s="173"/>
      <x:c r="G383" s="178"/>
      <x:c r="H383" s="173"/>
      <x:c r="I383" s="173"/>
      <x:c r="J383" s="173"/>
      <x:c r="K383" s="173"/>
      <x:c r="L383" s="173"/>
      <x:c r="M383" s="173"/>
      <x:c r="N383" s="173"/>
      <x:c r="O383" s="173"/>
      <x:c r="P383" s="173"/>
      <x:c r="Q383" s="173"/>
      <x:c r="R383" s="173"/>
      <x:c r="S383" s="173"/>
      <x:c r="T383" s="173"/>
      <x:c r="U383" s="173"/>
      <x:c r="V383" s="173"/>
      <x:c r="W383" s="173"/>
      <x:c r="X383" s="173"/>
      <x:c r="Y383" s="173"/>
      <x:c r="Z383" s="173"/>
    </x:row>
    <x:row r="384" ht="15" hidden="0" customHeight="1">
      <x:c r="A384" s="173"/>
      <x:c r="B384" s="173"/>
      <x:c r="C384" s="173"/>
      <x:c r="D384" s="173"/>
      <x:c r="E384" s="173"/>
      <x:c r="F384" s="173"/>
      <x:c r="G384" s="178"/>
      <x:c r="H384" s="173"/>
      <x:c r="I384" s="173"/>
      <x:c r="J384" s="173"/>
      <x:c r="K384" s="173"/>
      <x:c r="L384" s="173"/>
      <x:c r="M384" s="173"/>
      <x:c r="N384" s="173"/>
      <x:c r="O384" s="173"/>
      <x:c r="P384" s="173"/>
      <x:c r="Q384" s="173"/>
      <x:c r="R384" s="173"/>
      <x:c r="S384" s="173"/>
      <x:c r="T384" s="173"/>
      <x:c r="U384" s="173"/>
      <x:c r="V384" s="173"/>
      <x:c r="W384" s="173"/>
      <x:c r="X384" s="173"/>
      <x:c r="Y384" s="173"/>
      <x:c r="Z384" s="173"/>
    </x:row>
    <x:row r="385" ht="15" hidden="0" customHeight="1">
      <x:c r="A385" s="173"/>
      <x:c r="B385" s="173"/>
      <x:c r="C385" s="173"/>
      <x:c r="D385" s="173"/>
      <x:c r="E385" s="173"/>
      <x:c r="F385" s="173"/>
      <x:c r="G385" s="178"/>
      <x:c r="H385" s="173"/>
      <x:c r="I385" s="173"/>
      <x:c r="J385" s="173"/>
      <x:c r="K385" s="173"/>
      <x:c r="L385" s="173"/>
      <x:c r="M385" s="173"/>
      <x:c r="N385" s="173"/>
      <x:c r="O385" s="173"/>
      <x:c r="P385" s="173"/>
      <x:c r="Q385" s="173"/>
      <x:c r="R385" s="173"/>
      <x:c r="S385" s="173"/>
      <x:c r="T385" s="173"/>
      <x:c r="U385" s="173"/>
      <x:c r="V385" s="173"/>
      <x:c r="W385" s="173"/>
      <x:c r="X385" s="173"/>
      <x:c r="Y385" s="173"/>
      <x:c r="Z385" s="173"/>
    </x:row>
    <x:row r="386" ht="15" hidden="0" customHeight="1">
      <x:c r="A386" s="173"/>
      <x:c r="B386" s="173"/>
      <x:c r="C386" s="173"/>
      <x:c r="D386" s="173"/>
      <x:c r="E386" s="173"/>
      <x:c r="F386" s="173"/>
      <x:c r="G386" s="178"/>
      <x:c r="H386" s="173"/>
      <x:c r="I386" s="173"/>
      <x:c r="J386" s="173"/>
      <x:c r="K386" s="173"/>
      <x:c r="L386" s="173"/>
      <x:c r="M386" s="173"/>
      <x:c r="N386" s="173"/>
      <x:c r="O386" s="173"/>
      <x:c r="P386" s="173"/>
      <x:c r="Q386" s="173"/>
      <x:c r="R386" s="173"/>
      <x:c r="S386" s="173"/>
      <x:c r="T386" s="173"/>
      <x:c r="U386" s="173"/>
      <x:c r="V386" s="173"/>
      <x:c r="W386" s="173"/>
      <x:c r="X386" s="173"/>
      <x:c r="Y386" s="173"/>
      <x:c r="Z386" s="173"/>
    </x:row>
    <x:row r="387" ht="15" hidden="0" customHeight="1">
      <x:c r="A387" s="173"/>
      <x:c r="B387" s="173"/>
      <x:c r="C387" s="173"/>
      <x:c r="D387" s="173"/>
      <x:c r="E387" s="173"/>
      <x:c r="F387" s="173"/>
      <x:c r="G387" s="178"/>
      <x:c r="H387" s="173"/>
      <x:c r="I387" s="173"/>
      <x:c r="J387" s="173"/>
      <x:c r="K387" s="173"/>
      <x:c r="L387" s="173"/>
      <x:c r="M387" s="173"/>
      <x:c r="N387" s="173"/>
      <x:c r="O387" s="173"/>
      <x:c r="P387" s="173"/>
      <x:c r="Q387" s="173"/>
      <x:c r="R387" s="173"/>
      <x:c r="S387" s="173"/>
      <x:c r="T387" s="173"/>
      <x:c r="U387" s="173"/>
      <x:c r="V387" s="173"/>
      <x:c r="W387" s="173"/>
      <x:c r="X387" s="173"/>
      <x:c r="Y387" s="173"/>
      <x:c r="Z387" s="173"/>
    </x:row>
    <x:row r="388" ht="15" hidden="0" customHeight="1">
      <x:c r="A388" s="173"/>
      <x:c r="B388" s="173"/>
      <x:c r="C388" s="173"/>
      <x:c r="D388" s="173"/>
      <x:c r="E388" s="173"/>
      <x:c r="F388" s="173"/>
      <x:c r="G388" s="178"/>
      <x:c r="H388" s="173"/>
      <x:c r="I388" s="173"/>
      <x:c r="J388" s="173"/>
      <x:c r="K388" s="173"/>
      <x:c r="L388" s="173"/>
      <x:c r="M388" s="173"/>
      <x:c r="N388" s="173"/>
      <x:c r="O388" s="173"/>
      <x:c r="P388" s="173"/>
      <x:c r="Q388" s="173"/>
      <x:c r="R388" s="173"/>
      <x:c r="S388" s="173"/>
      <x:c r="T388" s="173"/>
      <x:c r="U388" s="173"/>
      <x:c r="V388" s="173"/>
      <x:c r="W388" s="173"/>
      <x:c r="X388" s="173"/>
      <x:c r="Y388" s="173"/>
      <x:c r="Z388" s="173"/>
    </x:row>
    <x:row r="389" ht="15" hidden="0" customHeight="1">
      <x:c r="A389" s="173"/>
      <x:c r="B389" s="173"/>
      <x:c r="C389" s="173"/>
      <x:c r="D389" s="173"/>
      <x:c r="E389" s="173"/>
      <x:c r="F389" s="173"/>
      <x:c r="G389" s="178"/>
      <x:c r="H389" s="173"/>
      <x:c r="I389" s="173"/>
      <x:c r="J389" s="173"/>
      <x:c r="K389" s="173"/>
      <x:c r="L389" s="173"/>
      <x:c r="M389" s="173"/>
      <x:c r="N389" s="173"/>
      <x:c r="O389" s="173"/>
      <x:c r="P389" s="173"/>
      <x:c r="Q389" s="173"/>
      <x:c r="R389" s="173"/>
      <x:c r="S389" s="173"/>
      <x:c r="T389" s="173"/>
      <x:c r="U389" s="173"/>
      <x:c r="V389" s="173"/>
      <x:c r="W389" s="173"/>
      <x:c r="X389" s="173"/>
      <x:c r="Y389" s="173"/>
      <x:c r="Z389" s="173"/>
    </x:row>
    <x:row r="390" ht="15" hidden="0" customHeight="1">
      <x:c r="A390" s="173"/>
      <x:c r="B390" s="173"/>
      <x:c r="C390" s="173"/>
      <x:c r="D390" s="173"/>
      <x:c r="E390" s="173"/>
      <x:c r="F390" s="173"/>
      <x:c r="G390" s="178"/>
      <x:c r="H390" s="173"/>
      <x:c r="I390" s="173"/>
      <x:c r="J390" s="173"/>
      <x:c r="K390" s="173"/>
      <x:c r="L390" s="173"/>
      <x:c r="M390" s="173"/>
      <x:c r="N390" s="173"/>
      <x:c r="O390" s="173"/>
      <x:c r="P390" s="173"/>
      <x:c r="Q390" s="173"/>
      <x:c r="R390" s="173"/>
      <x:c r="S390" s="173"/>
      <x:c r="T390" s="173"/>
      <x:c r="U390" s="173"/>
      <x:c r="V390" s="173"/>
      <x:c r="W390" s="173"/>
      <x:c r="X390" s="173"/>
      <x:c r="Y390" s="173"/>
      <x:c r="Z390" s="173"/>
    </x:row>
    <x:row r="391" ht="15" hidden="0" customHeight="1">
      <x:c r="A391" s="173"/>
      <x:c r="B391" s="173"/>
      <x:c r="C391" s="173"/>
      <x:c r="D391" s="173"/>
      <x:c r="E391" s="173"/>
      <x:c r="F391" s="173"/>
      <x:c r="G391" s="178"/>
      <x:c r="H391" s="173"/>
      <x:c r="I391" s="173"/>
      <x:c r="J391" s="173"/>
      <x:c r="K391" s="173"/>
      <x:c r="L391" s="173"/>
      <x:c r="M391" s="173"/>
      <x:c r="N391" s="173"/>
      <x:c r="O391" s="173"/>
      <x:c r="P391" s="173"/>
      <x:c r="Q391" s="173"/>
      <x:c r="R391" s="173"/>
      <x:c r="S391" s="173"/>
      <x:c r="T391" s="173"/>
      <x:c r="U391" s="173"/>
      <x:c r="V391" s="173"/>
      <x:c r="W391" s="173"/>
      <x:c r="X391" s="173"/>
      <x:c r="Y391" s="173"/>
      <x:c r="Z391" s="173"/>
    </x:row>
    <x:row r="392" ht="15" hidden="0" customHeight="1">
      <x:c r="A392" s="173"/>
      <x:c r="B392" s="173"/>
      <x:c r="C392" s="173"/>
      <x:c r="D392" s="173"/>
      <x:c r="E392" s="173"/>
      <x:c r="F392" s="173"/>
      <x:c r="G392" s="178"/>
      <x:c r="H392" s="173"/>
      <x:c r="I392" s="173"/>
      <x:c r="J392" s="173"/>
      <x:c r="K392" s="173"/>
      <x:c r="L392" s="173"/>
      <x:c r="M392" s="173"/>
      <x:c r="N392" s="173"/>
      <x:c r="O392" s="173"/>
      <x:c r="P392" s="173"/>
      <x:c r="Q392" s="173"/>
      <x:c r="R392" s="173"/>
      <x:c r="S392" s="173"/>
      <x:c r="T392" s="173"/>
      <x:c r="U392" s="173"/>
      <x:c r="V392" s="173"/>
      <x:c r="W392" s="173"/>
      <x:c r="X392" s="173"/>
      <x:c r="Y392" s="173"/>
      <x:c r="Z392" s="173"/>
    </x:row>
    <x:row r="393" ht="15" hidden="0" customHeight="1">
      <x:c r="A393" s="173"/>
      <x:c r="B393" s="173"/>
      <x:c r="C393" s="173"/>
      <x:c r="D393" s="173"/>
      <x:c r="E393" s="173"/>
      <x:c r="F393" s="173"/>
      <x:c r="G393" s="178"/>
      <x:c r="H393" s="173"/>
      <x:c r="I393" s="173"/>
      <x:c r="J393" s="173"/>
      <x:c r="K393" s="173"/>
      <x:c r="L393" s="173"/>
      <x:c r="M393" s="173"/>
      <x:c r="N393" s="173"/>
      <x:c r="O393" s="173"/>
      <x:c r="P393" s="173"/>
      <x:c r="Q393" s="173"/>
      <x:c r="R393" s="173"/>
      <x:c r="S393" s="173"/>
      <x:c r="T393" s="173"/>
      <x:c r="U393" s="173"/>
      <x:c r="V393" s="173"/>
      <x:c r="W393" s="173"/>
      <x:c r="X393" s="173"/>
      <x:c r="Y393" s="173"/>
      <x:c r="Z393" s="173"/>
    </x:row>
    <x:row r="394" ht="15" hidden="0" customHeight="1">
      <x:c r="A394" s="173"/>
      <x:c r="B394" s="173"/>
      <x:c r="C394" s="173"/>
      <x:c r="D394" s="173"/>
      <x:c r="E394" s="173"/>
      <x:c r="F394" s="173"/>
      <x:c r="G394" s="178"/>
      <x:c r="H394" s="173"/>
      <x:c r="I394" s="173"/>
      <x:c r="J394" s="173"/>
      <x:c r="K394" s="173"/>
      <x:c r="L394" s="173"/>
      <x:c r="M394" s="173"/>
      <x:c r="N394" s="173"/>
      <x:c r="O394" s="173"/>
      <x:c r="P394" s="173"/>
      <x:c r="Q394" s="173"/>
      <x:c r="R394" s="173"/>
      <x:c r="S394" s="173"/>
      <x:c r="T394" s="173"/>
      <x:c r="U394" s="173"/>
      <x:c r="V394" s="173"/>
      <x:c r="W394" s="173"/>
      <x:c r="X394" s="173"/>
      <x:c r="Y394" s="173"/>
      <x:c r="Z394" s="173"/>
    </x:row>
    <x:row r="395" ht="15" hidden="0" customHeight="1">
      <x:c r="A395" s="173"/>
      <x:c r="B395" s="173"/>
      <x:c r="C395" s="173"/>
      <x:c r="D395" s="173"/>
      <x:c r="E395" s="173"/>
      <x:c r="F395" s="173"/>
      <x:c r="G395" s="178"/>
      <x:c r="H395" s="173"/>
      <x:c r="I395" s="173"/>
      <x:c r="J395" s="173"/>
      <x:c r="K395" s="173"/>
      <x:c r="L395" s="173"/>
      <x:c r="M395" s="173"/>
      <x:c r="N395" s="173"/>
      <x:c r="O395" s="173"/>
      <x:c r="P395" s="173"/>
      <x:c r="Q395" s="173"/>
      <x:c r="R395" s="173"/>
      <x:c r="S395" s="173"/>
      <x:c r="T395" s="173"/>
      <x:c r="U395" s="173"/>
      <x:c r="V395" s="173"/>
      <x:c r="W395" s="173"/>
      <x:c r="X395" s="173"/>
      <x:c r="Y395" s="173"/>
      <x:c r="Z395" s="173"/>
    </x:row>
    <x:row r="396" ht="15" hidden="0" customHeight="1">
      <x:c r="A396" s="173"/>
      <x:c r="B396" s="173"/>
      <x:c r="C396" s="173"/>
      <x:c r="D396" s="173"/>
      <x:c r="E396" s="173"/>
      <x:c r="F396" s="173"/>
      <x:c r="G396" s="178"/>
      <x:c r="H396" s="173"/>
      <x:c r="I396" s="173"/>
      <x:c r="J396" s="173"/>
      <x:c r="K396" s="173"/>
      <x:c r="L396" s="173"/>
      <x:c r="M396" s="173"/>
      <x:c r="N396" s="173"/>
      <x:c r="O396" s="173"/>
      <x:c r="P396" s="173"/>
      <x:c r="Q396" s="173"/>
      <x:c r="R396" s="173"/>
      <x:c r="S396" s="173"/>
      <x:c r="T396" s="173"/>
      <x:c r="U396" s="173"/>
      <x:c r="V396" s="173"/>
      <x:c r="W396" s="173"/>
      <x:c r="X396" s="173"/>
      <x:c r="Y396" s="173"/>
      <x:c r="Z396" s="173"/>
    </x:row>
    <x:row r="397" ht="15" hidden="0" customHeight="1">
      <x:c r="A397" s="173"/>
      <x:c r="B397" s="173"/>
      <x:c r="C397" s="173"/>
      <x:c r="D397" s="173"/>
      <x:c r="E397" s="173"/>
      <x:c r="F397" s="173"/>
      <x:c r="G397" s="178"/>
      <x:c r="H397" s="173"/>
      <x:c r="I397" s="173"/>
      <x:c r="J397" s="173"/>
      <x:c r="K397" s="173"/>
      <x:c r="L397" s="173"/>
      <x:c r="M397" s="173"/>
      <x:c r="N397" s="173"/>
      <x:c r="O397" s="173"/>
      <x:c r="P397" s="173"/>
      <x:c r="Q397" s="173"/>
      <x:c r="R397" s="173"/>
      <x:c r="S397" s="173"/>
      <x:c r="T397" s="173"/>
      <x:c r="U397" s="173"/>
      <x:c r="V397" s="173"/>
      <x:c r="W397" s="173"/>
      <x:c r="X397" s="173"/>
      <x:c r="Y397" s="173"/>
      <x:c r="Z397" s="173"/>
    </x:row>
    <x:row r="398" ht="15" hidden="0" customHeight="1">
      <x:c r="A398" s="173"/>
      <x:c r="B398" s="173"/>
      <x:c r="C398" s="173"/>
      <x:c r="D398" s="173"/>
      <x:c r="E398" s="173"/>
      <x:c r="F398" s="173"/>
      <x:c r="G398" s="178"/>
      <x:c r="H398" s="173"/>
      <x:c r="I398" s="173"/>
      <x:c r="J398" s="173"/>
      <x:c r="K398" s="173"/>
      <x:c r="L398" s="173"/>
      <x:c r="M398" s="173"/>
      <x:c r="N398" s="173"/>
      <x:c r="O398" s="173"/>
      <x:c r="P398" s="173"/>
      <x:c r="Q398" s="173"/>
      <x:c r="R398" s="173"/>
      <x:c r="S398" s="173"/>
      <x:c r="T398" s="173"/>
      <x:c r="U398" s="173"/>
      <x:c r="V398" s="173"/>
      <x:c r="W398" s="173"/>
      <x:c r="X398" s="173"/>
      <x:c r="Y398" s="173"/>
      <x:c r="Z398" s="173"/>
    </x:row>
    <x:row r="399" ht="15" hidden="0" customHeight="1">
      <x:c r="A399" s="173"/>
      <x:c r="B399" s="173"/>
      <x:c r="C399" s="173"/>
      <x:c r="D399" s="173"/>
      <x:c r="E399" s="173"/>
      <x:c r="F399" s="173"/>
      <x:c r="G399" s="178"/>
      <x:c r="H399" s="173"/>
      <x:c r="I399" s="173"/>
      <x:c r="J399" s="173"/>
      <x:c r="K399" s="173"/>
      <x:c r="L399" s="173"/>
      <x:c r="M399" s="173"/>
      <x:c r="N399" s="173"/>
      <x:c r="O399" s="173"/>
      <x:c r="P399" s="173"/>
      <x:c r="Q399" s="173"/>
      <x:c r="R399" s="173"/>
      <x:c r="S399" s="173"/>
      <x:c r="T399" s="173"/>
      <x:c r="U399" s="173"/>
      <x:c r="V399" s="173"/>
      <x:c r="W399" s="173"/>
      <x:c r="X399" s="173"/>
      <x:c r="Y399" s="173"/>
      <x:c r="Z399" s="173"/>
    </x:row>
    <x:row r="400" ht="15" hidden="0" customHeight="1">
      <x:c r="A400" s="173"/>
      <x:c r="B400" s="173"/>
      <x:c r="C400" s="173"/>
      <x:c r="D400" s="173"/>
      <x:c r="E400" s="173"/>
      <x:c r="F400" s="173"/>
      <x:c r="G400" s="178"/>
      <x:c r="H400" s="173"/>
      <x:c r="I400" s="173"/>
      <x:c r="J400" s="173"/>
      <x:c r="K400" s="173"/>
      <x:c r="L400" s="173"/>
      <x:c r="M400" s="173"/>
      <x:c r="N400" s="173"/>
      <x:c r="O400" s="173"/>
      <x:c r="P400" s="173"/>
      <x:c r="Q400" s="173"/>
      <x:c r="R400" s="173"/>
      <x:c r="S400" s="173"/>
      <x:c r="T400" s="173"/>
      <x:c r="U400" s="173"/>
      <x:c r="V400" s="173"/>
      <x:c r="W400" s="173"/>
      <x:c r="X400" s="173"/>
      <x:c r="Y400" s="173"/>
      <x:c r="Z400" s="173"/>
    </x:row>
    <x:row r="401" ht="15" hidden="0" customHeight="1">
      <x:c r="A401" s="173"/>
      <x:c r="B401" s="173"/>
      <x:c r="C401" s="173"/>
      <x:c r="D401" s="173"/>
      <x:c r="E401" s="173"/>
      <x:c r="F401" s="173"/>
      <x:c r="G401" s="178"/>
      <x:c r="H401" s="173"/>
      <x:c r="I401" s="173"/>
      <x:c r="J401" s="173"/>
      <x:c r="K401" s="173"/>
      <x:c r="L401" s="173"/>
      <x:c r="M401" s="173"/>
      <x:c r="N401" s="173"/>
      <x:c r="O401" s="173"/>
      <x:c r="P401" s="173"/>
      <x:c r="Q401" s="173"/>
      <x:c r="R401" s="173"/>
      <x:c r="S401" s="173"/>
      <x:c r="T401" s="173"/>
      <x:c r="U401" s="173"/>
      <x:c r="V401" s="173"/>
      <x:c r="W401" s="173"/>
      <x:c r="X401" s="173"/>
      <x:c r="Y401" s="173"/>
      <x:c r="Z401" s="173"/>
    </x:row>
    <x:row r="402" ht="15" hidden="0" customHeight="1">
      <x:c r="A402" s="173"/>
      <x:c r="B402" s="173"/>
      <x:c r="C402" s="173"/>
      <x:c r="D402" s="173"/>
      <x:c r="E402" s="173"/>
      <x:c r="F402" s="173"/>
      <x:c r="G402" s="178"/>
      <x:c r="H402" s="173"/>
      <x:c r="I402" s="173"/>
      <x:c r="J402" s="173"/>
      <x:c r="K402" s="173"/>
      <x:c r="L402" s="173"/>
      <x:c r="M402" s="173"/>
      <x:c r="N402" s="173"/>
      <x:c r="O402" s="173"/>
      <x:c r="P402" s="173"/>
      <x:c r="Q402" s="173"/>
      <x:c r="R402" s="173"/>
      <x:c r="S402" s="173"/>
      <x:c r="T402" s="173"/>
      <x:c r="U402" s="173"/>
      <x:c r="V402" s="173"/>
      <x:c r="W402" s="173"/>
      <x:c r="X402" s="173"/>
      <x:c r="Y402" s="173"/>
      <x:c r="Z402" s="173"/>
    </x:row>
    <x:row r="403" ht="15" hidden="0" customHeight="1">
      <x:c r="A403" s="173"/>
      <x:c r="B403" s="173"/>
      <x:c r="C403" s="173"/>
      <x:c r="D403" s="173"/>
      <x:c r="E403" s="173"/>
      <x:c r="F403" s="173"/>
      <x:c r="G403" s="178"/>
      <x:c r="H403" s="173"/>
      <x:c r="I403" s="173"/>
      <x:c r="J403" s="173"/>
      <x:c r="K403" s="173"/>
      <x:c r="L403" s="173"/>
      <x:c r="M403" s="173"/>
      <x:c r="N403" s="173"/>
      <x:c r="O403" s="173"/>
      <x:c r="P403" s="173"/>
      <x:c r="Q403" s="173"/>
      <x:c r="R403" s="173"/>
      <x:c r="S403" s="173"/>
      <x:c r="T403" s="173"/>
      <x:c r="U403" s="173"/>
      <x:c r="V403" s="173"/>
      <x:c r="W403" s="173"/>
      <x:c r="X403" s="173"/>
      <x:c r="Y403" s="173"/>
      <x:c r="Z403" s="173"/>
    </x:row>
    <x:row r="404" ht="15" hidden="0" customHeight="1">
      <x:c r="A404" s="173"/>
      <x:c r="B404" s="173"/>
      <x:c r="C404" s="173"/>
      <x:c r="D404" s="173"/>
      <x:c r="E404" s="173"/>
      <x:c r="F404" s="173"/>
      <x:c r="G404" s="178"/>
      <x:c r="H404" s="173"/>
      <x:c r="I404" s="173"/>
      <x:c r="J404" s="173"/>
      <x:c r="K404" s="173"/>
      <x:c r="L404" s="173"/>
      <x:c r="M404" s="173"/>
      <x:c r="N404" s="173"/>
      <x:c r="O404" s="173"/>
      <x:c r="P404" s="173"/>
      <x:c r="Q404" s="173"/>
      <x:c r="R404" s="173"/>
      <x:c r="S404" s="173"/>
      <x:c r="T404" s="173"/>
      <x:c r="U404" s="173"/>
      <x:c r="V404" s="173"/>
      <x:c r="W404" s="173"/>
      <x:c r="X404" s="173"/>
      <x:c r="Y404" s="173"/>
      <x:c r="Z404" s="173"/>
    </x:row>
    <x:row r="405" ht="15" hidden="0" customHeight="1">
      <x:c r="A405" s="173"/>
      <x:c r="B405" s="173"/>
      <x:c r="C405" s="173"/>
      <x:c r="D405" s="173"/>
      <x:c r="E405" s="173"/>
      <x:c r="F405" s="173"/>
      <x:c r="G405" s="178"/>
      <x:c r="H405" s="173"/>
      <x:c r="I405" s="173"/>
      <x:c r="J405" s="173"/>
      <x:c r="K405" s="173"/>
      <x:c r="L405" s="173"/>
      <x:c r="M405" s="173"/>
      <x:c r="N405" s="173"/>
      <x:c r="O405" s="173"/>
      <x:c r="P405" s="173"/>
      <x:c r="Q405" s="173"/>
      <x:c r="R405" s="173"/>
      <x:c r="S405" s="173"/>
      <x:c r="T405" s="173"/>
      <x:c r="U405" s="173"/>
      <x:c r="V405" s="173"/>
      <x:c r="W405" s="173"/>
      <x:c r="X405" s="173"/>
      <x:c r="Y405" s="173"/>
      <x:c r="Z405" s="173"/>
    </x:row>
    <x:row r="406" ht="15" hidden="0" customHeight="1">
      <x:c r="A406" s="173"/>
      <x:c r="B406" s="173"/>
      <x:c r="C406" s="173"/>
      <x:c r="D406" s="173"/>
      <x:c r="E406" s="173"/>
      <x:c r="F406" s="173"/>
      <x:c r="G406" s="178"/>
      <x:c r="H406" s="173"/>
      <x:c r="I406" s="173"/>
      <x:c r="J406" s="173"/>
      <x:c r="K406" s="173"/>
      <x:c r="L406" s="173"/>
      <x:c r="M406" s="173"/>
      <x:c r="N406" s="173"/>
      <x:c r="O406" s="173"/>
      <x:c r="P406" s="173"/>
      <x:c r="Q406" s="173"/>
      <x:c r="R406" s="173"/>
      <x:c r="S406" s="173"/>
      <x:c r="T406" s="173"/>
      <x:c r="U406" s="173"/>
      <x:c r="V406" s="173"/>
      <x:c r="W406" s="173"/>
      <x:c r="X406" s="173"/>
      <x:c r="Y406" s="173"/>
      <x:c r="Z406" s="173"/>
    </x:row>
    <x:row r="407" ht="15" hidden="0" customHeight="1">
      <x:c r="A407" s="173"/>
      <x:c r="B407" s="173"/>
      <x:c r="C407" s="173"/>
      <x:c r="D407" s="173"/>
      <x:c r="E407" s="173"/>
      <x:c r="F407" s="173"/>
      <x:c r="G407" s="178"/>
      <x:c r="H407" s="173"/>
      <x:c r="I407" s="173"/>
      <x:c r="J407" s="173"/>
      <x:c r="K407" s="173"/>
      <x:c r="L407" s="173"/>
      <x:c r="M407" s="173"/>
      <x:c r="N407" s="173"/>
      <x:c r="O407" s="173"/>
      <x:c r="P407" s="173"/>
      <x:c r="Q407" s="173"/>
      <x:c r="R407" s="173"/>
      <x:c r="S407" s="173"/>
      <x:c r="T407" s="173"/>
      <x:c r="U407" s="173"/>
      <x:c r="V407" s="173"/>
      <x:c r="W407" s="173"/>
      <x:c r="X407" s="173"/>
      <x:c r="Y407" s="173"/>
      <x:c r="Z407" s="173"/>
    </x:row>
    <x:row r="408" ht="15" hidden="0" customHeight="1">
      <x:c r="A408" s="173"/>
      <x:c r="B408" s="173"/>
      <x:c r="C408" s="173"/>
      <x:c r="D408" s="173"/>
      <x:c r="E408" s="173"/>
      <x:c r="F408" s="173"/>
      <x:c r="G408" s="178"/>
      <x:c r="H408" s="173"/>
      <x:c r="I408" s="173"/>
      <x:c r="J408" s="173"/>
      <x:c r="K408" s="173"/>
      <x:c r="L408" s="173"/>
      <x:c r="M408" s="173"/>
      <x:c r="N408" s="173"/>
      <x:c r="O408" s="173"/>
      <x:c r="P408" s="173"/>
      <x:c r="Q408" s="173"/>
      <x:c r="R408" s="173"/>
      <x:c r="S408" s="173"/>
      <x:c r="T408" s="173"/>
      <x:c r="U408" s="173"/>
      <x:c r="V408" s="173"/>
      <x:c r="W408" s="173"/>
      <x:c r="X408" s="173"/>
      <x:c r="Y408" s="173"/>
      <x:c r="Z408" s="173"/>
    </x:row>
    <x:row r="409" ht="15" hidden="0" customHeight="1">
      <x:c r="A409" s="173"/>
      <x:c r="B409" s="173"/>
      <x:c r="C409" s="173"/>
      <x:c r="D409" s="173"/>
      <x:c r="E409" s="173"/>
      <x:c r="F409" s="173"/>
      <x:c r="G409" s="178"/>
      <x:c r="H409" s="173"/>
      <x:c r="I409" s="173"/>
      <x:c r="J409" s="173"/>
      <x:c r="K409" s="173"/>
      <x:c r="L409" s="173"/>
      <x:c r="M409" s="173"/>
      <x:c r="N409" s="173"/>
      <x:c r="O409" s="173"/>
      <x:c r="P409" s="173"/>
      <x:c r="Q409" s="173"/>
      <x:c r="R409" s="173"/>
      <x:c r="S409" s="173"/>
      <x:c r="T409" s="173"/>
      <x:c r="U409" s="173"/>
      <x:c r="V409" s="173"/>
      <x:c r="W409" s="173"/>
      <x:c r="X409" s="173"/>
      <x:c r="Y409" s="173"/>
      <x:c r="Z409" s="173"/>
    </x:row>
    <x:row r="410" ht="15" hidden="0" customHeight="1">
      <x:c r="A410" s="173"/>
      <x:c r="B410" s="173"/>
      <x:c r="C410" s="173"/>
      <x:c r="D410" s="173"/>
      <x:c r="E410" s="173"/>
      <x:c r="F410" s="173"/>
      <x:c r="G410" s="178"/>
      <x:c r="H410" s="173"/>
      <x:c r="I410" s="173"/>
      <x:c r="J410" s="173"/>
      <x:c r="K410" s="173"/>
      <x:c r="L410" s="173"/>
      <x:c r="M410" s="173"/>
      <x:c r="N410" s="173"/>
      <x:c r="O410" s="173"/>
      <x:c r="P410" s="173"/>
      <x:c r="Q410" s="173"/>
      <x:c r="R410" s="173"/>
      <x:c r="S410" s="173"/>
      <x:c r="T410" s="173"/>
      <x:c r="U410" s="173"/>
      <x:c r="V410" s="173"/>
      <x:c r="W410" s="173"/>
      <x:c r="X410" s="173"/>
      <x:c r="Y410" s="173"/>
      <x:c r="Z410" s="173"/>
    </x:row>
    <x:row r="411" ht="15" hidden="0" customHeight="1">
      <x:c r="A411" s="173"/>
      <x:c r="B411" s="173"/>
      <x:c r="C411" s="173"/>
      <x:c r="D411" s="173"/>
      <x:c r="E411" s="173"/>
      <x:c r="F411" s="173"/>
      <x:c r="G411" s="178"/>
      <x:c r="H411" s="173"/>
      <x:c r="I411" s="173"/>
      <x:c r="J411" s="173"/>
      <x:c r="K411" s="173"/>
      <x:c r="L411" s="173"/>
      <x:c r="M411" s="173"/>
      <x:c r="N411" s="173"/>
      <x:c r="O411" s="173"/>
      <x:c r="P411" s="173"/>
      <x:c r="Q411" s="173"/>
      <x:c r="R411" s="173"/>
      <x:c r="S411" s="173"/>
      <x:c r="T411" s="173"/>
      <x:c r="U411" s="173"/>
      <x:c r="V411" s="173"/>
      <x:c r="W411" s="173"/>
      <x:c r="X411" s="173"/>
      <x:c r="Y411" s="173"/>
      <x:c r="Z411" s="173"/>
    </x:row>
    <x:row r="412" ht="15" hidden="0" customHeight="1">
      <x:c r="A412" s="173"/>
      <x:c r="B412" s="173"/>
      <x:c r="C412" s="173"/>
      <x:c r="D412" s="173"/>
      <x:c r="E412" s="173"/>
      <x:c r="F412" s="173"/>
      <x:c r="G412" s="178"/>
      <x:c r="H412" s="173"/>
      <x:c r="I412" s="173"/>
      <x:c r="J412" s="173"/>
      <x:c r="K412" s="173"/>
      <x:c r="L412" s="173"/>
      <x:c r="M412" s="173"/>
      <x:c r="N412" s="173"/>
      <x:c r="O412" s="173"/>
      <x:c r="P412" s="173"/>
      <x:c r="Q412" s="173"/>
      <x:c r="R412" s="173"/>
      <x:c r="S412" s="173"/>
      <x:c r="T412" s="173"/>
      <x:c r="U412" s="173"/>
      <x:c r="V412" s="173"/>
      <x:c r="W412" s="173"/>
      <x:c r="X412" s="173"/>
      <x:c r="Y412" s="173"/>
      <x:c r="Z412" s="173"/>
    </x:row>
    <x:row r="413" ht="15" hidden="0" customHeight="1">
      <x:c r="A413" s="173"/>
      <x:c r="B413" s="173"/>
      <x:c r="C413" s="173"/>
      <x:c r="D413" s="173"/>
      <x:c r="E413" s="173"/>
      <x:c r="F413" s="173"/>
      <x:c r="G413" s="178"/>
      <x:c r="H413" s="173"/>
      <x:c r="I413" s="173"/>
      <x:c r="J413" s="173"/>
      <x:c r="K413" s="173"/>
      <x:c r="L413" s="173"/>
      <x:c r="M413" s="173"/>
      <x:c r="N413" s="173"/>
      <x:c r="O413" s="173"/>
      <x:c r="P413" s="173"/>
      <x:c r="Q413" s="173"/>
      <x:c r="R413" s="173"/>
      <x:c r="S413" s="173"/>
      <x:c r="T413" s="173"/>
      <x:c r="U413" s="173"/>
      <x:c r="V413" s="173"/>
      <x:c r="W413" s="173"/>
      <x:c r="X413" s="173"/>
      <x:c r="Y413" s="173"/>
      <x:c r="Z413" s="173"/>
    </x:row>
    <x:row r="414" ht="15" hidden="0" customHeight="1">
      <x:c r="A414" s="173"/>
      <x:c r="B414" s="173"/>
      <x:c r="C414" s="173"/>
      <x:c r="D414" s="173"/>
      <x:c r="E414" s="173"/>
      <x:c r="F414" s="173"/>
      <x:c r="G414" s="178"/>
      <x:c r="H414" s="173"/>
      <x:c r="I414" s="173"/>
      <x:c r="J414" s="173"/>
      <x:c r="K414" s="173"/>
      <x:c r="L414" s="173"/>
      <x:c r="M414" s="173"/>
      <x:c r="N414" s="173"/>
      <x:c r="O414" s="173"/>
      <x:c r="P414" s="173"/>
      <x:c r="Q414" s="173"/>
      <x:c r="R414" s="173"/>
      <x:c r="S414" s="173"/>
      <x:c r="T414" s="173"/>
      <x:c r="U414" s="173"/>
      <x:c r="V414" s="173"/>
      <x:c r="W414" s="173"/>
      <x:c r="X414" s="173"/>
      <x:c r="Y414" s="173"/>
      <x:c r="Z414" s="173"/>
    </x:row>
    <x:row r="415" ht="15" hidden="0" customHeight="1">
      <x:c r="A415" s="173"/>
      <x:c r="B415" s="173"/>
      <x:c r="C415" s="173"/>
      <x:c r="D415" s="173"/>
      <x:c r="E415" s="173"/>
      <x:c r="F415" s="173"/>
      <x:c r="G415" s="178"/>
      <x:c r="H415" s="173"/>
      <x:c r="I415" s="173"/>
      <x:c r="J415" s="173"/>
      <x:c r="K415" s="173"/>
      <x:c r="L415" s="173"/>
      <x:c r="M415" s="173"/>
      <x:c r="N415" s="173"/>
      <x:c r="O415" s="173"/>
      <x:c r="P415" s="173"/>
      <x:c r="Q415" s="173"/>
      <x:c r="R415" s="173"/>
      <x:c r="S415" s="173"/>
      <x:c r="T415" s="173"/>
      <x:c r="U415" s="173"/>
      <x:c r="V415" s="173"/>
      <x:c r="W415" s="173"/>
      <x:c r="X415" s="173"/>
      <x:c r="Y415" s="173"/>
      <x:c r="Z415" s="173"/>
    </x:row>
    <x:row r="416" ht="15" hidden="0" customHeight="1">
      <x:c r="A416" s="173"/>
      <x:c r="B416" s="173"/>
      <x:c r="C416" s="173"/>
      <x:c r="D416" s="173"/>
      <x:c r="E416" s="173"/>
      <x:c r="F416" s="173"/>
      <x:c r="G416" s="178"/>
      <x:c r="H416" s="173"/>
      <x:c r="I416" s="173"/>
      <x:c r="J416" s="173"/>
      <x:c r="K416" s="173"/>
      <x:c r="L416" s="173"/>
      <x:c r="M416" s="173"/>
      <x:c r="N416" s="173"/>
      <x:c r="O416" s="173"/>
      <x:c r="P416" s="173"/>
      <x:c r="Q416" s="173"/>
      <x:c r="R416" s="173"/>
      <x:c r="S416" s="173"/>
      <x:c r="T416" s="173"/>
      <x:c r="U416" s="173"/>
      <x:c r="V416" s="173"/>
      <x:c r="W416" s="173"/>
      <x:c r="X416" s="173"/>
      <x:c r="Y416" s="173"/>
      <x:c r="Z416" s="173"/>
    </x:row>
    <x:row r="417" ht="15" hidden="0" customHeight="1">
      <x:c r="A417" s="173"/>
      <x:c r="B417" s="173"/>
      <x:c r="C417" s="173"/>
      <x:c r="D417" s="173"/>
      <x:c r="E417" s="173"/>
      <x:c r="F417" s="173"/>
      <x:c r="G417" s="178"/>
      <x:c r="H417" s="173"/>
      <x:c r="I417" s="173"/>
      <x:c r="J417" s="173"/>
      <x:c r="K417" s="173"/>
      <x:c r="L417" s="173"/>
      <x:c r="M417" s="173"/>
      <x:c r="N417" s="173"/>
      <x:c r="O417" s="173"/>
      <x:c r="P417" s="173"/>
      <x:c r="Q417" s="173"/>
      <x:c r="R417" s="173"/>
      <x:c r="S417" s="173"/>
      <x:c r="T417" s="173"/>
      <x:c r="U417" s="173"/>
      <x:c r="V417" s="173"/>
      <x:c r="W417" s="173"/>
      <x:c r="X417" s="173"/>
      <x:c r="Y417" s="173"/>
      <x:c r="Z417" s="173"/>
    </x:row>
    <x:row r="418" ht="15" hidden="0" customHeight="1">
      <x:c r="A418" s="173"/>
      <x:c r="B418" s="173"/>
      <x:c r="C418" s="173"/>
      <x:c r="D418" s="173"/>
      <x:c r="E418" s="173"/>
      <x:c r="F418" s="173"/>
      <x:c r="G418" s="178"/>
      <x:c r="H418" s="173"/>
      <x:c r="I418" s="173"/>
      <x:c r="J418" s="173"/>
      <x:c r="K418" s="173"/>
      <x:c r="L418" s="173"/>
      <x:c r="M418" s="173"/>
      <x:c r="N418" s="173"/>
      <x:c r="O418" s="173"/>
      <x:c r="P418" s="173"/>
      <x:c r="Q418" s="173"/>
      <x:c r="R418" s="173"/>
      <x:c r="S418" s="173"/>
      <x:c r="T418" s="173"/>
      <x:c r="U418" s="173"/>
      <x:c r="V418" s="173"/>
      <x:c r="W418" s="173"/>
      <x:c r="X418" s="173"/>
      <x:c r="Y418" s="173"/>
      <x:c r="Z418" s="173"/>
    </x:row>
    <x:row r="419" ht="15" hidden="0" customHeight="1">
      <x:c r="A419" s="173"/>
      <x:c r="B419" s="173"/>
      <x:c r="C419" s="173"/>
      <x:c r="D419" s="173"/>
      <x:c r="E419" s="173"/>
      <x:c r="F419" s="173"/>
      <x:c r="G419" s="178"/>
      <x:c r="H419" s="173"/>
      <x:c r="I419" s="173"/>
      <x:c r="J419" s="173"/>
      <x:c r="K419" s="173"/>
      <x:c r="L419" s="173"/>
      <x:c r="M419" s="173"/>
      <x:c r="N419" s="173"/>
      <x:c r="O419" s="173"/>
      <x:c r="P419" s="173"/>
      <x:c r="Q419" s="173"/>
      <x:c r="R419" s="173"/>
      <x:c r="S419" s="173"/>
      <x:c r="T419" s="173"/>
      <x:c r="U419" s="173"/>
      <x:c r="V419" s="173"/>
      <x:c r="W419" s="173"/>
      <x:c r="X419" s="173"/>
      <x:c r="Y419" s="173"/>
      <x:c r="Z419" s="173"/>
    </x:row>
    <x:row r="420" ht="15" hidden="0" customHeight="1">
      <x:c r="A420" s="173"/>
      <x:c r="B420" s="173"/>
      <x:c r="C420" s="173"/>
      <x:c r="D420" s="173"/>
      <x:c r="E420" s="173"/>
      <x:c r="F420" s="173"/>
      <x:c r="G420" s="178"/>
      <x:c r="H420" s="173"/>
      <x:c r="I420" s="173"/>
      <x:c r="J420" s="173"/>
      <x:c r="K420" s="173"/>
      <x:c r="L420" s="173"/>
      <x:c r="M420" s="173"/>
      <x:c r="N420" s="173"/>
      <x:c r="O420" s="173"/>
      <x:c r="P420" s="173"/>
      <x:c r="Q420" s="173"/>
      <x:c r="R420" s="173"/>
      <x:c r="S420" s="173"/>
      <x:c r="T420" s="173"/>
      <x:c r="U420" s="173"/>
      <x:c r="V420" s="173"/>
      <x:c r="W420" s="173"/>
      <x:c r="X420" s="173"/>
      <x:c r="Y420" s="173"/>
      <x:c r="Z420" s="173"/>
    </x:row>
    <x:row r="421" ht="15" hidden="0" customHeight="1">
      <x:c r="A421" s="173"/>
      <x:c r="B421" s="173"/>
      <x:c r="C421" s="173"/>
      <x:c r="D421" s="173"/>
      <x:c r="E421" s="173"/>
      <x:c r="F421" s="173"/>
      <x:c r="G421" s="178"/>
      <x:c r="H421" s="173"/>
      <x:c r="I421" s="173"/>
      <x:c r="J421" s="173"/>
      <x:c r="K421" s="173"/>
      <x:c r="L421" s="173"/>
      <x:c r="M421" s="173"/>
      <x:c r="N421" s="173"/>
      <x:c r="O421" s="173"/>
      <x:c r="P421" s="173"/>
      <x:c r="Q421" s="173"/>
      <x:c r="R421" s="173"/>
      <x:c r="S421" s="173"/>
      <x:c r="T421" s="173"/>
      <x:c r="U421" s="173"/>
      <x:c r="V421" s="173"/>
      <x:c r="W421" s="173"/>
      <x:c r="X421" s="173"/>
      <x:c r="Y421" s="173"/>
      <x:c r="Z421" s="173"/>
    </x:row>
    <x:row r="422" ht="15" hidden="0" customHeight="1">
      <x:c r="A422" s="173"/>
      <x:c r="B422" s="173"/>
      <x:c r="C422" s="173"/>
      <x:c r="D422" s="173"/>
      <x:c r="E422" s="173"/>
      <x:c r="F422" s="173"/>
      <x:c r="G422" s="178"/>
      <x:c r="H422" s="173"/>
      <x:c r="I422" s="173"/>
      <x:c r="J422" s="173"/>
      <x:c r="K422" s="173"/>
      <x:c r="L422" s="173"/>
      <x:c r="M422" s="173"/>
      <x:c r="N422" s="173"/>
      <x:c r="O422" s="173"/>
      <x:c r="P422" s="173"/>
      <x:c r="Q422" s="173"/>
      <x:c r="R422" s="173"/>
      <x:c r="S422" s="173"/>
      <x:c r="T422" s="173"/>
      <x:c r="U422" s="173"/>
      <x:c r="V422" s="173"/>
      <x:c r="W422" s="173"/>
      <x:c r="X422" s="173"/>
      <x:c r="Y422" s="173"/>
      <x:c r="Z422" s="173"/>
    </x:row>
    <x:row r="423" ht="15" hidden="0" customHeight="1">
      <x:c r="A423" s="173"/>
      <x:c r="B423" s="173"/>
      <x:c r="C423" s="173"/>
      <x:c r="D423" s="173"/>
      <x:c r="E423" s="173"/>
      <x:c r="F423" s="173"/>
      <x:c r="G423" s="178"/>
      <x:c r="H423" s="173"/>
      <x:c r="I423" s="173"/>
      <x:c r="J423" s="173"/>
      <x:c r="K423" s="173"/>
      <x:c r="L423" s="173"/>
      <x:c r="M423" s="173"/>
      <x:c r="N423" s="173"/>
      <x:c r="O423" s="173"/>
      <x:c r="P423" s="173"/>
      <x:c r="Q423" s="173"/>
      <x:c r="R423" s="173"/>
      <x:c r="S423" s="173"/>
      <x:c r="T423" s="173"/>
      <x:c r="U423" s="173"/>
      <x:c r="V423" s="173"/>
      <x:c r="W423" s="173"/>
      <x:c r="X423" s="173"/>
      <x:c r="Y423" s="173"/>
      <x:c r="Z423" s="173"/>
    </x:row>
    <x:row r="424" ht="15" hidden="0" customHeight="1">
      <x:c r="A424" s="173"/>
      <x:c r="B424" s="173"/>
      <x:c r="C424" s="173"/>
      <x:c r="D424" s="173"/>
      <x:c r="E424" s="173"/>
      <x:c r="F424" s="173"/>
      <x:c r="G424" s="178"/>
      <x:c r="H424" s="173"/>
      <x:c r="I424" s="173"/>
      <x:c r="J424" s="173"/>
      <x:c r="K424" s="173"/>
      <x:c r="L424" s="173"/>
      <x:c r="M424" s="173"/>
      <x:c r="N424" s="173"/>
      <x:c r="O424" s="173"/>
      <x:c r="P424" s="173"/>
      <x:c r="Q424" s="173"/>
      <x:c r="R424" s="173"/>
      <x:c r="S424" s="173"/>
      <x:c r="T424" s="173"/>
      <x:c r="U424" s="173"/>
      <x:c r="V424" s="173"/>
      <x:c r="W424" s="173"/>
      <x:c r="X424" s="173"/>
      <x:c r="Y424" s="173"/>
      <x:c r="Z424" s="173"/>
    </x:row>
    <x:row r="425" ht="15" hidden="0" customHeight="1">
      <x:c r="A425" s="173"/>
      <x:c r="B425" s="173"/>
      <x:c r="C425" s="173"/>
      <x:c r="D425" s="173"/>
      <x:c r="E425" s="173"/>
      <x:c r="F425" s="173"/>
      <x:c r="G425" s="178"/>
      <x:c r="H425" s="173"/>
      <x:c r="I425" s="173"/>
      <x:c r="J425" s="173"/>
      <x:c r="K425" s="173"/>
      <x:c r="L425" s="173"/>
      <x:c r="M425" s="173"/>
      <x:c r="N425" s="173"/>
      <x:c r="O425" s="173"/>
      <x:c r="P425" s="173"/>
      <x:c r="Q425" s="173"/>
      <x:c r="R425" s="173"/>
      <x:c r="S425" s="173"/>
      <x:c r="T425" s="173"/>
      <x:c r="U425" s="173"/>
      <x:c r="V425" s="173"/>
      <x:c r="W425" s="173"/>
      <x:c r="X425" s="173"/>
      <x:c r="Y425" s="173"/>
      <x:c r="Z425" s="173"/>
    </x:row>
    <x:row r="426" ht="15" hidden="0" customHeight="1">
      <x:c r="A426" s="173"/>
      <x:c r="B426" s="173"/>
      <x:c r="C426" s="173"/>
      <x:c r="D426" s="173"/>
      <x:c r="E426" s="173"/>
      <x:c r="F426" s="173"/>
      <x:c r="G426" s="178"/>
      <x:c r="H426" s="173"/>
      <x:c r="I426" s="173"/>
      <x:c r="J426" s="173"/>
      <x:c r="K426" s="173"/>
      <x:c r="L426" s="173"/>
      <x:c r="M426" s="173"/>
      <x:c r="N426" s="173"/>
      <x:c r="O426" s="173"/>
      <x:c r="P426" s="173"/>
      <x:c r="Q426" s="173"/>
      <x:c r="R426" s="173"/>
      <x:c r="S426" s="173"/>
      <x:c r="T426" s="173"/>
      <x:c r="U426" s="173"/>
      <x:c r="V426" s="173"/>
      <x:c r="W426" s="173"/>
      <x:c r="X426" s="173"/>
      <x:c r="Y426" s="173"/>
      <x:c r="Z426" s="173"/>
    </x:row>
    <x:row r="427" ht="15" hidden="0" customHeight="1">
      <x:c r="A427" s="173"/>
      <x:c r="B427" s="173"/>
      <x:c r="C427" s="173"/>
      <x:c r="D427" s="173"/>
      <x:c r="E427" s="173"/>
      <x:c r="F427" s="173"/>
      <x:c r="G427" s="178"/>
      <x:c r="H427" s="173"/>
      <x:c r="I427" s="173"/>
      <x:c r="J427" s="173"/>
      <x:c r="K427" s="173"/>
      <x:c r="L427" s="173"/>
      <x:c r="M427" s="173"/>
      <x:c r="N427" s="173"/>
      <x:c r="O427" s="173"/>
      <x:c r="P427" s="173"/>
      <x:c r="Q427" s="173"/>
      <x:c r="R427" s="173"/>
      <x:c r="S427" s="173"/>
      <x:c r="T427" s="173"/>
      <x:c r="U427" s="173"/>
      <x:c r="V427" s="173"/>
      <x:c r="W427" s="173"/>
      <x:c r="X427" s="173"/>
      <x:c r="Y427" s="173"/>
      <x:c r="Z427" s="173"/>
    </x:row>
    <x:row r="428" ht="15" hidden="0" customHeight="1">
      <x:c r="A428" s="173"/>
      <x:c r="B428" s="173"/>
      <x:c r="C428" s="173"/>
      <x:c r="D428" s="173"/>
      <x:c r="E428" s="173"/>
      <x:c r="F428" s="173"/>
      <x:c r="G428" s="178"/>
      <x:c r="H428" s="173"/>
      <x:c r="I428" s="173"/>
      <x:c r="J428" s="173"/>
      <x:c r="K428" s="173"/>
      <x:c r="L428" s="173"/>
      <x:c r="M428" s="173"/>
      <x:c r="N428" s="173"/>
      <x:c r="O428" s="173"/>
      <x:c r="P428" s="173"/>
      <x:c r="Q428" s="173"/>
      <x:c r="R428" s="173"/>
      <x:c r="S428" s="173"/>
      <x:c r="T428" s="173"/>
      <x:c r="U428" s="173"/>
      <x:c r="V428" s="173"/>
      <x:c r="W428" s="173"/>
      <x:c r="X428" s="173"/>
      <x:c r="Y428" s="173"/>
      <x:c r="Z428" s="173"/>
    </x:row>
    <x:row r="429" ht="15" hidden="0" customHeight="1">
      <x:c r="A429" s="173"/>
      <x:c r="B429" s="173"/>
      <x:c r="C429" s="173"/>
      <x:c r="D429" s="173"/>
      <x:c r="E429" s="173"/>
      <x:c r="F429" s="173"/>
      <x:c r="G429" s="178"/>
      <x:c r="H429" s="173"/>
      <x:c r="I429" s="173"/>
      <x:c r="J429" s="173"/>
      <x:c r="K429" s="173"/>
      <x:c r="L429" s="173"/>
      <x:c r="M429" s="173"/>
      <x:c r="N429" s="173"/>
      <x:c r="O429" s="173"/>
      <x:c r="P429" s="173"/>
      <x:c r="Q429" s="173"/>
      <x:c r="R429" s="173"/>
      <x:c r="S429" s="173"/>
      <x:c r="T429" s="173"/>
      <x:c r="U429" s="173"/>
      <x:c r="V429" s="173"/>
      <x:c r="W429" s="173"/>
      <x:c r="X429" s="173"/>
      <x:c r="Y429" s="173"/>
      <x:c r="Z429" s="173"/>
    </x:row>
    <x:row r="430" ht="15" hidden="0" customHeight="1">
      <x:c r="A430" s="173"/>
      <x:c r="B430" s="173"/>
      <x:c r="C430" s="173"/>
      <x:c r="D430" s="173"/>
      <x:c r="E430" s="173"/>
      <x:c r="F430" s="173"/>
      <x:c r="G430" s="178"/>
      <x:c r="H430" s="173"/>
      <x:c r="I430" s="173"/>
      <x:c r="J430" s="173"/>
      <x:c r="K430" s="173"/>
      <x:c r="L430" s="173"/>
      <x:c r="M430" s="173"/>
      <x:c r="N430" s="173"/>
      <x:c r="O430" s="173"/>
      <x:c r="P430" s="173"/>
      <x:c r="Q430" s="173"/>
      <x:c r="R430" s="173"/>
      <x:c r="S430" s="173"/>
      <x:c r="T430" s="173"/>
      <x:c r="U430" s="173"/>
      <x:c r="V430" s="173"/>
      <x:c r="W430" s="173"/>
      <x:c r="X430" s="173"/>
      <x:c r="Y430" s="173"/>
      <x:c r="Z430" s="173"/>
    </x:row>
    <x:row r="431" ht="15" hidden="0" customHeight="1">
      <x:c r="A431" s="173"/>
      <x:c r="B431" s="173"/>
      <x:c r="C431" s="173"/>
      <x:c r="D431" s="173"/>
      <x:c r="E431" s="173"/>
      <x:c r="F431" s="173"/>
      <x:c r="G431" s="178"/>
      <x:c r="H431" s="173"/>
      <x:c r="I431" s="173"/>
      <x:c r="J431" s="173"/>
      <x:c r="K431" s="173"/>
      <x:c r="L431" s="173"/>
      <x:c r="M431" s="173"/>
      <x:c r="N431" s="173"/>
      <x:c r="O431" s="173"/>
      <x:c r="P431" s="173"/>
      <x:c r="Q431" s="173"/>
      <x:c r="R431" s="173"/>
      <x:c r="S431" s="173"/>
      <x:c r="T431" s="173"/>
      <x:c r="U431" s="173"/>
      <x:c r="V431" s="173"/>
      <x:c r="W431" s="173"/>
      <x:c r="X431" s="173"/>
      <x:c r="Y431" s="173"/>
      <x:c r="Z431" s="173"/>
    </x:row>
    <x:row r="432" ht="15" hidden="0" customHeight="1">
      <x:c r="A432" s="173"/>
      <x:c r="B432" s="173"/>
      <x:c r="C432" s="173"/>
      <x:c r="D432" s="173"/>
      <x:c r="E432" s="173"/>
      <x:c r="F432" s="173"/>
      <x:c r="G432" s="178"/>
      <x:c r="H432" s="173"/>
      <x:c r="I432" s="173"/>
      <x:c r="J432" s="173"/>
      <x:c r="K432" s="173"/>
      <x:c r="L432" s="173"/>
      <x:c r="M432" s="173"/>
      <x:c r="N432" s="173"/>
      <x:c r="O432" s="173"/>
      <x:c r="P432" s="173"/>
      <x:c r="Q432" s="173"/>
      <x:c r="R432" s="173"/>
      <x:c r="S432" s="173"/>
      <x:c r="T432" s="173"/>
      <x:c r="U432" s="173"/>
      <x:c r="V432" s="173"/>
      <x:c r="W432" s="173"/>
      <x:c r="X432" s="173"/>
      <x:c r="Y432" s="173"/>
      <x:c r="Z432" s="173"/>
    </x:row>
    <x:row r="433" ht="15" hidden="0" customHeight="1">
      <x:c r="A433" s="173"/>
      <x:c r="B433" s="173"/>
      <x:c r="C433" s="173"/>
      <x:c r="D433" s="173"/>
      <x:c r="E433" s="173"/>
      <x:c r="F433" s="173"/>
      <x:c r="G433" s="178"/>
      <x:c r="H433" s="173"/>
      <x:c r="I433" s="173"/>
      <x:c r="J433" s="173"/>
      <x:c r="K433" s="173"/>
      <x:c r="L433" s="173"/>
      <x:c r="M433" s="173"/>
      <x:c r="N433" s="173"/>
      <x:c r="O433" s="173"/>
      <x:c r="P433" s="173"/>
      <x:c r="Q433" s="173"/>
      <x:c r="R433" s="173"/>
      <x:c r="S433" s="173"/>
      <x:c r="T433" s="173"/>
      <x:c r="U433" s="173"/>
      <x:c r="V433" s="173"/>
      <x:c r="W433" s="173"/>
      <x:c r="X433" s="173"/>
      <x:c r="Y433" s="173"/>
      <x:c r="Z433" s="173"/>
    </x:row>
    <x:row r="434" ht="15" hidden="0" customHeight="1">
      <x:c r="A434" s="173"/>
      <x:c r="B434" s="173"/>
      <x:c r="C434" s="173"/>
      <x:c r="D434" s="173"/>
      <x:c r="E434" s="173"/>
      <x:c r="F434" s="173"/>
      <x:c r="G434" s="178"/>
      <x:c r="H434" s="173"/>
      <x:c r="I434" s="173"/>
      <x:c r="J434" s="173"/>
      <x:c r="K434" s="173"/>
      <x:c r="L434" s="173"/>
      <x:c r="M434" s="173"/>
      <x:c r="N434" s="173"/>
      <x:c r="O434" s="173"/>
      <x:c r="P434" s="173"/>
      <x:c r="Q434" s="173"/>
      <x:c r="R434" s="173"/>
      <x:c r="S434" s="173"/>
      <x:c r="T434" s="173"/>
      <x:c r="U434" s="173"/>
      <x:c r="V434" s="173"/>
      <x:c r="W434" s="173"/>
      <x:c r="X434" s="173"/>
      <x:c r="Y434" s="173"/>
      <x:c r="Z434" s="173"/>
    </x:row>
    <x:row r="435" ht="15" hidden="0" customHeight="1">
      <x:c r="A435" s="173"/>
      <x:c r="B435" s="173"/>
      <x:c r="C435" s="173"/>
      <x:c r="D435" s="173"/>
      <x:c r="E435" s="173"/>
      <x:c r="F435" s="173"/>
      <x:c r="G435" s="178"/>
      <x:c r="H435" s="173"/>
      <x:c r="I435" s="173"/>
      <x:c r="J435" s="173"/>
      <x:c r="K435" s="173"/>
      <x:c r="L435" s="173"/>
      <x:c r="M435" s="173"/>
      <x:c r="N435" s="173"/>
      <x:c r="O435" s="173"/>
      <x:c r="P435" s="173"/>
      <x:c r="Q435" s="173"/>
      <x:c r="R435" s="173"/>
      <x:c r="S435" s="173"/>
      <x:c r="T435" s="173"/>
      <x:c r="U435" s="173"/>
      <x:c r="V435" s="173"/>
      <x:c r="W435" s="173"/>
      <x:c r="X435" s="173"/>
      <x:c r="Y435" s="173"/>
      <x:c r="Z435" s="173"/>
    </x:row>
    <x:row r="436" ht="15" hidden="0" customHeight="1">
      <x:c r="A436" s="173"/>
      <x:c r="B436" s="173"/>
      <x:c r="C436" s="173"/>
      <x:c r="D436" s="173"/>
      <x:c r="E436" s="173"/>
      <x:c r="F436" s="173"/>
      <x:c r="G436" s="178"/>
      <x:c r="H436" s="173"/>
      <x:c r="I436" s="173"/>
      <x:c r="J436" s="173"/>
      <x:c r="K436" s="173"/>
      <x:c r="L436" s="173"/>
      <x:c r="M436" s="173"/>
      <x:c r="N436" s="173"/>
      <x:c r="O436" s="173"/>
      <x:c r="P436" s="173"/>
      <x:c r="Q436" s="173"/>
      <x:c r="R436" s="173"/>
      <x:c r="S436" s="173"/>
      <x:c r="T436" s="173"/>
      <x:c r="U436" s="173"/>
      <x:c r="V436" s="173"/>
      <x:c r="W436" s="173"/>
      <x:c r="X436" s="173"/>
      <x:c r="Y436" s="173"/>
      <x:c r="Z436" s="173"/>
    </x:row>
    <x:row r="437" ht="15" hidden="0" customHeight="1">
      <x:c r="A437" s="173"/>
      <x:c r="B437" s="173"/>
      <x:c r="C437" s="173"/>
      <x:c r="D437" s="173"/>
      <x:c r="E437" s="173"/>
      <x:c r="F437" s="173"/>
      <x:c r="G437" s="178"/>
      <x:c r="H437" s="173"/>
      <x:c r="I437" s="173"/>
      <x:c r="J437" s="173"/>
      <x:c r="K437" s="173"/>
      <x:c r="L437" s="173"/>
      <x:c r="M437" s="173"/>
      <x:c r="N437" s="173"/>
      <x:c r="O437" s="173"/>
      <x:c r="P437" s="173"/>
      <x:c r="Q437" s="173"/>
      <x:c r="R437" s="173"/>
      <x:c r="S437" s="173"/>
      <x:c r="T437" s="173"/>
      <x:c r="U437" s="173"/>
      <x:c r="V437" s="173"/>
      <x:c r="W437" s="173"/>
      <x:c r="X437" s="173"/>
      <x:c r="Y437" s="173"/>
      <x:c r="Z437" s="173"/>
    </x:row>
    <x:row r="438" ht="15" hidden="0" customHeight="1">
      <x:c r="A438" s="173"/>
      <x:c r="B438" s="173"/>
      <x:c r="C438" s="173"/>
      <x:c r="D438" s="173"/>
      <x:c r="E438" s="173"/>
      <x:c r="F438" s="173"/>
      <x:c r="G438" s="178"/>
      <x:c r="H438" s="173"/>
      <x:c r="I438" s="173"/>
      <x:c r="J438" s="173"/>
      <x:c r="K438" s="173"/>
      <x:c r="L438" s="173"/>
      <x:c r="M438" s="173"/>
      <x:c r="N438" s="173"/>
      <x:c r="O438" s="173"/>
      <x:c r="P438" s="173"/>
      <x:c r="Q438" s="173"/>
      <x:c r="R438" s="173"/>
      <x:c r="S438" s="173"/>
      <x:c r="T438" s="173"/>
      <x:c r="U438" s="173"/>
      <x:c r="V438" s="173"/>
      <x:c r="W438" s="173"/>
      <x:c r="X438" s="173"/>
      <x:c r="Y438" s="173"/>
      <x:c r="Z438" s="173"/>
    </x:row>
    <x:row r="439" ht="15" hidden="0" customHeight="1">
      <x:c r="A439" s="173"/>
      <x:c r="B439" s="173"/>
      <x:c r="C439" s="173"/>
      <x:c r="D439" s="173"/>
      <x:c r="E439" s="173"/>
      <x:c r="F439" s="173"/>
      <x:c r="G439" s="178"/>
      <x:c r="H439" s="173"/>
      <x:c r="I439" s="173"/>
      <x:c r="J439" s="173"/>
      <x:c r="K439" s="173"/>
      <x:c r="L439" s="173"/>
      <x:c r="M439" s="173"/>
      <x:c r="N439" s="173"/>
      <x:c r="O439" s="173"/>
      <x:c r="P439" s="173"/>
      <x:c r="Q439" s="173"/>
      <x:c r="R439" s="173"/>
      <x:c r="S439" s="173"/>
      <x:c r="T439" s="173"/>
      <x:c r="U439" s="173"/>
      <x:c r="V439" s="173"/>
      <x:c r="W439" s="173"/>
      <x:c r="X439" s="173"/>
      <x:c r="Y439" s="173"/>
      <x:c r="Z439" s="173"/>
    </x:row>
    <x:row r="440" ht="15" hidden="0" customHeight="1">
      <x:c r="A440" s="173"/>
      <x:c r="B440" s="173"/>
      <x:c r="C440" s="173"/>
      <x:c r="D440" s="173"/>
      <x:c r="E440" s="173"/>
      <x:c r="F440" s="173"/>
      <x:c r="G440" s="178"/>
      <x:c r="H440" s="173"/>
      <x:c r="I440" s="173"/>
      <x:c r="J440" s="173"/>
      <x:c r="K440" s="173"/>
      <x:c r="L440" s="173"/>
      <x:c r="M440" s="173"/>
      <x:c r="N440" s="173"/>
      <x:c r="O440" s="173"/>
      <x:c r="P440" s="173"/>
      <x:c r="Q440" s="173"/>
      <x:c r="R440" s="173"/>
      <x:c r="S440" s="173"/>
      <x:c r="T440" s="173"/>
      <x:c r="U440" s="173"/>
      <x:c r="V440" s="173"/>
      <x:c r="W440" s="173"/>
      <x:c r="X440" s="173"/>
      <x:c r="Y440" s="173"/>
      <x:c r="Z440" s="173"/>
    </x:row>
    <x:row r="441" ht="15" hidden="0" customHeight="1">
      <x:c r="A441" s="173"/>
      <x:c r="B441" s="173"/>
      <x:c r="C441" s="173"/>
      <x:c r="D441" s="173"/>
      <x:c r="E441" s="173"/>
      <x:c r="F441" s="173"/>
      <x:c r="G441" s="178"/>
      <x:c r="H441" s="173"/>
      <x:c r="I441" s="173"/>
      <x:c r="J441" s="173"/>
      <x:c r="K441" s="173"/>
      <x:c r="L441" s="173"/>
      <x:c r="M441" s="173"/>
      <x:c r="N441" s="173"/>
      <x:c r="O441" s="173"/>
      <x:c r="P441" s="173"/>
      <x:c r="Q441" s="173"/>
      <x:c r="R441" s="173"/>
      <x:c r="S441" s="173"/>
      <x:c r="T441" s="173"/>
      <x:c r="U441" s="173"/>
      <x:c r="V441" s="173"/>
      <x:c r="W441" s="173"/>
      <x:c r="X441" s="173"/>
      <x:c r="Y441" s="173"/>
      <x:c r="Z441" s="173"/>
    </x:row>
    <x:row r="442" ht="15" hidden="0" customHeight="1">
      <x:c r="A442" s="173"/>
      <x:c r="B442" s="173"/>
      <x:c r="C442" s="173"/>
      <x:c r="D442" s="173"/>
      <x:c r="E442" s="173"/>
      <x:c r="F442" s="173"/>
      <x:c r="G442" s="178"/>
      <x:c r="H442" s="173"/>
      <x:c r="I442" s="173"/>
      <x:c r="J442" s="173"/>
      <x:c r="K442" s="173"/>
      <x:c r="L442" s="173"/>
      <x:c r="M442" s="173"/>
      <x:c r="N442" s="173"/>
      <x:c r="O442" s="173"/>
      <x:c r="P442" s="173"/>
      <x:c r="Q442" s="173"/>
      <x:c r="R442" s="173"/>
      <x:c r="S442" s="173"/>
      <x:c r="T442" s="173"/>
      <x:c r="U442" s="173"/>
      <x:c r="V442" s="173"/>
      <x:c r="W442" s="173"/>
      <x:c r="X442" s="173"/>
      <x:c r="Y442" s="173"/>
      <x:c r="Z442" s="173"/>
    </x:row>
    <x:row r="443" ht="15" hidden="0" customHeight="1">
      <x:c r="A443" s="173"/>
      <x:c r="B443" s="173"/>
      <x:c r="C443" s="173"/>
      <x:c r="D443" s="173"/>
      <x:c r="E443" s="173"/>
      <x:c r="F443" s="173"/>
      <x:c r="G443" s="178"/>
      <x:c r="H443" s="173"/>
      <x:c r="I443" s="173"/>
      <x:c r="J443" s="173"/>
      <x:c r="K443" s="173"/>
      <x:c r="L443" s="173"/>
      <x:c r="M443" s="173"/>
      <x:c r="N443" s="173"/>
      <x:c r="O443" s="173"/>
      <x:c r="P443" s="173"/>
      <x:c r="Q443" s="173"/>
      <x:c r="R443" s="173"/>
      <x:c r="S443" s="173"/>
      <x:c r="T443" s="173"/>
      <x:c r="U443" s="173"/>
      <x:c r="V443" s="173"/>
      <x:c r="W443" s="173"/>
      <x:c r="X443" s="173"/>
      <x:c r="Y443" s="173"/>
      <x:c r="Z443" s="173"/>
    </x:row>
    <x:row r="444" ht="15" hidden="0" customHeight="1">
      <x:c r="A444" s="173"/>
      <x:c r="B444" s="173"/>
      <x:c r="C444" s="173"/>
      <x:c r="D444" s="173"/>
      <x:c r="E444" s="173"/>
      <x:c r="F444" s="173"/>
      <x:c r="G444" s="178"/>
      <x:c r="H444" s="173"/>
      <x:c r="I444" s="173"/>
      <x:c r="J444" s="173"/>
      <x:c r="K444" s="173"/>
      <x:c r="L444" s="173"/>
      <x:c r="M444" s="173"/>
      <x:c r="N444" s="173"/>
      <x:c r="O444" s="173"/>
      <x:c r="P444" s="173"/>
      <x:c r="Q444" s="173"/>
      <x:c r="R444" s="173"/>
      <x:c r="S444" s="173"/>
      <x:c r="T444" s="173"/>
      <x:c r="U444" s="173"/>
      <x:c r="V444" s="173"/>
      <x:c r="W444" s="173"/>
      <x:c r="X444" s="173"/>
      <x:c r="Y444" s="173"/>
      <x:c r="Z444" s="173"/>
    </x:row>
    <x:row r="445" ht="15" hidden="0" customHeight="1">
      <x:c r="A445" s="173"/>
      <x:c r="B445" s="173"/>
      <x:c r="C445" s="173"/>
      <x:c r="D445" s="173"/>
      <x:c r="E445" s="173"/>
      <x:c r="F445" s="173"/>
      <x:c r="G445" s="178"/>
      <x:c r="H445" s="173"/>
      <x:c r="I445" s="173"/>
      <x:c r="J445" s="173"/>
      <x:c r="K445" s="173"/>
      <x:c r="L445" s="173"/>
      <x:c r="M445" s="173"/>
      <x:c r="N445" s="173"/>
      <x:c r="O445" s="173"/>
      <x:c r="P445" s="173"/>
      <x:c r="Q445" s="173"/>
      <x:c r="R445" s="173"/>
      <x:c r="S445" s="173"/>
      <x:c r="T445" s="173"/>
      <x:c r="U445" s="173"/>
      <x:c r="V445" s="173"/>
      <x:c r="W445" s="173"/>
      <x:c r="X445" s="173"/>
      <x:c r="Y445" s="173"/>
      <x:c r="Z445" s="173"/>
    </x:row>
    <x:row r="446" ht="15" hidden="0" customHeight="1">
      <x:c r="A446" s="173"/>
      <x:c r="B446" s="173"/>
      <x:c r="C446" s="173"/>
      <x:c r="D446" s="173"/>
      <x:c r="E446" s="173"/>
      <x:c r="F446" s="173"/>
      <x:c r="G446" s="178"/>
      <x:c r="H446" s="173"/>
      <x:c r="I446" s="173"/>
      <x:c r="J446" s="173"/>
      <x:c r="K446" s="173"/>
      <x:c r="L446" s="173"/>
      <x:c r="M446" s="173"/>
      <x:c r="N446" s="173"/>
      <x:c r="O446" s="173"/>
      <x:c r="P446" s="173"/>
      <x:c r="Q446" s="173"/>
      <x:c r="R446" s="173"/>
      <x:c r="S446" s="173"/>
      <x:c r="T446" s="173"/>
      <x:c r="U446" s="173"/>
      <x:c r="V446" s="173"/>
      <x:c r="W446" s="173"/>
      <x:c r="X446" s="173"/>
      <x:c r="Y446" s="173"/>
      <x:c r="Z446" s="173"/>
    </x:row>
    <x:row r="447" ht="15" hidden="0" customHeight="1">
      <x:c r="A447" s="173"/>
      <x:c r="B447" s="173"/>
      <x:c r="C447" s="173"/>
      <x:c r="D447" s="173"/>
      <x:c r="E447" s="173"/>
      <x:c r="F447" s="173"/>
      <x:c r="G447" s="178"/>
      <x:c r="H447" s="173"/>
      <x:c r="I447" s="173"/>
      <x:c r="J447" s="173"/>
      <x:c r="K447" s="173"/>
      <x:c r="L447" s="173"/>
      <x:c r="M447" s="173"/>
      <x:c r="N447" s="173"/>
      <x:c r="O447" s="173"/>
      <x:c r="P447" s="173"/>
      <x:c r="Q447" s="173"/>
      <x:c r="R447" s="173"/>
      <x:c r="S447" s="173"/>
      <x:c r="T447" s="173"/>
      <x:c r="U447" s="173"/>
      <x:c r="V447" s="173"/>
      <x:c r="W447" s="173"/>
      <x:c r="X447" s="173"/>
      <x:c r="Y447" s="173"/>
      <x:c r="Z447" s="173"/>
    </x:row>
    <x:row r="448" ht="15" hidden="0" customHeight="1">
      <x:c r="A448" s="173"/>
      <x:c r="B448" s="173"/>
      <x:c r="C448" s="173"/>
      <x:c r="D448" s="173"/>
      <x:c r="E448" s="173"/>
      <x:c r="F448" s="173"/>
      <x:c r="G448" s="178"/>
      <x:c r="H448" s="173"/>
      <x:c r="I448" s="173"/>
      <x:c r="J448" s="173"/>
      <x:c r="K448" s="173"/>
      <x:c r="L448" s="173"/>
      <x:c r="M448" s="173"/>
      <x:c r="N448" s="173"/>
      <x:c r="O448" s="173"/>
      <x:c r="P448" s="173"/>
      <x:c r="Q448" s="173"/>
      <x:c r="R448" s="173"/>
      <x:c r="S448" s="173"/>
      <x:c r="T448" s="173"/>
      <x:c r="U448" s="173"/>
      <x:c r="V448" s="173"/>
      <x:c r="W448" s="173"/>
      <x:c r="X448" s="173"/>
      <x:c r="Y448" s="173"/>
      <x:c r="Z448" s="173"/>
    </x:row>
    <x:row r="449" ht="15" hidden="0" customHeight="1">
      <x:c r="A449" s="173"/>
      <x:c r="B449" s="173"/>
      <x:c r="C449" s="173"/>
      <x:c r="D449" s="173"/>
      <x:c r="E449" s="173"/>
      <x:c r="F449" s="173"/>
      <x:c r="G449" s="178"/>
      <x:c r="H449" s="173"/>
      <x:c r="I449" s="173"/>
      <x:c r="J449" s="173"/>
      <x:c r="K449" s="173"/>
      <x:c r="L449" s="173"/>
      <x:c r="M449" s="173"/>
      <x:c r="N449" s="173"/>
      <x:c r="O449" s="173"/>
      <x:c r="P449" s="173"/>
      <x:c r="Q449" s="173"/>
      <x:c r="R449" s="173"/>
      <x:c r="S449" s="173"/>
      <x:c r="T449" s="173"/>
      <x:c r="U449" s="173"/>
      <x:c r="V449" s="173"/>
      <x:c r="W449" s="173"/>
      <x:c r="X449" s="173"/>
      <x:c r="Y449" s="173"/>
      <x:c r="Z449" s="173"/>
    </x:row>
    <x:row r="450" ht="15" hidden="0" customHeight="1">
      <x:c r="A450" s="173"/>
      <x:c r="B450" s="173"/>
      <x:c r="C450" s="173"/>
      <x:c r="D450" s="173"/>
      <x:c r="E450" s="173"/>
      <x:c r="F450" s="173"/>
      <x:c r="G450" s="178"/>
      <x:c r="H450" s="173"/>
      <x:c r="I450" s="173"/>
      <x:c r="J450" s="173"/>
      <x:c r="K450" s="173"/>
      <x:c r="L450" s="173"/>
      <x:c r="M450" s="173"/>
      <x:c r="N450" s="173"/>
      <x:c r="O450" s="173"/>
      <x:c r="P450" s="173"/>
      <x:c r="Q450" s="173"/>
      <x:c r="R450" s="173"/>
      <x:c r="S450" s="173"/>
      <x:c r="T450" s="173"/>
      <x:c r="U450" s="173"/>
      <x:c r="V450" s="173"/>
      <x:c r="W450" s="173"/>
      <x:c r="X450" s="173"/>
      <x:c r="Y450" s="173"/>
      <x:c r="Z450" s="173"/>
    </x:row>
    <x:row r="451" ht="15" hidden="0" customHeight="1">
      <x:c r="A451" s="173"/>
      <x:c r="B451" s="173"/>
      <x:c r="C451" s="173"/>
      <x:c r="D451" s="173"/>
      <x:c r="E451" s="173"/>
      <x:c r="F451" s="173"/>
      <x:c r="G451" s="178"/>
      <x:c r="H451" s="173"/>
      <x:c r="I451" s="173"/>
      <x:c r="J451" s="173"/>
      <x:c r="K451" s="173"/>
      <x:c r="L451" s="173"/>
      <x:c r="M451" s="173"/>
      <x:c r="N451" s="173"/>
      <x:c r="O451" s="173"/>
      <x:c r="P451" s="173"/>
      <x:c r="Q451" s="173"/>
      <x:c r="R451" s="173"/>
      <x:c r="S451" s="173"/>
      <x:c r="T451" s="173"/>
      <x:c r="U451" s="173"/>
      <x:c r="V451" s="173"/>
      <x:c r="W451" s="173"/>
      <x:c r="X451" s="173"/>
      <x:c r="Y451" s="173"/>
      <x:c r="Z451" s="173"/>
    </x:row>
    <x:row r="452" ht="15" hidden="0" customHeight="1">
      <x:c r="A452" s="173"/>
      <x:c r="B452" s="173"/>
      <x:c r="C452" s="173"/>
      <x:c r="D452" s="173"/>
      <x:c r="E452" s="173"/>
      <x:c r="F452" s="173"/>
      <x:c r="G452" s="178"/>
      <x:c r="H452" s="173"/>
      <x:c r="I452" s="173"/>
      <x:c r="J452" s="173"/>
      <x:c r="K452" s="173"/>
      <x:c r="L452" s="173"/>
      <x:c r="M452" s="173"/>
      <x:c r="N452" s="173"/>
      <x:c r="O452" s="173"/>
      <x:c r="P452" s="173"/>
      <x:c r="Q452" s="173"/>
      <x:c r="R452" s="173"/>
      <x:c r="S452" s="173"/>
      <x:c r="T452" s="173"/>
      <x:c r="U452" s="173"/>
      <x:c r="V452" s="173"/>
      <x:c r="W452" s="173"/>
      <x:c r="X452" s="173"/>
      <x:c r="Y452" s="173"/>
      <x:c r="Z452" s="173"/>
    </x:row>
    <x:row r="453" ht="15" hidden="0" customHeight="1">
      <x:c r="A453" s="173"/>
      <x:c r="B453" s="173"/>
      <x:c r="C453" s="173"/>
      <x:c r="D453" s="173"/>
      <x:c r="E453" s="173"/>
      <x:c r="F453" s="173"/>
      <x:c r="G453" s="178"/>
      <x:c r="H453" s="173"/>
      <x:c r="I453" s="173"/>
      <x:c r="J453" s="173"/>
      <x:c r="K453" s="173"/>
      <x:c r="L453" s="173"/>
      <x:c r="M453" s="173"/>
      <x:c r="N453" s="173"/>
      <x:c r="O453" s="173"/>
      <x:c r="P453" s="173"/>
      <x:c r="Q453" s="173"/>
      <x:c r="R453" s="173"/>
      <x:c r="S453" s="173"/>
      <x:c r="T453" s="173"/>
      <x:c r="U453" s="173"/>
      <x:c r="V453" s="173"/>
      <x:c r="W453" s="173"/>
      <x:c r="X453" s="173"/>
      <x:c r="Y453" s="173"/>
      <x:c r="Z453" s="173"/>
    </x:row>
    <x:row r="454" ht="15" hidden="0" customHeight="1">
      <x:c r="A454" s="173"/>
      <x:c r="B454" s="173"/>
      <x:c r="C454" s="173"/>
      <x:c r="D454" s="173"/>
      <x:c r="E454" s="173"/>
      <x:c r="F454" s="173"/>
      <x:c r="G454" s="178"/>
      <x:c r="H454" s="173"/>
      <x:c r="I454" s="173"/>
      <x:c r="J454" s="173"/>
      <x:c r="K454" s="173"/>
      <x:c r="L454" s="173"/>
      <x:c r="M454" s="173"/>
      <x:c r="N454" s="173"/>
      <x:c r="O454" s="173"/>
      <x:c r="P454" s="173"/>
      <x:c r="Q454" s="173"/>
      <x:c r="R454" s="173"/>
      <x:c r="S454" s="173"/>
      <x:c r="T454" s="173"/>
      <x:c r="U454" s="173"/>
      <x:c r="V454" s="173"/>
      <x:c r="W454" s="173"/>
      <x:c r="X454" s="173"/>
      <x:c r="Y454" s="173"/>
      <x:c r="Z454" s="173"/>
    </x:row>
    <x:row r="455" ht="15" hidden="0" customHeight="1">
      <x:c r="A455" s="173"/>
      <x:c r="B455" s="173"/>
      <x:c r="C455" s="173"/>
      <x:c r="D455" s="173"/>
      <x:c r="E455" s="173"/>
      <x:c r="F455" s="173"/>
      <x:c r="G455" s="178"/>
      <x:c r="H455" s="173"/>
      <x:c r="I455" s="173"/>
      <x:c r="J455" s="173"/>
      <x:c r="K455" s="173"/>
      <x:c r="L455" s="173"/>
      <x:c r="M455" s="173"/>
      <x:c r="N455" s="173"/>
      <x:c r="O455" s="173"/>
      <x:c r="P455" s="173"/>
      <x:c r="Q455" s="173"/>
      <x:c r="R455" s="173"/>
      <x:c r="S455" s="173"/>
      <x:c r="T455" s="173"/>
      <x:c r="U455" s="173"/>
      <x:c r="V455" s="173"/>
      <x:c r="W455" s="173"/>
      <x:c r="X455" s="173"/>
      <x:c r="Y455" s="173"/>
      <x:c r="Z455" s="173"/>
    </x:row>
    <x:row r="456" ht="15" hidden="0" customHeight="1">
      <x:c r="A456" s="173"/>
      <x:c r="B456" s="173"/>
      <x:c r="C456" s="173"/>
      <x:c r="D456" s="173"/>
      <x:c r="E456" s="173"/>
      <x:c r="F456" s="173"/>
      <x:c r="G456" s="178"/>
      <x:c r="H456" s="173"/>
      <x:c r="I456" s="173"/>
      <x:c r="J456" s="173"/>
      <x:c r="K456" s="173"/>
      <x:c r="L456" s="173"/>
      <x:c r="M456" s="173"/>
      <x:c r="N456" s="173"/>
      <x:c r="O456" s="173"/>
      <x:c r="P456" s="173"/>
      <x:c r="Q456" s="173"/>
      <x:c r="R456" s="173"/>
      <x:c r="S456" s="173"/>
      <x:c r="T456" s="173"/>
      <x:c r="U456" s="173"/>
      <x:c r="V456" s="173"/>
      <x:c r="W456" s="173"/>
      <x:c r="X456" s="173"/>
      <x:c r="Y456" s="173"/>
      <x:c r="Z456" s="173"/>
    </x:row>
    <x:row r="457" ht="15" hidden="0" customHeight="1">
      <x:c r="A457" s="173"/>
      <x:c r="B457" s="173"/>
      <x:c r="C457" s="173"/>
      <x:c r="D457" s="173"/>
      <x:c r="E457" s="173"/>
      <x:c r="F457" s="173"/>
      <x:c r="G457" s="178"/>
      <x:c r="H457" s="173"/>
      <x:c r="I457" s="173"/>
      <x:c r="J457" s="173"/>
      <x:c r="K457" s="173"/>
      <x:c r="L457" s="173"/>
      <x:c r="M457" s="173"/>
      <x:c r="N457" s="173"/>
      <x:c r="O457" s="173"/>
      <x:c r="P457" s="173"/>
      <x:c r="Q457" s="173"/>
      <x:c r="R457" s="173"/>
      <x:c r="S457" s="173"/>
      <x:c r="T457" s="173"/>
      <x:c r="U457" s="173"/>
      <x:c r="V457" s="173"/>
      <x:c r="W457" s="173"/>
      <x:c r="X457" s="173"/>
      <x:c r="Y457" s="173"/>
      <x:c r="Z457" s="173"/>
    </x:row>
    <x:row r="458" ht="15" hidden="0" customHeight="1">
      <x:c r="A458" s="173"/>
      <x:c r="B458" s="173"/>
      <x:c r="C458" s="173"/>
      <x:c r="D458" s="173"/>
      <x:c r="E458" s="173"/>
      <x:c r="F458" s="173"/>
      <x:c r="G458" s="178"/>
      <x:c r="H458" s="173"/>
      <x:c r="I458" s="173"/>
      <x:c r="J458" s="173"/>
      <x:c r="K458" s="173"/>
      <x:c r="L458" s="173"/>
      <x:c r="M458" s="173"/>
      <x:c r="N458" s="173"/>
      <x:c r="O458" s="173"/>
      <x:c r="P458" s="173"/>
      <x:c r="Q458" s="173"/>
      <x:c r="R458" s="173"/>
      <x:c r="S458" s="173"/>
      <x:c r="T458" s="173"/>
      <x:c r="U458" s="173"/>
      <x:c r="V458" s="173"/>
      <x:c r="W458" s="173"/>
      <x:c r="X458" s="173"/>
      <x:c r="Y458" s="173"/>
      <x:c r="Z458" s="173"/>
    </x:row>
    <x:row r="459" ht="15" hidden="0" customHeight="1">
      <x:c r="A459" s="173"/>
      <x:c r="B459" s="173"/>
      <x:c r="C459" s="173"/>
      <x:c r="D459" s="173"/>
      <x:c r="E459" s="173"/>
      <x:c r="F459" s="173"/>
      <x:c r="G459" s="178"/>
      <x:c r="H459" s="173"/>
      <x:c r="I459" s="173"/>
      <x:c r="J459" s="173"/>
      <x:c r="K459" s="173"/>
      <x:c r="L459" s="173"/>
      <x:c r="M459" s="173"/>
      <x:c r="N459" s="173"/>
      <x:c r="O459" s="173"/>
      <x:c r="P459" s="173"/>
      <x:c r="Q459" s="173"/>
      <x:c r="R459" s="173"/>
      <x:c r="S459" s="173"/>
      <x:c r="T459" s="173"/>
      <x:c r="U459" s="173"/>
      <x:c r="V459" s="173"/>
      <x:c r="W459" s="173"/>
      <x:c r="X459" s="173"/>
      <x:c r="Y459" s="173"/>
      <x:c r="Z459" s="173"/>
    </x:row>
    <x:row r="460" ht="15" hidden="0" customHeight="1">
      <x:c r="A460" s="173"/>
      <x:c r="B460" s="173"/>
      <x:c r="C460" s="173"/>
      <x:c r="D460" s="173"/>
      <x:c r="E460" s="173"/>
      <x:c r="F460" s="173"/>
      <x:c r="G460" s="178"/>
      <x:c r="H460" s="173"/>
      <x:c r="I460" s="173"/>
      <x:c r="J460" s="173"/>
      <x:c r="K460" s="173"/>
      <x:c r="L460" s="173"/>
      <x:c r="M460" s="173"/>
      <x:c r="N460" s="173"/>
      <x:c r="O460" s="173"/>
      <x:c r="P460" s="173"/>
      <x:c r="Q460" s="173"/>
      <x:c r="R460" s="173"/>
      <x:c r="S460" s="173"/>
      <x:c r="T460" s="173"/>
      <x:c r="U460" s="173"/>
      <x:c r="V460" s="173"/>
      <x:c r="W460" s="173"/>
      <x:c r="X460" s="173"/>
      <x:c r="Y460" s="173"/>
      <x:c r="Z460" s="173"/>
    </x:row>
    <x:row r="461" ht="15" hidden="0" customHeight="1">
      <x:c r="A461" s="173"/>
      <x:c r="B461" s="173"/>
      <x:c r="C461" s="173"/>
      <x:c r="D461" s="173"/>
      <x:c r="E461" s="173"/>
      <x:c r="F461" s="173"/>
      <x:c r="G461" s="178"/>
      <x:c r="H461" s="173"/>
      <x:c r="I461" s="173"/>
      <x:c r="J461" s="173"/>
      <x:c r="K461" s="173"/>
      <x:c r="L461" s="173"/>
      <x:c r="M461" s="173"/>
      <x:c r="N461" s="173"/>
      <x:c r="O461" s="173"/>
      <x:c r="P461" s="173"/>
      <x:c r="Q461" s="173"/>
      <x:c r="R461" s="173"/>
      <x:c r="S461" s="173"/>
      <x:c r="T461" s="173"/>
      <x:c r="U461" s="173"/>
      <x:c r="V461" s="173"/>
      <x:c r="W461" s="173"/>
      <x:c r="X461" s="173"/>
      <x:c r="Y461" s="173"/>
      <x:c r="Z461" s="173"/>
    </x:row>
    <x:row r="462" ht="15" hidden="0" customHeight="1">
      <x:c r="A462" s="173"/>
      <x:c r="B462" s="173"/>
      <x:c r="C462" s="173"/>
      <x:c r="D462" s="173"/>
      <x:c r="E462" s="173"/>
      <x:c r="F462" s="173"/>
      <x:c r="G462" s="178"/>
      <x:c r="H462" s="173"/>
      <x:c r="I462" s="173"/>
      <x:c r="J462" s="173"/>
      <x:c r="K462" s="173"/>
      <x:c r="L462" s="173"/>
      <x:c r="M462" s="173"/>
      <x:c r="N462" s="173"/>
      <x:c r="O462" s="173"/>
      <x:c r="P462" s="173"/>
      <x:c r="Q462" s="173"/>
      <x:c r="R462" s="173"/>
      <x:c r="S462" s="173"/>
      <x:c r="T462" s="173"/>
      <x:c r="U462" s="173"/>
      <x:c r="V462" s="173"/>
      <x:c r="W462" s="173"/>
      <x:c r="X462" s="173"/>
      <x:c r="Y462" s="173"/>
      <x:c r="Z462" s="173"/>
    </x:row>
    <x:row r="463" ht="15" hidden="0" customHeight="1">
      <x:c r="A463" s="173"/>
      <x:c r="B463" s="173"/>
      <x:c r="C463" s="173"/>
      <x:c r="D463" s="173"/>
      <x:c r="E463" s="173"/>
      <x:c r="F463" s="173"/>
      <x:c r="G463" s="178"/>
      <x:c r="H463" s="173"/>
      <x:c r="I463" s="173"/>
      <x:c r="J463" s="173"/>
      <x:c r="K463" s="173"/>
      <x:c r="L463" s="173"/>
      <x:c r="M463" s="173"/>
      <x:c r="N463" s="173"/>
      <x:c r="O463" s="173"/>
      <x:c r="P463" s="173"/>
      <x:c r="Q463" s="173"/>
      <x:c r="R463" s="173"/>
      <x:c r="S463" s="173"/>
      <x:c r="T463" s="173"/>
      <x:c r="U463" s="173"/>
      <x:c r="V463" s="173"/>
      <x:c r="W463" s="173"/>
      <x:c r="X463" s="173"/>
      <x:c r="Y463" s="173"/>
      <x:c r="Z463" s="173"/>
    </x:row>
    <x:row r="464" ht="15" hidden="0" customHeight="1">
      <x:c r="A464" s="173"/>
      <x:c r="B464" s="173"/>
      <x:c r="C464" s="173"/>
      <x:c r="D464" s="173"/>
      <x:c r="E464" s="173"/>
      <x:c r="F464" s="173"/>
      <x:c r="G464" s="178"/>
      <x:c r="H464" s="173"/>
      <x:c r="I464" s="173"/>
      <x:c r="J464" s="173"/>
      <x:c r="K464" s="173"/>
      <x:c r="L464" s="173"/>
      <x:c r="M464" s="173"/>
      <x:c r="N464" s="173"/>
      <x:c r="O464" s="173"/>
      <x:c r="P464" s="173"/>
      <x:c r="Q464" s="173"/>
      <x:c r="R464" s="173"/>
      <x:c r="S464" s="173"/>
      <x:c r="T464" s="173"/>
      <x:c r="U464" s="173"/>
      <x:c r="V464" s="173"/>
      <x:c r="W464" s="173"/>
      <x:c r="X464" s="173"/>
      <x:c r="Y464" s="173"/>
      <x:c r="Z464" s="173"/>
    </x:row>
    <x:row r="465" ht="15" hidden="0" customHeight="1">
      <x:c r="A465" s="173"/>
      <x:c r="B465" s="173"/>
      <x:c r="C465" s="173"/>
      <x:c r="D465" s="173"/>
      <x:c r="E465" s="173"/>
      <x:c r="F465" s="173"/>
      <x:c r="G465" s="178"/>
      <x:c r="H465" s="173"/>
      <x:c r="I465" s="173"/>
      <x:c r="J465" s="173"/>
      <x:c r="K465" s="173"/>
      <x:c r="L465" s="173"/>
      <x:c r="M465" s="173"/>
      <x:c r="N465" s="173"/>
      <x:c r="O465" s="173"/>
      <x:c r="P465" s="173"/>
      <x:c r="Q465" s="173"/>
      <x:c r="R465" s="173"/>
      <x:c r="S465" s="173"/>
      <x:c r="T465" s="173"/>
      <x:c r="U465" s="173"/>
      <x:c r="V465" s="173"/>
      <x:c r="W465" s="173"/>
      <x:c r="X465" s="173"/>
      <x:c r="Y465" s="173"/>
      <x:c r="Z465" s="173"/>
    </x:row>
    <x:row r="466" ht="15" hidden="0" customHeight="1">
      <x:c r="A466" s="173"/>
      <x:c r="B466" s="173"/>
      <x:c r="C466" s="173"/>
      <x:c r="D466" s="173"/>
      <x:c r="E466" s="173"/>
      <x:c r="F466" s="173"/>
      <x:c r="G466" s="178"/>
      <x:c r="H466" s="173"/>
      <x:c r="I466" s="173"/>
      <x:c r="J466" s="173"/>
      <x:c r="K466" s="173"/>
      <x:c r="L466" s="173"/>
      <x:c r="M466" s="173"/>
      <x:c r="N466" s="173"/>
      <x:c r="O466" s="173"/>
      <x:c r="P466" s="173"/>
      <x:c r="Q466" s="173"/>
      <x:c r="R466" s="173"/>
      <x:c r="S466" s="173"/>
      <x:c r="T466" s="173"/>
      <x:c r="U466" s="173"/>
      <x:c r="V466" s="173"/>
      <x:c r="W466" s="173"/>
      <x:c r="X466" s="173"/>
      <x:c r="Y466" s="173"/>
      <x:c r="Z466" s="173"/>
    </x:row>
    <x:row r="467" ht="15" hidden="0" customHeight="1">
      <x:c r="A467" s="173"/>
      <x:c r="B467" s="173"/>
      <x:c r="C467" s="173"/>
      <x:c r="D467" s="173"/>
      <x:c r="E467" s="173"/>
      <x:c r="F467" s="173"/>
      <x:c r="G467" s="178"/>
      <x:c r="H467" s="173"/>
      <x:c r="I467" s="173"/>
      <x:c r="J467" s="173"/>
      <x:c r="K467" s="173"/>
      <x:c r="L467" s="173"/>
      <x:c r="M467" s="173"/>
      <x:c r="N467" s="173"/>
      <x:c r="O467" s="173"/>
      <x:c r="P467" s="173"/>
      <x:c r="Q467" s="173"/>
      <x:c r="R467" s="173"/>
      <x:c r="S467" s="173"/>
      <x:c r="T467" s="173"/>
      <x:c r="U467" s="173"/>
      <x:c r="V467" s="173"/>
      <x:c r="W467" s="173"/>
      <x:c r="X467" s="173"/>
      <x:c r="Y467" s="173"/>
      <x:c r="Z467" s="173"/>
    </x:row>
    <x:row r="468" ht="15" hidden="0" customHeight="1">
      <x:c r="A468" s="173"/>
      <x:c r="B468" s="173"/>
      <x:c r="C468" s="173"/>
      <x:c r="D468" s="173"/>
      <x:c r="E468" s="173"/>
      <x:c r="F468" s="173"/>
      <x:c r="G468" s="178"/>
      <x:c r="H468" s="173"/>
      <x:c r="I468" s="173"/>
      <x:c r="J468" s="173"/>
      <x:c r="K468" s="173"/>
      <x:c r="L468" s="173"/>
      <x:c r="M468" s="173"/>
      <x:c r="N468" s="173"/>
      <x:c r="O468" s="173"/>
      <x:c r="P468" s="173"/>
      <x:c r="Q468" s="173"/>
      <x:c r="R468" s="173"/>
      <x:c r="S468" s="173"/>
      <x:c r="T468" s="173"/>
      <x:c r="U468" s="173"/>
      <x:c r="V468" s="173"/>
      <x:c r="W468" s="173"/>
      <x:c r="X468" s="173"/>
      <x:c r="Y468" s="173"/>
      <x:c r="Z468" s="173"/>
    </x:row>
    <x:row r="469" ht="15" hidden="0" customHeight="1">
      <x:c r="A469" s="173"/>
      <x:c r="B469" s="173"/>
      <x:c r="C469" s="173"/>
      <x:c r="D469" s="173"/>
      <x:c r="E469" s="173"/>
      <x:c r="F469" s="173"/>
      <x:c r="G469" s="178"/>
      <x:c r="H469" s="173"/>
      <x:c r="I469" s="173"/>
      <x:c r="J469" s="173"/>
      <x:c r="K469" s="173"/>
      <x:c r="L469" s="173"/>
      <x:c r="M469" s="173"/>
      <x:c r="N469" s="173"/>
      <x:c r="O469" s="173"/>
      <x:c r="P469" s="173"/>
      <x:c r="Q469" s="173"/>
      <x:c r="R469" s="173"/>
      <x:c r="S469" s="173"/>
      <x:c r="T469" s="173"/>
      <x:c r="U469" s="173"/>
      <x:c r="V469" s="173"/>
      <x:c r="W469" s="173"/>
      <x:c r="X469" s="173"/>
      <x:c r="Y469" s="173"/>
      <x:c r="Z469" s="173"/>
    </x:row>
    <x:row r="470" ht="15" hidden="0" customHeight="1">
      <x:c r="A470" s="173"/>
      <x:c r="B470" s="173"/>
      <x:c r="C470" s="173"/>
      <x:c r="D470" s="173"/>
      <x:c r="E470" s="173"/>
      <x:c r="F470" s="173"/>
      <x:c r="G470" s="178"/>
      <x:c r="H470" s="173"/>
      <x:c r="I470" s="173"/>
      <x:c r="J470" s="173"/>
      <x:c r="K470" s="173"/>
      <x:c r="L470" s="173"/>
      <x:c r="M470" s="173"/>
      <x:c r="N470" s="173"/>
      <x:c r="O470" s="173"/>
      <x:c r="P470" s="173"/>
      <x:c r="Q470" s="173"/>
      <x:c r="R470" s="173"/>
      <x:c r="S470" s="173"/>
      <x:c r="T470" s="173"/>
      <x:c r="U470" s="173"/>
      <x:c r="V470" s="173"/>
      <x:c r="W470" s="173"/>
      <x:c r="X470" s="173"/>
      <x:c r="Y470" s="173"/>
      <x:c r="Z470" s="173"/>
    </x:row>
    <x:row r="471" ht="15" hidden="0" customHeight="1">
      <x:c r="A471" s="173"/>
      <x:c r="B471" s="173"/>
      <x:c r="C471" s="173"/>
      <x:c r="D471" s="173"/>
      <x:c r="E471" s="173"/>
      <x:c r="F471" s="173"/>
      <x:c r="G471" s="178"/>
      <x:c r="H471" s="173"/>
      <x:c r="I471" s="173"/>
      <x:c r="J471" s="173"/>
      <x:c r="K471" s="173"/>
      <x:c r="L471" s="173"/>
      <x:c r="M471" s="173"/>
      <x:c r="N471" s="173"/>
      <x:c r="O471" s="173"/>
      <x:c r="P471" s="173"/>
      <x:c r="Q471" s="173"/>
      <x:c r="R471" s="173"/>
      <x:c r="S471" s="173"/>
      <x:c r="T471" s="173"/>
      <x:c r="U471" s="173"/>
      <x:c r="V471" s="173"/>
      <x:c r="W471" s="173"/>
      <x:c r="X471" s="173"/>
      <x:c r="Y471" s="173"/>
      <x:c r="Z471" s="173"/>
    </x:row>
    <x:row r="472" ht="15" hidden="0" customHeight="1">
      <x:c r="A472" s="173"/>
      <x:c r="B472" s="173"/>
      <x:c r="C472" s="173"/>
      <x:c r="D472" s="173"/>
      <x:c r="E472" s="173"/>
      <x:c r="F472" s="173"/>
      <x:c r="G472" s="178"/>
      <x:c r="H472" s="173"/>
      <x:c r="I472" s="173"/>
      <x:c r="J472" s="173"/>
      <x:c r="K472" s="173"/>
      <x:c r="L472" s="173"/>
      <x:c r="M472" s="173"/>
      <x:c r="N472" s="173"/>
      <x:c r="O472" s="173"/>
      <x:c r="P472" s="173"/>
      <x:c r="Q472" s="173"/>
      <x:c r="R472" s="173"/>
      <x:c r="S472" s="173"/>
      <x:c r="T472" s="173"/>
      <x:c r="U472" s="173"/>
      <x:c r="V472" s="173"/>
      <x:c r="W472" s="173"/>
      <x:c r="X472" s="173"/>
      <x:c r="Y472" s="173"/>
      <x:c r="Z472" s="173"/>
    </x:row>
    <x:row r="473" ht="15" hidden="0" customHeight="1">
      <x:c r="A473" s="173"/>
      <x:c r="B473" s="173"/>
      <x:c r="C473" s="173"/>
      <x:c r="D473" s="173"/>
      <x:c r="E473" s="173"/>
      <x:c r="F473" s="173"/>
      <x:c r="G473" s="178"/>
      <x:c r="H473" s="173"/>
      <x:c r="I473" s="173"/>
      <x:c r="J473" s="173"/>
      <x:c r="K473" s="173"/>
      <x:c r="L473" s="173"/>
      <x:c r="M473" s="173"/>
      <x:c r="N473" s="173"/>
      <x:c r="O473" s="173"/>
      <x:c r="P473" s="173"/>
      <x:c r="Q473" s="173"/>
      <x:c r="R473" s="173"/>
      <x:c r="S473" s="173"/>
      <x:c r="T473" s="173"/>
      <x:c r="U473" s="173"/>
      <x:c r="V473" s="173"/>
      <x:c r="W473" s="173"/>
      <x:c r="X473" s="173"/>
      <x:c r="Y473" s="173"/>
      <x:c r="Z473" s="173"/>
    </x:row>
    <x:row r="474" ht="15" hidden="0" customHeight="1">
      <x:c r="A474" s="173"/>
      <x:c r="B474" s="173"/>
      <x:c r="C474" s="173"/>
      <x:c r="D474" s="173"/>
      <x:c r="E474" s="173"/>
      <x:c r="F474" s="173"/>
      <x:c r="G474" s="178"/>
      <x:c r="H474" s="173"/>
      <x:c r="I474" s="173"/>
      <x:c r="J474" s="173"/>
      <x:c r="K474" s="173"/>
      <x:c r="L474" s="173"/>
      <x:c r="M474" s="173"/>
      <x:c r="N474" s="173"/>
      <x:c r="O474" s="173"/>
      <x:c r="P474" s="173"/>
      <x:c r="Q474" s="173"/>
      <x:c r="R474" s="173"/>
      <x:c r="S474" s="173"/>
      <x:c r="T474" s="173"/>
      <x:c r="U474" s="173"/>
      <x:c r="V474" s="173"/>
      <x:c r="W474" s="173"/>
      <x:c r="X474" s="173"/>
      <x:c r="Y474" s="173"/>
      <x:c r="Z474" s="173"/>
    </x:row>
    <x:row r="475" ht="15" hidden="0" customHeight="1">
      <x:c r="A475" s="173"/>
      <x:c r="B475" s="173"/>
      <x:c r="C475" s="173"/>
      <x:c r="D475" s="173"/>
      <x:c r="E475" s="173"/>
      <x:c r="F475" s="173"/>
      <x:c r="G475" s="178"/>
      <x:c r="H475" s="173"/>
      <x:c r="I475" s="173"/>
      <x:c r="J475" s="173"/>
      <x:c r="K475" s="173"/>
      <x:c r="L475" s="173"/>
      <x:c r="M475" s="173"/>
      <x:c r="N475" s="173"/>
      <x:c r="O475" s="173"/>
      <x:c r="P475" s="173"/>
      <x:c r="Q475" s="173"/>
      <x:c r="R475" s="173"/>
      <x:c r="S475" s="173"/>
      <x:c r="T475" s="173"/>
      <x:c r="U475" s="173"/>
      <x:c r="V475" s="173"/>
      <x:c r="W475" s="173"/>
      <x:c r="X475" s="173"/>
      <x:c r="Y475" s="173"/>
      <x:c r="Z475" s="173"/>
    </x:row>
    <x:row r="476" ht="15" hidden="0" customHeight="1">
      <x:c r="A476" s="173"/>
      <x:c r="B476" s="173"/>
      <x:c r="C476" s="173"/>
      <x:c r="D476" s="173"/>
      <x:c r="E476" s="173"/>
      <x:c r="F476" s="173"/>
      <x:c r="G476" s="178"/>
      <x:c r="H476" s="173"/>
      <x:c r="I476" s="173"/>
      <x:c r="J476" s="173"/>
      <x:c r="K476" s="173"/>
      <x:c r="L476" s="173"/>
      <x:c r="M476" s="173"/>
      <x:c r="N476" s="173"/>
      <x:c r="O476" s="173"/>
      <x:c r="P476" s="173"/>
      <x:c r="Q476" s="173"/>
      <x:c r="R476" s="173"/>
      <x:c r="S476" s="173"/>
      <x:c r="T476" s="173"/>
      <x:c r="U476" s="173"/>
      <x:c r="V476" s="173"/>
      <x:c r="W476" s="173"/>
      <x:c r="X476" s="173"/>
      <x:c r="Y476" s="173"/>
      <x:c r="Z476" s="173"/>
    </x:row>
    <x:row r="477" ht="15" hidden="0" customHeight="1">
      <x:c r="A477" s="173"/>
      <x:c r="B477" s="173"/>
      <x:c r="C477" s="173"/>
      <x:c r="D477" s="173"/>
      <x:c r="E477" s="173"/>
      <x:c r="F477" s="173"/>
      <x:c r="G477" s="178"/>
      <x:c r="H477" s="173"/>
      <x:c r="I477" s="173"/>
      <x:c r="J477" s="173"/>
      <x:c r="K477" s="173"/>
      <x:c r="L477" s="173"/>
      <x:c r="M477" s="173"/>
      <x:c r="N477" s="173"/>
      <x:c r="O477" s="173"/>
      <x:c r="P477" s="173"/>
      <x:c r="Q477" s="173"/>
      <x:c r="R477" s="173"/>
      <x:c r="S477" s="173"/>
      <x:c r="T477" s="173"/>
      <x:c r="U477" s="173"/>
      <x:c r="V477" s="173"/>
      <x:c r="W477" s="173"/>
      <x:c r="X477" s="173"/>
      <x:c r="Y477" s="173"/>
      <x:c r="Z477" s="173"/>
    </x:row>
    <x:row r="478" ht="15" hidden="0" customHeight="1">
      <x:c r="A478" s="173"/>
      <x:c r="B478" s="173"/>
      <x:c r="C478" s="173"/>
      <x:c r="D478" s="173"/>
      <x:c r="E478" s="173"/>
      <x:c r="F478" s="173"/>
      <x:c r="G478" s="178"/>
      <x:c r="H478" s="173"/>
      <x:c r="I478" s="173"/>
      <x:c r="J478" s="173"/>
      <x:c r="K478" s="173"/>
      <x:c r="L478" s="173"/>
      <x:c r="M478" s="173"/>
      <x:c r="N478" s="173"/>
      <x:c r="O478" s="173"/>
      <x:c r="P478" s="173"/>
      <x:c r="Q478" s="173"/>
      <x:c r="R478" s="173"/>
      <x:c r="S478" s="173"/>
      <x:c r="T478" s="173"/>
      <x:c r="U478" s="173"/>
      <x:c r="V478" s="173"/>
      <x:c r="W478" s="173"/>
      <x:c r="X478" s="173"/>
      <x:c r="Y478" s="173"/>
      <x:c r="Z478" s="173"/>
    </x:row>
    <x:row r="479" ht="15" hidden="0" customHeight="1">
      <x:c r="A479" s="173"/>
      <x:c r="B479" s="173"/>
      <x:c r="C479" s="173"/>
      <x:c r="D479" s="173"/>
      <x:c r="E479" s="173"/>
      <x:c r="F479" s="173"/>
      <x:c r="G479" s="178"/>
      <x:c r="H479" s="173"/>
      <x:c r="I479" s="173"/>
      <x:c r="J479" s="173"/>
      <x:c r="K479" s="173"/>
      <x:c r="L479" s="173"/>
      <x:c r="M479" s="173"/>
      <x:c r="N479" s="173"/>
      <x:c r="O479" s="173"/>
      <x:c r="P479" s="173"/>
      <x:c r="Q479" s="173"/>
      <x:c r="R479" s="173"/>
      <x:c r="S479" s="173"/>
      <x:c r="T479" s="173"/>
      <x:c r="U479" s="173"/>
      <x:c r="V479" s="173"/>
      <x:c r="W479" s="173"/>
      <x:c r="X479" s="173"/>
      <x:c r="Y479" s="173"/>
      <x:c r="Z479" s="173"/>
    </x:row>
    <x:row r="480" ht="15" hidden="0" customHeight="1">
      <x:c r="A480" s="173"/>
      <x:c r="B480" s="173"/>
      <x:c r="C480" s="173"/>
      <x:c r="D480" s="173"/>
      <x:c r="E480" s="173"/>
      <x:c r="F480" s="173"/>
      <x:c r="G480" s="178"/>
      <x:c r="H480" s="173"/>
      <x:c r="I480" s="173"/>
      <x:c r="J480" s="173"/>
      <x:c r="K480" s="173"/>
      <x:c r="L480" s="173"/>
      <x:c r="M480" s="173"/>
      <x:c r="N480" s="173"/>
      <x:c r="O480" s="173"/>
      <x:c r="P480" s="173"/>
      <x:c r="Q480" s="173"/>
      <x:c r="R480" s="173"/>
      <x:c r="S480" s="173"/>
      <x:c r="T480" s="173"/>
      <x:c r="U480" s="173"/>
      <x:c r="V480" s="173"/>
      <x:c r="W480" s="173"/>
      <x:c r="X480" s="173"/>
      <x:c r="Y480" s="173"/>
      <x:c r="Z480" s="173"/>
    </x:row>
    <x:row r="481" ht="15" hidden="0" customHeight="1">
      <x:c r="A481" s="173"/>
      <x:c r="B481" s="173"/>
      <x:c r="C481" s="173"/>
      <x:c r="D481" s="173"/>
      <x:c r="E481" s="173"/>
      <x:c r="F481" s="173"/>
      <x:c r="G481" s="178"/>
      <x:c r="H481" s="173"/>
      <x:c r="I481" s="173"/>
      <x:c r="J481" s="173"/>
      <x:c r="K481" s="173"/>
      <x:c r="L481" s="173"/>
      <x:c r="M481" s="173"/>
      <x:c r="N481" s="173"/>
      <x:c r="O481" s="173"/>
      <x:c r="P481" s="173"/>
      <x:c r="Q481" s="173"/>
      <x:c r="R481" s="173"/>
      <x:c r="S481" s="173"/>
      <x:c r="T481" s="173"/>
      <x:c r="U481" s="173"/>
      <x:c r="V481" s="173"/>
      <x:c r="W481" s="173"/>
      <x:c r="X481" s="173"/>
      <x:c r="Y481" s="173"/>
      <x:c r="Z481" s="173"/>
    </x:row>
    <x:row r="482" ht="15" hidden="0" customHeight="1">
      <x:c r="A482" s="173"/>
      <x:c r="B482" s="173"/>
      <x:c r="C482" s="173"/>
      <x:c r="D482" s="173"/>
      <x:c r="E482" s="173"/>
      <x:c r="F482" s="173"/>
      <x:c r="G482" s="178"/>
      <x:c r="H482" s="173"/>
      <x:c r="I482" s="173"/>
      <x:c r="J482" s="173"/>
      <x:c r="K482" s="173"/>
      <x:c r="L482" s="173"/>
      <x:c r="M482" s="173"/>
      <x:c r="N482" s="173"/>
      <x:c r="O482" s="173"/>
      <x:c r="P482" s="173"/>
      <x:c r="Q482" s="173"/>
      <x:c r="R482" s="173"/>
      <x:c r="S482" s="173"/>
      <x:c r="T482" s="173"/>
      <x:c r="U482" s="173"/>
      <x:c r="V482" s="173"/>
      <x:c r="W482" s="173"/>
      <x:c r="X482" s="173"/>
      <x:c r="Y482" s="173"/>
      <x:c r="Z482" s="173"/>
    </x:row>
    <x:row r="483" ht="15" hidden="0" customHeight="1">
      <x:c r="A483" s="173"/>
      <x:c r="B483" s="173"/>
      <x:c r="C483" s="173"/>
      <x:c r="D483" s="173"/>
      <x:c r="E483" s="173"/>
      <x:c r="F483" s="173"/>
      <x:c r="G483" s="178"/>
      <x:c r="H483" s="173"/>
      <x:c r="I483" s="173"/>
      <x:c r="J483" s="173"/>
      <x:c r="K483" s="173"/>
      <x:c r="L483" s="173"/>
      <x:c r="M483" s="173"/>
      <x:c r="N483" s="173"/>
      <x:c r="O483" s="173"/>
      <x:c r="P483" s="173"/>
      <x:c r="Q483" s="173"/>
      <x:c r="R483" s="173"/>
      <x:c r="S483" s="173"/>
      <x:c r="T483" s="173"/>
      <x:c r="U483" s="173"/>
      <x:c r="V483" s="173"/>
      <x:c r="W483" s="173"/>
      <x:c r="X483" s="173"/>
      <x:c r="Y483" s="173"/>
      <x:c r="Z483" s="173"/>
    </x:row>
    <x:row r="484" ht="15" hidden="0" customHeight="1">
      <x:c r="A484" s="173"/>
      <x:c r="B484" s="173"/>
      <x:c r="C484" s="173"/>
      <x:c r="D484" s="173"/>
      <x:c r="E484" s="173"/>
      <x:c r="F484" s="173"/>
      <x:c r="G484" s="178"/>
      <x:c r="H484" s="173"/>
      <x:c r="I484" s="173"/>
      <x:c r="J484" s="173"/>
      <x:c r="K484" s="173"/>
      <x:c r="L484" s="173"/>
      <x:c r="M484" s="173"/>
      <x:c r="N484" s="173"/>
      <x:c r="O484" s="173"/>
      <x:c r="P484" s="173"/>
      <x:c r="Q484" s="173"/>
      <x:c r="R484" s="173"/>
      <x:c r="S484" s="173"/>
      <x:c r="T484" s="173"/>
      <x:c r="U484" s="173"/>
      <x:c r="V484" s="173"/>
      <x:c r="W484" s="173"/>
      <x:c r="X484" s="173"/>
      <x:c r="Y484" s="173"/>
      <x:c r="Z484" s="173"/>
    </x:row>
    <x:row r="485" ht="15" hidden="0" customHeight="1">
      <x:c r="A485" s="173"/>
      <x:c r="B485" s="173"/>
      <x:c r="C485" s="173"/>
      <x:c r="D485" s="173"/>
      <x:c r="E485" s="173"/>
      <x:c r="F485" s="173"/>
      <x:c r="G485" s="178"/>
      <x:c r="H485" s="173"/>
      <x:c r="I485" s="173"/>
      <x:c r="J485" s="173"/>
      <x:c r="K485" s="173"/>
      <x:c r="L485" s="173"/>
      <x:c r="M485" s="173"/>
      <x:c r="N485" s="173"/>
      <x:c r="O485" s="173"/>
      <x:c r="P485" s="173"/>
      <x:c r="Q485" s="173"/>
      <x:c r="R485" s="173"/>
      <x:c r="S485" s="173"/>
      <x:c r="T485" s="173"/>
      <x:c r="U485" s="173"/>
      <x:c r="V485" s="173"/>
      <x:c r="W485" s="173"/>
      <x:c r="X485" s="173"/>
      <x:c r="Y485" s="173"/>
      <x:c r="Z485" s="173"/>
    </x:row>
    <x:row r="486" ht="15" hidden="0" customHeight="1">
      <x:c r="A486" s="173"/>
      <x:c r="B486" s="173"/>
      <x:c r="C486" s="173"/>
      <x:c r="D486" s="173"/>
      <x:c r="E486" s="173"/>
      <x:c r="F486" s="173"/>
      <x:c r="G486" s="178"/>
      <x:c r="H486" s="173"/>
      <x:c r="I486" s="173"/>
      <x:c r="J486" s="173"/>
      <x:c r="K486" s="173"/>
      <x:c r="L486" s="173"/>
      <x:c r="M486" s="173"/>
      <x:c r="N486" s="173"/>
      <x:c r="O486" s="173"/>
      <x:c r="P486" s="173"/>
      <x:c r="Q486" s="173"/>
      <x:c r="R486" s="173"/>
      <x:c r="S486" s="173"/>
      <x:c r="T486" s="173"/>
      <x:c r="U486" s="173"/>
      <x:c r="V486" s="173"/>
      <x:c r="W486" s="173"/>
      <x:c r="X486" s="173"/>
      <x:c r="Y486" s="173"/>
      <x:c r="Z486" s="173"/>
    </x:row>
    <x:row r="487" ht="15" hidden="0" customHeight="1">
      <x:c r="A487" s="173"/>
      <x:c r="B487" s="173"/>
      <x:c r="C487" s="173"/>
      <x:c r="D487" s="173"/>
      <x:c r="E487" s="173"/>
      <x:c r="F487" s="173"/>
      <x:c r="G487" s="178"/>
      <x:c r="H487" s="173"/>
      <x:c r="I487" s="173"/>
      <x:c r="J487" s="173"/>
      <x:c r="K487" s="173"/>
      <x:c r="L487" s="173"/>
      <x:c r="M487" s="173"/>
      <x:c r="N487" s="173"/>
      <x:c r="O487" s="173"/>
      <x:c r="P487" s="173"/>
      <x:c r="Q487" s="173"/>
      <x:c r="R487" s="173"/>
      <x:c r="S487" s="173"/>
      <x:c r="T487" s="173"/>
      <x:c r="U487" s="173"/>
      <x:c r="V487" s="173"/>
      <x:c r="W487" s="173"/>
      <x:c r="X487" s="173"/>
      <x:c r="Y487" s="173"/>
      <x:c r="Z487" s="173"/>
    </x:row>
    <x:row r="488" ht="15" hidden="0" customHeight="1">
      <x:c r="A488" s="173"/>
      <x:c r="B488" s="173"/>
      <x:c r="C488" s="173"/>
      <x:c r="D488" s="173"/>
      <x:c r="E488" s="173"/>
      <x:c r="F488" s="173"/>
      <x:c r="G488" s="178"/>
      <x:c r="H488" s="173"/>
      <x:c r="I488" s="173"/>
      <x:c r="J488" s="173"/>
      <x:c r="K488" s="173"/>
      <x:c r="L488" s="173"/>
      <x:c r="M488" s="173"/>
      <x:c r="N488" s="173"/>
      <x:c r="O488" s="173"/>
      <x:c r="P488" s="173"/>
      <x:c r="Q488" s="173"/>
      <x:c r="R488" s="173"/>
      <x:c r="S488" s="173"/>
      <x:c r="T488" s="173"/>
      <x:c r="U488" s="173"/>
      <x:c r="V488" s="173"/>
      <x:c r="W488" s="173"/>
      <x:c r="X488" s="173"/>
      <x:c r="Y488" s="173"/>
      <x:c r="Z488" s="173"/>
    </x:row>
    <x:row r="489" ht="15" hidden="0" customHeight="1">
      <x:c r="A489" s="173"/>
      <x:c r="B489" s="173"/>
      <x:c r="C489" s="173"/>
      <x:c r="D489" s="173"/>
      <x:c r="E489" s="173"/>
      <x:c r="F489" s="173"/>
      <x:c r="G489" s="178"/>
      <x:c r="H489" s="173"/>
      <x:c r="I489" s="173"/>
      <x:c r="J489" s="173"/>
      <x:c r="K489" s="173"/>
      <x:c r="L489" s="173"/>
      <x:c r="M489" s="173"/>
      <x:c r="N489" s="173"/>
      <x:c r="O489" s="173"/>
      <x:c r="P489" s="173"/>
      <x:c r="Q489" s="173"/>
      <x:c r="R489" s="173"/>
      <x:c r="S489" s="173"/>
      <x:c r="T489" s="173"/>
      <x:c r="U489" s="173"/>
      <x:c r="V489" s="173"/>
      <x:c r="W489" s="173"/>
      <x:c r="X489" s="173"/>
      <x:c r="Y489" s="173"/>
      <x:c r="Z489" s="173"/>
    </x:row>
    <x:row r="490" ht="15" hidden="0" customHeight="1">
      <x:c r="A490" s="173"/>
      <x:c r="B490" s="173"/>
      <x:c r="C490" s="173"/>
      <x:c r="D490" s="173"/>
      <x:c r="E490" s="173"/>
      <x:c r="F490" s="173"/>
      <x:c r="G490" s="178"/>
      <x:c r="H490" s="173"/>
      <x:c r="I490" s="173"/>
      <x:c r="J490" s="173"/>
      <x:c r="K490" s="173"/>
      <x:c r="L490" s="173"/>
      <x:c r="M490" s="173"/>
      <x:c r="N490" s="173"/>
      <x:c r="O490" s="173"/>
      <x:c r="P490" s="173"/>
      <x:c r="Q490" s="173"/>
      <x:c r="R490" s="173"/>
      <x:c r="S490" s="173"/>
      <x:c r="T490" s="173"/>
      <x:c r="U490" s="173"/>
      <x:c r="V490" s="173"/>
      <x:c r="W490" s="173"/>
      <x:c r="X490" s="173"/>
      <x:c r="Y490" s="173"/>
      <x:c r="Z490" s="173"/>
    </x:row>
    <x:row r="491" ht="15" hidden="0" customHeight="1">
      <x:c r="A491" s="173"/>
      <x:c r="B491" s="173"/>
      <x:c r="C491" s="173"/>
      <x:c r="D491" s="173"/>
      <x:c r="E491" s="173"/>
      <x:c r="F491" s="173"/>
      <x:c r="G491" s="178"/>
      <x:c r="H491" s="173"/>
      <x:c r="I491" s="173"/>
      <x:c r="J491" s="173"/>
      <x:c r="K491" s="173"/>
      <x:c r="L491" s="173"/>
      <x:c r="M491" s="173"/>
      <x:c r="N491" s="173"/>
      <x:c r="O491" s="173"/>
      <x:c r="P491" s="173"/>
      <x:c r="Q491" s="173"/>
      <x:c r="R491" s="173"/>
      <x:c r="S491" s="173"/>
      <x:c r="T491" s="173"/>
      <x:c r="U491" s="173"/>
      <x:c r="V491" s="173"/>
      <x:c r="W491" s="173"/>
      <x:c r="X491" s="173"/>
      <x:c r="Y491" s="173"/>
      <x:c r="Z491" s="173"/>
    </x:row>
    <x:row r="492" ht="15" hidden="0" customHeight="1">
      <x:c r="A492" s="173"/>
      <x:c r="B492" s="173"/>
      <x:c r="C492" s="173"/>
      <x:c r="D492" s="173"/>
      <x:c r="E492" s="173"/>
      <x:c r="F492" s="173"/>
      <x:c r="G492" s="178"/>
      <x:c r="H492" s="173"/>
      <x:c r="I492" s="173"/>
      <x:c r="J492" s="173"/>
      <x:c r="K492" s="173"/>
      <x:c r="L492" s="173"/>
      <x:c r="M492" s="173"/>
      <x:c r="N492" s="173"/>
      <x:c r="O492" s="173"/>
      <x:c r="P492" s="173"/>
      <x:c r="Q492" s="173"/>
      <x:c r="R492" s="173"/>
      <x:c r="S492" s="173"/>
      <x:c r="T492" s="173"/>
      <x:c r="U492" s="173"/>
      <x:c r="V492" s="173"/>
      <x:c r="W492" s="173"/>
      <x:c r="X492" s="173"/>
      <x:c r="Y492" s="173"/>
      <x:c r="Z492" s="173"/>
    </x:row>
    <x:row r="493" ht="15" hidden="0" customHeight="1">
      <x:c r="A493" s="173"/>
      <x:c r="B493" s="173"/>
      <x:c r="C493" s="173"/>
      <x:c r="D493" s="173"/>
      <x:c r="E493" s="173"/>
      <x:c r="F493" s="173"/>
      <x:c r="G493" s="178"/>
      <x:c r="H493" s="173"/>
      <x:c r="I493" s="173"/>
      <x:c r="J493" s="173"/>
      <x:c r="K493" s="173"/>
      <x:c r="L493" s="173"/>
      <x:c r="M493" s="173"/>
      <x:c r="N493" s="173"/>
      <x:c r="O493" s="173"/>
      <x:c r="P493" s="173"/>
      <x:c r="Q493" s="173"/>
      <x:c r="R493" s="173"/>
      <x:c r="S493" s="173"/>
      <x:c r="T493" s="173"/>
      <x:c r="U493" s="173"/>
      <x:c r="V493" s="173"/>
      <x:c r="W493" s="173"/>
      <x:c r="X493" s="173"/>
      <x:c r="Y493" s="173"/>
      <x:c r="Z493" s="173"/>
    </x:row>
    <x:row r="494" ht="15" hidden="0" customHeight="1">
      <x:c r="A494" s="173"/>
      <x:c r="B494" s="173"/>
      <x:c r="C494" s="173"/>
      <x:c r="D494" s="173"/>
      <x:c r="E494" s="173"/>
      <x:c r="F494" s="173"/>
      <x:c r="G494" s="178"/>
      <x:c r="H494" s="173"/>
      <x:c r="I494" s="173"/>
      <x:c r="J494" s="173"/>
      <x:c r="K494" s="173"/>
      <x:c r="L494" s="173"/>
      <x:c r="M494" s="173"/>
      <x:c r="N494" s="173"/>
      <x:c r="O494" s="173"/>
      <x:c r="P494" s="173"/>
      <x:c r="Q494" s="173"/>
      <x:c r="R494" s="173"/>
      <x:c r="S494" s="173"/>
      <x:c r="T494" s="173"/>
      <x:c r="U494" s="173"/>
      <x:c r="V494" s="173"/>
      <x:c r="W494" s="173"/>
      <x:c r="X494" s="173"/>
      <x:c r="Y494" s="173"/>
      <x:c r="Z494" s="173"/>
    </x:row>
    <x:row r="495" ht="15" hidden="0" customHeight="1">
      <x:c r="A495" s="173"/>
      <x:c r="B495" s="173"/>
      <x:c r="C495" s="173"/>
      <x:c r="D495" s="173"/>
      <x:c r="E495" s="173"/>
      <x:c r="F495" s="173"/>
      <x:c r="G495" s="178"/>
      <x:c r="H495" s="173"/>
      <x:c r="I495" s="173"/>
      <x:c r="J495" s="173"/>
      <x:c r="K495" s="173"/>
      <x:c r="L495" s="173"/>
      <x:c r="M495" s="173"/>
      <x:c r="N495" s="173"/>
      <x:c r="O495" s="173"/>
      <x:c r="P495" s="173"/>
      <x:c r="Q495" s="173"/>
      <x:c r="R495" s="173"/>
      <x:c r="S495" s="173"/>
      <x:c r="T495" s="173"/>
      <x:c r="U495" s="173"/>
      <x:c r="V495" s="173"/>
      <x:c r="W495" s="173"/>
      <x:c r="X495" s="173"/>
      <x:c r="Y495" s="173"/>
      <x:c r="Z495" s="173"/>
    </x:row>
    <x:row r="496" ht="15" hidden="0" customHeight="1">
      <x:c r="A496" s="173"/>
      <x:c r="B496" s="173"/>
      <x:c r="C496" s="173"/>
      <x:c r="D496" s="173"/>
      <x:c r="E496" s="173"/>
      <x:c r="F496" s="173"/>
      <x:c r="G496" s="178"/>
      <x:c r="H496" s="173"/>
      <x:c r="I496" s="173"/>
      <x:c r="J496" s="173"/>
      <x:c r="K496" s="173"/>
      <x:c r="L496" s="173"/>
      <x:c r="M496" s="173"/>
      <x:c r="N496" s="173"/>
      <x:c r="O496" s="173"/>
      <x:c r="P496" s="173"/>
      <x:c r="Q496" s="173"/>
      <x:c r="R496" s="173"/>
      <x:c r="S496" s="173"/>
      <x:c r="T496" s="173"/>
      <x:c r="U496" s="173"/>
      <x:c r="V496" s="173"/>
      <x:c r="W496" s="173"/>
      <x:c r="X496" s="173"/>
      <x:c r="Y496" s="173"/>
      <x:c r="Z496" s="173"/>
    </x:row>
    <x:row r="497" ht="15" hidden="0" customHeight="1">
      <x:c r="A497" s="173"/>
      <x:c r="B497" s="173"/>
      <x:c r="C497" s="173"/>
      <x:c r="D497" s="173"/>
      <x:c r="E497" s="173"/>
      <x:c r="F497" s="173"/>
      <x:c r="G497" s="178"/>
      <x:c r="H497" s="173"/>
      <x:c r="I497" s="173"/>
      <x:c r="J497" s="173"/>
      <x:c r="K497" s="173"/>
      <x:c r="L497" s="173"/>
      <x:c r="M497" s="173"/>
      <x:c r="N497" s="173"/>
      <x:c r="O497" s="173"/>
      <x:c r="P497" s="173"/>
      <x:c r="Q497" s="173"/>
      <x:c r="R497" s="173"/>
      <x:c r="S497" s="173"/>
      <x:c r="T497" s="173"/>
      <x:c r="U497" s="173"/>
      <x:c r="V497" s="173"/>
      <x:c r="W497" s="173"/>
      <x:c r="X497" s="173"/>
      <x:c r="Y497" s="173"/>
      <x:c r="Z497" s="173"/>
    </x:row>
    <x:row r="498" ht="15" hidden="0" customHeight="1">
      <x:c r="A498" s="173"/>
      <x:c r="B498" s="173"/>
      <x:c r="C498" s="173"/>
      <x:c r="D498" s="173"/>
      <x:c r="E498" s="173"/>
      <x:c r="F498" s="173"/>
      <x:c r="G498" s="178"/>
      <x:c r="H498" s="173"/>
      <x:c r="I498" s="173"/>
      <x:c r="J498" s="173"/>
      <x:c r="K498" s="173"/>
      <x:c r="L498" s="173"/>
      <x:c r="M498" s="173"/>
      <x:c r="N498" s="173"/>
      <x:c r="O498" s="173"/>
      <x:c r="P498" s="173"/>
      <x:c r="Q498" s="173"/>
      <x:c r="R498" s="173"/>
      <x:c r="S498" s="173"/>
      <x:c r="T498" s="173"/>
      <x:c r="U498" s="173"/>
      <x:c r="V498" s="173"/>
      <x:c r="W498" s="173"/>
      <x:c r="X498" s="173"/>
      <x:c r="Y498" s="173"/>
      <x:c r="Z498" s="173"/>
    </x:row>
    <x:row r="499" ht="15" hidden="0" customHeight="1">
      <x:c r="A499" s="173"/>
      <x:c r="B499" s="173"/>
      <x:c r="C499" s="173"/>
      <x:c r="D499" s="173"/>
      <x:c r="E499" s="173"/>
      <x:c r="F499" s="173"/>
      <x:c r="G499" s="178"/>
      <x:c r="H499" s="173"/>
      <x:c r="I499" s="173"/>
      <x:c r="J499" s="173"/>
      <x:c r="K499" s="173"/>
      <x:c r="L499" s="173"/>
      <x:c r="M499" s="173"/>
      <x:c r="N499" s="173"/>
      <x:c r="O499" s="173"/>
      <x:c r="P499" s="173"/>
      <x:c r="Q499" s="173"/>
      <x:c r="R499" s="173"/>
      <x:c r="S499" s="173"/>
      <x:c r="T499" s="173"/>
      <x:c r="U499" s="173"/>
      <x:c r="V499" s="173"/>
      <x:c r="W499" s="173"/>
      <x:c r="X499" s="173"/>
      <x:c r="Y499" s="173"/>
      <x:c r="Z499" s="173"/>
    </x:row>
    <x:row r="500" ht="15" hidden="0" customHeight="1">
      <x:c r="A500" s="173"/>
      <x:c r="B500" s="173"/>
      <x:c r="C500" s="173"/>
      <x:c r="D500" s="173"/>
      <x:c r="E500" s="173"/>
      <x:c r="F500" s="173"/>
      <x:c r="G500" s="178"/>
      <x:c r="H500" s="173"/>
      <x:c r="I500" s="173"/>
      <x:c r="J500" s="173"/>
      <x:c r="K500" s="173"/>
      <x:c r="L500" s="173"/>
      <x:c r="M500" s="173"/>
      <x:c r="N500" s="173"/>
      <x:c r="O500" s="173"/>
      <x:c r="P500" s="173"/>
      <x:c r="Q500" s="173"/>
      <x:c r="R500" s="173"/>
      <x:c r="S500" s="173"/>
      <x:c r="T500" s="173"/>
      <x:c r="U500" s="173"/>
      <x:c r="V500" s="173"/>
      <x:c r="W500" s="173"/>
      <x:c r="X500" s="173"/>
      <x:c r="Y500" s="173"/>
      <x:c r="Z500" s="173"/>
    </x:row>
    <x:row r="501" ht="15" hidden="0" customHeight="1">
      <x:c r="A501" s="173"/>
      <x:c r="B501" s="173"/>
      <x:c r="C501" s="173"/>
      <x:c r="D501" s="173"/>
      <x:c r="E501" s="173"/>
      <x:c r="F501" s="173"/>
      <x:c r="G501" s="178"/>
      <x:c r="H501" s="173"/>
      <x:c r="I501" s="173"/>
      <x:c r="J501" s="173"/>
      <x:c r="K501" s="173"/>
      <x:c r="L501" s="173"/>
      <x:c r="M501" s="173"/>
      <x:c r="N501" s="173"/>
      <x:c r="O501" s="173"/>
      <x:c r="P501" s="173"/>
      <x:c r="Q501" s="173"/>
      <x:c r="R501" s="173"/>
      <x:c r="S501" s="173"/>
      <x:c r="T501" s="173"/>
      <x:c r="U501" s="173"/>
      <x:c r="V501" s="173"/>
      <x:c r="W501" s="173"/>
      <x:c r="X501" s="173"/>
      <x:c r="Y501" s="173"/>
      <x:c r="Z501" s="173"/>
    </x:row>
    <x:row r="502" ht="15" hidden="0" customHeight="1">
      <x:c r="A502" s="173"/>
      <x:c r="B502" s="173"/>
      <x:c r="C502" s="173"/>
      <x:c r="D502" s="173"/>
      <x:c r="E502" s="173"/>
      <x:c r="F502" s="173"/>
      <x:c r="G502" s="178"/>
      <x:c r="H502" s="173"/>
      <x:c r="I502" s="173"/>
      <x:c r="J502" s="173"/>
      <x:c r="K502" s="173"/>
      <x:c r="L502" s="173"/>
      <x:c r="M502" s="173"/>
      <x:c r="N502" s="173"/>
      <x:c r="O502" s="173"/>
      <x:c r="P502" s="173"/>
      <x:c r="Q502" s="173"/>
      <x:c r="R502" s="173"/>
      <x:c r="S502" s="173"/>
      <x:c r="T502" s="173"/>
      <x:c r="U502" s="173"/>
      <x:c r="V502" s="173"/>
      <x:c r="W502" s="173"/>
      <x:c r="X502" s="173"/>
      <x:c r="Y502" s="173"/>
      <x:c r="Z502" s="173"/>
    </x:row>
    <x:row r="503" ht="15" hidden="0" customHeight="1">
      <x:c r="A503" s="173"/>
      <x:c r="B503" s="173"/>
      <x:c r="C503" s="173"/>
      <x:c r="D503" s="173"/>
      <x:c r="E503" s="173"/>
      <x:c r="F503" s="173"/>
      <x:c r="G503" s="178"/>
      <x:c r="H503" s="173"/>
      <x:c r="I503" s="173"/>
      <x:c r="J503" s="173"/>
      <x:c r="K503" s="173"/>
      <x:c r="L503" s="173"/>
      <x:c r="M503" s="173"/>
      <x:c r="N503" s="173"/>
      <x:c r="O503" s="173"/>
      <x:c r="P503" s="173"/>
      <x:c r="Q503" s="173"/>
      <x:c r="R503" s="173"/>
      <x:c r="S503" s="173"/>
      <x:c r="T503" s="173"/>
      <x:c r="U503" s="173"/>
      <x:c r="V503" s="173"/>
      <x:c r="W503" s="173"/>
      <x:c r="X503" s="173"/>
      <x:c r="Y503" s="173"/>
      <x:c r="Z503" s="173"/>
    </x:row>
    <x:row r="504" ht="15" hidden="0" customHeight="1">
      <x:c r="A504" s="173"/>
      <x:c r="B504" s="173"/>
      <x:c r="C504" s="173"/>
      <x:c r="D504" s="173"/>
      <x:c r="E504" s="173"/>
      <x:c r="F504" s="173"/>
      <x:c r="G504" s="178"/>
      <x:c r="H504" s="173"/>
      <x:c r="I504" s="173"/>
      <x:c r="J504" s="173"/>
      <x:c r="K504" s="173"/>
      <x:c r="L504" s="173"/>
      <x:c r="M504" s="173"/>
      <x:c r="N504" s="173"/>
      <x:c r="O504" s="173"/>
      <x:c r="P504" s="173"/>
      <x:c r="Q504" s="173"/>
      <x:c r="R504" s="173"/>
      <x:c r="S504" s="173"/>
      <x:c r="T504" s="173"/>
      <x:c r="U504" s="173"/>
      <x:c r="V504" s="173"/>
      <x:c r="W504" s="173"/>
      <x:c r="X504" s="173"/>
      <x:c r="Y504" s="173"/>
      <x:c r="Z504" s="173"/>
    </x:row>
    <x:row r="505" ht="15" hidden="0" customHeight="1">
      <x:c r="A505" s="173"/>
      <x:c r="B505" s="173"/>
      <x:c r="C505" s="173"/>
      <x:c r="D505" s="173"/>
      <x:c r="E505" s="173"/>
      <x:c r="F505" s="173"/>
      <x:c r="G505" s="178"/>
      <x:c r="H505" s="173"/>
      <x:c r="I505" s="173"/>
      <x:c r="J505" s="173"/>
      <x:c r="K505" s="173"/>
      <x:c r="L505" s="173"/>
      <x:c r="M505" s="173"/>
      <x:c r="N505" s="173"/>
      <x:c r="O505" s="173"/>
      <x:c r="P505" s="173"/>
      <x:c r="Q505" s="173"/>
      <x:c r="R505" s="173"/>
      <x:c r="S505" s="173"/>
      <x:c r="T505" s="173"/>
      <x:c r="U505" s="173"/>
      <x:c r="V505" s="173"/>
      <x:c r="W505" s="173"/>
      <x:c r="X505" s="173"/>
      <x:c r="Y505" s="173"/>
      <x:c r="Z505" s="173"/>
    </x:row>
    <x:row r="506" ht="15" hidden="0" customHeight="1">
      <x:c r="A506" s="173"/>
      <x:c r="B506" s="173"/>
      <x:c r="C506" s="173"/>
      <x:c r="D506" s="173"/>
      <x:c r="E506" s="173"/>
      <x:c r="F506" s="173"/>
      <x:c r="G506" s="178"/>
      <x:c r="H506" s="173"/>
      <x:c r="I506" s="173"/>
      <x:c r="J506" s="173"/>
      <x:c r="K506" s="173"/>
      <x:c r="L506" s="173"/>
      <x:c r="M506" s="173"/>
      <x:c r="N506" s="173"/>
      <x:c r="O506" s="173"/>
      <x:c r="P506" s="173"/>
      <x:c r="Q506" s="173"/>
      <x:c r="R506" s="173"/>
      <x:c r="S506" s="173"/>
      <x:c r="T506" s="173"/>
      <x:c r="U506" s="173"/>
      <x:c r="V506" s="173"/>
      <x:c r="W506" s="173"/>
      <x:c r="X506" s="173"/>
      <x:c r="Y506" s="173"/>
      <x:c r="Z506" s="173"/>
    </x:row>
  </x:sheetData>
  <x:mergeCells>
    <x:mergeCell ref="A4:P4"/>
  </x:mergeCells>
  <x:dataValidations count="2">
    <x:dataValidation type="list" errorStyle="stop" operator="between" allowBlank="0" showDropDown="0" showInputMessage="0" showErrorMessage="0" sqref="I7:I506">
      <x:formula1>"Source,Calculated,Assumed,Verified,Under review,Missing,Conflicting,Not assessed,Not applicable"</x:formula1>
      <x:formula2>0</x:formula2>
    </x:dataValidation>
    <x:dataValidation type="list" errorStyle="stop" operator="between" allowBlank="0" showDropDown="0" showInputMessage="0" showErrorMessage="0" sqref="N7:N506">
      <x:formula1>"Yes,No"</x:formula1>
      <x:formula2>0</x:formula2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22" style="1" hidden="0" customWidth="1"/>
    <x:col min="2" max="2" width="18" style="1" hidden="0" customWidth="1"/>
    <x:col min="3" max="3" width="24" style="1" hidden="0" customWidth="1"/>
    <x:col min="4" max="4" width="18" style="1" hidden="0" customWidth="1"/>
    <x:col min="5" max="5" width="20" style="1" hidden="0" customWidth="1"/>
    <x:col min="6" max="6" width="16" style="1" hidden="0" customWidth="1"/>
    <x:col min="7" max="7" width="18" style="1" hidden="0" customWidth="1"/>
    <x:col min="8" max="8" width="22" style="1" hidden="0" customWidth="1"/>
    <x:col min="9" max="9" width="30" style="1" hidden="0" customWidth="1"/>
    <x:col min="10" max="10" width="46" style="1" hidden="0" customWidth="1"/>
    <x:col min="11" max="11" width="34" style="1" hidden="0" customWidth="1"/>
    <x:col min="12" max="12" width="22" style="1" hidden="0" customWidth="1"/>
    <x:col min="13" max="13" width="16" style="1" hidden="0" customWidth="1"/>
    <x:col min="14" max="14" width="22" style="1" hidden="0" customWidth="1"/>
    <x:col min="15" max="15" width="42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2083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2084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89" t="s">
        <x:v>1513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 ht="33.75" hidden="0" customHeight="1">
      <x:c r="A6" s="27" t="s">
        <x:v>2085</x:v>
      </x:c>
      <x:c r="B6" s="27" t="s">
        <x:v>1057</x:v>
      </x:c>
      <x:c r="C6" s="27" t="s">
        <x:v>2086</x:v>
      </x:c>
      <x:c r="D6" s="27" t="s">
        <x:v>2087</x:v>
      </x:c>
      <x:c r="E6" s="27" t="s">
        <x:v>1258</x:v>
      </x:c>
      <x:c r="F6" s="27" t="s">
        <x:v>1259</x:v>
      </x:c>
      <x:c r="G6" s="27" t="s">
        <x:v>2088</x:v>
      </x:c>
      <x:c r="H6" s="28" t="s">
        <x:v>2089</x:v>
      </x:c>
      <x:c r="I6" s="28" t="s">
        <x:v>2090</x:v>
      </x:c>
      <x:c r="J6" s="28" t="s">
        <x:v>2091</x:v>
      </x:c>
      <x:c r="K6" s="28" t="s">
        <x:v>2092</x:v>
      </x:c>
      <x:c r="L6" s="27" t="s">
        <x:v>2093</x:v>
      </x:c>
      <x:c r="M6" s="28" t="s">
        <x:v>1067</x:v>
      </x:c>
      <x:c r="N6" s="28" t="s">
        <x:v>1068</x:v>
      </x:c>
      <x:c r="O6" s="28" t="s">
        <x:v>448</x:v>
      </x:c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38"/>
      <x:c r="M7" s="63"/>
      <x:c r="N7" s="38"/>
      <x:c r="O7" s="90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</x:row>
    <x:row r="8" ht="19.5" hidden="0" customHeight="1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0"/>
      <x:c r="L8" s="38"/>
      <x:c r="M8" s="63"/>
      <x:c r="N8" s="38"/>
      <x:c r="O8" s="90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</x:row>
    <x:row r="9" ht="19.5" hidden="0" customHeight="1">
      <x:c r="A9" s="90"/>
      <x:c r="B9" s="90"/>
      <x:c r="C9" s="90"/>
      <x:c r="D9" s="90"/>
      <x:c r="E9" s="90"/>
      <x:c r="F9" s="90"/>
      <x:c r="G9" s="90"/>
      <x:c r="H9" s="90"/>
      <x:c r="I9" s="90"/>
      <x:c r="J9" s="90"/>
      <x:c r="K9" s="90"/>
      <x:c r="L9" s="38"/>
      <x:c r="M9" s="63"/>
      <x:c r="N9" s="38"/>
      <x:c r="O9" s="90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</x:row>
    <x:row r="10" ht="19.5" hidden="0" customHeight="1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38"/>
      <x:c r="M10" s="63"/>
      <x:c r="N10" s="38"/>
      <x:c r="O10" s="90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</x:row>
    <x:row r="11" ht="19.5" hidden="0" customHeight="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38"/>
      <x:c r="M11" s="63"/>
      <x:c r="N11" s="38"/>
      <x:c r="O11" s="90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</x:row>
    <x:row r="12" ht="19.5" hidden="0" customHeight="1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38"/>
      <x:c r="M12" s="63"/>
      <x:c r="N12" s="38"/>
      <x:c r="O12" s="90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</x:row>
    <x:row r="13" ht="19.5" hidden="0" customHeight="1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38"/>
      <x:c r="M13" s="63"/>
      <x:c r="N13" s="38"/>
      <x:c r="O13" s="90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</x:row>
    <x:row r="14" ht="19.5" hidden="0" customHeight="1">
      <x:c r="A14" s="90"/>
      <x:c r="B14" s="90"/>
      <x:c r="C14" s="90"/>
      <x:c r="D14" s="90"/>
      <x:c r="E14" s="90"/>
      <x:c r="F14" s="90"/>
      <x:c r="G14" s="90"/>
      <x:c r="H14" s="90"/>
      <x:c r="I14" s="90"/>
      <x:c r="J14" s="90"/>
      <x:c r="K14" s="90"/>
      <x:c r="L14" s="38"/>
      <x:c r="M14" s="63"/>
      <x:c r="N14" s="38"/>
      <x:c r="O14" s="90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</x:row>
    <x:row r="15" ht="19.5" hidden="0" customHeight="1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38"/>
      <x:c r="M15" s="63"/>
      <x:c r="N15" s="38"/>
      <x:c r="O15" s="90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</x:row>
    <x:row r="16" ht="19.5" hidden="0" customHeight="1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38"/>
      <x:c r="M16" s="63"/>
      <x:c r="N16" s="38"/>
      <x:c r="O16" s="90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</x:row>
    <x:row r="17" ht="19.5" hidden="0" customHeight="1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38"/>
      <x:c r="M17" s="63"/>
      <x:c r="N17" s="38"/>
      <x:c r="O17" s="90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</x:row>
    <x:row r="18" ht="19.5" hidden="0" customHeight="1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38"/>
      <x:c r="M18" s="63"/>
      <x:c r="N18" s="38"/>
      <x:c r="O18" s="90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</x:row>
    <x:row r="19" ht="19.5" hidden="0" customHeight="1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38"/>
      <x:c r="M19" s="63"/>
      <x:c r="N19" s="38"/>
      <x:c r="O19" s="90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</x:row>
    <x:row r="20" ht="19.5" hidden="0" customHeight="1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41"/>
      <x:c r="M20" s="66"/>
      <x:c r="N20" s="41"/>
      <x:c r="O20" s="93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</x:row>
    <x:row r="21" ht="15" hidden="0" customHeight="1">
      <x:c r="A21" s="92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43"/>
      <x:c r="M21" s="68"/>
      <x:c r="N21" s="43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</x:row>
    <x:row r="22" ht="15" hidden="0" customHeight="1">
      <x:c r="A22" s="92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43"/>
      <x:c r="M22" s="68"/>
      <x:c r="N22" s="43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</x:row>
    <x:row r="23" ht="15" hidden="0" customHeight="1">
      <x:c r="A23" s="92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43"/>
      <x:c r="M23" s="68"/>
      <x:c r="N23" s="43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</x:row>
    <x:row r="24" ht="15" hidden="0" customHeight="1">
      <x:c r="A24" s="92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43"/>
      <x:c r="M24" s="68"/>
      <x:c r="N24" s="43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</x:row>
    <x:row r="25" ht="15" hidden="0" customHeight="1">
      <x:c r="A25" s="92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43"/>
      <x:c r="M25" s="68"/>
      <x:c r="N25" s="43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</x:row>
    <x:row r="26" ht="15" hidden="0" customHeight="1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43"/>
      <x:c r="M26" s="68"/>
      <x:c r="N26" s="43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</x:row>
    <x:row r="27" ht="15" hidden="0" customHeight="1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43"/>
      <x:c r="M27" s="68"/>
      <x:c r="N27" s="43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</x:row>
    <x:row r="28" ht="15" hidden="0" customHeight="1">
      <x:c r="A28" s="92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43"/>
      <x:c r="M28" s="68"/>
      <x:c r="N28" s="43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</x:row>
    <x:row r="29" ht="15" hidden="0" customHeight="1">
      <x:c r="A29" s="92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43"/>
      <x:c r="M29" s="68"/>
      <x:c r="N29" s="43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</x:row>
    <x:row r="30" ht="15" hidden="0" customHeight="1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43"/>
      <x:c r="M30" s="68"/>
      <x:c r="N30" s="43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</x:row>
    <x:row r="31" ht="15" hidden="0" customHeight="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43"/>
      <x:c r="M31" s="68"/>
      <x:c r="N31" s="43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</x:row>
    <x:row r="32" ht="15" hidden="0" customHeight="1">
      <x:c r="A32" s="92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43"/>
      <x:c r="M32" s="68"/>
      <x:c r="N32" s="43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</x:row>
    <x:row r="33" ht="15" hidden="0" customHeight="1">
      <x:c r="A33" s="92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43"/>
      <x:c r="M33" s="68"/>
      <x:c r="N33" s="43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</x:row>
    <x:row r="34" ht="15" hidden="0" customHeight="1">
      <x:c r="A34" s="92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43"/>
      <x:c r="M34" s="68"/>
      <x:c r="N34" s="43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</x:row>
    <x:row r="35" ht="15" hidden="0" customHeight="1">
      <x:c r="A35" s="92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43"/>
      <x:c r="M35" s="68"/>
      <x:c r="N35" s="43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</x:row>
    <x:row r="36" ht="15" hidden="0" customHeight="1">
      <x:c r="A36" s="92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43"/>
      <x:c r="M36" s="68"/>
      <x:c r="N36" s="43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</x:row>
    <x:row r="37" ht="15" hidden="0" customHeight="1">
      <x:c r="A37" s="92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43"/>
      <x:c r="M37" s="68"/>
      <x:c r="N37" s="43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</x:row>
    <x:row r="38" ht="15" hidden="0" customHeight="1">
      <x:c r="A38" s="92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43"/>
      <x:c r="M38" s="68"/>
      <x:c r="N38" s="43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</x:row>
    <x:row r="39" ht="15" hidden="0" customHeight="1">
      <x:c r="A39" s="92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43"/>
      <x:c r="M39" s="68"/>
      <x:c r="N39" s="43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</x:row>
    <x:row r="40" ht="15" hidden="0" customHeight="1">
      <x:c r="A40" s="92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43"/>
      <x:c r="M40" s="68"/>
      <x:c r="N40" s="43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</x:row>
    <x:row r="41" ht="15" hidden="0" customHeight="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43"/>
      <x:c r="M41" s="68"/>
      <x:c r="N41" s="43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</x:row>
    <x:row r="42" ht="15" hidden="0" customHeight="1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43"/>
      <x:c r="M42" s="68"/>
      <x:c r="N42" s="43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</x:row>
    <x:row r="43" ht="15" hidden="0" customHeight="1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43"/>
      <x:c r="M43" s="68"/>
      <x:c r="N43" s="43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</x:row>
    <x:row r="44" ht="15" hidden="0" customHeight="1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43"/>
      <x:c r="M44" s="68"/>
      <x:c r="N44" s="43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</x:row>
    <x:row r="45" ht="15" hidden="0" customHeight="1">
      <x:c r="A45" s="92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43"/>
      <x:c r="M45" s="68"/>
      <x:c r="N45" s="43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</x:row>
    <x:row r="46" ht="15" hidden="0" customHeight="1">
      <x:c r="A46" s="92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43"/>
      <x:c r="M46" s="68"/>
      <x:c r="N46" s="43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</x:row>
    <x:row r="47" ht="15" hidden="0" customHeight="1">
      <x:c r="A47" s="92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43"/>
      <x:c r="M47" s="68"/>
      <x:c r="N47" s="43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</x:row>
    <x:row r="48" ht="15" hidden="0" customHeight="1">
      <x:c r="A48" s="92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43"/>
      <x:c r="M48" s="68"/>
      <x:c r="N48" s="43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</x:row>
    <x:row r="49" ht="15" hidden="0" customHeight="1">
      <x:c r="A49" s="92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43"/>
      <x:c r="M49" s="68"/>
      <x:c r="N49" s="43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</x:row>
    <x:row r="50" ht="15" hidden="0" customHeight="1">
      <x:c r="A50" s="92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43"/>
      <x:c r="M50" s="68"/>
      <x:c r="N50" s="43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</x:row>
    <x:row r="51" ht="15" hidden="0" customHeight="1">
      <x:c r="A51" s="92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43"/>
      <x:c r="M51" s="68"/>
      <x:c r="N51" s="43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</x:row>
    <x:row r="52" ht="15" hidden="0" customHeight="1">
      <x:c r="A52" s="92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43"/>
      <x:c r="M52" s="68"/>
      <x:c r="N52" s="43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</x:row>
    <x:row r="53" ht="15" hidden="0" customHeight="1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43"/>
      <x:c r="M53" s="68"/>
      <x:c r="N53" s="43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</x:row>
    <x:row r="54" ht="15" hidden="0" customHeight="1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43"/>
      <x:c r="M54" s="68"/>
      <x:c r="N54" s="43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</x:row>
    <x:row r="55" ht="15" hidden="0" customHeight="1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43"/>
      <x:c r="M55" s="68"/>
      <x:c r="N55" s="43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</x:row>
    <x:row r="56" ht="15" hidden="0" customHeight="1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43"/>
      <x:c r="M56" s="68"/>
      <x:c r="N56" s="43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</x:row>
    <x:row r="57" ht="15" hidden="0" customHeight="1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43"/>
      <x:c r="M57" s="68"/>
      <x:c r="N57" s="43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</x:row>
    <x:row r="58" ht="15" hidden="0" customHeight="1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43"/>
      <x:c r="M58" s="68"/>
      <x:c r="N58" s="43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</x:row>
    <x:row r="59" ht="15" hidden="0" customHeight="1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43"/>
      <x:c r="M59" s="68"/>
      <x:c r="N59" s="43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</x:row>
    <x:row r="60" ht="15" hidden="0" customHeight="1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43"/>
      <x:c r="M60" s="68"/>
      <x:c r="N60" s="43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</x:row>
    <x:row r="61" ht="15" hidden="0" customHeight="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43"/>
      <x:c r="M61" s="68"/>
      <x:c r="N61" s="43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</x:row>
    <x:row r="62" ht="15" hidden="0" customHeight="1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43"/>
      <x:c r="M62" s="68"/>
      <x:c r="N62" s="43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</x:row>
    <x:row r="63" ht="15" hidden="0" customHeight="1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43"/>
      <x:c r="M63" s="68"/>
      <x:c r="N63" s="43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</x:row>
    <x:row r="64" ht="15" hidden="0" customHeight="1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43"/>
      <x:c r="M64" s="68"/>
      <x:c r="N64" s="43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</x:row>
    <x:row r="65" ht="15" hidden="0" customHeight="1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43"/>
      <x:c r="M65" s="68"/>
      <x:c r="N65" s="43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</x:row>
    <x:row r="66" ht="15" hidden="0" customHeight="1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43"/>
      <x:c r="M66" s="68"/>
      <x:c r="N66" s="43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</x:row>
    <x:row r="67" ht="15" hidden="0" customHeight="1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43"/>
      <x:c r="M67" s="68"/>
      <x:c r="N67" s="43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</x:row>
    <x:row r="68" ht="15" hidden="0" customHeight="1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43"/>
      <x:c r="M68" s="68"/>
      <x:c r="N68" s="43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</x:row>
    <x:row r="69" ht="15" hidden="0" customHeight="1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43"/>
      <x:c r="M69" s="68"/>
      <x:c r="N69" s="43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</x:row>
    <x:row r="70" ht="15" hidden="0" customHeight="1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43"/>
      <x:c r="M70" s="68"/>
      <x:c r="N70" s="43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</x:row>
    <x:row r="71" ht="15" hidden="0" customHeight="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43"/>
      <x:c r="M71" s="68"/>
      <x:c r="N71" s="43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</x:row>
    <x:row r="72" ht="15" hidden="0" customHeight="1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43"/>
      <x:c r="M72" s="68"/>
      <x:c r="N72" s="43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</x:row>
    <x:row r="73" ht="15" hidden="0" customHeight="1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43"/>
      <x:c r="M73" s="68"/>
      <x:c r="N73" s="43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</x:row>
    <x:row r="74" ht="15" hidden="0" customHeight="1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43"/>
      <x:c r="M74" s="68"/>
      <x:c r="N74" s="43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</x:row>
    <x:row r="75" ht="15" hidden="0" customHeight="1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43"/>
      <x:c r="M75" s="68"/>
      <x:c r="N75" s="43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</x:row>
    <x:row r="76" ht="15" hidden="0" customHeight="1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43"/>
      <x:c r="M76" s="68"/>
      <x:c r="N76" s="43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</x:row>
    <x:row r="77" ht="15" hidden="0" customHeight="1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43"/>
      <x:c r="M77" s="68"/>
      <x:c r="N77" s="43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</x:row>
    <x:row r="78" ht="15" hidden="0" customHeight="1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43"/>
      <x:c r="M78" s="68"/>
      <x:c r="N78" s="43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</x:row>
    <x:row r="79" ht="15" hidden="0" customHeight="1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43"/>
      <x:c r="M79" s="68"/>
      <x:c r="N79" s="43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</x:row>
    <x:row r="80" ht="15" hidden="0" customHeight="1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43"/>
      <x:c r="M80" s="68"/>
      <x:c r="N80" s="43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</x:row>
    <x:row r="81" ht="15" hidden="0" customHeight="1">
      <x:c r="A81" s="92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43"/>
      <x:c r="M81" s="68"/>
      <x:c r="N81" s="43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</x:row>
    <x:row r="82" ht="15" hidden="0" customHeight="1">
      <x:c r="A82" s="92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43"/>
      <x:c r="M82" s="68"/>
      <x:c r="N82" s="43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</x:row>
    <x:row r="83" ht="15" hidden="0" customHeight="1">
      <x:c r="A83" s="92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43"/>
      <x:c r="M83" s="68"/>
      <x:c r="N83" s="43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</x:row>
    <x:row r="84" ht="15" hidden="0" customHeight="1">
      <x:c r="A84" s="92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43"/>
      <x:c r="M84" s="68"/>
      <x:c r="N84" s="43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</x:row>
    <x:row r="85" ht="15" hidden="0" customHeight="1">
      <x:c r="A85" s="92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43"/>
      <x:c r="M85" s="68"/>
      <x:c r="N85" s="43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</x:row>
    <x:row r="86" ht="15" hidden="0" customHeight="1">
      <x:c r="A86" s="92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43"/>
      <x:c r="M86" s="68"/>
      <x:c r="N86" s="43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</x:row>
    <x:row r="87" ht="15" hidden="0" customHeight="1">
      <x:c r="A87" s="92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43"/>
      <x:c r="M87" s="68"/>
      <x:c r="N87" s="43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</x:row>
    <x:row r="88" ht="15" hidden="0" customHeight="1">
      <x:c r="A88" s="92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43"/>
      <x:c r="M88" s="68"/>
      <x:c r="N88" s="43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</x:row>
    <x:row r="89" ht="15" hidden="0" customHeight="1">
      <x:c r="A89" s="92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43"/>
      <x:c r="M89" s="68"/>
      <x:c r="N89" s="43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</x:row>
    <x:row r="90" ht="15" hidden="0" customHeight="1">
      <x:c r="A90" s="92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43"/>
      <x:c r="M90" s="68"/>
      <x:c r="N90" s="43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</x:row>
    <x:row r="91" ht="15" hidden="0" customHeight="1">
      <x:c r="A91" s="92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43"/>
      <x:c r="M91" s="68"/>
      <x:c r="N91" s="43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</x:row>
    <x:row r="92" ht="15" hidden="0" customHeight="1">
      <x:c r="A92" s="92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43"/>
      <x:c r="M92" s="68"/>
      <x:c r="N92" s="43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</x:row>
    <x:row r="93" ht="15" hidden="0" customHeight="1">
      <x:c r="A93" s="92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43"/>
      <x:c r="M93" s="68"/>
      <x:c r="N93" s="43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</x:row>
    <x:row r="94" ht="15" hidden="0" customHeight="1">
      <x:c r="A94" s="92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43"/>
      <x:c r="M94" s="68"/>
      <x:c r="N94" s="43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</x:row>
    <x:row r="95" ht="15" hidden="0" customHeight="1">
      <x:c r="A95" s="92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43"/>
      <x:c r="M95" s="68"/>
      <x:c r="N95" s="43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</x:row>
    <x:row r="96" ht="15" hidden="0" customHeight="1">
      <x:c r="A96" s="92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43"/>
      <x:c r="M96" s="68"/>
      <x:c r="N96" s="43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</x:row>
    <x:row r="97" ht="15" hidden="0" customHeight="1">
      <x:c r="A97" s="92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43"/>
      <x:c r="M97" s="68"/>
      <x:c r="N97" s="43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</x:row>
    <x:row r="98" ht="15" hidden="0" customHeight="1">
      <x:c r="A98" s="92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43"/>
      <x:c r="M98" s="68"/>
      <x:c r="N98" s="43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</x:row>
    <x:row r="99" ht="15" hidden="0" customHeight="1">
      <x:c r="A99" s="92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43"/>
      <x:c r="M99" s="68"/>
      <x:c r="N99" s="43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</x:row>
    <x:row r="100" ht="15" hidden="0" customHeight="1">
      <x:c r="A100" s="92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43"/>
      <x:c r="M100" s="68"/>
      <x:c r="N100" s="43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</x:row>
    <x:row r="101" ht="15" hidden="0" customHeight="1">
      <x:c r="A101" s="92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43"/>
      <x:c r="M101" s="68"/>
      <x:c r="N101" s="43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</x:row>
    <x:row r="102" ht="15" hidden="0" customHeight="1">
      <x:c r="A102" s="92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43"/>
      <x:c r="M102" s="68"/>
      <x:c r="N102" s="43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</x:row>
    <x:row r="103" ht="15" hidden="0" customHeight="1">
      <x:c r="A103" s="92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43"/>
      <x:c r="M103" s="68"/>
      <x:c r="N103" s="43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</x:row>
    <x:row r="104" ht="15" hidden="0" customHeight="1">
      <x:c r="A104" s="92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43"/>
      <x:c r="M104" s="68"/>
      <x:c r="N104" s="43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</x:row>
    <x:row r="105" ht="15" hidden="0" customHeight="1">
      <x:c r="A105" s="92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43"/>
      <x:c r="M105" s="68"/>
      <x:c r="N105" s="43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</x:row>
    <x:row r="106" ht="15" hidden="0" customHeight="1">
      <x:c r="A106" s="92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43"/>
      <x:c r="M106" s="68"/>
      <x:c r="N106" s="43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</x:row>
    <x:row r="107" ht="15" hidden="0" customHeight="1">
      <x:c r="A107" s="92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43"/>
      <x:c r="M107" s="68"/>
      <x:c r="N107" s="43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</x:row>
    <x:row r="108" ht="15" hidden="0" customHeight="1">
      <x:c r="A108" s="92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43"/>
      <x:c r="M108" s="68"/>
      <x:c r="N108" s="43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</x:row>
    <x:row r="109" ht="15" hidden="0" customHeight="1">
      <x:c r="A109" s="92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43"/>
      <x:c r="M109" s="68"/>
      <x:c r="N109" s="43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</x:row>
    <x:row r="110" ht="15" hidden="0" customHeight="1">
      <x:c r="A110" s="92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43"/>
      <x:c r="M110" s="68"/>
      <x:c r="N110" s="43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</x:row>
    <x:row r="111" ht="15" hidden="0" customHeight="1">
      <x:c r="A111" s="92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43"/>
      <x:c r="M111" s="68"/>
      <x:c r="N111" s="43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</x:row>
    <x:row r="112" ht="15" hidden="0" customHeight="1">
      <x:c r="A112" s="92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43"/>
      <x:c r="M112" s="68"/>
      <x:c r="N112" s="43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</x:row>
    <x:row r="113" ht="15" hidden="0" customHeight="1">
      <x:c r="A113" s="92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43"/>
      <x:c r="M113" s="68"/>
      <x:c r="N113" s="43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</x:row>
    <x:row r="114" ht="15" hidden="0" customHeight="1">
      <x:c r="A114" s="92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43"/>
      <x:c r="M114" s="68"/>
      <x:c r="N114" s="43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</x:row>
    <x:row r="115" ht="15" hidden="0" customHeight="1">
      <x:c r="A115" s="92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43"/>
      <x:c r="M115" s="68"/>
      <x:c r="N115" s="43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</x:row>
    <x:row r="116" ht="15" hidden="0" customHeight="1">
      <x:c r="A116" s="92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43"/>
      <x:c r="M116" s="68"/>
      <x:c r="N116" s="43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</x:row>
    <x:row r="117" ht="15" hidden="0" customHeight="1">
      <x:c r="A117" s="92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43"/>
      <x:c r="M117" s="68"/>
      <x:c r="N117" s="43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</x:row>
    <x:row r="118" ht="15" hidden="0" customHeight="1">
      <x:c r="A118" s="92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43"/>
      <x:c r="M118" s="68"/>
      <x:c r="N118" s="43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</x:row>
    <x:row r="119" ht="15" hidden="0" customHeight="1">
      <x:c r="A119" s="92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43"/>
      <x:c r="M119" s="68"/>
      <x:c r="N119" s="43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</x:row>
    <x:row r="120" ht="15" hidden="0" customHeight="1">
      <x:c r="A120" s="92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43"/>
      <x:c r="M120" s="68"/>
      <x:c r="N120" s="43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</x:row>
    <x:row r="121" ht="15" hidden="0" customHeight="1">
      <x:c r="A121" s="92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43"/>
      <x:c r="M121" s="68"/>
      <x:c r="N121" s="43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</x:row>
    <x:row r="122" ht="15" hidden="0" customHeight="1">
      <x:c r="A122" s="92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43"/>
      <x:c r="M122" s="68"/>
      <x:c r="N122" s="43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</x:row>
    <x:row r="123" ht="15" hidden="0" customHeight="1">
      <x:c r="A123" s="92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43"/>
      <x:c r="M123" s="68"/>
      <x:c r="N123" s="43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</x:row>
    <x:row r="124" ht="15" hidden="0" customHeight="1">
      <x:c r="A124" s="92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43"/>
      <x:c r="M124" s="68"/>
      <x:c r="N124" s="43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</x:row>
    <x:row r="125" ht="15" hidden="0" customHeight="1">
      <x:c r="A125" s="92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43"/>
      <x:c r="M125" s="68"/>
      <x:c r="N125" s="43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</x:row>
    <x:row r="126" ht="15" hidden="0" customHeight="1">
      <x:c r="A126" s="92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43"/>
      <x:c r="M126" s="68"/>
      <x:c r="N126" s="43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</x:row>
    <x:row r="127" ht="15" hidden="0" customHeight="1">
      <x:c r="A127" s="92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43"/>
      <x:c r="M127" s="68"/>
      <x:c r="N127" s="43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</x:row>
    <x:row r="128" ht="15" hidden="0" customHeight="1">
      <x:c r="A128" s="92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43"/>
      <x:c r="M128" s="68"/>
      <x:c r="N128" s="43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</x:row>
    <x:row r="129" ht="15" hidden="0" customHeight="1">
      <x:c r="A129" s="92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43"/>
      <x:c r="M129" s="68"/>
      <x:c r="N129" s="43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</x:row>
    <x:row r="130" ht="15" hidden="0" customHeight="1">
      <x:c r="A130" s="92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43"/>
      <x:c r="M130" s="68"/>
      <x:c r="N130" s="43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</x:row>
    <x:row r="131" ht="15" hidden="0" customHeight="1">
      <x:c r="A131" s="92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43"/>
      <x:c r="M131" s="68"/>
      <x:c r="N131" s="43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</x:row>
    <x:row r="132" ht="15" hidden="0" customHeight="1">
      <x:c r="A132" s="92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43"/>
      <x:c r="M132" s="68"/>
      <x:c r="N132" s="43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</x:row>
    <x:row r="133" ht="15" hidden="0" customHeight="1">
      <x:c r="A133" s="92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43"/>
      <x:c r="M133" s="68"/>
      <x:c r="N133" s="43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</x:row>
    <x:row r="134" ht="15" hidden="0" customHeight="1">
      <x:c r="A134" s="92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43"/>
      <x:c r="M134" s="68"/>
      <x:c r="N134" s="43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</x:row>
    <x:row r="135" ht="15" hidden="0" customHeight="1">
      <x:c r="A135" s="92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43"/>
      <x:c r="M135" s="68"/>
      <x:c r="N135" s="43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</x:row>
    <x:row r="136" ht="15" hidden="0" customHeight="1">
      <x:c r="A136" s="92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43"/>
      <x:c r="M136" s="68"/>
      <x:c r="N136" s="43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</x:row>
    <x:row r="137" ht="15" hidden="0" customHeight="1">
      <x:c r="A137" s="92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43"/>
      <x:c r="M137" s="68"/>
      <x:c r="N137" s="43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</x:row>
    <x:row r="138" ht="15" hidden="0" customHeight="1">
      <x:c r="A138" s="92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43"/>
      <x:c r="M138" s="68"/>
      <x:c r="N138" s="43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</x:row>
    <x:row r="139" ht="15" hidden="0" customHeight="1">
      <x:c r="A139" s="92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43"/>
      <x:c r="M139" s="68"/>
      <x:c r="N139" s="43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</x:row>
    <x:row r="140" ht="15" hidden="0" customHeight="1">
      <x:c r="A140" s="92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43"/>
      <x:c r="M140" s="68"/>
      <x:c r="N140" s="43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</x:row>
    <x:row r="141" ht="15" hidden="0" customHeight="1">
      <x:c r="A141" s="92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43"/>
      <x:c r="M141" s="68"/>
      <x:c r="N141" s="43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</x:row>
    <x:row r="142" ht="15" hidden="0" customHeight="1">
      <x:c r="A142" s="92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43"/>
      <x:c r="M142" s="68"/>
      <x:c r="N142" s="43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</x:row>
    <x:row r="143" ht="15" hidden="0" customHeight="1">
      <x:c r="A143" s="92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43"/>
      <x:c r="M143" s="68"/>
      <x:c r="N143" s="43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</x:row>
    <x:row r="144" ht="15" hidden="0" customHeight="1">
      <x:c r="A144" s="92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43"/>
      <x:c r="M144" s="68"/>
      <x:c r="N144" s="43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</x:row>
    <x:row r="145" ht="15" hidden="0" customHeight="1">
      <x:c r="A145" s="92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43"/>
      <x:c r="M145" s="68"/>
      <x:c r="N145" s="43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</x:row>
    <x:row r="146" ht="15" hidden="0" customHeight="1">
      <x:c r="A146" s="92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43"/>
      <x:c r="M146" s="68"/>
      <x:c r="N146" s="43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</x:row>
    <x:row r="147" ht="15" hidden="0" customHeight="1">
      <x:c r="A147" s="92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43"/>
      <x:c r="M147" s="68"/>
      <x:c r="N147" s="43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</x:row>
    <x:row r="148" ht="15" hidden="0" customHeight="1">
      <x:c r="A148" s="92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43"/>
      <x:c r="M148" s="68"/>
      <x:c r="N148" s="43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</x:row>
    <x:row r="149" ht="15" hidden="0" customHeight="1">
      <x:c r="A149" s="92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43"/>
      <x:c r="M149" s="68"/>
      <x:c r="N149" s="43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</x:row>
    <x:row r="150" ht="15" hidden="0" customHeight="1">
      <x:c r="A150" s="92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43"/>
      <x:c r="M150" s="68"/>
      <x:c r="N150" s="43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</x:row>
    <x:row r="151" ht="15" hidden="0" customHeight="1">
      <x:c r="A151" s="92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43"/>
      <x:c r="M151" s="68"/>
      <x:c r="N151" s="43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</x:row>
    <x:row r="152" ht="15" hidden="0" customHeight="1">
      <x:c r="A152" s="92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43"/>
      <x:c r="M152" s="68"/>
      <x:c r="N152" s="43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</x:row>
    <x:row r="153" ht="15" hidden="0" customHeight="1">
      <x:c r="A153" s="92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43"/>
      <x:c r="M153" s="68"/>
      <x:c r="N153" s="43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</x:row>
    <x:row r="154" ht="15" hidden="0" customHeight="1">
      <x:c r="A154" s="92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43"/>
      <x:c r="M154" s="68"/>
      <x:c r="N154" s="43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</x:row>
    <x:row r="155" ht="15" hidden="0" customHeight="1">
      <x:c r="A155" s="92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43"/>
      <x:c r="M155" s="68"/>
      <x:c r="N155" s="43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</x:row>
    <x:row r="156" ht="15" hidden="0" customHeight="1">
      <x:c r="A156" s="92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43"/>
      <x:c r="M156" s="68"/>
      <x:c r="N156" s="43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</x:row>
    <x:row r="157" ht="15" hidden="0" customHeight="1">
      <x:c r="A157" s="92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43"/>
      <x:c r="M157" s="68"/>
      <x:c r="N157" s="43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</x:row>
    <x:row r="158" ht="15" hidden="0" customHeight="1">
      <x:c r="A158" s="92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43"/>
      <x:c r="M158" s="68"/>
      <x:c r="N158" s="43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</x:row>
    <x:row r="159" ht="15" hidden="0" customHeight="1">
      <x:c r="A159" s="92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43"/>
      <x:c r="M159" s="68"/>
      <x:c r="N159" s="43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</x:row>
    <x:row r="160" ht="15" hidden="0" customHeight="1">
      <x:c r="A160" s="92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43"/>
      <x:c r="M160" s="68"/>
      <x:c r="N160" s="43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</x:row>
    <x:row r="161" ht="15" hidden="0" customHeight="1">
      <x:c r="A161" s="92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43"/>
      <x:c r="M161" s="68"/>
      <x:c r="N161" s="43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</x:row>
    <x:row r="162" ht="15" hidden="0" customHeight="1">
      <x:c r="A162" s="92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43"/>
      <x:c r="M162" s="68"/>
      <x:c r="N162" s="43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</x:row>
    <x:row r="163" ht="15" hidden="0" customHeight="1">
      <x:c r="A163" s="92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43"/>
      <x:c r="M163" s="68"/>
      <x:c r="N163" s="43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</x:row>
    <x:row r="164" ht="15" hidden="0" customHeight="1">
      <x:c r="A164" s="92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43"/>
      <x:c r="M164" s="68"/>
      <x:c r="N164" s="43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</x:row>
    <x:row r="165" ht="15" hidden="0" customHeight="1">
      <x:c r="A165" s="92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43"/>
      <x:c r="M165" s="68"/>
      <x:c r="N165" s="43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</x:row>
    <x:row r="166" ht="15" hidden="0" customHeight="1">
      <x:c r="A166" s="92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43"/>
      <x:c r="M166" s="68"/>
      <x:c r="N166" s="43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</x:row>
    <x:row r="167" ht="15" hidden="0" customHeight="1">
      <x:c r="A167" s="92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43"/>
      <x:c r="M167" s="68"/>
      <x:c r="N167" s="43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</x:row>
    <x:row r="168" ht="15" hidden="0" customHeight="1">
      <x:c r="A168" s="92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43"/>
      <x:c r="M168" s="68"/>
      <x:c r="N168" s="43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</x:row>
    <x:row r="169" ht="15" hidden="0" customHeight="1">
      <x:c r="A169" s="92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43"/>
      <x:c r="M169" s="68"/>
      <x:c r="N169" s="43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</x:row>
    <x:row r="170" ht="15" hidden="0" customHeight="1">
      <x:c r="A170" s="92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43"/>
      <x:c r="M170" s="68"/>
      <x:c r="N170" s="43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</x:row>
    <x:row r="171" ht="15" hidden="0" customHeight="1">
      <x:c r="A171" s="92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43"/>
      <x:c r="M171" s="68"/>
      <x:c r="N171" s="43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</x:row>
    <x:row r="172" ht="15" hidden="0" customHeight="1">
      <x:c r="A172" s="92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43"/>
      <x:c r="M172" s="68"/>
      <x:c r="N172" s="43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</x:row>
    <x:row r="173" ht="15" hidden="0" customHeight="1">
      <x:c r="A173" s="92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43"/>
      <x:c r="M173" s="68"/>
      <x:c r="N173" s="43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</x:row>
    <x:row r="174" ht="15" hidden="0" customHeight="1">
      <x:c r="A174" s="92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43"/>
      <x:c r="M174" s="68"/>
      <x:c r="N174" s="43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</x:row>
    <x:row r="175" ht="15" hidden="0" customHeight="1">
      <x:c r="A175" s="92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43"/>
      <x:c r="M175" s="68"/>
      <x:c r="N175" s="43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</x:row>
    <x:row r="176" ht="15" hidden="0" customHeight="1">
      <x:c r="A176" s="92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43"/>
      <x:c r="M176" s="68"/>
      <x:c r="N176" s="43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</x:row>
    <x:row r="177" ht="15" hidden="0" customHeight="1">
      <x:c r="A177" s="92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43"/>
      <x:c r="M177" s="68"/>
      <x:c r="N177" s="43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</x:row>
    <x:row r="178" ht="15" hidden="0" customHeight="1">
      <x:c r="A178" s="92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43"/>
      <x:c r="M178" s="68"/>
      <x:c r="N178" s="43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</x:row>
    <x:row r="179" ht="15" hidden="0" customHeight="1">
      <x:c r="A179" s="92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43"/>
      <x:c r="M179" s="68"/>
      <x:c r="N179" s="43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</x:row>
    <x:row r="180" ht="15" hidden="0" customHeight="1">
      <x:c r="A180" s="92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43"/>
      <x:c r="M180" s="68"/>
      <x:c r="N180" s="43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</x:row>
    <x:row r="181" ht="15" hidden="0" customHeight="1">
      <x:c r="A181" s="92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43"/>
      <x:c r="M181" s="68"/>
      <x:c r="N181" s="43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</x:row>
    <x:row r="182" ht="15" hidden="0" customHeight="1">
      <x:c r="A182" s="92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43"/>
      <x:c r="M182" s="68"/>
      <x:c r="N182" s="43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</x:row>
    <x:row r="183" ht="15" hidden="0" customHeight="1">
      <x:c r="A183" s="92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43"/>
      <x:c r="M183" s="68"/>
      <x:c r="N183" s="43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</x:row>
    <x:row r="184" ht="15" hidden="0" customHeight="1">
      <x:c r="A184" s="92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43"/>
      <x:c r="M184" s="68"/>
      <x:c r="N184" s="43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</x:row>
    <x:row r="185" ht="15" hidden="0" customHeight="1">
      <x:c r="A185" s="92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43"/>
      <x:c r="M185" s="68"/>
      <x:c r="N185" s="43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</x:row>
    <x:row r="186" ht="15" hidden="0" customHeight="1">
      <x:c r="A186" s="92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43"/>
      <x:c r="M186" s="68"/>
      <x:c r="N186" s="43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</x:row>
    <x:row r="187" ht="15" hidden="0" customHeight="1">
      <x:c r="A187" s="92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43"/>
      <x:c r="M187" s="68"/>
      <x:c r="N187" s="43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</x:row>
    <x:row r="188" ht="15" hidden="0" customHeight="1">
      <x:c r="A188" s="92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43"/>
      <x:c r="M188" s="68"/>
      <x:c r="N188" s="43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</x:row>
    <x:row r="189" ht="15" hidden="0" customHeight="1">
      <x:c r="A189" s="92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43"/>
      <x:c r="M189" s="68"/>
      <x:c r="N189" s="43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</x:row>
    <x:row r="190" ht="15" hidden="0" customHeight="1">
      <x:c r="A190" s="92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43"/>
      <x:c r="M190" s="68"/>
      <x:c r="N190" s="43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</x:row>
    <x:row r="191" ht="15" hidden="0" customHeight="1">
      <x:c r="A191" s="92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43"/>
      <x:c r="M191" s="68"/>
      <x:c r="N191" s="43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</x:row>
    <x:row r="192" ht="15" hidden="0" customHeight="1">
      <x:c r="A192" s="92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43"/>
      <x:c r="M192" s="68"/>
      <x:c r="N192" s="43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</x:row>
    <x:row r="193" ht="15" hidden="0" customHeight="1">
      <x:c r="A193" s="92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43"/>
      <x:c r="M193" s="68"/>
      <x:c r="N193" s="43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</x:row>
    <x:row r="194" ht="15" hidden="0" customHeight="1">
      <x:c r="A194" s="92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43"/>
      <x:c r="M194" s="68"/>
      <x:c r="N194" s="43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</x:row>
    <x:row r="195" ht="15" hidden="0" customHeight="1">
      <x:c r="A195" s="92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43"/>
      <x:c r="M195" s="68"/>
      <x:c r="N195" s="43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</x:row>
    <x:row r="196" ht="15" hidden="0" customHeight="1">
      <x:c r="A196" s="92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43"/>
      <x:c r="M196" s="68"/>
      <x:c r="N196" s="43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</x:row>
    <x:row r="197" ht="15" hidden="0" customHeight="1">
      <x:c r="A197" s="92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43"/>
      <x:c r="M197" s="68"/>
      <x:c r="N197" s="43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</x:row>
    <x:row r="198" ht="15" hidden="0" customHeight="1">
      <x:c r="A198" s="92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43"/>
      <x:c r="M198" s="68"/>
      <x:c r="N198" s="43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</x:row>
    <x:row r="199" ht="15" hidden="0" customHeight="1">
      <x:c r="A199" s="92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43"/>
      <x:c r="M199" s="68"/>
      <x:c r="N199" s="43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</x:row>
    <x:row r="200" ht="15" hidden="0" customHeight="1">
      <x:c r="A200" s="92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43"/>
      <x:c r="M200" s="68"/>
      <x:c r="N200" s="43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</x:row>
    <x:row r="201" ht="15" hidden="0" customHeight="1">
      <x:c r="A201" s="92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43"/>
      <x:c r="M201" s="68"/>
      <x:c r="N201" s="43"/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</x:row>
    <x:row r="202" ht="15" hidden="0" customHeight="1">
      <x:c r="A202" s="92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43"/>
      <x:c r="M202" s="68"/>
      <x:c r="N202" s="43"/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</x:row>
    <x:row r="203" ht="15" hidden="0" customHeight="1">
      <x:c r="A203" s="92"/>
      <x:c r="B203" s="92"/>
      <x:c r="C203" s="92"/>
      <x:c r="D203" s="92"/>
      <x:c r="E203" s="92"/>
      <x:c r="F203" s="92"/>
      <x:c r="G203" s="92"/>
      <x:c r="H203" s="92"/>
      <x:c r="I203" s="92"/>
      <x:c r="J203" s="92"/>
      <x:c r="K203" s="92"/>
      <x:c r="L203" s="43"/>
      <x:c r="M203" s="68"/>
      <x:c r="N203" s="43"/>
      <x:c r="O203" s="92"/>
      <x:c r="P203" s="92"/>
      <x:c r="Q203" s="92"/>
      <x:c r="R203" s="92"/>
      <x:c r="S203" s="92"/>
      <x:c r="T203" s="92"/>
      <x:c r="U203" s="92"/>
      <x:c r="V203" s="92"/>
      <x:c r="W203" s="92"/>
      <x:c r="X203" s="92"/>
      <x:c r="Y203" s="92"/>
      <x:c r="Z203" s="92"/>
    </x:row>
    <x:row r="204" ht="15" hidden="0" customHeight="1">
      <x:c r="A204" s="92"/>
      <x:c r="B204" s="92"/>
      <x:c r="C204" s="92"/>
      <x:c r="D204" s="92"/>
      <x:c r="E204" s="92"/>
      <x:c r="F204" s="92"/>
      <x:c r="G204" s="92"/>
      <x:c r="H204" s="92"/>
      <x:c r="I204" s="92"/>
      <x:c r="J204" s="92"/>
      <x:c r="K204" s="92"/>
      <x:c r="L204" s="43"/>
      <x:c r="M204" s="68"/>
      <x:c r="N204" s="43"/>
      <x:c r="O204" s="92"/>
      <x:c r="P204" s="92"/>
      <x:c r="Q204" s="92"/>
      <x:c r="R204" s="92"/>
      <x:c r="S204" s="92"/>
      <x:c r="T204" s="92"/>
      <x:c r="U204" s="92"/>
      <x:c r="V204" s="92"/>
      <x:c r="W204" s="92"/>
      <x:c r="X204" s="92"/>
      <x:c r="Y204" s="92"/>
      <x:c r="Z204" s="92"/>
    </x:row>
    <x:row r="205" ht="15" hidden="0" customHeight="1">
      <x:c r="A205" s="92"/>
      <x:c r="B205" s="92"/>
      <x:c r="C205" s="92"/>
      <x:c r="D205" s="92"/>
      <x:c r="E205" s="92"/>
      <x:c r="F205" s="92"/>
      <x:c r="G205" s="92"/>
      <x:c r="H205" s="92"/>
      <x:c r="I205" s="92"/>
      <x:c r="J205" s="92"/>
      <x:c r="K205" s="92"/>
      <x:c r="L205" s="43"/>
      <x:c r="M205" s="68"/>
      <x:c r="N205" s="43"/>
      <x:c r="O205" s="92"/>
      <x:c r="P205" s="92"/>
      <x:c r="Q205" s="92"/>
      <x:c r="R205" s="92"/>
      <x:c r="S205" s="92"/>
      <x:c r="T205" s="92"/>
      <x:c r="U205" s="92"/>
      <x:c r="V205" s="92"/>
      <x:c r="W205" s="92"/>
      <x:c r="X205" s="92"/>
      <x:c r="Y205" s="92"/>
      <x:c r="Z205" s="92"/>
    </x:row>
    <x:row r="206" ht="15" hidden="0" customHeight="1">
      <x:c r="A206" s="92"/>
      <x:c r="B206" s="92"/>
      <x:c r="C206" s="92"/>
      <x:c r="D206" s="92"/>
      <x:c r="E206" s="92"/>
      <x:c r="F206" s="92"/>
      <x:c r="G206" s="92"/>
      <x:c r="H206" s="92"/>
      <x:c r="I206" s="92"/>
      <x:c r="J206" s="92"/>
      <x:c r="K206" s="92"/>
      <x:c r="L206" s="43"/>
      <x:c r="M206" s="68"/>
      <x:c r="N206" s="43"/>
      <x:c r="O206" s="92"/>
      <x:c r="P206" s="92"/>
      <x:c r="Q206" s="92"/>
      <x:c r="R206" s="92"/>
      <x:c r="S206" s="92"/>
      <x:c r="T206" s="92"/>
      <x:c r="U206" s="92"/>
      <x:c r="V206" s="92"/>
      <x:c r="W206" s="92"/>
      <x:c r="X206" s="92"/>
      <x:c r="Y206" s="92"/>
      <x:c r="Z206" s="92"/>
    </x:row>
    <x:row r="207" ht="15" hidden="0" customHeight="1">
      <x:c r="A207" s="92"/>
      <x:c r="B207" s="92"/>
      <x:c r="C207" s="92"/>
      <x:c r="D207" s="92"/>
      <x:c r="E207" s="92"/>
      <x:c r="F207" s="92"/>
      <x:c r="G207" s="92"/>
      <x:c r="H207" s="92"/>
      <x:c r="I207" s="92"/>
      <x:c r="J207" s="92"/>
      <x:c r="K207" s="92"/>
      <x:c r="L207" s="43"/>
      <x:c r="M207" s="68"/>
      <x:c r="N207" s="43"/>
      <x:c r="O207" s="92"/>
      <x:c r="P207" s="92"/>
      <x:c r="Q207" s="92"/>
      <x:c r="R207" s="92"/>
      <x:c r="S207" s="92"/>
      <x:c r="T207" s="92"/>
      <x:c r="U207" s="92"/>
      <x:c r="V207" s="92"/>
      <x:c r="W207" s="92"/>
      <x:c r="X207" s="92"/>
      <x:c r="Y207" s="92"/>
      <x:c r="Z207" s="92"/>
    </x:row>
    <x:row r="208" ht="15" hidden="0" customHeight="1">
      <x:c r="A208" s="92"/>
      <x:c r="B208" s="92"/>
      <x:c r="C208" s="92"/>
      <x:c r="D208" s="92"/>
      <x:c r="E208" s="92"/>
      <x:c r="F208" s="92"/>
      <x:c r="G208" s="92"/>
      <x:c r="H208" s="92"/>
      <x:c r="I208" s="92"/>
      <x:c r="J208" s="92"/>
      <x:c r="K208" s="92"/>
      <x:c r="L208" s="43"/>
      <x:c r="M208" s="68"/>
      <x:c r="N208" s="43"/>
      <x:c r="O208" s="92"/>
      <x:c r="P208" s="92"/>
      <x:c r="Q208" s="92"/>
      <x:c r="R208" s="92"/>
      <x:c r="S208" s="92"/>
      <x:c r="T208" s="92"/>
      <x:c r="U208" s="92"/>
      <x:c r="V208" s="92"/>
      <x:c r="W208" s="92"/>
      <x:c r="X208" s="92"/>
      <x:c r="Y208" s="92"/>
      <x:c r="Z208" s="92"/>
    </x:row>
    <x:row r="209" ht="15" hidden="0" customHeight="1">
      <x:c r="A209" s="92"/>
      <x:c r="B209" s="92"/>
      <x:c r="C209" s="92"/>
      <x:c r="D209" s="92"/>
      <x:c r="E209" s="92"/>
      <x:c r="F209" s="92"/>
      <x:c r="G209" s="92"/>
      <x:c r="H209" s="92"/>
      <x:c r="I209" s="92"/>
      <x:c r="J209" s="92"/>
      <x:c r="K209" s="92"/>
      <x:c r="L209" s="43"/>
      <x:c r="M209" s="68"/>
      <x:c r="N209" s="43"/>
      <x:c r="O209" s="92"/>
      <x:c r="P209" s="92"/>
      <x:c r="Q209" s="92"/>
      <x:c r="R209" s="92"/>
      <x:c r="S209" s="92"/>
      <x:c r="T209" s="92"/>
      <x:c r="U209" s="92"/>
      <x:c r="V209" s="92"/>
      <x:c r="W209" s="92"/>
      <x:c r="X209" s="92"/>
      <x:c r="Y209" s="92"/>
      <x:c r="Z209" s="92"/>
    </x:row>
    <x:row r="210" ht="15" hidden="0" customHeight="1">
      <x:c r="A210" s="92"/>
      <x:c r="B210" s="92"/>
      <x:c r="C210" s="92"/>
      <x:c r="D210" s="92"/>
      <x:c r="E210" s="92"/>
      <x:c r="F210" s="92"/>
      <x:c r="G210" s="92"/>
      <x:c r="H210" s="92"/>
      <x:c r="I210" s="92"/>
      <x:c r="J210" s="92"/>
      <x:c r="K210" s="92"/>
      <x:c r="L210" s="43"/>
      <x:c r="M210" s="68"/>
      <x:c r="N210" s="43"/>
      <x:c r="O210" s="92"/>
      <x:c r="P210" s="92"/>
      <x:c r="Q210" s="92"/>
      <x:c r="R210" s="92"/>
      <x:c r="S210" s="92"/>
      <x:c r="T210" s="92"/>
      <x:c r="U210" s="92"/>
      <x:c r="V210" s="92"/>
      <x:c r="W210" s="92"/>
      <x:c r="X210" s="92"/>
      <x:c r="Y210" s="92"/>
      <x:c r="Z210" s="92"/>
    </x:row>
    <x:row r="211" ht="15" hidden="0" customHeight="1">
      <x:c r="A211" s="92"/>
      <x:c r="B211" s="92"/>
      <x:c r="C211" s="92"/>
      <x:c r="D211" s="92"/>
      <x:c r="E211" s="92"/>
      <x:c r="F211" s="92"/>
      <x:c r="G211" s="92"/>
      <x:c r="H211" s="92"/>
      <x:c r="I211" s="92"/>
      <x:c r="J211" s="92"/>
      <x:c r="K211" s="92"/>
      <x:c r="L211" s="43"/>
      <x:c r="M211" s="68"/>
      <x:c r="N211" s="43"/>
      <x:c r="O211" s="92"/>
      <x:c r="P211" s="92"/>
      <x:c r="Q211" s="92"/>
      <x:c r="R211" s="92"/>
      <x:c r="S211" s="92"/>
      <x:c r="T211" s="92"/>
      <x:c r="U211" s="92"/>
      <x:c r="V211" s="92"/>
      <x:c r="W211" s="92"/>
      <x:c r="X211" s="92"/>
      <x:c r="Y211" s="92"/>
      <x:c r="Z211" s="92"/>
    </x:row>
    <x:row r="212" ht="15" hidden="0" customHeight="1">
      <x:c r="A212" s="92"/>
      <x:c r="B212" s="92"/>
      <x:c r="C212" s="92"/>
      <x:c r="D212" s="92"/>
      <x:c r="E212" s="92"/>
      <x:c r="F212" s="92"/>
      <x:c r="G212" s="92"/>
      <x:c r="H212" s="92"/>
      <x:c r="I212" s="92"/>
      <x:c r="J212" s="92"/>
      <x:c r="K212" s="92"/>
      <x:c r="L212" s="43"/>
      <x:c r="M212" s="68"/>
      <x:c r="N212" s="43"/>
      <x:c r="O212" s="92"/>
      <x:c r="P212" s="92"/>
      <x:c r="Q212" s="92"/>
      <x:c r="R212" s="92"/>
      <x:c r="S212" s="92"/>
      <x:c r="T212" s="92"/>
      <x:c r="U212" s="92"/>
      <x:c r="V212" s="92"/>
      <x:c r="W212" s="92"/>
      <x:c r="X212" s="92"/>
      <x:c r="Y212" s="92"/>
      <x:c r="Z212" s="92"/>
    </x:row>
    <x:row r="213" ht="15" hidden="0" customHeight="1">
      <x:c r="A213" s="92"/>
      <x:c r="B213" s="92"/>
      <x:c r="C213" s="92"/>
      <x:c r="D213" s="92"/>
      <x:c r="E213" s="92"/>
      <x:c r="F213" s="92"/>
      <x:c r="G213" s="92"/>
      <x:c r="H213" s="92"/>
      <x:c r="I213" s="92"/>
      <x:c r="J213" s="92"/>
      <x:c r="K213" s="92"/>
      <x:c r="L213" s="43"/>
      <x:c r="M213" s="68"/>
      <x:c r="N213" s="43"/>
      <x:c r="O213" s="92"/>
      <x:c r="P213" s="92"/>
      <x:c r="Q213" s="92"/>
      <x:c r="R213" s="92"/>
      <x:c r="S213" s="92"/>
      <x:c r="T213" s="92"/>
      <x:c r="U213" s="92"/>
      <x:c r="V213" s="92"/>
      <x:c r="W213" s="92"/>
      <x:c r="X213" s="92"/>
      <x:c r="Y213" s="92"/>
      <x:c r="Z213" s="92"/>
    </x:row>
    <x:row r="214" ht="15" hidden="0" customHeight="1">
      <x:c r="A214" s="92"/>
      <x:c r="B214" s="92"/>
      <x:c r="C214" s="92"/>
      <x:c r="D214" s="92"/>
      <x:c r="E214" s="92"/>
      <x:c r="F214" s="92"/>
      <x:c r="G214" s="92"/>
      <x:c r="H214" s="92"/>
      <x:c r="I214" s="92"/>
      <x:c r="J214" s="92"/>
      <x:c r="K214" s="92"/>
      <x:c r="L214" s="43"/>
      <x:c r="M214" s="68"/>
      <x:c r="N214" s="43"/>
      <x:c r="O214" s="92"/>
      <x:c r="P214" s="92"/>
      <x:c r="Q214" s="92"/>
      <x:c r="R214" s="92"/>
      <x:c r="S214" s="92"/>
      <x:c r="T214" s="92"/>
      <x:c r="U214" s="92"/>
      <x:c r="V214" s="92"/>
      <x:c r="W214" s="92"/>
      <x:c r="X214" s="92"/>
      <x:c r="Y214" s="92"/>
      <x:c r="Z214" s="92"/>
    </x:row>
    <x:row r="215" ht="15" hidden="0" customHeight="1">
      <x:c r="A215" s="92"/>
      <x:c r="B215" s="92"/>
      <x:c r="C215" s="92"/>
      <x:c r="D215" s="92"/>
      <x:c r="E215" s="92"/>
      <x:c r="F215" s="92"/>
      <x:c r="G215" s="92"/>
      <x:c r="H215" s="92"/>
      <x:c r="I215" s="92"/>
      <x:c r="J215" s="92"/>
      <x:c r="K215" s="92"/>
      <x:c r="L215" s="43"/>
      <x:c r="M215" s="68"/>
      <x:c r="N215" s="43"/>
      <x:c r="O215" s="92"/>
      <x:c r="P215" s="92"/>
      <x:c r="Q215" s="92"/>
      <x:c r="R215" s="92"/>
      <x:c r="S215" s="92"/>
      <x:c r="T215" s="92"/>
      <x:c r="U215" s="92"/>
      <x:c r="V215" s="92"/>
      <x:c r="W215" s="92"/>
      <x:c r="X215" s="92"/>
      <x:c r="Y215" s="92"/>
      <x:c r="Z215" s="92"/>
    </x:row>
    <x:row r="216" ht="15" hidden="0" customHeight="1">
      <x:c r="A216" s="92"/>
      <x:c r="B216" s="92"/>
      <x:c r="C216" s="92"/>
      <x:c r="D216" s="92"/>
      <x:c r="E216" s="92"/>
      <x:c r="F216" s="92"/>
      <x:c r="G216" s="92"/>
      <x:c r="H216" s="92"/>
      <x:c r="I216" s="92"/>
      <x:c r="J216" s="92"/>
      <x:c r="K216" s="92"/>
      <x:c r="L216" s="43"/>
      <x:c r="M216" s="68"/>
      <x:c r="N216" s="43"/>
      <x:c r="O216" s="92"/>
      <x:c r="P216" s="92"/>
      <x:c r="Q216" s="92"/>
      <x:c r="R216" s="92"/>
      <x:c r="S216" s="92"/>
      <x:c r="T216" s="92"/>
      <x:c r="U216" s="92"/>
      <x:c r="V216" s="92"/>
      <x:c r="W216" s="92"/>
      <x:c r="X216" s="92"/>
      <x:c r="Y216" s="92"/>
      <x:c r="Z216" s="92"/>
    </x:row>
    <x:row r="217" ht="15" hidden="0" customHeight="1">
      <x:c r="A217" s="92"/>
      <x:c r="B217" s="92"/>
      <x:c r="C217" s="92"/>
      <x:c r="D217" s="92"/>
      <x:c r="E217" s="92"/>
      <x:c r="F217" s="92"/>
      <x:c r="G217" s="92"/>
      <x:c r="H217" s="92"/>
      <x:c r="I217" s="92"/>
      <x:c r="J217" s="92"/>
      <x:c r="K217" s="92"/>
      <x:c r="L217" s="43"/>
      <x:c r="M217" s="68"/>
      <x:c r="N217" s="43"/>
      <x:c r="O217" s="92"/>
      <x:c r="P217" s="92"/>
      <x:c r="Q217" s="92"/>
      <x:c r="R217" s="92"/>
      <x:c r="S217" s="92"/>
      <x:c r="T217" s="92"/>
      <x:c r="U217" s="92"/>
      <x:c r="V217" s="92"/>
      <x:c r="W217" s="92"/>
      <x:c r="X217" s="92"/>
      <x:c r="Y217" s="92"/>
      <x:c r="Z217" s="92"/>
    </x:row>
    <x:row r="218" ht="15" hidden="0" customHeight="1">
      <x:c r="A218" s="92"/>
      <x:c r="B218" s="92"/>
      <x:c r="C218" s="92"/>
      <x:c r="D218" s="92"/>
      <x:c r="E218" s="92"/>
      <x:c r="F218" s="92"/>
      <x:c r="G218" s="92"/>
      <x:c r="H218" s="92"/>
      <x:c r="I218" s="92"/>
      <x:c r="J218" s="92"/>
      <x:c r="K218" s="92"/>
      <x:c r="L218" s="43"/>
      <x:c r="M218" s="68"/>
      <x:c r="N218" s="43"/>
      <x:c r="O218" s="92"/>
      <x:c r="P218" s="92"/>
      <x:c r="Q218" s="92"/>
      <x:c r="R218" s="92"/>
      <x:c r="S218" s="92"/>
      <x:c r="T218" s="92"/>
      <x:c r="U218" s="92"/>
      <x:c r="V218" s="92"/>
      <x:c r="W218" s="92"/>
      <x:c r="X218" s="92"/>
      <x:c r="Y218" s="92"/>
      <x:c r="Z218" s="92"/>
    </x:row>
    <x:row r="219" ht="15" hidden="0" customHeight="1">
      <x:c r="A219" s="92"/>
      <x:c r="B219" s="92"/>
      <x:c r="C219" s="92"/>
      <x:c r="D219" s="92"/>
      <x:c r="E219" s="92"/>
      <x:c r="F219" s="92"/>
      <x:c r="G219" s="92"/>
      <x:c r="H219" s="92"/>
      <x:c r="I219" s="92"/>
      <x:c r="J219" s="92"/>
      <x:c r="K219" s="92"/>
      <x:c r="L219" s="43"/>
      <x:c r="M219" s="68"/>
      <x:c r="N219" s="43"/>
      <x:c r="O219" s="92"/>
      <x:c r="P219" s="92"/>
      <x:c r="Q219" s="92"/>
      <x:c r="R219" s="92"/>
      <x:c r="S219" s="92"/>
      <x:c r="T219" s="92"/>
      <x:c r="U219" s="92"/>
      <x:c r="V219" s="92"/>
      <x:c r="W219" s="92"/>
      <x:c r="X219" s="92"/>
      <x:c r="Y219" s="92"/>
      <x:c r="Z219" s="92"/>
    </x:row>
    <x:row r="220" ht="15" hidden="0" customHeight="1">
      <x:c r="A220" s="92"/>
      <x:c r="B220" s="92"/>
      <x:c r="C220" s="92"/>
      <x:c r="D220" s="92"/>
      <x:c r="E220" s="92"/>
      <x:c r="F220" s="92"/>
      <x:c r="G220" s="92"/>
      <x:c r="H220" s="92"/>
      <x:c r="I220" s="92"/>
      <x:c r="J220" s="92"/>
      <x:c r="K220" s="92"/>
      <x:c r="L220" s="43"/>
      <x:c r="M220" s="68"/>
      <x:c r="N220" s="43"/>
      <x:c r="O220" s="92"/>
      <x:c r="P220" s="92"/>
      <x:c r="Q220" s="92"/>
      <x:c r="R220" s="92"/>
      <x:c r="S220" s="92"/>
      <x:c r="T220" s="92"/>
      <x:c r="U220" s="92"/>
      <x:c r="V220" s="92"/>
      <x:c r="W220" s="92"/>
      <x:c r="X220" s="92"/>
      <x:c r="Y220" s="92"/>
      <x:c r="Z220" s="92"/>
    </x:row>
    <x:row r="221" ht="15" hidden="0" customHeight="1">
      <x:c r="A221" s="92"/>
      <x:c r="B221" s="92"/>
      <x:c r="C221" s="92"/>
      <x:c r="D221" s="92"/>
      <x:c r="E221" s="92"/>
      <x:c r="F221" s="92"/>
      <x:c r="G221" s="92"/>
      <x:c r="H221" s="92"/>
      <x:c r="I221" s="92"/>
      <x:c r="J221" s="92"/>
      <x:c r="K221" s="92"/>
      <x:c r="L221" s="43"/>
      <x:c r="M221" s="68"/>
      <x:c r="N221" s="43"/>
      <x:c r="O221" s="92"/>
      <x:c r="P221" s="92"/>
      <x:c r="Q221" s="92"/>
      <x:c r="R221" s="92"/>
      <x:c r="S221" s="92"/>
      <x:c r="T221" s="92"/>
      <x:c r="U221" s="92"/>
      <x:c r="V221" s="92"/>
      <x:c r="W221" s="92"/>
      <x:c r="X221" s="92"/>
      <x:c r="Y221" s="92"/>
      <x:c r="Z221" s="92"/>
    </x:row>
    <x:row r="222" ht="15" hidden="0" customHeight="1">
      <x:c r="A222" s="92"/>
      <x:c r="B222" s="92"/>
      <x:c r="C222" s="92"/>
      <x:c r="D222" s="92"/>
      <x:c r="E222" s="92"/>
      <x:c r="F222" s="92"/>
      <x:c r="G222" s="92"/>
      <x:c r="H222" s="92"/>
      <x:c r="I222" s="92"/>
      <x:c r="J222" s="92"/>
      <x:c r="K222" s="92"/>
      <x:c r="L222" s="43"/>
      <x:c r="M222" s="68"/>
      <x:c r="N222" s="43"/>
      <x:c r="O222" s="92"/>
      <x:c r="P222" s="92"/>
      <x:c r="Q222" s="92"/>
      <x:c r="R222" s="92"/>
      <x:c r="S222" s="92"/>
      <x:c r="T222" s="92"/>
      <x:c r="U222" s="92"/>
      <x:c r="V222" s="92"/>
      <x:c r="W222" s="92"/>
      <x:c r="X222" s="92"/>
      <x:c r="Y222" s="92"/>
      <x:c r="Z222" s="92"/>
    </x:row>
    <x:row r="223" ht="15" hidden="0" customHeight="1">
      <x:c r="A223" s="92"/>
      <x:c r="B223" s="92"/>
      <x:c r="C223" s="92"/>
      <x:c r="D223" s="92"/>
      <x:c r="E223" s="92"/>
      <x:c r="F223" s="92"/>
      <x:c r="G223" s="92"/>
      <x:c r="H223" s="92"/>
      <x:c r="I223" s="92"/>
      <x:c r="J223" s="92"/>
      <x:c r="K223" s="92"/>
      <x:c r="L223" s="43"/>
      <x:c r="M223" s="68"/>
      <x:c r="N223" s="43"/>
      <x:c r="O223" s="92"/>
      <x:c r="P223" s="92"/>
      <x:c r="Q223" s="92"/>
      <x:c r="R223" s="92"/>
      <x:c r="S223" s="92"/>
      <x:c r="T223" s="92"/>
      <x:c r="U223" s="92"/>
      <x:c r="V223" s="92"/>
      <x:c r="W223" s="92"/>
      <x:c r="X223" s="92"/>
      <x:c r="Y223" s="92"/>
      <x:c r="Z223" s="92"/>
    </x:row>
    <x:row r="224" ht="15" hidden="0" customHeight="1">
      <x:c r="A224" s="92"/>
      <x:c r="B224" s="92"/>
      <x:c r="C224" s="92"/>
      <x:c r="D224" s="92"/>
      <x:c r="E224" s="92"/>
      <x:c r="F224" s="92"/>
      <x:c r="G224" s="92"/>
      <x:c r="H224" s="92"/>
      <x:c r="I224" s="92"/>
      <x:c r="J224" s="92"/>
      <x:c r="K224" s="92"/>
      <x:c r="L224" s="43"/>
      <x:c r="M224" s="68"/>
      <x:c r="N224" s="43"/>
      <x:c r="O224" s="92"/>
      <x:c r="P224" s="92"/>
      <x:c r="Q224" s="92"/>
      <x:c r="R224" s="92"/>
      <x:c r="S224" s="92"/>
      <x:c r="T224" s="92"/>
      <x:c r="U224" s="92"/>
      <x:c r="V224" s="92"/>
      <x:c r="W224" s="92"/>
      <x:c r="X224" s="92"/>
      <x:c r="Y224" s="92"/>
      <x:c r="Z224" s="92"/>
    </x:row>
    <x:row r="225" ht="15" hidden="0" customHeight="1">
      <x:c r="A225" s="92"/>
      <x:c r="B225" s="92"/>
      <x:c r="C225" s="92"/>
      <x:c r="D225" s="92"/>
      <x:c r="E225" s="92"/>
      <x:c r="F225" s="92"/>
      <x:c r="G225" s="92"/>
      <x:c r="H225" s="92"/>
      <x:c r="I225" s="92"/>
      <x:c r="J225" s="92"/>
      <x:c r="K225" s="92"/>
      <x:c r="L225" s="43"/>
      <x:c r="M225" s="68"/>
      <x:c r="N225" s="43"/>
      <x:c r="O225" s="92"/>
      <x:c r="P225" s="92"/>
      <x:c r="Q225" s="92"/>
      <x:c r="R225" s="92"/>
      <x:c r="S225" s="92"/>
      <x:c r="T225" s="92"/>
      <x:c r="U225" s="92"/>
      <x:c r="V225" s="92"/>
      <x:c r="W225" s="92"/>
      <x:c r="X225" s="92"/>
      <x:c r="Y225" s="92"/>
      <x:c r="Z225" s="92"/>
    </x:row>
    <x:row r="226" ht="15" hidden="0" customHeight="1">
      <x:c r="A226" s="92"/>
      <x:c r="B226" s="92"/>
      <x:c r="C226" s="92"/>
      <x:c r="D226" s="92"/>
      <x:c r="E226" s="92"/>
      <x:c r="F226" s="92"/>
      <x:c r="G226" s="92"/>
      <x:c r="H226" s="92"/>
      <x:c r="I226" s="92"/>
      <x:c r="J226" s="92"/>
      <x:c r="K226" s="92"/>
      <x:c r="L226" s="43"/>
      <x:c r="M226" s="68"/>
      <x:c r="N226" s="43"/>
      <x:c r="O226" s="92"/>
      <x:c r="P226" s="92"/>
      <x:c r="Q226" s="92"/>
      <x:c r="R226" s="92"/>
      <x:c r="S226" s="92"/>
      <x:c r="T226" s="92"/>
      <x:c r="U226" s="92"/>
      <x:c r="V226" s="92"/>
      <x:c r="W226" s="92"/>
      <x:c r="X226" s="92"/>
      <x:c r="Y226" s="92"/>
      <x:c r="Z226" s="92"/>
    </x:row>
    <x:row r="227" ht="15" hidden="0" customHeight="1">
      <x:c r="A227" s="92"/>
      <x:c r="B227" s="92"/>
      <x:c r="C227" s="92"/>
      <x:c r="D227" s="92"/>
      <x:c r="E227" s="92"/>
      <x:c r="F227" s="92"/>
      <x:c r="G227" s="92"/>
      <x:c r="H227" s="92"/>
      <x:c r="I227" s="92"/>
      <x:c r="J227" s="92"/>
      <x:c r="K227" s="92"/>
      <x:c r="L227" s="43"/>
      <x:c r="M227" s="68"/>
      <x:c r="N227" s="43"/>
      <x:c r="O227" s="92"/>
      <x:c r="P227" s="92"/>
      <x:c r="Q227" s="92"/>
      <x:c r="R227" s="92"/>
      <x:c r="S227" s="92"/>
      <x:c r="T227" s="92"/>
      <x:c r="U227" s="92"/>
      <x:c r="V227" s="92"/>
      <x:c r="W227" s="92"/>
      <x:c r="X227" s="92"/>
      <x:c r="Y227" s="92"/>
      <x:c r="Z227" s="92"/>
    </x:row>
    <x:row r="228" ht="15" hidden="0" customHeight="1">
      <x:c r="A228" s="92"/>
      <x:c r="B228" s="92"/>
      <x:c r="C228" s="92"/>
      <x:c r="D228" s="92"/>
      <x:c r="E228" s="92"/>
      <x:c r="F228" s="92"/>
      <x:c r="G228" s="92"/>
      <x:c r="H228" s="92"/>
      <x:c r="I228" s="92"/>
      <x:c r="J228" s="92"/>
      <x:c r="K228" s="92"/>
      <x:c r="L228" s="43"/>
      <x:c r="M228" s="68"/>
      <x:c r="N228" s="43"/>
      <x:c r="O228" s="92"/>
      <x:c r="P228" s="92"/>
      <x:c r="Q228" s="92"/>
      <x:c r="R228" s="92"/>
      <x:c r="S228" s="92"/>
      <x:c r="T228" s="92"/>
      <x:c r="U228" s="92"/>
      <x:c r="V228" s="92"/>
      <x:c r="W228" s="92"/>
      <x:c r="X228" s="92"/>
      <x:c r="Y228" s="92"/>
      <x:c r="Z228" s="92"/>
    </x:row>
    <x:row r="229" ht="15" hidden="0" customHeight="1">
      <x:c r="A229" s="92"/>
      <x:c r="B229" s="92"/>
      <x:c r="C229" s="92"/>
      <x:c r="D229" s="92"/>
      <x:c r="E229" s="92"/>
      <x:c r="F229" s="92"/>
      <x:c r="G229" s="92"/>
      <x:c r="H229" s="92"/>
      <x:c r="I229" s="92"/>
      <x:c r="J229" s="92"/>
      <x:c r="K229" s="92"/>
      <x:c r="L229" s="43"/>
      <x:c r="M229" s="68"/>
      <x:c r="N229" s="43"/>
      <x:c r="O229" s="92"/>
      <x:c r="P229" s="92"/>
      <x:c r="Q229" s="92"/>
      <x:c r="R229" s="92"/>
      <x:c r="S229" s="92"/>
      <x:c r="T229" s="92"/>
      <x:c r="U229" s="92"/>
      <x:c r="V229" s="92"/>
      <x:c r="W229" s="92"/>
      <x:c r="X229" s="92"/>
      <x:c r="Y229" s="92"/>
      <x:c r="Z229" s="92"/>
    </x:row>
    <x:row r="230" ht="15" hidden="0" customHeight="1">
      <x:c r="A230" s="92"/>
      <x:c r="B230" s="92"/>
      <x:c r="C230" s="92"/>
      <x:c r="D230" s="92"/>
      <x:c r="E230" s="92"/>
      <x:c r="F230" s="92"/>
      <x:c r="G230" s="92"/>
      <x:c r="H230" s="92"/>
      <x:c r="I230" s="92"/>
      <x:c r="J230" s="92"/>
      <x:c r="K230" s="92"/>
      <x:c r="L230" s="43"/>
      <x:c r="M230" s="68"/>
      <x:c r="N230" s="43"/>
      <x:c r="O230" s="92"/>
      <x:c r="P230" s="92"/>
      <x:c r="Q230" s="92"/>
      <x:c r="R230" s="92"/>
      <x:c r="S230" s="92"/>
      <x:c r="T230" s="92"/>
      <x:c r="U230" s="92"/>
      <x:c r="V230" s="92"/>
      <x:c r="W230" s="92"/>
      <x:c r="X230" s="92"/>
      <x:c r="Y230" s="92"/>
      <x:c r="Z230" s="92"/>
    </x:row>
    <x:row r="231" ht="15" hidden="0" customHeight="1">
      <x:c r="A231" s="92"/>
      <x:c r="B231" s="92"/>
      <x:c r="C231" s="92"/>
      <x:c r="D231" s="92"/>
      <x:c r="E231" s="92"/>
      <x:c r="F231" s="92"/>
      <x:c r="G231" s="92"/>
      <x:c r="H231" s="92"/>
      <x:c r="I231" s="92"/>
      <x:c r="J231" s="92"/>
      <x:c r="K231" s="92"/>
      <x:c r="L231" s="43"/>
      <x:c r="M231" s="68"/>
      <x:c r="N231" s="43"/>
      <x:c r="O231" s="92"/>
      <x:c r="P231" s="92"/>
      <x:c r="Q231" s="92"/>
      <x:c r="R231" s="92"/>
      <x:c r="S231" s="92"/>
      <x:c r="T231" s="92"/>
      <x:c r="U231" s="92"/>
      <x:c r="V231" s="92"/>
      <x:c r="W231" s="92"/>
      <x:c r="X231" s="92"/>
      <x:c r="Y231" s="92"/>
      <x:c r="Z231" s="92"/>
    </x:row>
    <x:row r="232" ht="15" hidden="0" customHeight="1">
      <x:c r="A232" s="92"/>
      <x:c r="B232" s="92"/>
      <x:c r="C232" s="92"/>
      <x:c r="D232" s="92"/>
      <x:c r="E232" s="92"/>
      <x:c r="F232" s="92"/>
      <x:c r="G232" s="92"/>
      <x:c r="H232" s="92"/>
      <x:c r="I232" s="92"/>
      <x:c r="J232" s="92"/>
      <x:c r="K232" s="92"/>
      <x:c r="L232" s="43"/>
      <x:c r="M232" s="68"/>
      <x:c r="N232" s="43"/>
      <x:c r="O232" s="92"/>
      <x:c r="P232" s="92"/>
      <x:c r="Q232" s="92"/>
      <x:c r="R232" s="92"/>
      <x:c r="S232" s="92"/>
      <x:c r="T232" s="92"/>
      <x:c r="U232" s="92"/>
      <x:c r="V232" s="92"/>
      <x:c r="W232" s="92"/>
      <x:c r="X232" s="92"/>
      <x:c r="Y232" s="92"/>
      <x:c r="Z232" s="92"/>
    </x:row>
    <x:row r="233" ht="15" hidden="0" customHeight="1">
      <x:c r="A233" s="92"/>
      <x:c r="B233" s="92"/>
      <x:c r="C233" s="92"/>
      <x:c r="D233" s="92"/>
      <x:c r="E233" s="92"/>
      <x:c r="F233" s="92"/>
      <x:c r="G233" s="92"/>
      <x:c r="H233" s="92"/>
      <x:c r="I233" s="92"/>
      <x:c r="J233" s="92"/>
      <x:c r="K233" s="92"/>
      <x:c r="L233" s="43"/>
      <x:c r="M233" s="68"/>
      <x:c r="N233" s="43"/>
      <x:c r="O233" s="92"/>
      <x:c r="P233" s="92"/>
      <x:c r="Q233" s="92"/>
      <x:c r="R233" s="92"/>
      <x:c r="S233" s="92"/>
      <x:c r="T233" s="92"/>
      <x:c r="U233" s="92"/>
      <x:c r="V233" s="92"/>
      <x:c r="W233" s="92"/>
      <x:c r="X233" s="92"/>
      <x:c r="Y233" s="92"/>
      <x:c r="Z233" s="92"/>
    </x:row>
    <x:row r="234" ht="15" hidden="0" customHeight="1">
      <x:c r="A234" s="92"/>
      <x:c r="B234" s="92"/>
      <x:c r="C234" s="92"/>
      <x:c r="D234" s="92"/>
      <x:c r="E234" s="92"/>
      <x:c r="F234" s="92"/>
      <x:c r="G234" s="92"/>
      <x:c r="H234" s="92"/>
      <x:c r="I234" s="92"/>
      <x:c r="J234" s="92"/>
      <x:c r="K234" s="92"/>
      <x:c r="L234" s="43"/>
      <x:c r="M234" s="68"/>
      <x:c r="N234" s="43"/>
      <x:c r="O234" s="92"/>
      <x:c r="P234" s="92"/>
      <x:c r="Q234" s="92"/>
      <x:c r="R234" s="92"/>
      <x:c r="S234" s="92"/>
      <x:c r="T234" s="92"/>
      <x:c r="U234" s="92"/>
      <x:c r="V234" s="92"/>
      <x:c r="W234" s="92"/>
      <x:c r="X234" s="92"/>
      <x:c r="Y234" s="92"/>
      <x:c r="Z234" s="92"/>
    </x:row>
    <x:row r="235" ht="15" hidden="0" customHeight="1">
      <x:c r="A235" s="92"/>
      <x:c r="B235" s="92"/>
      <x:c r="C235" s="92"/>
      <x:c r="D235" s="92"/>
      <x:c r="E235" s="92"/>
      <x:c r="F235" s="92"/>
      <x:c r="G235" s="92"/>
      <x:c r="H235" s="92"/>
      <x:c r="I235" s="92"/>
      <x:c r="J235" s="92"/>
      <x:c r="K235" s="92"/>
      <x:c r="L235" s="43"/>
      <x:c r="M235" s="68"/>
      <x:c r="N235" s="43"/>
      <x:c r="O235" s="92"/>
      <x:c r="P235" s="92"/>
      <x:c r="Q235" s="92"/>
      <x:c r="R235" s="92"/>
      <x:c r="S235" s="92"/>
      <x:c r="T235" s="92"/>
      <x:c r="U235" s="92"/>
      <x:c r="V235" s="92"/>
      <x:c r="W235" s="92"/>
      <x:c r="X235" s="92"/>
      <x:c r="Y235" s="92"/>
      <x:c r="Z235" s="92"/>
    </x:row>
    <x:row r="236" ht="15" hidden="0" customHeight="1">
      <x:c r="A236" s="92"/>
      <x:c r="B236" s="92"/>
      <x:c r="C236" s="92"/>
      <x:c r="D236" s="92"/>
      <x:c r="E236" s="92"/>
      <x:c r="F236" s="92"/>
      <x:c r="G236" s="92"/>
      <x:c r="H236" s="92"/>
      <x:c r="I236" s="92"/>
      <x:c r="J236" s="92"/>
      <x:c r="K236" s="92"/>
      <x:c r="L236" s="43"/>
      <x:c r="M236" s="68"/>
      <x:c r="N236" s="43"/>
      <x:c r="O236" s="92"/>
      <x:c r="P236" s="92"/>
      <x:c r="Q236" s="92"/>
      <x:c r="R236" s="92"/>
      <x:c r="S236" s="92"/>
      <x:c r="T236" s="92"/>
      <x:c r="U236" s="92"/>
      <x:c r="V236" s="92"/>
      <x:c r="W236" s="92"/>
      <x:c r="X236" s="92"/>
      <x:c r="Y236" s="92"/>
      <x:c r="Z236" s="92"/>
    </x:row>
    <x:row r="237" ht="15" hidden="0" customHeight="1">
      <x:c r="A237" s="92"/>
      <x:c r="B237" s="92"/>
      <x:c r="C237" s="92"/>
      <x:c r="D237" s="92"/>
      <x:c r="E237" s="92"/>
      <x:c r="F237" s="92"/>
      <x:c r="G237" s="92"/>
      <x:c r="H237" s="92"/>
      <x:c r="I237" s="92"/>
      <x:c r="J237" s="92"/>
      <x:c r="K237" s="92"/>
      <x:c r="L237" s="43"/>
      <x:c r="M237" s="68"/>
      <x:c r="N237" s="43"/>
      <x:c r="O237" s="92"/>
      <x:c r="P237" s="92"/>
      <x:c r="Q237" s="92"/>
      <x:c r="R237" s="92"/>
      <x:c r="S237" s="92"/>
      <x:c r="T237" s="92"/>
      <x:c r="U237" s="92"/>
      <x:c r="V237" s="92"/>
      <x:c r="W237" s="92"/>
      <x:c r="X237" s="92"/>
      <x:c r="Y237" s="92"/>
      <x:c r="Z237" s="92"/>
    </x:row>
    <x:row r="238" ht="15" hidden="0" customHeight="1">
      <x:c r="A238" s="92"/>
      <x:c r="B238" s="92"/>
      <x:c r="C238" s="92"/>
      <x:c r="D238" s="92"/>
      <x:c r="E238" s="92"/>
      <x:c r="F238" s="92"/>
      <x:c r="G238" s="92"/>
      <x:c r="H238" s="92"/>
      <x:c r="I238" s="92"/>
      <x:c r="J238" s="92"/>
      <x:c r="K238" s="92"/>
      <x:c r="L238" s="43"/>
      <x:c r="M238" s="68"/>
      <x:c r="N238" s="43"/>
      <x:c r="O238" s="92"/>
      <x:c r="P238" s="92"/>
      <x:c r="Q238" s="92"/>
      <x:c r="R238" s="92"/>
      <x:c r="S238" s="92"/>
      <x:c r="T238" s="92"/>
      <x:c r="U238" s="92"/>
      <x:c r="V238" s="92"/>
      <x:c r="W238" s="92"/>
      <x:c r="X238" s="92"/>
      <x:c r="Y238" s="92"/>
      <x:c r="Z238" s="92"/>
    </x:row>
    <x:row r="239" ht="15" hidden="0" customHeight="1">
      <x:c r="A239" s="92"/>
      <x:c r="B239" s="92"/>
      <x:c r="C239" s="92"/>
      <x:c r="D239" s="92"/>
      <x:c r="E239" s="92"/>
      <x:c r="F239" s="92"/>
      <x:c r="G239" s="92"/>
      <x:c r="H239" s="92"/>
      <x:c r="I239" s="92"/>
      <x:c r="J239" s="92"/>
      <x:c r="K239" s="92"/>
      <x:c r="L239" s="43"/>
      <x:c r="M239" s="68"/>
      <x:c r="N239" s="43"/>
      <x:c r="O239" s="92"/>
      <x:c r="P239" s="92"/>
      <x:c r="Q239" s="92"/>
      <x:c r="R239" s="92"/>
      <x:c r="S239" s="92"/>
      <x:c r="T239" s="92"/>
      <x:c r="U239" s="92"/>
      <x:c r="V239" s="92"/>
      <x:c r="W239" s="92"/>
      <x:c r="X239" s="92"/>
      <x:c r="Y239" s="92"/>
      <x:c r="Z239" s="92"/>
    </x:row>
    <x:row r="240" ht="15" hidden="0" customHeight="1">
      <x:c r="A240" s="92"/>
      <x:c r="B240" s="92"/>
      <x:c r="C240" s="92"/>
      <x:c r="D240" s="92"/>
      <x:c r="E240" s="92"/>
      <x:c r="F240" s="92"/>
      <x:c r="G240" s="92"/>
      <x:c r="H240" s="92"/>
      <x:c r="I240" s="92"/>
      <x:c r="J240" s="92"/>
      <x:c r="K240" s="92"/>
      <x:c r="L240" s="43"/>
      <x:c r="M240" s="68"/>
      <x:c r="N240" s="43"/>
      <x:c r="O240" s="92"/>
      <x:c r="P240" s="92"/>
      <x:c r="Q240" s="92"/>
      <x:c r="R240" s="92"/>
      <x:c r="S240" s="92"/>
      <x:c r="T240" s="92"/>
      <x:c r="U240" s="92"/>
      <x:c r="V240" s="92"/>
      <x:c r="W240" s="92"/>
      <x:c r="X240" s="92"/>
      <x:c r="Y240" s="92"/>
      <x:c r="Z240" s="92"/>
    </x:row>
    <x:row r="241" ht="15" hidden="0" customHeight="1">
      <x:c r="A241" s="92"/>
      <x:c r="B241" s="92"/>
      <x:c r="C241" s="92"/>
      <x:c r="D241" s="92"/>
      <x:c r="E241" s="92"/>
      <x:c r="F241" s="92"/>
      <x:c r="G241" s="92"/>
      <x:c r="H241" s="92"/>
      <x:c r="I241" s="92"/>
      <x:c r="J241" s="92"/>
      <x:c r="K241" s="92"/>
      <x:c r="L241" s="43"/>
      <x:c r="M241" s="68"/>
      <x:c r="N241" s="43"/>
      <x:c r="O241" s="92"/>
      <x:c r="P241" s="92"/>
      <x:c r="Q241" s="92"/>
      <x:c r="R241" s="92"/>
      <x:c r="S241" s="92"/>
      <x:c r="T241" s="92"/>
      <x:c r="U241" s="92"/>
      <x:c r="V241" s="92"/>
      <x:c r="W241" s="92"/>
      <x:c r="X241" s="92"/>
      <x:c r="Y241" s="92"/>
      <x:c r="Z241" s="92"/>
    </x:row>
    <x:row r="242" ht="15" hidden="0" customHeight="1">
      <x:c r="A242" s="92"/>
      <x:c r="B242" s="92"/>
      <x:c r="C242" s="92"/>
      <x:c r="D242" s="92"/>
      <x:c r="E242" s="92"/>
      <x:c r="F242" s="92"/>
      <x:c r="G242" s="92"/>
      <x:c r="H242" s="92"/>
      <x:c r="I242" s="92"/>
      <x:c r="J242" s="92"/>
      <x:c r="K242" s="92"/>
      <x:c r="L242" s="43"/>
      <x:c r="M242" s="68"/>
      <x:c r="N242" s="43"/>
      <x:c r="O242" s="92"/>
      <x:c r="P242" s="92"/>
      <x:c r="Q242" s="92"/>
      <x:c r="R242" s="92"/>
      <x:c r="S242" s="92"/>
      <x:c r="T242" s="92"/>
      <x:c r="U242" s="92"/>
      <x:c r="V242" s="92"/>
      <x:c r="W242" s="92"/>
      <x:c r="X242" s="92"/>
      <x:c r="Y242" s="92"/>
      <x:c r="Z242" s="92"/>
    </x:row>
    <x:row r="243" ht="15" hidden="0" customHeight="1">
      <x:c r="A243" s="92"/>
      <x:c r="B243" s="92"/>
      <x:c r="C243" s="92"/>
      <x:c r="D243" s="92"/>
      <x:c r="E243" s="92"/>
      <x:c r="F243" s="92"/>
      <x:c r="G243" s="92"/>
      <x:c r="H243" s="92"/>
      <x:c r="I243" s="92"/>
      <x:c r="J243" s="92"/>
      <x:c r="K243" s="92"/>
      <x:c r="L243" s="43"/>
      <x:c r="M243" s="68"/>
      <x:c r="N243" s="43"/>
      <x:c r="O243" s="92"/>
      <x:c r="P243" s="92"/>
      <x:c r="Q243" s="92"/>
      <x:c r="R243" s="92"/>
      <x:c r="S243" s="92"/>
      <x:c r="T243" s="92"/>
      <x:c r="U243" s="92"/>
      <x:c r="V243" s="92"/>
      <x:c r="W243" s="92"/>
      <x:c r="X243" s="92"/>
      <x:c r="Y243" s="92"/>
      <x:c r="Z243" s="92"/>
    </x:row>
    <x:row r="244" ht="15" hidden="0" customHeight="1">
      <x:c r="A244" s="92"/>
      <x:c r="B244" s="92"/>
      <x:c r="C244" s="92"/>
      <x:c r="D244" s="92"/>
      <x:c r="E244" s="92"/>
      <x:c r="F244" s="92"/>
      <x:c r="G244" s="92"/>
      <x:c r="H244" s="92"/>
      <x:c r="I244" s="92"/>
      <x:c r="J244" s="92"/>
      <x:c r="K244" s="92"/>
      <x:c r="L244" s="43"/>
      <x:c r="M244" s="68"/>
      <x:c r="N244" s="43"/>
      <x:c r="O244" s="92"/>
      <x:c r="P244" s="92"/>
      <x:c r="Q244" s="92"/>
      <x:c r="R244" s="92"/>
      <x:c r="S244" s="92"/>
      <x:c r="T244" s="92"/>
      <x:c r="U244" s="92"/>
      <x:c r="V244" s="92"/>
      <x:c r="W244" s="92"/>
      <x:c r="X244" s="92"/>
      <x:c r="Y244" s="92"/>
      <x:c r="Z244" s="92"/>
    </x:row>
    <x:row r="245" ht="15" hidden="0" customHeight="1">
      <x:c r="A245" s="92"/>
      <x:c r="B245" s="92"/>
      <x:c r="C245" s="92"/>
      <x:c r="D245" s="92"/>
      <x:c r="E245" s="92"/>
      <x:c r="F245" s="92"/>
      <x:c r="G245" s="92"/>
      <x:c r="H245" s="92"/>
      <x:c r="I245" s="92"/>
      <x:c r="J245" s="92"/>
      <x:c r="K245" s="92"/>
      <x:c r="L245" s="43"/>
      <x:c r="M245" s="68"/>
      <x:c r="N245" s="43"/>
      <x:c r="O245" s="92"/>
      <x:c r="P245" s="92"/>
      <x:c r="Q245" s="92"/>
      <x:c r="R245" s="92"/>
      <x:c r="S245" s="92"/>
      <x:c r="T245" s="92"/>
      <x:c r="U245" s="92"/>
      <x:c r="V245" s="92"/>
      <x:c r="W245" s="92"/>
      <x:c r="X245" s="92"/>
      <x:c r="Y245" s="92"/>
      <x:c r="Z245" s="92"/>
    </x:row>
    <x:row r="246" ht="15" hidden="0" customHeight="1">
      <x:c r="A246" s="92"/>
      <x:c r="B246" s="92"/>
      <x:c r="C246" s="92"/>
      <x:c r="D246" s="92"/>
      <x:c r="E246" s="92"/>
      <x:c r="F246" s="92"/>
      <x:c r="G246" s="92"/>
      <x:c r="H246" s="92"/>
      <x:c r="I246" s="92"/>
      <x:c r="J246" s="92"/>
      <x:c r="K246" s="92"/>
      <x:c r="L246" s="43"/>
      <x:c r="M246" s="68"/>
      <x:c r="N246" s="43"/>
      <x:c r="O246" s="92"/>
      <x:c r="P246" s="92"/>
      <x:c r="Q246" s="92"/>
      <x:c r="R246" s="92"/>
      <x:c r="S246" s="92"/>
      <x:c r="T246" s="92"/>
      <x:c r="U246" s="92"/>
      <x:c r="V246" s="92"/>
      <x:c r="W246" s="92"/>
      <x:c r="X246" s="92"/>
      <x:c r="Y246" s="92"/>
      <x:c r="Z246" s="92"/>
    </x:row>
    <x:row r="247" ht="15" hidden="0" customHeight="1">
      <x:c r="A247" s="92"/>
      <x:c r="B247" s="92"/>
      <x:c r="C247" s="92"/>
      <x:c r="D247" s="92"/>
      <x:c r="E247" s="92"/>
      <x:c r="F247" s="92"/>
      <x:c r="G247" s="92"/>
      <x:c r="H247" s="92"/>
      <x:c r="I247" s="92"/>
      <x:c r="J247" s="92"/>
      <x:c r="K247" s="92"/>
      <x:c r="L247" s="43"/>
      <x:c r="M247" s="68"/>
      <x:c r="N247" s="43"/>
      <x:c r="O247" s="92"/>
      <x:c r="P247" s="92"/>
      <x:c r="Q247" s="92"/>
      <x:c r="R247" s="92"/>
      <x:c r="S247" s="92"/>
      <x:c r="T247" s="92"/>
      <x:c r="U247" s="92"/>
      <x:c r="V247" s="92"/>
      <x:c r="W247" s="92"/>
      <x:c r="X247" s="92"/>
      <x:c r="Y247" s="92"/>
      <x:c r="Z247" s="92"/>
    </x:row>
    <x:row r="248" ht="15" hidden="0" customHeight="1">
      <x:c r="A248" s="92"/>
      <x:c r="B248" s="92"/>
      <x:c r="C248" s="92"/>
      <x:c r="D248" s="92"/>
      <x:c r="E248" s="92"/>
      <x:c r="F248" s="92"/>
      <x:c r="G248" s="92"/>
      <x:c r="H248" s="92"/>
      <x:c r="I248" s="92"/>
      <x:c r="J248" s="92"/>
      <x:c r="K248" s="92"/>
      <x:c r="L248" s="43"/>
      <x:c r="M248" s="68"/>
      <x:c r="N248" s="43"/>
      <x:c r="O248" s="92"/>
      <x:c r="P248" s="92"/>
      <x:c r="Q248" s="92"/>
      <x:c r="R248" s="92"/>
      <x:c r="S248" s="92"/>
      <x:c r="T248" s="92"/>
      <x:c r="U248" s="92"/>
      <x:c r="V248" s="92"/>
      <x:c r="W248" s="92"/>
      <x:c r="X248" s="92"/>
      <x:c r="Y248" s="92"/>
      <x:c r="Z248" s="92"/>
    </x:row>
    <x:row r="249" ht="15" hidden="0" customHeight="1">
      <x:c r="A249" s="92"/>
      <x:c r="B249" s="92"/>
      <x:c r="C249" s="92"/>
      <x:c r="D249" s="92"/>
      <x:c r="E249" s="92"/>
      <x:c r="F249" s="92"/>
      <x:c r="G249" s="92"/>
      <x:c r="H249" s="92"/>
      <x:c r="I249" s="92"/>
      <x:c r="J249" s="92"/>
      <x:c r="K249" s="92"/>
      <x:c r="L249" s="43"/>
      <x:c r="M249" s="68"/>
      <x:c r="N249" s="43"/>
      <x:c r="O249" s="92"/>
      <x:c r="P249" s="92"/>
      <x:c r="Q249" s="92"/>
      <x:c r="R249" s="92"/>
      <x:c r="S249" s="92"/>
      <x:c r="T249" s="92"/>
      <x:c r="U249" s="92"/>
      <x:c r="V249" s="92"/>
      <x:c r="W249" s="92"/>
      <x:c r="X249" s="92"/>
      <x:c r="Y249" s="92"/>
      <x:c r="Z249" s="92"/>
    </x:row>
    <x:row r="250" ht="15" hidden="0" customHeight="1">
      <x:c r="A250" s="92"/>
      <x:c r="B250" s="92"/>
      <x:c r="C250" s="92"/>
      <x:c r="D250" s="92"/>
      <x:c r="E250" s="92"/>
      <x:c r="F250" s="92"/>
      <x:c r="G250" s="92"/>
      <x:c r="H250" s="92"/>
      <x:c r="I250" s="92"/>
      <x:c r="J250" s="92"/>
      <x:c r="K250" s="92"/>
      <x:c r="L250" s="43"/>
      <x:c r="M250" s="68"/>
      <x:c r="N250" s="43"/>
      <x:c r="O250" s="92"/>
      <x:c r="P250" s="92"/>
      <x:c r="Q250" s="92"/>
      <x:c r="R250" s="92"/>
      <x:c r="S250" s="92"/>
      <x:c r="T250" s="92"/>
      <x:c r="U250" s="92"/>
      <x:c r="V250" s="92"/>
      <x:c r="W250" s="92"/>
      <x:c r="X250" s="92"/>
      <x:c r="Y250" s="92"/>
      <x:c r="Z250" s="92"/>
    </x:row>
    <x:row r="251" ht="15" hidden="0" customHeight="1">
      <x:c r="A251" s="92"/>
      <x:c r="B251" s="92"/>
      <x:c r="C251" s="92"/>
      <x:c r="D251" s="92"/>
      <x:c r="E251" s="92"/>
      <x:c r="F251" s="92"/>
      <x:c r="G251" s="92"/>
      <x:c r="H251" s="92"/>
      <x:c r="I251" s="92"/>
      <x:c r="J251" s="92"/>
      <x:c r="K251" s="92"/>
      <x:c r="L251" s="43"/>
      <x:c r="M251" s="68"/>
      <x:c r="N251" s="43"/>
      <x:c r="O251" s="92"/>
      <x:c r="P251" s="92"/>
      <x:c r="Q251" s="92"/>
      <x:c r="R251" s="92"/>
      <x:c r="S251" s="92"/>
      <x:c r="T251" s="92"/>
      <x:c r="U251" s="92"/>
      <x:c r="V251" s="92"/>
      <x:c r="W251" s="92"/>
      <x:c r="X251" s="92"/>
      <x:c r="Y251" s="92"/>
      <x:c r="Z251" s="92"/>
    </x:row>
    <x:row r="252" ht="15" hidden="0" customHeight="1">
      <x:c r="A252" s="92"/>
      <x:c r="B252" s="92"/>
      <x:c r="C252" s="92"/>
      <x:c r="D252" s="92"/>
      <x:c r="E252" s="92"/>
      <x:c r="F252" s="92"/>
      <x:c r="G252" s="92"/>
      <x:c r="H252" s="92"/>
      <x:c r="I252" s="92"/>
      <x:c r="J252" s="92"/>
      <x:c r="K252" s="92"/>
      <x:c r="L252" s="43"/>
      <x:c r="M252" s="68"/>
      <x:c r="N252" s="43"/>
      <x:c r="O252" s="92"/>
      <x:c r="P252" s="92"/>
      <x:c r="Q252" s="92"/>
      <x:c r="R252" s="92"/>
      <x:c r="S252" s="92"/>
      <x:c r="T252" s="92"/>
      <x:c r="U252" s="92"/>
      <x:c r="V252" s="92"/>
      <x:c r="W252" s="92"/>
      <x:c r="X252" s="92"/>
      <x:c r="Y252" s="92"/>
      <x:c r="Z252" s="92"/>
    </x:row>
    <x:row r="253" ht="15" hidden="0" customHeight="1">
      <x:c r="A253" s="92"/>
      <x:c r="B253" s="92"/>
      <x:c r="C253" s="92"/>
      <x:c r="D253" s="92"/>
      <x:c r="E253" s="92"/>
      <x:c r="F253" s="92"/>
      <x:c r="G253" s="92"/>
      <x:c r="H253" s="92"/>
      <x:c r="I253" s="92"/>
      <x:c r="J253" s="92"/>
      <x:c r="K253" s="92"/>
      <x:c r="L253" s="43"/>
      <x:c r="M253" s="68"/>
      <x:c r="N253" s="43"/>
      <x:c r="O253" s="92"/>
      <x:c r="P253" s="92"/>
      <x:c r="Q253" s="92"/>
      <x:c r="R253" s="92"/>
      <x:c r="S253" s="92"/>
      <x:c r="T253" s="92"/>
      <x:c r="U253" s="92"/>
      <x:c r="V253" s="92"/>
      <x:c r="W253" s="92"/>
      <x:c r="X253" s="92"/>
      <x:c r="Y253" s="92"/>
      <x:c r="Z253" s="92"/>
    </x:row>
    <x:row r="254" ht="15" hidden="0" customHeight="1">
      <x:c r="A254" s="92"/>
      <x:c r="B254" s="92"/>
      <x:c r="C254" s="92"/>
      <x:c r="D254" s="92"/>
      <x:c r="E254" s="92"/>
      <x:c r="F254" s="92"/>
      <x:c r="G254" s="92"/>
      <x:c r="H254" s="92"/>
      <x:c r="I254" s="92"/>
      <x:c r="J254" s="92"/>
      <x:c r="K254" s="92"/>
      <x:c r="L254" s="43"/>
      <x:c r="M254" s="68"/>
      <x:c r="N254" s="43"/>
      <x:c r="O254" s="92"/>
      <x:c r="P254" s="92"/>
      <x:c r="Q254" s="92"/>
      <x:c r="R254" s="92"/>
      <x:c r="S254" s="92"/>
      <x:c r="T254" s="92"/>
      <x:c r="U254" s="92"/>
      <x:c r="V254" s="92"/>
      <x:c r="W254" s="92"/>
      <x:c r="X254" s="92"/>
      <x:c r="Y254" s="92"/>
      <x:c r="Z254" s="92"/>
    </x:row>
    <x:row r="255" ht="15" hidden="0" customHeight="1">
      <x:c r="A255" s="92"/>
      <x:c r="B255" s="92"/>
      <x:c r="C255" s="92"/>
      <x:c r="D255" s="92"/>
      <x:c r="E255" s="92"/>
      <x:c r="F255" s="92"/>
      <x:c r="G255" s="92"/>
      <x:c r="H255" s="92"/>
      <x:c r="I255" s="92"/>
      <x:c r="J255" s="92"/>
      <x:c r="K255" s="92"/>
      <x:c r="L255" s="43"/>
      <x:c r="M255" s="68"/>
      <x:c r="N255" s="43"/>
      <x:c r="O255" s="92"/>
      <x:c r="P255" s="92"/>
      <x:c r="Q255" s="92"/>
      <x:c r="R255" s="92"/>
      <x:c r="S255" s="92"/>
      <x:c r="T255" s="92"/>
      <x:c r="U255" s="92"/>
      <x:c r="V255" s="92"/>
      <x:c r="W255" s="92"/>
      <x:c r="X255" s="92"/>
      <x:c r="Y255" s="92"/>
      <x:c r="Z255" s="92"/>
    </x:row>
    <x:row r="256" ht="15" hidden="0" customHeight="1">
      <x:c r="A256" s="92"/>
      <x:c r="B256" s="92"/>
      <x:c r="C256" s="92"/>
      <x:c r="D256" s="92"/>
      <x:c r="E256" s="92"/>
      <x:c r="F256" s="92"/>
      <x:c r="G256" s="92"/>
      <x:c r="H256" s="92"/>
      <x:c r="I256" s="92"/>
      <x:c r="J256" s="92"/>
      <x:c r="K256" s="92"/>
      <x:c r="L256" s="43"/>
      <x:c r="M256" s="68"/>
      <x:c r="N256" s="43"/>
      <x:c r="O256" s="92"/>
      <x:c r="P256" s="92"/>
      <x:c r="Q256" s="92"/>
      <x:c r="R256" s="92"/>
      <x:c r="S256" s="92"/>
      <x:c r="T256" s="92"/>
      <x:c r="U256" s="92"/>
      <x:c r="V256" s="92"/>
      <x:c r="W256" s="92"/>
      <x:c r="X256" s="92"/>
      <x:c r="Y256" s="92"/>
      <x:c r="Z256" s="92"/>
    </x:row>
    <x:row r="257" ht="15" hidden="0" customHeight="1">
      <x:c r="A257" s="92"/>
      <x:c r="B257" s="92"/>
      <x:c r="C257" s="92"/>
      <x:c r="D257" s="92"/>
      <x:c r="E257" s="92"/>
      <x:c r="F257" s="92"/>
      <x:c r="G257" s="92"/>
      <x:c r="H257" s="92"/>
      <x:c r="I257" s="92"/>
      <x:c r="J257" s="92"/>
      <x:c r="K257" s="92"/>
      <x:c r="L257" s="43"/>
      <x:c r="M257" s="68"/>
      <x:c r="N257" s="43"/>
      <x:c r="O257" s="92"/>
      <x:c r="P257" s="92"/>
      <x:c r="Q257" s="92"/>
      <x:c r="R257" s="92"/>
      <x:c r="S257" s="92"/>
      <x:c r="T257" s="92"/>
      <x:c r="U257" s="92"/>
      <x:c r="V257" s="92"/>
      <x:c r="W257" s="92"/>
      <x:c r="X257" s="92"/>
      <x:c r="Y257" s="92"/>
      <x:c r="Z257" s="92"/>
    </x:row>
    <x:row r="258" ht="15" hidden="0" customHeight="1">
      <x:c r="A258" s="92"/>
      <x:c r="B258" s="92"/>
      <x:c r="C258" s="92"/>
      <x:c r="D258" s="92"/>
      <x:c r="E258" s="92"/>
      <x:c r="F258" s="92"/>
      <x:c r="G258" s="92"/>
      <x:c r="H258" s="92"/>
      <x:c r="I258" s="92"/>
      <x:c r="J258" s="92"/>
      <x:c r="K258" s="92"/>
      <x:c r="L258" s="43"/>
      <x:c r="M258" s="68"/>
      <x:c r="N258" s="43"/>
      <x:c r="O258" s="92"/>
      <x:c r="P258" s="92"/>
      <x:c r="Q258" s="92"/>
      <x:c r="R258" s="92"/>
      <x:c r="S258" s="92"/>
      <x:c r="T258" s="92"/>
      <x:c r="U258" s="92"/>
      <x:c r="V258" s="92"/>
      <x:c r="W258" s="92"/>
      <x:c r="X258" s="92"/>
      <x:c r="Y258" s="92"/>
      <x:c r="Z258" s="92"/>
    </x:row>
    <x:row r="259" ht="15" hidden="0" customHeight="1">
      <x:c r="A259" s="92"/>
      <x:c r="B259" s="92"/>
      <x:c r="C259" s="92"/>
      <x:c r="D259" s="92"/>
      <x:c r="E259" s="92"/>
      <x:c r="F259" s="92"/>
      <x:c r="G259" s="92"/>
      <x:c r="H259" s="92"/>
      <x:c r="I259" s="92"/>
      <x:c r="J259" s="92"/>
      <x:c r="K259" s="92"/>
      <x:c r="L259" s="43"/>
      <x:c r="M259" s="68"/>
      <x:c r="N259" s="43"/>
      <x:c r="O259" s="92"/>
      <x:c r="P259" s="92"/>
      <x:c r="Q259" s="92"/>
      <x:c r="R259" s="92"/>
      <x:c r="S259" s="92"/>
      <x:c r="T259" s="92"/>
      <x:c r="U259" s="92"/>
      <x:c r="V259" s="92"/>
      <x:c r="W259" s="92"/>
      <x:c r="X259" s="92"/>
      <x:c r="Y259" s="92"/>
      <x:c r="Z259" s="92"/>
    </x:row>
    <x:row r="260" ht="15" hidden="0" customHeight="1">
      <x:c r="A260" s="92"/>
      <x:c r="B260" s="92"/>
      <x:c r="C260" s="92"/>
      <x:c r="D260" s="92"/>
      <x:c r="E260" s="92"/>
      <x:c r="F260" s="92"/>
      <x:c r="G260" s="92"/>
      <x:c r="H260" s="92"/>
      <x:c r="I260" s="92"/>
      <x:c r="J260" s="92"/>
      <x:c r="K260" s="92"/>
      <x:c r="L260" s="43"/>
      <x:c r="M260" s="68"/>
      <x:c r="N260" s="43"/>
      <x:c r="O260" s="92"/>
      <x:c r="P260" s="92"/>
      <x:c r="Q260" s="92"/>
      <x:c r="R260" s="92"/>
      <x:c r="S260" s="92"/>
      <x:c r="T260" s="92"/>
      <x:c r="U260" s="92"/>
      <x:c r="V260" s="92"/>
      <x:c r="W260" s="92"/>
      <x:c r="X260" s="92"/>
      <x:c r="Y260" s="92"/>
      <x:c r="Z260" s="92"/>
    </x:row>
    <x:row r="261" ht="15" hidden="0" customHeight="1">
      <x:c r="A261" s="92"/>
      <x:c r="B261" s="92"/>
      <x:c r="C261" s="92"/>
      <x:c r="D261" s="92"/>
      <x:c r="E261" s="92"/>
      <x:c r="F261" s="92"/>
      <x:c r="G261" s="92"/>
      <x:c r="H261" s="92"/>
      <x:c r="I261" s="92"/>
      <x:c r="J261" s="92"/>
      <x:c r="K261" s="92"/>
      <x:c r="L261" s="43"/>
      <x:c r="M261" s="68"/>
      <x:c r="N261" s="43"/>
      <x:c r="O261" s="92"/>
      <x:c r="P261" s="92"/>
      <x:c r="Q261" s="92"/>
      <x:c r="R261" s="92"/>
      <x:c r="S261" s="92"/>
      <x:c r="T261" s="92"/>
      <x:c r="U261" s="92"/>
      <x:c r="V261" s="92"/>
      <x:c r="W261" s="92"/>
      <x:c r="X261" s="92"/>
      <x:c r="Y261" s="92"/>
      <x:c r="Z261" s="92"/>
    </x:row>
    <x:row r="262" ht="15" hidden="0" customHeight="1">
      <x:c r="A262" s="92"/>
      <x:c r="B262" s="92"/>
      <x:c r="C262" s="92"/>
      <x:c r="D262" s="92"/>
      <x:c r="E262" s="92"/>
      <x:c r="F262" s="92"/>
      <x:c r="G262" s="92"/>
      <x:c r="H262" s="92"/>
      <x:c r="I262" s="92"/>
      <x:c r="J262" s="92"/>
      <x:c r="K262" s="92"/>
      <x:c r="L262" s="43"/>
      <x:c r="M262" s="68"/>
      <x:c r="N262" s="43"/>
      <x:c r="O262" s="92"/>
      <x:c r="P262" s="92"/>
      <x:c r="Q262" s="92"/>
      <x:c r="R262" s="92"/>
      <x:c r="S262" s="92"/>
      <x:c r="T262" s="92"/>
      <x:c r="U262" s="92"/>
      <x:c r="V262" s="92"/>
      <x:c r="W262" s="92"/>
      <x:c r="X262" s="92"/>
      <x:c r="Y262" s="92"/>
      <x:c r="Z262" s="92"/>
    </x:row>
    <x:row r="263" ht="15" hidden="0" customHeight="1">
      <x:c r="A263" s="92"/>
      <x:c r="B263" s="92"/>
      <x:c r="C263" s="92"/>
      <x:c r="D263" s="92"/>
      <x:c r="E263" s="92"/>
      <x:c r="F263" s="92"/>
      <x:c r="G263" s="92"/>
      <x:c r="H263" s="92"/>
      <x:c r="I263" s="92"/>
      <x:c r="J263" s="92"/>
      <x:c r="K263" s="92"/>
      <x:c r="L263" s="43"/>
      <x:c r="M263" s="68"/>
      <x:c r="N263" s="43"/>
      <x:c r="O263" s="92"/>
      <x:c r="P263" s="92"/>
      <x:c r="Q263" s="92"/>
      <x:c r="R263" s="92"/>
      <x:c r="S263" s="92"/>
      <x:c r="T263" s="92"/>
      <x:c r="U263" s="92"/>
      <x:c r="V263" s="92"/>
      <x:c r="W263" s="92"/>
      <x:c r="X263" s="92"/>
      <x:c r="Y263" s="92"/>
      <x:c r="Z263" s="92"/>
    </x:row>
    <x:row r="264" ht="15" hidden="0" customHeight="1">
      <x:c r="A264" s="92"/>
      <x:c r="B264" s="92"/>
      <x:c r="C264" s="92"/>
      <x:c r="D264" s="92"/>
      <x:c r="E264" s="92"/>
      <x:c r="F264" s="92"/>
      <x:c r="G264" s="92"/>
      <x:c r="H264" s="92"/>
      <x:c r="I264" s="92"/>
      <x:c r="J264" s="92"/>
      <x:c r="K264" s="92"/>
      <x:c r="L264" s="43"/>
      <x:c r="M264" s="68"/>
      <x:c r="N264" s="43"/>
      <x:c r="O264" s="92"/>
      <x:c r="P264" s="92"/>
      <x:c r="Q264" s="92"/>
      <x:c r="R264" s="92"/>
      <x:c r="S264" s="92"/>
      <x:c r="T264" s="92"/>
      <x:c r="U264" s="92"/>
      <x:c r="V264" s="92"/>
      <x:c r="W264" s="92"/>
      <x:c r="X264" s="92"/>
      <x:c r="Y264" s="92"/>
      <x:c r="Z264" s="92"/>
    </x:row>
    <x:row r="265" ht="15" hidden="0" customHeight="1">
      <x:c r="A265" s="92"/>
      <x:c r="B265" s="92"/>
      <x:c r="C265" s="92"/>
      <x:c r="D265" s="92"/>
      <x:c r="E265" s="92"/>
      <x:c r="F265" s="92"/>
      <x:c r="G265" s="92"/>
      <x:c r="H265" s="92"/>
      <x:c r="I265" s="92"/>
      <x:c r="J265" s="92"/>
      <x:c r="K265" s="92"/>
      <x:c r="L265" s="43"/>
      <x:c r="M265" s="68"/>
      <x:c r="N265" s="43"/>
      <x:c r="O265" s="92"/>
      <x:c r="P265" s="92"/>
      <x:c r="Q265" s="92"/>
      <x:c r="R265" s="92"/>
      <x:c r="S265" s="92"/>
      <x:c r="T265" s="92"/>
      <x:c r="U265" s="92"/>
      <x:c r="V265" s="92"/>
      <x:c r="W265" s="92"/>
      <x:c r="X265" s="92"/>
      <x:c r="Y265" s="92"/>
      <x:c r="Z265" s="92"/>
    </x:row>
    <x:row r="266" ht="15" hidden="0" customHeight="1">
      <x:c r="A266" s="92"/>
      <x:c r="B266" s="92"/>
      <x:c r="C266" s="92"/>
      <x:c r="D266" s="92"/>
      <x:c r="E266" s="92"/>
      <x:c r="F266" s="92"/>
      <x:c r="G266" s="92"/>
      <x:c r="H266" s="92"/>
      <x:c r="I266" s="92"/>
      <x:c r="J266" s="92"/>
      <x:c r="K266" s="92"/>
      <x:c r="L266" s="43"/>
      <x:c r="M266" s="68"/>
      <x:c r="N266" s="43"/>
      <x:c r="O266" s="92"/>
      <x:c r="P266" s="92"/>
      <x:c r="Q266" s="92"/>
      <x:c r="R266" s="92"/>
      <x:c r="S266" s="92"/>
      <x:c r="T266" s="92"/>
      <x:c r="U266" s="92"/>
      <x:c r="V266" s="92"/>
      <x:c r="W266" s="92"/>
      <x:c r="X266" s="92"/>
      <x:c r="Y266" s="92"/>
      <x:c r="Z266" s="92"/>
    </x:row>
    <x:row r="267" ht="15" hidden="0" customHeight="1">
      <x:c r="A267" s="92"/>
      <x:c r="B267" s="92"/>
      <x:c r="C267" s="92"/>
      <x:c r="D267" s="92"/>
      <x:c r="E267" s="92"/>
      <x:c r="F267" s="92"/>
      <x:c r="G267" s="92"/>
      <x:c r="H267" s="92"/>
      <x:c r="I267" s="92"/>
      <x:c r="J267" s="92"/>
      <x:c r="K267" s="92"/>
      <x:c r="L267" s="43"/>
      <x:c r="M267" s="68"/>
      <x:c r="N267" s="43"/>
      <x:c r="O267" s="92"/>
      <x:c r="P267" s="92"/>
      <x:c r="Q267" s="92"/>
      <x:c r="R267" s="92"/>
      <x:c r="S267" s="92"/>
      <x:c r="T267" s="92"/>
      <x:c r="U267" s="92"/>
      <x:c r="V267" s="92"/>
      <x:c r="W267" s="92"/>
      <x:c r="X267" s="92"/>
      <x:c r="Y267" s="92"/>
      <x:c r="Z267" s="92"/>
    </x:row>
    <x:row r="268" ht="15" hidden="0" customHeight="1">
      <x:c r="A268" s="92"/>
      <x:c r="B268" s="92"/>
      <x:c r="C268" s="92"/>
      <x:c r="D268" s="92"/>
      <x:c r="E268" s="92"/>
      <x:c r="F268" s="92"/>
      <x:c r="G268" s="92"/>
      <x:c r="H268" s="92"/>
      <x:c r="I268" s="92"/>
      <x:c r="J268" s="92"/>
      <x:c r="K268" s="92"/>
      <x:c r="L268" s="43"/>
      <x:c r="M268" s="68"/>
      <x:c r="N268" s="43"/>
      <x:c r="O268" s="92"/>
      <x:c r="P268" s="92"/>
      <x:c r="Q268" s="92"/>
      <x:c r="R268" s="92"/>
      <x:c r="S268" s="92"/>
      <x:c r="T268" s="92"/>
      <x:c r="U268" s="92"/>
      <x:c r="V268" s="92"/>
      <x:c r="W268" s="92"/>
      <x:c r="X268" s="92"/>
      <x:c r="Y268" s="92"/>
      <x:c r="Z268" s="92"/>
    </x:row>
    <x:row r="269" ht="15" hidden="0" customHeight="1">
      <x:c r="A269" s="92"/>
      <x:c r="B269" s="92"/>
      <x:c r="C269" s="92"/>
      <x:c r="D269" s="92"/>
      <x:c r="E269" s="92"/>
      <x:c r="F269" s="92"/>
      <x:c r="G269" s="92"/>
      <x:c r="H269" s="92"/>
      <x:c r="I269" s="92"/>
      <x:c r="J269" s="92"/>
      <x:c r="K269" s="92"/>
      <x:c r="L269" s="43"/>
      <x:c r="M269" s="68"/>
      <x:c r="N269" s="43"/>
      <x:c r="O269" s="92"/>
      <x:c r="P269" s="92"/>
      <x:c r="Q269" s="92"/>
      <x:c r="R269" s="92"/>
      <x:c r="S269" s="92"/>
      <x:c r="T269" s="92"/>
      <x:c r="U269" s="92"/>
      <x:c r="V269" s="92"/>
      <x:c r="W269" s="92"/>
      <x:c r="X269" s="92"/>
      <x:c r="Y269" s="92"/>
      <x:c r="Z269" s="92"/>
    </x:row>
    <x:row r="270" ht="15" hidden="0" customHeight="1">
      <x:c r="A270" s="92"/>
      <x:c r="B270" s="92"/>
      <x:c r="C270" s="92"/>
      <x:c r="D270" s="92"/>
      <x:c r="E270" s="92"/>
      <x:c r="F270" s="92"/>
      <x:c r="G270" s="92"/>
      <x:c r="H270" s="92"/>
      <x:c r="I270" s="92"/>
      <x:c r="J270" s="92"/>
      <x:c r="K270" s="92"/>
      <x:c r="L270" s="43"/>
      <x:c r="M270" s="68"/>
      <x:c r="N270" s="43"/>
      <x:c r="O270" s="92"/>
      <x:c r="P270" s="92"/>
      <x:c r="Q270" s="92"/>
      <x:c r="R270" s="92"/>
      <x:c r="S270" s="92"/>
      <x:c r="T270" s="92"/>
      <x:c r="U270" s="92"/>
      <x:c r="V270" s="92"/>
      <x:c r="W270" s="92"/>
      <x:c r="X270" s="92"/>
      <x:c r="Y270" s="92"/>
      <x:c r="Z270" s="92"/>
    </x:row>
    <x:row r="271" ht="15" hidden="0" customHeight="1">
      <x:c r="A271" s="92"/>
      <x:c r="B271" s="92"/>
      <x:c r="C271" s="92"/>
      <x:c r="D271" s="92"/>
      <x:c r="E271" s="92"/>
      <x:c r="F271" s="92"/>
      <x:c r="G271" s="92"/>
      <x:c r="H271" s="92"/>
      <x:c r="I271" s="92"/>
      <x:c r="J271" s="92"/>
      <x:c r="K271" s="92"/>
      <x:c r="L271" s="43"/>
      <x:c r="M271" s="68"/>
      <x:c r="N271" s="43"/>
      <x:c r="O271" s="92"/>
      <x:c r="P271" s="92"/>
      <x:c r="Q271" s="92"/>
      <x:c r="R271" s="92"/>
      <x:c r="S271" s="92"/>
      <x:c r="T271" s="92"/>
      <x:c r="U271" s="92"/>
      <x:c r="V271" s="92"/>
      <x:c r="W271" s="92"/>
      <x:c r="X271" s="92"/>
      <x:c r="Y271" s="92"/>
      <x:c r="Z271" s="92"/>
    </x:row>
    <x:row r="272" ht="15" hidden="0" customHeight="1">
      <x:c r="A272" s="92"/>
      <x:c r="B272" s="92"/>
      <x:c r="C272" s="92"/>
      <x:c r="D272" s="92"/>
      <x:c r="E272" s="92"/>
      <x:c r="F272" s="92"/>
      <x:c r="G272" s="92"/>
      <x:c r="H272" s="92"/>
      <x:c r="I272" s="92"/>
      <x:c r="J272" s="92"/>
      <x:c r="K272" s="92"/>
      <x:c r="L272" s="43"/>
      <x:c r="M272" s="68"/>
      <x:c r="N272" s="43"/>
      <x:c r="O272" s="92"/>
      <x:c r="P272" s="92"/>
      <x:c r="Q272" s="92"/>
      <x:c r="R272" s="92"/>
      <x:c r="S272" s="92"/>
      <x:c r="T272" s="92"/>
      <x:c r="U272" s="92"/>
      <x:c r="V272" s="92"/>
      <x:c r="W272" s="92"/>
      <x:c r="X272" s="92"/>
      <x:c r="Y272" s="92"/>
      <x:c r="Z272" s="92"/>
    </x:row>
    <x:row r="273" ht="15" hidden="0" customHeight="1">
      <x:c r="A273" s="92"/>
      <x:c r="B273" s="92"/>
      <x:c r="C273" s="92"/>
      <x:c r="D273" s="92"/>
      <x:c r="E273" s="92"/>
      <x:c r="F273" s="92"/>
      <x:c r="G273" s="92"/>
      <x:c r="H273" s="92"/>
      <x:c r="I273" s="92"/>
      <x:c r="J273" s="92"/>
      <x:c r="K273" s="92"/>
      <x:c r="L273" s="43"/>
      <x:c r="M273" s="68"/>
      <x:c r="N273" s="43"/>
      <x:c r="O273" s="92"/>
      <x:c r="P273" s="92"/>
      <x:c r="Q273" s="92"/>
      <x:c r="R273" s="92"/>
      <x:c r="S273" s="92"/>
      <x:c r="T273" s="92"/>
      <x:c r="U273" s="92"/>
      <x:c r="V273" s="92"/>
      <x:c r="W273" s="92"/>
      <x:c r="X273" s="92"/>
      <x:c r="Y273" s="92"/>
      <x:c r="Z273" s="92"/>
    </x:row>
    <x:row r="274" ht="15" hidden="0" customHeight="1">
      <x:c r="A274" s="92"/>
      <x:c r="B274" s="92"/>
      <x:c r="C274" s="92"/>
      <x:c r="D274" s="92"/>
      <x:c r="E274" s="92"/>
      <x:c r="F274" s="92"/>
      <x:c r="G274" s="92"/>
      <x:c r="H274" s="92"/>
      <x:c r="I274" s="92"/>
      <x:c r="J274" s="92"/>
      <x:c r="K274" s="92"/>
      <x:c r="L274" s="43"/>
      <x:c r="M274" s="68"/>
      <x:c r="N274" s="43"/>
      <x:c r="O274" s="92"/>
      <x:c r="P274" s="92"/>
      <x:c r="Q274" s="92"/>
      <x:c r="R274" s="92"/>
      <x:c r="S274" s="92"/>
      <x:c r="T274" s="92"/>
      <x:c r="U274" s="92"/>
      <x:c r="V274" s="92"/>
      <x:c r="W274" s="92"/>
      <x:c r="X274" s="92"/>
      <x:c r="Y274" s="92"/>
      <x:c r="Z274" s="92"/>
    </x:row>
    <x:row r="275" ht="15" hidden="0" customHeight="1">
      <x:c r="A275" s="92"/>
      <x:c r="B275" s="92"/>
      <x:c r="C275" s="92"/>
      <x:c r="D275" s="92"/>
      <x:c r="E275" s="92"/>
      <x:c r="F275" s="92"/>
      <x:c r="G275" s="92"/>
      <x:c r="H275" s="92"/>
      <x:c r="I275" s="92"/>
      <x:c r="J275" s="92"/>
      <x:c r="K275" s="92"/>
      <x:c r="L275" s="43"/>
      <x:c r="M275" s="68"/>
      <x:c r="N275" s="43"/>
      <x:c r="O275" s="92"/>
      <x:c r="P275" s="92"/>
      <x:c r="Q275" s="92"/>
      <x:c r="R275" s="92"/>
      <x:c r="S275" s="92"/>
      <x:c r="T275" s="92"/>
      <x:c r="U275" s="92"/>
      <x:c r="V275" s="92"/>
      <x:c r="W275" s="92"/>
      <x:c r="X275" s="92"/>
      <x:c r="Y275" s="92"/>
      <x:c r="Z275" s="92"/>
    </x:row>
    <x:row r="276" ht="15" hidden="0" customHeight="1">
      <x:c r="A276" s="92"/>
      <x:c r="B276" s="92"/>
      <x:c r="C276" s="92"/>
      <x:c r="D276" s="92"/>
      <x:c r="E276" s="92"/>
      <x:c r="F276" s="92"/>
      <x:c r="G276" s="92"/>
      <x:c r="H276" s="92"/>
      <x:c r="I276" s="92"/>
      <x:c r="J276" s="92"/>
      <x:c r="K276" s="92"/>
      <x:c r="L276" s="43"/>
      <x:c r="M276" s="68"/>
      <x:c r="N276" s="43"/>
      <x:c r="O276" s="92"/>
      <x:c r="P276" s="92"/>
      <x:c r="Q276" s="92"/>
      <x:c r="R276" s="92"/>
      <x:c r="S276" s="92"/>
      <x:c r="T276" s="92"/>
      <x:c r="U276" s="92"/>
      <x:c r="V276" s="92"/>
      <x:c r="W276" s="92"/>
      <x:c r="X276" s="92"/>
      <x:c r="Y276" s="92"/>
      <x:c r="Z276" s="92"/>
    </x:row>
    <x:row r="277" ht="15" hidden="0" customHeight="1">
      <x:c r="A277" s="92"/>
      <x:c r="B277" s="92"/>
      <x:c r="C277" s="92"/>
      <x:c r="D277" s="92"/>
      <x:c r="E277" s="92"/>
      <x:c r="F277" s="92"/>
      <x:c r="G277" s="92"/>
      <x:c r="H277" s="92"/>
      <x:c r="I277" s="92"/>
      <x:c r="J277" s="92"/>
      <x:c r="K277" s="92"/>
      <x:c r="L277" s="43"/>
      <x:c r="M277" s="68"/>
      <x:c r="N277" s="43"/>
      <x:c r="O277" s="92"/>
      <x:c r="P277" s="92"/>
      <x:c r="Q277" s="92"/>
      <x:c r="R277" s="92"/>
      <x:c r="S277" s="92"/>
      <x:c r="T277" s="92"/>
      <x:c r="U277" s="92"/>
      <x:c r="V277" s="92"/>
      <x:c r="W277" s="92"/>
      <x:c r="X277" s="92"/>
      <x:c r="Y277" s="92"/>
      <x:c r="Z277" s="92"/>
    </x:row>
    <x:row r="278" ht="15" hidden="0" customHeight="1">
      <x:c r="A278" s="92"/>
      <x:c r="B278" s="92"/>
      <x:c r="C278" s="92"/>
      <x:c r="D278" s="92"/>
      <x:c r="E278" s="92"/>
      <x:c r="F278" s="92"/>
      <x:c r="G278" s="92"/>
      <x:c r="H278" s="92"/>
      <x:c r="I278" s="92"/>
      <x:c r="J278" s="92"/>
      <x:c r="K278" s="92"/>
      <x:c r="L278" s="43"/>
      <x:c r="M278" s="68"/>
      <x:c r="N278" s="43"/>
      <x:c r="O278" s="92"/>
      <x:c r="P278" s="92"/>
      <x:c r="Q278" s="92"/>
      <x:c r="R278" s="92"/>
      <x:c r="S278" s="92"/>
      <x:c r="T278" s="92"/>
      <x:c r="U278" s="92"/>
      <x:c r="V278" s="92"/>
      <x:c r="W278" s="92"/>
      <x:c r="X278" s="92"/>
      <x:c r="Y278" s="92"/>
      <x:c r="Z278" s="92"/>
    </x:row>
    <x:row r="279" ht="15" hidden="0" customHeight="1">
      <x:c r="A279" s="92"/>
      <x:c r="B279" s="92"/>
      <x:c r="C279" s="92"/>
      <x:c r="D279" s="92"/>
      <x:c r="E279" s="92"/>
      <x:c r="F279" s="92"/>
      <x:c r="G279" s="92"/>
      <x:c r="H279" s="92"/>
      <x:c r="I279" s="92"/>
      <x:c r="J279" s="92"/>
      <x:c r="K279" s="92"/>
      <x:c r="L279" s="43"/>
      <x:c r="M279" s="68"/>
      <x:c r="N279" s="43"/>
      <x:c r="O279" s="92"/>
      <x:c r="P279" s="92"/>
      <x:c r="Q279" s="92"/>
      <x:c r="R279" s="92"/>
      <x:c r="S279" s="92"/>
      <x:c r="T279" s="92"/>
      <x:c r="U279" s="92"/>
      <x:c r="V279" s="92"/>
      <x:c r="W279" s="92"/>
      <x:c r="X279" s="92"/>
      <x:c r="Y279" s="92"/>
      <x:c r="Z279" s="92"/>
    </x:row>
    <x:row r="280" ht="15" hidden="0" customHeight="1">
      <x:c r="A280" s="92"/>
      <x:c r="B280" s="92"/>
      <x:c r="C280" s="92"/>
      <x:c r="D280" s="92"/>
      <x:c r="E280" s="92"/>
      <x:c r="F280" s="92"/>
      <x:c r="G280" s="92"/>
      <x:c r="H280" s="92"/>
      <x:c r="I280" s="92"/>
      <x:c r="J280" s="92"/>
      <x:c r="K280" s="92"/>
      <x:c r="L280" s="43"/>
      <x:c r="M280" s="68"/>
      <x:c r="N280" s="43"/>
      <x:c r="O280" s="92"/>
      <x:c r="P280" s="92"/>
      <x:c r="Q280" s="92"/>
      <x:c r="R280" s="92"/>
      <x:c r="S280" s="92"/>
      <x:c r="T280" s="92"/>
      <x:c r="U280" s="92"/>
      <x:c r="V280" s="92"/>
      <x:c r="W280" s="92"/>
      <x:c r="X280" s="92"/>
      <x:c r="Y280" s="92"/>
      <x:c r="Z280" s="92"/>
    </x:row>
    <x:row r="281" ht="15" hidden="0" customHeight="1">
      <x:c r="A281" s="92"/>
      <x:c r="B281" s="92"/>
      <x:c r="C281" s="92"/>
      <x:c r="D281" s="92"/>
      <x:c r="E281" s="92"/>
      <x:c r="F281" s="92"/>
      <x:c r="G281" s="92"/>
      <x:c r="H281" s="92"/>
      <x:c r="I281" s="92"/>
      <x:c r="J281" s="92"/>
      <x:c r="K281" s="92"/>
      <x:c r="L281" s="43"/>
      <x:c r="M281" s="68"/>
      <x:c r="N281" s="43"/>
      <x:c r="O281" s="92"/>
      <x:c r="P281" s="92"/>
      <x:c r="Q281" s="92"/>
      <x:c r="R281" s="92"/>
      <x:c r="S281" s="92"/>
      <x:c r="T281" s="92"/>
      <x:c r="U281" s="92"/>
      <x:c r="V281" s="92"/>
      <x:c r="W281" s="92"/>
      <x:c r="X281" s="92"/>
      <x:c r="Y281" s="92"/>
      <x:c r="Z281" s="92"/>
    </x:row>
    <x:row r="282" ht="15" hidden="0" customHeight="1">
      <x:c r="A282" s="92"/>
      <x:c r="B282" s="92"/>
      <x:c r="C282" s="92"/>
      <x:c r="D282" s="92"/>
      <x:c r="E282" s="92"/>
      <x:c r="F282" s="92"/>
      <x:c r="G282" s="92"/>
      <x:c r="H282" s="92"/>
      <x:c r="I282" s="92"/>
      <x:c r="J282" s="92"/>
      <x:c r="K282" s="92"/>
      <x:c r="L282" s="43"/>
      <x:c r="M282" s="68"/>
      <x:c r="N282" s="43"/>
      <x:c r="O282" s="92"/>
      <x:c r="P282" s="92"/>
      <x:c r="Q282" s="92"/>
      <x:c r="R282" s="92"/>
      <x:c r="S282" s="92"/>
      <x:c r="T282" s="92"/>
      <x:c r="U282" s="92"/>
      <x:c r="V282" s="92"/>
      <x:c r="W282" s="92"/>
      <x:c r="X282" s="92"/>
      <x:c r="Y282" s="92"/>
      <x:c r="Z282" s="92"/>
    </x:row>
    <x:row r="283" ht="15" hidden="0" customHeight="1">
      <x:c r="A283" s="92"/>
      <x:c r="B283" s="92"/>
      <x:c r="C283" s="92"/>
      <x:c r="D283" s="92"/>
      <x:c r="E283" s="92"/>
      <x:c r="F283" s="92"/>
      <x:c r="G283" s="92"/>
      <x:c r="H283" s="92"/>
      <x:c r="I283" s="92"/>
      <x:c r="J283" s="92"/>
      <x:c r="K283" s="92"/>
      <x:c r="L283" s="43"/>
      <x:c r="M283" s="68"/>
      <x:c r="N283" s="43"/>
      <x:c r="O283" s="92"/>
      <x:c r="P283" s="92"/>
      <x:c r="Q283" s="92"/>
      <x:c r="R283" s="92"/>
      <x:c r="S283" s="92"/>
      <x:c r="T283" s="92"/>
      <x:c r="U283" s="92"/>
      <x:c r="V283" s="92"/>
      <x:c r="W283" s="92"/>
      <x:c r="X283" s="92"/>
      <x:c r="Y283" s="92"/>
      <x:c r="Z283" s="92"/>
    </x:row>
    <x:row r="284" ht="15" hidden="0" customHeight="1">
      <x:c r="A284" s="92"/>
      <x:c r="B284" s="92"/>
      <x:c r="C284" s="92"/>
      <x:c r="D284" s="92"/>
      <x:c r="E284" s="92"/>
      <x:c r="F284" s="92"/>
      <x:c r="G284" s="92"/>
      <x:c r="H284" s="92"/>
      <x:c r="I284" s="92"/>
      <x:c r="J284" s="92"/>
      <x:c r="K284" s="92"/>
      <x:c r="L284" s="43"/>
      <x:c r="M284" s="68"/>
      <x:c r="N284" s="43"/>
      <x:c r="O284" s="92"/>
      <x:c r="P284" s="92"/>
      <x:c r="Q284" s="92"/>
      <x:c r="R284" s="92"/>
      <x:c r="S284" s="92"/>
      <x:c r="T284" s="92"/>
      <x:c r="U284" s="92"/>
      <x:c r="V284" s="92"/>
      <x:c r="W284" s="92"/>
      <x:c r="X284" s="92"/>
      <x:c r="Y284" s="92"/>
      <x:c r="Z284" s="92"/>
    </x:row>
    <x:row r="285" ht="15" hidden="0" customHeight="1">
      <x:c r="A285" s="92"/>
      <x:c r="B285" s="92"/>
      <x:c r="C285" s="92"/>
      <x:c r="D285" s="92"/>
      <x:c r="E285" s="92"/>
      <x:c r="F285" s="92"/>
      <x:c r="G285" s="92"/>
      <x:c r="H285" s="92"/>
      <x:c r="I285" s="92"/>
      <x:c r="J285" s="92"/>
      <x:c r="K285" s="92"/>
      <x:c r="L285" s="43"/>
      <x:c r="M285" s="68"/>
      <x:c r="N285" s="43"/>
      <x:c r="O285" s="92"/>
      <x:c r="P285" s="92"/>
      <x:c r="Q285" s="92"/>
      <x:c r="R285" s="92"/>
      <x:c r="S285" s="92"/>
      <x:c r="T285" s="92"/>
      <x:c r="U285" s="92"/>
      <x:c r="V285" s="92"/>
      <x:c r="W285" s="92"/>
      <x:c r="X285" s="92"/>
      <x:c r="Y285" s="92"/>
      <x:c r="Z285" s="92"/>
    </x:row>
    <x:row r="286" ht="15" hidden="0" customHeight="1">
      <x:c r="A286" s="92"/>
      <x:c r="B286" s="92"/>
      <x:c r="C286" s="92"/>
      <x:c r="D286" s="92"/>
      <x:c r="E286" s="92"/>
      <x:c r="F286" s="92"/>
      <x:c r="G286" s="92"/>
      <x:c r="H286" s="92"/>
      <x:c r="I286" s="92"/>
      <x:c r="J286" s="92"/>
      <x:c r="K286" s="92"/>
      <x:c r="L286" s="43"/>
      <x:c r="M286" s="68"/>
      <x:c r="N286" s="43"/>
      <x:c r="O286" s="92"/>
      <x:c r="P286" s="92"/>
      <x:c r="Q286" s="92"/>
      <x:c r="R286" s="92"/>
      <x:c r="S286" s="92"/>
      <x:c r="T286" s="92"/>
      <x:c r="U286" s="92"/>
      <x:c r="V286" s="92"/>
      <x:c r="W286" s="92"/>
      <x:c r="X286" s="92"/>
      <x:c r="Y286" s="92"/>
      <x:c r="Z286" s="92"/>
    </x:row>
    <x:row r="287" ht="15" hidden="0" customHeight="1">
      <x:c r="A287" s="92"/>
      <x:c r="B287" s="92"/>
      <x:c r="C287" s="92"/>
      <x:c r="D287" s="92"/>
      <x:c r="E287" s="92"/>
      <x:c r="F287" s="92"/>
      <x:c r="G287" s="92"/>
      <x:c r="H287" s="92"/>
      <x:c r="I287" s="92"/>
      <x:c r="J287" s="92"/>
      <x:c r="K287" s="92"/>
      <x:c r="L287" s="43"/>
      <x:c r="M287" s="68"/>
      <x:c r="N287" s="43"/>
      <x:c r="O287" s="92"/>
      <x:c r="P287" s="92"/>
      <x:c r="Q287" s="92"/>
      <x:c r="R287" s="92"/>
      <x:c r="S287" s="92"/>
      <x:c r="T287" s="92"/>
      <x:c r="U287" s="92"/>
      <x:c r="V287" s="92"/>
      <x:c r="W287" s="92"/>
      <x:c r="X287" s="92"/>
      <x:c r="Y287" s="92"/>
      <x:c r="Z287" s="92"/>
    </x:row>
    <x:row r="288" ht="15" hidden="0" customHeight="1">
      <x:c r="A288" s="92"/>
      <x:c r="B288" s="92"/>
      <x:c r="C288" s="92"/>
      <x:c r="D288" s="92"/>
      <x:c r="E288" s="92"/>
      <x:c r="F288" s="92"/>
      <x:c r="G288" s="92"/>
      <x:c r="H288" s="92"/>
      <x:c r="I288" s="92"/>
      <x:c r="J288" s="92"/>
      <x:c r="K288" s="92"/>
      <x:c r="L288" s="43"/>
      <x:c r="M288" s="68"/>
      <x:c r="N288" s="43"/>
      <x:c r="O288" s="92"/>
      <x:c r="P288" s="92"/>
      <x:c r="Q288" s="92"/>
      <x:c r="R288" s="92"/>
      <x:c r="S288" s="92"/>
      <x:c r="T288" s="92"/>
      <x:c r="U288" s="92"/>
      <x:c r="V288" s="92"/>
      <x:c r="W288" s="92"/>
      <x:c r="X288" s="92"/>
      <x:c r="Y288" s="92"/>
      <x:c r="Z288" s="92"/>
    </x:row>
    <x:row r="289" ht="15" hidden="0" customHeight="1">
      <x:c r="A289" s="92"/>
      <x:c r="B289" s="92"/>
      <x:c r="C289" s="92"/>
      <x:c r="D289" s="92"/>
      <x:c r="E289" s="92"/>
      <x:c r="F289" s="92"/>
      <x:c r="G289" s="92"/>
      <x:c r="H289" s="92"/>
      <x:c r="I289" s="92"/>
      <x:c r="J289" s="92"/>
      <x:c r="K289" s="92"/>
      <x:c r="L289" s="43"/>
      <x:c r="M289" s="68"/>
      <x:c r="N289" s="43"/>
      <x:c r="O289" s="92"/>
      <x:c r="P289" s="92"/>
      <x:c r="Q289" s="92"/>
      <x:c r="R289" s="92"/>
      <x:c r="S289" s="92"/>
      <x:c r="T289" s="92"/>
      <x:c r="U289" s="92"/>
      <x:c r="V289" s="92"/>
      <x:c r="W289" s="92"/>
      <x:c r="X289" s="92"/>
      <x:c r="Y289" s="92"/>
      <x:c r="Z289" s="92"/>
    </x:row>
    <x:row r="290" ht="15" hidden="0" customHeight="1">
      <x:c r="A290" s="92"/>
      <x:c r="B290" s="92"/>
      <x:c r="C290" s="92"/>
      <x:c r="D290" s="92"/>
      <x:c r="E290" s="92"/>
      <x:c r="F290" s="92"/>
      <x:c r="G290" s="92"/>
      <x:c r="H290" s="92"/>
      <x:c r="I290" s="92"/>
      <x:c r="J290" s="92"/>
      <x:c r="K290" s="92"/>
      <x:c r="L290" s="43"/>
      <x:c r="M290" s="68"/>
      <x:c r="N290" s="43"/>
      <x:c r="O290" s="92"/>
      <x:c r="P290" s="92"/>
      <x:c r="Q290" s="92"/>
      <x:c r="R290" s="92"/>
      <x:c r="S290" s="92"/>
      <x:c r="T290" s="92"/>
      <x:c r="U290" s="92"/>
      <x:c r="V290" s="92"/>
      <x:c r="W290" s="92"/>
      <x:c r="X290" s="92"/>
      <x:c r="Y290" s="92"/>
      <x:c r="Z290" s="92"/>
    </x:row>
    <x:row r="291" ht="15" hidden="0" customHeight="1">
      <x:c r="A291" s="92"/>
      <x:c r="B291" s="92"/>
      <x:c r="C291" s="92"/>
      <x:c r="D291" s="92"/>
      <x:c r="E291" s="92"/>
      <x:c r="F291" s="92"/>
      <x:c r="G291" s="92"/>
      <x:c r="H291" s="92"/>
      <x:c r="I291" s="92"/>
      <x:c r="J291" s="92"/>
      <x:c r="K291" s="92"/>
      <x:c r="L291" s="43"/>
      <x:c r="M291" s="68"/>
      <x:c r="N291" s="43"/>
      <x:c r="O291" s="92"/>
      <x:c r="P291" s="92"/>
      <x:c r="Q291" s="92"/>
      <x:c r="R291" s="92"/>
      <x:c r="S291" s="92"/>
      <x:c r="T291" s="92"/>
      <x:c r="U291" s="92"/>
      <x:c r="V291" s="92"/>
      <x:c r="W291" s="92"/>
      <x:c r="X291" s="92"/>
      <x:c r="Y291" s="92"/>
      <x:c r="Z291" s="92"/>
    </x:row>
    <x:row r="292" ht="15" hidden="0" customHeight="1">
      <x:c r="A292" s="92"/>
      <x:c r="B292" s="92"/>
      <x:c r="C292" s="92"/>
      <x:c r="D292" s="92"/>
      <x:c r="E292" s="92"/>
      <x:c r="F292" s="92"/>
      <x:c r="G292" s="92"/>
      <x:c r="H292" s="92"/>
      <x:c r="I292" s="92"/>
      <x:c r="J292" s="92"/>
      <x:c r="K292" s="92"/>
      <x:c r="L292" s="43"/>
      <x:c r="M292" s="68"/>
      <x:c r="N292" s="43"/>
      <x:c r="O292" s="92"/>
      <x:c r="P292" s="92"/>
      <x:c r="Q292" s="92"/>
      <x:c r="R292" s="92"/>
      <x:c r="S292" s="92"/>
      <x:c r="T292" s="92"/>
      <x:c r="U292" s="92"/>
      <x:c r="V292" s="92"/>
      <x:c r="W292" s="92"/>
      <x:c r="X292" s="92"/>
      <x:c r="Y292" s="92"/>
      <x:c r="Z292" s="92"/>
    </x:row>
    <x:row r="293" ht="15" hidden="0" customHeight="1">
      <x:c r="A293" s="92"/>
      <x:c r="B293" s="92"/>
      <x:c r="C293" s="92"/>
      <x:c r="D293" s="92"/>
      <x:c r="E293" s="92"/>
      <x:c r="F293" s="92"/>
      <x:c r="G293" s="92"/>
      <x:c r="H293" s="92"/>
      <x:c r="I293" s="92"/>
      <x:c r="J293" s="92"/>
      <x:c r="K293" s="92"/>
      <x:c r="L293" s="43"/>
      <x:c r="M293" s="68"/>
      <x:c r="N293" s="43"/>
      <x:c r="O293" s="92"/>
      <x:c r="P293" s="92"/>
      <x:c r="Q293" s="92"/>
      <x:c r="R293" s="92"/>
      <x:c r="S293" s="92"/>
      <x:c r="T293" s="92"/>
      <x:c r="U293" s="92"/>
      <x:c r="V293" s="92"/>
      <x:c r="W293" s="92"/>
      <x:c r="X293" s="92"/>
      <x:c r="Y293" s="92"/>
      <x:c r="Z293" s="92"/>
    </x:row>
    <x:row r="294" ht="15" hidden="0" customHeight="1">
      <x:c r="A294" s="92"/>
      <x:c r="B294" s="92"/>
      <x:c r="C294" s="92"/>
      <x:c r="D294" s="92"/>
      <x:c r="E294" s="92"/>
      <x:c r="F294" s="92"/>
      <x:c r="G294" s="92"/>
      <x:c r="H294" s="92"/>
      <x:c r="I294" s="92"/>
      <x:c r="J294" s="92"/>
      <x:c r="K294" s="92"/>
      <x:c r="L294" s="43"/>
      <x:c r="M294" s="68"/>
      <x:c r="N294" s="43"/>
      <x:c r="O294" s="92"/>
      <x:c r="P294" s="92"/>
      <x:c r="Q294" s="92"/>
      <x:c r="R294" s="92"/>
      <x:c r="S294" s="92"/>
      <x:c r="T294" s="92"/>
      <x:c r="U294" s="92"/>
      <x:c r="V294" s="92"/>
      <x:c r="W294" s="92"/>
      <x:c r="X294" s="92"/>
      <x:c r="Y294" s="92"/>
      <x:c r="Z294" s="92"/>
    </x:row>
    <x:row r="295" ht="15" hidden="0" customHeight="1">
      <x:c r="A295" s="92"/>
      <x:c r="B295" s="92"/>
      <x:c r="C295" s="92"/>
      <x:c r="D295" s="92"/>
      <x:c r="E295" s="92"/>
      <x:c r="F295" s="92"/>
      <x:c r="G295" s="92"/>
      <x:c r="H295" s="92"/>
      <x:c r="I295" s="92"/>
      <x:c r="J295" s="92"/>
      <x:c r="K295" s="92"/>
      <x:c r="L295" s="43"/>
      <x:c r="M295" s="68"/>
      <x:c r="N295" s="43"/>
      <x:c r="O295" s="92"/>
      <x:c r="P295" s="92"/>
      <x:c r="Q295" s="92"/>
      <x:c r="R295" s="92"/>
      <x:c r="S295" s="92"/>
      <x:c r="T295" s="92"/>
      <x:c r="U295" s="92"/>
      <x:c r="V295" s="92"/>
      <x:c r="W295" s="92"/>
      <x:c r="X295" s="92"/>
      <x:c r="Y295" s="92"/>
      <x:c r="Z295" s="92"/>
    </x:row>
    <x:row r="296" ht="15" hidden="0" customHeight="1">
      <x:c r="A296" s="92"/>
      <x:c r="B296" s="92"/>
      <x:c r="C296" s="92"/>
      <x:c r="D296" s="92"/>
      <x:c r="E296" s="92"/>
      <x:c r="F296" s="92"/>
      <x:c r="G296" s="92"/>
      <x:c r="H296" s="92"/>
      <x:c r="I296" s="92"/>
      <x:c r="J296" s="92"/>
      <x:c r="K296" s="92"/>
      <x:c r="L296" s="43"/>
      <x:c r="M296" s="68"/>
      <x:c r="N296" s="43"/>
      <x:c r="O296" s="92"/>
      <x:c r="P296" s="92"/>
      <x:c r="Q296" s="92"/>
      <x:c r="R296" s="92"/>
      <x:c r="S296" s="92"/>
      <x:c r="T296" s="92"/>
      <x:c r="U296" s="92"/>
      <x:c r="V296" s="92"/>
      <x:c r="W296" s="92"/>
      <x:c r="X296" s="92"/>
      <x:c r="Y296" s="92"/>
      <x:c r="Z296" s="92"/>
    </x:row>
    <x:row r="297" ht="15" hidden="0" customHeight="1">
      <x:c r="A297" s="92"/>
      <x:c r="B297" s="92"/>
      <x:c r="C297" s="92"/>
      <x:c r="D297" s="92"/>
      <x:c r="E297" s="92"/>
      <x:c r="F297" s="92"/>
      <x:c r="G297" s="92"/>
      <x:c r="H297" s="92"/>
      <x:c r="I297" s="92"/>
      <x:c r="J297" s="92"/>
      <x:c r="K297" s="92"/>
      <x:c r="L297" s="43"/>
      <x:c r="M297" s="68"/>
      <x:c r="N297" s="43"/>
      <x:c r="O297" s="92"/>
      <x:c r="P297" s="92"/>
      <x:c r="Q297" s="92"/>
      <x:c r="R297" s="92"/>
      <x:c r="S297" s="92"/>
      <x:c r="T297" s="92"/>
      <x:c r="U297" s="92"/>
      <x:c r="V297" s="92"/>
      <x:c r="W297" s="92"/>
      <x:c r="X297" s="92"/>
      <x:c r="Y297" s="92"/>
      <x:c r="Z297" s="92"/>
    </x:row>
    <x:row r="298" ht="15" hidden="0" customHeight="1">
      <x:c r="A298" s="92"/>
      <x:c r="B298" s="92"/>
      <x:c r="C298" s="92"/>
      <x:c r="D298" s="92"/>
      <x:c r="E298" s="92"/>
      <x:c r="F298" s="92"/>
      <x:c r="G298" s="92"/>
      <x:c r="H298" s="92"/>
      <x:c r="I298" s="92"/>
      <x:c r="J298" s="92"/>
      <x:c r="K298" s="92"/>
      <x:c r="L298" s="43"/>
      <x:c r="M298" s="68"/>
      <x:c r="N298" s="43"/>
      <x:c r="O298" s="92"/>
      <x:c r="P298" s="92"/>
      <x:c r="Q298" s="92"/>
      <x:c r="R298" s="92"/>
      <x:c r="S298" s="92"/>
      <x:c r="T298" s="92"/>
      <x:c r="U298" s="92"/>
      <x:c r="V298" s="92"/>
      <x:c r="W298" s="92"/>
      <x:c r="X298" s="92"/>
      <x:c r="Y298" s="92"/>
      <x:c r="Z298" s="92"/>
    </x:row>
    <x:row r="299" ht="15" hidden="0" customHeight="1">
      <x:c r="A299" s="92"/>
      <x:c r="B299" s="92"/>
      <x:c r="C299" s="92"/>
      <x:c r="D299" s="92"/>
      <x:c r="E299" s="92"/>
      <x:c r="F299" s="92"/>
      <x:c r="G299" s="92"/>
      <x:c r="H299" s="92"/>
      <x:c r="I299" s="92"/>
      <x:c r="J299" s="92"/>
      <x:c r="K299" s="92"/>
      <x:c r="L299" s="43"/>
      <x:c r="M299" s="68"/>
      <x:c r="N299" s="43"/>
      <x:c r="O299" s="92"/>
      <x:c r="P299" s="92"/>
      <x:c r="Q299" s="92"/>
      <x:c r="R299" s="92"/>
      <x:c r="S299" s="92"/>
      <x:c r="T299" s="92"/>
      <x:c r="U299" s="92"/>
      <x:c r="V299" s="92"/>
      <x:c r="W299" s="92"/>
      <x:c r="X299" s="92"/>
      <x:c r="Y299" s="92"/>
      <x:c r="Z299" s="92"/>
    </x:row>
    <x:row r="300" ht="15" hidden="0" customHeight="1">
      <x:c r="A300" s="92"/>
      <x:c r="B300" s="92"/>
      <x:c r="C300" s="92"/>
      <x:c r="D300" s="92"/>
      <x:c r="E300" s="92"/>
      <x:c r="F300" s="92"/>
      <x:c r="G300" s="92"/>
      <x:c r="H300" s="92"/>
      <x:c r="I300" s="92"/>
      <x:c r="J300" s="92"/>
      <x:c r="K300" s="92"/>
      <x:c r="L300" s="43"/>
      <x:c r="M300" s="68"/>
      <x:c r="N300" s="43"/>
      <x:c r="O300" s="92"/>
      <x:c r="P300" s="92"/>
      <x:c r="Q300" s="92"/>
      <x:c r="R300" s="92"/>
      <x:c r="S300" s="92"/>
      <x:c r="T300" s="92"/>
      <x:c r="U300" s="92"/>
      <x:c r="V300" s="92"/>
      <x:c r="W300" s="92"/>
      <x:c r="X300" s="92"/>
      <x:c r="Y300" s="92"/>
      <x:c r="Z300" s="92"/>
    </x:row>
    <x:row r="301" ht="15" hidden="0" customHeight="1">
      <x:c r="A301" s="92"/>
      <x:c r="B301" s="92"/>
      <x:c r="C301" s="92"/>
      <x:c r="D301" s="92"/>
      <x:c r="E301" s="92"/>
      <x:c r="F301" s="92"/>
      <x:c r="G301" s="92"/>
      <x:c r="H301" s="92"/>
      <x:c r="I301" s="92"/>
      <x:c r="J301" s="92"/>
      <x:c r="K301" s="92"/>
      <x:c r="L301" s="43"/>
      <x:c r="M301" s="68"/>
      <x:c r="N301" s="43"/>
      <x:c r="O301" s="92"/>
      <x:c r="P301" s="92"/>
      <x:c r="Q301" s="92"/>
      <x:c r="R301" s="92"/>
      <x:c r="S301" s="92"/>
      <x:c r="T301" s="92"/>
      <x:c r="U301" s="92"/>
      <x:c r="V301" s="92"/>
      <x:c r="W301" s="92"/>
      <x:c r="X301" s="92"/>
      <x:c r="Y301" s="92"/>
      <x:c r="Z301" s="92"/>
    </x:row>
    <x:row r="302" ht="15" hidden="0" customHeight="1">
      <x:c r="A302" s="92"/>
      <x:c r="B302" s="92"/>
      <x:c r="C302" s="92"/>
      <x:c r="D302" s="92"/>
      <x:c r="E302" s="92"/>
      <x:c r="F302" s="92"/>
      <x:c r="G302" s="92"/>
      <x:c r="H302" s="92"/>
      <x:c r="I302" s="92"/>
      <x:c r="J302" s="92"/>
      <x:c r="K302" s="92"/>
      <x:c r="L302" s="43"/>
      <x:c r="M302" s="68"/>
      <x:c r="N302" s="43"/>
      <x:c r="O302" s="92"/>
      <x:c r="P302" s="92"/>
      <x:c r="Q302" s="92"/>
      <x:c r="R302" s="92"/>
      <x:c r="S302" s="92"/>
      <x:c r="T302" s="92"/>
      <x:c r="U302" s="92"/>
      <x:c r="V302" s="92"/>
      <x:c r="W302" s="92"/>
      <x:c r="X302" s="92"/>
      <x:c r="Y302" s="92"/>
      <x:c r="Z302" s="92"/>
    </x:row>
    <x:row r="303" ht="15" hidden="0" customHeight="1">
      <x:c r="A303" s="92"/>
      <x:c r="B303" s="92"/>
      <x:c r="C303" s="92"/>
      <x:c r="D303" s="92"/>
      <x:c r="E303" s="92"/>
      <x:c r="F303" s="92"/>
      <x:c r="G303" s="92"/>
      <x:c r="H303" s="92"/>
      <x:c r="I303" s="92"/>
      <x:c r="J303" s="92"/>
      <x:c r="K303" s="92"/>
      <x:c r="L303" s="43"/>
      <x:c r="M303" s="68"/>
      <x:c r="N303" s="43"/>
      <x:c r="O303" s="92"/>
      <x:c r="P303" s="92"/>
      <x:c r="Q303" s="92"/>
      <x:c r="R303" s="92"/>
      <x:c r="S303" s="92"/>
      <x:c r="T303" s="92"/>
      <x:c r="U303" s="92"/>
      <x:c r="V303" s="92"/>
      <x:c r="W303" s="92"/>
      <x:c r="X303" s="92"/>
      <x:c r="Y303" s="92"/>
      <x:c r="Z303" s="92"/>
    </x:row>
    <x:row r="304" ht="15" hidden="0" customHeight="1">
      <x:c r="A304" s="92"/>
      <x:c r="B304" s="92"/>
      <x:c r="C304" s="92"/>
      <x:c r="D304" s="92"/>
      <x:c r="E304" s="92"/>
      <x:c r="F304" s="92"/>
      <x:c r="G304" s="92"/>
      <x:c r="H304" s="92"/>
      <x:c r="I304" s="92"/>
      <x:c r="J304" s="92"/>
      <x:c r="K304" s="92"/>
      <x:c r="L304" s="43"/>
      <x:c r="M304" s="68"/>
      <x:c r="N304" s="43"/>
      <x:c r="O304" s="92"/>
      <x:c r="P304" s="92"/>
      <x:c r="Q304" s="92"/>
      <x:c r="R304" s="92"/>
      <x:c r="S304" s="92"/>
      <x:c r="T304" s="92"/>
      <x:c r="U304" s="92"/>
      <x:c r="V304" s="92"/>
      <x:c r="W304" s="92"/>
      <x:c r="X304" s="92"/>
      <x:c r="Y304" s="92"/>
      <x:c r="Z304" s="92"/>
    </x:row>
    <x:row r="305" ht="15" hidden="0" customHeight="1">
      <x:c r="A305" s="92"/>
      <x:c r="B305" s="92"/>
      <x:c r="C305" s="92"/>
      <x:c r="D305" s="92"/>
      <x:c r="E305" s="92"/>
      <x:c r="F305" s="92"/>
      <x:c r="G305" s="92"/>
      <x:c r="H305" s="92"/>
      <x:c r="I305" s="92"/>
      <x:c r="J305" s="92"/>
      <x:c r="K305" s="92"/>
      <x:c r="L305" s="43"/>
      <x:c r="M305" s="68"/>
      <x:c r="N305" s="43"/>
      <x:c r="O305" s="92"/>
      <x:c r="P305" s="92"/>
      <x:c r="Q305" s="92"/>
      <x:c r="R305" s="92"/>
      <x:c r="S305" s="92"/>
      <x:c r="T305" s="92"/>
      <x:c r="U305" s="92"/>
      <x:c r="V305" s="92"/>
      <x:c r="W305" s="92"/>
      <x:c r="X305" s="92"/>
      <x:c r="Y305" s="92"/>
      <x:c r="Z305" s="92"/>
    </x:row>
    <x:row r="306" ht="15" hidden="0" customHeight="1">
      <x:c r="A306" s="92"/>
      <x:c r="B306" s="92"/>
      <x:c r="C306" s="92"/>
      <x:c r="D306" s="92"/>
      <x:c r="E306" s="92"/>
      <x:c r="F306" s="92"/>
      <x:c r="G306" s="92"/>
      <x:c r="H306" s="92"/>
      <x:c r="I306" s="92"/>
      <x:c r="J306" s="92"/>
      <x:c r="K306" s="92"/>
      <x:c r="L306" s="43"/>
      <x:c r="M306" s="68"/>
      <x:c r="N306" s="43"/>
      <x:c r="O306" s="92"/>
      <x:c r="P306" s="92"/>
      <x:c r="Q306" s="92"/>
      <x:c r="R306" s="92"/>
      <x:c r="S306" s="92"/>
      <x:c r="T306" s="92"/>
      <x:c r="U306" s="92"/>
      <x:c r="V306" s="92"/>
      <x:c r="W306" s="92"/>
      <x:c r="X306" s="92"/>
      <x:c r="Y306" s="92"/>
      <x:c r="Z306" s="92"/>
    </x:row>
    <x:row r="307" ht="15" hidden="0" customHeight="1">
      <x:c r="A307" s="92"/>
      <x:c r="B307" s="92"/>
      <x:c r="C307" s="92"/>
      <x:c r="D307" s="92"/>
      <x:c r="E307" s="92"/>
      <x:c r="F307" s="92"/>
      <x:c r="G307" s="92"/>
      <x:c r="H307" s="92"/>
      <x:c r="I307" s="92"/>
      <x:c r="J307" s="92"/>
      <x:c r="K307" s="92"/>
      <x:c r="L307" s="43"/>
      <x:c r="M307" s="68"/>
      <x:c r="N307" s="43"/>
      <x:c r="O307" s="92"/>
      <x:c r="P307" s="92"/>
      <x:c r="Q307" s="92"/>
      <x:c r="R307" s="92"/>
      <x:c r="S307" s="92"/>
      <x:c r="T307" s="92"/>
      <x:c r="U307" s="92"/>
      <x:c r="V307" s="92"/>
      <x:c r="W307" s="92"/>
      <x:c r="X307" s="92"/>
      <x:c r="Y307" s="92"/>
      <x:c r="Z307" s="92"/>
    </x:row>
    <x:row r="308" ht="15" hidden="0" customHeight="1">
      <x:c r="A308" s="92"/>
      <x:c r="B308" s="92"/>
      <x:c r="C308" s="92"/>
      <x:c r="D308" s="92"/>
      <x:c r="E308" s="92"/>
      <x:c r="F308" s="92"/>
      <x:c r="G308" s="92"/>
      <x:c r="H308" s="92"/>
      <x:c r="I308" s="92"/>
      <x:c r="J308" s="92"/>
      <x:c r="K308" s="92"/>
      <x:c r="L308" s="43"/>
      <x:c r="M308" s="68"/>
      <x:c r="N308" s="43"/>
      <x:c r="O308" s="92"/>
      <x:c r="P308" s="92"/>
      <x:c r="Q308" s="92"/>
      <x:c r="R308" s="92"/>
      <x:c r="S308" s="92"/>
      <x:c r="T308" s="92"/>
      <x:c r="U308" s="92"/>
      <x:c r="V308" s="92"/>
      <x:c r="W308" s="92"/>
      <x:c r="X308" s="92"/>
      <x:c r="Y308" s="92"/>
      <x:c r="Z308" s="92"/>
    </x:row>
    <x:row r="309" ht="15" hidden="0" customHeight="1">
      <x:c r="A309" s="92"/>
      <x:c r="B309" s="92"/>
      <x:c r="C309" s="92"/>
      <x:c r="D309" s="92"/>
      <x:c r="E309" s="92"/>
      <x:c r="F309" s="92"/>
      <x:c r="G309" s="92"/>
      <x:c r="H309" s="92"/>
      <x:c r="I309" s="92"/>
      <x:c r="J309" s="92"/>
      <x:c r="K309" s="92"/>
      <x:c r="L309" s="43"/>
      <x:c r="M309" s="68"/>
      <x:c r="N309" s="43"/>
      <x:c r="O309" s="92"/>
      <x:c r="P309" s="92"/>
      <x:c r="Q309" s="92"/>
      <x:c r="R309" s="92"/>
      <x:c r="S309" s="92"/>
      <x:c r="T309" s="92"/>
      <x:c r="U309" s="92"/>
      <x:c r="V309" s="92"/>
      <x:c r="W309" s="92"/>
      <x:c r="X309" s="92"/>
      <x:c r="Y309" s="92"/>
      <x:c r="Z309" s="92"/>
    </x:row>
    <x:row r="310" ht="15" hidden="0" customHeight="1">
      <x:c r="A310" s="92"/>
      <x:c r="B310" s="92"/>
      <x:c r="C310" s="92"/>
      <x:c r="D310" s="92"/>
      <x:c r="E310" s="92"/>
      <x:c r="F310" s="92"/>
      <x:c r="G310" s="92"/>
      <x:c r="H310" s="92"/>
      <x:c r="I310" s="92"/>
      <x:c r="J310" s="92"/>
      <x:c r="K310" s="92"/>
      <x:c r="L310" s="43"/>
      <x:c r="M310" s="68"/>
      <x:c r="N310" s="43"/>
      <x:c r="O310" s="92"/>
      <x:c r="P310" s="92"/>
      <x:c r="Q310" s="92"/>
      <x:c r="R310" s="92"/>
      <x:c r="S310" s="92"/>
      <x:c r="T310" s="92"/>
      <x:c r="U310" s="92"/>
      <x:c r="V310" s="92"/>
      <x:c r="W310" s="92"/>
      <x:c r="X310" s="92"/>
      <x:c r="Y310" s="92"/>
      <x:c r="Z310" s="92"/>
    </x:row>
    <x:row r="311" ht="15" hidden="0" customHeight="1">
      <x:c r="A311" s="92"/>
      <x:c r="B311" s="92"/>
      <x:c r="C311" s="92"/>
      <x:c r="D311" s="92"/>
      <x:c r="E311" s="92"/>
      <x:c r="F311" s="92"/>
      <x:c r="G311" s="92"/>
      <x:c r="H311" s="92"/>
      <x:c r="I311" s="92"/>
      <x:c r="J311" s="92"/>
      <x:c r="K311" s="92"/>
      <x:c r="L311" s="43"/>
      <x:c r="M311" s="68"/>
      <x:c r="N311" s="43"/>
      <x:c r="O311" s="92"/>
      <x:c r="P311" s="92"/>
      <x:c r="Q311" s="92"/>
      <x:c r="R311" s="92"/>
      <x:c r="S311" s="92"/>
      <x:c r="T311" s="92"/>
      <x:c r="U311" s="92"/>
      <x:c r="V311" s="92"/>
      <x:c r="W311" s="92"/>
      <x:c r="X311" s="92"/>
      <x:c r="Y311" s="92"/>
      <x:c r="Z311" s="92"/>
    </x:row>
    <x:row r="312" ht="15" hidden="0" customHeight="1">
      <x:c r="A312" s="92"/>
      <x:c r="B312" s="92"/>
      <x:c r="C312" s="92"/>
      <x:c r="D312" s="92"/>
      <x:c r="E312" s="92"/>
      <x:c r="F312" s="92"/>
      <x:c r="G312" s="92"/>
      <x:c r="H312" s="92"/>
      <x:c r="I312" s="92"/>
      <x:c r="J312" s="92"/>
      <x:c r="K312" s="92"/>
      <x:c r="L312" s="43"/>
      <x:c r="M312" s="68"/>
      <x:c r="N312" s="43"/>
      <x:c r="O312" s="92"/>
      <x:c r="P312" s="92"/>
      <x:c r="Q312" s="92"/>
      <x:c r="R312" s="92"/>
      <x:c r="S312" s="92"/>
      <x:c r="T312" s="92"/>
      <x:c r="U312" s="92"/>
      <x:c r="V312" s="92"/>
      <x:c r="W312" s="92"/>
      <x:c r="X312" s="92"/>
      <x:c r="Y312" s="92"/>
      <x:c r="Z312" s="92"/>
    </x:row>
    <x:row r="313" ht="15" hidden="0" customHeight="1">
      <x:c r="A313" s="92"/>
      <x:c r="B313" s="92"/>
      <x:c r="C313" s="92"/>
      <x:c r="D313" s="92"/>
      <x:c r="E313" s="92"/>
      <x:c r="F313" s="92"/>
      <x:c r="G313" s="92"/>
      <x:c r="H313" s="92"/>
      <x:c r="I313" s="92"/>
      <x:c r="J313" s="92"/>
      <x:c r="K313" s="92"/>
      <x:c r="L313" s="43"/>
      <x:c r="M313" s="68"/>
      <x:c r="N313" s="43"/>
      <x:c r="O313" s="92"/>
      <x:c r="P313" s="92"/>
      <x:c r="Q313" s="92"/>
      <x:c r="R313" s="92"/>
      <x:c r="S313" s="92"/>
      <x:c r="T313" s="92"/>
      <x:c r="U313" s="92"/>
      <x:c r="V313" s="92"/>
      <x:c r="W313" s="92"/>
      <x:c r="X313" s="92"/>
      <x:c r="Y313" s="92"/>
      <x:c r="Z313" s="92"/>
    </x:row>
    <x:row r="314" ht="15" hidden="0" customHeight="1">
      <x:c r="A314" s="92"/>
      <x:c r="B314" s="92"/>
      <x:c r="C314" s="92"/>
      <x:c r="D314" s="92"/>
      <x:c r="E314" s="92"/>
      <x:c r="F314" s="92"/>
      <x:c r="G314" s="92"/>
      <x:c r="H314" s="92"/>
      <x:c r="I314" s="92"/>
      <x:c r="J314" s="92"/>
      <x:c r="K314" s="92"/>
      <x:c r="L314" s="43"/>
      <x:c r="M314" s="68"/>
      <x:c r="N314" s="43"/>
      <x:c r="O314" s="92"/>
      <x:c r="P314" s="92"/>
      <x:c r="Q314" s="92"/>
      <x:c r="R314" s="92"/>
      <x:c r="S314" s="92"/>
      <x:c r="T314" s="92"/>
      <x:c r="U314" s="92"/>
      <x:c r="V314" s="92"/>
      <x:c r="W314" s="92"/>
      <x:c r="X314" s="92"/>
      <x:c r="Y314" s="92"/>
      <x:c r="Z314" s="92"/>
    </x:row>
    <x:row r="315" ht="15" hidden="0" customHeight="1">
      <x:c r="A315" s="92"/>
      <x:c r="B315" s="92"/>
      <x:c r="C315" s="92"/>
      <x:c r="D315" s="92"/>
      <x:c r="E315" s="92"/>
      <x:c r="F315" s="92"/>
      <x:c r="G315" s="92"/>
      <x:c r="H315" s="92"/>
      <x:c r="I315" s="92"/>
      <x:c r="J315" s="92"/>
      <x:c r="K315" s="92"/>
      <x:c r="L315" s="43"/>
      <x:c r="M315" s="68"/>
      <x:c r="N315" s="43"/>
      <x:c r="O315" s="92"/>
      <x:c r="P315" s="92"/>
      <x:c r="Q315" s="92"/>
      <x:c r="R315" s="92"/>
      <x:c r="S315" s="92"/>
      <x:c r="T315" s="92"/>
      <x:c r="U315" s="92"/>
      <x:c r="V315" s="92"/>
      <x:c r="W315" s="92"/>
      <x:c r="X315" s="92"/>
      <x:c r="Y315" s="92"/>
      <x:c r="Z315" s="92"/>
    </x:row>
    <x:row r="316" ht="15" hidden="0" customHeight="1">
      <x:c r="A316" s="92"/>
      <x:c r="B316" s="92"/>
      <x:c r="C316" s="92"/>
      <x:c r="D316" s="92"/>
      <x:c r="E316" s="92"/>
      <x:c r="F316" s="92"/>
      <x:c r="G316" s="92"/>
      <x:c r="H316" s="92"/>
      <x:c r="I316" s="92"/>
      <x:c r="J316" s="92"/>
      <x:c r="K316" s="92"/>
      <x:c r="L316" s="43"/>
      <x:c r="M316" s="68"/>
      <x:c r="N316" s="43"/>
      <x:c r="O316" s="92"/>
      <x:c r="P316" s="92"/>
      <x:c r="Q316" s="92"/>
      <x:c r="R316" s="92"/>
      <x:c r="S316" s="92"/>
      <x:c r="T316" s="92"/>
      <x:c r="U316" s="92"/>
      <x:c r="V316" s="92"/>
      <x:c r="W316" s="92"/>
      <x:c r="X316" s="92"/>
      <x:c r="Y316" s="92"/>
      <x:c r="Z316" s="92"/>
    </x:row>
    <x:row r="317" ht="15" hidden="0" customHeight="1">
      <x:c r="A317" s="92"/>
      <x:c r="B317" s="92"/>
      <x:c r="C317" s="92"/>
      <x:c r="D317" s="92"/>
      <x:c r="E317" s="92"/>
      <x:c r="F317" s="92"/>
      <x:c r="G317" s="92"/>
      <x:c r="H317" s="92"/>
      <x:c r="I317" s="92"/>
      <x:c r="J317" s="92"/>
      <x:c r="K317" s="92"/>
      <x:c r="L317" s="43"/>
      <x:c r="M317" s="68"/>
      <x:c r="N317" s="43"/>
      <x:c r="O317" s="92"/>
      <x:c r="P317" s="92"/>
      <x:c r="Q317" s="92"/>
      <x:c r="R317" s="92"/>
      <x:c r="S317" s="92"/>
      <x:c r="T317" s="92"/>
      <x:c r="U317" s="92"/>
      <x:c r="V317" s="92"/>
      <x:c r="W317" s="92"/>
      <x:c r="X317" s="92"/>
      <x:c r="Y317" s="92"/>
      <x:c r="Z317" s="92"/>
    </x:row>
    <x:row r="318" ht="15" hidden="0" customHeight="1">
      <x:c r="A318" s="92"/>
      <x:c r="B318" s="92"/>
      <x:c r="C318" s="92"/>
      <x:c r="D318" s="92"/>
      <x:c r="E318" s="92"/>
      <x:c r="F318" s="92"/>
      <x:c r="G318" s="92"/>
      <x:c r="H318" s="92"/>
      <x:c r="I318" s="92"/>
      <x:c r="J318" s="92"/>
      <x:c r="K318" s="92"/>
      <x:c r="L318" s="43"/>
      <x:c r="M318" s="68"/>
      <x:c r="N318" s="43"/>
      <x:c r="O318" s="92"/>
      <x:c r="P318" s="92"/>
      <x:c r="Q318" s="92"/>
      <x:c r="R318" s="92"/>
      <x:c r="S318" s="92"/>
      <x:c r="T318" s="92"/>
      <x:c r="U318" s="92"/>
      <x:c r="V318" s="92"/>
      <x:c r="W318" s="92"/>
      <x:c r="X318" s="92"/>
      <x:c r="Y318" s="92"/>
      <x:c r="Z318" s="92"/>
    </x:row>
    <x:row r="319" ht="15" hidden="0" customHeight="1">
      <x:c r="A319" s="92"/>
      <x:c r="B319" s="92"/>
      <x:c r="C319" s="92"/>
      <x:c r="D319" s="92"/>
      <x:c r="E319" s="92"/>
      <x:c r="F319" s="92"/>
      <x:c r="G319" s="92"/>
      <x:c r="H319" s="92"/>
      <x:c r="I319" s="92"/>
      <x:c r="J319" s="92"/>
      <x:c r="K319" s="92"/>
      <x:c r="L319" s="43"/>
      <x:c r="M319" s="68"/>
      <x:c r="N319" s="43"/>
      <x:c r="O319" s="92"/>
      <x:c r="P319" s="92"/>
      <x:c r="Q319" s="92"/>
      <x:c r="R319" s="92"/>
      <x:c r="S319" s="92"/>
      <x:c r="T319" s="92"/>
      <x:c r="U319" s="92"/>
      <x:c r="V319" s="92"/>
      <x:c r="W319" s="92"/>
      <x:c r="X319" s="92"/>
      <x:c r="Y319" s="92"/>
      <x:c r="Z319" s="92"/>
    </x:row>
    <x:row r="320" ht="15" hidden="0" customHeight="1">
      <x:c r="A320" s="92"/>
      <x:c r="B320" s="92"/>
      <x:c r="C320" s="92"/>
      <x:c r="D320" s="92"/>
      <x:c r="E320" s="92"/>
      <x:c r="F320" s="92"/>
      <x:c r="G320" s="92"/>
      <x:c r="H320" s="92"/>
      <x:c r="I320" s="92"/>
      <x:c r="J320" s="92"/>
      <x:c r="K320" s="92"/>
      <x:c r="L320" s="43"/>
      <x:c r="M320" s="68"/>
      <x:c r="N320" s="43"/>
      <x:c r="O320" s="92"/>
      <x:c r="P320" s="92"/>
      <x:c r="Q320" s="92"/>
      <x:c r="R320" s="92"/>
      <x:c r="S320" s="92"/>
      <x:c r="T320" s="92"/>
      <x:c r="U320" s="92"/>
      <x:c r="V320" s="92"/>
      <x:c r="W320" s="92"/>
      <x:c r="X320" s="92"/>
      <x:c r="Y320" s="92"/>
      <x:c r="Z320" s="92"/>
    </x:row>
    <x:row r="321" ht="15" hidden="0" customHeight="1">
      <x:c r="A321" s="92"/>
      <x:c r="B321" s="92"/>
      <x:c r="C321" s="92"/>
      <x:c r="D321" s="92"/>
      <x:c r="E321" s="92"/>
      <x:c r="F321" s="92"/>
      <x:c r="G321" s="92"/>
      <x:c r="H321" s="92"/>
      <x:c r="I321" s="92"/>
      <x:c r="J321" s="92"/>
      <x:c r="K321" s="92"/>
      <x:c r="L321" s="43"/>
      <x:c r="M321" s="68"/>
      <x:c r="N321" s="43"/>
      <x:c r="O321" s="92"/>
      <x:c r="P321" s="92"/>
      <x:c r="Q321" s="92"/>
      <x:c r="R321" s="92"/>
      <x:c r="S321" s="92"/>
      <x:c r="T321" s="92"/>
      <x:c r="U321" s="92"/>
      <x:c r="V321" s="92"/>
      <x:c r="W321" s="92"/>
      <x:c r="X321" s="92"/>
      <x:c r="Y321" s="92"/>
      <x:c r="Z321" s="92"/>
    </x:row>
    <x:row r="322" ht="15" hidden="0" customHeight="1">
      <x:c r="A322" s="92"/>
      <x:c r="B322" s="92"/>
      <x:c r="C322" s="92"/>
      <x:c r="D322" s="92"/>
      <x:c r="E322" s="92"/>
      <x:c r="F322" s="92"/>
      <x:c r="G322" s="92"/>
      <x:c r="H322" s="92"/>
      <x:c r="I322" s="92"/>
      <x:c r="J322" s="92"/>
      <x:c r="K322" s="92"/>
      <x:c r="L322" s="43"/>
      <x:c r="M322" s="68"/>
      <x:c r="N322" s="43"/>
      <x:c r="O322" s="92"/>
      <x:c r="P322" s="92"/>
      <x:c r="Q322" s="92"/>
      <x:c r="R322" s="92"/>
      <x:c r="S322" s="92"/>
      <x:c r="T322" s="92"/>
      <x:c r="U322" s="92"/>
      <x:c r="V322" s="92"/>
      <x:c r="W322" s="92"/>
      <x:c r="X322" s="92"/>
      <x:c r="Y322" s="92"/>
      <x:c r="Z322" s="92"/>
    </x:row>
    <x:row r="323" ht="15" hidden="0" customHeight="1">
      <x:c r="A323" s="92"/>
      <x:c r="B323" s="92"/>
      <x:c r="C323" s="92"/>
      <x:c r="D323" s="92"/>
      <x:c r="E323" s="92"/>
      <x:c r="F323" s="92"/>
      <x:c r="G323" s="92"/>
      <x:c r="H323" s="92"/>
      <x:c r="I323" s="92"/>
      <x:c r="J323" s="92"/>
      <x:c r="K323" s="92"/>
      <x:c r="L323" s="43"/>
      <x:c r="M323" s="68"/>
      <x:c r="N323" s="43"/>
      <x:c r="O323" s="92"/>
      <x:c r="P323" s="92"/>
      <x:c r="Q323" s="92"/>
      <x:c r="R323" s="92"/>
      <x:c r="S323" s="92"/>
      <x:c r="T323" s="92"/>
      <x:c r="U323" s="92"/>
      <x:c r="V323" s="92"/>
      <x:c r="W323" s="92"/>
      <x:c r="X323" s="92"/>
      <x:c r="Y323" s="92"/>
      <x:c r="Z323" s="92"/>
    </x:row>
    <x:row r="324" ht="15" hidden="0" customHeight="1">
      <x:c r="A324" s="92"/>
      <x:c r="B324" s="92"/>
      <x:c r="C324" s="92"/>
      <x:c r="D324" s="92"/>
      <x:c r="E324" s="92"/>
      <x:c r="F324" s="92"/>
      <x:c r="G324" s="92"/>
      <x:c r="H324" s="92"/>
      <x:c r="I324" s="92"/>
      <x:c r="J324" s="92"/>
      <x:c r="K324" s="92"/>
      <x:c r="L324" s="43"/>
      <x:c r="M324" s="68"/>
      <x:c r="N324" s="43"/>
      <x:c r="O324" s="92"/>
      <x:c r="P324" s="92"/>
      <x:c r="Q324" s="92"/>
      <x:c r="R324" s="92"/>
      <x:c r="S324" s="92"/>
      <x:c r="T324" s="92"/>
      <x:c r="U324" s="92"/>
      <x:c r="V324" s="92"/>
      <x:c r="W324" s="92"/>
      <x:c r="X324" s="92"/>
      <x:c r="Y324" s="92"/>
      <x:c r="Z324" s="92"/>
    </x:row>
    <x:row r="325" ht="15" hidden="0" customHeight="1">
      <x:c r="A325" s="92"/>
      <x:c r="B325" s="92"/>
      <x:c r="C325" s="92"/>
      <x:c r="D325" s="92"/>
      <x:c r="E325" s="92"/>
      <x:c r="F325" s="92"/>
      <x:c r="G325" s="92"/>
      <x:c r="H325" s="92"/>
      <x:c r="I325" s="92"/>
      <x:c r="J325" s="92"/>
      <x:c r="K325" s="92"/>
      <x:c r="L325" s="43"/>
      <x:c r="M325" s="68"/>
      <x:c r="N325" s="43"/>
      <x:c r="O325" s="92"/>
      <x:c r="P325" s="92"/>
      <x:c r="Q325" s="92"/>
      <x:c r="R325" s="92"/>
      <x:c r="S325" s="92"/>
      <x:c r="T325" s="92"/>
      <x:c r="U325" s="92"/>
      <x:c r="V325" s="92"/>
      <x:c r="W325" s="92"/>
      <x:c r="X325" s="92"/>
      <x:c r="Y325" s="92"/>
      <x:c r="Z325" s="92"/>
    </x:row>
    <x:row r="326" ht="15" hidden="0" customHeight="1">
      <x:c r="A326" s="92"/>
      <x:c r="B326" s="92"/>
      <x:c r="C326" s="92"/>
      <x:c r="D326" s="92"/>
      <x:c r="E326" s="92"/>
      <x:c r="F326" s="92"/>
      <x:c r="G326" s="92"/>
      <x:c r="H326" s="92"/>
      <x:c r="I326" s="92"/>
      <x:c r="J326" s="92"/>
      <x:c r="K326" s="92"/>
      <x:c r="L326" s="43"/>
      <x:c r="M326" s="68"/>
      <x:c r="N326" s="43"/>
      <x:c r="O326" s="92"/>
      <x:c r="P326" s="92"/>
      <x:c r="Q326" s="92"/>
      <x:c r="R326" s="92"/>
      <x:c r="S326" s="92"/>
      <x:c r="T326" s="92"/>
      <x:c r="U326" s="92"/>
      <x:c r="V326" s="92"/>
      <x:c r="W326" s="92"/>
      <x:c r="X326" s="92"/>
      <x:c r="Y326" s="92"/>
      <x:c r="Z326" s="92"/>
    </x:row>
    <x:row r="327" ht="15" hidden="0" customHeight="1">
      <x:c r="A327" s="92"/>
      <x:c r="B327" s="92"/>
      <x:c r="C327" s="92"/>
      <x:c r="D327" s="92"/>
      <x:c r="E327" s="92"/>
      <x:c r="F327" s="92"/>
      <x:c r="G327" s="92"/>
      <x:c r="H327" s="92"/>
      <x:c r="I327" s="92"/>
      <x:c r="J327" s="92"/>
      <x:c r="K327" s="92"/>
      <x:c r="L327" s="43"/>
      <x:c r="M327" s="68"/>
      <x:c r="N327" s="43"/>
      <x:c r="O327" s="92"/>
      <x:c r="P327" s="92"/>
      <x:c r="Q327" s="92"/>
      <x:c r="R327" s="92"/>
      <x:c r="S327" s="92"/>
      <x:c r="T327" s="92"/>
      <x:c r="U327" s="92"/>
      <x:c r="V327" s="92"/>
      <x:c r="W327" s="92"/>
      <x:c r="X327" s="92"/>
      <x:c r="Y327" s="92"/>
      <x:c r="Z327" s="92"/>
    </x:row>
    <x:row r="328" ht="15" hidden="0" customHeight="1">
      <x:c r="A328" s="92"/>
      <x:c r="B328" s="92"/>
      <x:c r="C328" s="92"/>
      <x:c r="D328" s="92"/>
      <x:c r="E328" s="92"/>
      <x:c r="F328" s="92"/>
      <x:c r="G328" s="92"/>
      <x:c r="H328" s="92"/>
      <x:c r="I328" s="92"/>
      <x:c r="J328" s="92"/>
      <x:c r="K328" s="92"/>
      <x:c r="L328" s="43"/>
      <x:c r="M328" s="68"/>
      <x:c r="N328" s="43"/>
      <x:c r="O328" s="92"/>
      <x:c r="P328" s="92"/>
      <x:c r="Q328" s="92"/>
      <x:c r="R328" s="92"/>
      <x:c r="S328" s="92"/>
      <x:c r="T328" s="92"/>
      <x:c r="U328" s="92"/>
      <x:c r="V328" s="92"/>
      <x:c r="W328" s="92"/>
      <x:c r="X328" s="92"/>
      <x:c r="Y328" s="92"/>
      <x:c r="Z328" s="92"/>
    </x:row>
    <x:row r="329" ht="15" hidden="0" customHeight="1">
      <x:c r="A329" s="92"/>
      <x:c r="B329" s="92"/>
      <x:c r="C329" s="92"/>
      <x:c r="D329" s="92"/>
      <x:c r="E329" s="92"/>
      <x:c r="F329" s="92"/>
      <x:c r="G329" s="92"/>
      <x:c r="H329" s="92"/>
      <x:c r="I329" s="92"/>
      <x:c r="J329" s="92"/>
      <x:c r="K329" s="92"/>
      <x:c r="L329" s="43"/>
      <x:c r="M329" s="68"/>
      <x:c r="N329" s="43"/>
      <x:c r="O329" s="92"/>
      <x:c r="P329" s="92"/>
      <x:c r="Q329" s="92"/>
      <x:c r="R329" s="92"/>
      <x:c r="S329" s="92"/>
      <x:c r="T329" s="92"/>
      <x:c r="U329" s="92"/>
      <x:c r="V329" s="92"/>
      <x:c r="W329" s="92"/>
      <x:c r="X329" s="92"/>
      <x:c r="Y329" s="92"/>
      <x:c r="Z329" s="92"/>
    </x:row>
    <x:row r="330" ht="15" hidden="0" customHeight="1">
      <x:c r="A330" s="92"/>
      <x:c r="B330" s="92"/>
      <x:c r="C330" s="92"/>
      <x:c r="D330" s="92"/>
      <x:c r="E330" s="92"/>
      <x:c r="F330" s="92"/>
      <x:c r="G330" s="92"/>
      <x:c r="H330" s="92"/>
      <x:c r="I330" s="92"/>
      <x:c r="J330" s="92"/>
      <x:c r="K330" s="92"/>
      <x:c r="L330" s="43"/>
      <x:c r="M330" s="68"/>
      <x:c r="N330" s="43"/>
      <x:c r="O330" s="92"/>
      <x:c r="P330" s="92"/>
      <x:c r="Q330" s="92"/>
      <x:c r="R330" s="92"/>
      <x:c r="S330" s="92"/>
      <x:c r="T330" s="92"/>
      <x:c r="U330" s="92"/>
      <x:c r="V330" s="92"/>
      <x:c r="W330" s="92"/>
      <x:c r="X330" s="92"/>
      <x:c r="Y330" s="92"/>
      <x:c r="Z330" s="92"/>
    </x:row>
    <x:row r="331" ht="15" hidden="0" customHeight="1">
      <x:c r="A331" s="92"/>
      <x:c r="B331" s="92"/>
      <x:c r="C331" s="92"/>
      <x:c r="D331" s="92"/>
      <x:c r="E331" s="92"/>
      <x:c r="F331" s="92"/>
      <x:c r="G331" s="92"/>
      <x:c r="H331" s="92"/>
      <x:c r="I331" s="92"/>
      <x:c r="J331" s="92"/>
      <x:c r="K331" s="92"/>
      <x:c r="L331" s="43"/>
      <x:c r="M331" s="68"/>
      <x:c r="N331" s="43"/>
      <x:c r="O331" s="92"/>
      <x:c r="P331" s="92"/>
      <x:c r="Q331" s="92"/>
      <x:c r="R331" s="92"/>
      <x:c r="S331" s="92"/>
      <x:c r="T331" s="92"/>
      <x:c r="U331" s="92"/>
      <x:c r="V331" s="92"/>
      <x:c r="W331" s="92"/>
      <x:c r="X331" s="92"/>
      <x:c r="Y331" s="92"/>
      <x:c r="Z331" s="92"/>
    </x:row>
    <x:row r="332" ht="15" hidden="0" customHeight="1">
      <x:c r="A332" s="92"/>
      <x:c r="B332" s="92"/>
      <x:c r="C332" s="92"/>
      <x:c r="D332" s="92"/>
      <x:c r="E332" s="92"/>
      <x:c r="F332" s="92"/>
      <x:c r="G332" s="92"/>
      <x:c r="H332" s="92"/>
      <x:c r="I332" s="92"/>
      <x:c r="J332" s="92"/>
      <x:c r="K332" s="92"/>
      <x:c r="L332" s="43"/>
      <x:c r="M332" s="68"/>
      <x:c r="N332" s="43"/>
      <x:c r="O332" s="92"/>
      <x:c r="P332" s="92"/>
      <x:c r="Q332" s="92"/>
      <x:c r="R332" s="92"/>
      <x:c r="S332" s="92"/>
      <x:c r="T332" s="92"/>
      <x:c r="U332" s="92"/>
      <x:c r="V332" s="92"/>
      <x:c r="W332" s="92"/>
      <x:c r="X332" s="92"/>
      <x:c r="Y332" s="92"/>
      <x:c r="Z332" s="92"/>
    </x:row>
    <x:row r="333" ht="15" hidden="0" customHeight="1">
      <x:c r="A333" s="92"/>
      <x:c r="B333" s="92"/>
      <x:c r="C333" s="92"/>
      <x:c r="D333" s="92"/>
      <x:c r="E333" s="92"/>
      <x:c r="F333" s="92"/>
      <x:c r="G333" s="92"/>
      <x:c r="H333" s="92"/>
      <x:c r="I333" s="92"/>
      <x:c r="J333" s="92"/>
      <x:c r="K333" s="92"/>
      <x:c r="L333" s="43"/>
      <x:c r="M333" s="68"/>
      <x:c r="N333" s="43"/>
      <x:c r="O333" s="92"/>
      <x:c r="P333" s="92"/>
      <x:c r="Q333" s="92"/>
      <x:c r="R333" s="92"/>
      <x:c r="S333" s="92"/>
      <x:c r="T333" s="92"/>
      <x:c r="U333" s="92"/>
      <x:c r="V333" s="92"/>
      <x:c r="W333" s="92"/>
      <x:c r="X333" s="92"/>
      <x:c r="Y333" s="92"/>
      <x:c r="Z333" s="92"/>
    </x:row>
    <x:row r="334" ht="15" hidden="0" customHeight="1">
      <x:c r="A334" s="92"/>
      <x:c r="B334" s="92"/>
      <x:c r="C334" s="92"/>
      <x:c r="D334" s="92"/>
      <x:c r="E334" s="92"/>
      <x:c r="F334" s="92"/>
      <x:c r="G334" s="92"/>
      <x:c r="H334" s="92"/>
      <x:c r="I334" s="92"/>
      <x:c r="J334" s="92"/>
      <x:c r="K334" s="92"/>
      <x:c r="L334" s="43"/>
      <x:c r="M334" s="68"/>
      <x:c r="N334" s="43"/>
      <x:c r="O334" s="92"/>
      <x:c r="P334" s="92"/>
      <x:c r="Q334" s="92"/>
      <x:c r="R334" s="92"/>
      <x:c r="S334" s="92"/>
      <x:c r="T334" s="92"/>
      <x:c r="U334" s="92"/>
      <x:c r="V334" s="92"/>
      <x:c r="W334" s="92"/>
      <x:c r="X334" s="92"/>
      <x:c r="Y334" s="92"/>
      <x:c r="Z334" s="92"/>
    </x:row>
    <x:row r="335" ht="15" hidden="0" customHeight="1">
      <x:c r="A335" s="92"/>
      <x:c r="B335" s="92"/>
      <x:c r="C335" s="92"/>
      <x:c r="D335" s="92"/>
      <x:c r="E335" s="92"/>
      <x:c r="F335" s="92"/>
      <x:c r="G335" s="92"/>
      <x:c r="H335" s="92"/>
      <x:c r="I335" s="92"/>
      <x:c r="J335" s="92"/>
      <x:c r="K335" s="92"/>
      <x:c r="L335" s="43"/>
      <x:c r="M335" s="68"/>
      <x:c r="N335" s="43"/>
      <x:c r="O335" s="92"/>
      <x:c r="P335" s="92"/>
      <x:c r="Q335" s="92"/>
      <x:c r="R335" s="92"/>
      <x:c r="S335" s="92"/>
      <x:c r="T335" s="92"/>
      <x:c r="U335" s="92"/>
      <x:c r="V335" s="92"/>
      <x:c r="W335" s="92"/>
      <x:c r="X335" s="92"/>
      <x:c r="Y335" s="92"/>
      <x:c r="Z335" s="92"/>
    </x:row>
    <x:row r="336" ht="15" hidden="0" customHeight="1">
      <x:c r="A336" s="92"/>
      <x:c r="B336" s="92"/>
      <x:c r="C336" s="92"/>
      <x:c r="D336" s="92"/>
      <x:c r="E336" s="92"/>
      <x:c r="F336" s="92"/>
      <x:c r="G336" s="92"/>
      <x:c r="H336" s="92"/>
      <x:c r="I336" s="92"/>
      <x:c r="J336" s="92"/>
      <x:c r="K336" s="92"/>
      <x:c r="L336" s="43"/>
      <x:c r="M336" s="68"/>
      <x:c r="N336" s="43"/>
      <x:c r="O336" s="92"/>
      <x:c r="P336" s="92"/>
      <x:c r="Q336" s="92"/>
      <x:c r="R336" s="92"/>
      <x:c r="S336" s="92"/>
      <x:c r="T336" s="92"/>
      <x:c r="U336" s="92"/>
      <x:c r="V336" s="92"/>
      <x:c r="W336" s="92"/>
      <x:c r="X336" s="92"/>
      <x:c r="Y336" s="92"/>
      <x:c r="Z336" s="92"/>
    </x:row>
    <x:row r="337" ht="15" hidden="0" customHeight="1">
      <x:c r="A337" s="92"/>
      <x:c r="B337" s="92"/>
      <x:c r="C337" s="92"/>
      <x:c r="D337" s="92"/>
      <x:c r="E337" s="92"/>
      <x:c r="F337" s="92"/>
      <x:c r="G337" s="92"/>
      <x:c r="H337" s="92"/>
      <x:c r="I337" s="92"/>
      <x:c r="J337" s="92"/>
      <x:c r="K337" s="92"/>
      <x:c r="L337" s="43"/>
      <x:c r="M337" s="68"/>
      <x:c r="N337" s="43"/>
      <x:c r="O337" s="92"/>
      <x:c r="P337" s="92"/>
      <x:c r="Q337" s="92"/>
      <x:c r="R337" s="92"/>
      <x:c r="S337" s="92"/>
      <x:c r="T337" s="92"/>
      <x:c r="U337" s="92"/>
      <x:c r="V337" s="92"/>
      <x:c r="W337" s="92"/>
      <x:c r="X337" s="92"/>
      <x:c r="Y337" s="92"/>
      <x:c r="Z337" s="92"/>
    </x:row>
    <x:row r="338" ht="15" hidden="0" customHeight="1">
      <x:c r="A338" s="92"/>
      <x:c r="B338" s="92"/>
      <x:c r="C338" s="92"/>
      <x:c r="D338" s="92"/>
      <x:c r="E338" s="92"/>
      <x:c r="F338" s="92"/>
      <x:c r="G338" s="92"/>
      <x:c r="H338" s="92"/>
      <x:c r="I338" s="92"/>
      <x:c r="J338" s="92"/>
      <x:c r="K338" s="92"/>
      <x:c r="L338" s="43"/>
      <x:c r="M338" s="68"/>
      <x:c r="N338" s="43"/>
      <x:c r="O338" s="92"/>
      <x:c r="P338" s="92"/>
      <x:c r="Q338" s="92"/>
      <x:c r="R338" s="92"/>
      <x:c r="S338" s="92"/>
      <x:c r="T338" s="92"/>
      <x:c r="U338" s="92"/>
      <x:c r="V338" s="92"/>
      <x:c r="W338" s="92"/>
      <x:c r="X338" s="92"/>
      <x:c r="Y338" s="92"/>
      <x:c r="Z338" s="92"/>
    </x:row>
    <x:row r="339" ht="15" hidden="0" customHeight="1">
      <x:c r="A339" s="92"/>
      <x:c r="B339" s="92"/>
      <x:c r="C339" s="92"/>
      <x:c r="D339" s="92"/>
      <x:c r="E339" s="92"/>
      <x:c r="F339" s="92"/>
      <x:c r="G339" s="92"/>
      <x:c r="H339" s="92"/>
      <x:c r="I339" s="92"/>
      <x:c r="J339" s="92"/>
      <x:c r="K339" s="92"/>
      <x:c r="L339" s="43"/>
      <x:c r="M339" s="68"/>
      <x:c r="N339" s="43"/>
      <x:c r="O339" s="92"/>
      <x:c r="P339" s="92"/>
      <x:c r="Q339" s="92"/>
      <x:c r="R339" s="92"/>
      <x:c r="S339" s="92"/>
      <x:c r="T339" s="92"/>
      <x:c r="U339" s="92"/>
      <x:c r="V339" s="92"/>
      <x:c r="W339" s="92"/>
      <x:c r="X339" s="92"/>
      <x:c r="Y339" s="92"/>
      <x:c r="Z339" s="92"/>
    </x:row>
    <x:row r="340" ht="15" hidden="0" customHeight="1">
      <x:c r="A340" s="92"/>
      <x:c r="B340" s="92"/>
      <x:c r="C340" s="92"/>
      <x:c r="D340" s="92"/>
      <x:c r="E340" s="92"/>
      <x:c r="F340" s="92"/>
      <x:c r="G340" s="92"/>
      <x:c r="H340" s="92"/>
      <x:c r="I340" s="92"/>
      <x:c r="J340" s="92"/>
      <x:c r="K340" s="92"/>
      <x:c r="L340" s="43"/>
      <x:c r="M340" s="68"/>
      <x:c r="N340" s="43"/>
      <x:c r="O340" s="92"/>
      <x:c r="P340" s="92"/>
      <x:c r="Q340" s="92"/>
      <x:c r="R340" s="92"/>
      <x:c r="S340" s="92"/>
      <x:c r="T340" s="92"/>
      <x:c r="U340" s="92"/>
      <x:c r="V340" s="92"/>
      <x:c r="W340" s="92"/>
      <x:c r="X340" s="92"/>
      <x:c r="Y340" s="92"/>
      <x:c r="Z340" s="92"/>
    </x:row>
    <x:row r="341" ht="15" hidden="0" customHeight="1">
      <x:c r="A341" s="92"/>
      <x:c r="B341" s="92"/>
      <x:c r="C341" s="92"/>
      <x:c r="D341" s="92"/>
      <x:c r="E341" s="92"/>
      <x:c r="F341" s="92"/>
      <x:c r="G341" s="92"/>
      <x:c r="H341" s="92"/>
      <x:c r="I341" s="92"/>
      <x:c r="J341" s="92"/>
      <x:c r="K341" s="92"/>
      <x:c r="L341" s="43"/>
      <x:c r="M341" s="68"/>
      <x:c r="N341" s="43"/>
      <x:c r="O341" s="92"/>
      <x:c r="P341" s="92"/>
      <x:c r="Q341" s="92"/>
      <x:c r="R341" s="92"/>
      <x:c r="S341" s="92"/>
      <x:c r="T341" s="92"/>
      <x:c r="U341" s="92"/>
      <x:c r="V341" s="92"/>
      <x:c r="W341" s="92"/>
      <x:c r="X341" s="92"/>
      <x:c r="Y341" s="92"/>
      <x:c r="Z341" s="92"/>
    </x:row>
    <x:row r="342" ht="15" hidden="0" customHeight="1">
      <x:c r="A342" s="92"/>
      <x:c r="B342" s="92"/>
      <x:c r="C342" s="92"/>
      <x:c r="D342" s="92"/>
      <x:c r="E342" s="92"/>
      <x:c r="F342" s="92"/>
      <x:c r="G342" s="92"/>
      <x:c r="H342" s="92"/>
      <x:c r="I342" s="92"/>
      <x:c r="J342" s="92"/>
      <x:c r="K342" s="92"/>
      <x:c r="L342" s="43"/>
      <x:c r="M342" s="68"/>
      <x:c r="N342" s="43"/>
      <x:c r="O342" s="92"/>
      <x:c r="P342" s="92"/>
      <x:c r="Q342" s="92"/>
      <x:c r="R342" s="92"/>
      <x:c r="S342" s="92"/>
      <x:c r="T342" s="92"/>
      <x:c r="U342" s="92"/>
      <x:c r="V342" s="92"/>
      <x:c r="W342" s="92"/>
      <x:c r="X342" s="92"/>
      <x:c r="Y342" s="92"/>
      <x:c r="Z342" s="92"/>
    </x:row>
    <x:row r="343" ht="15" hidden="0" customHeight="1">
      <x:c r="A343" s="92"/>
      <x:c r="B343" s="92"/>
      <x:c r="C343" s="92"/>
      <x:c r="D343" s="92"/>
      <x:c r="E343" s="92"/>
      <x:c r="F343" s="92"/>
      <x:c r="G343" s="92"/>
      <x:c r="H343" s="92"/>
      <x:c r="I343" s="92"/>
      <x:c r="J343" s="92"/>
      <x:c r="K343" s="92"/>
      <x:c r="L343" s="43"/>
      <x:c r="M343" s="68"/>
      <x:c r="N343" s="43"/>
      <x:c r="O343" s="92"/>
      <x:c r="P343" s="92"/>
      <x:c r="Q343" s="92"/>
      <x:c r="R343" s="92"/>
      <x:c r="S343" s="92"/>
      <x:c r="T343" s="92"/>
      <x:c r="U343" s="92"/>
      <x:c r="V343" s="92"/>
      <x:c r="W343" s="92"/>
      <x:c r="X343" s="92"/>
      <x:c r="Y343" s="92"/>
      <x:c r="Z343" s="92"/>
    </x:row>
    <x:row r="344" ht="15" hidden="0" customHeight="1">
      <x:c r="A344" s="92"/>
      <x:c r="B344" s="92"/>
      <x:c r="C344" s="92"/>
      <x:c r="D344" s="92"/>
      <x:c r="E344" s="92"/>
      <x:c r="F344" s="92"/>
      <x:c r="G344" s="92"/>
      <x:c r="H344" s="92"/>
      <x:c r="I344" s="92"/>
      <x:c r="J344" s="92"/>
      <x:c r="K344" s="92"/>
      <x:c r="L344" s="43"/>
      <x:c r="M344" s="68"/>
      <x:c r="N344" s="43"/>
      <x:c r="O344" s="92"/>
      <x:c r="P344" s="92"/>
      <x:c r="Q344" s="92"/>
      <x:c r="R344" s="92"/>
      <x:c r="S344" s="92"/>
      <x:c r="T344" s="92"/>
      <x:c r="U344" s="92"/>
      <x:c r="V344" s="92"/>
      <x:c r="W344" s="92"/>
      <x:c r="X344" s="92"/>
      <x:c r="Y344" s="92"/>
      <x:c r="Z344" s="92"/>
    </x:row>
    <x:row r="345" ht="15" hidden="0" customHeight="1">
      <x:c r="A345" s="92"/>
      <x:c r="B345" s="92"/>
      <x:c r="C345" s="92"/>
      <x:c r="D345" s="92"/>
      <x:c r="E345" s="92"/>
      <x:c r="F345" s="92"/>
      <x:c r="G345" s="92"/>
      <x:c r="H345" s="92"/>
      <x:c r="I345" s="92"/>
      <x:c r="J345" s="92"/>
      <x:c r="K345" s="92"/>
      <x:c r="L345" s="43"/>
      <x:c r="M345" s="68"/>
      <x:c r="N345" s="43"/>
      <x:c r="O345" s="92"/>
      <x:c r="P345" s="92"/>
      <x:c r="Q345" s="92"/>
      <x:c r="R345" s="92"/>
      <x:c r="S345" s="92"/>
      <x:c r="T345" s="92"/>
      <x:c r="U345" s="92"/>
      <x:c r="V345" s="92"/>
      <x:c r="W345" s="92"/>
      <x:c r="X345" s="92"/>
      <x:c r="Y345" s="92"/>
      <x:c r="Z345" s="92"/>
    </x:row>
    <x:row r="346" ht="15" hidden="0" customHeight="1">
      <x:c r="A346" s="92"/>
      <x:c r="B346" s="92"/>
      <x:c r="C346" s="92"/>
      <x:c r="D346" s="92"/>
      <x:c r="E346" s="92"/>
      <x:c r="F346" s="92"/>
      <x:c r="G346" s="92"/>
      <x:c r="H346" s="92"/>
      <x:c r="I346" s="92"/>
      <x:c r="J346" s="92"/>
      <x:c r="K346" s="92"/>
      <x:c r="L346" s="43"/>
      <x:c r="M346" s="68"/>
      <x:c r="N346" s="43"/>
      <x:c r="O346" s="92"/>
      <x:c r="P346" s="92"/>
      <x:c r="Q346" s="92"/>
      <x:c r="R346" s="92"/>
      <x:c r="S346" s="92"/>
      <x:c r="T346" s="92"/>
      <x:c r="U346" s="92"/>
      <x:c r="V346" s="92"/>
      <x:c r="W346" s="92"/>
      <x:c r="X346" s="92"/>
      <x:c r="Y346" s="92"/>
      <x:c r="Z346" s="92"/>
    </x:row>
    <x:row r="347" ht="15" hidden="0" customHeight="1">
      <x:c r="A347" s="92"/>
      <x:c r="B347" s="92"/>
      <x:c r="C347" s="92"/>
      <x:c r="D347" s="92"/>
      <x:c r="E347" s="92"/>
      <x:c r="F347" s="92"/>
      <x:c r="G347" s="92"/>
      <x:c r="H347" s="92"/>
      <x:c r="I347" s="92"/>
      <x:c r="J347" s="92"/>
      <x:c r="K347" s="92"/>
      <x:c r="L347" s="43"/>
      <x:c r="M347" s="68"/>
      <x:c r="N347" s="43"/>
      <x:c r="O347" s="92"/>
      <x:c r="P347" s="92"/>
      <x:c r="Q347" s="92"/>
      <x:c r="R347" s="92"/>
      <x:c r="S347" s="92"/>
      <x:c r="T347" s="92"/>
      <x:c r="U347" s="92"/>
      <x:c r="V347" s="92"/>
      <x:c r="W347" s="92"/>
      <x:c r="X347" s="92"/>
      <x:c r="Y347" s="92"/>
      <x:c r="Z347" s="92"/>
    </x:row>
    <x:row r="348" ht="15" hidden="0" customHeight="1">
      <x:c r="A348" s="92"/>
      <x:c r="B348" s="92"/>
      <x:c r="C348" s="92"/>
      <x:c r="D348" s="92"/>
      <x:c r="E348" s="92"/>
      <x:c r="F348" s="92"/>
      <x:c r="G348" s="92"/>
      <x:c r="H348" s="92"/>
      <x:c r="I348" s="92"/>
      <x:c r="J348" s="92"/>
      <x:c r="K348" s="92"/>
      <x:c r="L348" s="43"/>
      <x:c r="M348" s="68"/>
      <x:c r="N348" s="43"/>
      <x:c r="O348" s="92"/>
      <x:c r="P348" s="92"/>
      <x:c r="Q348" s="92"/>
      <x:c r="R348" s="92"/>
      <x:c r="S348" s="92"/>
      <x:c r="T348" s="92"/>
      <x:c r="U348" s="92"/>
      <x:c r="V348" s="92"/>
      <x:c r="W348" s="92"/>
      <x:c r="X348" s="92"/>
      <x:c r="Y348" s="92"/>
      <x:c r="Z348" s="92"/>
    </x:row>
    <x:row r="349" ht="15" hidden="0" customHeight="1">
      <x:c r="A349" s="92"/>
      <x:c r="B349" s="92"/>
      <x:c r="C349" s="92"/>
      <x:c r="D349" s="92"/>
      <x:c r="E349" s="92"/>
      <x:c r="F349" s="92"/>
      <x:c r="G349" s="92"/>
      <x:c r="H349" s="92"/>
      <x:c r="I349" s="92"/>
      <x:c r="J349" s="92"/>
      <x:c r="K349" s="92"/>
      <x:c r="L349" s="43"/>
      <x:c r="M349" s="68"/>
      <x:c r="N349" s="43"/>
      <x:c r="O349" s="92"/>
      <x:c r="P349" s="92"/>
      <x:c r="Q349" s="92"/>
      <x:c r="R349" s="92"/>
      <x:c r="S349" s="92"/>
      <x:c r="T349" s="92"/>
      <x:c r="U349" s="92"/>
      <x:c r="V349" s="92"/>
      <x:c r="W349" s="92"/>
      <x:c r="X349" s="92"/>
      <x:c r="Y349" s="92"/>
      <x:c r="Z349" s="92"/>
    </x:row>
    <x:row r="350" ht="15" hidden="0" customHeight="1">
      <x:c r="A350" s="92"/>
      <x:c r="B350" s="92"/>
      <x:c r="C350" s="92"/>
      <x:c r="D350" s="92"/>
      <x:c r="E350" s="92"/>
      <x:c r="F350" s="92"/>
      <x:c r="G350" s="92"/>
      <x:c r="H350" s="92"/>
      <x:c r="I350" s="92"/>
      <x:c r="J350" s="92"/>
      <x:c r="K350" s="92"/>
      <x:c r="L350" s="43"/>
      <x:c r="M350" s="68"/>
      <x:c r="N350" s="43"/>
      <x:c r="O350" s="92"/>
      <x:c r="P350" s="92"/>
      <x:c r="Q350" s="92"/>
      <x:c r="R350" s="92"/>
      <x:c r="S350" s="92"/>
      <x:c r="T350" s="92"/>
      <x:c r="U350" s="92"/>
      <x:c r="V350" s="92"/>
      <x:c r="W350" s="92"/>
      <x:c r="X350" s="92"/>
      <x:c r="Y350" s="92"/>
      <x:c r="Z350" s="92"/>
    </x:row>
    <x:row r="351" ht="15" hidden="0" customHeight="1">
      <x:c r="A351" s="92"/>
      <x:c r="B351" s="92"/>
      <x:c r="C351" s="92"/>
      <x:c r="D351" s="92"/>
      <x:c r="E351" s="92"/>
      <x:c r="F351" s="92"/>
      <x:c r="G351" s="92"/>
      <x:c r="H351" s="92"/>
      <x:c r="I351" s="92"/>
      <x:c r="J351" s="92"/>
      <x:c r="K351" s="92"/>
      <x:c r="L351" s="43"/>
      <x:c r="M351" s="68"/>
      <x:c r="N351" s="43"/>
      <x:c r="O351" s="92"/>
      <x:c r="P351" s="92"/>
      <x:c r="Q351" s="92"/>
      <x:c r="R351" s="92"/>
      <x:c r="S351" s="92"/>
      <x:c r="T351" s="92"/>
      <x:c r="U351" s="92"/>
      <x:c r="V351" s="92"/>
      <x:c r="W351" s="92"/>
      <x:c r="X351" s="92"/>
      <x:c r="Y351" s="92"/>
      <x:c r="Z351" s="92"/>
    </x:row>
    <x:row r="352" ht="15" hidden="0" customHeight="1">
      <x:c r="A352" s="92"/>
      <x:c r="B352" s="92"/>
      <x:c r="C352" s="92"/>
      <x:c r="D352" s="92"/>
      <x:c r="E352" s="92"/>
      <x:c r="F352" s="92"/>
      <x:c r="G352" s="92"/>
      <x:c r="H352" s="92"/>
      <x:c r="I352" s="92"/>
      <x:c r="J352" s="92"/>
      <x:c r="K352" s="92"/>
      <x:c r="L352" s="43"/>
      <x:c r="M352" s="68"/>
      <x:c r="N352" s="43"/>
      <x:c r="O352" s="92"/>
      <x:c r="P352" s="92"/>
      <x:c r="Q352" s="92"/>
      <x:c r="R352" s="92"/>
      <x:c r="S352" s="92"/>
      <x:c r="T352" s="92"/>
      <x:c r="U352" s="92"/>
      <x:c r="V352" s="92"/>
      <x:c r="W352" s="92"/>
      <x:c r="X352" s="92"/>
      <x:c r="Y352" s="92"/>
      <x:c r="Z352" s="92"/>
    </x:row>
    <x:row r="353" ht="15" hidden="0" customHeight="1">
      <x:c r="A353" s="92"/>
      <x:c r="B353" s="92"/>
      <x:c r="C353" s="92"/>
      <x:c r="D353" s="92"/>
      <x:c r="E353" s="92"/>
      <x:c r="F353" s="92"/>
      <x:c r="G353" s="92"/>
      <x:c r="H353" s="92"/>
      <x:c r="I353" s="92"/>
      <x:c r="J353" s="92"/>
      <x:c r="K353" s="92"/>
      <x:c r="L353" s="43"/>
      <x:c r="M353" s="68"/>
      <x:c r="N353" s="43"/>
      <x:c r="O353" s="92"/>
      <x:c r="P353" s="92"/>
      <x:c r="Q353" s="92"/>
      <x:c r="R353" s="92"/>
      <x:c r="S353" s="92"/>
      <x:c r="T353" s="92"/>
      <x:c r="U353" s="92"/>
      <x:c r="V353" s="92"/>
      <x:c r="W353" s="92"/>
      <x:c r="X353" s="92"/>
      <x:c r="Y353" s="92"/>
      <x:c r="Z353" s="92"/>
    </x:row>
    <x:row r="354" ht="15" hidden="0" customHeight="1">
      <x:c r="A354" s="92"/>
      <x:c r="B354" s="92"/>
      <x:c r="C354" s="92"/>
      <x:c r="D354" s="92"/>
      <x:c r="E354" s="92"/>
      <x:c r="F354" s="92"/>
      <x:c r="G354" s="92"/>
      <x:c r="H354" s="92"/>
      <x:c r="I354" s="92"/>
      <x:c r="J354" s="92"/>
      <x:c r="K354" s="92"/>
      <x:c r="L354" s="43"/>
      <x:c r="M354" s="68"/>
      <x:c r="N354" s="43"/>
      <x:c r="O354" s="92"/>
      <x:c r="P354" s="92"/>
      <x:c r="Q354" s="92"/>
      <x:c r="R354" s="92"/>
      <x:c r="S354" s="92"/>
      <x:c r="T354" s="92"/>
      <x:c r="U354" s="92"/>
      <x:c r="V354" s="92"/>
      <x:c r="W354" s="92"/>
      <x:c r="X354" s="92"/>
      <x:c r="Y354" s="92"/>
      <x:c r="Z354" s="92"/>
    </x:row>
    <x:row r="355" ht="15" hidden="0" customHeight="1">
      <x:c r="A355" s="92"/>
      <x:c r="B355" s="92"/>
      <x:c r="C355" s="92"/>
      <x:c r="D355" s="92"/>
      <x:c r="E355" s="92"/>
      <x:c r="F355" s="92"/>
      <x:c r="G355" s="92"/>
      <x:c r="H355" s="92"/>
      <x:c r="I355" s="92"/>
      <x:c r="J355" s="92"/>
      <x:c r="K355" s="92"/>
      <x:c r="L355" s="43"/>
      <x:c r="M355" s="68"/>
      <x:c r="N355" s="43"/>
      <x:c r="O355" s="92"/>
      <x:c r="P355" s="92"/>
      <x:c r="Q355" s="92"/>
      <x:c r="R355" s="92"/>
      <x:c r="S355" s="92"/>
      <x:c r="T355" s="92"/>
      <x:c r="U355" s="92"/>
      <x:c r="V355" s="92"/>
      <x:c r="W355" s="92"/>
      <x:c r="X355" s="92"/>
      <x:c r="Y355" s="92"/>
      <x:c r="Z355" s="92"/>
    </x:row>
    <x:row r="356" ht="15" hidden="0" customHeight="1">
      <x:c r="A356" s="92"/>
      <x:c r="B356" s="92"/>
      <x:c r="C356" s="92"/>
      <x:c r="D356" s="92"/>
      <x:c r="E356" s="92"/>
      <x:c r="F356" s="92"/>
      <x:c r="G356" s="92"/>
      <x:c r="H356" s="92"/>
      <x:c r="I356" s="92"/>
      <x:c r="J356" s="92"/>
      <x:c r="K356" s="92"/>
      <x:c r="L356" s="43"/>
      <x:c r="M356" s="68"/>
      <x:c r="N356" s="43"/>
      <x:c r="O356" s="92"/>
      <x:c r="P356" s="92"/>
      <x:c r="Q356" s="92"/>
      <x:c r="R356" s="92"/>
      <x:c r="S356" s="92"/>
      <x:c r="T356" s="92"/>
      <x:c r="U356" s="92"/>
      <x:c r="V356" s="92"/>
      <x:c r="W356" s="92"/>
      <x:c r="X356" s="92"/>
      <x:c r="Y356" s="92"/>
      <x:c r="Z356" s="92"/>
    </x:row>
    <x:row r="357" ht="15" hidden="0" customHeight="1">
      <x:c r="A357" s="92"/>
      <x:c r="B357" s="92"/>
      <x:c r="C357" s="92"/>
      <x:c r="D357" s="92"/>
      <x:c r="E357" s="92"/>
      <x:c r="F357" s="92"/>
      <x:c r="G357" s="92"/>
      <x:c r="H357" s="92"/>
      <x:c r="I357" s="92"/>
      <x:c r="J357" s="92"/>
      <x:c r="K357" s="92"/>
      <x:c r="L357" s="43"/>
      <x:c r="M357" s="68"/>
      <x:c r="N357" s="43"/>
      <x:c r="O357" s="92"/>
      <x:c r="P357" s="92"/>
      <x:c r="Q357" s="92"/>
      <x:c r="R357" s="92"/>
      <x:c r="S357" s="92"/>
      <x:c r="T357" s="92"/>
      <x:c r="U357" s="92"/>
      <x:c r="V357" s="92"/>
      <x:c r="W357" s="92"/>
      <x:c r="X357" s="92"/>
      <x:c r="Y357" s="92"/>
      <x:c r="Z357" s="92"/>
    </x:row>
    <x:row r="358" ht="15" hidden="0" customHeight="1">
      <x:c r="A358" s="92"/>
      <x:c r="B358" s="92"/>
      <x:c r="C358" s="92"/>
      <x:c r="D358" s="92"/>
      <x:c r="E358" s="92"/>
      <x:c r="F358" s="92"/>
      <x:c r="G358" s="92"/>
      <x:c r="H358" s="92"/>
      <x:c r="I358" s="92"/>
      <x:c r="J358" s="92"/>
      <x:c r="K358" s="92"/>
      <x:c r="L358" s="43"/>
      <x:c r="M358" s="68"/>
      <x:c r="N358" s="43"/>
      <x:c r="O358" s="92"/>
      <x:c r="P358" s="92"/>
      <x:c r="Q358" s="92"/>
      <x:c r="R358" s="92"/>
      <x:c r="S358" s="92"/>
      <x:c r="T358" s="92"/>
      <x:c r="U358" s="92"/>
      <x:c r="V358" s="92"/>
      <x:c r="W358" s="92"/>
      <x:c r="X358" s="92"/>
      <x:c r="Y358" s="92"/>
      <x:c r="Z358" s="92"/>
    </x:row>
    <x:row r="359" ht="15" hidden="0" customHeight="1">
      <x:c r="A359" s="92"/>
      <x:c r="B359" s="92"/>
      <x:c r="C359" s="92"/>
      <x:c r="D359" s="92"/>
      <x:c r="E359" s="92"/>
      <x:c r="F359" s="92"/>
      <x:c r="G359" s="92"/>
      <x:c r="H359" s="92"/>
      <x:c r="I359" s="92"/>
      <x:c r="J359" s="92"/>
      <x:c r="K359" s="92"/>
      <x:c r="L359" s="43"/>
      <x:c r="M359" s="68"/>
      <x:c r="N359" s="43"/>
      <x:c r="O359" s="92"/>
      <x:c r="P359" s="92"/>
      <x:c r="Q359" s="92"/>
      <x:c r="R359" s="92"/>
      <x:c r="S359" s="92"/>
      <x:c r="T359" s="92"/>
      <x:c r="U359" s="92"/>
      <x:c r="V359" s="92"/>
      <x:c r="W359" s="92"/>
      <x:c r="X359" s="92"/>
      <x:c r="Y359" s="92"/>
      <x:c r="Z359" s="92"/>
    </x:row>
    <x:row r="360" ht="15" hidden="0" customHeight="1">
      <x:c r="A360" s="92"/>
      <x:c r="B360" s="92"/>
      <x:c r="C360" s="92"/>
      <x:c r="D360" s="92"/>
      <x:c r="E360" s="92"/>
      <x:c r="F360" s="92"/>
      <x:c r="G360" s="92"/>
      <x:c r="H360" s="92"/>
      <x:c r="I360" s="92"/>
      <x:c r="J360" s="92"/>
      <x:c r="K360" s="92"/>
      <x:c r="L360" s="43"/>
      <x:c r="M360" s="68"/>
      <x:c r="N360" s="43"/>
      <x:c r="O360" s="92"/>
      <x:c r="P360" s="92"/>
      <x:c r="Q360" s="92"/>
      <x:c r="R360" s="92"/>
      <x:c r="S360" s="92"/>
      <x:c r="T360" s="92"/>
      <x:c r="U360" s="92"/>
      <x:c r="V360" s="92"/>
      <x:c r="W360" s="92"/>
      <x:c r="X360" s="92"/>
      <x:c r="Y360" s="92"/>
      <x:c r="Z360" s="92"/>
    </x:row>
    <x:row r="361" ht="15" hidden="0" customHeight="1">
      <x:c r="A361" s="92"/>
      <x:c r="B361" s="92"/>
      <x:c r="C361" s="92"/>
      <x:c r="D361" s="92"/>
      <x:c r="E361" s="92"/>
      <x:c r="F361" s="92"/>
      <x:c r="G361" s="92"/>
      <x:c r="H361" s="92"/>
      <x:c r="I361" s="92"/>
      <x:c r="J361" s="92"/>
      <x:c r="K361" s="92"/>
      <x:c r="L361" s="43"/>
      <x:c r="M361" s="68"/>
      <x:c r="N361" s="43"/>
      <x:c r="O361" s="92"/>
      <x:c r="P361" s="92"/>
      <x:c r="Q361" s="92"/>
      <x:c r="R361" s="92"/>
      <x:c r="S361" s="92"/>
      <x:c r="T361" s="92"/>
      <x:c r="U361" s="92"/>
      <x:c r="V361" s="92"/>
      <x:c r="W361" s="92"/>
      <x:c r="X361" s="92"/>
      <x:c r="Y361" s="92"/>
      <x:c r="Z361" s="92"/>
    </x:row>
    <x:row r="362" ht="15" hidden="0" customHeight="1">
      <x:c r="A362" s="92"/>
      <x:c r="B362" s="92"/>
      <x:c r="C362" s="92"/>
      <x:c r="D362" s="92"/>
      <x:c r="E362" s="92"/>
      <x:c r="F362" s="92"/>
      <x:c r="G362" s="92"/>
      <x:c r="H362" s="92"/>
      <x:c r="I362" s="92"/>
      <x:c r="J362" s="92"/>
      <x:c r="K362" s="92"/>
      <x:c r="L362" s="43"/>
      <x:c r="M362" s="68"/>
      <x:c r="N362" s="43"/>
      <x:c r="O362" s="92"/>
      <x:c r="P362" s="92"/>
      <x:c r="Q362" s="92"/>
      <x:c r="R362" s="92"/>
      <x:c r="S362" s="92"/>
      <x:c r="T362" s="92"/>
      <x:c r="U362" s="92"/>
      <x:c r="V362" s="92"/>
      <x:c r="W362" s="92"/>
      <x:c r="X362" s="92"/>
      <x:c r="Y362" s="92"/>
      <x:c r="Z362" s="92"/>
    </x:row>
    <x:row r="363" ht="15" hidden="0" customHeight="1">
      <x:c r="A363" s="92"/>
      <x:c r="B363" s="92"/>
      <x:c r="C363" s="92"/>
      <x:c r="D363" s="92"/>
      <x:c r="E363" s="92"/>
      <x:c r="F363" s="92"/>
      <x:c r="G363" s="92"/>
      <x:c r="H363" s="92"/>
      <x:c r="I363" s="92"/>
      <x:c r="J363" s="92"/>
      <x:c r="K363" s="92"/>
      <x:c r="L363" s="43"/>
      <x:c r="M363" s="68"/>
      <x:c r="N363" s="43"/>
      <x:c r="O363" s="92"/>
      <x:c r="P363" s="92"/>
      <x:c r="Q363" s="92"/>
      <x:c r="R363" s="92"/>
      <x:c r="S363" s="92"/>
      <x:c r="T363" s="92"/>
      <x:c r="U363" s="92"/>
      <x:c r="V363" s="92"/>
      <x:c r="W363" s="92"/>
      <x:c r="X363" s="92"/>
      <x:c r="Y363" s="92"/>
      <x:c r="Z363" s="92"/>
    </x:row>
    <x:row r="364" ht="15" hidden="0" customHeight="1">
      <x:c r="A364" s="92"/>
      <x:c r="B364" s="92"/>
      <x:c r="C364" s="92"/>
      <x:c r="D364" s="92"/>
      <x:c r="E364" s="92"/>
      <x:c r="F364" s="92"/>
      <x:c r="G364" s="92"/>
      <x:c r="H364" s="92"/>
      <x:c r="I364" s="92"/>
      <x:c r="J364" s="92"/>
      <x:c r="K364" s="92"/>
      <x:c r="L364" s="43"/>
      <x:c r="M364" s="68"/>
      <x:c r="N364" s="43"/>
      <x:c r="O364" s="92"/>
      <x:c r="P364" s="92"/>
      <x:c r="Q364" s="92"/>
      <x:c r="R364" s="92"/>
      <x:c r="S364" s="92"/>
      <x:c r="T364" s="92"/>
      <x:c r="U364" s="92"/>
      <x:c r="V364" s="92"/>
      <x:c r="W364" s="92"/>
      <x:c r="X364" s="92"/>
      <x:c r="Y364" s="92"/>
      <x:c r="Z364" s="92"/>
    </x:row>
    <x:row r="365" ht="15" hidden="0" customHeight="1">
      <x:c r="A365" s="92"/>
      <x:c r="B365" s="92"/>
      <x:c r="C365" s="92"/>
      <x:c r="D365" s="92"/>
      <x:c r="E365" s="92"/>
      <x:c r="F365" s="92"/>
      <x:c r="G365" s="92"/>
      <x:c r="H365" s="92"/>
      <x:c r="I365" s="92"/>
      <x:c r="J365" s="92"/>
      <x:c r="K365" s="92"/>
      <x:c r="L365" s="43"/>
      <x:c r="M365" s="68"/>
      <x:c r="N365" s="43"/>
      <x:c r="O365" s="92"/>
      <x:c r="P365" s="92"/>
      <x:c r="Q365" s="92"/>
      <x:c r="R365" s="92"/>
      <x:c r="S365" s="92"/>
      <x:c r="T365" s="92"/>
      <x:c r="U365" s="92"/>
      <x:c r="V365" s="92"/>
      <x:c r="W365" s="92"/>
      <x:c r="X365" s="92"/>
      <x:c r="Y365" s="92"/>
      <x:c r="Z365" s="92"/>
    </x:row>
    <x:row r="366" ht="15" hidden="0" customHeight="1">
      <x:c r="A366" s="92"/>
      <x:c r="B366" s="92"/>
      <x:c r="C366" s="92"/>
      <x:c r="D366" s="92"/>
      <x:c r="E366" s="92"/>
      <x:c r="F366" s="92"/>
      <x:c r="G366" s="92"/>
      <x:c r="H366" s="92"/>
      <x:c r="I366" s="92"/>
      <x:c r="J366" s="92"/>
      <x:c r="K366" s="92"/>
      <x:c r="L366" s="43"/>
      <x:c r="M366" s="68"/>
      <x:c r="N366" s="43"/>
      <x:c r="O366" s="92"/>
      <x:c r="P366" s="92"/>
      <x:c r="Q366" s="92"/>
      <x:c r="R366" s="92"/>
      <x:c r="S366" s="92"/>
      <x:c r="T366" s="92"/>
      <x:c r="U366" s="92"/>
      <x:c r="V366" s="92"/>
      <x:c r="W366" s="92"/>
      <x:c r="X366" s="92"/>
      <x:c r="Y366" s="92"/>
      <x:c r="Z366" s="92"/>
    </x:row>
    <x:row r="367" ht="15" hidden="0" customHeight="1">
      <x:c r="A367" s="92"/>
      <x:c r="B367" s="92"/>
      <x:c r="C367" s="92"/>
      <x:c r="D367" s="92"/>
      <x:c r="E367" s="92"/>
      <x:c r="F367" s="92"/>
      <x:c r="G367" s="92"/>
      <x:c r="H367" s="92"/>
      <x:c r="I367" s="92"/>
      <x:c r="J367" s="92"/>
      <x:c r="K367" s="92"/>
      <x:c r="L367" s="43"/>
      <x:c r="M367" s="68"/>
      <x:c r="N367" s="43"/>
      <x:c r="O367" s="92"/>
      <x:c r="P367" s="92"/>
      <x:c r="Q367" s="92"/>
      <x:c r="R367" s="92"/>
      <x:c r="S367" s="92"/>
      <x:c r="T367" s="92"/>
      <x:c r="U367" s="92"/>
      <x:c r="V367" s="92"/>
      <x:c r="W367" s="92"/>
      <x:c r="X367" s="92"/>
      <x:c r="Y367" s="92"/>
      <x:c r="Z367" s="92"/>
    </x:row>
    <x:row r="368" ht="15" hidden="0" customHeight="1">
      <x:c r="A368" s="92"/>
      <x:c r="B368" s="92"/>
      <x:c r="C368" s="92"/>
      <x:c r="D368" s="92"/>
      <x:c r="E368" s="92"/>
      <x:c r="F368" s="92"/>
      <x:c r="G368" s="92"/>
      <x:c r="H368" s="92"/>
      <x:c r="I368" s="92"/>
      <x:c r="J368" s="92"/>
      <x:c r="K368" s="92"/>
      <x:c r="L368" s="43"/>
      <x:c r="M368" s="68"/>
      <x:c r="N368" s="43"/>
      <x:c r="O368" s="92"/>
      <x:c r="P368" s="92"/>
      <x:c r="Q368" s="92"/>
      <x:c r="R368" s="92"/>
      <x:c r="S368" s="92"/>
      <x:c r="T368" s="92"/>
      <x:c r="U368" s="92"/>
      <x:c r="V368" s="92"/>
      <x:c r="W368" s="92"/>
      <x:c r="X368" s="92"/>
      <x:c r="Y368" s="92"/>
      <x:c r="Z368" s="92"/>
    </x:row>
    <x:row r="369" ht="15" hidden="0" customHeight="1">
      <x:c r="A369" s="92"/>
      <x:c r="B369" s="92"/>
      <x:c r="C369" s="92"/>
      <x:c r="D369" s="92"/>
      <x:c r="E369" s="92"/>
      <x:c r="F369" s="92"/>
      <x:c r="G369" s="92"/>
      <x:c r="H369" s="92"/>
      <x:c r="I369" s="92"/>
      <x:c r="J369" s="92"/>
      <x:c r="K369" s="92"/>
      <x:c r="L369" s="43"/>
      <x:c r="M369" s="68"/>
      <x:c r="N369" s="43"/>
      <x:c r="O369" s="92"/>
      <x:c r="P369" s="92"/>
      <x:c r="Q369" s="92"/>
      <x:c r="R369" s="92"/>
      <x:c r="S369" s="92"/>
      <x:c r="T369" s="92"/>
      <x:c r="U369" s="92"/>
      <x:c r="V369" s="92"/>
      <x:c r="W369" s="92"/>
      <x:c r="X369" s="92"/>
      <x:c r="Y369" s="92"/>
      <x:c r="Z369" s="92"/>
    </x:row>
    <x:row r="370" ht="15" hidden="0" customHeight="1">
      <x:c r="A370" s="92"/>
      <x:c r="B370" s="92"/>
      <x:c r="C370" s="92"/>
      <x:c r="D370" s="92"/>
      <x:c r="E370" s="92"/>
      <x:c r="F370" s="92"/>
      <x:c r="G370" s="92"/>
      <x:c r="H370" s="92"/>
      <x:c r="I370" s="92"/>
      <x:c r="J370" s="92"/>
      <x:c r="K370" s="92"/>
      <x:c r="L370" s="43"/>
      <x:c r="M370" s="68"/>
      <x:c r="N370" s="43"/>
      <x:c r="O370" s="92"/>
      <x:c r="P370" s="92"/>
      <x:c r="Q370" s="92"/>
      <x:c r="R370" s="92"/>
      <x:c r="S370" s="92"/>
      <x:c r="T370" s="92"/>
      <x:c r="U370" s="92"/>
      <x:c r="V370" s="92"/>
      <x:c r="W370" s="92"/>
      <x:c r="X370" s="92"/>
      <x:c r="Y370" s="92"/>
      <x:c r="Z370" s="92"/>
    </x:row>
    <x:row r="371" ht="15" hidden="0" customHeight="1">
      <x:c r="A371" s="92"/>
      <x:c r="B371" s="92"/>
      <x:c r="C371" s="92"/>
      <x:c r="D371" s="92"/>
      <x:c r="E371" s="92"/>
      <x:c r="F371" s="92"/>
      <x:c r="G371" s="92"/>
      <x:c r="H371" s="92"/>
      <x:c r="I371" s="92"/>
      <x:c r="J371" s="92"/>
      <x:c r="K371" s="92"/>
      <x:c r="L371" s="43"/>
      <x:c r="M371" s="68"/>
      <x:c r="N371" s="43"/>
      <x:c r="O371" s="92"/>
      <x:c r="P371" s="92"/>
      <x:c r="Q371" s="92"/>
      <x:c r="R371" s="92"/>
      <x:c r="S371" s="92"/>
      <x:c r="T371" s="92"/>
      <x:c r="U371" s="92"/>
      <x:c r="V371" s="92"/>
      <x:c r="W371" s="92"/>
      <x:c r="X371" s="92"/>
      <x:c r="Y371" s="92"/>
      <x:c r="Z371" s="92"/>
    </x:row>
    <x:row r="372" ht="15" hidden="0" customHeight="1">
      <x:c r="A372" s="92"/>
      <x:c r="B372" s="92"/>
      <x:c r="C372" s="92"/>
      <x:c r="D372" s="92"/>
      <x:c r="E372" s="92"/>
      <x:c r="F372" s="92"/>
      <x:c r="G372" s="92"/>
      <x:c r="H372" s="92"/>
      <x:c r="I372" s="92"/>
      <x:c r="J372" s="92"/>
      <x:c r="K372" s="92"/>
      <x:c r="L372" s="43"/>
      <x:c r="M372" s="68"/>
      <x:c r="N372" s="43"/>
      <x:c r="O372" s="92"/>
      <x:c r="P372" s="92"/>
      <x:c r="Q372" s="92"/>
      <x:c r="R372" s="92"/>
      <x:c r="S372" s="92"/>
      <x:c r="T372" s="92"/>
      <x:c r="U372" s="92"/>
      <x:c r="V372" s="92"/>
      <x:c r="W372" s="92"/>
      <x:c r="X372" s="92"/>
      <x:c r="Y372" s="92"/>
      <x:c r="Z372" s="92"/>
    </x:row>
    <x:row r="373" ht="15" hidden="0" customHeight="1">
      <x:c r="A373" s="92"/>
      <x:c r="B373" s="92"/>
      <x:c r="C373" s="92"/>
      <x:c r="D373" s="92"/>
      <x:c r="E373" s="92"/>
      <x:c r="F373" s="92"/>
      <x:c r="G373" s="92"/>
      <x:c r="H373" s="92"/>
      <x:c r="I373" s="92"/>
      <x:c r="J373" s="92"/>
      <x:c r="K373" s="92"/>
      <x:c r="L373" s="43"/>
      <x:c r="M373" s="68"/>
      <x:c r="N373" s="43"/>
      <x:c r="O373" s="92"/>
      <x:c r="P373" s="92"/>
      <x:c r="Q373" s="92"/>
      <x:c r="R373" s="92"/>
      <x:c r="S373" s="92"/>
      <x:c r="T373" s="92"/>
      <x:c r="U373" s="92"/>
      <x:c r="V373" s="92"/>
      <x:c r="W373" s="92"/>
      <x:c r="X373" s="92"/>
      <x:c r="Y373" s="92"/>
      <x:c r="Z373" s="92"/>
    </x:row>
    <x:row r="374" ht="15" hidden="0" customHeight="1">
      <x:c r="A374" s="92"/>
      <x:c r="B374" s="92"/>
      <x:c r="C374" s="92"/>
      <x:c r="D374" s="92"/>
      <x:c r="E374" s="92"/>
      <x:c r="F374" s="92"/>
      <x:c r="G374" s="92"/>
      <x:c r="H374" s="92"/>
      <x:c r="I374" s="92"/>
      <x:c r="J374" s="92"/>
      <x:c r="K374" s="92"/>
      <x:c r="L374" s="43"/>
      <x:c r="M374" s="68"/>
      <x:c r="N374" s="43"/>
      <x:c r="O374" s="92"/>
      <x:c r="P374" s="92"/>
      <x:c r="Q374" s="92"/>
      <x:c r="R374" s="92"/>
      <x:c r="S374" s="92"/>
      <x:c r="T374" s="92"/>
      <x:c r="U374" s="92"/>
      <x:c r="V374" s="92"/>
      <x:c r="W374" s="92"/>
      <x:c r="X374" s="92"/>
      <x:c r="Y374" s="92"/>
      <x:c r="Z374" s="92"/>
    </x:row>
    <x:row r="375" ht="15" hidden="0" customHeight="1">
      <x:c r="A375" s="92"/>
      <x:c r="B375" s="92"/>
      <x:c r="C375" s="92"/>
      <x:c r="D375" s="92"/>
      <x:c r="E375" s="92"/>
      <x:c r="F375" s="92"/>
      <x:c r="G375" s="92"/>
      <x:c r="H375" s="92"/>
      <x:c r="I375" s="92"/>
      <x:c r="J375" s="92"/>
      <x:c r="K375" s="92"/>
      <x:c r="L375" s="43"/>
      <x:c r="M375" s="68"/>
      <x:c r="N375" s="43"/>
      <x:c r="O375" s="92"/>
      <x:c r="P375" s="92"/>
      <x:c r="Q375" s="92"/>
      <x:c r="R375" s="92"/>
      <x:c r="S375" s="92"/>
      <x:c r="T375" s="92"/>
      <x:c r="U375" s="92"/>
      <x:c r="V375" s="92"/>
      <x:c r="W375" s="92"/>
      <x:c r="X375" s="92"/>
      <x:c r="Y375" s="92"/>
      <x:c r="Z375" s="92"/>
    </x:row>
    <x:row r="376" ht="15" hidden="0" customHeight="1">
      <x:c r="A376" s="92"/>
      <x:c r="B376" s="92"/>
      <x:c r="C376" s="92"/>
      <x:c r="D376" s="92"/>
      <x:c r="E376" s="92"/>
      <x:c r="F376" s="92"/>
      <x:c r="G376" s="92"/>
      <x:c r="H376" s="92"/>
      <x:c r="I376" s="92"/>
      <x:c r="J376" s="92"/>
      <x:c r="K376" s="92"/>
      <x:c r="L376" s="43"/>
      <x:c r="M376" s="68"/>
      <x:c r="N376" s="43"/>
      <x:c r="O376" s="92"/>
      <x:c r="P376" s="92"/>
      <x:c r="Q376" s="92"/>
      <x:c r="R376" s="92"/>
      <x:c r="S376" s="92"/>
      <x:c r="T376" s="92"/>
      <x:c r="U376" s="92"/>
      <x:c r="V376" s="92"/>
      <x:c r="W376" s="92"/>
      <x:c r="X376" s="92"/>
      <x:c r="Y376" s="92"/>
      <x:c r="Z376" s="92"/>
    </x:row>
    <x:row r="377" ht="15" hidden="0" customHeight="1">
      <x:c r="A377" s="92"/>
      <x:c r="B377" s="92"/>
      <x:c r="C377" s="92"/>
      <x:c r="D377" s="92"/>
      <x:c r="E377" s="92"/>
      <x:c r="F377" s="92"/>
      <x:c r="G377" s="92"/>
      <x:c r="H377" s="92"/>
      <x:c r="I377" s="92"/>
      <x:c r="J377" s="92"/>
      <x:c r="K377" s="92"/>
      <x:c r="L377" s="43"/>
      <x:c r="M377" s="68"/>
      <x:c r="N377" s="43"/>
      <x:c r="O377" s="92"/>
      <x:c r="P377" s="92"/>
      <x:c r="Q377" s="92"/>
      <x:c r="R377" s="92"/>
      <x:c r="S377" s="92"/>
      <x:c r="T377" s="92"/>
      <x:c r="U377" s="92"/>
      <x:c r="V377" s="92"/>
      <x:c r="W377" s="92"/>
      <x:c r="X377" s="92"/>
      <x:c r="Y377" s="92"/>
      <x:c r="Z377" s="92"/>
    </x:row>
    <x:row r="378" ht="15" hidden="0" customHeight="1">
      <x:c r="A378" s="92"/>
      <x:c r="B378" s="92"/>
      <x:c r="C378" s="92"/>
      <x:c r="D378" s="92"/>
      <x:c r="E378" s="92"/>
      <x:c r="F378" s="92"/>
      <x:c r="G378" s="92"/>
      <x:c r="H378" s="92"/>
      <x:c r="I378" s="92"/>
      <x:c r="J378" s="92"/>
      <x:c r="K378" s="92"/>
      <x:c r="L378" s="43"/>
      <x:c r="M378" s="68"/>
      <x:c r="N378" s="43"/>
      <x:c r="O378" s="92"/>
      <x:c r="P378" s="92"/>
      <x:c r="Q378" s="92"/>
      <x:c r="R378" s="92"/>
      <x:c r="S378" s="92"/>
      <x:c r="T378" s="92"/>
      <x:c r="U378" s="92"/>
      <x:c r="V378" s="92"/>
      <x:c r="W378" s="92"/>
      <x:c r="X378" s="92"/>
      <x:c r="Y378" s="92"/>
      <x:c r="Z378" s="92"/>
    </x:row>
    <x:row r="379" ht="15" hidden="0" customHeight="1">
      <x:c r="A379" s="92"/>
      <x:c r="B379" s="92"/>
      <x:c r="C379" s="92"/>
      <x:c r="D379" s="92"/>
      <x:c r="E379" s="92"/>
      <x:c r="F379" s="92"/>
      <x:c r="G379" s="92"/>
      <x:c r="H379" s="92"/>
      <x:c r="I379" s="92"/>
      <x:c r="J379" s="92"/>
      <x:c r="K379" s="92"/>
      <x:c r="L379" s="43"/>
      <x:c r="M379" s="68"/>
      <x:c r="N379" s="43"/>
      <x:c r="O379" s="92"/>
      <x:c r="P379" s="92"/>
      <x:c r="Q379" s="92"/>
      <x:c r="R379" s="92"/>
      <x:c r="S379" s="92"/>
      <x:c r="T379" s="92"/>
      <x:c r="U379" s="92"/>
      <x:c r="V379" s="92"/>
      <x:c r="W379" s="92"/>
      <x:c r="X379" s="92"/>
      <x:c r="Y379" s="92"/>
      <x:c r="Z379" s="92"/>
    </x:row>
    <x:row r="380" ht="15" hidden="0" customHeight="1">
      <x:c r="A380" s="92"/>
      <x:c r="B380" s="92"/>
      <x:c r="C380" s="92"/>
      <x:c r="D380" s="92"/>
      <x:c r="E380" s="92"/>
      <x:c r="F380" s="92"/>
      <x:c r="G380" s="92"/>
      <x:c r="H380" s="92"/>
      <x:c r="I380" s="92"/>
      <x:c r="J380" s="92"/>
      <x:c r="K380" s="92"/>
      <x:c r="L380" s="43"/>
      <x:c r="M380" s="68"/>
      <x:c r="N380" s="43"/>
      <x:c r="O380" s="92"/>
      <x:c r="P380" s="92"/>
      <x:c r="Q380" s="92"/>
      <x:c r="R380" s="92"/>
      <x:c r="S380" s="92"/>
      <x:c r="T380" s="92"/>
      <x:c r="U380" s="92"/>
      <x:c r="V380" s="92"/>
      <x:c r="W380" s="92"/>
      <x:c r="X380" s="92"/>
      <x:c r="Y380" s="92"/>
      <x:c r="Z380" s="92"/>
    </x:row>
    <x:row r="381" ht="15" hidden="0" customHeight="1">
      <x:c r="A381" s="92"/>
      <x:c r="B381" s="92"/>
      <x:c r="C381" s="92"/>
      <x:c r="D381" s="92"/>
      <x:c r="E381" s="92"/>
      <x:c r="F381" s="92"/>
      <x:c r="G381" s="92"/>
      <x:c r="H381" s="92"/>
      <x:c r="I381" s="92"/>
      <x:c r="J381" s="92"/>
      <x:c r="K381" s="92"/>
      <x:c r="L381" s="43"/>
      <x:c r="M381" s="68"/>
      <x:c r="N381" s="43"/>
      <x:c r="O381" s="92"/>
      <x:c r="P381" s="92"/>
      <x:c r="Q381" s="92"/>
      <x:c r="R381" s="92"/>
      <x:c r="S381" s="92"/>
      <x:c r="T381" s="92"/>
      <x:c r="U381" s="92"/>
      <x:c r="V381" s="92"/>
      <x:c r="W381" s="92"/>
      <x:c r="X381" s="92"/>
      <x:c r="Y381" s="92"/>
      <x:c r="Z381" s="92"/>
    </x:row>
    <x:row r="382" ht="15" hidden="0" customHeight="1">
      <x:c r="A382" s="92"/>
      <x:c r="B382" s="92"/>
      <x:c r="C382" s="92"/>
      <x:c r="D382" s="92"/>
      <x:c r="E382" s="92"/>
      <x:c r="F382" s="92"/>
      <x:c r="G382" s="92"/>
      <x:c r="H382" s="92"/>
      <x:c r="I382" s="92"/>
      <x:c r="J382" s="92"/>
      <x:c r="K382" s="92"/>
      <x:c r="L382" s="43"/>
      <x:c r="M382" s="68"/>
      <x:c r="N382" s="43"/>
      <x:c r="O382" s="92"/>
      <x:c r="P382" s="92"/>
      <x:c r="Q382" s="92"/>
      <x:c r="R382" s="92"/>
      <x:c r="S382" s="92"/>
      <x:c r="T382" s="92"/>
      <x:c r="U382" s="92"/>
      <x:c r="V382" s="92"/>
      <x:c r="W382" s="92"/>
      <x:c r="X382" s="92"/>
      <x:c r="Y382" s="92"/>
      <x:c r="Z382" s="92"/>
    </x:row>
    <x:row r="383" ht="15" hidden="0" customHeight="1">
      <x:c r="A383" s="92"/>
      <x:c r="B383" s="92"/>
      <x:c r="C383" s="92"/>
      <x:c r="D383" s="92"/>
      <x:c r="E383" s="92"/>
      <x:c r="F383" s="92"/>
      <x:c r="G383" s="92"/>
      <x:c r="H383" s="92"/>
      <x:c r="I383" s="92"/>
      <x:c r="J383" s="92"/>
      <x:c r="K383" s="92"/>
      <x:c r="L383" s="43"/>
      <x:c r="M383" s="68"/>
      <x:c r="N383" s="43"/>
      <x:c r="O383" s="92"/>
      <x:c r="P383" s="92"/>
      <x:c r="Q383" s="92"/>
      <x:c r="R383" s="92"/>
      <x:c r="S383" s="92"/>
      <x:c r="T383" s="92"/>
      <x:c r="U383" s="92"/>
      <x:c r="V383" s="92"/>
      <x:c r="W383" s="92"/>
      <x:c r="X383" s="92"/>
      <x:c r="Y383" s="92"/>
      <x:c r="Z383" s="92"/>
    </x:row>
    <x:row r="384" ht="15" hidden="0" customHeight="1">
      <x:c r="A384" s="92"/>
      <x:c r="B384" s="92"/>
      <x:c r="C384" s="92"/>
      <x:c r="D384" s="92"/>
      <x:c r="E384" s="92"/>
      <x:c r="F384" s="92"/>
      <x:c r="G384" s="92"/>
      <x:c r="H384" s="92"/>
      <x:c r="I384" s="92"/>
      <x:c r="J384" s="92"/>
      <x:c r="K384" s="92"/>
      <x:c r="L384" s="43"/>
      <x:c r="M384" s="68"/>
      <x:c r="N384" s="43"/>
      <x:c r="O384" s="92"/>
      <x:c r="P384" s="92"/>
      <x:c r="Q384" s="92"/>
      <x:c r="R384" s="92"/>
      <x:c r="S384" s="92"/>
      <x:c r="T384" s="92"/>
      <x:c r="U384" s="92"/>
      <x:c r="V384" s="92"/>
      <x:c r="W384" s="92"/>
      <x:c r="X384" s="92"/>
      <x:c r="Y384" s="92"/>
      <x:c r="Z384" s="92"/>
    </x:row>
    <x:row r="385" ht="15" hidden="0" customHeight="1">
      <x:c r="A385" s="92"/>
      <x:c r="B385" s="92"/>
      <x:c r="C385" s="92"/>
      <x:c r="D385" s="92"/>
      <x:c r="E385" s="92"/>
      <x:c r="F385" s="92"/>
      <x:c r="G385" s="92"/>
      <x:c r="H385" s="92"/>
      <x:c r="I385" s="92"/>
      <x:c r="J385" s="92"/>
      <x:c r="K385" s="92"/>
      <x:c r="L385" s="43"/>
      <x:c r="M385" s="68"/>
      <x:c r="N385" s="43"/>
      <x:c r="O385" s="92"/>
      <x:c r="P385" s="92"/>
      <x:c r="Q385" s="92"/>
      <x:c r="R385" s="92"/>
      <x:c r="S385" s="92"/>
      <x:c r="T385" s="92"/>
      <x:c r="U385" s="92"/>
      <x:c r="V385" s="92"/>
      <x:c r="W385" s="92"/>
      <x:c r="X385" s="92"/>
      <x:c r="Y385" s="92"/>
      <x:c r="Z385" s="92"/>
    </x:row>
    <x:row r="386" ht="15" hidden="0" customHeight="1">
      <x:c r="A386" s="92"/>
      <x:c r="B386" s="92"/>
      <x:c r="C386" s="92"/>
      <x:c r="D386" s="92"/>
      <x:c r="E386" s="92"/>
      <x:c r="F386" s="92"/>
      <x:c r="G386" s="92"/>
      <x:c r="H386" s="92"/>
      <x:c r="I386" s="92"/>
      <x:c r="J386" s="92"/>
      <x:c r="K386" s="92"/>
      <x:c r="L386" s="43"/>
      <x:c r="M386" s="68"/>
      <x:c r="N386" s="43"/>
      <x:c r="O386" s="92"/>
      <x:c r="P386" s="92"/>
      <x:c r="Q386" s="92"/>
      <x:c r="R386" s="92"/>
      <x:c r="S386" s="92"/>
      <x:c r="T386" s="92"/>
      <x:c r="U386" s="92"/>
      <x:c r="V386" s="92"/>
      <x:c r="W386" s="92"/>
      <x:c r="X386" s="92"/>
      <x:c r="Y386" s="92"/>
      <x:c r="Z386" s="92"/>
    </x:row>
    <x:row r="387" ht="15" hidden="0" customHeight="1">
      <x:c r="A387" s="92"/>
      <x:c r="B387" s="92"/>
      <x:c r="C387" s="92"/>
      <x:c r="D387" s="92"/>
      <x:c r="E387" s="92"/>
      <x:c r="F387" s="92"/>
      <x:c r="G387" s="92"/>
      <x:c r="H387" s="92"/>
      <x:c r="I387" s="92"/>
      <x:c r="J387" s="92"/>
      <x:c r="K387" s="92"/>
      <x:c r="L387" s="43"/>
      <x:c r="M387" s="68"/>
      <x:c r="N387" s="43"/>
      <x:c r="O387" s="92"/>
      <x:c r="P387" s="92"/>
      <x:c r="Q387" s="92"/>
      <x:c r="R387" s="92"/>
      <x:c r="S387" s="92"/>
      <x:c r="T387" s="92"/>
      <x:c r="U387" s="92"/>
      <x:c r="V387" s="92"/>
      <x:c r="W387" s="92"/>
      <x:c r="X387" s="92"/>
      <x:c r="Y387" s="92"/>
      <x:c r="Z387" s="92"/>
    </x:row>
    <x:row r="388" ht="15" hidden="0" customHeight="1">
      <x:c r="A388" s="92"/>
      <x:c r="B388" s="92"/>
      <x:c r="C388" s="92"/>
      <x:c r="D388" s="92"/>
      <x:c r="E388" s="92"/>
      <x:c r="F388" s="92"/>
      <x:c r="G388" s="92"/>
      <x:c r="H388" s="92"/>
      <x:c r="I388" s="92"/>
      <x:c r="J388" s="92"/>
      <x:c r="K388" s="92"/>
      <x:c r="L388" s="43"/>
      <x:c r="M388" s="68"/>
      <x:c r="N388" s="43"/>
      <x:c r="O388" s="92"/>
      <x:c r="P388" s="92"/>
      <x:c r="Q388" s="92"/>
      <x:c r="R388" s="92"/>
      <x:c r="S388" s="92"/>
      <x:c r="T388" s="92"/>
      <x:c r="U388" s="92"/>
      <x:c r="V388" s="92"/>
      <x:c r="W388" s="92"/>
      <x:c r="X388" s="92"/>
      <x:c r="Y388" s="92"/>
      <x:c r="Z388" s="92"/>
    </x:row>
    <x:row r="389" ht="15" hidden="0" customHeight="1">
      <x:c r="A389" s="92"/>
      <x:c r="B389" s="92"/>
      <x:c r="C389" s="92"/>
      <x:c r="D389" s="92"/>
      <x:c r="E389" s="92"/>
      <x:c r="F389" s="92"/>
      <x:c r="G389" s="92"/>
      <x:c r="H389" s="92"/>
      <x:c r="I389" s="92"/>
      <x:c r="J389" s="92"/>
      <x:c r="K389" s="92"/>
      <x:c r="L389" s="43"/>
      <x:c r="M389" s="68"/>
      <x:c r="N389" s="43"/>
      <x:c r="O389" s="92"/>
      <x:c r="P389" s="92"/>
      <x:c r="Q389" s="92"/>
      <x:c r="R389" s="92"/>
      <x:c r="S389" s="92"/>
      <x:c r="T389" s="92"/>
      <x:c r="U389" s="92"/>
      <x:c r="V389" s="92"/>
      <x:c r="W389" s="92"/>
      <x:c r="X389" s="92"/>
      <x:c r="Y389" s="92"/>
      <x:c r="Z389" s="92"/>
    </x:row>
    <x:row r="390" ht="15" hidden="0" customHeight="1">
      <x:c r="A390" s="92"/>
      <x:c r="B390" s="92"/>
      <x:c r="C390" s="92"/>
      <x:c r="D390" s="92"/>
      <x:c r="E390" s="92"/>
      <x:c r="F390" s="92"/>
      <x:c r="G390" s="92"/>
      <x:c r="H390" s="92"/>
      <x:c r="I390" s="92"/>
      <x:c r="J390" s="92"/>
      <x:c r="K390" s="92"/>
      <x:c r="L390" s="43"/>
      <x:c r="M390" s="68"/>
      <x:c r="N390" s="43"/>
      <x:c r="O390" s="92"/>
      <x:c r="P390" s="92"/>
      <x:c r="Q390" s="92"/>
      <x:c r="R390" s="92"/>
      <x:c r="S390" s="92"/>
      <x:c r="T390" s="92"/>
      <x:c r="U390" s="92"/>
      <x:c r="V390" s="92"/>
      <x:c r="W390" s="92"/>
      <x:c r="X390" s="92"/>
      <x:c r="Y390" s="92"/>
      <x:c r="Z390" s="92"/>
    </x:row>
    <x:row r="391" ht="15" hidden="0" customHeight="1">
      <x:c r="A391" s="92"/>
      <x:c r="B391" s="92"/>
      <x:c r="C391" s="92"/>
      <x:c r="D391" s="92"/>
      <x:c r="E391" s="92"/>
      <x:c r="F391" s="92"/>
      <x:c r="G391" s="92"/>
      <x:c r="H391" s="92"/>
      <x:c r="I391" s="92"/>
      <x:c r="J391" s="92"/>
      <x:c r="K391" s="92"/>
      <x:c r="L391" s="43"/>
      <x:c r="M391" s="68"/>
      <x:c r="N391" s="43"/>
      <x:c r="O391" s="92"/>
      <x:c r="P391" s="92"/>
      <x:c r="Q391" s="92"/>
      <x:c r="R391" s="92"/>
      <x:c r="S391" s="92"/>
      <x:c r="T391" s="92"/>
      <x:c r="U391" s="92"/>
      <x:c r="V391" s="92"/>
      <x:c r="W391" s="92"/>
      <x:c r="X391" s="92"/>
      <x:c r="Y391" s="92"/>
      <x:c r="Z391" s="92"/>
    </x:row>
    <x:row r="392" ht="15" hidden="0" customHeight="1">
      <x:c r="A392" s="92"/>
      <x:c r="B392" s="92"/>
      <x:c r="C392" s="92"/>
      <x:c r="D392" s="92"/>
      <x:c r="E392" s="92"/>
      <x:c r="F392" s="92"/>
      <x:c r="G392" s="92"/>
      <x:c r="H392" s="92"/>
      <x:c r="I392" s="92"/>
      <x:c r="J392" s="92"/>
      <x:c r="K392" s="92"/>
      <x:c r="L392" s="43"/>
      <x:c r="M392" s="68"/>
      <x:c r="N392" s="43"/>
      <x:c r="O392" s="92"/>
      <x:c r="P392" s="92"/>
      <x:c r="Q392" s="92"/>
      <x:c r="R392" s="92"/>
      <x:c r="S392" s="92"/>
      <x:c r="T392" s="92"/>
      <x:c r="U392" s="92"/>
      <x:c r="V392" s="92"/>
      <x:c r="W392" s="92"/>
      <x:c r="X392" s="92"/>
      <x:c r="Y392" s="92"/>
      <x:c r="Z392" s="92"/>
    </x:row>
    <x:row r="393" ht="15" hidden="0" customHeight="1">
      <x:c r="A393" s="92"/>
      <x:c r="B393" s="92"/>
      <x:c r="C393" s="92"/>
      <x:c r="D393" s="92"/>
      <x:c r="E393" s="92"/>
      <x:c r="F393" s="92"/>
      <x:c r="G393" s="92"/>
      <x:c r="H393" s="92"/>
      <x:c r="I393" s="92"/>
      <x:c r="J393" s="92"/>
      <x:c r="K393" s="92"/>
      <x:c r="L393" s="43"/>
      <x:c r="M393" s="68"/>
      <x:c r="N393" s="43"/>
      <x:c r="O393" s="92"/>
      <x:c r="P393" s="92"/>
      <x:c r="Q393" s="92"/>
      <x:c r="R393" s="92"/>
      <x:c r="S393" s="92"/>
      <x:c r="T393" s="92"/>
      <x:c r="U393" s="92"/>
      <x:c r="V393" s="92"/>
      <x:c r="W393" s="92"/>
      <x:c r="X393" s="92"/>
      <x:c r="Y393" s="92"/>
      <x:c r="Z393" s="92"/>
    </x:row>
    <x:row r="394" ht="15" hidden="0" customHeight="1">
      <x:c r="A394" s="92"/>
      <x:c r="B394" s="92"/>
      <x:c r="C394" s="92"/>
      <x:c r="D394" s="92"/>
      <x:c r="E394" s="92"/>
      <x:c r="F394" s="92"/>
      <x:c r="G394" s="92"/>
      <x:c r="H394" s="92"/>
      <x:c r="I394" s="92"/>
      <x:c r="J394" s="92"/>
      <x:c r="K394" s="92"/>
      <x:c r="L394" s="43"/>
      <x:c r="M394" s="68"/>
      <x:c r="N394" s="43"/>
      <x:c r="O394" s="92"/>
      <x:c r="P394" s="92"/>
      <x:c r="Q394" s="92"/>
      <x:c r="R394" s="92"/>
      <x:c r="S394" s="92"/>
      <x:c r="T394" s="92"/>
      <x:c r="U394" s="92"/>
      <x:c r="V394" s="92"/>
      <x:c r="W394" s="92"/>
      <x:c r="X394" s="92"/>
      <x:c r="Y394" s="92"/>
      <x:c r="Z394" s="92"/>
    </x:row>
    <x:row r="395" ht="15" hidden="0" customHeight="1">
      <x:c r="A395" s="92"/>
      <x:c r="B395" s="92"/>
      <x:c r="C395" s="92"/>
      <x:c r="D395" s="92"/>
      <x:c r="E395" s="92"/>
      <x:c r="F395" s="92"/>
      <x:c r="G395" s="92"/>
      <x:c r="H395" s="92"/>
      <x:c r="I395" s="92"/>
      <x:c r="J395" s="92"/>
      <x:c r="K395" s="92"/>
      <x:c r="L395" s="43"/>
      <x:c r="M395" s="68"/>
      <x:c r="N395" s="43"/>
      <x:c r="O395" s="92"/>
      <x:c r="P395" s="92"/>
      <x:c r="Q395" s="92"/>
      <x:c r="R395" s="92"/>
      <x:c r="S395" s="92"/>
      <x:c r="T395" s="92"/>
      <x:c r="U395" s="92"/>
      <x:c r="V395" s="92"/>
      <x:c r="W395" s="92"/>
      <x:c r="X395" s="92"/>
      <x:c r="Y395" s="92"/>
      <x:c r="Z395" s="92"/>
    </x:row>
    <x:row r="396" ht="15" hidden="0" customHeight="1">
      <x:c r="A396" s="92"/>
      <x:c r="B396" s="92"/>
      <x:c r="C396" s="92"/>
      <x:c r="D396" s="92"/>
      <x:c r="E396" s="92"/>
      <x:c r="F396" s="92"/>
      <x:c r="G396" s="92"/>
      <x:c r="H396" s="92"/>
      <x:c r="I396" s="92"/>
      <x:c r="J396" s="92"/>
      <x:c r="K396" s="92"/>
      <x:c r="L396" s="43"/>
      <x:c r="M396" s="68"/>
      <x:c r="N396" s="43"/>
      <x:c r="O396" s="92"/>
      <x:c r="P396" s="92"/>
      <x:c r="Q396" s="92"/>
      <x:c r="R396" s="92"/>
      <x:c r="S396" s="92"/>
      <x:c r="T396" s="92"/>
      <x:c r="U396" s="92"/>
      <x:c r="V396" s="92"/>
      <x:c r="W396" s="92"/>
      <x:c r="X396" s="92"/>
      <x:c r="Y396" s="92"/>
      <x:c r="Z396" s="92"/>
    </x:row>
    <x:row r="397" ht="15" hidden="0" customHeight="1">
      <x:c r="A397" s="92"/>
      <x:c r="B397" s="92"/>
      <x:c r="C397" s="92"/>
      <x:c r="D397" s="92"/>
      <x:c r="E397" s="92"/>
      <x:c r="F397" s="92"/>
      <x:c r="G397" s="92"/>
      <x:c r="H397" s="92"/>
      <x:c r="I397" s="92"/>
      <x:c r="J397" s="92"/>
      <x:c r="K397" s="92"/>
      <x:c r="L397" s="43"/>
      <x:c r="M397" s="68"/>
      <x:c r="N397" s="43"/>
      <x:c r="O397" s="92"/>
      <x:c r="P397" s="92"/>
      <x:c r="Q397" s="92"/>
      <x:c r="R397" s="92"/>
      <x:c r="S397" s="92"/>
      <x:c r="T397" s="92"/>
      <x:c r="U397" s="92"/>
      <x:c r="V397" s="92"/>
      <x:c r="W397" s="92"/>
      <x:c r="X397" s="92"/>
      <x:c r="Y397" s="92"/>
      <x:c r="Z397" s="92"/>
    </x:row>
    <x:row r="398" ht="15" hidden="0" customHeight="1">
      <x:c r="A398" s="92"/>
      <x:c r="B398" s="92"/>
      <x:c r="C398" s="92"/>
      <x:c r="D398" s="92"/>
      <x:c r="E398" s="92"/>
      <x:c r="F398" s="92"/>
      <x:c r="G398" s="92"/>
      <x:c r="H398" s="92"/>
      <x:c r="I398" s="92"/>
      <x:c r="J398" s="92"/>
      <x:c r="K398" s="92"/>
      <x:c r="L398" s="43"/>
      <x:c r="M398" s="68"/>
      <x:c r="N398" s="43"/>
      <x:c r="O398" s="92"/>
      <x:c r="P398" s="92"/>
      <x:c r="Q398" s="92"/>
      <x:c r="R398" s="92"/>
      <x:c r="S398" s="92"/>
      <x:c r="T398" s="92"/>
      <x:c r="U398" s="92"/>
      <x:c r="V398" s="92"/>
      <x:c r="W398" s="92"/>
      <x:c r="X398" s="92"/>
      <x:c r="Y398" s="92"/>
      <x:c r="Z398" s="92"/>
    </x:row>
    <x:row r="399" ht="15" hidden="0" customHeight="1">
      <x:c r="A399" s="92"/>
      <x:c r="B399" s="92"/>
      <x:c r="C399" s="92"/>
      <x:c r="D399" s="92"/>
      <x:c r="E399" s="92"/>
      <x:c r="F399" s="92"/>
      <x:c r="G399" s="92"/>
      <x:c r="H399" s="92"/>
      <x:c r="I399" s="92"/>
      <x:c r="J399" s="92"/>
      <x:c r="K399" s="92"/>
      <x:c r="L399" s="43"/>
      <x:c r="M399" s="68"/>
      <x:c r="N399" s="43"/>
      <x:c r="O399" s="92"/>
      <x:c r="P399" s="92"/>
      <x:c r="Q399" s="92"/>
      <x:c r="R399" s="92"/>
      <x:c r="S399" s="92"/>
      <x:c r="T399" s="92"/>
      <x:c r="U399" s="92"/>
      <x:c r="V399" s="92"/>
      <x:c r="W399" s="92"/>
      <x:c r="X399" s="92"/>
      <x:c r="Y399" s="92"/>
      <x:c r="Z399" s="92"/>
    </x:row>
    <x:row r="400" ht="15" hidden="0" customHeight="1">
      <x:c r="A400" s="92"/>
      <x:c r="B400" s="92"/>
      <x:c r="C400" s="92"/>
      <x:c r="D400" s="92"/>
      <x:c r="E400" s="92"/>
      <x:c r="F400" s="92"/>
      <x:c r="G400" s="92"/>
      <x:c r="H400" s="92"/>
      <x:c r="I400" s="92"/>
      <x:c r="J400" s="92"/>
      <x:c r="K400" s="92"/>
      <x:c r="L400" s="43"/>
      <x:c r="M400" s="68"/>
      <x:c r="N400" s="43"/>
      <x:c r="O400" s="92"/>
      <x:c r="P400" s="92"/>
      <x:c r="Q400" s="92"/>
      <x:c r="R400" s="92"/>
      <x:c r="S400" s="92"/>
      <x:c r="T400" s="92"/>
      <x:c r="U400" s="92"/>
      <x:c r="V400" s="92"/>
      <x:c r="W400" s="92"/>
      <x:c r="X400" s="92"/>
      <x:c r="Y400" s="92"/>
      <x:c r="Z400" s="92"/>
    </x:row>
    <x:row r="401" ht="15" hidden="0" customHeight="1">
      <x:c r="A401" s="92"/>
      <x:c r="B401" s="92"/>
      <x:c r="C401" s="92"/>
      <x:c r="D401" s="92"/>
      <x:c r="E401" s="92"/>
      <x:c r="F401" s="92"/>
      <x:c r="G401" s="92"/>
      <x:c r="H401" s="92"/>
      <x:c r="I401" s="92"/>
      <x:c r="J401" s="92"/>
      <x:c r="K401" s="92"/>
      <x:c r="L401" s="43"/>
      <x:c r="M401" s="68"/>
      <x:c r="N401" s="43"/>
      <x:c r="O401" s="92"/>
      <x:c r="P401" s="92"/>
      <x:c r="Q401" s="92"/>
      <x:c r="R401" s="92"/>
      <x:c r="S401" s="92"/>
      <x:c r="T401" s="92"/>
      <x:c r="U401" s="92"/>
      <x:c r="V401" s="92"/>
      <x:c r="W401" s="92"/>
      <x:c r="X401" s="92"/>
      <x:c r="Y401" s="92"/>
      <x:c r="Z401" s="92"/>
    </x:row>
    <x:row r="402" ht="15" hidden="0" customHeight="1">
      <x:c r="A402" s="92"/>
      <x:c r="B402" s="92"/>
      <x:c r="C402" s="92"/>
      <x:c r="D402" s="92"/>
      <x:c r="E402" s="92"/>
      <x:c r="F402" s="92"/>
      <x:c r="G402" s="92"/>
      <x:c r="H402" s="92"/>
      <x:c r="I402" s="92"/>
      <x:c r="J402" s="92"/>
      <x:c r="K402" s="92"/>
      <x:c r="L402" s="43"/>
      <x:c r="M402" s="68"/>
      <x:c r="N402" s="43"/>
      <x:c r="O402" s="92"/>
      <x:c r="P402" s="92"/>
      <x:c r="Q402" s="92"/>
      <x:c r="R402" s="92"/>
      <x:c r="S402" s="92"/>
      <x:c r="T402" s="92"/>
      <x:c r="U402" s="92"/>
      <x:c r="V402" s="92"/>
      <x:c r="W402" s="92"/>
      <x:c r="X402" s="92"/>
      <x:c r="Y402" s="92"/>
      <x:c r="Z402" s="92"/>
    </x:row>
    <x:row r="403" ht="15" hidden="0" customHeight="1">
      <x:c r="A403" s="92"/>
      <x:c r="B403" s="92"/>
      <x:c r="C403" s="92"/>
      <x:c r="D403" s="92"/>
      <x:c r="E403" s="92"/>
      <x:c r="F403" s="92"/>
      <x:c r="G403" s="92"/>
      <x:c r="H403" s="92"/>
      <x:c r="I403" s="92"/>
      <x:c r="J403" s="92"/>
      <x:c r="K403" s="92"/>
      <x:c r="L403" s="43"/>
      <x:c r="M403" s="68"/>
      <x:c r="N403" s="43"/>
      <x:c r="O403" s="92"/>
      <x:c r="P403" s="92"/>
      <x:c r="Q403" s="92"/>
      <x:c r="R403" s="92"/>
      <x:c r="S403" s="92"/>
      <x:c r="T403" s="92"/>
      <x:c r="U403" s="92"/>
      <x:c r="V403" s="92"/>
      <x:c r="W403" s="92"/>
      <x:c r="X403" s="92"/>
      <x:c r="Y403" s="92"/>
      <x:c r="Z403" s="92"/>
    </x:row>
    <x:row r="404" ht="15" hidden="0" customHeight="1">
      <x:c r="A404" s="92"/>
      <x:c r="B404" s="92"/>
      <x:c r="C404" s="92"/>
      <x:c r="D404" s="92"/>
      <x:c r="E404" s="92"/>
      <x:c r="F404" s="92"/>
      <x:c r="G404" s="92"/>
      <x:c r="H404" s="92"/>
      <x:c r="I404" s="92"/>
      <x:c r="J404" s="92"/>
      <x:c r="K404" s="92"/>
      <x:c r="L404" s="43"/>
      <x:c r="M404" s="68"/>
      <x:c r="N404" s="43"/>
      <x:c r="O404" s="92"/>
      <x:c r="P404" s="92"/>
      <x:c r="Q404" s="92"/>
      <x:c r="R404" s="92"/>
      <x:c r="S404" s="92"/>
      <x:c r="T404" s="92"/>
      <x:c r="U404" s="92"/>
      <x:c r="V404" s="92"/>
      <x:c r="W404" s="92"/>
      <x:c r="X404" s="92"/>
      <x:c r="Y404" s="92"/>
      <x:c r="Z404" s="92"/>
    </x:row>
    <x:row r="405" ht="15" hidden="0" customHeight="1">
      <x:c r="A405" s="92"/>
      <x:c r="B405" s="92"/>
      <x:c r="C405" s="92"/>
      <x:c r="D405" s="92"/>
      <x:c r="E405" s="92"/>
      <x:c r="F405" s="92"/>
      <x:c r="G405" s="92"/>
      <x:c r="H405" s="92"/>
      <x:c r="I405" s="92"/>
      <x:c r="J405" s="92"/>
      <x:c r="K405" s="92"/>
      <x:c r="L405" s="43"/>
      <x:c r="M405" s="68"/>
      <x:c r="N405" s="43"/>
      <x:c r="O405" s="92"/>
      <x:c r="P405" s="92"/>
      <x:c r="Q405" s="92"/>
      <x:c r="R405" s="92"/>
      <x:c r="S405" s="92"/>
      <x:c r="T405" s="92"/>
      <x:c r="U405" s="92"/>
      <x:c r="V405" s="92"/>
      <x:c r="W405" s="92"/>
      <x:c r="X405" s="92"/>
      <x:c r="Y405" s="92"/>
      <x:c r="Z405" s="92"/>
    </x:row>
    <x:row r="406" ht="15" hidden="0" customHeight="1">
      <x:c r="A406" s="92"/>
      <x:c r="B406" s="92"/>
      <x:c r="C406" s="92"/>
      <x:c r="D406" s="92"/>
      <x:c r="E406" s="92"/>
      <x:c r="F406" s="92"/>
      <x:c r="G406" s="92"/>
      <x:c r="H406" s="92"/>
      <x:c r="I406" s="92"/>
      <x:c r="J406" s="92"/>
      <x:c r="K406" s="92"/>
      <x:c r="L406" s="43"/>
      <x:c r="M406" s="68"/>
      <x:c r="N406" s="43"/>
      <x:c r="O406" s="92"/>
      <x:c r="P406" s="92"/>
      <x:c r="Q406" s="92"/>
      <x:c r="R406" s="92"/>
      <x:c r="S406" s="92"/>
      <x:c r="T406" s="92"/>
      <x:c r="U406" s="92"/>
      <x:c r="V406" s="92"/>
      <x:c r="W406" s="92"/>
      <x:c r="X406" s="92"/>
      <x:c r="Y406" s="92"/>
      <x:c r="Z406" s="92"/>
    </x:row>
    <x:row r="407" ht="15" hidden="0" customHeight="1">
      <x:c r="A407" s="92"/>
      <x:c r="B407" s="92"/>
      <x:c r="C407" s="92"/>
      <x:c r="D407" s="92"/>
      <x:c r="E407" s="92"/>
      <x:c r="F407" s="92"/>
      <x:c r="G407" s="92"/>
      <x:c r="H407" s="92"/>
      <x:c r="I407" s="92"/>
      <x:c r="J407" s="92"/>
      <x:c r="K407" s="92"/>
      <x:c r="L407" s="43"/>
      <x:c r="M407" s="68"/>
      <x:c r="N407" s="43"/>
      <x:c r="O407" s="92"/>
      <x:c r="P407" s="92"/>
      <x:c r="Q407" s="92"/>
      <x:c r="R407" s="92"/>
      <x:c r="S407" s="92"/>
      <x:c r="T407" s="92"/>
      <x:c r="U407" s="92"/>
      <x:c r="V407" s="92"/>
      <x:c r="W407" s="92"/>
      <x:c r="X407" s="92"/>
      <x:c r="Y407" s="92"/>
      <x:c r="Z407" s="92"/>
    </x:row>
    <x:row r="408" ht="15" hidden="0" customHeight="1">
      <x:c r="A408" s="92"/>
      <x:c r="B408" s="92"/>
      <x:c r="C408" s="92"/>
      <x:c r="D408" s="92"/>
      <x:c r="E408" s="92"/>
      <x:c r="F408" s="92"/>
      <x:c r="G408" s="92"/>
      <x:c r="H408" s="92"/>
      <x:c r="I408" s="92"/>
      <x:c r="J408" s="92"/>
      <x:c r="K408" s="92"/>
      <x:c r="L408" s="43"/>
      <x:c r="M408" s="68"/>
      <x:c r="N408" s="43"/>
      <x:c r="O408" s="92"/>
      <x:c r="P408" s="92"/>
      <x:c r="Q408" s="92"/>
      <x:c r="R408" s="92"/>
      <x:c r="S408" s="92"/>
      <x:c r="T408" s="92"/>
      <x:c r="U408" s="92"/>
      <x:c r="V408" s="92"/>
      <x:c r="W408" s="92"/>
      <x:c r="X408" s="92"/>
      <x:c r="Y408" s="92"/>
      <x:c r="Z408" s="92"/>
    </x:row>
    <x:row r="409" ht="15" hidden="0" customHeight="1">
      <x:c r="A409" s="92"/>
      <x:c r="B409" s="92"/>
      <x:c r="C409" s="92"/>
      <x:c r="D409" s="92"/>
      <x:c r="E409" s="92"/>
      <x:c r="F409" s="92"/>
      <x:c r="G409" s="92"/>
      <x:c r="H409" s="92"/>
      <x:c r="I409" s="92"/>
      <x:c r="J409" s="92"/>
      <x:c r="K409" s="92"/>
      <x:c r="L409" s="43"/>
      <x:c r="M409" s="68"/>
      <x:c r="N409" s="43"/>
      <x:c r="O409" s="92"/>
      <x:c r="P409" s="92"/>
      <x:c r="Q409" s="92"/>
      <x:c r="R409" s="92"/>
      <x:c r="S409" s="92"/>
      <x:c r="T409" s="92"/>
      <x:c r="U409" s="92"/>
      <x:c r="V409" s="92"/>
      <x:c r="W409" s="92"/>
      <x:c r="X409" s="92"/>
      <x:c r="Y409" s="92"/>
      <x:c r="Z409" s="92"/>
    </x:row>
    <x:row r="410" ht="15" hidden="0" customHeight="1">
      <x:c r="A410" s="92"/>
      <x:c r="B410" s="92"/>
      <x:c r="C410" s="92"/>
      <x:c r="D410" s="92"/>
      <x:c r="E410" s="92"/>
      <x:c r="F410" s="92"/>
      <x:c r="G410" s="92"/>
      <x:c r="H410" s="92"/>
      <x:c r="I410" s="92"/>
      <x:c r="J410" s="92"/>
      <x:c r="K410" s="92"/>
      <x:c r="L410" s="43"/>
      <x:c r="M410" s="68"/>
      <x:c r="N410" s="43"/>
      <x:c r="O410" s="92"/>
      <x:c r="P410" s="92"/>
      <x:c r="Q410" s="92"/>
      <x:c r="R410" s="92"/>
      <x:c r="S410" s="92"/>
      <x:c r="T410" s="92"/>
      <x:c r="U410" s="92"/>
      <x:c r="V410" s="92"/>
      <x:c r="W410" s="92"/>
      <x:c r="X410" s="92"/>
      <x:c r="Y410" s="92"/>
      <x:c r="Z410" s="92"/>
    </x:row>
    <x:row r="411" ht="15" hidden="0" customHeight="1">
      <x:c r="A411" s="92"/>
      <x:c r="B411" s="92"/>
      <x:c r="C411" s="92"/>
      <x:c r="D411" s="92"/>
      <x:c r="E411" s="92"/>
      <x:c r="F411" s="92"/>
      <x:c r="G411" s="92"/>
      <x:c r="H411" s="92"/>
      <x:c r="I411" s="92"/>
      <x:c r="J411" s="92"/>
      <x:c r="K411" s="92"/>
      <x:c r="L411" s="43"/>
      <x:c r="M411" s="68"/>
      <x:c r="N411" s="43"/>
      <x:c r="O411" s="92"/>
      <x:c r="P411" s="92"/>
      <x:c r="Q411" s="92"/>
      <x:c r="R411" s="92"/>
      <x:c r="S411" s="92"/>
      <x:c r="T411" s="92"/>
      <x:c r="U411" s="92"/>
      <x:c r="V411" s="92"/>
      <x:c r="W411" s="92"/>
      <x:c r="X411" s="92"/>
      <x:c r="Y411" s="92"/>
      <x:c r="Z411" s="92"/>
    </x:row>
    <x:row r="412" ht="15" hidden="0" customHeight="1">
      <x:c r="A412" s="92"/>
      <x:c r="B412" s="92"/>
      <x:c r="C412" s="92"/>
      <x:c r="D412" s="92"/>
      <x:c r="E412" s="92"/>
      <x:c r="F412" s="92"/>
      <x:c r="G412" s="92"/>
      <x:c r="H412" s="92"/>
      <x:c r="I412" s="92"/>
      <x:c r="J412" s="92"/>
      <x:c r="K412" s="92"/>
      <x:c r="L412" s="43"/>
      <x:c r="M412" s="68"/>
      <x:c r="N412" s="43"/>
      <x:c r="O412" s="92"/>
      <x:c r="P412" s="92"/>
      <x:c r="Q412" s="92"/>
      <x:c r="R412" s="92"/>
      <x:c r="S412" s="92"/>
      <x:c r="T412" s="92"/>
      <x:c r="U412" s="92"/>
      <x:c r="V412" s="92"/>
      <x:c r="W412" s="92"/>
      <x:c r="X412" s="92"/>
      <x:c r="Y412" s="92"/>
      <x:c r="Z412" s="92"/>
    </x:row>
    <x:row r="413" ht="15" hidden="0" customHeight="1">
      <x:c r="A413" s="92"/>
      <x:c r="B413" s="92"/>
      <x:c r="C413" s="92"/>
      <x:c r="D413" s="92"/>
      <x:c r="E413" s="92"/>
      <x:c r="F413" s="92"/>
      <x:c r="G413" s="92"/>
      <x:c r="H413" s="92"/>
      <x:c r="I413" s="92"/>
      <x:c r="J413" s="92"/>
      <x:c r="K413" s="92"/>
      <x:c r="L413" s="43"/>
      <x:c r="M413" s="68"/>
      <x:c r="N413" s="43"/>
      <x:c r="O413" s="92"/>
      <x:c r="P413" s="92"/>
      <x:c r="Q413" s="92"/>
      <x:c r="R413" s="92"/>
      <x:c r="S413" s="92"/>
      <x:c r="T413" s="92"/>
      <x:c r="U413" s="92"/>
      <x:c r="V413" s="92"/>
      <x:c r="W413" s="92"/>
      <x:c r="X413" s="92"/>
      <x:c r="Y413" s="92"/>
      <x:c r="Z413" s="92"/>
    </x:row>
    <x:row r="414" ht="15" hidden="0" customHeight="1">
      <x:c r="A414" s="92"/>
      <x:c r="B414" s="92"/>
      <x:c r="C414" s="92"/>
      <x:c r="D414" s="92"/>
      <x:c r="E414" s="92"/>
      <x:c r="F414" s="92"/>
      <x:c r="G414" s="92"/>
      <x:c r="H414" s="92"/>
      <x:c r="I414" s="92"/>
      <x:c r="J414" s="92"/>
      <x:c r="K414" s="92"/>
      <x:c r="L414" s="43"/>
      <x:c r="M414" s="68"/>
      <x:c r="N414" s="43"/>
      <x:c r="O414" s="92"/>
      <x:c r="P414" s="92"/>
      <x:c r="Q414" s="92"/>
      <x:c r="R414" s="92"/>
      <x:c r="S414" s="92"/>
      <x:c r="T414" s="92"/>
      <x:c r="U414" s="92"/>
      <x:c r="V414" s="92"/>
      <x:c r="W414" s="92"/>
      <x:c r="X414" s="92"/>
      <x:c r="Y414" s="92"/>
      <x:c r="Z414" s="92"/>
    </x:row>
    <x:row r="415" ht="15" hidden="0" customHeight="1">
      <x:c r="A415" s="92"/>
      <x:c r="B415" s="92"/>
      <x:c r="C415" s="92"/>
      <x:c r="D415" s="92"/>
      <x:c r="E415" s="92"/>
      <x:c r="F415" s="92"/>
      <x:c r="G415" s="92"/>
      <x:c r="H415" s="92"/>
      <x:c r="I415" s="92"/>
      <x:c r="J415" s="92"/>
      <x:c r="K415" s="92"/>
      <x:c r="L415" s="43"/>
      <x:c r="M415" s="68"/>
      <x:c r="N415" s="43"/>
      <x:c r="O415" s="92"/>
      <x:c r="P415" s="92"/>
      <x:c r="Q415" s="92"/>
      <x:c r="R415" s="92"/>
      <x:c r="S415" s="92"/>
      <x:c r="T415" s="92"/>
      <x:c r="U415" s="92"/>
      <x:c r="V415" s="92"/>
      <x:c r="W415" s="92"/>
      <x:c r="X415" s="92"/>
      <x:c r="Y415" s="92"/>
      <x:c r="Z415" s="92"/>
    </x:row>
    <x:row r="416" ht="15" hidden="0" customHeight="1">
      <x:c r="A416" s="92"/>
      <x:c r="B416" s="92"/>
      <x:c r="C416" s="92"/>
      <x:c r="D416" s="92"/>
      <x:c r="E416" s="92"/>
      <x:c r="F416" s="92"/>
      <x:c r="G416" s="92"/>
      <x:c r="H416" s="92"/>
      <x:c r="I416" s="92"/>
      <x:c r="J416" s="92"/>
      <x:c r="K416" s="92"/>
      <x:c r="L416" s="43"/>
      <x:c r="M416" s="68"/>
      <x:c r="N416" s="43"/>
      <x:c r="O416" s="92"/>
      <x:c r="P416" s="92"/>
      <x:c r="Q416" s="92"/>
      <x:c r="R416" s="92"/>
      <x:c r="S416" s="92"/>
      <x:c r="T416" s="92"/>
      <x:c r="U416" s="92"/>
      <x:c r="V416" s="92"/>
      <x:c r="W416" s="92"/>
      <x:c r="X416" s="92"/>
      <x:c r="Y416" s="92"/>
      <x:c r="Z416" s="92"/>
    </x:row>
    <x:row r="417" ht="15" hidden="0" customHeight="1">
      <x:c r="A417" s="92"/>
      <x:c r="B417" s="92"/>
      <x:c r="C417" s="92"/>
      <x:c r="D417" s="92"/>
      <x:c r="E417" s="92"/>
      <x:c r="F417" s="92"/>
      <x:c r="G417" s="92"/>
      <x:c r="H417" s="92"/>
      <x:c r="I417" s="92"/>
      <x:c r="J417" s="92"/>
      <x:c r="K417" s="92"/>
      <x:c r="L417" s="43"/>
      <x:c r="M417" s="68"/>
      <x:c r="N417" s="43"/>
      <x:c r="O417" s="92"/>
      <x:c r="P417" s="92"/>
      <x:c r="Q417" s="92"/>
      <x:c r="R417" s="92"/>
      <x:c r="S417" s="92"/>
      <x:c r="T417" s="92"/>
      <x:c r="U417" s="92"/>
      <x:c r="V417" s="92"/>
      <x:c r="W417" s="92"/>
      <x:c r="X417" s="92"/>
      <x:c r="Y417" s="92"/>
      <x:c r="Z417" s="92"/>
    </x:row>
    <x:row r="418" ht="15" hidden="0" customHeight="1">
      <x:c r="A418" s="92"/>
      <x:c r="B418" s="92"/>
      <x:c r="C418" s="92"/>
      <x:c r="D418" s="92"/>
      <x:c r="E418" s="92"/>
      <x:c r="F418" s="92"/>
      <x:c r="G418" s="92"/>
      <x:c r="H418" s="92"/>
      <x:c r="I418" s="92"/>
      <x:c r="J418" s="92"/>
      <x:c r="K418" s="92"/>
      <x:c r="L418" s="43"/>
      <x:c r="M418" s="68"/>
      <x:c r="N418" s="43"/>
      <x:c r="O418" s="92"/>
      <x:c r="P418" s="92"/>
      <x:c r="Q418" s="92"/>
      <x:c r="R418" s="92"/>
      <x:c r="S418" s="92"/>
      <x:c r="T418" s="92"/>
      <x:c r="U418" s="92"/>
      <x:c r="V418" s="92"/>
      <x:c r="W418" s="92"/>
      <x:c r="X418" s="92"/>
      <x:c r="Y418" s="92"/>
      <x:c r="Z418" s="92"/>
    </x:row>
    <x:row r="419" ht="15" hidden="0" customHeight="1">
      <x:c r="A419" s="92"/>
      <x:c r="B419" s="92"/>
      <x:c r="C419" s="92"/>
      <x:c r="D419" s="92"/>
      <x:c r="E419" s="92"/>
      <x:c r="F419" s="92"/>
      <x:c r="G419" s="92"/>
      <x:c r="H419" s="92"/>
      <x:c r="I419" s="92"/>
      <x:c r="J419" s="92"/>
      <x:c r="K419" s="92"/>
      <x:c r="L419" s="43"/>
      <x:c r="M419" s="68"/>
      <x:c r="N419" s="43"/>
      <x:c r="O419" s="92"/>
      <x:c r="P419" s="92"/>
      <x:c r="Q419" s="92"/>
      <x:c r="R419" s="92"/>
      <x:c r="S419" s="92"/>
      <x:c r="T419" s="92"/>
      <x:c r="U419" s="92"/>
      <x:c r="V419" s="92"/>
      <x:c r="W419" s="92"/>
      <x:c r="X419" s="92"/>
      <x:c r="Y419" s="92"/>
      <x:c r="Z419" s="92"/>
    </x:row>
    <x:row r="420" ht="15" hidden="0" customHeight="1">
      <x:c r="A420" s="92"/>
      <x:c r="B420" s="92"/>
      <x:c r="C420" s="92"/>
      <x:c r="D420" s="92"/>
      <x:c r="E420" s="92"/>
      <x:c r="F420" s="92"/>
      <x:c r="G420" s="92"/>
      <x:c r="H420" s="92"/>
      <x:c r="I420" s="92"/>
      <x:c r="J420" s="92"/>
      <x:c r="K420" s="92"/>
      <x:c r="L420" s="43"/>
      <x:c r="M420" s="68"/>
      <x:c r="N420" s="43"/>
      <x:c r="O420" s="92"/>
      <x:c r="P420" s="92"/>
      <x:c r="Q420" s="92"/>
      <x:c r="R420" s="92"/>
      <x:c r="S420" s="92"/>
      <x:c r="T420" s="92"/>
      <x:c r="U420" s="92"/>
      <x:c r="V420" s="92"/>
      <x:c r="W420" s="92"/>
      <x:c r="X420" s="92"/>
      <x:c r="Y420" s="92"/>
      <x:c r="Z420" s="92"/>
    </x:row>
    <x:row r="421" ht="15" hidden="0" customHeight="1">
      <x:c r="A421" s="92"/>
      <x:c r="B421" s="92"/>
      <x:c r="C421" s="92"/>
      <x:c r="D421" s="92"/>
      <x:c r="E421" s="92"/>
      <x:c r="F421" s="92"/>
      <x:c r="G421" s="92"/>
      <x:c r="H421" s="92"/>
      <x:c r="I421" s="92"/>
      <x:c r="J421" s="92"/>
      <x:c r="K421" s="92"/>
      <x:c r="L421" s="43"/>
      <x:c r="M421" s="68"/>
      <x:c r="N421" s="43"/>
      <x:c r="O421" s="92"/>
      <x:c r="P421" s="92"/>
      <x:c r="Q421" s="92"/>
      <x:c r="R421" s="92"/>
      <x:c r="S421" s="92"/>
      <x:c r="T421" s="92"/>
      <x:c r="U421" s="92"/>
      <x:c r="V421" s="92"/>
      <x:c r="W421" s="92"/>
      <x:c r="X421" s="92"/>
      <x:c r="Y421" s="92"/>
      <x:c r="Z421" s="92"/>
    </x:row>
    <x:row r="422" ht="15" hidden="0" customHeight="1">
      <x:c r="A422" s="92"/>
      <x:c r="B422" s="92"/>
      <x:c r="C422" s="92"/>
      <x:c r="D422" s="92"/>
      <x:c r="E422" s="92"/>
      <x:c r="F422" s="92"/>
      <x:c r="G422" s="92"/>
      <x:c r="H422" s="92"/>
      <x:c r="I422" s="92"/>
      <x:c r="J422" s="92"/>
      <x:c r="K422" s="92"/>
      <x:c r="L422" s="43"/>
      <x:c r="M422" s="68"/>
      <x:c r="N422" s="43"/>
      <x:c r="O422" s="92"/>
      <x:c r="P422" s="92"/>
      <x:c r="Q422" s="92"/>
      <x:c r="R422" s="92"/>
      <x:c r="S422" s="92"/>
      <x:c r="T422" s="92"/>
      <x:c r="U422" s="92"/>
      <x:c r="V422" s="92"/>
      <x:c r="W422" s="92"/>
      <x:c r="X422" s="92"/>
      <x:c r="Y422" s="92"/>
      <x:c r="Z422" s="92"/>
    </x:row>
    <x:row r="423" ht="15" hidden="0" customHeight="1">
      <x:c r="A423" s="92"/>
      <x:c r="B423" s="92"/>
      <x:c r="C423" s="92"/>
      <x:c r="D423" s="92"/>
      <x:c r="E423" s="92"/>
      <x:c r="F423" s="92"/>
      <x:c r="G423" s="92"/>
      <x:c r="H423" s="92"/>
      <x:c r="I423" s="92"/>
      <x:c r="J423" s="92"/>
      <x:c r="K423" s="92"/>
      <x:c r="L423" s="43"/>
      <x:c r="M423" s="68"/>
      <x:c r="N423" s="43"/>
      <x:c r="O423" s="92"/>
      <x:c r="P423" s="92"/>
      <x:c r="Q423" s="92"/>
      <x:c r="R423" s="92"/>
      <x:c r="S423" s="92"/>
      <x:c r="T423" s="92"/>
      <x:c r="U423" s="92"/>
      <x:c r="V423" s="92"/>
      <x:c r="W423" s="92"/>
      <x:c r="X423" s="92"/>
      <x:c r="Y423" s="92"/>
      <x:c r="Z423" s="92"/>
    </x:row>
    <x:row r="424" ht="15" hidden="0" customHeight="1">
      <x:c r="A424" s="92"/>
      <x:c r="B424" s="92"/>
      <x:c r="C424" s="92"/>
      <x:c r="D424" s="92"/>
      <x:c r="E424" s="92"/>
      <x:c r="F424" s="92"/>
      <x:c r="G424" s="92"/>
      <x:c r="H424" s="92"/>
      <x:c r="I424" s="92"/>
      <x:c r="J424" s="92"/>
      <x:c r="K424" s="92"/>
      <x:c r="L424" s="43"/>
      <x:c r="M424" s="68"/>
      <x:c r="N424" s="43"/>
      <x:c r="O424" s="92"/>
      <x:c r="P424" s="92"/>
      <x:c r="Q424" s="92"/>
      <x:c r="R424" s="92"/>
      <x:c r="S424" s="92"/>
      <x:c r="T424" s="92"/>
      <x:c r="U424" s="92"/>
      <x:c r="V424" s="92"/>
      <x:c r="W424" s="92"/>
      <x:c r="X424" s="92"/>
      <x:c r="Y424" s="92"/>
      <x:c r="Z424" s="92"/>
    </x:row>
    <x:row r="425" ht="15" hidden="0" customHeight="1">
      <x:c r="A425" s="92"/>
      <x:c r="B425" s="92"/>
      <x:c r="C425" s="92"/>
      <x:c r="D425" s="92"/>
      <x:c r="E425" s="92"/>
      <x:c r="F425" s="92"/>
      <x:c r="G425" s="92"/>
      <x:c r="H425" s="92"/>
      <x:c r="I425" s="92"/>
      <x:c r="J425" s="92"/>
      <x:c r="K425" s="92"/>
      <x:c r="L425" s="43"/>
      <x:c r="M425" s="68"/>
      <x:c r="N425" s="43"/>
      <x:c r="O425" s="92"/>
      <x:c r="P425" s="92"/>
      <x:c r="Q425" s="92"/>
      <x:c r="R425" s="92"/>
      <x:c r="S425" s="92"/>
      <x:c r="T425" s="92"/>
      <x:c r="U425" s="92"/>
      <x:c r="V425" s="92"/>
      <x:c r="W425" s="92"/>
      <x:c r="X425" s="92"/>
      <x:c r="Y425" s="92"/>
      <x:c r="Z425" s="92"/>
    </x:row>
    <x:row r="426" ht="15" hidden="0" customHeight="1">
      <x:c r="A426" s="92"/>
      <x:c r="B426" s="92"/>
      <x:c r="C426" s="92"/>
      <x:c r="D426" s="92"/>
      <x:c r="E426" s="92"/>
      <x:c r="F426" s="92"/>
      <x:c r="G426" s="92"/>
      <x:c r="H426" s="92"/>
      <x:c r="I426" s="92"/>
      <x:c r="J426" s="92"/>
      <x:c r="K426" s="92"/>
      <x:c r="L426" s="43"/>
      <x:c r="M426" s="68"/>
      <x:c r="N426" s="43"/>
      <x:c r="O426" s="92"/>
      <x:c r="P426" s="92"/>
      <x:c r="Q426" s="92"/>
      <x:c r="R426" s="92"/>
      <x:c r="S426" s="92"/>
      <x:c r="T426" s="92"/>
      <x:c r="U426" s="92"/>
      <x:c r="V426" s="92"/>
      <x:c r="W426" s="92"/>
      <x:c r="X426" s="92"/>
      <x:c r="Y426" s="92"/>
      <x:c r="Z426" s="92"/>
    </x:row>
    <x:row r="427" ht="15" hidden="0" customHeight="1">
      <x:c r="A427" s="92"/>
      <x:c r="B427" s="92"/>
      <x:c r="C427" s="92"/>
      <x:c r="D427" s="92"/>
      <x:c r="E427" s="92"/>
      <x:c r="F427" s="92"/>
      <x:c r="G427" s="92"/>
      <x:c r="H427" s="92"/>
      <x:c r="I427" s="92"/>
      <x:c r="J427" s="92"/>
      <x:c r="K427" s="92"/>
      <x:c r="L427" s="43"/>
      <x:c r="M427" s="68"/>
      <x:c r="N427" s="43"/>
      <x:c r="O427" s="92"/>
      <x:c r="P427" s="92"/>
      <x:c r="Q427" s="92"/>
      <x:c r="R427" s="92"/>
      <x:c r="S427" s="92"/>
      <x:c r="T427" s="92"/>
      <x:c r="U427" s="92"/>
      <x:c r="V427" s="92"/>
      <x:c r="W427" s="92"/>
      <x:c r="X427" s="92"/>
      <x:c r="Y427" s="92"/>
      <x:c r="Z427" s="92"/>
    </x:row>
    <x:row r="428" ht="15" hidden="0" customHeight="1">
      <x:c r="A428" s="92"/>
      <x:c r="B428" s="92"/>
      <x:c r="C428" s="92"/>
      <x:c r="D428" s="92"/>
      <x:c r="E428" s="92"/>
      <x:c r="F428" s="92"/>
      <x:c r="G428" s="92"/>
      <x:c r="H428" s="92"/>
      <x:c r="I428" s="92"/>
      <x:c r="J428" s="92"/>
      <x:c r="K428" s="92"/>
      <x:c r="L428" s="43"/>
      <x:c r="M428" s="68"/>
      <x:c r="N428" s="43"/>
      <x:c r="O428" s="92"/>
      <x:c r="P428" s="92"/>
      <x:c r="Q428" s="92"/>
      <x:c r="R428" s="92"/>
      <x:c r="S428" s="92"/>
      <x:c r="T428" s="92"/>
      <x:c r="U428" s="92"/>
      <x:c r="V428" s="92"/>
      <x:c r="W428" s="92"/>
      <x:c r="X428" s="92"/>
      <x:c r="Y428" s="92"/>
      <x:c r="Z428" s="92"/>
    </x:row>
    <x:row r="429" ht="15" hidden="0" customHeight="1">
      <x:c r="A429" s="92"/>
      <x:c r="B429" s="92"/>
      <x:c r="C429" s="92"/>
      <x:c r="D429" s="92"/>
      <x:c r="E429" s="92"/>
      <x:c r="F429" s="92"/>
      <x:c r="G429" s="92"/>
      <x:c r="H429" s="92"/>
      <x:c r="I429" s="92"/>
      <x:c r="J429" s="92"/>
      <x:c r="K429" s="92"/>
      <x:c r="L429" s="43"/>
      <x:c r="M429" s="68"/>
      <x:c r="N429" s="43"/>
      <x:c r="O429" s="92"/>
      <x:c r="P429" s="92"/>
      <x:c r="Q429" s="92"/>
      <x:c r="R429" s="92"/>
      <x:c r="S429" s="92"/>
      <x:c r="T429" s="92"/>
      <x:c r="U429" s="92"/>
      <x:c r="V429" s="92"/>
      <x:c r="W429" s="92"/>
      <x:c r="X429" s="92"/>
      <x:c r="Y429" s="92"/>
      <x:c r="Z429" s="92"/>
    </x:row>
    <x:row r="430" ht="15" hidden="0" customHeight="1">
      <x:c r="A430" s="92"/>
      <x:c r="B430" s="92"/>
      <x:c r="C430" s="92"/>
      <x:c r="D430" s="92"/>
      <x:c r="E430" s="92"/>
      <x:c r="F430" s="92"/>
      <x:c r="G430" s="92"/>
      <x:c r="H430" s="92"/>
      <x:c r="I430" s="92"/>
      <x:c r="J430" s="92"/>
      <x:c r="K430" s="92"/>
      <x:c r="L430" s="43"/>
      <x:c r="M430" s="68"/>
      <x:c r="N430" s="43"/>
      <x:c r="O430" s="92"/>
      <x:c r="P430" s="92"/>
      <x:c r="Q430" s="92"/>
      <x:c r="R430" s="92"/>
      <x:c r="S430" s="92"/>
      <x:c r="T430" s="92"/>
      <x:c r="U430" s="92"/>
      <x:c r="V430" s="92"/>
      <x:c r="W430" s="92"/>
      <x:c r="X430" s="92"/>
      <x:c r="Y430" s="92"/>
      <x:c r="Z430" s="92"/>
    </x:row>
    <x:row r="431" ht="15" hidden="0" customHeight="1">
      <x:c r="A431" s="92"/>
      <x:c r="B431" s="92"/>
      <x:c r="C431" s="92"/>
      <x:c r="D431" s="92"/>
      <x:c r="E431" s="92"/>
      <x:c r="F431" s="92"/>
      <x:c r="G431" s="92"/>
      <x:c r="H431" s="92"/>
      <x:c r="I431" s="92"/>
      <x:c r="J431" s="92"/>
      <x:c r="K431" s="92"/>
      <x:c r="L431" s="43"/>
      <x:c r="M431" s="68"/>
      <x:c r="N431" s="43"/>
      <x:c r="O431" s="92"/>
      <x:c r="P431" s="92"/>
      <x:c r="Q431" s="92"/>
      <x:c r="R431" s="92"/>
      <x:c r="S431" s="92"/>
      <x:c r="T431" s="92"/>
      <x:c r="U431" s="92"/>
      <x:c r="V431" s="92"/>
      <x:c r="W431" s="92"/>
      <x:c r="X431" s="92"/>
      <x:c r="Y431" s="92"/>
      <x:c r="Z431" s="92"/>
    </x:row>
    <x:row r="432" ht="15" hidden="0" customHeight="1">
      <x:c r="A432" s="92"/>
      <x:c r="B432" s="92"/>
      <x:c r="C432" s="92"/>
      <x:c r="D432" s="92"/>
      <x:c r="E432" s="92"/>
      <x:c r="F432" s="92"/>
      <x:c r="G432" s="92"/>
      <x:c r="H432" s="92"/>
      <x:c r="I432" s="92"/>
      <x:c r="J432" s="92"/>
      <x:c r="K432" s="92"/>
      <x:c r="L432" s="43"/>
      <x:c r="M432" s="68"/>
      <x:c r="N432" s="43"/>
      <x:c r="O432" s="92"/>
      <x:c r="P432" s="92"/>
      <x:c r="Q432" s="92"/>
      <x:c r="R432" s="92"/>
      <x:c r="S432" s="92"/>
      <x:c r="T432" s="92"/>
      <x:c r="U432" s="92"/>
      <x:c r="V432" s="92"/>
      <x:c r="W432" s="92"/>
      <x:c r="X432" s="92"/>
      <x:c r="Y432" s="92"/>
      <x:c r="Z432" s="92"/>
    </x:row>
    <x:row r="433" ht="15" hidden="0" customHeight="1">
      <x:c r="A433" s="92"/>
      <x:c r="B433" s="92"/>
      <x:c r="C433" s="92"/>
      <x:c r="D433" s="92"/>
      <x:c r="E433" s="92"/>
      <x:c r="F433" s="92"/>
      <x:c r="G433" s="92"/>
      <x:c r="H433" s="92"/>
      <x:c r="I433" s="92"/>
      <x:c r="J433" s="92"/>
      <x:c r="K433" s="92"/>
      <x:c r="L433" s="43"/>
      <x:c r="M433" s="68"/>
      <x:c r="N433" s="43"/>
      <x:c r="O433" s="92"/>
      <x:c r="P433" s="92"/>
      <x:c r="Q433" s="92"/>
      <x:c r="R433" s="92"/>
      <x:c r="S433" s="92"/>
      <x:c r="T433" s="92"/>
      <x:c r="U433" s="92"/>
      <x:c r="V433" s="92"/>
      <x:c r="W433" s="92"/>
      <x:c r="X433" s="92"/>
      <x:c r="Y433" s="92"/>
      <x:c r="Z433" s="92"/>
    </x:row>
    <x:row r="434" ht="15" hidden="0" customHeight="1">
      <x:c r="A434" s="92"/>
      <x:c r="B434" s="92"/>
      <x:c r="C434" s="92"/>
      <x:c r="D434" s="92"/>
      <x:c r="E434" s="92"/>
      <x:c r="F434" s="92"/>
      <x:c r="G434" s="92"/>
      <x:c r="H434" s="92"/>
      <x:c r="I434" s="92"/>
      <x:c r="J434" s="92"/>
      <x:c r="K434" s="92"/>
      <x:c r="L434" s="43"/>
      <x:c r="M434" s="68"/>
      <x:c r="N434" s="43"/>
      <x:c r="O434" s="92"/>
      <x:c r="P434" s="92"/>
      <x:c r="Q434" s="92"/>
      <x:c r="R434" s="92"/>
      <x:c r="S434" s="92"/>
      <x:c r="T434" s="92"/>
      <x:c r="U434" s="92"/>
      <x:c r="V434" s="92"/>
      <x:c r="W434" s="92"/>
      <x:c r="X434" s="92"/>
      <x:c r="Y434" s="92"/>
      <x:c r="Z434" s="92"/>
    </x:row>
    <x:row r="435" ht="15" hidden="0" customHeight="1">
      <x:c r="A435" s="92"/>
      <x:c r="B435" s="92"/>
      <x:c r="C435" s="92"/>
      <x:c r="D435" s="92"/>
      <x:c r="E435" s="92"/>
      <x:c r="F435" s="92"/>
      <x:c r="G435" s="92"/>
      <x:c r="H435" s="92"/>
      <x:c r="I435" s="92"/>
      <x:c r="J435" s="92"/>
      <x:c r="K435" s="92"/>
      <x:c r="L435" s="43"/>
      <x:c r="M435" s="68"/>
      <x:c r="N435" s="43"/>
      <x:c r="O435" s="92"/>
      <x:c r="P435" s="92"/>
      <x:c r="Q435" s="92"/>
      <x:c r="R435" s="92"/>
      <x:c r="S435" s="92"/>
      <x:c r="T435" s="92"/>
      <x:c r="U435" s="92"/>
      <x:c r="V435" s="92"/>
      <x:c r="W435" s="92"/>
      <x:c r="X435" s="92"/>
      <x:c r="Y435" s="92"/>
      <x:c r="Z435" s="92"/>
    </x:row>
    <x:row r="436" ht="15" hidden="0" customHeight="1">
      <x:c r="A436" s="92"/>
      <x:c r="B436" s="92"/>
      <x:c r="C436" s="92"/>
      <x:c r="D436" s="92"/>
      <x:c r="E436" s="92"/>
      <x:c r="F436" s="92"/>
      <x:c r="G436" s="92"/>
      <x:c r="H436" s="92"/>
      <x:c r="I436" s="92"/>
      <x:c r="J436" s="92"/>
      <x:c r="K436" s="92"/>
      <x:c r="L436" s="43"/>
      <x:c r="M436" s="68"/>
      <x:c r="N436" s="43"/>
      <x:c r="O436" s="92"/>
      <x:c r="P436" s="92"/>
      <x:c r="Q436" s="92"/>
      <x:c r="R436" s="92"/>
      <x:c r="S436" s="92"/>
      <x:c r="T436" s="92"/>
      <x:c r="U436" s="92"/>
      <x:c r="V436" s="92"/>
      <x:c r="W436" s="92"/>
      <x:c r="X436" s="92"/>
      <x:c r="Y436" s="92"/>
      <x:c r="Z436" s="92"/>
    </x:row>
    <x:row r="437" ht="15" hidden="0" customHeight="1">
      <x:c r="A437" s="92"/>
      <x:c r="B437" s="92"/>
      <x:c r="C437" s="92"/>
      <x:c r="D437" s="92"/>
      <x:c r="E437" s="92"/>
      <x:c r="F437" s="92"/>
      <x:c r="G437" s="92"/>
      <x:c r="H437" s="92"/>
      <x:c r="I437" s="92"/>
      <x:c r="J437" s="92"/>
      <x:c r="K437" s="92"/>
      <x:c r="L437" s="43"/>
      <x:c r="M437" s="68"/>
      <x:c r="N437" s="43"/>
      <x:c r="O437" s="92"/>
      <x:c r="P437" s="92"/>
      <x:c r="Q437" s="92"/>
      <x:c r="R437" s="92"/>
      <x:c r="S437" s="92"/>
      <x:c r="T437" s="92"/>
      <x:c r="U437" s="92"/>
      <x:c r="V437" s="92"/>
      <x:c r="W437" s="92"/>
      <x:c r="X437" s="92"/>
      <x:c r="Y437" s="92"/>
      <x:c r="Z437" s="92"/>
    </x:row>
    <x:row r="438" ht="15" hidden="0" customHeight="1">
      <x:c r="A438" s="92"/>
      <x:c r="B438" s="92"/>
      <x:c r="C438" s="92"/>
      <x:c r="D438" s="92"/>
      <x:c r="E438" s="92"/>
      <x:c r="F438" s="92"/>
      <x:c r="G438" s="92"/>
      <x:c r="H438" s="92"/>
      <x:c r="I438" s="92"/>
      <x:c r="J438" s="92"/>
      <x:c r="K438" s="92"/>
      <x:c r="L438" s="43"/>
      <x:c r="M438" s="68"/>
      <x:c r="N438" s="43"/>
      <x:c r="O438" s="92"/>
      <x:c r="P438" s="92"/>
      <x:c r="Q438" s="92"/>
      <x:c r="R438" s="92"/>
      <x:c r="S438" s="92"/>
      <x:c r="T438" s="92"/>
      <x:c r="U438" s="92"/>
      <x:c r="V438" s="92"/>
      <x:c r="W438" s="92"/>
      <x:c r="X438" s="92"/>
      <x:c r="Y438" s="92"/>
      <x:c r="Z438" s="92"/>
    </x:row>
    <x:row r="439" ht="15" hidden="0" customHeight="1">
      <x:c r="A439" s="92"/>
      <x:c r="B439" s="92"/>
      <x:c r="C439" s="92"/>
      <x:c r="D439" s="92"/>
      <x:c r="E439" s="92"/>
      <x:c r="F439" s="92"/>
      <x:c r="G439" s="92"/>
      <x:c r="H439" s="92"/>
      <x:c r="I439" s="92"/>
      <x:c r="J439" s="92"/>
      <x:c r="K439" s="92"/>
      <x:c r="L439" s="43"/>
      <x:c r="M439" s="68"/>
      <x:c r="N439" s="43"/>
      <x:c r="O439" s="92"/>
      <x:c r="P439" s="92"/>
      <x:c r="Q439" s="92"/>
      <x:c r="R439" s="92"/>
      <x:c r="S439" s="92"/>
      <x:c r="T439" s="92"/>
      <x:c r="U439" s="92"/>
      <x:c r="V439" s="92"/>
      <x:c r="W439" s="92"/>
      <x:c r="X439" s="92"/>
      <x:c r="Y439" s="92"/>
      <x:c r="Z439" s="92"/>
    </x:row>
    <x:row r="440" ht="15" hidden="0" customHeight="1">
      <x:c r="A440" s="92"/>
      <x:c r="B440" s="92"/>
      <x:c r="C440" s="92"/>
      <x:c r="D440" s="92"/>
      <x:c r="E440" s="92"/>
      <x:c r="F440" s="92"/>
      <x:c r="G440" s="92"/>
      <x:c r="H440" s="92"/>
      <x:c r="I440" s="92"/>
      <x:c r="J440" s="92"/>
      <x:c r="K440" s="92"/>
      <x:c r="L440" s="43"/>
      <x:c r="M440" s="68"/>
      <x:c r="N440" s="43"/>
      <x:c r="O440" s="92"/>
      <x:c r="P440" s="92"/>
      <x:c r="Q440" s="92"/>
      <x:c r="R440" s="92"/>
      <x:c r="S440" s="92"/>
      <x:c r="T440" s="92"/>
      <x:c r="U440" s="92"/>
      <x:c r="V440" s="92"/>
      <x:c r="W440" s="92"/>
      <x:c r="X440" s="92"/>
      <x:c r="Y440" s="92"/>
      <x:c r="Z440" s="92"/>
    </x:row>
    <x:row r="441" ht="15" hidden="0" customHeight="1">
      <x:c r="A441" s="92"/>
      <x:c r="B441" s="92"/>
      <x:c r="C441" s="92"/>
      <x:c r="D441" s="92"/>
      <x:c r="E441" s="92"/>
      <x:c r="F441" s="92"/>
      <x:c r="G441" s="92"/>
      <x:c r="H441" s="92"/>
      <x:c r="I441" s="92"/>
      <x:c r="J441" s="92"/>
      <x:c r="K441" s="92"/>
      <x:c r="L441" s="43"/>
      <x:c r="M441" s="68"/>
      <x:c r="N441" s="43"/>
      <x:c r="O441" s="92"/>
      <x:c r="P441" s="92"/>
      <x:c r="Q441" s="92"/>
      <x:c r="R441" s="92"/>
      <x:c r="S441" s="92"/>
      <x:c r="T441" s="92"/>
      <x:c r="U441" s="92"/>
      <x:c r="V441" s="92"/>
      <x:c r="W441" s="92"/>
      <x:c r="X441" s="92"/>
      <x:c r="Y441" s="92"/>
      <x:c r="Z441" s="92"/>
    </x:row>
    <x:row r="442" ht="15" hidden="0" customHeight="1">
      <x:c r="A442" s="92"/>
      <x:c r="B442" s="92"/>
      <x:c r="C442" s="92"/>
      <x:c r="D442" s="92"/>
      <x:c r="E442" s="92"/>
      <x:c r="F442" s="92"/>
      <x:c r="G442" s="92"/>
      <x:c r="H442" s="92"/>
      <x:c r="I442" s="92"/>
      <x:c r="J442" s="92"/>
      <x:c r="K442" s="92"/>
      <x:c r="L442" s="43"/>
      <x:c r="M442" s="68"/>
      <x:c r="N442" s="43"/>
      <x:c r="O442" s="92"/>
      <x:c r="P442" s="92"/>
      <x:c r="Q442" s="92"/>
      <x:c r="R442" s="92"/>
      <x:c r="S442" s="92"/>
      <x:c r="T442" s="92"/>
      <x:c r="U442" s="92"/>
      <x:c r="V442" s="92"/>
      <x:c r="W442" s="92"/>
      <x:c r="X442" s="92"/>
      <x:c r="Y442" s="92"/>
      <x:c r="Z442" s="92"/>
    </x:row>
    <x:row r="443" ht="15" hidden="0" customHeight="1">
      <x:c r="A443" s="92"/>
      <x:c r="B443" s="92"/>
      <x:c r="C443" s="92"/>
      <x:c r="D443" s="92"/>
      <x:c r="E443" s="92"/>
      <x:c r="F443" s="92"/>
      <x:c r="G443" s="92"/>
      <x:c r="H443" s="92"/>
      <x:c r="I443" s="92"/>
      <x:c r="J443" s="92"/>
      <x:c r="K443" s="92"/>
      <x:c r="L443" s="43"/>
      <x:c r="M443" s="68"/>
      <x:c r="N443" s="43"/>
      <x:c r="O443" s="92"/>
      <x:c r="P443" s="92"/>
      <x:c r="Q443" s="92"/>
      <x:c r="R443" s="92"/>
      <x:c r="S443" s="92"/>
      <x:c r="T443" s="92"/>
      <x:c r="U443" s="92"/>
      <x:c r="V443" s="92"/>
      <x:c r="W443" s="92"/>
      <x:c r="X443" s="92"/>
      <x:c r="Y443" s="92"/>
      <x:c r="Z443" s="92"/>
    </x:row>
    <x:row r="444" ht="15" hidden="0" customHeight="1">
      <x:c r="A444" s="92"/>
      <x:c r="B444" s="92"/>
      <x:c r="C444" s="92"/>
      <x:c r="D444" s="92"/>
      <x:c r="E444" s="92"/>
      <x:c r="F444" s="92"/>
      <x:c r="G444" s="92"/>
      <x:c r="H444" s="92"/>
      <x:c r="I444" s="92"/>
      <x:c r="J444" s="92"/>
      <x:c r="K444" s="92"/>
      <x:c r="L444" s="43"/>
      <x:c r="M444" s="68"/>
      <x:c r="N444" s="43"/>
      <x:c r="O444" s="92"/>
      <x:c r="P444" s="92"/>
      <x:c r="Q444" s="92"/>
      <x:c r="R444" s="92"/>
      <x:c r="S444" s="92"/>
      <x:c r="T444" s="92"/>
      <x:c r="U444" s="92"/>
      <x:c r="V444" s="92"/>
      <x:c r="W444" s="92"/>
      <x:c r="X444" s="92"/>
      <x:c r="Y444" s="92"/>
      <x:c r="Z444" s="92"/>
    </x:row>
    <x:row r="445" ht="15" hidden="0" customHeight="1">
      <x:c r="A445" s="92"/>
      <x:c r="B445" s="92"/>
      <x:c r="C445" s="92"/>
      <x:c r="D445" s="92"/>
      <x:c r="E445" s="92"/>
      <x:c r="F445" s="92"/>
      <x:c r="G445" s="92"/>
      <x:c r="H445" s="92"/>
      <x:c r="I445" s="92"/>
      <x:c r="J445" s="92"/>
      <x:c r="K445" s="92"/>
      <x:c r="L445" s="43"/>
      <x:c r="M445" s="68"/>
      <x:c r="N445" s="43"/>
      <x:c r="O445" s="92"/>
      <x:c r="P445" s="92"/>
      <x:c r="Q445" s="92"/>
      <x:c r="R445" s="92"/>
      <x:c r="S445" s="92"/>
      <x:c r="T445" s="92"/>
      <x:c r="U445" s="92"/>
      <x:c r="V445" s="92"/>
      <x:c r="W445" s="92"/>
      <x:c r="X445" s="92"/>
      <x:c r="Y445" s="92"/>
      <x:c r="Z445" s="92"/>
    </x:row>
    <x:row r="446" ht="15" hidden="0" customHeight="1">
      <x:c r="A446" s="92"/>
      <x:c r="B446" s="92"/>
      <x:c r="C446" s="92"/>
      <x:c r="D446" s="92"/>
      <x:c r="E446" s="92"/>
      <x:c r="F446" s="92"/>
      <x:c r="G446" s="92"/>
      <x:c r="H446" s="92"/>
      <x:c r="I446" s="92"/>
      <x:c r="J446" s="92"/>
      <x:c r="K446" s="92"/>
      <x:c r="L446" s="43"/>
      <x:c r="M446" s="68"/>
      <x:c r="N446" s="43"/>
      <x:c r="O446" s="92"/>
      <x:c r="P446" s="92"/>
      <x:c r="Q446" s="92"/>
      <x:c r="R446" s="92"/>
      <x:c r="S446" s="92"/>
      <x:c r="T446" s="92"/>
      <x:c r="U446" s="92"/>
      <x:c r="V446" s="92"/>
      <x:c r="W446" s="92"/>
      <x:c r="X446" s="92"/>
      <x:c r="Y446" s="92"/>
      <x:c r="Z446" s="92"/>
    </x:row>
    <x:row r="447" ht="15" hidden="0" customHeight="1">
      <x:c r="A447" s="92"/>
      <x:c r="B447" s="92"/>
      <x:c r="C447" s="92"/>
      <x:c r="D447" s="92"/>
      <x:c r="E447" s="92"/>
      <x:c r="F447" s="92"/>
      <x:c r="G447" s="92"/>
      <x:c r="H447" s="92"/>
      <x:c r="I447" s="92"/>
      <x:c r="J447" s="92"/>
      <x:c r="K447" s="92"/>
      <x:c r="L447" s="43"/>
      <x:c r="M447" s="68"/>
      <x:c r="N447" s="43"/>
      <x:c r="O447" s="92"/>
      <x:c r="P447" s="92"/>
      <x:c r="Q447" s="92"/>
      <x:c r="R447" s="92"/>
      <x:c r="S447" s="92"/>
      <x:c r="T447" s="92"/>
      <x:c r="U447" s="92"/>
      <x:c r="V447" s="92"/>
      <x:c r="W447" s="92"/>
      <x:c r="X447" s="92"/>
      <x:c r="Y447" s="92"/>
      <x:c r="Z447" s="92"/>
    </x:row>
    <x:row r="448" ht="15" hidden="0" customHeight="1">
      <x:c r="A448" s="92"/>
      <x:c r="B448" s="92"/>
      <x:c r="C448" s="92"/>
      <x:c r="D448" s="92"/>
      <x:c r="E448" s="92"/>
      <x:c r="F448" s="92"/>
      <x:c r="G448" s="92"/>
      <x:c r="H448" s="92"/>
      <x:c r="I448" s="92"/>
      <x:c r="J448" s="92"/>
      <x:c r="K448" s="92"/>
      <x:c r="L448" s="43"/>
      <x:c r="M448" s="68"/>
      <x:c r="N448" s="43"/>
      <x:c r="O448" s="92"/>
      <x:c r="P448" s="92"/>
      <x:c r="Q448" s="92"/>
      <x:c r="R448" s="92"/>
      <x:c r="S448" s="92"/>
      <x:c r="T448" s="92"/>
      <x:c r="U448" s="92"/>
      <x:c r="V448" s="92"/>
      <x:c r="W448" s="92"/>
      <x:c r="X448" s="92"/>
      <x:c r="Y448" s="92"/>
      <x:c r="Z448" s="92"/>
    </x:row>
    <x:row r="449" ht="15" hidden="0" customHeight="1">
      <x:c r="A449" s="92"/>
      <x:c r="B449" s="92"/>
      <x:c r="C449" s="92"/>
      <x:c r="D449" s="92"/>
      <x:c r="E449" s="92"/>
      <x:c r="F449" s="92"/>
      <x:c r="G449" s="92"/>
      <x:c r="H449" s="92"/>
      <x:c r="I449" s="92"/>
      <x:c r="J449" s="92"/>
      <x:c r="K449" s="92"/>
      <x:c r="L449" s="43"/>
      <x:c r="M449" s="68"/>
      <x:c r="N449" s="43"/>
      <x:c r="O449" s="92"/>
      <x:c r="P449" s="92"/>
      <x:c r="Q449" s="92"/>
      <x:c r="R449" s="92"/>
      <x:c r="S449" s="92"/>
      <x:c r="T449" s="92"/>
      <x:c r="U449" s="92"/>
      <x:c r="V449" s="92"/>
      <x:c r="W449" s="92"/>
      <x:c r="X449" s="92"/>
      <x:c r="Y449" s="92"/>
      <x:c r="Z449" s="92"/>
    </x:row>
    <x:row r="450" ht="15" hidden="0" customHeight="1">
      <x:c r="A450" s="92"/>
      <x:c r="B450" s="92"/>
      <x:c r="C450" s="92"/>
      <x:c r="D450" s="92"/>
      <x:c r="E450" s="92"/>
      <x:c r="F450" s="92"/>
      <x:c r="G450" s="92"/>
      <x:c r="H450" s="92"/>
      <x:c r="I450" s="92"/>
      <x:c r="J450" s="92"/>
      <x:c r="K450" s="92"/>
      <x:c r="L450" s="43"/>
      <x:c r="M450" s="68"/>
      <x:c r="N450" s="43"/>
      <x:c r="O450" s="92"/>
      <x:c r="P450" s="92"/>
      <x:c r="Q450" s="92"/>
      <x:c r="R450" s="92"/>
      <x:c r="S450" s="92"/>
      <x:c r="T450" s="92"/>
      <x:c r="U450" s="92"/>
      <x:c r="V450" s="92"/>
      <x:c r="W450" s="92"/>
      <x:c r="X450" s="92"/>
      <x:c r="Y450" s="92"/>
      <x:c r="Z450" s="92"/>
    </x:row>
    <x:row r="451" ht="15" hidden="0" customHeight="1">
      <x:c r="A451" s="92"/>
      <x:c r="B451" s="92"/>
      <x:c r="C451" s="92"/>
      <x:c r="D451" s="92"/>
      <x:c r="E451" s="92"/>
      <x:c r="F451" s="92"/>
      <x:c r="G451" s="92"/>
      <x:c r="H451" s="92"/>
      <x:c r="I451" s="92"/>
      <x:c r="J451" s="92"/>
      <x:c r="K451" s="92"/>
      <x:c r="L451" s="43"/>
      <x:c r="M451" s="68"/>
      <x:c r="N451" s="43"/>
      <x:c r="O451" s="92"/>
      <x:c r="P451" s="92"/>
      <x:c r="Q451" s="92"/>
      <x:c r="R451" s="92"/>
      <x:c r="S451" s="92"/>
      <x:c r="T451" s="92"/>
      <x:c r="U451" s="92"/>
      <x:c r="V451" s="92"/>
      <x:c r="W451" s="92"/>
      <x:c r="X451" s="92"/>
      <x:c r="Y451" s="92"/>
      <x:c r="Z451" s="92"/>
    </x:row>
    <x:row r="452" ht="15" hidden="0" customHeight="1">
      <x:c r="A452" s="92"/>
      <x:c r="B452" s="92"/>
      <x:c r="C452" s="92"/>
      <x:c r="D452" s="92"/>
      <x:c r="E452" s="92"/>
      <x:c r="F452" s="92"/>
      <x:c r="G452" s="92"/>
      <x:c r="H452" s="92"/>
      <x:c r="I452" s="92"/>
      <x:c r="J452" s="92"/>
      <x:c r="K452" s="92"/>
      <x:c r="L452" s="43"/>
      <x:c r="M452" s="68"/>
      <x:c r="N452" s="43"/>
      <x:c r="O452" s="92"/>
      <x:c r="P452" s="92"/>
      <x:c r="Q452" s="92"/>
      <x:c r="R452" s="92"/>
      <x:c r="S452" s="92"/>
      <x:c r="T452" s="92"/>
      <x:c r="U452" s="92"/>
      <x:c r="V452" s="92"/>
      <x:c r="W452" s="92"/>
      <x:c r="X452" s="92"/>
      <x:c r="Y452" s="92"/>
      <x:c r="Z452" s="92"/>
    </x:row>
    <x:row r="453" ht="15" hidden="0" customHeight="1">
      <x:c r="A453" s="92"/>
      <x:c r="B453" s="92"/>
      <x:c r="C453" s="92"/>
      <x:c r="D453" s="92"/>
      <x:c r="E453" s="92"/>
      <x:c r="F453" s="92"/>
      <x:c r="G453" s="92"/>
      <x:c r="H453" s="92"/>
      <x:c r="I453" s="92"/>
      <x:c r="J453" s="92"/>
      <x:c r="K453" s="92"/>
      <x:c r="L453" s="43"/>
      <x:c r="M453" s="68"/>
      <x:c r="N453" s="43"/>
      <x:c r="O453" s="92"/>
      <x:c r="P453" s="92"/>
      <x:c r="Q453" s="92"/>
      <x:c r="R453" s="92"/>
      <x:c r="S453" s="92"/>
      <x:c r="T453" s="92"/>
      <x:c r="U453" s="92"/>
      <x:c r="V453" s="92"/>
      <x:c r="W453" s="92"/>
      <x:c r="X453" s="92"/>
      <x:c r="Y453" s="92"/>
      <x:c r="Z453" s="92"/>
    </x:row>
    <x:row r="454" ht="15" hidden="0" customHeight="1">
      <x:c r="A454" s="92"/>
      <x:c r="B454" s="92"/>
      <x:c r="C454" s="92"/>
      <x:c r="D454" s="92"/>
      <x:c r="E454" s="92"/>
      <x:c r="F454" s="92"/>
      <x:c r="G454" s="92"/>
      <x:c r="H454" s="92"/>
      <x:c r="I454" s="92"/>
      <x:c r="J454" s="92"/>
      <x:c r="K454" s="92"/>
      <x:c r="L454" s="43"/>
      <x:c r="M454" s="68"/>
      <x:c r="N454" s="43"/>
      <x:c r="O454" s="92"/>
      <x:c r="P454" s="92"/>
      <x:c r="Q454" s="92"/>
      <x:c r="R454" s="92"/>
      <x:c r="S454" s="92"/>
      <x:c r="T454" s="92"/>
      <x:c r="U454" s="92"/>
      <x:c r="V454" s="92"/>
      <x:c r="W454" s="92"/>
      <x:c r="X454" s="92"/>
      <x:c r="Y454" s="92"/>
      <x:c r="Z454" s="92"/>
    </x:row>
    <x:row r="455" ht="15" hidden="0" customHeight="1">
      <x:c r="A455" s="92"/>
      <x:c r="B455" s="92"/>
      <x:c r="C455" s="92"/>
      <x:c r="D455" s="92"/>
      <x:c r="E455" s="92"/>
      <x:c r="F455" s="92"/>
      <x:c r="G455" s="92"/>
      <x:c r="H455" s="92"/>
      <x:c r="I455" s="92"/>
      <x:c r="J455" s="92"/>
      <x:c r="K455" s="92"/>
      <x:c r="L455" s="43"/>
      <x:c r="M455" s="68"/>
      <x:c r="N455" s="43"/>
      <x:c r="O455" s="92"/>
      <x:c r="P455" s="92"/>
      <x:c r="Q455" s="92"/>
      <x:c r="R455" s="92"/>
      <x:c r="S455" s="92"/>
      <x:c r="T455" s="92"/>
      <x:c r="U455" s="92"/>
      <x:c r="V455" s="92"/>
      <x:c r="W455" s="92"/>
      <x:c r="X455" s="92"/>
      <x:c r="Y455" s="92"/>
      <x:c r="Z455" s="92"/>
    </x:row>
    <x:row r="456" ht="15" hidden="0" customHeight="1">
      <x:c r="A456" s="92"/>
      <x:c r="B456" s="92"/>
      <x:c r="C456" s="92"/>
      <x:c r="D456" s="92"/>
      <x:c r="E456" s="92"/>
      <x:c r="F456" s="92"/>
      <x:c r="G456" s="92"/>
      <x:c r="H456" s="92"/>
      <x:c r="I456" s="92"/>
      <x:c r="J456" s="92"/>
      <x:c r="K456" s="92"/>
      <x:c r="L456" s="43"/>
      <x:c r="M456" s="68"/>
      <x:c r="N456" s="43"/>
      <x:c r="O456" s="92"/>
      <x:c r="P456" s="92"/>
      <x:c r="Q456" s="92"/>
      <x:c r="R456" s="92"/>
      <x:c r="S456" s="92"/>
      <x:c r="T456" s="92"/>
      <x:c r="U456" s="92"/>
      <x:c r="V456" s="92"/>
      <x:c r="W456" s="92"/>
      <x:c r="X456" s="92"/>
      <x:c r="Y456" s="92"/>
      <x:c r="Z456" s="92"/>
    </x:row>
    <x:row r="457" ht="15" hidden="0" customHeight="1">
      <x:c r="A457" s="92"/>
      <x:c r="B457" s="92"/>
      <x:c r="C457" s="92"/>
      <x:c r="D457" s="92"/>
      <x:c r="E457" s="92"/>
      <x:c r="F457" s="92"/>
      <x:c r="G457" s="92"/>
      <x:c r="H457" s="92"/>
      <x:c r="I457" s="92"/>
      <x:c r="J457" s="92"/>
      <x:c r="K457" s="92"/>
      <x:c r="L457" s="43"/>
      <x:c r="M457" s="68"/>
      <x:c r="N457" s="43"/>
      <x:c r="O457" s="92"/>
      <x:c r="P457" s="92"/>
      <x:c r="Q457" s="92"/>
      <x:c r="R457" s="92"/>
      <x:c r="S457" s="92"/>
      <x:c r="T457" s="92"/>
      <x:c r="U457" s="92"/>
      <x:c r="V457" s="92"/>
      <x:c r="W457" s="92"/>
      <x:c r="X457" s="92"/>
      <x:c r="Y457" s="92"/>
      <x:c r="Z457" s="92"/>
    </x:row>
    <x:row r="458" ht="15" hidden="0" customHeight="1">
      <x:c r="A458" s="92"/>
      <x:c r="B458" s="92"/>
      <x:c r="C458" s="92"/>
      <x:c r="D458" s="92"/>
      <x:c r="E458" s="92"/>
      <x:c r="F458" s="92"/>
      <x:c r="G458" s="92"/>
      <x:c r="H458" s="92"/>
      <x:c r="I458" s="92"/>
      <x:c r="J458" s="92"/>
      <x:c r="K458" s="92"/>
      <x:c r="L458" s="43"/>
      <x:c r="M458" s="68"/>
      <x:c r="N458" s="43"/>
      <x:c r="O458" s="92"/>
      <x:c r="P458" s="92"/>
      <x:c r="Q458" s="92"/>
      <x:c r="R458" s="92"/>
      <x:c r="S458" s="92"/>
      <x:c r="T458" s="92"/>
      <x:c r="U458" s="92"/>
      <x:c r="V458" s="92"/>
      <x:c r="W458" s="92"/>
      <x:c r="X458" s="92"/>
      <x:c r="Y458" s="92"/>
      <x:c r="Z458" s="92"/>
    </x:row>
    <x:row r="459" ht="15" hidden="0" customHeight="1">
      <x:c r="A459" s="92"/>
      <x:c r="B459" s="92"/>
      <x:c r="C459" s="92"/>
      <x:c r="D459" s="92"/>
      <x:c r="E459" s="92"/>
      <x:c r="F459" s="92"/>
      <x:c r="G459" s="92"/>
      <x:c r="H459" s="92"/>
      <x:c r="I459" s="92"/>
      <x:c r="J459" s="92"/>
      <x:c r="K459" s="92"/>
      <x:c r="L459" s="43"/>
      <x:c r="M459" s="68"/>
      <x:c r="N459" s="43"/>
      <x:c r="O459" s="92"/>
      <x:c r="P459" s="92"/>
      <x:c r="Q459" s="92"/>
      <x:c r="R459" s="92"/>
      <x:c r="S459" s="92"/>
      <x:c r="T459" s="92"/>
      <x:c r="U459" s="92"/>
      <x:c r="V459" s="92"/>
      <x:c r="W459" s="92"/>
      <x:c r="X459" s="92"/>
      <x:c r="Y459" s="92"/>
      <x:c r="Z459" s="92"/>
    </x:row>
    <x:row r="460" ht="15" hidden="0" customHeight="1">
      <x:c r="A460" s="92"/>
      <x:c r="B460" s="92"/>
      <x:c r="C460" s="92"/>
      <x:c r="D460" s="92"/>
      <x:c r="E460" s="92"/>
      <x:c r="F460" s="92"/>
      <x:c r="G460" s="92"/>
      <x:c r="H460" s="92"/>
      <x:c r="I460" s="92"/>
      <x:c r="J460" s="92"/>
      <x:c r="K460" s="92"/>
      <x:c r="L460" s="43"/>
      <x:c r="M460" s="68"/>
      <x:c r="N460" s="43"/>
      <x:c r="O460" s="92"/>
      <x:c r="P460" s="92"/>
      <x:c r="Q460" s="92"/>
      <x:c r="R460" s="92"/>
      <x:c r="S460" s="92"/>
      <x:c r="T460" s="92"/>
      <x:c r="U460" s="92"/>
      <x:c r="V460" s="92"/>
      <x:c r="W460" s="92"/>
      <x:c r="X460" s="92"/>
      <x:c r="Y460" s="92"/>
      <x:c r="Z460" s="92"/>
    </x:row>
    <x:row r="461" ht="15" hidden="0" customHeight="1">
      <x:c r="A461" s="92"/>
      <x:c r="B461" s="92"/>
      <x:c r="C461" s="92"/>
      <x:c r="D461" s="92"/>
      <x:c r="E461" s="92"/>
      <x:c r="F461" s="92"/>
      <x:c r="G461" s="92"/>
      <x:c r="H461" s="92"/>
      <x:c r="I461" s="92"/>
      <x:c r="J461" s="92"/>
      <x:c r="K461" s="92"/>
      <x:c r="L461" s="43"/>
      <x:c r="M461" s="68"/>
      <x:c r="N461" s="43"/>
      <x:c r="O461" s="92"/>
      <x:c r="P461" s="92"/>
      <x:c r="Q461" s="92"/>
      <x:c r="R461" s="92"/>
      <x:c r="S461" s="92"/>
      <x:c r="T461" s="92"/>
      <x:c r="U461" s="92"/>
      <x:c r="V461" s="92"/>
      <x:c r="W461" s="92"/>
      <x:c r="X461" s="92"/>
      <x:c r="Y461" s="92"/>
      <x:c r="Z461" s="92"/>
    </x:row>
    <x:row r="462" ht="15" hidden="0" customHeight="1">
      <x:c r="A462" s="92"/>
      <x:c r="B462" s="92"/>
      <x:c r="C462" s="92"/>
      <x:c r="D462" s="92"/>
      <x:c r="E462" s="92"/>
      <x:c r="F462" s="92"/>
      <x:c r="G462" s="92"/>
      <x:c r="H462" s="92"/>
      <x:c r="I462" s="92"/>
      <x:c r="J462" s="92"/>
      <x:c r="K462" s="92"/>
      <x:c r="L462" s="43"/>
      <x:c r="M462" s="68"/>
      <x:c r="N462" s="43"/>
      <x:c r="O462" s="92"/>
      <x:c r="P462" s="92"/>
      <x:c r="Q462" s="92"/>
      <x:c r="R462" s="92"/>
      <x:c r="S462" s="92"/>
      <x:c r="T462" s="92"/>
      <x:c r="U462" s="92"/>
      <x:c r="V462" s="92"/>
      <x:c r="W462" s="92"/>
      <x:c r="X462" s="92"/>
      <x:c r="Y462" s="92"/>
      <x:c r="Z462" s="92"/>
    </x:row>
    <x:row r="463" ht="15" hidden="0" customHeight="1">
      <x:c r="A463" s="92"/>
      <x:c r="B463" s="92"/>
      <x:c r="C463" s="92"/>
      <x:c r="D463" s="92"/>
      <x:c r="E463" s="92"/>
      <x:c r="F463" s="92"/>
      <x:c r="G463" s="92"/>
      <x:c r="H463" s="92"/>
      <x:c r="I463" s="92"/>
      <x:c r="J463" s="92"/>
      <x:c r="K463" s="92"/>
      <x:c r="L463" s="43"/>
      <x:c r="M463" s="68"/>
      <x:c r="N463" s="43"/>
      <x:c r="O463" s="92"/>
      <x:c r="P463" s="92"/>
      <x:c r="Q463" s="92"/>
      <x:c r="R463" s="92"/>
      <x:c r="S463" s="92"/>
      <x:c r="T463" s="92"/>
      <x:c r="U463" s="92"/>
      <x:c r="V463" s="92"/>
      <x:c r="W463" s="92"/>
      <x:c r="X463" s="92"/>
      <x:c r="Y463" s="92"/>
      <x:c r="Z463" s="92"/>
    </x:row>
    <x:row r="464" ht="15" hidden="0" customHeight="1">
      <x:c r="A464" s="92"/>
      <x:c r="B464" s="92"/>
      <x:c r="C464" s="92"/>
      <x:c r="D464" s="92"/>
      <x:c r="E464" s="92"/>
      <x:c r="F464" s="92"/>
      <x:c r="G464" s="92"/>
      <x:c r="H464" s="92"/>
      <x:c r="I464" s="92"/>
      <x:c r="J464" s="92"/>
      <x:c r="K464" s="92"/>
      <x:c r="L464" s="43"/>
      <x:c r="M464" s="68"/>
      <x:c r="N464" s="43"/>
      <x:c r="O464" s="92"/>
      <x:c r="P464" s="92"/>
      <x:c r="Q464" s="92"/>
      <x:c r="R464" s="92"/>
      <x:c r="S464" s="92"/>
      <x:c r="T464" s="92"/>
      <x:c r="U464" s="92"/>
      <x:c r="V464" s="92"/>
      <x:c r="W464" s="92"/>
      <x:c r="X464" s="92"/>
      <x:c r="Y464" s="92"/>
      <x:c r="Z464" s="92"/>
    </x:row>
    <x:row r="465" ht="15" hidden="0" customHeight="1">
      <x:c r="A465" s="92"/>
      <x:c r="B465" s="92"/>
      <x:c r="C465" s="92"/>
      <x:c r="D465" s="92"/>
      <x:c r="E465" s="92"/>
      <x:c r="F465" s="92"/>
      <x:c r="G465" s="92"/>
      <x:c r="H465" s="92"/>
      <x:c r="I465" s="92"/>
      <x:c r="J465" s="92"/>
      <x:c r="K465" s="92"/>
      <x:c r="L465" s="43"/>
      <x:c r="M465" s="68"/>
      <x:c r="N465" s="43"/>
      <x:c r="O465" s="92"/>
      <x:c r="P465" s="92"/>
      <x:c r="Q465" s="92"/>
      <x:c r="R465" s="92"/>
      <x:c r="S465" s="92"/>
      <x:c r="T465" s="92"/>
      <x:c r="U465" s="92"/>
      <x:c r="V465" s="92"/>
      <x:c r="W465" s="92"/>
      <x:c r="X465" s="92"/>
      <x:c r="Y465" s="92"/>
      <x:c r="Z465" s="92"/>
    </x:row>
    <x:row r="466" ht="15" hidden="0" customHeight="1">
      <x:c r="A466" s="92"/>
      <x:c r="B466" s="92"/>
      <x:c r="C466" s="92"/>
      <x:c r="D466" s="92"/>
      <x:c r="E466" s="92"/>
      <x:c r="F466" s="92"/>
      <x:c r="G466" s="92"/>
      <x:c r="H466" s="92"/>
      <x:c r="I466" s="92"/>
      <x:c r="J466" s="92"/>
      <x:c r="K466" s="92"/>
      <x:c r="L466" s="43"/>
      <x:c r="M466" s="68"/>
      <x:c r="N466" s="43"/>
      <x:c r="O466" s="92"/>
      <x:c r="P466" s="92"/>
      <x:c r="Q466" s="92"/>
      <x:c r="R466" s="92"/>
      <x:c r="S466" s="92"/>
      <x:c r="T466" s="92"/>
      <x:c r="U466" s="92"/>
      <x:c r="V466" s="92"/>
      <x:c r="W466" s="92"/>
      <x:c r="X466" s="92"/>
      <x:c r="Y466" s="92"/>
      <x:c r="Z466" s="92"/>
    </x:row>
    <x:row r="467" ht="15" hidden="0" customHeight="1">
      <x:c r="A467" s="92"/>
      <x:c r="B467" s="92"/>
      <x:c r="C467" s="92"/>
      <x:c r="D467" s="92"/>
      <x:c r="E467" s="92"/>
      <x:c r="F467" s="92"/>
      <x:c r="G467" s="92"/>
      <x:c r="H467" s="92"/>
      <x:c r="I467" s="92"/>
      <x:c r="J467" s="92"/>
      <x:c r="K467" s="92"/>
      <x:c r="L467" s="43"/>
      <x:c r="M467" s="68"/>
      <x:c r="N467" s="43"/>
      <x:c r="O467" s="92"/>
      <x:c r="P467" s="92"/>
      <x:c r="Q467" s="92"/>
      <x:c r="R467" s="92"/>
      <x:c r="S467" s="92"/>
      <x:c r="T467" s="92"/>
      <x:c r="U467" s="92"/>
      <x:c r="V467" s="92"/>
      <x:c r="W467" s="92"/>
      <x:c r="X467" s="92"/>
      <x:c r="Y467" s="92"/>
      <x:c r="Z467" s="92"/>
    </x:row>
    <x:row r="468" ht="15" hidden="0" customHeight="1">
      <x:c r="A468" s="92"/>
      <x:c r="B468" s="92"/>
      <x:c r="C468" s="92"/>
      <x:c r="D468" s="92"/>
      <x:c r="E468" s="92"/>
      <x:c r="F468" s="92"/>
      <x:c r="G468" s="92"/>
      <x:c r="H468" s="92"/>
      <x:c r="I468" s="92"/>
      <x:c r="J468" s="92"/>
      <x:c r="K468" s="92"/>
      <x:c r="L468" s="43"/>
      <x:c r="M468" s="68"/>
      <x:c r="N468" s="43"/>
      <x:c r="O468" s="92"/>
      <x:c r="P468" s="92"/>
      <x:c r="Q468" s="92"/>
      <x:c r="R468" s="92"/>
      <x:c r="S468" s="92"/>
      <x:c r="T468" s="92"/>
      <x:c r="U468" s="92"/>
      <x:c r="V468" s="92"/>
      <x:c r="W468" s="92"/>
      <x:c r="X468" s="92"/>
      <x:c r="Y468" s="92"/>
      <x:c r="Z468" s="92"/>
    </x:row>
    <x:row r="469" ht="15" hidden="0" customHeight="1">
      <x:c r="A469" s="92"/>
      <x:c r="B469" s="92"/>
      <x:c r="C469" s="92"/>
      <x:c r="D469" s="92"/>
      <x:c r="E469" s="92"/>
      <x:c r="F469" s="92"/>
      <x:c r="G469" s="92"/>
      <x:c r="H469" s="92"/>
      <x:c r="I469" s="92"/>
      <x:c r="J469" s="92"/>
      <x:c r="K469" s="92"/>
      <x:c r="L469" s="43"/>
      <x:c r="M469" s="68"/>
      <x:c r="N469" s="43"/>
      <x:c r="O469" s="92"/>
      <x:c r="P469" s="92"/>
      <x:c r="Q469" s="92"/>
      <x:c r="R469" s="92"/>
      <x:c r="S469" s="92"/>
      <x:c r="T469" s="92"/>
      <x:c r="U469" s="92"/>
      <x:c r="V469" s="92"/>
      <x:c r="W469" s="92"/>
      <x:c r="X469" s="92"/>
      <x:c r="Y469" s="92"/>
      <x:c r="Z469" s="92"/>
    </x:row>
    <x:row r="470" ht="15" hidden="0" customHeight="1">
      <x:c r="A470" s="92"/>
      <x:c r="B470" s="92"/>
      <x:c r="C470" s="92"/>
      <x:c r="D470" s="92"/>
      <x:c r="E470" s="92"/>
      <x:c r="F470" s="92"/>
      <x:c r="G470" s="92"/>
      <x:c r="H470" s="92"/>
      <x:c r="I470" s="92"/>
      <x:c r="J470" s="92"/>
      <x:c r="K470" s="92"/>
      <x:c r="L470" s="43"/>
      <x:c r="M470" s="68"/>
      <x:c r="N470" s="43"/>
      <x:c r="O470" s="92"/>
      <x:c r="P470" s="92"/>
      <x:c r="Q470" s="92"/>
      <x:c r="R470" s="92"/>
      <x:c r="S470" s="92"/>
      <x:c r="T470" s="92"/>
      <x:c r="U470" s="92"/>
      <x:c r="V470" s="92"/>
      <x:c r="W470" s="92"/>
      <x:c r="X470" s="92"/>
      <x:c r="Y470" s="92"/>
      <x:c r="Z470" s="92"/>
    </x:row>
    <x:row r="471" ht="15" hidden="0" customHeight="1">
      <x:c r="A471" s="92"/>
      <x:c r="B471" s="92"/>
      <x:c r="C471" s="92"/>
      <x:c r="D471" s="92"/>
      <x:c r="E471" s="92"/>
      <x:c r="F471" s="92"/>
      <x:c r="G471" s="92"/>
      <x:c r="H471" s="92"/>
      <x:c r="I471" s="92"/>
      <x:c r="J471" s="92"/>
      <x:c r="K471" s="92"/>
      <x:c r="L471" s="43"/>
      <x:c r="M471" s="68"/>
      <x:c r="N471" s="43"/>
      <x:c r="O471" s="92"/>
      <x:c r="P471" s="92"/>
      <x:c r="Q471" s="92"/>
      <x:c r="R471" s="92"/>
      <x:c r="S471" s="92"/>
      <x:c r="T471" s="92"/>
      <x:c r="U471" s="92"/>
      <x:c r="V471" s="92"/>
      <x:c r="W471" s="92"/>
      <x:c r="X471" s="92"/>
      <x:c r="Y471" s="92"/>
      <x:c r="Z471" s="92"/>
    </x:row>
    <x:row r="472" ht="15" hidden="0" customHeight="1">
      <x:c r="A472" s="92"/>
      <x:c r="B472" s="92"/>
      <x:c r="C472" s="92"/>
      <x:c r="D472" s="92"/>
      <x:c r="E472" s="92"/>
      <x:c r="F472" s="92"/>
      <x:c r="G472" s="92"/>
      <x:c r="H472" s="92"/>
      <x:c r="I472" s="92"/>
      <x:c r="J472" s="92"/>
      <x:c r="K472" s="92"/>
      <x:c r="L472" s="43"/>
      <x:c r="M472" s="68"/>
      <x:c r="N472" s="43"/>
      <x:c r="O472" s="92"/>
      <x:c r="P472" s="92"/>
      <x:c r="Q472" s="92"/>
      <x:c r="R472" s="92"/>
      <x:c r="S472" s="92"/>
      <x:c r="T472" s="92"/>
      <x:c r="U472" s="92"/>
      <x:c r="V472" s="92"/>
      <x:c r="W472" s="92"/>
      <x:c r="X472" s="92"/>
      <x:c r="Y472" s="92"/>
      <x:c r="Z472" s="92"/>
    </x:row>
    <x:row r="473" ht="15" hidden="0" customHeight="1">
      <x:c r="A473" s="92"/>
      <x:c r="B473" s="92"/>
      <x:c r="C473" s="92"/>
      <x:c r="D473" s="92"/>
      <x:c r="E473" s="92"/>
      <x:c r="F473" s="92"/>
      <x:c r="G473" s="92"/>
      <x:c r="H473" s="92"/>
      <x:c r="I473" s="92"/>
      <x:c r="J473" s="92"/>
      <x:c r="K473" s="92"/>
      <x:c r="L473" s="43"/>
      <x:c r="M473" s="68"/>
      <x:c r="N473" s="43"/>
      <x:c r="O473" s="92"/>
      <x:c r="P473" s="92"/>
      <x:c r="Q473" s="92"/>
      <x:c r="R473" s="92"/>
      <x:c r="S473" s="92"/>
      <x:c r="T473" s="92"/>
      <x:c r="U473" s="92"/>
      <x:c r="V473" s="92"/>
      <x:c r="W473" s="92"/>
      <x:c r="X473" s="92"/>
      <x:c r="Y473" s="92"/>
      <x:c r="Z473" s="92"/>
    </x:row>
    <x:row r="474" ht="15" hidden="0" customHeight="1">
      <x:c r="A474" s="92"/>
      <x:c r="B474" s="92"/>
      <x:c r="C474" s="92"/>
      <x:c r="D474" s="92"/>
      <x:c r="E474" s="92"/>
      <x:c r="F474" s="92"/>
      <x:c r="G474" s="92"/>
      <x:c r="H474" s="92"/>
      <x:c r="I474" s="92"/>
      <x:c r="J474" s="92"/>
      <x:c r="K474" s="92"/>
      <x:c r="L474" s="43"/>
      <x:c r="M474" s="68"/>
      <x:c r="N474" s="43"/>
      <x:c r="O474" s="92"/>
      <x:c r="P474" s="92"/>
      <x:c r="Q474" s="92"/>
      <x:c r="R474" s="92"/>
      <x:c r="S474" s="92"/>
      <x:c r="T474" s="92"/>
      <x:c r="U474" s="92"/>
      <x:c r="V474" s="92"/>
      <x:c r="W474" s="92"/>
      <x:c r="X474" s="92"/>
      <x:c r="Y474" s="92"/>
      <x:c r="Z474" s="92"/>
    </x:row>
    <x:row r="475" ht="15" hidden="0" customHeight="1">
      <x:c r="A475" s="92"/>
      <x:c r="B475" s="92"/>
      <x:c r="C475" s="92"/>
      <x:c r="D475" s="92"/>
      <x:c r="E475" s="92"/>
      <x:c r="F475" s="92"/>
      <x:c r="G475" s="92"/>
      <x:c r="H475" s="92"/>
      <x:c r="I475" s="92"/>
      <x:c r="J475" s="92"/>
      <x:c r="K475" s="92"/>
      <x:c r="L475" s="43"/>
      <x:c r="M475" s="68"/>
      <x:c r="N475" s="43"/>
      <x:c r="O475" s="92"/>
      <x:c r="P475" s="92"/>
      <x:c r="Q475" s="92"/>
      <x:c r="R475" s="92"/>
      <x:c r="S475" s="92"/>
      <x:c r="T475" s="92"/>
      <x:c r="U475" s="92"/>
      <x:c r="V475" s="92"/>
      <x:c r="W475" s="92"/>
      <x:c r="X475" s="92"/>
      <x:c r="Y475" s="92"/>
      <x:c r="Z475" s="92"/>
    </x:row>
    <x:row r="476" ht="15" hidden="0" customHeight="1">
      <x:c r="A476" s="92"/>
      <x:c r="B476" s="92"/>
      <x:c r="C476" s="92"/>
      <x:c r="D476" s="92"/>
      <x:c r="E476" s="92"/>
      <x:c r="F476" s="92"/>
      <x:c r="G476" s="92"/>
      <x:c r="H476" s="92"/>
      <x:c r="I476" s="92"/>
      <x:c r="J476" s="92"/>
      <x:c r="K476" s="92"/>
      <x:c r="L476" s="43"/>
      <x:c r="M476" s="68"/>
      <x:c r="N476" s="43"/>
      <x:c r="O476" s="92"/>
      <x:c r="P476" s="92"/>
      <x:c r="Q476" s="92"/>
      <x:c r="R476" s="92"/>
      <x:c r="S476" s="92"/>
      <x:c r="T476" s="92"/>
      <x:c r="U476" s="92"/>
      <x:c r="V476" s="92"/>
      <x:c r="W476" s="92"/>
      <x:c r="X476" s="92"/>
      <x:c r="Y476" s="92"/>
      <x:c r="Z476" s="92"/>
    </x:row>
    <x:row r="477" ht="15" hidden="0" customHeight="1">
      <x:c r="A477" s="92"/>
      <x:c r="B477" s="92"/>
      <x:c r="C477" s="92"/>
      <x:c r="D477" s="92"/>
      <x:c r="E477" s="92"/>
      <x:c r="F477" s="92"/>
      <x:c r="G477" s="92"/>
      <x:c r="H477" s="92"/>
      <x:c r="I477" s="92"/>
      <x:c r="J477" s="92"/>
      <x:c r="K477" s="92"/>
      <x:c r="L477" s="43"/>
      <x:c r="M477" s="68"/>
      <x:c r="N477" s="43"/>
      <x:c r="O477" s="92"/>
      <x:c r="P477" s="92"/>
      <x:c r="Q477" s="92"/>
      <x:c r="R477" s="92"/>
      <x:c r="S477" s="92"/>
      <x:c r="T477" s="92"/>
      <x:c r="U477" s="92"/>
      <x:c r="V477" s="92"/>
      <x:c r="W477" s="92"/>
      <x:c r="X477" s="92"/>
      <x:c r="Y477" s="92"/>
      <x:c r="Z477" s="92"/>
    </x:row>
    <x:row r="478" ht="15" hidden="0" customHeight="1">
      <x:c r="A478" s="92"/>
      <x:c r="B478" s="92"/>
      <x:c r="C478" s="92"/>
      <x:c r="D478" s="92"/>
      <x:c r="E478" s="92"/>
      <x:c r="F478" s="92"/>
      <x:c r="G478" s="92"/>
      <x:c r="H478" s="92"/>
      <x:c r="I478" s="92"/>
      <x:c r="J478" s="92"/>
      <x:c r="K478" s="92"/>
      <x:c r="L478" s="43"/>
      <x:c r="M478" s="68"/>
      <x:c r="N478" s="43"/>
      <x:c r="O478" s="92"/>
      <x:c r="P478" s="92"/>
      <x:c r="Q478" s="92"/>
      <x:c r="R478" s="92"/>
      <x:c r="S478" s="92"/>
      <x:c r="T478" s="92"/>
      <x:c r="U478" s="92"/>
      <x:c r="V478" s="92"/>
      <x:c r="W478" s="92"/>
      <x:c r="X478" s="92"/>
      <x:c r="Y478" s="92"/>
      <x:c r="Z478" s="92"/>
    </x:row>
    <x:row r="479" ht="15" hidden="0" customHeight="1">
      <x:c r="A479" s="92"/>
      <x:c r="B479" s="92"/>
      <x:c r="C479" s="92"/>
      <x:c r="D479" s="92"/>
      <x:c r="E479" s="92"/>
      <x:c r="F479" s="92"/>
      <x:c r="G479" s="92"/>
      <x:c r="H479" s="92"/>
      <x:c r="I479" s="92"/>
      <x:c r="J479" s="92"/>
      <x:c r="K479" s="92"/>
      <x:c r="L479" s="43"/>
      <x:c r="M479" s="68"/>
      <x:c r="N479" s="43"/>
      <x:c r="O479" s="92"/>
      <x:c r="P479" s="92"/>
      <x:c r="Q479" s="92"/>
      <x:c r="R479" s="92"/>
      <x:c r="S479" s="92"/>
      <x:c r="T479" s="92"/>
      <x:c r="U479" s="92"/>
      <x:c r="V479" s="92"/>
      <x:c r="W479" s="92"/>
      <x:c r="X479" s="92"/>
      <x:c r="Y479" s="92"/>
      <x:c r="Z479" s="92"/>
    </x:row>
    <x:row r="480" ht="15" hidden="0" customHeight="1">
      <x:c r="A480" s="92"/>
      <x:c r="B480" s="92"/>
      <x:c r="C480" s="92"/>
      <x:c r="D480" s="92"/>
      <x:c r="E480" s="92"/>
      <x:c r="F480" s="92"/>
      <x:c r="G480" s="92"/>
      <x:c r="H480" s="92"/>
      <x:c r="I480" s="92"/>
      <x:c r="J480" s="92"/>
      <x:c r="K480" s="92"/>
      <x:c r="L480" s="43"/>
      <x:c r="M480" s="68"/>
      <x:c r="N480" s="43"/>
      <x:c r="O480" s="92"/>
      <x:c r="P480" s="92"/>
      <x:c r="Q480" s="92"/>
      <x:c r="R480" s="92"/>
      <x:c r="S480" s="92"/>
      <x:c r="T480" s="92"/>
      <x:c r="U480" s="92"/>
      <x:c r="V480" s="92"/>
      <x:c r="W480" s="92"/>
      <x:c r="X480" s="92"/>
      <x:c r="Y480" s="92"/>
      <x:c r="Z480" s="92"/>
    </x:row>
    <x:row r="481" ht="15" hidden="0" customHeight="1">
      <x:c r="A481" s="92"/>
      <x:c r="B481" s="92"/>
      <x:c r="C481" s="92"/>
      <x:c r="D481" s="92"/>
      <x:c r="E481" s="92"/>
      <x:c r="F481" s="92"/>
      <x:c r="G481" s="92"/>
      <x:c r="H481" s="92"/>
      <x:c r="I481" s="92"/>
      <x:c r="J481" s="92"/>
      <x:c r="K481" s="92"/>
      <x:c r="L481" s="43"/>
      <x:c r="M481" s="68"/>
      <x:c r="N481" s="43"/>
      <x:c r="O481" s="92"/>
      <x:c r="P481" s="92"/>
      <x:c r="Q481" s="92"/>
      <x:c r="R481" s="92"/>
      <x:c r="S481" s="92"/>
      <x:c r="T481" s="92"/>
      <x:c r="U481" s="92"/>
      <x:c r="V481" s="92"/>
      <x:c r="W481" s="92"/>
      <x:c r="X481" s="92"/>
      <x:c r="Y481" s="92"/>
      <x:c r="Z481" s="92"/>
    </x:row>
    <x:row r="482" ht="15" hidden="0" customHeight="1">
      <x:c r="A482" s="92"/>
      <x:c r="B482" s="92"/>
      <x:c r="C482" s="92"/>
      <x:c r="D482" s="92"/>
      <x:c r="E482" s="92"/>
      <x:c r="F482" s="92"/>
      <x:c r="G482" s="92"/>
      <x:c r="H482" s="92"/>
      <x:c r="I482" s="92"/>
      <x:c r="J482" s="92"/>
      <x:c r="K482" s="92"/>
      <x:c r="L482" s="43"/>
      <x:c r="M482" s="68"/>
      <x:c r="N482" s="43"/>
      <x:c r="O482" s="92"/>
      <x:c r="P482" s="92"/>
      <x:c r="Q482" s="92"/>
      <x:c r="R482" s="92"/>
      <x:c r="S482" s="92"/>
      <x:c r="T482" s="92"/>
      <x:c r="U482" s="92"/>
      <x:c r="V482" s="92"/>
      <x:c r="W482" s="92"/>
      <x:c r="X482" s="92"/>
      <x:c r="Y482" s="92"/>
      <x:c r="Z482" s="92"/>
    </x:row>
    <x:row r="483" ht="15" hidden="0" customHeight="1">
      <x:c r="A483" s="92"/>
      <x:c r="B483" s="92"/>
      <x:c r="C483" s="92"/>
      <x:c r="D483" s="92"/>
      <x:c r="E483" s="92"/>
      <x:c r="F483" s="92"/>
      <x:c r="G483" s="92"/>
      <x:c r="H483" s="92"/>
      <x:c r="I483" s="92"/>
      <x:c r="J483" s="92"/>
      <x:c r="K483" s="92"/>
      <x:c r="L483" s="43"/>
      <x:c r="M483" s="68"/>
      <x:c r="N483" s="43"/>
      <x:c r="O483" s="92"/>
      <x:c r="P483" s="92"/>
      <x:c r="Q483" s="92"/>
      <x:c r="R483" s="92"/>
      <x:c r="S483" s="92"/>
      <x:c r="T483" s="92"/>
      <x:c r="U483" s="92"/>
      <x:c r="V483" s="92"/>
      <x:c r="W483" s="92"/>
      <x:c r="X483" s="92"/>
      <x:c r="Y483" s="92"/>
      <x:c r="Z483" s="92"/>
    </x:row>
    <x:row r="484" ht="15" hidden="0" customHeight="1">
      <x:c r="A484" s="92"/>
      <x:c r="B484" s="92"/>
      <x:c r="C484" s="92"/>
      <x:c r="D484" s="92"/>
      <x:c r="E484" s="92"/>
      <x:c r="F484" s="92"/>
      <x:c r="G484" s="92"/>
      <x:c r="H484" s="92"/>
      <x:c r="I484" s="92"/>
      <x:c r="J484" s="92"/>
      <x:c r="K484" s="92"/>
      <x:c r="L484" s="43"/>
      <x:c r="M484" s="68"/>
      <x:c r="N484" s="43"/>
      <x:c r="O484" s="92"/>
      <x:c r="P484" s="92"/>
      <x:c r="Q484" s="92"/>
      <x:c r="R484" s="92"/>
      <x:c r="S484" s="92"/>
      <x:c r="T484" s="92"/>
      <x:c r="U484" s="92"/>
      <x:c r="V484" s="92"/>
      <x:c r="W484" s="92"/>
      <x:c r="X484" s="92"/>
      <x:c r="Y484" s="92"/>
      <x:c r="Z484" s="92"/>
    </x:row>
    <x:row r="485" ht="15" hidden="0" customHeight="1">
      <x:c r="A485" s="92"/>
      <x:c r="B485" s="92"/>
      <x:c r="C485" s="92"/>
      <x:c r="D485" s="92"/>
      <x:c r="E485" s="92"/>
      <x:c r="F485" s="92"/>
      <x:c r="G485" s="92"/>
      <x:c r="H485" s="92"/>
      <x:c r="I485" s="92"/>
      <x:c r="J485" s="92"/>
      <x:c r="K485" s="92"/>
      <x:c r="L485" s="43"/>
      <x:c r="M485" s="68"/>
      <x:c r="N485" s="43"/>
      <x:c r="O485" s="92"/>
      <x:c r="P485" s="92"/>
      <x:c r="Q485" s="92"/>
      <x:c r="R485" s="92"/>
      <x:c r="S485" s="92"/>
      <x:c r="T485" s="92"/>
      <x:c r="U485" s="92"/>
      <x:c r="V485" s="92"/>
      <x:c r="W485" s="92"/>
      <x:c r="X485" s="92"/>
      <x:c r="Y485" s="92"/>
      <x:c r="Z485" s="92"/>
    </x:row>
    <x:row r="486" ht="15" hidden="0" customHeight="1">
      <x:c r="A486" s="92"/>
      <x:c r="B486" s="92"/>
      <x:c r="C486" s="92"/>
      <x:c r="D486" s="92"/>
      <x:c r="E486" s="92"/>
      <x:c r="F486" s="92"/>
      <x:c r="G486" s="92"/>
      <x:c r="H486" s="92"/>
      <x:c r="I486" s="92"/>
      <x:c r="J486" s="92"/>
      <x:c r="K486" s="92"/>
      <x:c r="L486" s="43"/>
      <x:c r="M486" s="68"/>
      <x:c r="N486" s="43"/>
      <x:c r="O486" s="92"/>
      <x:c r="P486" s="92"/>
      <x:c r="Q486" s="92"/>
      <x:c r="R486" s="92"/>
      <x:c r="S486" s="92"/>
      <x:c r="T486" s="92"/>
      <x:c r="U486" s="92"/>
      <x:c r="V486" s="92"/>
      <x:c r="W486" s="92"/>
      <x:c r="X486" s="92"/>
      <x:c r="Y486" s="92"/>
      <x:c r="Z486" s="92"/>
    </x:row>
    <x:row r="487" ht="15" hidden="0" customHeight="1">
      <x:c r="A487" s="92"/>
      <x:c r="B487" s="92"/>
      <x:c r="C487" s="92"/>
      <x:c r="D487" s="92"/>
      <x:c r="E487" s="92"/>
      <x:c r="F487" s="92"/>
      <x:c r="G487" s="92"/>
      <x:c r="H487" s="92"/>
      <x:c r="I487" s="92"/>
      <x:c r="J487" s="92"/>
      <x:c r="K487" s="92"/>
      <x:c r="L487" s="43"/>
      <x:c r="M487" s="68"/>
      <x:c r="N487" s="43"/>
      <x:c r="O487" s="92"/>
      <x:c r="P487" s="92"/>
      <x:c r="Q487" s="92"/>
      <x:c r="R487" s="92"/>
      <x:c r="S487" s="92"/>
      <x:c r="T487" s="92"/>
      <x:c r="U487" s="92"/>
      <x:c r="V487" s="92"/>
      <x:c r="W487" s="92"/>
      <x:c r="X487" s="92"/>
      <x:c r="Y487" s="92"/>
      <x:c r="Z487" s="92"/>
    </x:row>
    <x:row r="488" ht="15" hidden="0" customHeight="1">
      <x:c r="A488" s="92"/>
      <x:c r="B488" s="92"/>
      <x:c r="C488" s="92"/>
      <x:c r="D488" s="92"/>
      <x:c r="E488" s="92"/>
      <x:c r="F488" s="92"/>
      <x:c r="G488" s="92"/>
      <x:c r="H488" s="92"/>
      <x:c r="I488" s="92"/>
      <x:c r="J488" s="92"/>
      <x:c r="K488" s="92"/>
      <x:c r="L488" s="43"/>
      <x:c r="M488" s="68"/>
      <x:c r="N488" s="43"/>
      <x:c r="O488" s="92"/>
      <x:c r="P488" s="92"/>
      <x:c r="Q488" s="92"/>
      <x:c r="R488" s="92"/>
      <x:c r="S488" s="92"/>
      <x:c r="T488" s="92"/>
      <x:c r="U488" s="92"/>
      <x:c r="V488" s="92"/>
      <x:c r="W488" s="92"/>
      <x:c r="X488" s="92"/>
      <x:c r="Y488" s="92"/>
      <x:c r="Z488" s="92"/>
    </x:row>
    <x:row r="489" ht="15" hidden="0" customHeight="1">
      <x:c r="A489" s="92"/>
      <x:c r="B489" s="92"/>
      <x:c r="C489" s="92"/>
      <x:c r="D489" s="92"/>
      <x:c r="E489" s="92"/>
      <x:c r="F489" s="92"/>
      <x:c r="G489" s="92"/>
      <x:c r="H489" s="92"/>
      <x:c r="I489" s="92"/>
      <x:c r="J489" s="92"/>
      <x:c r="K489" s="92"/>
      <x:c r="L489" s="43"/>
      <x:c r="M489" s="68"/>
      <x:c r="N489" s="43"/>
      <x:c r="O489" s="92"/>
      <x:c r="P489" s="92"/>
      <x:c r="Q489" s="92"/>
      <x:c r="R489" s="92"/>
      <x:c r="S489" s="92"/>
      <x:c r="T489" s="92"/>
      <x:c r="U489" s="92"/>
      <x:c r="V489" s="92"/>
      <x:c r="W489" s="92"/>
      <x:c r="X489" s="92"/>
      <x:c r="Y489" s="92"/>
      <x:c r="Z489" s="92"/>
    </x:row>
    <x:row r="490" ht="15" hidden="0" customHeight="1">
      <x:c r="A490" s="92"/>
      <x:c r="B490" s="92"/>
      <x:c r="C490" s="92"/>
      <x:c r="D490" s="92"/>
      <x:c r="E490" s="92"/>
      <x:c r="F490" s="92"/>
      <x:c r="G490" s="92"/>
      <x:c r="H490" s="92"/>
      <x:c r="I490" s="92"/>
      <x:c r="J490" s="92"/>
      <x:c r="K490" s="92"/>
      <x:c r="L490" s="43"/>
      <x:c r="M490" s="68"/>
      <x:c r="N490" s="43"/>
      <x:c r="O490" s="92"/>
      <x:c r="P490" s="92"/>
      <x:c r="Q490" s="92"/>
      <x:c r="R490" s="92"/>
      <x:c r="S490" s="92"/>
      <x:c r="T490" s="92"/>
      <x:c r="U490" s="92"/>
      <x:c r="V490" s="92"/>
      <x:c r="W490" s="92"/>
      <x:c r="X490" s="92"/>
      <x:c r="Y490" s="92"/>
      <x:c r="Z490" s="92"/>
    </x:row>
    <x:row r="491" ht="15" hidden="0" customHeight="1">
      <x:c r="A491" s="92"/>
      <x:c r="B491" s="92"/>
      <x:c r="C491" s="92"/>
      <x:c r="D491" s="92"/>
      <x:c r="E491" s="92"/>
      <x:c r="F491" s="92"/>
      <x:c r="G491" s="92"/>
      <x:c r="H491" s="92"/>
      <x:c r="I491" s="92"/>
      <x:c r="J491" s="92"/>
      <x:c r="K491" s="92"/>
      <x:c r="L491" s="43"/>
      <x:c r="M491" s="68"/>
      <x:c r="N491" s="43"/>
      <x:c r="O491" s="92"/>
      <x:c r="P491" s="92"/>
      <x:c r="Q491" s="92"/>
      <x:c r="R491" s="92"/>
      <x:c r="S491" s="92"/>
      <x:c r="T491" s="92"/>
      <x:c r="U491" s="92"/>
      <x:c r="V491" s="92"/>
      <x:c r="W491" s="92"/>
      <x:c r="X491" s="92"/>
      <x:c r="Y491" s="92"/>
      <x:c r="Z491" s="92"/>
    </x:row>
    <x:row r="492" ht="15" hidden="0" customHeight="1">
      <x:c r="A492" s="92"/>
      <x:c r="B492" s="92"/>
      <x:c r="C492" s="92"/>
      <x:c r="D492" s="92"/>
      <x:c r="E492" s="92"/>
      <x:c r="F492" s="92"/>
      <x:c r="G492" s="92"/>
      <x:c r="H492" s="92"/>
      <x:c r="I492" s="92"/>
      <x:c r="J492" s="92"/>
      <x:c r="K492" s="92"/>
      <x:c r="L492" s="43"/>
      <x:c r="M492" s="68"/>
      <x:c r="N492" s="43"/>
      <x:c r="O492" s="92"/>
      <x:c r="P492" s="92"/>
      <x:c r="Q492" s="92"/>
      <x:c r="R492" s="92"/>
      <x:c r="S492" s="92"/>
      <x:c r="T492" s="92"/>
      <x:c r="U492" s="92"/>
      <x:c r="V492" s="92"/>
      <x:c r="W492" s="92"/>
      <x:c r="X492" s="92"/>
      <x:c r="Y492" s="92"/>
      <x:c r="Z492" s="92"/>
    </x:row>
    <x:row r="493" ht="15" hidden="0" customHeight="1">
      <x:c r="A493" s="92"/>
      <x:c r="B493" s="92"/>
      <x:c r="C493" s="92"/>
      <x:c r="D493" s="92"/>
      <x:c r="E493" s="92"/>
      <x:c r="F493" s="92"/>
      <x:c r="G493" s="92"/>
      <x:c r="H493" s="92"/>
      <x:c r="I493" s="92"/>
      <x:c r="J493" s="92"/>
      <x:c r="K493" s="92"/>
      <x:c r="L493" s="43"/>
      <x:c r="M493" s="68"/>
      <x:c r="N493" s="43"/>
      <x:c r="O493" s="92"/>
      <x:c r="P493" s="92"/>
      <x:c r="Q493" s="92"/>
      <x:c r="R493" s="92"/>
      <x:c r="S493" s="92"/>
      <x:c r="T493" s="92"/>
      <x:c r="U493" s="92"/>
      <x:c r="V493" s="92"/>
      <x:c r="W493" s="92"/>
      <x:c r="X493" s="92"/>
      <x:c r="Y493" s="92"/>
      <x:c r="Z493" s="92"/>
    </x:row>
    <x:row r="494" ht="15" hidden="0" customHeight="1">
      <x:c r="A494" s="92"/>
      <x:c r="B494" s="92"/>
      <x:c r="C494" s="92"/>
      <x:c r="D494" s="92"/>
      <x:c r="E494" s="92"/>
      <x:c r="F494" s="92"/>
      <x:c r="G494" s="92"/>
      <x:c r="H494" s="92"/>
      <x:c r="I494" s="92"/>
      <x:c r="J494" s="92"/>
      <x:c r="K494" s="92"/>
      <x:c r="L494" s="43"/>
      <x:c r="M494" s="68"/>
      <x:c r="N494" s="43"/>
      <x:c r="O494" s="92"/>
      <x:c r="P494" s="92"/>
      <x:c r="Q494" s="92"/>
      <x:c r="R494" s="92"/>
      <x:c r="S494" s="92"/>
      <x:c r="T494" s="92"/>
      <x:c r="U494" s="92"/>
      <x:c r="V494" s="92"/>
      <x:c r="W494" s="92"/>
      <x:c r="X494" s="92"/>
      <x:c r="Y494" s="92"/>
      <x:c r="Z494" s="92"/>
    </x:row>
    <x:row r="495" ht="15" hidden="0" customHeight="1">
      <x:c r="A495" s="92"/>
      <x:c r="B495" s="92"/>
      <x:c r="C495" s="92"/>
      <x:c r="D495" s="92"/>
      <x:c r="E495" s="92"/>
      <x:c r="F495" s="92"/>
      <x:c r="G495" s="92"/>
      <x:c r="H495" s="92"/>
      <x:c r="I495" s="92"/>
      <x:c r="J495" s="92"/>
      <x:c r="K495" s="92"/>
      <x:c r="L495" s="43"/>
      <x:c r="M495" s="68"/>
      <x:c r="N495" s="43"/>
      <x:c r="O495" s="92"/>
      <x:c r="P495" s="92"/>
      <x:c r="Q495" s="92"/>
      <x:c r="R495" s="92"/>
      <x:c r="S495" s="92"/>
      <x:c r="T495" s="92"/>
      <x:c r="U495" s="92"/>
      <x:c r="V495" s="92"/>
      <x:c r="W495" s="92"/>
      <x:c r="X495" s="92"/>
      <x:c r="Y495" s="92"/>
      <x:c r="Z495" s="92"/>
    </x:row>
    <x:row r="496" ht="15" hidden="0" customHeight="1">
      <x:c r="A496" s="92"/>
      <x:c r="B496" s="92"/>
      <x:c r="C496" s="92"/>
      <x:c r="D496" s="92"/>
      <x:c r="E496" s="92"/>
      <x:c r="F496" s="92"/>
      <x:c r="G496" s="92"/>
      <x:c r="H496" s="92"/>
      <x:c r="I496" s="92"/>
      <x:c r="J496" s="92"/>
      <x:c r="K496" s="92"/>
      <x:c r="L496" s="43"/>
      <x:c r="M496" s="68"/>
      <x:c r="N496" s="43"/>
      <x:c r="O496" s="92"/>
      <x:c r="P496" s="92"/>
      <x:c r="Q496" s="92"/>
      <x:c r="R496" s="92"/>
      <x:c r="S496" s="92"/>
      <x:c r="T496" s="92"/>
      <x:c r="U496" s="92"/>
      <x:c r="V496" s="92"/>
      <x:c r="W496" s="92"/>
      <x:c r="X496" s="92"/>
      <x:c r="Y496" s="92"/>
      <x:c r="Z496" s="92"/>
    </x:row>
    <x:row r="497" ht="15" hidden="0" customHeight="1">
      <x:c r="A497" s="92"/>
      <x:c r="B497" s="92"/>
      <x:c r="C497" s="92"/>
      <x:c r="D497" s="92"/>
      <x:c r="E497" s="92"/>
      <x:c r="F497" s="92"/>
      <x:c r="G497" s="92"/>
      <x:c r="H497" s="92"/>
      <x:c r="I497" s="92"/>
      <x:c r="J497" s="92"/>
      <x:c r="K497" s="92"/>
      <x:c r="L497" s="43"/>
      <x:c r="M497" s="68"/>
      <x:c r="N497" s="43"/>
      <x:c r="O497" s="92"/>
      <x:c r="P497" s="92"/>
      <x:c r="Q497" s="92"/>
      <x:c r="R497" s="92"/>
      <x:c r="S497" s="92"/>
      <x:c r="T497" s="92"/>
      <x:c r="U497" s="92"/>
      <x:c r="V497" s="92"/>
      <x:c r="W497" s="92"/>
      <x:c r="X497" s="92"/>
      <x:c r="Y497" s="92"/>
      <x:c r="Z497" s="92"/>
    </x:row>
    <x:row r="498" ht="15" hidden="0" customHeight="1">
      <x:c r="A498" s="92"/>
      <x:c r="B498" s="92"/>
      <x:c r="C498" s="92"/>
      <x:c r="D498" s="92"/>
      <x:c r="E498" s="92"/>
      <x:c r="F498" s="92"/>
      <x:c r="G498" s="92"/>
      <x:c r="H498" s="92"/>
      <x:c r="I498" s="92"/>
      <x:c r="J498" s="92"/>
      <x:c r="K498" s="92"/>
      <x:c r="L498" s="43"/>
      <x:c r="M498" s="68"/>
      <x:c r="N498" s="43"/>
      <x:c r="O498" s="92"/>
      <x:c r="P498" s="92"/>
      <x:c r="Q498" s="92"/>
      <x:c r="R498" s="92"/>
      <x:c r="S498" s="92"/>
      <x:c r="T498" s="92"/>
      <x:c r="U498" s="92"/>
      <x:c r="V498" s="92"/>
      <x:c r="W498" s="92"/>
      <x:c r="X498" s="92"/>
      <x:c r="Y498" s="92"/>
      <x:c r="Z498" s="92"/>
    </x:row>
    <x:row r="499" ht="15" hidden="0" customHeight="1">
      <x:c r="A499" s="92"/>
      <x:c r="B499" s="92"/>
      <x:c r="C499" s="92"/>
      <x:c r="D499" s="92"/>
      <x:c r="E499" s="92"/>
      <x:c r="F499" s="92"/>
      <x:c r="G499" s="92"/>
      <x:c r="H499" s="92"/>
      <x:c r="I499" s="92"/>
      <x:c r="J499" s="92"/>
      <x:c r="K499" s="92"/>
      <x:c r="L499" s="43"/>
      <x:c r="M499" s="68"/>
      <x:c r="N499" s="43"/>
      <x:c r="O499" s="92"/>
      <x:c r="P499" s="92"/>
      <x:c r="Q499" s="92"/>
      <x:c r="R499" s="92"/>
      <x:c r="S499" s="92"/>
      <x:c r="T499" s="92"/>
      <x:c r="U499" s="92"/>
      <x:c r="V499" s="92"/>
      <x:c r="W499" s="92"/>
      <x:c r="X499" s="92"/>
      <x:c r="Y499" s="92"/>
      <x:c r="Z499" s="92"/>
    </x:row>
    <x:row r="500" ht="15" hidden="0" customHeight="1">
      <x:c r="A500" s="92"/>
      <x:c r="B500" s="92"/>
      <x:c r="C500" s="92"/>
      <x:c r="D500" s="92"/>
      <x:c r="E500" s="92"/>
      <x:c r="F500" s="92"/>
      <x:c r="G500" s="92"/>
      <x:c r="H500" s="92"/>
      <x:c r="I500" s="92"/>
      <x:c r="J500" s="92"/>
      <x:c r="K500" s="92"/>
      <x:c r="L500" s="43"/>
      <x:c r="M500" s="68"/>
      <x:c r="N500" s="43"/>
      <x:c r="O500" s="92"/>
      <x:c r="P500" s="92"/>
      <x:c r="Q500" s="92"/>
      <x:c r="R500" s="92"/>
      <x:c r="S500" s="92"/>
      <x:c r="T500" s="92"/>
      <x:c r="U500" s="92"/>
      <x:c r="V500" s="92"/>
      <x:c r="W500" s="92"/>
      <x:c r="X500" s="92"/>
      <x:c r="Y500" s="92"/>
      <x:c r="Z500" s="92"/>
    </x:row>
    <x:row r="501" ht="15" hidden="0" customHeight="1">
      <x:c r="A501" s="92"/>
      <x:c r="B501" s="92"/>
      <x:c r="C501" s="92"/>
      <x:c r="D501" s="92"/>
      <x:c r="E501" s="92"/>
      <x:c r="F501" s="92"/>
      <x:c r="G501" s="92"/>
      <x:c r="H501" s="92"/>
      <x:c r="I501" s="92"/>
      <x:c r="J501" s="92"/>
      <x:c r="K501" s="92"/>
      <x:c r="L501" s="43"/>
      <x:c r="M501" s="68"/>
      <x:c r="N501" s="43"/>
      <x:c r="O501" s="92"/>
      <x:c r="P501" s="92"/>
      <x:c r="Q501" s="92"/>
      <x:c r="R501" s="92"/>
      <x:c r="S501" s="92"/>
      <x:c r="T501" s="92"/>
      <x:c r="U501" s="92"/>
      <x:c r="V501" s="92"/>
      <x:c r="W501" s="92"/>
      <x:c r="X501" s="92"/>
      <x:c r="Y501" s="92"/>
      <x:c r="Z501" s="92"/>
    </x:row>
    <x:row r="502" ht="15" hidden="0" customHeight="1">
      <x:c r="A502" s="92"/>
      <x:c r="B502" s="92"/>
      <x:c r="C502" s="92"/>
      <x:c r="D502" s="92"/>
      <x:c r="E502" s="92"/>
      <x:c r="F502" s="92"/>
      <x:c r="G502" s="92"/>
      <x:c r="H502" s="92"/>
      <x:c r="I502" s="92"/>
      <x:c r="J502" s="92"/>
      <x:c r="K502" s="92"/>
      <x:c r="L502" s="43"/>
      <x:c r="M502" s="68"/>
      <x:c r="N502" s="43"/>
      <x:c r="O502" s="92"/>
      <x:c r="P502" s="92"/>
      <x:c r="Q502" s="92"/>
      <x:c r="R502" s="92"/>
      <x:c r="S502" s="92"/>
      <x:c r="T502" s="92"/>
      <x:c r="U502" s="92"/>
      <x:c r="V502" s="92"/>
      <x:c r="W502" s="92"/>
      <x:c r="X502" s="92"/>
      <x:c r="Y502" s="92"/>
      <x:c r="Z502" s="92"/>
    </x:row>
    <x:row r="503" ht="15" hidden="0" customHeight="1">
      <x:c r="A503" s="92"/>
      <x:c r="B503" s="92"/>
      <x:c r="C503" s="92"/>
      <x:c r="D503" s="92"/>
      <x:c r="E503" s="92"/>
      <x:c r="F503" s="92"/>
      <x:c r="G503" s="92"/>
      <x:c r="H503" s="92"/>
      <x:c r="I503" s="92"/>
      <x:c r="J503" s="92"/>
      <x:c r="K503" s="92"/>
      <x:c r="L503" s="43"/>
      <x:c r="M503" s="68"/>
      <x:c r="N503" s="43"/>
      <x:c r="O503" s="92"/>
      <x:c r="P503" s="92"/>
      <x:c r="Q503" s="92"/>
      <x:c r="R503" s="92"/>
      <x:c r="S503" s="92"/>
      <x:c r="T503" s="92"/>
      <x:c r="U503" s="92"/>
      <x:c r="V503" s="92"/>
      <x:c r="W503" s="92"/>
      <x:c r="X503" s="92"/>
      <x:c r="Y503" s="92"/>
      <x:c r="Z503" s="92"/>
    </x:row>
    <x:row r="504" ht="15" hidden="0" customHeight="1">
      <x:c r="A504" s="92"/>
      <x:c r="B504" s="92"/>
      <x:c r="C504" s="92"/>
      <x:c r="D504" s="92"/>
      <x:c r="E504" s="92"/>
      <x:c r="F504" s="92"/>
      <x:c r="G504" s="92"/>
      <x:c r="H504" s="92"/>
      <x:c r="I504" s="92"/>
      <x:c r="J504" s="92"/>
      <x:c r="K504" s="92"/>
      <x:c r="L504" s="43"/>
      <x:c r="M504" s="68"/>
      <x:c r="N504" s="43"/>
      <x:c r="O504" s="92"/>
      <x:c r="P504" s="92"/>
      <x:c r="Q504" s="92"/>
      <x:c r="R504" s="92"/>
      <x:c r="S504" s="92"/>
      <x:c r="T504" s="92"/>
      <x:c r="U504" s="92"/>
      <x:c r="V504" s="92"/>
      <x:c r="W504" s="92"/>
      <x:c r="X504" s="92"/>
      <x:c r="Y504" s="92"/>
      <x:c r="Z504" s="92"/>
    </x:row>
    <x:row r="505" ht="15" hidden="0" customHeight="1">
      <x:c r="A505" s="92"/>
      <x:c r="B505" s="92"/>
      <x:c r="C505" s="92"/>
      <x:c r="D505" s="92"/>
      <x:c r="E505" s="92"/>
      <x:c r="F505" s="92"/>
      <x:c r="G505" s="92"/>
      <x:c r="H505" s="92"/>
      <x:c r="I505" s="92"/>
      <x:c r="J505" s="92"/>
      <x:c r="K505" s="92"/>
      <x:c r="L505" s="43"/>
      <x:c r="M505" s="68"/>
      <x:c r="N505" s="43"/>
      <x:c r="O505" s="92"/>
      <x:c r="P505" s="92"/>
      <x:c r="Q505" s="92"/>
      <x:c r="R505" s="92"/>
      <x:c r="S505" s="92"/>
      <x:c r="T505" s="92"/>
      <x:c r="U505" s="92"/>
      <x:c r="V505" s="92"/>
      <x:c r="W505" s="92"/>
      <x:c r="X505" s="92"/>
      <x:c r="Y505" s="92"/>
      <x:c r="Z505" s="92"/>
    </x:row>
    <x:row r="506" ht="15" hidden="0" customHeight="1">
      <x:c r="A506" s="92"/>
      <x:c r="B506" s="92"/>
      <x:c r="C506" s="92"/>
      <x:c r="D506" s="92"/>
      <x:c r="E506" s="92"/>
      <x:c r="F506" s="92"/>
      <x:c r="G506" s="92"/>
      <x:c r="H506" s="92"/>
      <x:c r="I506" s="92"/>
      <x:c r="J506" s="92"/>
      <x:c r="K506" s="92"/>
      <x:c r="L506" s="43"/>
      <x:c r="M506" s="68"/>
      <x:c r="N506" s="43"/>
      <x:c r="O506" s="92"/>
      <x:c r="P506" s="92"/>
      <x:c r="Q506" s="92"/>
      <x:c r="R506" s="92"/>
      <x:c r="S506" s="92"/>
      <x:c r="T506" s="92"/>
      <x:c r="U506" s="92"/>
      <x:c r="V506" s="92"/>
      <x:c r="W506" s="92"/>
      <x:c r="X506" s="92"/>
      <x:c r="Y506" s="92"/>
      <x:c r="Z506" s="92"/>
    </x:row>
  </x:sheetData>
  <x:mergeCells>
    <x:mergeCell ref="A4:O4"/>
  </x:mergeCells>
  <x:dataValidations count="2">
    <x:dataValidation type="list" errorStyle="stop" operator="between" allowBlank="0" showDropDown="0" showInputMessage="0" showErrorMessage="0" sqref="G7:G506">
      <x:formula1>"Metric,Issue,Narrative,Table,Chart reference"</x:formula1>
      <x:formula2>0</x:formula2>
    </x:dataValidation>
    <x:dataValidation type="list" errorStyle="stop" operator="between" allowBlank="0" showDropDown="0" showInputMessage="0" showErrorMessage="0" sqref="L7:L506">
      <x:formula1>"Draft,Internal review,Approved,Superseded"</x:formula1>
      <x:formula2>0</x:formula2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ColWidth="8.6796875" defaultRowHeight="15"/>
  <x:cols>
    <x:col min="1" max="1" width="16" style="1" hidden="0" customWidth="1"/>
    <x:col min="2" max="2" width="18" style="1" hidden="0" customWidth="1"/>
    <x:col min="3" max="3" width="8" style="1" hidden="0" customWidth="1"/>
    <x:col min="4" max="4" width="22" style="1" hidden="0" customWidth="1"/>
    <x:col min="5" max="5" width="8" style="1" hidden="0" customWidth="1"/>
    <x:col min="6" max="6" width="12" style="1" hidden="0" customWidth="1"/>
    <x:col min="7" max="7" width="28" style="1" hidden="0" customWidth="1"/>
    <x:col min="8" max="8" width="16" style="1" hidden="0" customWidth="1"/>
    <x:col min="9" max="9" width="14" style="1" hidden="0" customWidth="1"/>
    <x:col min="10" max="10" width="18" style="1" hidden="0" customWidth="1"/>
    <x:col min="11" max="11" width="40" style="1" hidden="0" customWidth="1"/>
    <x:col min="12" max="12" width="34" style="1" hidden="0" customWidth="1"/>
    <x:col min="13" max="13" width="22" style="1" hidden="0" customWidth="1"/>
    <x:col min="14" max="14" width="30" style="1" hidden="0" customWidth="1"/>
    <x:col min="15" max="15" width="14" style="1" hidden="0" customWidth="1"/>
    <x:col min="16" max="16" width="40" style="1" hidden="0" customWidth="1"/>
  </x:cols>
  <x:sheetData>
    <x:row r="1" ht="15" hidden="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hidden="0" customHeight="1">
      <x:c r="A2" s="22" t="s">
        <x:v>2094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0" hidden="0" customHeight="1">
      <x:c r="A4" s="24" t="s">
        <x:v>825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ht="19.5" hidden="0" customHeight="1">
      <x:c r="A5" s="170" t="s">
        <x:v>2075</x:v>
      </x:c>
      <x:c r="B5" s="170"/>
      <x:c r="C5" s="170"/>
      <x:c r="D5" s="170"/>
      <x:c r="E5" s="170"/>
      <x:c r="F5" s="170"/>
      <x:c r="G5" s="170"/>
      <x:c r="H5" s="170"/>
      <x:c r="I5" s="170"/>
      <x:c r="J5" s="170"/>
      <x:c r="K5" s="170"/>
      <x:c r="L5" s="170"/>
      <x:c r="M5" s="170"/>
      <x:c r="N5" s="170"/>
      <x:c r="O5" s="170"/>
      <x:c r="P5" s="170"/>
      <x:c r="Q5" s="170"/>
      <x:c r="R5" s="170"/>
      <x:c r="S5" s="170"/>
      <x:c r="T5" s="170"/>
      <x:c r="U5" s="170"/>
      <x:c r="V5" s="170"/>
      <x:c r="W5" s="170"/>
      <x:c r="X5" s="170"/>
      <x:c r="Y5" s="170"/>
      <x:c r="Z5" s="170"/>
    </x:row>
    <x:row r="6" ht="33.75" hidden="0" customHeight="1">
      <x:c r="A6" s="27" t="s">
        <x:v>2095</x:v>
      </x:c>
      <x:c r="B6" s="27" t="s">
        <x:v>1057</x:v>
      </x:c>
      <x:c r="C6" s="27" t="s">
        <x:v>1229</x:v>
      </x:c>
      <x:c r="D6" s="27" t="s">
        <x:v>1258</x:v>
      </x:c>
      <x:c r="E6" s="27" t="s">
        <x:v>1259</x:v>
      </x:c>
      <x:c r="F6" s="27" t="s">
        <x:v>2096</x:v>
      </x:c>
      <x:c r="G6" s="27" t="s">
        <x:v>1116</x:v>
      </x:c>
      <x:c r="H6" s="27" t="s">
        <x:v>833</x:v>
      </x:c>
      <x:c r="I6" s="27" t="s">
        <x:v>2097</x:v>
      </x:c>
      <x:c r="J6" s="27" t="s">
        <x:v>1844</x:v>
      </x:c>
      <x:c r="K6" s="27" t="s">
        <x:v>843</x:v>
      </x:c>
      <x:c r="L6" s="27" t="s">
        <x:v>845</x:v>
      </x:c>
      <x:c r="M6" s="27" t="s">
        <x:v>848</x:v>
      </x:c>
      <x:c r="N6" s="27" t="s">
        <x:v>850</x:v>
      </x:c>
      <x:c r="O6" s="27" t="s">
        <x:v>2082</x:v>
      </x:c>
      <x:c r="P6" s="27" t="s">
        <x:v>448</x:v>
      </x:c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9.5" hidden="0" customHeight="1">
      <x:c r="A7" s="296" t="str">
        <x:v>PV-P1-PROPS</x:v>
      </x:c>
      <x:c r="B7" s="296" t="str">
        <x:f>""</x:f>
      </x:c>
      <x:c r="C7" s="296" t="str">
        <x:v>P1</x:v>
      </x:c>
      <x:c r="D7" s="296" t="str">
        <x:v>P1_TILES</x:v>
      </x:c>
      <x:c r="E7" s="296" t="n">
        <x:v>1</x:v>
      </x:c>
      <x:c r="F7" s="296" t="str">
        <x:v>Tile</x:v>
      </x:c>
      <x:c r="G7" s="296" t="str">
        <x:v>Portfolio</x:v>
      </x:c>
      <x:c r="H7" s="296" t="n">
        <x:f>IF(OR('01_ASSESSMENT'!$A$7="",'01_ASSESSMENT'!$B$7="",COUNTIFS('31_PROPERTY'!$B$7:$B$506,'01_ASSESSMENT'!$B$7,'31_PROPERTY'!$A$7:$A$506,"&lt;&gt;")=0),"",COUNTIFS('31_PROPERTY'!$B$7:$B$506,'01_ASSESSMENT'!$B$7,'31_PROPERTY'!$K$7:$K$506,"Yes",'31_PROPERTY'!$A$7:$A$506,"&lt;&gt;"))</x:f>
        <x:v>16</x:v>
      </x:c>
      <x:c r="I7" s="296" t="str">
        <x:v>Count</x:v>
      </x:c>
      <x:c r="J7" s="296" t="str">
        <x:f>IF(NOT(ISNUMBER(H7)),"No data available","Confirmed")</x:f>
        <x:v>Confirmed</x:v>
      </x:c>
      <x:c r="K7" s="296" t="str">
        <x:v>Portfolio property register</x:v>
      </x:c>
      <x:c r="L7" s="296"/>
      <x:c r="M7" s="296"/>
      <x:c r="N7" s="296"/>
      <x:c r="O7" s="296" t="str">
        <x:f>""</x:f>
      </x:c>
      <x:c r="P7" s="296" t="str">
        <x:v>Template contract</x:v>
      </x:c>
      <x:c r="Q7" s="173"/>
      <x:c r="R7" s="173"/>
      <x:c r="S7" s="173"/>
      <x:c r="T7" s="173"/>
      <x:c r="U7" s="173"/>
      <x:c r="V7" s="173"/>
      <x:c r="W7" s="173"/>
      <x:c r="X7" s="173"/>
      <x:c r="Y7" s="173"/>
      <x:c r="Z7" s="173"/>
    </x:row>
    <x:row r="8" ht="19.5" hidden="0" customHeight="1">
      <x:c r="A8" s="296" t="str">
        <x:v>PV-P1-HOMES</x:v>
      </x:c>
      <x:c r="B8" s="296" t="str">
        <x:f>""</x:f>
      </x:c>
      <x:c r="C8" s="296" t="str">
        <x:v>P1</x:v>
      </x:c>
      <x:c r="D8" s="296" t="str">
        <x:v>P1_TILES</x:v>
      </x:c>
      <x:c r="E8" s="296" t="n">
        <x:v>2</x:v>
      </x:c>
      <x:c r="F8" s="296" t="str">
        <x:v>Tile</x:v>
      </x:c>
      <x:c r="G8" s="296" t="str">
        <x:v>Homes projected this year</x:v>
      </x:c>
      <x:c r="H8" s="296" t="n">
        <x:f>IF(COUNTIFS('41_METRIC_RESULTS'!$S$7:$S$506,'02_DISPLAY_CONFIG'!$B$7,'41_METRIC_RESULTS'!$H$7:$H$506,"HOMES_TOTAL",'41_METRIC_RESULTS'!$K$7:$K$506,"Available")=0,"",SUMIFS('41_METRIC_RESULTS'!$I$7:$I$506,'41_METRIC_RESULTS'!$S$7:$S$506,'02_DISPLAY_CONFIG'!$B$7,'41_METRIC_RESULTS'!$H$7:$H$506,"HOMES_TOTAL",'41_METRIC_RESULTS'!$K$7:$K$506,"Available"))</x:f>
        <x:v>715</x:v>
      </x:c>
      <x:c r="I8" s="296" t="str">
        <x:v>Count</x:v>
      </x:c>
      <x:c r="J8" s="296" t="str">
        <x:f>IF(NOT(ISNUMBER(H8)),"No data available",IF(COUNTIFS('41_METRIC_RESULTS'!$S$7:$S$506,'02_DISPLAY_CONFIG'!$B$7,'41_METRIC_RESULTS'!$H$7:$H$506,"HOMES_TOTAL",'41_METRIC_RESULTS'!$R$7:$R$506,"Placeholder")&gt;0,"Placeholder",IF(COUNTIFS('41_METRIC_RESULTS'!$S$7:$S$506,'02_DISPLAY_CONFIG'!$B$7,'41_METRIC_RESULTS'!$H$7:$H$506,"HOMES_TOTAL",'41_METRIC_RESULTS'!$R$7:$R$506,"Projected")&gt;0,"Projected",IF(COUNTIFS('41_METRIC_RESULTS'!$S$7:$S$506,'02_DISPLAY_CONFIG'!$B$7,'41_METRIC_RESULTS'!$H$7:$H$506,"HOMES_TOTAL",'41_METRIC_RESULTS'!$R$7:$R$506,"Confirmed")&gt;0,"Confirmed","No data available"))))</x:f>
        <x:v>Projected</x:v>
      </x:c>
      <x:c r="K8" s="296" t="str">
        <x:v>Source projection for the selected fiscal year; occupancy not confirmed</x:v>
      </x:c>
      <x:c r="L8" s="296"/>
      <x:c r="M8" s="296"/>
      <x:c r="N8" s="296"/>
      <x:c r="O8" s="296" t="str">
        <x:f>""</x:f>
      </x:c>
      <x:c r="P8" s="296" t="str">
        <x:v>Template contract</x:v>
      </x:c>
      <x:c r="Q8" s="173"/>
      <x:c r="R8" s="173"/>
      <x:c r="S8" s="173"/>
      <x:c r="T8" s="173"/>
      <x:c r="U8" s="173"/>
      <x:c r="V8" s="173"/>
      <x:c r="W8" s="173"/>
      <x:c r="X8" s="173"/>
      <x:c r="Y8" s="173"/>
      <x:c r="Z8" s="173"/>
    </x:row>
    <x:row r="9" ht="19.5" hidden="0" customHeight="1">
      <x:c r="A9" s="296" t="str">
        <x:v>PV-P1-NOI</x:v>
      </x:c>
      <x:c r="B9" s="296" t="str">
        <x:f>""</x:f>
      </x:c>
      <x:c r="C9" s="296" t="str">
        <x:v>P1</x:v>
      </x:c>
      <x:c r="D9" s="296" t="str">
        <x:v>P1_TILES</x:v>
      </x:c>
      <x:c r="E9" s="296" t="n">
        <x:v>3</x:v>
      </x:c>
      <x:c r="F9" s="296" t="str">
        <x:v>Tile</x:v>
      </x:c>
      <x:c r="G9" s="296" t="str">
        <x:v>Income after costs</x:v>
      </x:c>
      <x:c r="H9" s="296" t="n">
        <x:f>IF(COUNTIFS('41_METRIC_RESULTS'!$S$7:$S$506,'02_DISPLAY_CONFIG'!$B$7,'41_METRIC_RESULTS'!$H$7:$H$506,"NOI",'41_METRIC_RESULTS'!$K$7:$K$506,"Available")=0,"",SUMIFS('41_METRIC_RESULTS'!$I$7:$I$506,'41_METRIC_RESULTS'!$S$7:$S$506,'02_DISPLAY_CONFIG'!$B$7,'41_METRIC_RESULTS'!$H$7:$H$506,"NOI",'41_METRIC_RESULTS'!$K$7:$K$506,"Available"))</x:f>
        <x:v>4082375.58315832</x:v>
      </x:c>
      <x:c r="I9" s="296" t="str">
        <x:v>$ whole</x:v>
      </x:c>
      <x:c r="J9" s="296" t="str">
        <x:f>IF(NOT(ISNUMBER(H9)),"No data available",IF(COUNTIFS('41_METRIC_RESULTS'!$S$7:$S$506,'02_DISPLAY_CONFIG'!$B$7,'41_METRIC_RESULTS'!$H$7:$H$506,"NOI",'41_METRIC_RESULTS'!$R$7:$R$506,"Placeholder")&gt;0,"Placeholder",IF(COUNTIFS('41_METRIC_RESULTS'!$S$7:$S$506,'02_DISPLAY_CONFIG'!$B$7,'41_METRIC_RESULTS'!$H$7:$H$506,"NOI",'41_METRIC_RESULTS'!$R$7:$R$506,"Projected")&gt;0,"Projected",IF(COUNTIFS('41_METRIC_RESULTS'!$S$7:$S$506,'02_DISPLAY_CONFIG'!$B$7,'41_METRIC_RESULTS'!$H$7:$H$506,"NOI",'41_METRIC_RESULTS'!$R$7:$R$506,"Confirmed")&gt;0,"Confirmed","No data available"))))</x:f>
        <x:v>Projected</x:v>
      </x:c>
      <x:c r="K9" s="296" t="str">
        <x:v>Current fiscal year</x:v>
      </x:c>
      <x:c r="L9" s="296"/>
      <x:c r="M9" s="296"/>
      <x:c r="N9" s="296"/>
      <x:c r="O9" s="296" t="str">
        <x:f>""</x:f>
      </x:c>
      <x:c r="P9" s="296" t="str">
        <x:v>Template contract</x:v>
      </x:c>
      <x:c r="Q9" s="173"/>
      <x:c r="R9" s="173"/>
      <x:c r="S9" s="173"/>
      <x:c r="T9" s="173"/>
      <x:c r="U9" s="173"/>
      <x:c r="V9" s="173"/>
      <x:c r="W9" s="173"/>
      <x:c r="X9" s="173"/>
      <x:c r="Y9" s="173"/>
      <x:c r="Z9" s="173"/>
    </x:row>
    <x:row r="10" ht="19.5" hidden="0" customHeight="1">
      <x:c r="A10" s="296" t="str">
        <x:v>PV-P1-DEBT</x:v>
      </x:c>
      <x:c r="B10" s="296" t="str">
        <x:f>""</x:f>
      </x:c>
      <x:c r="C10" s="296" t="str">
        <x:v>P1</x:v>
      </x:c>
      <x:c r="D10" s="296" t="str">
        <x:v>P1_TILES</x:v>
      </x:c>
      <x:c r="E10" s="296" t="n">
        <x:v>4</x:v>
      </x:c>
      <x:c r="F10" s="296" t="str">
        <x:v>Tile</x:v>
      </x:c>
      <x:c r="G10" s="296" t="str">
        <x:v>Loan payments due</x:v>
      </x:c>
      <x:c r="H10" s="296" t="n">
        <x:f>IF(COUNTIFS('41_METRIC_RESULTS'!$S$7:$S$506,'02_DISPLAY_CONFIG'!$B$7,'41_METRIC_RESULTS'!$H$7:$H$506,"DEBT_SERVICE",'41_METRIC_RESULTS'!$K$7:$K$506,"Available")=0,"",SUMIFS('41_METRIC_RESULTS'!$I$7:$I$506,'41_METRIC_RESULTS'!$S$7:$S$506,'02_DISPLAY_CONFIG'!$B$7,'41_METRIC_RESULTS'!$H$7:$H$506,"DEBT_SERVICE",'41_METRIC_RESULTS'!$K$7:$K$506,"Available"))</x:f>
        <x:v>2591047</x:v>
      </x:c>
      <x:c r="I10" s="296" t="str">
        <x:v>$ whole</x:v>
      </x:c>
      <x:c r="J10" s="296" t="str">
        <x:f>IF(NOT(ISNUMBER(H10)),"No data available",IF(COUNTIFS('41_METRIC_RESULTS'!$S$7:$S$506,'02_DISPLAY_CONFIG'!$B$7,'41_METRIC_RESULTS'!$H$7:$H$506,"DEBT_SERVICE",'41_METRIC_RESULTS'!$R$7:$R$506,"Placeholder")&gt;0,"Placeholder",IF(COUNTIFS('41_METRIC_RESULTS'!$S$7:$S$506,'02_DISPLAY_CONFIG'!$B$7,'41_METRIC_RESULTS'!$H$7:$H$506,"DEBT_SERVICE",'41_METRIC_RESULTS'!$R$7:$R$506,"Projected")&gt;0,"Projected",IF(COUNTIFS('41_METRIC_RESULTS'!$S$7:$S$506,'02_DISPLAY_CONFIG'!$B$7,'41_METRIC_RESULTS'!$H$7:$H$506,"DEBT_SERVICE",'41_METRIC_RESULTS'!$R$7:$R$506,"Confirmed")&gt;0,"Confirmed","No data available"))))</x:f>
        <x:v>Projected</x:v>
      </x:c>
      <x:c r="K10" s="296" t="str">
        <x:v>Current fiscal year</x:v>
      </x:c>
      <x:c r="L10" s="296"/>
      <x:c r="M10" s="296"/>
      <x:c r="N10" s="296"/>
      <x:c r="O10" s="296" t="str">
        <x:f>""</x:f>
      </x:c>
      <x:c r="P10" s="296" t="str">
        <x:v>Template contract</x:v>
      </x:c>
      <x:c r="Q10" s="173"/>
      <x:c r="R10" s="173"/>
      <x:c r="S10" s="173"/>
      <x:c r="T10" s="173"/>
      <x:c r="U10" s="173"/>
      <x:c r="V10" s="173"/>
      <x:c r="W10" s="173"/>
      <x:c r="X10" s="173"/>
      <x:c r="Y10" s="173"/>
      <x:c r="Z10" s="173"/>
    </x:row>
    <x:row r="11" ht="19.5" hidden="0" customHeight="1">
      <x:c r="A11" s="296" t="str">
        <x:v>PV-P1-DSCR</x:v>
      </x:c>
      <x:c r="B11" s="296" t="str">
        <x:f>""</x:f>
      </x:c>
      <x:c r="C11" s="296" t="str">
        <x:v>P1</x:v>
      </x:c>
      <x:c r="D11" s="296" t="str">
        <x:v>P1_TILES</x:v>
      </x:c>
      <x:c r="E11" s="296" t="n">
        <x:v>5</x:v>
      </x:c>
      <x:c r="F11" s="296" t="str">
        <x:v>Tile</x:v>
      </x:c>
      <x:c r="G11" s="296" t="str">
        <x:v>Current coverage</x:v>
      </x:c>
      <x:c r="H11" s="296" t="n">
        <x:f>IF(COUNTIFS('41_METRIC_RESULTS'!$S$7:$S$506,'02_DISPLAY_CONFIG'!$B$7,'41_METRIC_RESULTS'!$H$7:$H$506,"DSCR",'41_METRIC_RESULTS'!$K$7:$K$506,"Available")=0,"",SUMIFS('41_METRIC_RESULTS'!$I$7:$I$506,'41_METRIC_RESULTS'!$S$7:$S$506,'02_DISPLAY_CONFIG'!$B$7,'41_METRIC_RESULTS'!$H$7:$H$506,"DSCR",'41_METRIC_RESULTS'!$K$7:$K$506,"Available"))</x:f>
        <x:v>1.5755698693070097</x:v>
      </x:c>
      <x:c r="I11" s="296" t="str">
        <x:v>Ratio x</x:v>
      </x:c>
      <x:c r="J11" s="296" t="str">
        <x:f>IF(NOT(ISNUMBER(H11)),"No data available",IF(COUNTIFS('41_METRIC_RESULTS'!$S$7:$S$506,'02_DISPLAY_CONFIG'!$B$7,'41_METRIC_RESULTS'!$H$7:$H$506,"DSCR",'41_METRIC_RESULTS'!$R$7:$R$506,"Placeholder")&gt;0,"Placeholder",IF(COUNTIFS('41_METRIC_RESULTS'!$S$7:$S$506,'02_DISPLAY_CONFIG'!$B$7,'41_METRIC_RESULTS'!$H$7:$H$506,"DSCR",'41_METRIC_RESULTS'!$R$7:$R$506,"Projected")&gt;0,"Projected",IF(COUNTIFS('41_METRIC_RESULTS'!$S$7:$S$506,'02_DISPLAY_CONFIG'!$B$7,'41_METRIC_RESULTS'!$H$7:$H$506,"DSCR",'41_METRIC_RESULTS'!$R$7:$R$506,"Confirmed")&gt;0,"Confirmed","No data available"))))</x:f>
        <x:v>Projected</x:v>
      </x:c>
      <x:c r="K11" s="296" t="str">
        <x:v>Current fiscal year</x:v>
      </x:c>
      <x:c r="L11" s="296"/>
      <x:c r="M11" s="296"/>
      <x:c r="N11" s="296"/>
      <x:c r="O11" s="296" t="str">
        <x:f>""</x:f>
      </x:c>
      <x:c r="P11" s="296" t="str">
        <x:v>Template contract</x:v>
      </x:c>
      <x:c r="Q11" s="173"/>
      <x:c r="R11" s="173"/>
      <x:c r="S11" s="173"/>
      <x:c r="T11" s="173"/>
      <x:c r="U11" s="173"/>
      <x:c r="V11" s="173"/>
      <x:c r="W11" s="173"/>
      <x:c r="X11" s="173"/>
      <x:c r="Y11" s="173"/>
      <x:c r="Z11" s="173"/>
    </x:row>
    <x:row r="12" ht="19.5" hidden="0" customHeight="1">
      <x:c r="A12" s="296" t="str">
        <x:v>PV-P1-GAP</x:v>
      </x:c>
      <x:c r="B12" s="296" t="str">
        <x:f>""</x:f>
      </x:c>
      <x:c r="C12" s="296" t="str">
        <x:v>P1</x:v>
      </x:c>
      <x:c r="D12" s="296" t="str">
        <x:v>P1_TILES</x:v>
      </x:c>
      <x:c r="E12" s="296" t="n">
        <x:v>6</x:v>
      </x:c>
      <x:c r="F12" s="296" t="str">
        <x:v>Tile</x:v>
      </x:c>
      <x:c r="G12" s="296" t="str">
        <x:v>Cash after loan payments</x:v>
      </x:c>
      <x:c r="H12" s="296" t="n">
        <x:f>IF(COUNTIFS('41_METRIC_RESULTS'!$S$7:$S$506,'02_DISPLAY_CONFIG'!$B$7,'41_METRIC_RESULTS'!$H$7:$H$506,"CASH_AFTER_DEBT",'41_METRIC_RESULTS'!$K$7:$K$506,"Available")=0,"",SUMIFS('41_METRIC_RESULTS'!$I$7:$I$506,'41_METRIC_RESULTS'!$S$7:$S$506,'02_DISPLAY_CONFIG'!$B$7,'41_METRIC_RESULTS'!$H$7:$H$506,"CASH_AFTER_DEBT",'41_METRIC_RESULTS'!$K$7:$K$506,"Available"))</x:f>
        <x:v>1491328.5831583198</x:v>
      </x:c>
      <x:c r="I12" s="296" t="str">
        <x:v>$ whole</x:v>
      </x:c>
      <x:c r="J12" s="296" t="str">
        <x:f>IF(NOT(ISNUMBER(H12)),"No data available",IF(COUNTIFS('41_METRIC_RESULTS'!$S$7:$S$506,'02_DISPLAY_CONFIG'!$B$7,'41_METRIC_RESULTS'!$H$7:$H$506,"CASH_AFTER_DEBT",'41_METRIC_RESULTS'!$R$7:$R$506,"Placeholder")&gt;0,"Placeholder",IF(COUNTIFS('41_METRIC_RESULTS'!$S$7:$S$506,'02_DISPLAY_CONFIG'!$B$7,'41_METRIC_RESULTS'!$H$7:$H$506,"CASH_AFTER_DEBT",'41_METRIC_RESULTS'!$R$7:$R$506,"Projected")&gt;0,"Projected",IF(COUNTIFS('41_METRIC_RESULTS'!$S$7:$S$506,'02_DISPLAY_CONFIG'!$B$7,'41_METRIC_RESULTS'!$H$7:$H$506,"CASH_AFTER_DEBT",'41_METRIC_RESULTS'!$R$7:$R$506,"Confirmed")&gt;0,"Confirmed","No data available"))))</x:f>
        <x:v>Projected</x:v>
      </x:c>
      <x:c r="K12" s="296" t="str">
        <x:v>Current fiscal year</x:v>
      </x:c>
      <x:c r="L12" s="296"/>
      <x:c r="M12" s="296"/>
      <x:c r="N12" s="296"/>
      <x:c r="O12" s="296" t="str">
        <x:f>""</x:f>
      </x:c>
      <x:c r="P12" s="296" t="str">
        <x:v>Template contract</x:v>
      </x:c>
      <x:c r="Q12" s="173"/>
      <x:c r="R12" s="173"/>
      <x:c r="S12" s="173"/>
      <x:c r="T12" s="173"/>
      <x:c r="U12" s="173"/>
      <x:c r="V12" s="173"/>
      <x:c r="W12" s="173"/>
      <x:c r="X12" s="173"/>
      <x:c r="Y12" s="173"/>
      <x:c r="Z12" s="173"/>
    </x:row>
    <x:row r="13" ht="19.5" hidden="0" customHeight="1">
      <x:c r="A13" s="296" t="str">
        <x:v>PV-P1-RES</x:v>
      </x:c>
      <x:c r="B13" s="296" t="str">
        <x:f>""</x:f>
      </x:c>
      <x:c r="C13" s="296" t="str">
        <x:v>P1</x:v>
      </x:c>
      <x:c r="D13" s="296" t="str">
        <x:v>P1_TILES</x:v>
      </x:c>
      <x:c r="E13" s="296" t="n">
        <x:v>7</x:v>
      </x:c>
      <x:c r="F13" s="296" t="str">
        <x:v>Tile</x:v>
      </x:c>
      <x:c r="G13" s="296" t="str">
        <x:v>Current reserve</x:v>
      </x:c>
      <x:c r="H13" s="296" t="n">
        <x:f>IF(COUNTIFS('41_METRIC_RESULTS'!$S$7:$S$506,'02_DISPLAY_CONFIG'!$B$7,'41_METRIC_RESULTS'!$H$7:$H$506,"RESERVE_CLOSING",'41_METRIC_RESULTS'!$K$7:$K$506,"Available")=0,"",SUMIFS('41_METRIC_RESULTS'!$I$7:$I$506,'41_METRIC_RESULTS'!$S$7:$S$506,'02_DISPLAY_CONFIG'!$B$7,'41_METRIC_RESULTS'!$H$7:$H$506,"RESERVE_CLOSING",'41_METRIC_RESULTS'!$K$7:$K$506,"Available"))</x:f>
        <x:v>2312308.7558795176</x:v>
      </x:c>
      <x:c r="I13" s="296" t="str">
        <x:v>$ whole</x:v>
      </x:c>
      <x:c r="J13" s="296" t="str">
        <x:f>IF(NOT(ISNUMBER(H13)),"No data available",IF(COUNTIFS('41_METRIC_RESULTS'!$S$7:$S$506,'02_DISPLAY_CONFIG'!$B$7,'41_METRIC_RESULTS'!$H$7:$H$506,"RESERVE_CLOSING",'41_METRIC_RESULTS'!$R$7:$R$506,"Placeholder")&gt;0,"Placeholder",IF(COUNTIFS('41_METRIC_RESULTS'!$S$7:$S$506,'02_DISPLAY_CONFIG'!$B$7,'41_METRIC_RESULTS'!$H$7:$H$506,"RESERVE_CLOSING",'41_METRIC_RESULTS'!$R$7:$R$506,"Projected")&gt;0,"Projected",IF(COUNTIFS('41_METRIC_RESULTS'!$S$7:$S$506,'02_DISPLAY_CONFIG'!$B$7,'41_METRIC_RESULTS'!$H$7:$H$506,"RESERVE_CLOSING",'41_METRIC_RESULTS'!$R$7:$R$506,"Confirmed")&gt;0,"Confirmed","No data available"))))</x:f>
        <x:v>Projected</x:v>
      </x:c>
      <x:c r="K13" s="296" t="str">
        <x:v>Current fiscal year</x:v>
      </x:c>
      <x:c r="L13" s="296"/>
      <x:c r="M13" s="296"/>
      <x:c r="N13" s="296"/>
      <x:c r="O13" s="296" t="str">
        <x:f>""</x:f>
      </x:c>
      <x:c r="P13" s="296" t="str">
        <x:v>Template contract</x:v>
      </x:c>
      <x:c r="Q13" s="173"/>
      <x:c r="R13" s="173"/>
      <x:c r="S13" s="173"/>
      <x:c r="T13" s="173"/>
      <x:c r="U13" s="173"/>
      <x:c r="V13" s="173"/>
      <x:c r="W13" s="173"/>
      <x:c r="X13" s="173"/>
      <x:c r="Y13" s="173"/>
      <x:c r="Z13" s="173"/>
    </x:row>
    <x:row r="14" ht="19.5" hidden="0" customHeight="1">
      <x:c r="A14" s="296" t="str">
        <x:v>PV-P2-PROPS</x:v>
      </x:c>
      <x:c r="B14" s="296" t="str">
        <x:f>""</x:f>
      </x:c>
      <x:c r="C14" s="296" t="str">
        <x:v>P2</x:v>
      </x:c>
      <x:c r="D14" s="296" t="str">
        <x:v>P2_TILES</x:v>
      </x:c>
      <x:c r="E14" s="296" t="n">
        <x:v>1</x:v>
      </x:c>
      <x:c r="F14" s="296" t="str">
        <x:v>Tile</x:v>
      </x:c>
      <x:c r="G14" s="296" t="str">
        <x:v>Properties</x:v>
      </x:c>
      <x:c r="H14" s="296" t="n">
        <x:f>IF(OR('01_ASSESSMENT'!$A$7="",'01_ASSESSMENT'!$B$7="",COUNTIFS('31_PROPERTY'!$B$7:$B$506,'01_ASSESSMENT'!$B$7,'31_PROPERTY'!$A$7:$A$506,"&lt;&gt;")=0),"",COUNTIFS('31_PROPERTY'!$B$7:$B$506,'01_ASSESSMENT'!$B$7,'31_PROPERTY'!$K$7:$K$506,"Yes",'31_PROPERTY'!$A$7:$A$506,"&lt;&gt;"))</x:f>
        <x:v>16</x:v>
      </x:c>
      <x:c r="I14" s="296" t="str">
        <x:v>Count</x:v>
      </x:c>
      <x:c r="J14" s="296" t="str">
        <x:f>IF(NOT(ISNUMBER(H14)),"No data available","Confirmed")</x:f>
        <x:v>Confirmed</x:v>
      </x:c>
      <x:c r="K14" s="296" t="str">
        <x:v>Portfolio property register</x:v>
      </x:c>
      <x:c r="L14" s="296"/>
      <x:c r="M14" s="296"/>
      <x:c r="N14" s="296"/>
      <x:c r="O14" s="296" t="str">
        <x:f>""</x:f>
      </x:c>
      <x:c r="P14" s="296" t="str">
        <x:v>Template contract</x:v>
      </x:c>
      <x:c r="Q14" s="173"/>
      <x:c r="R14" s="173"/>
      <x:c r="S14" s="173"/>
      <x:c r="T14" s="173"/>
      <x:c r="U14" s="173"/>
      <x:c r="V14" s="173"/>
      <x:c r="W14" s="173"/>
      <x:c r="X14" s="173"/>
      <x:c r="Y14" s="173"/>
      <x:c r="Z14" s="173"/>
    </x:row>
    <x:row r="15" ht="19.5" hidden="0" customHeight="1">
      <x:c r="A15" s="296" t="str">
        <x:v>PV-P2-HOMES</x:v>
      </x:c>
      <x:c r="B15" s="296" t="str">
        <x:f>""</x:f>
      </x:c>
      <x:c r="C15" s="296" t="str">
        <x:v>P2</x:v>
      </x:c>
      <x:c r="D15" s="296" t="str">
        <x:v>P2_TILES</x:v>
      </x:c>
      <x:c r="E15" s="296" t="n">
        <x:v>2</x:v>
      </x:c>
      <x:c r="F15" s="296" t="str">
        <x:v>Tile</x:v>
      </x:c>
      <x:c r="G15" s="296" t="str">
        <x:v>Homes projected this year</x:v>
      </x:c>
      <x:c r="H15" s="296" t="n">
        <x:f>IF(COUNTIFS('41_METRIC_RESULTS'!$S$7:$S$506,'02_DISPLAY_CONFIG'!$B$7,'41_METRIC_RESULTS'!$H$7:$H$506,"HOMES_TOTAL",'41_METRIC_RESULTS'!$K$7:$K$506,"Available")=0,"",SUMIFS('41_METRIC_RESULTS'!$I$7:$I$506,'41_METRIC_RESULTS'!$S$7:$S$506,'02_DISPLAY_CONFIG'!$B$7,'41_METRIC_RESULTS'!$H$7:$H$506,"HOMES_TOTAL",'41_METRIC_RESULTS'!$K$7:$K$506,"Available"))</x:f>
        <x:v>715</x:v>
      </x:c>
      <x:c r="I15" s="296" t="str">
        <x:v>Count</x:v>
      </x:c>
      <x:c r="J15" s="296" t="str">
        <x:f>IF(NOT(ISNUMBER(H15)),"No data available",IF(COUNTIFS('41_METRIC_RESULTS'!$S$7:$S$506,'02_DISPLAY_CONFIG'!$B$7,'41_METRIC_RESULTS'!$H$7:$H$506,"HOMES_TOTAL",'41_METRIC_RESULTS'!$R$7:$R$506,"Placeholder")&gt;0,"Placeholder",IF(COUNTIFS('41_METRIC_RESULTS'!$S$7:$S$506,'02_DISPLAY_CONFIG'!$B$7,'41_METRIC_RESULTS'!$H$7:$H$506,"HOMES_TOTAL",'41_METRIC_RESULTS'!$R$7:$R$506,"Projected")&gt;0,"Projected",IF(COUNTIFS('41_METRIC_RESULTS'!$S$7:$S$506,'02_DISPLAY_CONFIG'!$B$7,'41_METRIC_RESULTS'!$H$7:$H$506,"HOMES_TOTAL",'41_METRIC_RESULTS'!$R$7:$R$506,"Confirmed")&gt;0,"Confirmed","No data available"))))</x:f>
        <x:v>Projected</x:v>
      </x:c>
      <x:c r="K15" s="296" t="str">
        <x:v>Source projection for the selected fiscal year; occupancy not confirmed</x:v>
      </x:c>
      <x:c r="L15" s="296"/>
      <x:c r="M15" s="296"/>
      <x:c r="N15" s="296"/>
      <x:c r="O15" s="296" t="str">
        <x:f>""</x:f>
      </x:c>
      <x:c r="P15" s="296" t="str">
        <x:v>Template contract</x:v>
      </x:c>
      <x:c r="Q15" s="173"/>
      <x:c r="R15" s="173"/>
      <x:c r="S15" s="173"/>
      <x:c r="T15" s="173"/>
      <x:c r="U15" s="173"/>
      <x:c r="V15" s="173"/>
      <x:c r="W15" s="173"/>
      <x:c r="X15" s="173"/>
      <x:c r="Y15" s="173"/>
      <x:c r="Z15" s="173"/>
    </x:row>
    <x:row r="16" ht="19.5" hidden="0" customHeight="1">
      <x:c r="A16" s="296" t="str">
        <x:v>PV-P2-PLAN</x:v>
      </x:c>
      <x:c r="B16" s="296" t="str">
        <x:f>""</x:f>
      </x:c>
      <x:c r="C16" s="296" t="str">
        <x:v>P2</x:v>
      </x:c>
      <x:c r="D16" s="296" t="str">
        <x:v>P2_TILES</x:v>
      </x:c>
      <x:c r="E16" s="296" t="n">
        <x:v>3</x:v>
      </x:c>
      <x:c r="F16" s="296" t="str">
        <x:v>Tile</x:v>
      </x:c>
      <x:c r="G16" s="296" t="str">
        <x:v>Homes planned</x:v>
      </x:c>
      <x:c r="H16" s="296" t="n">
        <x:f>IF(COUNTIFS('41_METRIC_RESULTS'!$S$7:$S$506,'02_DISPLAY_CONFIG'!$B$11,'41_METRIC_RESULTS'!$H$7:$H$506,"HOMES_TOTAL",'41_METRIC_RESULTS'!$K$7:$K$506,"Available")=0,"",SUMIFS('41_METRIC_RESULTS'!$I$7:$I$506,'41_METRIC_RESULTS'!$S$7:$S$506,'02_DISPLAY_CONFIG'!$B$11,'41_METRIC_RESULTS'!$H$7:$H$506,"HOMES_TOTAL",'41_METRIC_RESULTS'!$K$7:$K$506,"Available"))</x:f>
        <x:v>1011</x:v>
      </x:c>
      <x:c r="I16" s="296" t="str">
        <x:v>Count</x:v>
      </x:c>
      <x:c r="J16" s="296" t="str">
        <x:f>IF(NOT(ISNUMBER(H16)),"No data available",IF(COUNTIFS('41_METRIC_RESULTS'!$S$7:$S$506,'02_DISPLAY_CONFIG'!$B$11,'41_METRIC_RESULTS'!$H$7:$H$506,"HOMES_TOTAL",'41_METRIC_RESULTS'!$R$7:$R$506,"Placeholder")&gt;0,"Placeholder",IF(COUNTIFS('41_METRIC_RESULTS'!$S$7:$S$506,'02_DISPLAY_CONFIG'!$B$11,'41_METRIC_RESULTS'!$H$7:$H$506,"HOMES_TOTAL",'41_METRIC_RESULTS'!$R$7:$R$506,"Projected")&gt;0,"Projected",IF(COUNTIFS('41_METRIC_RESULTS'!$S$7:$S$506,'02_DISPLAY_CONFIG'!$B$11,'41_METRIC_RESULTS'!$H$7:$H$506,"HOMES_TOTAL",'41_METRIC_RESULTS'!$R$7:$R$506,"Confirmed")&gt;0,"Confirmed","No data available"))))</x:f>
        <x:v>Projected</x:v>
      </x:c>
      <x:c r="K16" s="296" t="str">
        <x:v>Horizon end</x:v>
      </x:c>
      <x:c r="L16" s="296"/>
      <x:c r="M16" s="296"/>
      <x:c r="N16" s="296"/>
      <x:c r="O16" s="296" t="str">
        <x:f>""</x:f>
      </x:c>
      <x:c r="P16" s="296" t="str">
        <x:v>Template contract</x:v>
      </x:c>
      <x:c r="Q16" s="173"/>
      <x:c r="R16" s="173"/>
      <x:c r="S16" s="173"/>
      <x:c r="T16" s="173"/>
      <x:c r="U16" s="173"/>
      <x:c r="V16" s="173"/>
      <x:c r="W16" s="173"/>
      <x:c r="X16" s="173"/>
      <x:c r="Y16" s="173"/>
      <x:c r="Z16" s="173"/>
    </x:row>
    <x:row r="17" ht="19.5" hidden="0" customHeight="1">
      <x:c r="A17" s="296" t="str">
        <x:v>PV-P2-AFF</x:v>
      </x:c>
      <x:c r="B17" s="296" t="str">
        <x:f>""</x:f>
      </x:c>
      <x:c r="C17" s="296" t="str">
        <x:v>P2</x:v>
      </x:c>
      <x:c r="D17" s="296" t="str">
        <x:v>P2_TILES</x:v>
      </x:c>
      <x:c r="E17" s="296" t="n">
        <x:v>4</x:v>
      </x:c>
      <x:c r="F17" s="296" t="str">
        <x:v>Tile</x:v>
      </x:c>
      <x:c r="G17" s="296" t="str">
        <x:v>Homes protected</x:v>
      </x:c>
      <x:c r="H17" s="296" t="str">
        <x:f>""</x:f>
      </x:c>
      <x:c r="I17" s="296" t="str">
        <x:v>Count</x:v>
      </x:c>
      <x:c r="J17" s="296" t="str">
        <x:f>IF(NOT(ISNUMBER(H17)),"No data available","Confirmed")</x:f>
        <x:v>No data available</x:v>
      </x:c>
      <x:c r="K17" s="296" t="str">
        <x:v>Needs agreements</x:v>
      </x:c>
      <x:c r="L17" s="296"/>
      <x:c r="M17" s="296"/>
      <x:c r="N17" s="296"/>
      <x:c r="O17" s="296" t="str">
        <x:f>""</x:f>
      </x:c>
      <x:c r="P17" s="296" t="str">
        <x:v>Template contract</x:v>
      </x:c>
      <x:c r="Q17" s="173"/>
      <x:c r="R17" s="173"/>
      <x:c r="S17" s="173"/>
      <x:c r="T17" s="173"/>
      <x:c r="U17" s="173"/>
      <x:c r="V17" s="173"/>
      <x:c r="W17" s="173"/>
      <x:c r="X17" s="173"/>
      <x:c r="Y17" s="173"/>
      <x:c r="Z17" s="173"/>
    </x:row>
    <x:row r="18" ht="19.5" hidden="0" customHeight="1">
      <x:c r="A18" s="296" t="str">
        <x:v>PV-P2-ASSET</x:v>
      </x:c>
      <x:c r="B18" s="296" t="str">
        <x:f>""</x:f>
      </x:c>
      <x:c r="C18" s="296" t="str">
        <x:v>P2</x:v>
      </x:c>
      <x:c r="D18" s="296" t="str">
        <x:v>P2_TILES</x:v>
      </x:c>
      <x:c r="E18" s="296" t="n">
        <x:v>5</x:v>
      </x:c>
      <x:c r="F18" s="296" t="str">
        <x:v>Tile</x:v>
      </x:c>
      <x:c r="G18" s="296" t="str">
        <x:v>Buildings in good condition</x:v>
      </x:c>
      <x:c r="H18" s="296" t="str">
        <x:f>""</x:f>
      </x:c>
      <x:c r="I18" s="296" t="str">
        <x:v>Count</x:v>
      </x:c>
      <x:c r="J18" s="296" t="str">
        <x:f>IF(NOT(ISNUMBER(H18)),"No data available","Confirmed")</x:f>
        <x:v>No data available</x:v>
      </x:c>
      <x:c r="K18" s="296" t="str">
        <x:v>Needs condition reports</x:v>
      </x:c>
      <x:c r="L18" s="296"/>
      <x:c r="M18" s="296"/>
      <x:c r="N18" s="296"/>
      <x:c r="O18" s="296" t="str">
        <x:f>""</x:f>
      </x:c>
      <x:c r="P18" s="296" t="str">
        <x:v>Template contract</x:v>
      </x:c>
      <x:c r="Q18" s="173"/>
      <x:c r="R18" s="173"/>
      <x:c r="S18" s="173"/>
      <x:c r="T18" s="173"/>
      <x:c r="U18" s="173"/>
      <x:c r="V18" s="173"/>
      <x:c r="W18" s="173"/>
      <x:c r="X18" s="173"/>
      <x:c r="Y18" s="173"/>
      <x:c r="Z18" s="173"/>
    </x:row>
    <x:row r="19" ht="19.5" hidden="0" customHeight="1">
      <x:c r="A19" s="296" t="str">
        <x:v>PV-P2-PEOPLE</x:v>
      </x:c>
      <x:c r="B19" s="296" t="str">
        <x:f>""</x:f>
      </x:c>
      <x:c r="C19" s="296" t="str">
        <x:v>P2</x:v>
      </x:c>
      <x:c r="D19" s="296" t="str">
        <x:v>P2_TILES</x:v>
      </x:c>
      <x:c r="E19" s="296" t="n">
        <x:v>6</x:v>
      </x:c>
      <x:c r="F19" s="296" t="str">
        <x:v>Tile</x:v>
      </x:c>
      <x:c r="G19" s="296" t="str">
        <x:v>People housed</x:v>
      </x:c>
      <x:c r="H19" s="296" t="str">
        <x:f>""</x:f>
      </x:c>
      <x:c r="I19" s="296" t="str">
        <x:v>Count</x:v>
      </x:c>
      <x:c r="J19" s="296" t="str">
        <x:f>IF(NOT(ISNUMBER(H19)),"No data available","Confirmed")</x:f>
        <x:v>No data available</x:v>
      </x:c>
      <x:c r="K19" s="296" t="str">
        <x:v>Needs resident records</x:v>
      </x:c>
      <x:c r="L19" s="296"/>
      <x:c r="M19" s="296"/>
      <x:c r="N19" s="296"/>
      <x:c r="O19" s="296" t="str">
        <x:f>""</x:f>
      </x:c>
      <x:c r="P19" s="296" t="str">
        <x:v>Template contract</x:v>
      </x:c>
      <x:c r="Q19" s="173"/>
      <x:c r="R19" s="173"/>
      <x:c r="S19" s="173"/>
      <x:c r="T19" s="173"/>
      <x:c r="U19" s="173"/>
      <x:c r="V19" s="173"/>
      <x:c r="W19" s="173"/>
      <x:c r="X19" s="173"/>
      <x:c r="Y19" s="173"/>
      <x:c r="Z19" s="173"/>
    </x:row>
    <x:row r="20" ht="19.5" hidden="0" customHeight="1">
      <x:c r="A20" s="296" t="str">
        <x:v>PV-P3-REV</x:v>
      </x:c>
      <x:c r="B20" s="296" t="str">
        <x:f>""</x:f>
      </x:c>
      <x:c r="C20" s="296" t="str">
        <x:v>P3</x:v>
      </x:c>
      <x:c r="D20" s="296" t="str">
        <x:v>P3_TILES</x:v>
      </x:c>
      <x:c r="E20" s="296" t="n">
        <x:v>1</x:v>
      </x:c>
      <x:c r="F20" s="296" t="str">
        <x:v>Tile</x:v>
      </x:c>
      <x:c r="G20" s="296" t="str">
        <x:v>Operating revenue</x:v>
      </x:c>
      <x:c r="H20" s="296" t="n">
        <x:f>IF(COUNTIFS('41_METRIC_RESULTS'!$S$7:$S$506,'02_DISPLAY_CONFIG'!$B$7,'41_METRIC_RESULTS'!$H$7:$H$506,"REVENUE",'41_METRIC_RESULTS'!$K$7:$K$506,"Available")=0,"",SUMIFS('41_METRIC_RESULTS'!$I$7:$I$506,'41_METRIC_RESULTS'!$S$7:$S$506,'02_DISPLAY_CONFIG'!$B$7,'41_METRIC_RESULTS'!$H$7:$H$506,"REVENUE",'41_METRIC_RESULTS'!$K$7:$K$506,"Available"))</x:f>
        <x:v>12696486.415908122</x:v>
      </x:c>
      <x:c r="I20" s="296" t="str">
        <x:v>$ whole</x:v>
      </x:c>
      <x:c r="J20" s="296" t="str">
        <x:f>IF(NOT(ISNUMBER(H20)),"No data available",IF(COUNTIFS('41_METRIC_RESULTS'!$S$7:$S$506,'02_DISPLAY_CONFIG'!$B$7,'41_METRIC_RESULTS'!$H$7:$H$506,"REVENUE",'41_METRIC_RESULTS'!$R$7:$R$506,"Placeholder")&gt;0,"Placeholder",IF(COUNTIFS('41_METRIC_RESULTS'!$S$7:$S$506,'02_DISPLAY_CONFIG'!$B$7,'41_METRIC_RESULTS'!$H$7:$H$506,"REVENUE",'41_METRIC_RESULTS'!$R$7:$R$506,"Projected")&gt;0,"Projected",IF(COUNTIFS('41_METRIC_RESULTS'!$S$7:$S$506,'02_DISPLAY_CONFIG'!$B$7,'41_METRIC_RESULTS'!$H$7:$H$506,"REVENUE",'41_METRIC_RESULTS'!$R$7:$R$506,"Confirmed")&gt;0,"Confirmed","No data available"))))</x:f>
        <x:v>Projected</x:v>
      </x:c>
      <x:c r="K20" s="296" t="str">
        <x:v>Current fiscal year</x:v>
      </x:c>
      <x:c r="L20" s="296"/>
      <x:c r="M20" s="296"/>
      <x:c r="N20" s="296"/>
      <x:c r="O20" s="296" t="str">
        <x:f>""</x:f>
      </x:c>
      <x:c r="P20" s="296" t="str">
        <x:v>Template contract</x:v>
      </x:c>
      <x:c r="Q20" s="173"/>
      <x:c r="R20" s="173"/>
      <x:c r="S20" s="173"/>
      <x:c r="T20" s="173"/>
      <x:c r="U20" s="173"/>
      <x:c r="V20" s="173"/>
      <x:c r="W20" s="173"/>
      <x:c r="X20" s="173"/>
      <x:c r="Y20" s="173"/>
      <x:c r="Z20" s="173"/>
    </x:row>
    <x:row r="21" ht="19.5" hidden="0" customHeight="1">
      <x:c r="A21" s="296" t="str">
        <x:v>PV-P3-OPEX</x:v>
      </x:c>
      <x:c r="B21" s="296" t="str">
        <x:f>""</x:f>
      </x:c>
      <x:c r="C21" s="296" t="str">
        <x:v>P3</x:v>
      </x:c>
      <x:c r="D21" s="296" t="str">
        <x:v>P3_TILES</x:v>
      </x:c>
      <x:c r="E21" s="296" t="n">
        <x:v>2</x:v>
      </x:c>
      <x:c r="F21" s="296" t="str">
        <x:v>Tile</x:v>
      </x:c>
      <x:c r="G21" s="296" t="str">
        <x:v>Running costs</x:v>
      </x:c>
      <x:c r="H21" s="296" t="n">
        <x:f>IF(COUNTIFS('41_METRIC_RESULTS'!$S$7:$S$506,'02_DISPLAY_CONFIG'!$B$7,'41_METRIC_RESULTS'!$H$7:$H$506,"OPEX",'41_METRIC_RESULTS'!$K$7:$K$506,"Available")=0,"",SUMIFS('41_METRIC_RESULTS'!$I$7:$I$506,'41_METRIC_RESULTS'!$S$7:$S$506,'02_DISPLAY_CONFIG'!$B$7,'41_METRIC_RESULTS'!$H$7:$H$506,"OPEX",'41_METRIC_RESULTS'!$K$7:$K$506,"Available"))</x:f>
        <x:v>8614110.832749803</x:v>
      </x:c>
      <x:c r="I21" s="296" t="str">
        <x:v>$ whole</x:v>
      </x:c>
      <x:c r="J21" s="296" t="str">
        <x:f>IF(NOT(ISNUMBER(H21)),"No data available",IF(COUNTIFS('41_METRIC_RESULTS'!$S$7:$S$506,'02_DISPLAY_CONFIG'!$B$7,'41_METRIC_RESULTS'!$H$7:$H$506,"OPEX",'41_METRIC_RESULTS'!$R$7:$R$506,"Placeholder")&gt;0,"Placeholder",IF(COUNTIFS('41_METRIC_RESULTS'!$S$7:$S$506,'02_DISPLAY_CONFIG'!$B$7,'41_METRIC_RESULTS'!$H$7:$H$506,"OPEX",'41_METRIC_RESULTS'!$R$7:$R$506,"Projected")&gt;0,"Projected",IF(COUNTIFS('41_METRIC_RESULTS'!$S$7:$S$506,'02_DISPLAY_CONFIG'!$B$7,'41_METRIC_RESULTS'!$H$7:$H$506,"OPEX",'41_METRIC_RESULTS'!$R$7:$R$506,"Confirmed")&gt;0,"Confirmed","No data available"))))</x:f>
        <x:v>Projected</x:v>
      </x:c>
      <x:c r="K21" s="296" t="str">
        <x:v>Current fiscal year</x:v>
      </x:c>
      <x:c r="L21" s="296"/>
      <x:c r="M21" s="296"/>
      <x:c r="N21" s="296"/>
      <x:c r="O21" s="296" t="str">
        <x:f>""</x:f>
      </x:c>
      <x:c r="P21" s="296" t="str">
        <x:v>Template contract</x:v>
      </x:c>
      <x:c r="Q21" s="173"/>
      <x:c r="R21" s="173"/>
      <x:c r="S21" s="173"/>
      <x:c r="T21" s="173"/>
      <x:c r="U21" s="173"/>
      <x:c r="V21" s="173"/>
      <x:c r="W21" s="173"/>
      <x:c r="X21" s="173"/>
      <x:c r="Y21" s="173"/>
      <x:c r="Z21" s="173"/>
    </x:row>
    <x:row r="22" ht="19.5" hidden="0" customHeight="1">
      <x:c r="A22" s="296" t="str">
        <x:v>PV-P3-NOI</x:v>
      </x:c>
      <x:c r="B22" s="296" t="str">
        <x:f>""</x:f>
      </x:c>
      <x:c r="C22" s="296" t="str">
        <x:v>P3</x:v>
      </x:c>
      <x:c r="D22" s="296" t="str">
        <x:v>P3_TILES</x:v>
      </x:c>
      <x:c r="E22" s="296" t="n">
        <x:v>3</x:v>
      </x:c>
      <x:c r="F22" s="296" t="str">
        <x:v>Tile</x:v>
      </x:c>
      <x:c r="G22" s="296" t="str">
        <x:v>Income after costs</x:v>
      </x:c>
      <x:c r="H22" s="296" t="n">
        <x:f>IF(COUNTIFS('41_METRIC_RESULTS'!$S$7:$S$506,'02_DISPLAY_CONFIG'!$B$7,'41_METRIC_RESULTS'!$H$7:$H$506,"NOI",'41_METRIC_RESULTS'!$K$7:$K$506,"Available")=0,"",SUMIFS('41_METRIC_RESULTS'!$I$7:$I$506,'41_METRIC_RESULTS'!$S$7:$S$506,'02_DISPLAY_CONFIG'!$B$7,'41_METRIC_RESULTS'!$H$7:$H$506,"NOI",'41_METRIC_RESULTS'!$K$7:$K$506,"Available"))</x:f>
        <x:v>4082375.58315832</x:v>
      </x:c>
      <x:c r="I22" s="296" t="str">
        <x:v>$ whole</x:v>
      </x:c>
      <x:c r="J22" s="296" t="str">
        <x:f>IF(NOT(ISNUMBER(H22)),"No data available",IF(COUNTIFS('41_METRIC_RESULTS'!$S$7:$S$506,'02_DISPLAY_CONFIG'!$B$7,'41_METRIC_RESULTS'!$H$7:$H$506,"NOI",'41_METRIC_RESULTS'!$R$7:$R$506,"Placeholder")&gt;0,"Placeholder",IF(COUNTIFS('41_METRIC_RESULTS'!$S$7:$S$506,'02_DISPLAY_CONFIG'!$B$7,'41_METRIC_RESULTS'!$H$7:$H$506,"NOI",'41_METRIC_RESULTS'!$R$7:$R$506,"Projected")&gt;0,"Projected",IF(COUNTIFS('41_METRIC_RESULTS'!$S$7:$S$506,'02_DISPLAY_CONFIG'!$B$7,'41_METRIC_RESULTS'!$H$7:$H$506,"NOI",'41_METRIC_RESULTS'!$R$7:$R$506,"Confirmed")&gt;0,"Confirmed","No data available"))))</x:f>
        <x:v>Projected</x:v>
      </x:c>
      <x:c r="K22" s="296" t="str">
        <x:v>Current fiscal year</x:v>
      </x:c>
      <x:c r="L22" s="296"/>
      <x:c r="M22" s="296"/>
      <x:c r="N22" s="296"/>
      <x:c r="O22" s="296" t="str">
        <x:f>""</x:f>
      </x:c>
      <x:c r="P22" s="296" t="str">
        <x:v>Template contract</x:v>
      </x:c>
      <x:c r="Q22" s="173"/>
      <x:c r="R22" s="173"/>
      <x:c r="S22" s="173"/>
      <x:c r="T22" s="173"/>
      <x:c r="U22" s="173"/>
      <x:c r="V22" s="173"/>
      <x:c r="W22" s="173"/>
      <x:c r="X22" s="173"/>
      <x:c r="Y22" s="173"/>
      <x:c r="Z22" s="173"/>
    </x:row>
    <x:row r="23" ht="19.5" hidden="0" customHeight="1">
      <x:c r="A23" s="296" t="str">
        <x:v>PV-P3-DEBT</x:v>
      </x:c>
      <x:c r="B23" s="296" t="str">
        <x:f>""</x:f>
      </x:c>
      <x:c r="C23" s="296" t="str">
        <x:v>P3</x:v>
      </x:c>
      <x:c r="D23" s="296" t="str">
        <x:v>P3_TILES</x:v>
      </x:c>
      <x:c r="E23" s="296" t="n">
        <x:v>4</x:v>
      </x:c>
      <x:c r="F23" s="296" t="str">
        <x:v>Tile</x:v>
      </x:c>
      <x:c r="G23" s="296" t="str">
        <x:v>Loan payments</x:v>
      </x:c>
      <x:c r="H23" s="296" t="n">
        <x:f>IF(COUNTIFS('41_METRIC_RESULTS'!$S$7:$S$506,'02_DISPLAY_CONFIG'!$B$7,'41_METRIC_RESULTS'!$H$7:$H$506,"DEBT_SERVICE",'41_METRIC_RESULTS'!$K$7:$K$506,"Available")=0,"",SUMIFS('41_METRIC_RESULTS'!$I$7:$I$506,'41_METRIC_RESULTS'!$S$7:$S$506,'02_DISPLAY_CONFIG'!$B$7,'41_METRIC_RESULTS'!$H$7:$H$506,"DEBT_SERVICE",'41_METRIC_RESULTS'!$K$7:$K$506,"Available"))</x:f>
        <x:v>2591047</x:v>
      </x:c>
      <x:c r="I23" s="296" t="str">
        <x:v>$ whole</x:v>
      </x:c>
      <x:c r="J23" s="296" t="str">
        <x:f>IF(NOT(ISNUMBER(H23)),"No data available",IF(COUNTIFS('41_METRIC_RESULTS'!$S$7:$S$506,'02_DISPLAY_CONFIG'!$B$7,'41_METRIC_RESULTS'!$H$7:$H$506,"DEBT_SERVICE",'41_METRIC_RESULTS'!$R$7:$R$506,"Placeholder")&gt;0,"Placeholder",IF(COUNTIFS('41_METRIC_RESULTS'!$S$7:$S$506,'02_DISPLAY_CONFIG'!$B$7,'41_METRIC_RESULTS'!$H$7:$H$506,"DEBT_SERVICE",'41_METRIC_RESULTS'!$R$7:$R$506,"Projected")&gt;0,"Projected",IF(COUNTIFS('41_METRIC_RESULTS'!$S$7:$S$506,'02_DISPLAY_CONFIG'!$B$7,'41_METRIC_RESULTS'!$H$7:$H$506,"DEBT_SERVICE",'41_METRIC_RESULTS'!$R$7:$R$506,"Confirmed")&gt;0,"Confirmed","No data available"))))</x:f>
        <x:v>Projected</x:v>
      </x:c>
      <x:c r="K23" s="296" t="str">
        <x:v>Current fiscal year</x:v>
      </x:c>
      <x:c r="L23" s="296"/>
      <x:c r="M23" s="296"/>
      <x:c r="N23" s="296"/>
      <x:c r="O23" s="296" t="str">
        <x:f>""</x:f>
      </x:c>
      <x:c r="P23" s="296" t="str">
        <x:v>Template contract</x:v>
      </x:c>
      <x:c r="Q23" s="173"/>
      <x:c r="R23" s="173"/>
      <x:c r="S23" s="173"/>
      <x:c r="T23" s="173"/>
      <x:c r="U23" s="173"/>
      <x:c r="V23" s="173"/>
      <x:c r="W23" s="173"/>
      <x:c r="X23" s="173"/>
      <x:c r="Y23" s="173"/>
      <x:c r="Z23" s="173"/>
    </x:row>
    <x:row r="24" ht="19.5" hidden="0" customHeight="1">
      <x:c r="A24" s="296" t="str">
        <x:v>PV-P3-DSCR</x:v>
      </x:c>
      <x:c r="B24" s="296" t="str">
        <x:f>""</x:f>
      </x:c>
      <x:c r="C24" s="296" t="str">
        <x:v>P3</x:v>
      </x:c>
      <x:c r="D24" s="296" t="str">
        <x:v>P3_TILES</x:v>
      </x:c>
      <x:c r="E24" s="296" t="n">
        <x:v>5</x:v>
      </x:c>
      <x:c r="F24" s="296" t="str">
        <x:v>Tile</x:v>
      </x:c>
      <x:c r="G24" s="296" t="str">
        <x:v>Coverage</x:v>
      </x:c>
      <x:c r="H24" s="296" t="n">
        <x:f>IF(COUNTIFS('41_METRIC_RESULTS'!$S$7:$S$506,'02_DISPLAY_CONFIG'!$B$7,'41_METRIC_RESULTS'!$H$7:$H$506,"DSCR",'41_METRIC_RESULTS'!$K$7:$K$506,"Available")=0,"",SUMIFS('41_METRIC_RESULTS'!$I$7:$I$506,'41_METRIC_RESULTS'!$S$7:$S$506,'02_DISPLAY_CONFIG'!$B$7,'41_METRIC_RESULTS'!$H$7:$H$506,"DSCR",'41_METRIC_RESULTS'!$K$7:$K$506,"Available"))</x:f>
        <x:v>1.5755698693070097</x:v>
      </x:c>
      <x:c r="I24" s="296" t="str">
        <x:v>Ratio x</x:v>
      </x:c>
      <x:c r="J24" s="296" t="str">
        <x:f>IF(NOT(ISNUMBER(H24)),"No data available",IF(COUNTIFS('41_METRIC_RESULTS'!$S$7:$S$506,'02_DISPLAY_CONFIG'!$B$7,'41_METRIC_RESULTS'!$H$7:$H$506,"DSCR",'41_METRIC_RESULTS'!$R$7:$R$506,"Placeholder")&gt;0,"Placeholder",IF(COUNTIFS('41_METRIC_RESULTS'!$S$7:$S$506,'02_DISPLAY_CONFIG'!$B$7,'41_METRIC_RESULTS'!$H$7:$H$506,"DSCR",'41_METRIC_RESULTS'!$R$7:$R$506,"Projected")&gt;0,"Projected",IF(COUNTIFS('41_METRIC_RESULTS'!$S$7:$S$506,'02_DISPLAY_CONFIG'!$B$7,'41_METRIC_RESULTS'!$H$7:$H$506,"DSCR",'41_METRIC_RESULTS'!$R$7:$R$506,"Confirmed")&gt;0,"Confirmed","No data available"))))</x:f>
        <x:v>Projected</x:v>
      </x:c>
      <x:c r="K24" s="296" t="str">
        <x:v>Current fiscal year</x:v>
      </x:c>
      <x:c r="L24" s="296"/>
      <x:c r="M24" s="296"/>
      <x:c r="N24" s="296"/>
      <x:c r="O24" s="296" t="str">
        <x:f>""</x:f>
      </x:c>
      <x:c r="P24" s="296" t="str">
        <x:v>Template contract</x:v>
      </x:c>
      <x:c r="Q24" s="173"/>
      <x:c r="R24" s="173"/>
      <x:c r="S24" s="173"/>
      <x:c r="T24" s="173"/>
      <x:c r="U24" s="173"/>
      <x:c r="V24" s="173"/>
      <x:c r="W24" s="173"/>
      <x:c r="X24" s="173"/>
      <x:c r="Y24" s="173"/>
      <x:c r="Z24" s="173"/>
    </x:row>
    <x:row r="25" ht="19.5" hidden="0" customHeight="1">
      <x:c r="A25" s="296" t="str">
        <x:v>PV-P3-SHORTFALL</x:v>
      </x:c>
      <x:c r="B25" s="296" t="str">
        <x:f>""</x:f>
      </x:c>
      <x:c r="C25" s="296" t="str">
        <x:v>P3</x:v>
      </x:c>
      <x:c r="D25" s="296" t="str">
        <x:v>P3_TILES</x:v>
      </x:c>
      <x:c r="E25" s="296" t="n">
        <x:v>6</x:v>
      </x:c>
      <x:c r="F25" s="296" t="str">
        <x:v>Tile</x:v>
      </x:c>
      <x:c r="G25" s="296" t="str">
        <x:v>Shortfall</x:v>
      </x:c>
      <x:c r="H25" s="296" t="n">
        <x:f>IF(COUNTIFS('41_METRIC_RESULTS'!$S$7:$S$506,'02_DISPLAY_CONFIG'!$B$7,'41_METRIC_RESULTS'!$H$7:$H$506,"CASH_AFTER_DEBT",'41_METRIC_RESULTS'!$K$7:$K$506,"Available")=0,"",MAX(0,-SUMIFS('41_METRIC_RESULTS'!$I$7:$I$506,'41_METRIC_RESULTS'!$S$7:$S$506,'02_DISPLAY_CONFIG'!$B$7,'41_METRIC_RESULTS'!$H$7:$H$506,"CASH_AFTER_DEBT",'41_METRIC_RESULTS'!$K$7:$K$506,"Available")))</x:f>
        <x:v>0</x:v>
      </x:c>
      <x:c r="I25" s="296" t="str">
        <x:v>$ whole</x:v>
      </x:c>
      <x:c r="J25" s="296" t="str">
        <x:f>IF(NOT(ISNUMBER(H25)),"No data available",IF(COUNTIFS('41_METRIC_RESULTS'!$S$7:$S$506,'02_DISPLAY_CONFIG'!$B$7,'41_METRIC_RESULTS'!$H$7:$H$506,"CASH_AFTER_DEBT",'41_METRIC_RESULTS'!$R$7:$R$506,"Placeholder")&gt;0,"Placeholder",IF(COUNTIFS('41_METRIC_RESULTS'!$S$7:$S$506,'02_DISPLAY_CONFIG'!$B$7,'41_METRIC_RESULTS'!$H$7:$H$506,"CASH_AFTER_DEBT",'41_METRIC_RESULTS'!$R$7:$R$506,"Projected")&gt;0,"Projected",IF(COUNTIFS('41_METRIC_RESULTS'!$S$7:$S$506,'02_DISPLAY_CONFIG'!$B$7,'41_METRIC_RESULTS'!$H$7:$H$506,"CASH_AFTER_DEBT",'41_METRIC_RESULTS'!$R$7:$R$506,"Confirmed")&gt;0,"Confirmed","No data available"))))</x:f>
        <x:v>Projected</x:v>
      </x:c>
      <x:c r="K25" s="296" t="str">
        <x:v>Current fiscal year</x:v>
      </x:c>
      <x:c r="L25" s="296"/>
      <x:c r="M25" s="296"/>
      <x:c r="N25" s="296"/>
      <x:c r="O25" s="296" t="str">
        <x:f>""</x:f>
      </x:c>
      <x:c r="P25" s="296" t="str">
        <x:v>Annual cash shortfall = MAX(0, -cash after debt). The gap to 1.20 DSCR remains a separate calculation.</x:v>
      </x:c>
      <x:c r="Q25" s="173"/>
      <x:c r="R25" s="173"/>
      <x:c r="S25" s="173"/>
      <x:c r="T25" s="173"/>
      <x:c r="U25" s="173"/>
      <x:c r="V25" s="173"/>
      <x:c r="W25" s="173"/>
      <x:c r="X25" s="173"/>
      <x:c r="Y25" s="173"/>
      <x:c r="Z25" s="173"/>
    </x:row>
    <x:row r="26" ht="19.5" hidden="0" customHeight="1">
      <x:c r="A26" s="296" t="str">
        <x:v>PV-P3-RES</x:v>
      </x:c>
      <x:c r="B26" s="296" t="str">
        <x:f>""</x:f>
      </x:c>
      <x:c r="C26" s="296" t="str">
        <x:v>P3</x:v>
      </x:c>
      <x:c r="D26" s="296" t="str">
        <x:v>P3_TILES</x:v>
      </x:c>
      <x:c r="E26" s="296" t="n">
        <x:v>7</x:v>
      </x:c>
      <x:c r="F26" s="296" t="str">
        <x:v>Tile</x:v>
      </x:c>
      <x:c r="G26" s="296" t="str">
        <x:v>Current reserve</x:v>
      </x:c>
      <x:c r="H26" s="296" t="n">
        <x:f>IF(COUNTIFS('41_METRIC_RESULTS'!$S$7:$S$506,'02_DISPLAY_CONFIG'!$B$7,'41_METRIC_RESULTS'!$H$7:$H$506,"RESERVE_CLOSING",'41_METRIC_RESULTS'!$K$7:$K$506,"Available")=0,"",SUMIFS('41_METRIC_RESULTS'!$I$7:$I$506,'41_METRIC_RESULTS'!$S$7:$S$506,'02_DISPLAY_CONFIG'!$B$7,'41_METRIC_RESULTS'!$H$7:$H$506,"RESERVE_CLOSING",'41_METRIC_RESULTS'!$K$7:$K$506,"Available"))</x:f>
        <x:v>2312308.7558795176</x:v>
      </x:c>
      <x:c r="I26" s="296" t="str">
        <x:v>$ whole</x:v>
      </x:c>
      <x:c r="J26" s="296" t="str">
        <x:f>IF(NOT(ISNUMBER(H26)),"No data available",IF(COUNTIFS('41_METRIC_RESULTS'!$S$7:$S$506,'02_DISPLAY_CONFIG'!$B$7,'41_METRIC_RESULTS'!$H$7:$H$506,"RESERVE_CLOSING",'41_METRIC_RESULTS'!$R$7:$R$506,"Placeholder")&gt;0,"Placeholder",IF(COUNTIFS('41_METRIC_RESULTS'!$S$7:$S$506,'02_DISPLAY_CONFIG'!$B$7,'41_METRIC_RESULTS'!$H$7:$H$506,"RESERVE_CLOSING",'41_METRIC_RESULTS'!$R$7:$R$506,"Projected")&gt;0,"Projected",IF(COUNTIFS('41_METRIC_RESULTS'!$S$7:$S$506,'02_DISPLAY_CONFIG'!$B$7,'41_METRIC_RESULTS'!$H$7:$H$506,"RESERVE_CLOSING",'41_METRIC_RESULTS'!$R$7:$R$506,"Confirmed")&gt;0,"Confirmed","No data available"))))</x:f>
        <x:v>Projected</x:v>
      </x:c>
      <x:c r="K26" s="296" t="str">
        <x:v>Current fiscal year</x:v>
      </x:c>
      <x:c r="L26" s="296"/>
      <x:c r="M26" s="296"/>
      <x:c r="N26" s="296"/>
      <x:c r="O26" s="296" t="str">
        <x:f>""</x:f>
      </x:c>
      <x:c r="P26" s="296" t="str">
        <x:v>Template contract</x:v>
      </x:c>
      <x:c r="Q26" s="173"/>
      <x:c r="R26" s="173"/>
      <x:c r="S26" s="173"/>
      <x:c r="T26" s="173"/>
      <x:c r="U26" s="173"/>
      <x:c r="V26" s="173"/>
      <x:c r="W26" s="173"/>
      <x:c r="X26" s="173"/>
      <x:c r="Y26" s="173"/>
      <x:c r="Z26" s="173"/>
    </x:row>
    <x:row r="27" ht="19.5" hidden="0" customHeight="1">
      <x:c r="A27" s="296" t="str">
        <x:v>PV-P7-AVAILABLE</x:v>
      </x:c>
      <x:c r="B27" s="296" t="str">
        <x:f>""</x:f>
      </x:c>
      <x:c r="C27" s="296" t="str">
        <x:v>P7</x:v>
      </x:c>
      <x:c r="D27" s="296" t="str">
        <x:v>P7_TILES</x:v>
      </x:c>
      <x:c r="E27" s="296" t="n">
        <x:v>1</x:v>
      </x:c>
      <x:c r="F27" s="296" t="str">
        <x:v>Tile</x:v>
      </x:c>
      <x:c r="G27" s="296" t="str">
        <x:v>Reports available</x:v>
      </x:c>
      <x:c r="H27" s="296" t="n">
        <x:f>COUNTIFS('61_REPORT_OUTPUT'!$B$7:$B$506,'01_ASSESSMENT'!$A$7)</x:f>
        <x:v>0</x:v>
      </x:c>
      <x:c r="I27" s="296" t="str">
        <x:v>Count</x:v>
      </x:c>
      <x:c r="J27" s="296" t="str">
        <x:f>IF(NOT(ISNUMBER(H27)),"No data available","Confirmed")</x:f>
        <x:v>Confirmed</x:v>
      </x:c>
      <x:c r="K27" s="296"/>
      <x:c r="L27" s="296"/>
      <x:c r="M27" s="296"/>
      <x:c r="N27" s="296"/>
      <x:c r="O27" s="296" t="str">
        <x:f>""</x:f>
      </x:c>
      <x:c r="P27" s="296" t="str">
        <x:v>Template contract</x:v>
      </x:c>
      <x:c r="Q27" s="173"/>
      <x:c r="R27" s="173"/>
      <x:c r="S27" s="173"/>
      <x:c r="T27" s="173"/>
      <x:c r="U27" s="173"/>
      <x:c r="V27" s="173"/>
      <x:c r="W27" s="173"/>
      <x:c r="X27" s="173"/>
      <x:c r="Y27" s="173"/>
      <x:c r="Z27" s="173"/>
    </x:row>
    <x:row r="28" ht="19.5" hidden="0" customHeight="1">
      <x:c r="A28" s="296" t="str">
        <x:v>PV-P7-APPROVED</x:v>
      </x:c>
      <x:c r="B28" s="296" t="str">
        <x:f>""</x:f>
      </x:c>
      <x:c r="C28" s="296" t="str">
        <x:v>P7</x:v>
      </x:c>
      <x:c r="D28" s="296" t="str">
        <x:v>P7_TILES</x:v>
      </x:c>
      <x:c r="E28" s="296" t="n">
        <x:v>2</x:v>
      </x:c>
      <x:c r="F28" s="296" t="str">
        <x:v>Tile</x:v>
      </x:c>
      <x:c r="G28" s="296" t="str">
        <x:v>Approved for release</x:v>
      </x:c>
      <x:c r="H28" s="296" t="n">
        <x:f>COUNTIFS('61_REPORT_OUTPUT'!$B$7:$B$506,'01_ASSESSMENT'!$A$7,'61_REPORT_OUTPUT'!$L$7:$L$506,"Approved")</x:f>
        <x:v>0</x:v>
      </x:c>
      <x:c r="I28" s="296" t="str">
        <x:v>Count</x:v>
      </x:c>
      <x:c r="J28" s="296" t="str">
        <x:f>IF(NOT(ISNUMBER(H28)),"No data available","Confirmed")</x:f>
        <x:v>Confirmed</x:v>
      </x:c>
      <x:c r="K28" s="296"/>
      <x:c r="L28" s="296"/>
      <x:c r="M28" s="296"/>
      <x:c r="N28" s="296"/>
      <x:c r="O28" s="296" t="str">
        <x:f>""</x:f>
      </x:c>
      <x:c r="P28" s="296" t="str">
        <x:v>Template contract</x:v>
      </x:c>
      <x:c r="Q28" s="173"/>
      <x:c r="R28" s="173"/>
      <x:c r="S28" s="173"/>
      <x:c r="T28" s="173"/>
      <x:c r="U28" s="173"/>
      <x:c r="V28" s="173"/>
      <x:c r="W28" s="173"/>
      <x:c r="X28" s="173"/>
      <x:c r="Y28" s="173"/>
      <x:c r="Z28" s="173"/>
    </x:row>
    <x:row r="29" ht="19.5" hidden="0" customHeight="1">
      <x:c r="A29" s="296" t="str">
        <x:v>PV-P7-WAIT</x:v>
      </x:c>
      <x:c r="B29" s="296" t="str">
        <x:f>""</x:f>
      </x:c>
      <x:c r="C29" s="296" t="str">
        <x:v>P7</x:v>
      </x:c>
      <x:c r="D29" s="296" t="str">
        <x:v>P7_TILES</x:v>
      </x:c>
      <x:c r="E29" s="296" t="n">
        <x:v>3</x:v>
      </x:c>
      <x:c r="F29" s="296" t="str">
        <x:v>Tile</x:v>
      </x:c>
      <x:c r="G29" s="296" t="str">
        <x:v>Awaiting approval</x:v>
      </x:c>
      <x:c r="H29" s="296" t="n">
        <x:f>COUNTIFS('61_REPORT_OUTPUT'!$B$7:$B$506,'01_ASSESSMENT'!$A$7,'61_REPORT_OUTPUT'!$L$7:$L$506,"Awaiting approval")</x:f>
        <x:v>0</x:v>
      </x:c>
      <x:c r="I29" s="296" t="str">
        <x:v>Count</x:v>
      </x:c>
      <x:c r="J29" s="296" t="str">
        <x:f>IF(NOT(ISNUMBER(H29)),"No data available","Confirmed")</x:f>
        <x:v>Confirmed</x:v>
      </x:c>
      <x:c r="K29" s="296"/>
      <x:c r="L29" s="296"/>
      <x:c r="M29" s="296"/>
      <x:c r="N29" s="296"/>
      <x:c r="O29" s="296" t="str">
        <x:f>""</x:f>
      </x:c>
      <x:c r="P29" s="296" t="str">
        <x:v>Template contract</x:v>
      </x:c>
      <x:c r="Q29" s="173"/>
      <x:c r="R29" s="173"/>
      <x:c r="S29" s="173"/>
      <x:c r="T29" s="173"/>
      <x:c r="U29" s="173"/>
      <x:c r="V29" s="173"/>
      <x:c r="W29" s="173"/>
      <x:c r="X29" s="173"/>
      <x:c r="Y29" s="173"/>
      <x:c r="Z29" s="173"/>
    </x:row>
    <x:row r="30" ht="19.5" hidden="0" customHeight="1">
      <x:c r="A30" s="296" t="str">
        <x:v>PV-P7-AUDIENCE</x:v>
      </x:c>
      <x:c r="B30" s="296" t="str">
        <x:f>""</x:f>
      </x:c>
      <x:c r="C30" s="296" t="str">
        <x:v>P7</x:v>
      </x:c>
      <x:c r="D30" s="296" t="str">
        <x:v>P7_TILES</x:v>
      </x:c>
      <x:c r="E30" s="296" t="n">
        <x:v>4</x:v>
      </x:c>
      <x:c r="F30" s="296" t="str">
        <x:v>Tile</x:v>
      </x:c>
      <x:c r="G30" s="296" t="str">
        <x:v>Audiences</x:v>
      </x:c>
      <x:c r="H30" s="296" t="str">
        <x:f>""</x:f>
      </x:c>
      <x:c r="I30" s="296" t="str">
        <x:v>Text</x:v>
      </x:c>
      <x:c r="J30" s="296" t="str">
        <x:f>IF(H30="","No data available","Confirmed")</x:f>
        <x:v>No data available</x:v>
      </x:c>
      <x:c r="K30" s="296"/>
      <x:c r="L30" s="296"/>
      <x:c r="M30" s="296"/>
      <x:c r="N30" s="296"/>
      <x:c r="O30" s="296" t="str">
        <x:f>""</x:f>
      </x:c>
      <x:c r="P30" s="296" t="str">
        <x:v>Template contract</x:v>
      </x:c>
      <x:c r="Q30" s="173"/>
      <x:c r="R30" s="173"/>
      <x:c r="S30" s="173"/>
      <x:c r="T30" s="173"/>
      <x:c r="U30" s="173"/>
      <x:c r="V30" s="173"/>
      <x:c r="W30" s="173"/>
      <x:c r="X30" s="173"/>
      <x:c r="Y30" s="173"/>
      <x:c r="Z30" s="173"/>
    </x:row>
    <x:row r="31" ht="19.5" hidden="0" customHeight="1">
      <x:c r="A31" s="296"/>
      <x:c r="B31" s="296"/>
      <x:c r="C31" s="296"/>
      <x:c r="D31" s="296"/>
      <x:c r="E31" s="296"/>
      <x:c r="F31" s="296"/>
      <x:c r="G31" s="296"/>
      <x:c r="H31" s="296"/>
      <x:c r="I31" s="296"/>
      <x:c r="J31" s="296"/>
      <x:c r="K31" s="296"/>
      <x:c r="L31" s="296"/>
      <x:c r="M31" s="296"/>
      <x:c r="N31" s="296"/>
      <x:c r="O31" s="296"/>
      <x:c r="P31" s="296"/>
      <x:c r="Q31" s="173"/>
      <x:c r="R31" s="173"/>
      <x:c r="S31" s="173"/>
      <x:c r="T31" s="173"/>
      <x:c r="U31" s="173"/>
      <x:c r="V31" s="173"/>
      <x:c r="W31" s="173"/>
      <x:c r="X31" s="173"/>
      <x:c r="Y31" s="173"/>
      <x:c r="Z31" s="173"/>
    </x:row>
    <x:row r="32" ht="19.5" hidden="0" customHeight="1">
      <x:c r="A32" s="296"/>
      <x:c r="B32" s="296"/>
      <x:c r="C32" s="296"/>
      <x:c r="D32" s="296"/>
      <x:c r="E32" s="296"/>
      <x:c r="F32" s="296"/>
      <x:c r="G32" s="296"/>
      <x:c r="H32" s="296"/>
      <x:c r="I32" s="296"/>
      <x:c r="J32" s="296"/>
      <x:c r="K32" s="296"/>
      <x:c r="L32" s="296"/>
      <x:c r="M32" s="296"/>
      <x:c r="N32" s="296"/>
      <x:c r="O32" s="296"/>
      <x:c r="P32" s="296"/>
      <x:c r="Q32" s="173"/>
      <x:c r="R32" s="173"/>
      <x:c r="S32" s="173"/>
      <x:c r="T32" s="173"/>
      <x:c r="U32" s="173"/>
      <x:c r="V32" s="173"/>
      <x:c r="W32" s="173"/>
      <x:c r="X32" s="173"/>
      <x:c r="Y32" s="173"/>
      <x:c r="Z32" s="173"/>
    </x:row>
    <x:row r="33" ht="19.5" hidden="0" customHeight="1">
      <x:c r="A33" s="296"/>
      <x:c r="B33" s="296"/>
      <x:c r="C33" s="296"/>
      <x:c r="D33" s="296"/>
      <x:c r="E33" s="296"/>
      <x:c r="F33" s="296"/>
      <x:c r="G33" s="296"/>
      <x:c r="H33" s="296"/>
      <x:c r="I33" s="296"/>
      <x:c r="J33" s="296"/>
      <x:c r="K33" s="296"/>
      <x:c r="L33" s="296"/>
      <x:c r="M33" s="296"/>
      <x:c r="N33" s="296"/>
      <x:c r="O33" s="296"/>
      <x:c r="P33" s="296"/>
      <x:c r="Q33" s="173"/>
      <x:c r="R33" s="173"/>
      <x:c r="S33" s="173"/>
      <x:c r="T33" s="173"/>
      <x:c r="U33" s="173"/>
      <x:c r="V33" s="173"/>
      <x:c r="W33" s="173"/>
      <x:c r="X33" s="173"/>
      <x:c r="Y33" s="173"/>
      <x:c r="Z33" s="173"/>
    </x:row>
    <x:row r="34" ht="19.5" hidden="0" customHeight="1">
      <x:c r="A34" s="296"/>
      <x:c r="B34" s="296"/>
      <x:c r="C34" s="296"/>
      <x:c r="D34" s="296"/>
      <x:c r="E34" s="296"/>
      <x:c r="F34" s="296"/>
      <x:c r="G34" s="296"/>
      <x:c r="H34" s="296"/>
      <x:c r="I34" s="296"/>
      <x:c r="J34" s="296"/>
      <x:c r="K34" s="296"/>
      <x:c r="L34" s="296"/>
      <x:c r="M34" s="296"/>
      <x:c r="N34" s="296"/>
      <x:c r="O34" s="296"/>
      <x:c r="P34" s="296"/>
      <x:c r="Q34" s="173"/>
      <x:c r="R34" s="173"/>
      <x:c r="S34" s="173"/>
      <x:c r="T34" s="173"/>
      <x:c r="U34" s="173"/>
      <x:c r="V34" s="173"/>
      <x:c r="W34" s="173"/>
      <x:c r="X34" s="173"/>
      <x:c r="Y34" s="173"/>
      <x:c r="Z34" s="173"/>
    </x:row>
    <x:row r="35" ht="19.5" hidden="0" customHeight="1">
      <x:c r="A35" s="296"/>
      <x:c r="B35" s="296"/>
      <x:c r="C35" s="296"/>
      <x:c r="D35" s="296"/>
      <x:c r="E35" s="296"/>
      <x:c r="F35" s="296"/>
      <x:c r="G35" s="296"/>
      <x:c r="H35" s="296"/>
      <x:c r="I35" s="296"/>
      <x:c r="J35" s="296"/>
      <x:c r="K35" s="296"/>
      <x:c r="L35" s="296"/>
      <x:c r="M35" s="296"/>
      <x:c r="N35" s="296"/>
      <x:c r="O35" s="296"/>
      <x:c r="P35" s="296"/>
      <x:c r="Q35" s="173"/>
      <x:c r="R35" s="173"/>
      <x:c r="S35" s="173"/>
      <x:c r="T35" s="173"/>
      <x:c r="U35" s="173"/>
      <x:c r="V35" s="173"/>
      <x:c r="W35" s="173"/>
      <x:c r="X35" s="173"/>
      <x:c r="Y35" s="173"/>
      <x:c r="Z35" s="173"/>
    </x:row>
    <x:row r="36" ht="19.5" hidden="0" customHeight="1">
      <x:c r="A36" s="296"/>
      <x:c r="B36" s="296"/>
      <x:c r="C36" s="296"/>
      <x:c r="D36" s="296"/>
      <x:c r="E36" s="296"/>
      <x:c r="F36" s="296"/>
      <x:c r="G36" s="296"/>
      <x:c r="H36" s="296"/>
      <x:c r="I36" s="296"/>
      <x:c r="J36" s="296"/>
      <x:c r="K36" s="296"/>
      <x:c r="L36" s="296"/>
      <x:c r="M36" s="296"/>
      <x:c r="N36" s="296"/>
      <x:c r="O36" s="296"/>
      <x:c r="P36" s="296"/>
      <x:c r="Q36" s="173"/>
      <x:c r="R36" s="173"/>
      <x:c r="S36" s="173"/>
      <x:c r="T36" s="173"/>
      <x:c r="U36" s="173"/>
      <x:c r="V36" s="173"/>
      <x:c r="W36" s="173"/>
      <x:c r="X36" s="173"/>
      <x:c r="Y36" s="173"/>
      <x:c r="Z36" s="173"/>
    </x:row>
    <x:row r="37" ht="19.5" hidden="0" customHeight="1">
      <x:c r="A37" s="296"/>
      <x:c r="B37" s="296"/>
      <x:c r="C37" s="296"/>
      <x:c r="D37" s="296"/>
      <x:c r="E37" s="296"/>
      <x:c r="F37" s="296"/>
      <x:c r="G37" s="296"/>
      <x:c r="H37" s="296"/>
      <x:c r="I37" s="296"/>
      <x:c r="J37" s="296"/>
      <x:c r="K37" s="296"/>
      <x:c r="L37" s="296"/>
      <x:c r="M37" s="296"/>
      <x:c r="N37" s="296"/>
      <x:c r="O37" s="296"/>
      <x:c r="P37" s="296"/>
      <x:c r="Q37" s="173"/>
      <x:c r="R37" s="173"/>
      <x:c r="S37" s="173"/>
      <x:c r="T37" s="173"/>
      <x:c r="U37" s="173"/>
      <x:c r="V37" s="173"/>
      <x:c r="W37" s="173"/>
      <x:c r="X37" s="173"/>
      <x:c r="Y37" s="173"/>
      <x:c r="Z37" s="173"/>
    </x:row>
    <x:row r="38" ht="19.5" hidden="0" customHeight="1">
      <x:c r="A38" s="296"/>
      <x:c r="B38" s="296"/>
      <x:c r="C38" s="296"/>
      <x:c r="D38" s="296"/>
      <x:c r="E38" s="296"/>
      <x:c r="F38" s="296"/>
      <x:c r="G38" s="296"/>
      <x:c r="H38" s="296"/>
      <x:c r="I38" s="296"/>
      <x:c r="J38" s="296"/>
      <x:c r="K38" s="296"/>
      <x:c r="L38" s="296"/>
      <x:c r="M38" s="296"/>
      <x:c r="N38" s="296"/>
      <x:c r="O38" s="296"/>
      <x:c r="P38" s="296"/>
      <x:c r="Q38" s="173"/>
      <x:c r="R38" s="173"/>
      <x:c r="S38" s="173"/>
      <x:c r="T38" s="173"/>
      <x:c r="U38" s="173"/>
      <x:c r="V38" s="173"/>
      <x:c r="W38" s="173"/>
      <x:c r="X38" s="173"/>
      <x:c r="Y38" s="173"/>
      <x:c r="Z38" s="173"/>
    </x:row>
    <x:row r="39" ht="19.5" hidden="0" customHeight="1">
      <x:c r="A39" s="296"/>
      <x:c r="B39" s="296"/>
      <x:c r="C39" s="296"/>
      <x:c r="D39" s="296"/>
      <x:c r="E39" s="296"/>
      <x:c r="F39" s="296"/>
      <x:c r="G39" s="296"/>
      <x:c r="H39" s="296"/>
      <x:c r="I39" s="296"/>
      <x:c r="J39" s="296"/>
      <x:c r="K39" s="296"/>
      <x:c r="L39" s="296"/>
      <x:c r="M39" s="296"/>
      <x:c r="N39" s="296"/>
      <x:c r="O39" s="296"/>
      <x:c r="P39" s="296"/>
      <x:c r="Q39" s="173"/>
      <x:c r="R39" s="173"/>
      <x:c r="S39" s="173"/>
      <x:c r="T39" s="173"/>
      <x:c r="U39" s="173"/>
      <x:c r="V39" s="173"/>
      <x:c r="W39" s="173"/>
      <x:c r="X39" s="173"/>
      <x:c r="Y39" s="173"/>
      <x:c r="Z39" s="173"/>
    </x:row>
    <x:row r="40" ht="19.5" hidden="0" customHeight="1">
      <x:c r="A40" s="296"/>
      <x:c r="B40" s="296"/>
      <x:c r="C40" s="296"/>
      <x:c r="D40" s="296"/>
      <x:c r="E40" s="296"/>
      <x:c r="F40" s="296"/>
      <x:c r="G40" s="296"/>
      <x:c r="H40" s="296"/>
      <x:c r="I40" s="296"/>
      <x:c r="J40" s="296"/>
      <x:c r="K40" s="296"/>
      <x:c r="L40" s="296"/>
      <x:c r="M40" s="296"/>
      <x:c r="N40" s="296"/>
      <x:c r="O40" s="296"/>
      <x:c r="P40" s="296"/>
      <x:c r="Q40" s="173"/>
      <x:c r="R40" s="173"/>
      <x:c r="S40" s="173"/>
      <x:c r="T40" s="173"/>
      <x:c r="U40" s="173"/>
      <x:c r="V40" s="173"/>
      <x:c r="W40" s="173"/>
      <x:c r="X40" s="173"/>
      <x:c r="Y40" s="173"/>
      <x:c r="Z40" s="173"/>
    </x:row>
    <x:row r="41" ht="19.5" hidden="0" customHeight="1">
      <x:c r="A41" s="296"/>
      <x:c r="B41" s="296"/>
      <x:c r="C41" s="296"/>
      <x:c r="D41" s="296"/>
      <x:c r="E41" s="296"/>
      <x:c r="F41" s="296"/>
      <x:c r="G41" s="296"/>
      <x:c r="H41" s="296"/>
      <x:c r="I41" s="296"/>
      <x:c r="J41" s="296"/>
      <x:c r="K41" s="296"/>
      <x:c r="L41" s="296"/>
      <x:c r="M41" s="296"/>
      <x:c r="N41" s="296"/>
      <x:c r="O41" s="296"/>
      <x:c r="P41" s="296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</x:row>
    <x:row r="42" ht="19.5" hidden="0" customHeight="1">
      <x:c r="A42" s="296"/>
      <x:c r="B42" s="296"/>
      <x:c r="C42" s="296"/>
      <x:c r="D42" s="296"/>
      <x:c r="E42" s="296"/>
      <x:c r="F42" s="296"/>
      <x:c r="G42" s="296"/>
      <x:c r="H42" s="296"/>
      <x:c r="I42" s="296"/>
      <x:c r="J42" s="296"/>
      <x:c r="K42" s="296"/>
      <x:c r="L42" s="296"/>
      <x:c r="M42" s="296"/>
      <x:c r="N42" s="296"/>
      <x:c r="O42" s="296"/>
      <x:c r="P42" s="296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</x:row>
    <x:row r="43" ht="19.5" hidden="0" customHeight="1">
      <x:c r="A43" s="296"/>
      <x:c r="B43" s="296"/>
      <x:c r="C43" s="296"/>
      <x:c r="D43" s="296"/>
      <x:c r="E43" s="296"/>
      <x:c r="F43" s="296"/>
      <x:c r="G43" s="296"/>
      <x:c r="H43" s="296"/>
      <x:c r="I43" s="296"/>
      <x:c r="J43" s="296"/>
      <x:c r="K43" s="296"/>
      <x:c r="L43" s="296"/>
      <x:c r="M43" s="296"/>
      <x:c r="N43" s="296"/>
      <x:c r="O43" s="296"/>
      <x:c r="P43" s="296"/>
      <x:c r="Q43" s="173"/>
      <x:c r="R43" s="173"/>
      <x:c r="S43" s="173"/>
      <x:c r="T43" s="173"/>
      <x:c r="U43" s="173"/>
      <x:c r="V43" s="173"/>
      <x:c r="W43" s="173"/>
      <x:c r="X43" s="173"/>
      <x:c r="Y43" s="173"/>
      <x:c r="Z43" s="173"/>
    </x:row>
    <x:row r="44" ht="19.5" hidden="0" customHeight="1">
      <x:c r="A44" s="296"/>
      <x:c r="B44" s="296"/>
      <x:c r="C44" s="296"/>
      <x:c r="D44" s="296"/>
      <x:c r="E44" s="296"/>
      <x:c r="F44" s="296"/>
      <x:c r="G44" s="296"/>
      <x:c r="H44" s="296"/>
      <x:c r="I44" s="296"/>
      <x:c r="J44" s="296"/>
      <x:c r="K44" s="296"/>
      <x:c r="L44" s="296"/>
      <x:c r="M44" s="296"/>
      <x:c r="N44" s="296"/>
      <x:c r="O44" s="296"/>
      <x:c r="P44" s="296"/>
      <x:c r="Q44" s="173"/>
      <x:c r="R44" s="173"/>
      <x:c r="S44" s="173"/>
      <x:c r="T44" s="173"/>
      <x:c r="U44" s="173"/>
      <x:c r="V44" s="173"/>
      <x:c r="W44" s="173"/>
      <x:c r="X44" s="173"/>
      <x:c r="Y44" s="173"/>
      <x:c r="Z44" s="173"/>
    </x:row>
    <x:row r="45" ht="19.5" hidden="0" customHeight="1">
      <x:c r="A45" s="296"/>
      <x:c r="B45" s="296"/>
      <x:c r="C45" s="296"/>
      <x:c r="D45" s="296"/>
      <x:c r="E45" s="296"/>
      <x:c r="F45" s="296"/>
      <x:c r="G45" s="296"/>
      <x:c r="H45" s="296"/>
      <x:c r="I45" s="296"/>
      <x:c r="J45" s="296"/>
      <x:c r="K45" s="296"/>
      <x:c r="L45" s="296"/>
      <x:c r="M45" s="296"/>
      <x:c r="N45" s="296"/>
      <x:c r="O45" s="296"/>
      <x:c r="P45" s="296"/>
      <x:c r="Q45" s="173"/>
      <x:c r="R45" s="173"/>
      <x:c r="S45" s="173"/>
      <x:c r="T45" s="173"/>
      <x:c r="U45" s="173"/>
      <x:c r="V45" s="173"/>
      <x:c r="W45" s="173"/>
      <x:c r="X45" s="173"/>
      <x:c r="Y45" s="173"/>
      <x:c r="Z45" s="173"/>
    </x:row>
    <x:row r="46" ht="19.5" hidden="0" customHeight="1">
      <x:c r="A46" s="296"/>
      <x:c r="B46" s="296"/>
      <x:c r="C46" s="296"/>
      <x:c r="D46" s="296"/>
      <x:c r="E46" s="296"/>
      <x:c r="F46" s="296"/>
      <x:c r="G46" s="296"/>
      <x:c r="H46" s="296"/>
      <x:c r="I46" s="296"/>
      <x:c r="J46" s="296"/>
      <x:c r="K46" s="296"/>
      <x:c r="L46" s="296"/>
      <x:c r="M46" s="296"/>
      <x:c r="N46" s="296"/>
      <x:c r="O46" s="296"/>
      <x:c r="P46" s="296"/>
      <x:c r="Q46" s="173"/>
      <x:c r="R46" s="173"/>
      <x:c r="S46" s="173"/>
      <x:c r="T46" s="173"/>
      <x:c r="U46" s="173"/>
      <x:c r="V46" s="173"/>
      <x:c r="W46" s="173"/>
      <x:c r="X46" s="173"/>
      <x:c r="Y46" s="173"/>
      <x:c r="Z46" s="173"/>
    </x:row>
    <x:row r="47" ht="19.5" hidden="0" customHeight="1">
      <x:c r="A47" s="296"/>
      <x:c r="B47" s="296"/>
      <x:c r="C47" s="296"/>
      <x:c r="D47" s="296"/>
      <x:c r="E47" s="296"/>
      <x:c r="F47" s="296"/>
      <x:c r="G47" s="296"/>
      <x:c r="H47" s="296"/>
      <x:c r="I47" s="296"/>
      <x:c r="J47" s="296"/>
      <x:c r="K47" s="296"/>
      <x:c r="L47" s="296"/>
      <x:c r="M47" s="296"/>
      <x:c r="N47" s="296"/>
      <x:c r="O47" s="296"/>
      <x:c r="P47" s="296"/>
      <x:c r="Q47" s="173"/>
      <x:c r="R47" s="173"/>
      <x:c r="S47" s="173"/>
      <x:c r="T47" s="173"/>
      <x:c r="U47" s="173"/>
      <x:c r="V47" s="173"/>
      <x:c r="W47" s="173"/>
      <x:c r="X47" s="173"/>
      <x:c r="Y47" s="173"/>
      <x:c r="Z47" s="173"/>
    </x:row>
    <x:row r="48" ht="19.5" hidden="0" customHeight="1">
      <x:c r="A48" s="296"/>
      <x:c r="B48" s="296"/>
      <x:c r="C48" s="296"/>
      <x:c r="D48" s="296"/>
      <x:c r="E48" s="296"/>
      <x:c r="F48" s="296"/>
      <x:c r="G48" s="296"/>
      <x:c r="H48" s="296"/>
      <x:c r="I48" s="296"/>
      <x:c r="J48" s="296"/>
      <x:c r="K48" s="296"/>
      <x:c r="L48" s="296"/>
      <x:c r="M48" s="296"/>
      <x:c r="N48" s="296"/>
      <x:c r="O48" s="296"/>
      <x:c r="P48" s="296"/>
      <x:c r="Q48" s="173"/>
      <x:c r="R48" s="173"/>
      <x:c r="S48" s="173"/>
      <x:c r="T48" s="173"/>
      <x:c r="U48" s="173"/>
      <x:c r="V48" s="173"/>
      <x:c r="W48" s="173"/>
      <x:c r="X48" s="173"/>
      <x:c r="Y48" s="173"/>
      <x:c r="Z48" s="173"/>
    </x:row>
    <x:row r="49" ht="19.5" hidden="0" customHeight="1">
      <x:c r="A49" s="296"/>
      <x:c r="B49" s="296"/>
      <x:c r="C49" s="296"/>
      <x:c r="D49" s="296"/>
      <x:c r="E49" s="296"/>
      <x:c r="F49" s="296"/>
      <x:c r="G49" s="296"/>
      <x:c r="H49" s="296"/>
      <x:c r="I49" s="296"/>
      <x:c r="J49" s="296"/>
      <x:c r="K49" s="296"/>
      <x:c r="L49" s="296"/>
      <x:c r="M49" s="296"/>
      <x:c r="N49" s="296"/>
      <x:c r="O49" s="296"/>
      <x:c r="P49" s="296"/>
      <x:c r="Q49" s="173"/>
      <x:c r="R49" s="173"/>
      <x:c r="S49" s="173"/>
      <x:c r="T49" s="173"/>
      <x:c r="U49" s="173"/>
      <x:c r="V49" s="173"/>
      <x:c r="W49" s="173"/>
      <x:c r="X49" s="173"/>
      <x:c r="Y49" s="173"/>
      <x:c r="Z49" s="173"/>
    </x:row>
    <x:row r="50" ht="19.5" hidden="0" customHeight="1">
      <x:c r="A50" s="296"/>
      <x:c r="B50" s="296"/>
      <x:c r="C50" s="296"/>
      <x:c r="D50" s="296"/>
      <x:c r="E50" s="296"/>
      <x:c r="F50" s="296"/>
      <x:c r="G50" s="296"/>
      <x:c r="H50" s="296"/>
      <x:c r="I50" s="296"/>
      <x:c r="J50" s="296"/>
      <x:c r="K50" s="296"/>
      <x:c r="L50" s="296"/>
      <x:c r="M50" s="296"/>
      <x:c r="N50" s="296"/>
      <x:c r="O50" s="296"/>
      <x:c r="P50" s="296"/>
      <x:c r="Q50" s="173"/>
      <x:c r="R50" s="173"/>
      <x:c r="S50" s="173"/>
      <x:c r="T50" s="173"/>
      <x:c r="U50" s="173"/>
      <x:c r="V50" s="173"/>
      <x:c r="W50" s="173"/>
      <x:c r="X50" s="173"/>
      <x:c r="Y50" s="173"/>
      <x:c r="Z50" s="173"/>
    </x:row>
    <x:row r="51" ht="19.5" hidden="0" customHeight="1">
      <x:c r="A51" s="296"/>
      <x:c r="B51" s="296"/>
      <x:c r="C51" s="296"/>
      <x:c r="D51" s="296"/>
      <x:c r="E51" s="296"/>
      <x:c r="F51" s="296"/>
      <x:c r="G51" s="296"/>
      <x:c r="H51" s="296"/>
      <x:c r="I51" s="296"/>
      <x:c r="J51" s="296"/>
      <x:c r="K51" s="296"/>
      <x:c r="L51" s="296"/>
      <x:c r="M51" s="296"/>
      <x:c r="N51" s="296"/>
      <x:c r="O51" s="296"/>
      <x:c r="P51" s="296"/>
      <x:c r="Q51" s="173"/>
      <x:c r="R51" s="173"/>
      <x:c r="S51" s="173"/>
      <x:c r="T51" s="173"/>
      <x:c r="U51" s="173"/>
      <x:c r="V51" s="173"/>
      <x:c r="W51" s="173"/>
      <x:c r="X51" s="173"/>
      <x:c r="Y51" s="173"/>
      <x:c r="Z51" s="173"/>
    </x:row>
    <x:row r="52" ht="19.5" hidden="0" customHeight="1">
      <x:c r="A52" s="296"/>
      <x:c r="B52" s="296"/>
      <x:c r="C52" s="296"/>
      <x:c r="D52" s="296"/>
      <x:c r="E52" s="296"/>
      <x:c r="F52" s="296"/>
      <x:c r="G52" s="296"/>
      <x:c r="H52" s="296"/>
      <x:c r="I52" s="296"/>
      <x:c r="J52" s="296"/>
      <x:c r="K52" s="296"/>
      <x:c r="L52" s="296"/>
      <x:c r="M52" s="296"/>
      <x:c r="N52" s="296"/>
      <x:c r="O52" s="296"/>
      <x:c r="P52" s="296"/>
      <x:c r="Q52" s="173"/>
      <x:c r="R52" s="173"/>
      <x:c r="S52" s="173"/>
      <x:c r="T52" s="173"/>
      <x:c r="U52" s="173"/>
      <x:c r="V52" s="173"/>
      <x:c r="W52" s="173"/>
      <x:c r="X52" s="173"/>
      <x:c r="Y52" s="173"/>
      <x:c r="Z52" s="173"/>
    </x:row>
    <x:row r="53" ht="19.5" hidden="0" customHeight="1">
      <x:c r="A53" s="296"/>
      <x:c r="B53" s="296"/>
      <x:c r="C53" s="296"/>
      <x:c r="D53" s="296"/>
      <x:c r="E53" s="296"/>
      <x:c r="F53" s="296"/>
      <x:c r="G53" s="296"/>
      <x:c r="H53" s="296"/>
      <x:c r="I53" s="296"/>
      <x:c r="J53" s="296"/>
      <x:c r="K53" s="296"/>
      <x:c r="L53" s="296"/>
      <x:c r="M53" s="296"/>
      <x:c r="N53" s="296"/>
      <x:c r="O53" s="296"/>
      <x:c r="P53" s="296"/>
      <x:c r="Q53" s="173"/>
      <x:c r="R53" s="173"/>
      <x:c r="S53" s="173"/>
      <x:c r="T53" s="173"/>
      <x:c r="U53" s="173"/>
      <x:c r="V53" s="173"/>
      <x:c r="W53" s="173"/>
      <x:c r="X53" s="173"/>
      <x:c r="Y53" s="173"/>
      <x:c r="Z53" s="173"/>
    </x:row>
    <x:row r="54" ht="19.5" hidden="0" customHeight="1">
      <x:c r="A54" s="296"/>
      <x:c r="B54" s="296"/>
      <x:c r="C54" s="296"/>
      <x:c r="D54" s="296"/>
      <x:c r="E54" s="296"/>
      <x:c r="F54" s="296"/>
      <x:c r="G54" s="296"/>
      <x:c r="H54" s="296"/>
      <x:c r="I54" s="296"/>
      <x:c r="J54" s="296"/>
      <x:c r="K54" s="296"/>
      <x:c r="L54" s="296"/>
      <x:c r="M54" s="296"/>
      <x:c r="N54" s="296"/>
      <x:c r="O54" s="296"/>
      <x:c r="P54" s="296"/>
      <x:c r="Q54" s="173"/>
      <x:c r="R54" s="173"/>
      <x:c r="S54" s="173"/>
      <x:c r="T54" s="173"/>
      <x:c r="U54" s="173"/>
      <x:c r="V54" s="173"/>
      <x:c r="W54" s="173"/>
      <x:c r="X54" s="173"/>
      <x:c r="Y54" s="173"/>
      <x:c r="Z54" s="173"/>
    </x:row>
    <x:row r="55" ht="19.5" hidden="0" customHeight="1">
      <x:c r="A55" s="296"/>
      <x:c r="B55" s="296"/>
      <x:c r="C55" s="296"/>
      <x:c r="D55" s="296"/>
      <x:c r="E55" s="296"/>
      <x:c r="F55" s="296"/>
      <x:c r="G55" s="296"/>
      <x:c r="H55" s="296"/>
      <x:c r="I55" s="296"/>
      <x:c r="J55" s="296"/>
      <x:c r="K55" s="296"/>
      <x:c r="L55" s="296"/>
      <x:c r="M55" s="296"/>
      <x:c r="N55" s="296"/>
      <x:c r="O55" s="296"/>
      <x:c r="P55" s="296"/>
      <x:c r="Q55" s="173"/>
      <x:c r="R55" s="173"/>
      <x:c r="S55" s="173"/>
      <x:c r="T55" s="173"/>
      <x:c r="U55" s="173"/>
      <x:c r="V55" s="173"/>
      <x:c r="W55" s="173"/>
      <x:c r="X55" s="173"/>
      <x:c r="Y55" s="173"/>
      <x:c r="Z55" s="173"/>
    </x:row>
    <x:row r="56" ht="19.5" hidden="0" customHeight="1">
      <x:c r="A56" s="296"/>
      <x:c r="B56" s="296"/>
      <x:c r="C56" s="296"/>
      <x:c r="D56" s="296"/>
      <x:c r="E56" s="296"/>
      <x:c r="F56" s="296"/>
      <x:c r="G56" s="296"/>
      <x:c r="H56" s="296"/>
      <x:c r="I56" s="296"/>
      <x:c r="J56" s="296"/>
      <x:c r="K56" s="296"/>
      <x:c r="L56" s="296"/>
      <x:c r="M56" s="296"/>
      <x:c r="N56" s="296"/>
      <x:c r="O56" s="296"/>
      <x:c r="P56" s="296"/>
      <x:c r="Q56" s="173"/>
      <x:c r="R56" s="173"/>
      <x:c r="S56" s="173"/>
      <x:c r="T56" s="173"/>
      <x:c r="U56" s="173"/>
      <x:c r="V56" s="173"/>
      <x:c r="W56" s="173"/>
      <x:c r="X56" s="173"/>
      <x:c r="Y56" s="173"/>
      <x:c r="Z56" s="173"/>
    </x:row>
    <x:row r="57" ht="19.5" hidden="0" customHeight="1">
      <x:c r="A57" s="296"/>
      <x:c r="B57" s="296"/>
      <x:c r="C57" s="296"/>
      <x:c r="D57" s="296"/>
      <x:c r="E57" s="296"/>
      <x:c r="F57" s="296"/>
      <x:c r="G57" s="296"/>
      <x:c r="H57" s="296"/>
      <x:c r="I57" s="296"/>
      <x:c r="J57" s="296"/>
      <x:c r="K57" s="296"/>
      <x:c r="L57" s="296"/>
      <x:c r="M57" s="296"/>
      <x:c r="N57" s="296"/>
      <x:c r="O57" s="296"/>
      <x:c r="P57" s="296"/>
      <x:c r="Q57" s="173"/>
      <x:c r="R57" s="173"/>
      <x:c r="S57" s="173"/>
      <x:c r="T57" s="173"/>
      <x:c r="U57" s="173"/>
      <x:c r="V57" s="173"/>
      <x:c r="W57" s="173"/>
      <x:c r="X57" s="173"/>
      <x:c r="Y57" s="173"/>
      <x:c r="Z57" s="173"/>
    </x:row>
    <x:row r="58" ht="19.5" hidden="0" customHeight="1">
      <x:c r="A58" s="296"/>
      <x:c r="B58" s="296"/>
      <x:c r="C58" s="296"/>
      <x:c r="D58" s="296"/>
      <x:c r="E58" s="296"/>
      <x:c r="F58" s="296"/>
      <x:c r="G58" s="296"/>
      <x:c r="H58" s="296"/>
      <x:c r="I58" s="296"/>
      <x:c r="J58" s="296"/>
      <x:c r="K58" s="296"/>
      <x:c r="L58" s="296"/>
      <x:c r="M58" s="296"/>
      <x:c r="N58" s="296"/>
      <x:c r="O58" s="296"/>
      <x:c r="P58" s="296"/>
      <x:c r="Q58" s="173"/>
      <x:c r="R58" s="173"/>
      <x:c r="S58" s="173"/>
      <x:c r="T58" s="173"/>
      <x:c r="U58" s="173"/>
      <x:c r="V58" s="173"/>
      <x:c r="W58" s="173"/>
      <x:c r="X58" s="173"/>
      <x:c r="Y58" s="173"/>
      <x:c r="Z58" s="173"/>
    </x:row>
    <x:row r="59" ht="19.5" hidden="0" customHeight="1">
      <x:c r="A59" s="296"/>
      <x:c r="B59" s="296"/>
      <x:c r="C59" s="296"/>
      <x:c r="D59" s="296"/>
      <x:c r="E59" s="296"/>
      <x:c r="F59" s="296"/>
      <x:c r="G59" s="296"/>
      <x:c r="H59" s="296"/>
      <x:c r="I59" s="296"/>
      <x:c r="J59" s="296"/>
      <x:c r="K59" s="296"/>
      <x:c r="L59" s="296"/>
      <x:c r="M59" s="296"/>
      <x:c r="N59" s="296"/>
      <x:c r="O59" s="296"/>
      <x:c r="P59" s="296"/>
      <x:c r="Q59" s="173"/>
      <x:c r="R59" s="173"/>
      <x:c r="S59" s="173"/>
      <x:c r="T59" s="173"/>
      <x:c r="U59" s="173"/>
      <x:c r="V59" s="173"/>
      <x:c r="W59" s="173"/>
      <x:c r="X59" s="173"/>
      <x:c r="Y59" s="173"/>
      <x:c r="Z59" s="173"/>
    </x:row>
    <x:row r="60" ht="19.5" hidden="0" customHeight="1">
      <x:c r="A60" s="296"/>
      <x:c r="B60" s="296"/>
      <x:c r="C60" s="296"/>
      <x:c r="D60" s="296"/>
      <x:c r="E60" s="296"/>
      <x:c r="F60" s="296"/>
      <x:c r="G60" s="296"/>
      <x:c r="H60" s="296"/>
      <x:c r="I60" s="296"/>
      <x:c r="J60" s="296"/>
      <x:c r="K60" s="296"/>
      <x:c r="L60" s="296"/>
      <x:c r="M60" s="296"/>
      <x:c r="N60" s="296"/>
      <x:c r="O60" s="296"/>
      <x:c r="P60" s="296"/>
      <x:c r="Q60" s="173"/>
      <x:c r="R60" s="173"/>
      <x:c r="S60" s="173"/>
      <x:c r="T60" s="173"/>
      <x:c r="U60" s="173"/>
      <x:c r="V60" s="173"/>
      <x:c r="W60" s="173"/>
      <x:c r="X60" s="173"/>
      <x:c r="Y60" s="173"/>
      <x:c r="Z60" s="173"/>
    </x:row>
    <x:row r="61" ht="19.5" hidden="0" customHeight="1">
      <x:c r="A61" s="296"/>
      <x:c r="B61" s="296"/>
      <x:c r="C61" s="296"/>
      <x:c r="D61" s="296"/>
      <x:c r="E61" s="296"/>
      <x:c r="F61" s="296"/>
      <x:c r="G61" s="296"/>
      <x:c r="H61" s="296"/>
      <x:c r="I61" s="296"/>
      <x:c r="J61" s="296"/>
      <x:c r="K61" s="296"/>
      <x:c r="L61" s="296"/>
      <x:c r="M61" s="296"/>
      <x:c r="N61" s="296"/>
      <x:c r="O61" s="296"/>
      <x:c r="P61" s="296"/>
      <x:c r="Q61" s="173"/>
      <x:c r="R61" s="173"/>
      <x:c r="S61" s="173"/>
      <x:c r="T61" s="173"/>
      <x:c r="U61" s="173"/>
      <x:c r="V61" s="173"/>
      <x:c r="W61" s="173"/>
      <x:c r="X61" s="173"/>
      <x:c r="Y61" s="173"/>
      <x:c r="Z61" s="173"/>
    </x:row>
    <x:row r="62" ht="19.5" hidden="0" customHeight="1">
      <x:c r="A62" s="296"/>
      <x:c r="B62" s="296"/>
      <x:c r="C62" s="296"/>
      <x:c r="D62" s="296"/>
      <x:c r="E62" s="296"/>
      <x:c r="F62" s="296"/>
      <x:c r="G62" s="296"/>
      <x:c r="H62" s="296"/>
      <x:c r="I62" s="296"/>
      <x:c r="J62" s="296"/>
      <x:c r="K62" s="296"/>
      <x:c r="L62" s="296"/>
      <x:c r="M62" s="296"/>
      <x:c r="N62" s="296"/>
      <x:c r="O62" s="296"/>
      <x:c r="P62" s="296"/>
      <x:c r="Q62" s="173"/>
      <x:c r="R62" s="173"/>
      <x:c r="S62" s="173"/>
      <x:c r="T62" s="173"/>
      <x:c r="U62" s="173"/>
      <x:c r="V62" s="173"/>
      <x:c r="W62" s="173"/>
      <x:c r="X62" s="173"/>
      <x:c r="Y62" s="173"/>
      <x:c r="Z62" s="173"/>
    </x:row>
    <x:row r="63" ht="19.5" hidden="0" customHeight="1">
      <x:c r="A63" s="296"/>
      <x:c r="B63" s="296"/>
      <x:c r="C63" s="296"/>
      <x:c r="D63" s="296"/>
      <x:c r="E63" s="296"/>
      <x:c r="F63" s="296"/>
      <x:c r="G63" s="296"/>
      <x:c r="H63" s="296"/>
      <x:c r="I63" s="296"/>
      <x:c r="J63" s="296"/>
      <x:c r="K63" s="296"/>
      <x:c r="L63" s="296"/>
      <x:c r="M63" s="296"/>
      <x:c r="N63" s="296"/>
      <x:c r="O63" s="296"/>
      <x:c r="P63" s="296"/>
      <x:c r="Q63" s="173"/>
      <x:c r="R63" s="173"/>
      <x:c r="S63" s="173"/>
      <x:c r="T63" s="173"/>
      <x:c r="U63" s="173"/>
      <x:c r="V63" s="173"/>
      <x:c r="W63" s="173"/>
      <x:c r="X63" s="173"/>
      <x:c r="Y63" s="173"/>
      <x:c r="Z63" s="173"/>
    </x:row>
    <x:row r="64" ht="19.5" hidden="0" customHeight="1">
      <x:c r="A64" s="296"/>
      <x:c r="B64" s="296"/>
      <x:c r="C64" s="296"/>
      <x:c r="D64" s="296"/>
      <x:c r="E64" s="296"/>
      <x:c r="F64" s="296"/>
      <x:c r="G64" s="296"/>
      <x:c r="H64" s="296"/>
      <x:c r="I64" s="296"/>
      <x:c r="J64" s="296"/>
      <x:c r="K64" s="296"/>
      <x:c r="L64" s="296"/>
      <x:c r="M64" s="296"/>
      <x:c r="N64" s="296"/>
      <x:c r="O64" s="296"/>
      <x:c r="P64" s="296"/>
      <x:c r="Q64" s="173"/>
      <x:c r="R64" s="173"/>
      <x:c r="S64" s="173"/>
      <x:c r="T64" s="173"/>
      <x:c r="U64" s="173"/>
      <x:c r="V64" s="173"/>
      <x:c r="W64" s="173"/>
      <x:c r="X64" s="173"/>
      <x:c r="Y64" s="173"/>
      <x:c r="Z64" s="173"/>
    </x:row>
    <x:row r="65" ht="19.5" hidden="0" customHeight="1">
      <x:c r="A65" s="296"/>
      <x:c r="B65" s="296"/>
      <x:c r="C65" s="296"/>
      <x:c r="D65" s="296"/>
      <x:c r="E65" s="296"/>
      <x:c r="F65" s="296"/>
      <x:c r="G65" s="296"/>
      <x:c r="H65" s="296"/>
      <x:c r="I65" s="296"/>
      <x:c r="J65" s="296"/>
      <x:c r="K65" s="296"/>
      <x:c r="L65" s="296"/>
      <x:c r="M65" s="296"/>
      <x:c r="N65" s="296"/>
      <x:c r="O65" s="296"/>
      <x:c r="P65" s="296"/>
      <x:c r="Q65" s="173"/>
      <x:c r="R65" s="173"/>
      <x:c r="S65" s="173"/>
      <x:c r="T65" s="173"/>
      <x:c r="U65" s="173"/>
      <x:c r="V65" s="173"/>
      <x:c r="W65" s="173"/>
      <x:c r="X65" s="173"/>
      <x:c r="Y65" s="173"/>
      <x:c r="Z65" s="173"/>
    </x:row>
    <x:row r="66" ht="19.5" hidden="0" customHeight="1">
      <x:c r="A66" s="296"/>
      <x:c r="B66" s="296"/>
      <x:c r="C66" s="296"/>
      <x:c r="D66" s="296"/>
      <x:c r="E66" s="296"/>
      <x:c r="F66" s="296"/>
      <x:c r="G66" s="296"/>
      <x:c r="H66" s="296"/>
      <x:c r="I66" s="296"/>
      <x:c r="J66" s="296"/>
      <x:c r="K66" s="296"/>
      <x:c r="L66" s="296"/>
      <x:c r="M66" s="296"/>
      <x:c r="N66" s="296"/>
      <x:c r="O66" s="296"/>
      <x:c r="P66" s="296"/>
      <x:c r="Q66" s="173"/>
      <x:c r="R66" s="173"/>
      <x:c r="S66" s="173"/>
      <x:c r="T66" s="173"/>
      <x:c r="U66" s="173"/>
      <x:c r="V66" s="173"/>
      <x:c r="W66" s="173"/>
      <x:c r="X66" s="173"/>
      <x:c r="Y66" s="173"/>
      <x:c r="Z66" s="173"/>
    </x:row>
    <x:row r="67" ht="19.5" hidden="0" customHeight="1">
      <x:c r="A67" s="296"/>
      <x:c r="B67" s="296"/>
      <x:c r="C67" s="296"/>
      <x:c r="D67" s="296"/>
      <x:c r="E67" s="296"/>
      <x:c r="F67" s="296"/>
      <x:c r="G67" s="296"/>
      <x:c r="H67" s="296"/>
      <x:c r="I67" s="296"/>
      <x:c r="J67" s="296"/>
      <x:c r="K67" s="296"/>
      <x:c r="L67" s="296"/>
      <x:c r="M67" s="296"/>
      <x:c r="N67" s="296"/>
      <x:c r="O67" s="296"/>
      <x:c r="P67" s="296"/>
      <x:c r="Q67" s="173"/>
      <x:c r="R67" s="173"/>
      <x:c r="S67" s="173"/>
      <x:c r="T67" s="173"/>
      <x:c r="U67" s="173"/>
      <x:c r="V67" s="173"/>
      <x:c r="W67" s="173"/>
      <x:c r="X67" s="173"/>
      <x:c r="Y67" s="173"/>
      <x:c r="Z67" s="173"/>
    </x:row>
    <x:row r="68" ht="19.5" hidden="0" customHeight="1">
      <x:c r="A68" s="296"/>
      <x:c r="B68" s="296"/>
      <x:c r="C68" s="296"/>
      <x:c r="D68" s="296"/>
      <x:c r="E68" s="296"/>
      <x:c r="F68" s="296"/>
      <x:c r="G68" s="296"/>
      <x:c r="H68" s="296"/>
      <x:c r="I68" s="296"/>
      <x:c r="J68" s="296"/>
      <x:c r="K68" s="296"/>
      <x:c r="L68" s="296"/>
      <x:c r="M68" s="296"/>
      <x:c r="N68" s="296"/>
      <x:c r="O68" s="296"/>
      <x:c r="P68" s="296"/>
      <x:c r="Q68" s="173"/>
      <x:c r="R68" s="173"/>
      <x:c r="S68" s="173"/>
      <x:c r="T68" s="173"/>
      <x:c r="U68" s="173"/>
      <x:c r="V68" s="173"/>
      <x:c r="W68" s="173"/>
      <x:c r="X68" s="173"/>
      <x:c r="Y68" s="173"/>
      <x:c r="Z68" s="173"/>
    </x:row>
    <x:row r="69" ht="19.5" hidden="0" customHeight="1">
      <x:c r="A69" s="296"/>
      <x:c r="B69" s="296"/>
      <x:c r="C69" s="296"/>
      <x:c r="D69" s="296"/>
      <x:c r="E69" s="296"/>
      <x:c r="F69" s="296"/>
      <x:c r="G69" s="296"/>
      <x:c r="H69" s="296"/>
      <x:c r="I69" s="296"/>
      <x:c r="J69" s="296"/>
      <x:c r="K69" s="296"/>
      <x:c r="L69" s="296"/>
      <x:c r="M69" s="296"/>
      <x:c r="N69" s="296"/>
      <x:c r="O69" s="296"/>
      <x:c r="P69" s="296"/>
      <x:c r="Q69" s="173"/>
      <x:c r="R69" s="173"/>
      <x:c r="S69" s="173"/>
      <x:c r="T69" s="173"/>
      <x:c r="U69" s="173"/>
      <x:c r="V69" s="173"/>
      <x:c r="W69" s="173"/>
      <x:c r="X69" s="173"/>
      <x:c r="Y69" s="173"/>
      <x:c r="Z69" s="173"/>
    </x:row>
    <x:row r="70" ht="19.5" hidden="0" customHeight="1">
      <x:c r="A70" s="296"/>
      <x:c r="B70" s="296"/>
      <x:c r="C70" s="296"/>
      <x:c r="D70" s="296"/>
      <x:c r="E70" s="296"/>
      <x:c r="F70" s="296"/>
      <x:c r="G70" s="296"/>
      <x:c r="H70" s="296"/>
      <x:c r="I70" s="296"/>
      <x:c r="J70" s="296"/>
      <x:c r="K70" s="296"/>
      <x:c r="L70" s="296"/>
      <x:c r="M70" s="296"/>
      <x:c r="N70" s="296"/>
      <x:c r="O70" s="296"/>
      <x:c r="P70" s="296"/>
      <x:c r="Q70" s="173"/>
      <x:c r="R70" s="173"/>
      <x:c r="S70" s="173"/>
      <x:c r="T70" s="173"/>
      <x:c r="U70" s="173"/>
      <x:c r="V70" s="173"/>
      <x:c r="W70" s="173"/>
      <x:c r="X70" s="173"/>
      <x:c r="Y70" s="173"/>
      <x:c r="Z70" s="173"/>
    </x:row>
    <x:row r="71" ht="19.5" hidden="0" customHeight="1">
      <x:c r="A71" s="296"/>
      <x:c r="B71" s="296"/>
      <x:c r="C71" s="296"/>
      <x:c r="D71" s="296"/>
      <x:c r="E71" s="296"/>
      <x:c r="F71" s="296"/>
      <x:c r="G71" s="296"/>
      <x:c r="H71" s="296"/>
      <x:c r="I71" s="296"/>
      <x:c r="J71" s="296"/>
      <x:c r="K71" s="296"/>
      <x:c r="L71" s="296"/>
      <x:c r="M71" s="296"/>
      <x:c r="N71" s="296"/>
      <x:c r="O71" s="296"/>
      <x:c r="P71" s="296"/>
      <x:c r="Q71" s="173"/>
      <x:c r="R71" s="173"/>
      <x:c r="S71" s="173"/>
      <x:c r="T71" s="173"/>
      <x:c r="U71" s="173"/>
      <x:c r="V71" s="173"/>
      <x:c r="W71" s="173"/>
      <x:c r="X71" s="173"/>
      <x:c r="Y71" s="173"/>
      <x:c r="Z71" s="173"/>
    </x:row>
    <x:row r="72" ht="19.5" hidden="0" customHeight="1">
      <x:c r="A72" s="296"/>
      <x:c r="B72" s="296"/>
      <x:c r="C72" s="296"/>
      <x:c r="D72" s="296"/>
      <x:c r="E72" s="296"/>
      <x:c r="F72" s="296"/>
      <x:c r="G72" s="296"/>
      <x:c r="H72" s="296"/>
      <x:c r="I72" s="296"/>
      <x:c r="J72" s="296"/>
      <x:c r="K72" s="296"/>
      <x:c r="L72" s="296"/>
      <x:c r="M72" s="296"/>
      <x:c r="N72" s="296"/>
      <x:c r="O72" s="296"/>
      <x:c r="P72" s="296"/>
      <x:c r="Q72" s="173"/>
      <x:c r="R72" s="173"/>
      <x:c r="S72" s="173"/>
      <x:c r="T72" s="173"/>
      <x:c r="U72" s="173"/>
      <x:c r="V72" s="173"/>
      <x:c r="W72" s="173"/>
      <x:c r="X72" s="173"/>
      <x:c r="Y72" s="173"/>
      <x:c r="Z72" s="173"/>
    </x:row>
    <x:row r="73" ht="19.5" hidden="0" customHeight="1">
      <x:c r="A73" s="296"/>
      <x:c r="B73" s="296"/>
      <x:c r="C73" s="296"/>
      <x:c r="D73" s="296"/>
      <x:c r="E73" s="296"/>
      <x:c r="F73" s="296"/>
      <x:c r="G73" s="296"/>
      <x:c r="H73" s="296"/>
      <x:c r="I73" s="296"/>
      <x:c r="J73" s="296"/>
      <x:c r="K73" s="296"/>
      <x:c r="L73" s="296"/>
      <x:c r="M73" s="296"/>
      <x:c r="N73" s="296"/>
      <x:c r="O73" s="296"/>
      <x:c r="P73" s="296"/>
      <x:c r="Q73" s="173"/>
      <x:c r="R73" s="173"/>
      <x:c r="S73" s="173"/>
      <x:c r="T73" s="173"/>
      <x:c r="U73" s="173"/>
      <x:c r="V73" s="173"/>
      <x:c r="W73" s="173"/>
      <x:c r="X73" s="173"/>
      <x:c r="Y73" s="173"/>
      <x:c r="Z73" s="173"/>
    </x:row>
    <x:row r="74" ht="19.5" hidden="0" customHeight="1">
      <x:c r="A74" s="296"/>
      <x:c r="B74" s="296"/>
      <x:c r="C74" s="296"/>
      <x:c r="D74" s="296"/>
      <x:c r="E74" s="296"/>
      <x:c r="F74" s="296"/>
      <x:c r="G74" s="296"/>
      <x:c r="H74" s="296"/>
      <x:c r="I74" s="296"/>
      <x:c r="J74" s="296"/>
      <x:c r="K74" s="296"/>
      <x:c r="L74" s="296"/>
      <x:c r="M74" s="296"/>
      <x:c r="N74" s="296"/>
      <x:c r="O74" s="296"/>
      <x:c r="P74" s="296"/>
      <x:c r="Q74" s="173"/>
      <x:c r="R74" s="173"/>
      <x:c r="S74" s="173"/>
      <x:c r="T74" s="173"/>
      <x:c r="U74" s="173"/>
      <x:c r="V74" s="173"/>
      <x:c r="W74" s="173"/>
      <x:c r="X74" s="173"/>
      <x:c r="Y74" s="173"/>
      <x:c r="Z74" s="173"/>
    </x:row>
    <x:row r="75" ht="19.5" hidden="0" customHeight="1">
      <x:c r="A75" s="296"/>
      <x:c r="B75" s="296"/>
      <x:c r="C75" s="296"/>
      <x:c r="D75" s="296"/>
      <x:c r="E75" s="296"/>
      <x:c r="F75" s="296"/>
      <x:c r="G75" s="296"/>
      <x:c r="H75" s="296"/>
      <x:c r="I75" s="296"/>
      <x:c r="J75" s="296"/>
      <x:c r="K75" s="296"/>
      <x:c r="L75" s="296"/>
      <x:c r="M75" s="296"/>
      <x:c r="N75" s="296"/>
      <x:c r="O75" s="296"/>
      <x:c r="P75" s="296"/>
      <x:c r="Q75" s="173"/>
      <x:c r="R75" s="173"/>
      <x:c r="S75" s="173"/>
      <x:c r="T75" s="173"/>
      <x:c r="U75" s="173"/>
      <x:c r="V75" s="173"/>
      <x:c r="W75" s="173"/>
      <x:c r="X75" s="173"/>
      <x:c r="Y75" s="173"/>
      <x:c r="Z75" s="173"/>
    </x:row>
    <x:row r="76" ht="19.5" hidden="0" customHeight="1">
      <x:c r="A76" s="296"/>
      <x:c r="B76" s="296"/>
      <x:c r="C76" s="296"/>
      <x:c r="D76" s="296"/>
      <x:c r="E76" s="296"/>
      <x:c r="F76" s="296"/>
      <x:c r="G76" s="296"/>
      <x:c r="H76" s="296"/>
      <x:c r="I76" s="296"/>
      <x:c r="J76" s="296"/>
      <x:c r="K76" s="296"/>
      <x:c r="L76" s="296"/>
      <x:c r="M76" s="296"/>
      <x:c r="N76" s="296"/>
      <x:c r="O76" s="296"/>
      <x:c r="P76" s="296"/>
      <x:c r="Q76" s="173"/>
      <x:c r="R76" s="173"/>
      <x:c r="S76" s="173"/>
      <x:c r="T76" s="173"/>
      <x:c r="U76" s="173"/>
      <x:c r="V76" s="173"/>
      <x:c r="W76" s="173"/>
      <x:c r="X76" s="173"/>
      <x:c r="Y76" s="173"/>
      <x:c r="Z76" s="173"/>
    </x:row>
    <x:row r="77" ht="19.5" hidden="0" customHeight="1">
      <x:c r="A77" s="296"/>
      <x:c r="B77" s="296"/>
      <x:c r="C77" s="296"/>
      <x:c r="D77" s="296"/>
      <x:c r="E77" s="296"/>
      <x:c r="F77" s="296"/>
      <x:c r="G77" s="296"/>
      <x:c r="H77" s="296"/>
      <x:c r="I77" s="296"/>
      <x:c r="J77" s="296"/>
      <x:c r="K77" s="296"/>
      <x:c r="L77" s="296"/>
      <x:c r="M77" s="296"/>
      <x:c r="N77" s="296"/>
      <x:c r="O77" s="296"/>
      <x:c r="P77" s="296"/>
      <x:c r="Q77" s="173"/>
      <x:c r="R77" s="173"/>
      <x:c r="S77" s="173"/>
      <x:c r="T77" s="173"/>
      <x:c r="U77" s="173"/>
      <x:c r="V77" s="173"/>
      <x:c r="W77" s="173"/>
      <x:c r="X77" s="173"/>
      <x:c r="Y77" s="173"/>
      <x:c r="Z77" s="173"/>
    </x:row>
    <x:row r="78" ht="19.5" hidden="0" customHeight="1">
      <x:c r="A78" s="296"/>
      <x:c r="B78" s="296"/>
      <x:c r="C78" s="296"/>
      <x:c r="D78" s="296"/>
      <x:c r="E78" s="296"/>
      <x:c r="F78" s="296"/>
      <x:c r="G78" s="296"/>
      <x:c r="H78" s="296"/>
      <x:c r="I78" s="296"/>
      <x:c r="J78" s="296"/>
      <x:c r="K78" s="296"/>
      <x:c r="L78" s="296"/>
      <x:c r="M78" s="296"/>
      <x:c r="N78" s="296"/>
      <x:c r="O78" s="296"/>
      <x:c r="P78" s="296"/>
      <x:c r="Q78" s="173"/>
      <x:c r="R78" s="173"/>
      <x:c r="S78" s="173"/>
      <x:c r="T78" s="173"/>
      <x:c r="U78" s="173"/>
      <x:c r="V78" s="173"/>
      <x:c r="W78" s="173"/>
      <x:c r="X78" s="173"/>
      <x:c r="Y78" s="173"/>
      <x:c r="Z78" s="173"/>
    </x:row>
    <x:row r="79" ht="19.5" hidden="0" customHeight="1">
      <x:c r="A79" s="296"/>
      <x:c r="B79" s="296"/>
      <x:c r="C79" s="296"/>
      <x:c r="D79" s="296"/>
      <x:c r="E79" s="296"/>
      <x:c r="F79" s="296"/>
      <x:c r="G79" s="296"/>
      <x:c r="H79" s="296"/>
      <x:c r="I79" s="296"/>
      <x:c r="J79" s="296"/>
      <x:c r="K79" s="296"/>
      <x:c r="L79" s="296"/>
      <x:c r="M79" s="296"/>
      <x:c r="N79" s="296"/>
      <x:c r="O79" s="296"/>
      <x:c r="P79" s="296"/>
      <x:c r="Q79" s="173"/>
      <x:c r="R79" s="173"/>
      <x:c r="S79" s="173"/>
      <x:c r="T79" s="173"/>
      <x:c r="U79" s="173"/>
      <x:c r="V79" s="173"/>
      <x:c r="W79" s="173"/>
      <x:c r="X79" s="173"/>
      <x:c r="Y79" s="173"/>
      <x:c r="Z79" s="173"/>
    </x:row>
    <x:row r="80" ht="19.5" hidden="0" customHeight="1">
      <x:c r="A80" s="296"/>
      <x:c r="B80" s="296"/>
      <x:c r="C80" s="296"/>
      <x:c r="D80" s="296"/>
      <x:c r="E80" s="296"/>
      <x:c r="F80" s="296"/>
      <x:c r="G80" s="296"/>
      <x:c r="H80" s="296"/>
      <x:c r="I80" s="296"/>
      <x:c r="J80" s="296"/>
      <x:c r="K80" s="296"/>
      <x:c r="L80" s="296"/>
      <x:c r="M80" s="296"/>
      <x:c r="N80" s="296"/>
      <x:c r="O80" s="296"/>
      <x:c r="P80" s="296"/>
      <x:c r="Q80" s="173"/>
      <x:c r="R80" s="173"/>
      <x:c r="S80" s="173"/>
      <x:c r="T80" s="173"/>
      <x:c r="U80" s="173"/>
      <x:c r="V80" s="173"/>
      <x:c r="W80" s="173"/>
      <x:c r="X80" s="173"/>
      <x:c r="Y80" s="173"/>
      <x:c r="Z80" s="173"/>
    </x:row>
    <x:row r="81" ht="19.5" hidden="0" customHeight="1">
      <x:c r="A81" s="296"/>
      <x:c r="B81" s="296"/>
      <x:c r="C81" s="296"/>
      <x:c r="D81" s="296"/>
      <x:c r="E81" s="296"/>
      <x:c r="F81" s="296"/>
      <x:c r="G81" s="296"/>
      <x:c r="H81" s="296"/>
      <x:c r="I81" s="296"/>
      <x:c r="J81" s="296"/>
      <x:c r="K81" s="296"/>
      <x:c r="L81" s="296"/>
      <x:c r="M81" s="296"/>
      <x:c r="N81" s="296"/>
      <x:c r="O81" s="296"/>
      <x:c r="P81" s="296"/>
      <x:c r="Q81" s="173"/>
      <x:c r="R81" s="173"/>
      <x:c r="S81" s="173"/>
      <x:c r="T81" s="173"/>
      <x:c r="U81" s="173"/>
      <x:c r="V81" s="173"/>
      <x:c r="W81" s="173"/>
      <x:c r="X81" s="173"/>
      <x:c r="Y81" s="173"/>
      <x:c r="Z81" s="173"/>
    </x:row>
    <x:row r="82" ht="19.5" hidden="0" customHeight="1">
      <x:c r="A82" s="296"/>
      <x:c r="B82" s="296"/>
      <x:c r="C82" s="296"/>
      <x:c r="D82" s="296"/>
      <x:c r="E82" s="296"/>
      <x:c r="F82" s="296"/>
      <x:c r="G82" s="296"/>
      <x:c r="H82" s="296"/>
      <x:c r="I82" s="296"/>
      <x:c r="J82" s="296"/>
      <x:c r="K82" s="296"/>
      <x:c r="L82" s="296"/>
      <x:c r="M82" s="296"/>
      <x:c r="N82" s="296"/>
      <x:c r="O82" s="296"/>
      <x:c r="P82" s="296"/>
      <x:c r="Q82" s="173"/>
      <x:c r="R82" s="173"/>
      <x:c r="S82" s="173"/>
      <x:c r="T82" s="173"/>
      <x:c r="U82" s="173"/>
      <x:c r="V82" s="173"/>
      <x:c r="W82" s="173"/>
      <x:c r="X82" s="173"/>
      <x:c r="Y82" s="173"/>
      <x:c r="Z82" s="173"/>
    </x:row>
    <x:row r="83" ht="19.5" hidden="0" customHeight="1">
      <x:c r="A83" s="296"/>
      <x:c r="B83" s="296"/>
      <x:c r="C83" s="296"/>
      <x:c r="D83" s="296"/>
      <x:c r="E83" s="296"/>
      <x:c r="F83" s="296"/>
      <x:c r="G83" s="296"/>
      <x:c r="H83" s="296"/>
      <x:c r="I83" s="296"/>
      <x:c r="J83" s="296"/>
      <x:c r="K83" s="296"/>
      <x:c r="L83" s="296"/>
      <x:c r="M83" s="296"/>
      <x:c r="N83" s="296"/>
      <x:c r="O83" s="296"/>
      <x:c r="P83" s="296"/>
      <x:c r="Q83" s="173"/>
      <x:c r="R83" s="173"/>
      <x:c r="S83" s="173"/>
      <x:c r="T83" s="173"/>
      <x:c r="U83" s="173"/>
      <x:c r="V83" s="173"/>
      <x:c r="W83" s="173"/>
      <x:c r="X83" s="173"/>
      <x:c r="Y83" s="173"/>
      <x:c r="Z83" s="173"/>
    </x:row>
    <x:row r="84" ht="19.5" hidden="0" customHeight="1">
      <x:c r="A84" s="296"/>
      <x:c r="B84" s="296"/>
      <x:c r="C84" s="296"/>
      <x:c r="D84" s="296"/>
      <x:c r="E84" s="296"/>
      <x:c r="F84" s="296"/>
      <x:c r="G84" s="296"/>
      <x:c r="H84" s="296"/>
      <x:c r="I84" s="296"/>
      <x:c r="J84" s="296"/>
      <x:c r="K84" s="296"/>
      <x:c r="L84" s="296"/>
      <x:c r="M84" s="296"/>
      <x:c r="N84" s="296"/>
      <x:c r="O84" s="296"/>
      <x:c r="P84" s="296"/>
      <x:c r="Q84" s="173"/>
      <x:c r="R84" s="173"/>
      <x:c r="S84" s="173"/>
      <x:c r="T84" s="173"/>
      <x:c r="U84" s="173"/>
      <x:c r="V84" s="173"/>
      <x:c r="W84" s="173"/>
      <x:c r="X84" s="173"/>
      <x:c r="Y84" s="173"/>
      <x:c r="Z84" s="173"/>
    </x:row>
    <x:row r="85" ht="19.5" hidden="0" customHeight="1">
      <x:c r="A85" s="296"/>
      <x:c r="B85" s="296"/>
      <x:c r="C85" s="296"/>
      <x:c r="D85" s="296"/>
      <x:c r="E85" s="296"/>
      <x:c r="F85" s="296"/>
      <x:c r="G85" s="296"/>
      <x:c r="H85" s="296"/>
      <x:c r="I85" s="296"/>
      <x:c r="J85" s="296"/>
      <x:c r="K85" s="296"/>
      <x:c r="L85" s="296"/>
      <x:c r="M85" s="296"/>
      <x:c r="N85" s="296"/>
      <x:c r="O85" s="296"/>
      <x:c r="P85" s="296"/>
      <x:c r="Q85" s="173"/>
      <x:c r="R85" s="173"/>
      <x:c r="S85" s="173"/>
      <x:c r="T85" s="173"/>
      <x:c r="U85" s="173"/>
      <x:c r="V85" s="173"/>
      <x:c r="W85" s="173"/>
      <x:c r="X85" s="173"/>
      <x:c r="Y85" s="173"/>
      <x:c r="Z85" s="173"/>
    </x:row>
    <x:row r="86" ht="19.5" hidden="0" customHeight="1">
      <x:c r="A86" s="296"/>
      <x:c r="B86" s="296"/>
      <x:c r="C86" s="296"/>
      <x:c r="D86" s="296"/>
      <x:c r="E86" s="296"/>
      <x:c r="F86" s="296"/>
      <x:c r="G86" s="296"/>
      <x:c r="H86" s="296"/>
      <x:c r="I86" s="296"/>
      <x:c r="J86" s="296"/>
      <x:c r="K86" s="296"/>
      <x:c r="L86" s="296"/>
      <x:c r="M86" s="296"/>
      <x:c r="N86" s="296"/>
      <x:c r="O86" s="296"/>
      <x:c r="P86" s="296"/>
      <x:c r="Q86" s="173"/>
      <x:c r="R86" s="173"/>
      <x:c r="S86" s="173"/>
      <x:c r="T86" s="173"/>
      <x:c r="U86" s="173"/>
      <x:c r="V86" s="173"/>
      <x:c r="W86" s="173"/>
      <x:c r="X86" s="173"/>
      <x:c r="Y86" s="173"/>
      <x:c r="Z86" s="173"/>
    </x:row>
    <x:row r="87" ht="19.5" hidden="0" customHeight="1">
      <x:c r="A87" s="296"/>
      <x:c r="B87" s="296"/>
      <x:c r="C87" s="296"/>
      <x:c r="D87" s="296"/>
      <x:c r="E87" s="296"/>
      <x:c r="F87" s="296"/>
      <x:c r="G87" s="296"/>
      <x:c r="H87" s="296"/>
      <x:c r="I87" s="296"/>
      <x:c r="J87" s="296"/>
      <x:c r="K87" s="296"/>
      <x:c r="L87" s="296"/>
      <x:c r="M87" s="296"/>
      <x:c r="N87" s="296"/>
      <x:c r="O87" s="296"/>
      <x:c r="P87" s="296"/>
      <x:c r="Q87" s="173"/>
      <x:c r="R87" s="173"/>
      <x:c r="S87" s="173"/>
      <x:c r="T87" s="173"/>
      <x:c r="U87" s="173"/>
      <x:c r="V87" s="173"/>
      <x:c r="W87" s="173"/>
      <x:c r="X87" s="173"/>
      <x:c r="Y87" s="173"/>
      <x:c r="Z87" s="173"/>
    </x:row>
    <x:row r="88" ht="19.5" hidden="0" customHeight="1">
      <x:c r="A88" s="296"/>
      <x:c r="B88" s="296"/>
      <x:c r="C88" s="296"/>
      <x:c r="D88" s="296"/>
      <x:c r="E88" s="296"/>
      <x:c r="F88" s="296"/>
      <x:c r="G88" s="296"/>
      <x:c r="H88" s="296"/>
      <x:c r="I88" s="296"/>
      <x:c r="J88" s="296"/>
      <x:c r="K88" s="296"/>
      <x:c r="L88" s="296"/>
      <x:c r="M88" s="296"/>
      <x:c r="N88" s="296"/>
      <x:c r="O88" s="296"/>
      <x:c r="P88" s="296"/>
      <x:c r="Q88" s="173"/>
      <x:c r="R88" s="173"/>
      <x:c r="S88" s="173"/>
      <x:c r="T88" s="173"/>
      <x:c r="U88" s="173"/>
      <x:c r="V88" s="173"/>
      <x:c r="W88" s="173"/>
      <x:c r="X88" s="173"/>
      <x:c r="Y88" s="173"/>
      <x:c r="Z88" s="173"/>
    </x:row>
    <x:row r="89" ht="19.5" hidden="0" customHeight="1">
      <x:c r="A89" s="296"/>
      <x:c r="B89" s="296"/>
      <x:c r="C89" s="296"/>
      <x:c r="D89" s="296"/>
      <x:c r="E89" s="296"/>
      <x:c r="F89" s="296"/>
      <x:c r="G89" s="296"/>
      <x:c r="H89" s="296"/>
      <x:c r="I89" s="296"/>
      <x:c r="J89" s="296"/>
      <x:c r="K89" s="296"/>
      <x:c r="L89" s="296"/>
      <x:c r="M89" s="296"/>
      <x:c r="N89" s="296"/>
      <x:c r="O89" s="296"/>
      <x:c r="P89" s="296"/>
      <x:c r="Q89" s="173"/>
      <x:c r="R89" s="173"/>
      <x:c r="S89" s="173"/>
      <x:c r="T89" s="173"/>
      <x:c r="U89" s="173"/>
      <x:c r="V89" s="173"/>
      <x:c r="W89" s="173"/>
      <x:c r="X89" s="173"/>
      <x:c r="Y89" s="173"/>
      <x:c r="Z89" s="173"/>
    </x:row>
    <x:row r="90" ht="19.5" hidden="0" customHeight="1">
      <x:c r="A90" s="296"/>
      <x:c r="B90" s="296"/>
      <x:c r="C90" s="296"/>
      <x:c r="D90" s="296"/>
      <x:c r="E90" s="296"/>
      <x:c r="F90" s="296"/>
      <x:c r="G90" s="296"/>
      <x:c r="H90" s="296"/>
      <x:c r="I90" s="296"/>
      <x:c r="J90" s="296"/>
      <x:c r="K90" s="296"/>
      <x:c r="L90" s="296"/>
      <x:c r="M90" s="296"/>
      <x:c r="N90" s="296"/>
      <x:c r="O90" s="296"/>
      <x:c r="P90" s="296"/>
      <x:c r="Q90" s="173"/>
      <x:c r="R90" s="173"/>
      <x:c r="S90" s="173"/>
      <x:c r="T90" s="173"/>
      <x:c r="U90" s="173"/>
      <x:c r="V90" s="173"/>
      <x:c r="W90" s="173"/>
      <x:c r="X90" s="173"/>
      <x:c r="Y90" s="173"/>
      <x:c r="Z90" s="173"/>
    </x:row>
    <x:row r="91" ht="19.5" hidden="0" customHeight="1">
      <x:c r="A91" s="296"/>
      <x:c r="B91" s="296"/>
      <x:c r="C91" s="296"/>
      <x:c r="D91" s="296"/>
      <x:c r="E91" s="296"/>
      <x:c r="F91" s="296"/>
      <x:c r="G91" s="296"/>
      <x:c r="H91" s="296"/>
      <x:c r="I91" s="296"/>
      <x:c r="J91" s="296"/>
      <x:c r="K91" s="296"/>
      <x:c r="L91" s="296"/>
      <x:c r="M91" s="296"/>
      <x:c r="N91" s="296"/>
      <x:c r="O91" s="296"/>
      <x:c r="P91" s="296"/>
      <x:c r="Q91" s="173"/>
      <x:c r="R91" s="173"/>
      <x:c r="S91" s="173"/>
      <x:c r="T91" s="173"/>
      <x:c r="U91" s="173"/>
      <x:c r="V91" s="173"/>
      <x:c r="W91" s="173"/>
      <x:c r="X91" s="173"/>
      <x:c r="Y91" s="173"/>
      <x:c r="Z91" s="173"/>
    </x:row>
    <x:row r="92" ht="19.5" hidden="0" customHeight="1">
      <x:c r="A92" s="296"/>
      <x:c r="B92" s="296"/>
      <x:c r="C92" s="296"/>
      <x:c r="D92" s="296"/>
      <x:c r="E92" s="296"/>
      <x:c r="F92" s="296"/>
      <x:c r="G92" s="296"/>
      <x:c r="H92" s="296"/>
      <x:c r="I92" s="296"/>
      <x:c r="J92" s="296"/>
      <x:c r="K92" s="296"/>
      <x:c r="L92" s="296"/>
      <x:c r="M92" s="296"/>
      <x:c r="N92" s="296"/>
      <x:c r="O92" s="296"/>
      <x:c r="P92" s="296"/>
      <x:c r="Q92" s="173"/>
      <x:c r="R92" s="173"/>
      <x:c r="S92" s="173"/>
      <x:c r="T92" s="173"/>
      <x:c r="U92" s="173"/>
      <x:c r="V92" s="173"/>
      <x:c r="W92" s="173"/>
      <x:c r="X92" s="173"/>
      <x:c r="Y92" s="173"/>
      <x:c r="Z92" s="173"/>
    </x:row>
    <x:row r="93" ht="19.5" hidden="0" customHeight="1">
      <x:c r="A93" s="296"/>
      <x:c r="B93" s="296"/>
      <x:c r="C93" s="296"/>
      <x:c r="D93" s="296"/>
      <x:c r="E93" s="296"/>
      <x:c r="F93" s="296"/>
      <x:c r="G93" s="296"/>
      <x:c r="H93" s="296"/>
      <x:c r="I93" s="296"/>
      <x:c r="J93" s="296"/>
      <x:c r="K93" s="296"/>
      <x:c r="L93" s="296"/>
      <x:c r="M93" s="296"/>
      <x:c r="N93" s="296"/>
      <x:c r="O93" s="296"/>
      <x:c r="P93" s="296"/>
      <x:c r="Q93" s="173"/>
      <x:c r="R93" s="173"/>
      <x:c r="S93" s="173"/>
      <x:c r="T93" s="173"/>
      <x:c r="U93" s="173"/>
      <x:c r="V93" s="173"/>
      <x:c r="W93" s="173"/>
      <x:c r="X93" s="173"/>
      <x:c r="Y93" s="173"/>
      <x:c r="Z93" s="173"/>
    </x:row>
    <x:row r="94" ht="19.5" hidden="0" customHeight="1">
      <x:c r="A94" s="296"/>
      <x:c r="B94" s="296"/>
      <x:c r="C94" s="296"/>
      <x:c r="D94" s="296"/>
      <x:c r="E94" s="296"/>
      <x:c r="F94" s="296"/>
      <x:c r="G94" s="296"/>
      <x:c r="H94" s="296"/>
      <x:c r="I94" s="296"/>
      <x:c r="J94" s="296"/>
      <x:c r="K94" s="296"/>
      <x:c r="L94" s="296"/>
      <x:c r="M94" s="296"/>
      <x:c r="N94" s="296"/>
      <x:c r="O94" s="296"/>
      <x:c r="P94" s="296"/>
      <x:c r="Q94" s="173"/>
      <x:c r="R94" s="173"/>
      <x:c r="S94" s="173"/>
      <x:c r="T94" s="173"/>
      <x:c r="U94" s="173"/>
      <x:c r="V94" s="173"/>
      <x:c r="W94" s="173"/>
      <x:c r="X94" s="173"/>
      <x:c r="Y94" s="173"/>
      <x:c r="Z94" s="173"/>
    </x:row>
    <x:row r="95" ht="19.5" hidden="0" customHeight="1">
      <x:c r="A95" s="296"/>
      <x:c r="B95" s="296"/>
      <x:c r="C95" s="296"/>
      <x:c r="D95" s="296"/>
      <x:c r="E95" s="296"/>
      <x:c r="F95" s="296"/>
      <x:c r="G95" s="296"/>
      <x:c r="H95" s="296"/>
      <x:c r="I95" s="296"/>
      <x:c r="J95" s="296"/>
      <x:c r="K95" s="296"/>
      <x:c r="L95" s="296"/>
      <x:c r="M95" s="296"/>
      <x:c r="N95" s="296"/>
      <x:c r="O95" s="296"/>
      <x:c r="P95" s="296"/>
      <x:c r="Q95" s="173"/>
      <x:c r="R95" s="173"/>
      <x:c r="S95" s="173"/>
      <x:c r="T95" s="173"/>
      <x:c r="U95" s="173"/>
      <x:c r="V95" s="173"/>
      <x:c r="W95" s="173"/>
      <x:c r="X95" s="173"/>
      <x:c r="Y95" s="173"/>
      <x:c r="Z95" s="173"/>
    </x:row>
    <x:row r="96" ht="19.5" hidden="0" customHeight="1">
      <x:c r="A96" s="296"/>
      <x:c r="B96" s="296"/>
      <x:c r="C96" s="296"/>
      <x:c r="D96" s="296"/>
      <x:c r="E96" s="296"/>
      <x:c r="F96" s="296"/>
      <x:c r="G96" s="296"/>
      <x:c r="H96" s="296"/>
      <x:c r="I96" s="296"/>
      <x:c r="J96" s="296"/>
      <x:c r="K96" s="296"/>
      <x:c r="L96" s="296"/>
      <x:c r="M96" s="296"/>
      <x:c r="N96" s="296"/>
      <x:c r="O96" s="296"/>
      <x:c r="P96" s="296"/>
      <x:c r="Q96" s="173"/>
      <x:c r="R96" s="173"/>
      <x:c r="S96" s="173"/>
      <x:c r="T96" s="173"/>
      <x:c r="U96" s="173"/>
      <x:c r="V96" s="173"/>
      <x:c r="W96" s="173"/>
      <x:c r="X96" s="173"/>
      <x:c r="Y96" s="173"/>
      <x:c r="Z96" s="173"/>
    </x:row>
    <x:row r="97" ht="19.5" hidden="0" customHeight="1">
      <x:c r="A97" s="296"/>
      <x:c r="B97" s="296"/>
      <x:c r="C97" s="296"/>
      <x:c r="D97" s="296"/>
      <x:c r="E97" s="296"/>
      <x:c r="F97" s="296"/>
      <x:c r="G97" s="296"/>
      <x:c r="H97" s="296"/>
      <x:c r="I97" s="296"/>
      <x:c r="J97" s="296"/>
      <x:c r="K97" s="296"/>
      <x:c r="L97" s="296"/>
      <x:c r="M97" s="296"/>
      <x:c r="N97" s="296"/>
      <x:c r="O97" s="296"/>
      <x:c r="P97" s="296"/>
      <x:c r="Q97" s="173"/>
      <x:c r="R97" s="173"/>
      <x:c r="S97" s="173"/>
      <x:c r="T97" s="173"/>
      <x:c r="U97" s="173"/>
      <x:c r="V97" s="173"/>
      <x:c r="W97" s="173"/>
      <x:c r="X97" s="173"/>
      <x:c r="Y97" s="173"/>
      <x:c r="Z97" s="173"/>
    </x:row>
    <x:row r="98" ht="19.5" hidden="0" customHeight="1">
      <x:c r="A98" s="296"/>
      <x:c r="B98" s="296"/>
      <x:c r="C98" s="296"/>
      <x:c r="D98" s="296"/>
      <x:c r="E98" s="296"/>
      <x:c r="F98" s="296"/>
      <x:c r="G98" s="296"/>
      <x:c r="H98" s="296"/>
      <x:c r="I98" s="296"/>
      <x:c r="J98" s="296"/>
      <x:c r="K98" s="296"/>
      <x:c r="L98" s="296"/>
      <x:c r="M98" s="296"/>
      <x:c r="N98" s="296"/>
      <x:c r="O98" s="296"/>
      <x:c r="P98" s="296"/>
      <x:c r="Q98" s="173"/>
      <x:c r="R98" s="173"/>
      <x:c r="S98" s="173"/>
      <x:c r="T98" s="173"/>
      <x:c r="U98" s="173"/>
      <x:c r="V98" s="173"/>
      <x:c r="W98" s="173"/>
      <x:c r="X98" s="173"/>
      <x:c r="Y98" s="173"/>
      <x:c r="Z98" s="173"/>
    </x:row>
    <x:row r="99" ht="19.5" hidden="0" customHeight="1">
      <x:c r="A99" s="296"/>
      <x:c r="B99" s="296"/>
      <x:c r="C99" s="296"/>
      <x:c r="D99" s="296"/>
      <x:c r="E99" s="296"/>
      <x:c r="F99" s="296"/>
      <x:c r="G99" s="296"/>
      <x:c r="H99" s="296"/>
      <x:c r="I99" s="296"/>
      <x:c r="J99" s="296"/>
      <x:c r="K99" s="296"/>
      <x:c r="L99" s="296"/>
      <x:c r="M99" s="296"/>
      <x:c r="N99" s="296"/>
      <x:c r="O99" s="296"/>
      <x:c r="P99" s="296"/>
      <x:c r="Q99" s="173"/>
      <x:c r="R99" s="173"/>
      <x:c r="S99" s="173"/>
      <x:c r="T99" s="173"/>
      <x:c r="U99" s="173"/>
      <x:c r="V99" s="173"/>
      <x:c r="W99" s="173"/>
      <x:c r="X99" s="173"/>
      <x:c r="Y99" s="173"/>
      <x:c r="Z99" s="173"/>
    </x:row>
    <x:row r="100" ht="19.5" hidden="0" customHeight="1">
      <x:c r="A100" s="296"/>
      <x:c r="B100" s="296"/>
      <x:c r="C100" s="296"/>
      <x:c r="D100" s="296"/>
      <x:c r="E100" s="296"/>
      <x:c r="F100" s="296"/>
      <x:c r="G100" s="296"/>
      <x:c r="H100" s="296"/>
      <x:c r="I100" s="296"/>
      <x:c r="J100" s="296"/>
      <x:c r="K100" s="296"/>
      <x:c r="L100" s="296"/>
      <x:c r="M100" s="296"/>
      <x:c r="N100" s="296"/>
      <x:c r="O100" s="296"/>
      <x:c r="P100" s="296"/>
      <x:c r="Q100" s="173"/>
      <x:c r="R100" s="173"/>
      <x:c r="S100" s="173"/>
      <x:c r="T100" s="173"/>
      <x:c r="U100" s="173"/>
      <x:c r="V100" s="173"/>
      <x:c r="W100" s="173"/>
      <x:c r="X100" s="173"/>
      <x:c r="Y100" s="173"/>
      <x:c r="Z100" s="173"/>
    </x:row>
    <x:row r="101" ht="19.5" hidden="0" customHeight="1">
      <x:c r="A101" s="296"/>
      <x:c r="B101" s="296"/>
      <x:c r="C101" s="296"/>
      <x:c r="D101" s="296"/>
      <x:c r="E101" s="296"/>
      <x:c r="F101" s="296"/>
      <x:c r="G101" s="296"/>
      <x:c r="H101" s="296"/>
      <x:c r="I101" s="296"/>
      <x:c r="J101" s="296"/>
      <x:c r="K101" s="296"/>
      <x:c r="L101" s="296"/>
      <x:c r="M101" s="296"/>
      <x:c r="N101" s="296"/>
      <x:c r="O101" s="296"/>
      <x:c r="P101" s="296"/>
      <x:c r="Q101" s="173"/>
      <x:c r="R101" s="173"/>
      <x:c r="S101" s="173"/>
      <x:c r="T101" s="173"/>
      <x:c r="U101" s="173"/>
      <x:c r="V101" s="173"/>
      <x:c r="W101" s="173"/>
      <x:c r="X101" s="173"/>
      <x:c r="Y101" s="173"/>
      <x:c r="Z101" s="173"/>
    </x:row>
    <x:row r="102" ht="19.5" hidden="0" customHeight="1">
      <x:c r="A102" s="296"/>
      <x:c r="B102" s="296"/>
      <x:c r="C102" s="296"/>
      <x:c r="D102" s="296"/>
      <x:c r="E102" s="296"/>
      <x:c r="F102" s="296"/>
      <x:c r="G102" s="296"/>
      <x:c r="H102" s="296"/>
      <x:c r="I102" s="296"/>
      <x:c r="J102" s="296"/>
      <x:c r="K102" s="296"/>
      <x:c r="L102" s="296"/>
      <x:c r="M102" s="296"/>
      <x:c r="N102" s="296"/>
      <x:c r="O102" s="296"/>
      <x:c r="P102" s="296"/>
      <x:c r="Q102" s="173"/>
      <x:c r="R102" s="173"/>
      <x:c r="S102" s="173"/>
      <x:c r="T102" s="173"/>
      <x:c r="U102" s="173"/>
      <x:c r="V102" s="173"/>
      <x:c r="W102" s="173"/>
      <x:c r="X102" s="173"/>
      <x:c r="Y102" s="173"/>
      <x:c r="Z102" s="173"/>
    </x:row>
    <x:row r="103" ht="19.5" hidden="0" customHeight="1">
      <x:c r="A103" s="296"/>
      <x:c r="B103" s="296"/>
      <x:c r="C103" s="296"/>
      <x:c r="D103" s="296"/>
      <x:c r="E103" s="296"/>
      <x:c r="F103" s="296"/>
      <x:c r="G103" s="296"/>
      <x:c r="H103" s="296"/>
      <x:c r="I103" s="296"/>
      <x:c r="J103" s="296"/>
      <x:c r="K103" s="296"/>
      <x:c r="L103" s="296"/>
      <x:c r="M103" s="296"/>
      <x:c r="N103" s="296"/>
      <x:c r="O103" s="296"/>
      <x:c r="P103" s="296"/>
      <x:c r="Q103" s="173"/>
      <x:c r="R103" s="173"/>
      <x:c r="S103" s="173"/>
      <x:c r="T103" s="173"/>
      <x:c r="U103" s="173"/>
      <x:c r="V103" s="173"/>
      <x:c r="W103" s="173"/>
      <x:c r="X103" s="173"/>
      <x:c r="Y103" s="173"/>
      <x:c r="Z103" s="173"/>
    </x:row>
    <x:row r="104" ht="19.5" hidden="0" customHeight="1">
      <x:c r="A104" s="296"/>
      <x:c r="B104" s="296"/>
      <x:c r="C104" s="296"/>
      <x:c r="D104" s="296"/>
      <x:c r="E104" s="296"/>
      <x:c r="F104" s="296"/>
      <x:c r="G104" s="296"/>
      <x:c r="H104" s="296"/>
      <x:c r="I104" s="296"/>
      <x:c r="J104" s="296"/>
      <x:c r="K104" s="296"/>
      <x:c r="L104" s="296"/>
      <x:c r="M104" s="296"/>
      <x:c r="N104" s="296"/>
      <x:c r="O104" s="296"/>
      <x:c r="P104" s="296"/>
      <x:c r="Q104" s="173"/>
      <x:c r="R104" s="173"/>
      <x:c r="S104" s="173"/>
      <x:c r="T104" s="173"/>
      <x:c r="U104" s="173"/>
      <x:c r="V104" s="173"/>
      <x:c r="W104" s="173"/>
      <x:c r="X104" s="173"/>
      <x:c r="Y104" s="173"/>
      <x:c r="Z104" s="173"/>
    </x:row>
    <x:row r="105" ht="19.5" hidden="0" customHeight="1">
      <x:c r="A105" s="296"/>
      <x:c r="B105" s="296"/>
      <x:c r="C105" s="296"/>
      <x:c r="D105" s="296"/>
      <x:c r="E105" s="296"/>
      <x:c r="F105" s="296"/>
      <x:c r="G105" s="296"/>
      <x:c r="H105" s="296"/>
      <x:c r="I105" s="296"/>
      <x:c r="J105" s="296"/>
      <x:c r="K105" s="296"/>
      <x:c r="L105" s="296"/>
      <x:c r="M105" s="296"/>
      <x:c r="N105" s="296"/>
      <x:c r="O105" s="296"/>
      <x:c r="P105" s="296"/>
      <x:c r="Q105" s="173"/>
      <x:c r="R105" s="173"/>
      <x:c r="S105" s="173"/>
      <x:c r="T105" s="173"/>
      <x:c r="U105" s="173"/>
      <x:c r="V105" s="173"/>
      <x:c r="W105" s="173"/>
      <x:c r="X105" s="173"/>
      <x:c r="Y105" s="173"/>
      <x:c r="Z105" s="173"/>
    </x:row>
    <x:row r="106" ht="19.5" hidden="0" customHeight="1">
      <x:c r="A106" s="296"/>
      <x:c r="B106" s="296"/>
      <x:c r="C106" s="296"/>
      <x:c r="D106" s="296"/>
      <x:c r="E106" s="296"/>
      <x:c r="F106" s="296"/>
      <x:c r="G106" s="296"/>
      <x:c r="H106" s="296"/>
      <x:c r="I106" s="296"/>
      <x:c r="J106" s="296"/>
      <x:c r="K106" s="296"/>
      <x:c r="L106" s="296"/>
      <x:c r="M106" s="296"/>
      <x:c r="N106" s="296"/>
      <x:c r="O106" s="296"/>
      <x:c r="P106" s="296"/>
      <x:c r="Q106" s="173"/>
      <x:c r="R106" s="173"/>
      <x:c r="S106" s="173"/>
      <x:c r="T106" s="173"/>
      <x:c r="U106" s="173"/>
      <x:c r="V106" s="173"/>
      <x:c r="W106" s="173"/>
      <x:c r="X106" s="173"/>
      <x:c r="Y106" s="173"/>
      <x:c r="Z106" s="173"/>
    </x:row>
    <x:row r="107" ht="19.5" hidden="0" customHeight="1">
      <x:c r="A107" s="296"/>
      <x:c r="B107" s="296"/>
      <x:c r="C107" s="296"/>
      <x:c r="D107" s="296"/>
      <x:c r="E107" s="296"/>
      <x:c r="F107" s="296"/>
      <x:c r="G107" s="296"/>
      <x:c r="H107" s="296"/>
      <x:c r="I107" s="296"/>
      <x:c r="J107" s="296"/>
      <x:c r="K107" s="296"/>
      <x:c r="L107" s="296"/>
      <x:c r="M107" s="296"/>
      <x:c r="N107" s="296"/>
      <x:c r="O107" s="296"/>
      <x:c r="P107" s="296"/>
      <x:c r="Q107" s="173"/>
      <x:c r="R107" s="173"/>
      <x:c r="S107" s="173"/>
      <x:c r="T107" s="173"/>
      <x:c r="U107" s="173"/>
      <x:c r="V107" s="173"/>
      <x:c r="W107" s="173"/>
      <x:c r="X107" s="173"/>
      <x:c r="Y107" s="173"/>
      <x:c r="Z107" s="173"/>
    </x:row>
    <x:row r="108" ht="19.5" hidden="0" customHeight="1">
      <x:c r="A108" s="296"/>
      <x:c r="B108" s="296"/>
      <x:c r="C108" s="296"/>
      <x:c r="D108" s="296"/>
      <x:c r="E108" s="296"/>
      <x:c r="F108" s="296"/>
      <x:c r="G108" s="296"/>
      <x:c r="H108" s="296"/>
      <x:c r="I108" s="296"/>
      <x:c r="J108" s="296"/>
      <x:c r="K108" s="296"/>
      <x:c r="L108" s="296"/>
      <x:c r="M108" s="296"/>
      <x:c r="N108" s="296"/>
      <x:c r="O108" s="296"/>
      <x:c r="P108" s="296"/>
      <x:c r="Q108" s="173"/>
      <x:c r="R108" s="173"/>
      <x:c r="S108" s="173"/>
      <x:c r="T108" s="173"/>
      <x:c r="U108" s="173"/>
      <x:c r="V108" s="173"/>
      <x:c r="W108" s="173"/>
      <x:c r="X108" s="173"/>
      <x:c r="Y108" s="173"/>
      <x:c r="Z108" s="173"/>
    </x:row>
    <x:row r="109" ht="19.5" hidden="0" customHeight="1">
      <x:c r="A109" s="296"/>
      <x:c r="B109" s="296"/>
      <x:c r="C109" s="296"/>
      <x:c r="D109" s="296"/>
      <x:c r="E109" s="296"/>
      <x:c r="F109" s="296"/>
      <x:c r="G109" s="296"/>
      <x:c r="H109" s="296"/>
      <x:c r="I109" s="296"/>
      <x:c r="J109" s="296"/>
      <x:c r="K109" s="296"/>
      <x:c r="L109" s="296"/>
      <x:c r="M109" s="296"/>
      <x:c r="N109" s="296"/>
      <x:c r="O109" s="296"/>
      <x:c r="P109" s="296"/>
      <x:c r="Q109" s="173"/>
      <x:c r="R109" s="173"/>
      <x:c r="S109" s="173"/>
      <x:c r="T109" s="173"/>
      <x:c r="U109" s="173"/>
      <x:c r="V109" s="173"/>
      <x:c r="W109" s="173"/>
      <x:c r="X109" s="173"/>
      <x:c r="Y109" s="173"/>
      <x:c r="Z109" s="173"/>
    </x:row>
    <x:row r="110" ht="19.5" hidden="0" customHeight="1">
      <x:c r="A110" s="296"/>
      <x:c r="B110" s="296"/>
      <x:c r="C110" s="296"/>
      <x:c r="D110" s="296"/>
      <x:c r="E110" s="296"/>
      <x:c r="F110" s="296"/>
      <x:c r="G110" s="296"/>
      <x:c r="H110" s="296"/>
      <x:c r="I110" s="296"/>
      <x:c r="J110" s="296"/>
      <x:c r="K110" s="296"/>
      <x:c r="L110" s="296"/>
      <x:c r="M110" s="296"/>
      <x:c r="N110" s="296"/>
      <x:c r="O110" s="296"/>
      <x:c r="P110" s="296"/>
      <x:c r="Q110" s="173"/>
      <x:c r="R110" s="173"/>
      <x:c r="S110" s="173"/>
      <x:c r="T110" s="173"/>
      <x:c r="U110" s="173"/>
      <x:c r="V110" s="173"/>
      <x:c r="W110" s="173"/>
      <x:c r="X110" s="173"/>
      <x:c r="Y110" s="173"/>
      <x:c r="Z110" s="173"/>
    </x:row>
    <x:row r="111" ht="19.5" hidden="0" customHeight="1">
      <x:c r="A111" s="296"/>
      <x:c r="B111" s="296"/>
      <x:c r="C111" s="296"/>
      <x:c r="D111" s="296"/>
      <x:c r="E111" s="296"/>
      <x:c r="F111" s="296"/>
      <x:c r="G111" s="296"/>
      <x:c r="H111" s="296"/>
      <x:c r="I111" s="296"/>
      <x:c r="J111" s="296"/>
      <x:c r="K111" s="296"/>
      <x:c r="L111" s="296"/>
      <x:c r="M111" s="296"/>
      <x:c r="N111" s="296"/>
      <x:c r="O111" s="296"/>
      <x:c r="P111" s="296"/>
      <x:c r="Q111" s="173"/>
      <x:c r="R111" s="173"/>
      <x:c r="S111" s="173"/>
      <x:c r="T111" s="173"/>
      <x:c r="U111" s="173"/>
      <x:c r="V111" s="173"/>
      <x:c r="W111" s="173"/>
      <x:c r="X111" s="173"/>
      <x:c r="Y111" s="173"/>
      <x:c r="Z111" s="173"/>
    </x:row>
    <x:row r="112" ht="19.5" hidden="0" customHeight="1">
      <x:c r="A112" s="296"/>
      <x:c r="B112" s="296"/>
      <x:c r="C112" s="296"/>
      <x:c r="D112" s="296"/>
      <x:c r="E112" s="296"/>
      <x:c r="F112" s="296"/>
      <x:c r="G112" s="296"/>
      <x:c r="H112" s="296"/>
      <x:c r="I112" s="296"/>
      <x:c r="J112" s="296"/>
      <x:c r="K112" s="296"/>
      <x:c r="L112" s="296"/>
      <x:c r="M112" s="296"/>
      <x:c r="N112" s="296"/>
      <x:c r="O112" s="296"/>
      <x:c r="P112" s="296"/>
      <x:c r="Q112" s="173"/>
      <x:c r="R112" s="173"/>
      <x:c r="S112" s="173"/>
      <x:c r="T112" s="173"/>
      <x:c r="U112" s="173"/>
      <x:c r="V112" s="173"/>
      <x:c r="W112" s="173"/>
      <x:c r="X112" s="173"/>
      <x:c r="Y112" s="173"/>
      <x:c r="Z112" s="173"/>
    </x:row>
    <x:row r="113" ht="19.5" hidden="0" customHeight="1">
      <x:c r="A113" s="296"/>
      <x:c r="B113" s="296"/>
      <x:c r="C113" s="296"/>
      <x:c r="D113" s="296"/>
      <x:c r="E113" s="296"/>
      <x:c r="F113" s="296"/>
      <x:c r="G113" s="296"/>
      <x:c r="H113" s="296"/>
      <x:c r="I113" s="296"/>
      <x:c r="J113" s="296"/>
      <x:c r="K113" s="296"/>
      <x:c r="L113" s="296"/>
      <x:c r="M113" s="296"/>
      <x:c r="N113" s="296"/>
      <x:c r="O113" s="296"/>
      <x:c r="P113" s="296"/>
      <x:c r="Q113" s="173"/>
      <x:c r="R113" s="173"/>
      <x:c r="S113" s="173"/>
      <x:c r="T113" s="173"/>
      <x:c r="U113" s="173"/>
      <x:c r="V113" s="173"/>
      <x:c r="W113" s="173"/>
      <x:c r="X113" s="173"/>
      <x:c r="Y113" s="173"/>
      <x:c r="Z113" s="173"/>
    </x:row>
    <x:row r="114" ht="19.5" hidden="0" customHeight="1">
      <x:c r="A114" s="296"/>
      <x:c r="B114" s="296"/>
      <x:c r="C114" s="296"/>
      <x:c r="D114" s="296"/>
      <x:c r="E114" s="296"/>
      <x:c r="F114" s="296"/>
      <x:c r="G114" s="296"/>
      <x:c r="H114" s="296"/>
      <x:c r="I114" s="296"/>
      <x:c r="J114" s="296"/>
      <x:c r="K114" s="296"/>
      <x:c r="L114" s="296"/>
      <x:c r="M114" s="296"/>
      <x:c r="N114" s="296"/>
      <x:c r="O114" s="296"/>
      <x:c r="P114" s="296"/>
      <x:c r="Q114" s="173"/>
      <x:c r="R114" s="173"/>
      <x:c r="S114" s="173"/>
      <x:c r="T114" s="173"/>
      <x:c r="U114" s="173"/>
      <x:c r="V114" s="173"/>
      <x:c r="W114" s="173"/>
      <x:c r="X114" s="173"/>
      <x:c r="Y114" s="173"/>
      <x:c r="Z114" s="173"/>
    </x:row>
    <x:row r="115" ht="19.5" hidden="0" customHeight="1">
      <x:c r="A115" s="296"/>
      <x:c r="B115" s="296"/>
      <x:c r="C115" s="296"/>
      <x:c r="D115" s="296"/>
      <x:c r="E115" s="296"/>
      <x:c r="F115" s="296"/>
      <x:c r="G115" s="296"/>
      <x:c r="H115" s="296"/>
      <x:c r="I115" s="296"/>
      <x:c r="J115" s="296"/>
      <x:c r="K115" s="296"/>
      <x:c r="L115" s="296"/>
      <x:c r="M115" s="296"/>
      <x:c r="N115" s="296"/>
      <x:c r="O115" s="296"/>
      <x:c r="P115" s="296"/>
      <x:c r="Q115" s="173"/>
      <x:c r="R115" s="173"/>
      <x:c r="S115" s="173"/>
      <x:c r="T115" s="173"/>
      <x:c r="U115" s="173"/>
      <x:c r="V115" s="173"/>
      <x:c r="W115" s="173"/>
      <x:c r="X115" s="173"/>
      <x:c r="Y115" s="173"/>
      <x:c r="Z115" s="173"/>
    </x:row>
    <x:row r="116" ht="19.5" hidden="0" customHeight="1">
      <x:c r="A116" s="296"/>
      <x:c r="B116" s="296"/>
      <x:c r="C116" s="296"/>
      <x:c r="D116" s="296"/>
      <x:c r="E116" s="296"/>
      <x:c r="F116" s="296"/>
      <x:c r="G116" s="296"/>
      <x:c r="H116" s="296"/>
      <x:c r="I116" s="296"/>
      <x:c r="J116" s="296"/>
      <x:c r="K116" s="296"/>
      <x:c r="L116" s="296"/>
      <x:c r="M116" s="296"/>
      <x:c r="N116" s="296"/>
      <x:c r="O116" s="296"/>
      <x:c r="P116" s="296"/>
      <x:c r="Q116" s="173"/>
      <x:c r="R116" s="173"/>
      <x:c r="S116" s="173"/>
      <x:c r="T116" s="173"/>
      <x:c r="U116" s="173"/>
      <x:c r="V116" s="173"/>
      <x:c r="W116" s="173"/>
      <x:c r="X116" s="173"/>
      <x:c r="Y116" s="173"/>
      <x:c r="Z116" s="173"/>
    </x:row>
    <x:row r="117" ht="19.5" hidden="0" customHeight="1">
      <x:c r="A117" s="296"/>
      <x:c r="B117" s="296"/>
      <x:c r="C117" s="296"/>
      <x:c r="D117" s="296"/>
      <x:c r="E117" s="296"/>
      <x:c r="F117" s="296"/>
      <x:c r="G117" s="296"/>
      <x:c r="H117" s="296"/>
      <x:c r="I117" s="296"/>
      <x:c r="J117" s="296"/>
      <x:c r="K117" s="296"/>
      <x:c r="L117" s="296"/>
      <x:c r="M117" s="296"/>
      <x:c r="N117" s="296"/>
      <x:c r="O117" s="296"/>
      <x:c r="P117" s="296"/>
      <x:c r="Q117" s="173"/>
      <x:c r="R117" s="173"/>
      <x:c r="S117" s="173"/>
      <x:c r="T117" s="173"/>
      <x:c r="U117" s="173"/>
      <x:c r="V117" s="173"/>
      <x:c r="W117" s="173"/>
      <x:c r="X117" s="173"/>
      <x:c r="Y117" s="173"/>
      <x:c r="Z117" s="173"/>
    </x:row>
    <x:row r="118" ht="19.5" hidden="0" customHeight="1">
      <x:c r="A118" s="296"/>
      <x:c r="B118" s="296"/>
      <x:c r="C118" s="296"/>
      <x:c r="D118" s="296"/>
      <x:c r="E118" s="296"/>
      <x:c r="F118" s="296"/>
      <x:c r="G118" s="296"/>
      <x:c r="H118" s="296"/>
      <x:c r="I118" s="296"/>
      <x:c r="J118" s="296"/>
      <x:c r="K118" s="296"/>
      <x:c r="L118" s="296"/>
      <x:c r="M118" s="296"/>
      <x:c r="N118" s="296"/>
      <x:c r="O118" s="296"/>
      <x:c r="P118" s="296"/>
      <x:c r="Q118" s="173"/>
      <x:c r="R118" s="173"/>
      <x:c r="S118" s="173"/>
      <x:c r="T118" s="173"/>
      <x:c r="U118" s="173"/>
      <x:c r="V118" s="173"/>
      <x:c r="W118" s="173"/>
      <x:c r="X118" s="173"/>
      <x:c r="Y118" s="173"/>
      <x:c r="Z118" s="173"/>
    </x:row>
    <x:row r="119" ht="19.5" hidden="0" customHeight="1">
      <x:c r="A119" s="296"/>
      <x:c r="B119" s="296"/>
      <x:c r="C119" s="296"/>
      <x:c r="D119" s="296"/>
      <x:c r="E119" s="296"/>
      <x:c r="F119" s="296"/>
      <x:c r="G119" s="296"/>
      <x:c r="H119" s="296"/>
      <x:c r="I119" s="296"/>
      <x:c r="J119" s="296"/>
      <x:c r="K119" s="296"/>
      <x:c r="L119" s="296"/>
      <x:c r="M119" s="296"/>
      <x:c r="N119" s="296"/>
      <x:c r="O119" s="296"/>
      <x:c r="P119" s="296"/>
      <x:c r="Q119" s="173"/>
      <x:c r="R119" s="173"/>
      <x:c r="S119" s="173"/>
      <x:c r="T119" s="173"/>
      <x:c r="U119" s="173"/>
      <x:c r="V119" s="173"/>
      <x:c r="W119" s="173"/>
      <x:c r="X119" s="173"/>
      <x:c r="Y119" s="173"/>
      <x:c r="Z119" s="173"/>
    </x:row>
    <x:row r="120" ht="19.5" hidden="0" customHeight="1">
      <x:c r="A120" s="296"/>
      <x:c r="B120" s="296"/>
      <x:c r="C120" s="296"/>
      <x:c r="D120" s="296"/>
      <x:c r="E120" s="296"/>
      <x:c r="F120" s="296"/>
      <x:c r="G120" s="296"/>
      <x:c r="H120" s="296"/>
      <x:c r="I120" s="296"/>
      <x:c r="J120" s="296"/>
      <x:c r="K120" s="296"/>
      <x:c r="L120" s="296"/>
      <x:c r="M120" s="296"/>
      <x:c r="N120" s="296"/>
      <x:c r="O120" s="296"/>
      <x:c r="P120" s="296"/>
      <x:c r="Q120" s="173"/>
      <x:c r="R120" s="173"/>
      <x:c r="S120" s="173"/>
      <x:c r="T120" s="173"/>
      <x:c r="U120" s="173"/>
      <x:c r="V120" s="173"/>
      <x:c r="W120" s="173"/>
      <x:c r="X120" s="173"/>
      <x:c r="Y120" s="173"/>
      <x:c r="Z120" s="173"/>
    </x:row>
    <x:row r="121" ht="19.5" hidden="0" customHeight="1">
      <x:c r="A121" s="296"/>
      <x:c r="B121" s="296"/>
      <x:c r="C121" s="296"/>
      <x:c r="D121" s="296"/>
      <x:c r="E121" s="296"/>
      <x:c r="F121" s="296"/>
      <x:c r="G121" s="296"/>
      <x:c r="H121" s="296"/>
      <x:c r="I121" s="296"/>
      <x:c r="J121" s="296"/>
      <x:c r="K121" s="296"/>
      <x:c r="L121" s="296"/>
      <x:c r="M121" s="296"/>
      <x:c r="N121" s="296"/>
      <x:c r="O121" s="296"/>
      <x:c r="P121" s="296"/>
      <x:c r="Q121" s="173"/>
      <x:c r="R121" s="173"/>
      <x:c r="S121" s="173"/>
      <x:c r="T121" s="173"/>
      <x:c r="U121" s="173"/>
      <x:c r="V121" s="173"/>
      <x:c r="W121" s="173"/>
      <x:c r="X121" s="173"/>
      <x:c r="Y121" s="173"/>
      <x:c r="Z121" s="173"/>
    </x:row>
    <x:row r="122" ht="19.5" hidden="0" customHeight="1">
      <x:c r="A122" s="296"/>
      <x:c r="B122" s="296"/>
      <x:c r="C122" s="296"/>
      <x:c r="D122" s="296"/>
      <x:c r="E122" s="296"/>
      <x:c r="F122" s="296"/>
      <x:c r="G122" s="296"/>
      <x:c r="H122" s="296"/>
      <x:c r="I122" s="296"/>
      <x:c r="J122" s="296"/>
      <x:c r="K122" s="296"/>
      <x:c r="L122" s="296"/>
      <x:c r="M122" s="296"/>
      <x:c r="N122" s="296"/>
      <x:c r="O122" s="296"/>
      <x:c r="P122" s="296"/>
      <x:c r="Q122" s="173"/>
      <x:c r="R122" s="173"/>
      <x:c r="S122" s="173"/>
      <x:c r="T122" s="173"/>
      <x:c r="U122" s="173"/>
      <x:c r="V122" s="173"/>
      <x:c r="W122" s="173"/>
      <x:c r="X122" s="173"/>
      <x:c r="Y122" s="173"/>
      <x:c r="Z122" s="173"/>
    </x:row>
    <x:row r="123" ht="19.5" hidden="0" customHeight="1">
      <x:c r="A123" s="296"/>
      <x:c r="B123" s="296"/>
      <x:c r="C123" s="296"/>
      <x:c r="D123" s="296"/>
      <x:c r="E123" s="296"/>
      <x:c r="F123" s="296"/>
      <x:c r="G123" s="296"/>
      <x:c r="H123" s="296"/>
      <x:c r="I123" s="296"/>
      <x:c r="J123" s="296"/>
      <x:c r="K123" s="296"/>
      <x:c r="L123" s="296"/>
      <x:c r="M123" s="296"/>
      <x:c r="N123" s="296"/>
      <x:c r="O123" s="296"/>
      <x:c r="P123" s="296"/>
      <x:c r="Q123" s="173"/>
      <x:c r="R123" s="173"/>
      <x:c r="S123" s="173"/>
      <x:c r="T123" s="173"/>
      <x:c r="U123" s="173"/>
      <x:c r="V123" s="173"/>
      <x:c r="W123" s="173"/>
      <x:c r="X123" s="173"/>
      <x:c r="Y123" s="173"/>
      <x:c r="Z123" s="173"/>
    </x:row>
    <x:row r="124" ht="19.5" hidden="0" customHeight="1">
      <x:c r="A124" s="296"/>
      <x:c r="B124" s="296"/>
      <x:c r="C124" s="296"/>
      <x:c r="D124" s="296"/>
      <x:c r="E124" s="296"/>
      <x:c r="F124" s="296"/>
      <x:c r="G124" s="296"/>
      <x:c r="H124" s="296"/>
      <x:c r="I124" s="296"/>
      <x:c r="J124" s="296"/>
      <x:c r="K124" s="296"/>
      <x:c r="L124" s="296"/>
      <x:c r="M124" s="296"/>
      <x:c r="N124" s="296"/>
      <x:c r="O124" s="296"/>
      <x:c r="P124" s="296"/>
      <x:c r="Q124" s="173"/>
      <x:c r="R124" s="173"/>
      <x:c r="S124" s="173"/>
      <x:c r="T124" s="173"/>
      <x:c r="U124" s="173"/>
      <x:c r="V124" s="173"/>
      <x:c r="W124" s="173"/>
      <x:c r="X124" s="173"/>
      <x:c r="Y124" s="173"/>
      <x:c r="Z124" s="173"/>
    </x:row>
    <x:row r="125" ht="19.5" hidden="0" customHeight="1">
      <x:c r="A125" s="296"/>
      <x:c r="B125" s="296"/>
      <x:c r="C125" s="296"/>
      <x:c r="D125" s="296"/>
      <x:c r="E125" s="296"/>
      <x:c r="F125" s="296"/>
      <x:c r="G125" s="296"/>
      <x:c r="H125" s="296"/>
      <x:c r="I125" s="296"/>
      <x:c r="J125" s="296"/>
      <x:c r="K125" s="296"/>
      <x:c r="L125" s="296"/>
      <x:c r="M125" s="296"/>
      <x:c r="N125" s="296"/>
      <x:c r="O125" s="296"/>
      <x:c r="P125" s="296"/>
      <x:c r="Q125" s="173"/>
      <x:c r="R125" s="173"/>
      <x:c r="S125" s="173"/>
      <x:c r="T125" s="173"/>
      <x:c r="U125" s="173"/>
      <x:c r="V125" s="173"/>
      <x:c r="W125" s="173"/>
      <x:c r="X125" s="173"/>
      <x:c r="Y125" s="173"/>
      <x:c r="Z125" s="173"/>
    </x:row>
    <x:row r="126" ht="19.5" hidden="0" customHeight="1">
      <x:c r="A126" s="296"/>
      <x:c r="B126" s="296"/>
      <x:c r="C126" s="296"/>
      <x:c r="D126" s="296"/>
      <x:c r="E126" s="296"/>
      <x:c r="F126" s="296"/>
      <x:c r="G126" s="296"/>
      <x:c r="H126" s="296"/>
      <x:c r="I126" s="296"/>
      <x:c r="J126" s="296"/>
      <x:c r="K126" s="296"/>
      <x:c r="L126" s="296"/>
      <x:c r="M126" s="296"/>
      <x:c r="N126" s="296"/>
      <x:c r="O126" s="296"/>
      <x:c r="P126" s="296"/>
      <x:c r="Q126" s="173"/>
      <x:c r="R126" s="173"/>
      <x:c r="S126" s="173"/>
      <x:c r="T126" s="173"/>
      <x:c r="U126" s="173"/>
      <x:c r="V126" s="173"/>
      <x:c r="W126" s="173"/>
      <x:c r="X126" s="173"/>
      <x:c r="Y126" s="173"/>
      <x:c r="Z126" s="173"/>
    </x:row>
    <x:row r="127" ht="19.5" hidden="0" customHeight="1">
      <x:c r="A127" s="296"/>
      <x:c r="B127" s="296"/>
      <x:c r="C127" s="296"/>
      <x:c r="D127" s="296"/>
      <x:c r="E127" s="296"/>
      <x:c r="F127" s="296"/>
      <x:c r="G127" s="296"/>
      <x:c r="H127" s="296"/>
      <x:c r="I127" s="296"/>
      <x:c r="J127" s="296"/>
      <x:c r="K127" s="296"/>
      <x:c r="L127" s="296"/>
      <x:c r="M127" s="296"/>
      <x:c r="N127" s="296"/>
      <x:c r="O127" s="296"/>
      <x:c r="P127" s="296"/>
      <x:c r="Q127" s="173"/>
      <x:c r="R127" s="173"/>
      <x:c r="S127" s="173"/>
      <x:c r="T127" s="173"/>
      <x:c r="U127" s="173"/>
      <x:c r="V127" s="173"/>
      <x:c r="W127" s="173"/>
      <x:c r="X127" s="173"/>
      <x:c r="Y127" s="173"/>
      <x:c r="Z127" s="173"/>
    </x:row>
    <x:row r="128" ht="15" hidden="0" customHeight="1">
      <x:c r="A128" s="296"/>
      <x:c r="B128" s="296"/>
      <x:c r="C128" s="296"/>
      <x:c r="D128" s="296"/>
      <x:c r="E128" s="296"/>
      <x:c r="F128" s="296"/>
      <x:c r="G128" s="296"/>
      <x:c r="H128" s="296"/>
      <x:c r="I128" s="296"/>
      <x:c r="J128" s="296"/>
      <x:c r="K128" s="296"/>
      <x:c r="L128" s="296"/>
      <x:c r="M128" s="296"/>
      <x:c r="N128" s="296"/>
      <x:c r="O128" s="296"/>
      <x:c r="P128" s="296"/>
      <x:c r="Q128" s="173"/>
      <x:c r="R128" s="173"/>
      <x:c r="S128" s="173"/>
      <x:c r="T128" s="173"/>
      <x:c r="U128" s="173"/>
      <x:c r="V128" s="173"/>
      <x:c r="W128" s="173"/>
      <x:c r="X128" s="173"/>
      <x:c r="Y128" s="173"/>
      <x:c r="Z128" s="173"/>
    </x:row>
    <x:row r="129" ht="15" hidden="0" customHeight="1">
      <x:c r="A129" s="296"/>
      <x:c r="B129" s="296"/>
      <x:c r="C129" s="296"/>
      <x:c r="D129" s="296"/>
      <x:c r="E129" s="296"/>
      <x:c r="F129" s="296"/>
      <x:c r="G129" s="296"/>
      <x:c r="H129" s="296"/>
      <x:c r="I129" s="296"/>
      <x:c r="J129" s="296"/>
      <x:c r="K129" s="296"/>
      <x:c r="L129" s="296"/>
      <x:c r="M129" s="296"/>
      <x:c r="N129" s="296"/>
      <x:c r="O129" s="296"/>
      <x:c r="P129" s="296"/>
      <x:c r="Q129" s="173"/>
      <x:c r="R129" s="173"/>
      <x:c r="S129" s="173"/>
      <x:c r="T129" s="173"/>
      <x:c r="U129" s="173"/>
      <x:c r="V129" s="173"/>
      <x:c r="W129" s="173"/>
      <x:c r="X129" s="173"/>
      <x:c r="Y129" s="173"/>
      <x:c r="Z129" s="173"/>
    </x:row>
    <x:row r="130" ht="15" hidden="0" customHeight="1">
      <x:c r="A130" s="296"/>
      <x:c r="B130" s="296"/>
      <x:c r="C130" s="296"/>
      <x:c r="D130" s="296"/>
      <x:c r="E130" s="296"/>
      <x:c r="F130" s="296"/>
      <x:c r="G130" s="296"/>
      <x:c r="H130" s="296"/>
      <x:c r="I130" s="296"/>
      <x:c r="J130" s="296"/>
      <x:c r="K130" s="296"/>
      <x:c r="L130" s="296"/>
      <x:c r="M130" s="296"/>
      <x:c r="N130" s="296"/>
      <x:c r="O130" s="296"/>
      <x:c r="P130" s="296"/>
      <x:c r="Q130" s="173"/>
      <x:c r="R130" s="173"/>
      <x:c r="S130" s="173"/>
      <x:c r="T130" s="173"/>
      <x:c r="U130" s="173"/>
      <x:c r="V130" s="173"/>
      <x:c r="W130" s="173"/>
      <x:c r="X130" s="173"/>
      <x:c r="Y130" s="173"/>
      <x:c r="Z130" s="173"/>
    </x:row>
    <x:row r="131" ht="15" hidden="0" customHeight="1">
      <x:c r="A131" s="296"/>
      <x:c r="B131" s="296"/>
      <x:c r="C131" s="296"/>
      <x:c r="D131" s="296"/>
      <x:c r="E131" s="296"/>
      <x:c r="F131" s="296"/>
      <x:c r="G131" s="296"/>
      <x:c r="H131" s="296"/>
      <x:c r="I131" s="296"/>
      <x:c r="J131" s="296"/>
      <x:c r="K131" s="296"/>
      <x:c r="L131" s="296"/>
      <x:c r="M131" s="296"/>
      <x:c r="N131" s="296"/>
      <x:c r="O131" s="296"/>
      <x:c r="P131" s="296"/>
      <x:c r="Q131" s="173"/>
      <x:c r="R131" s="173"/>
      <x:c r="S131" s="173"/>
      <x:c r="T131" s="173"/>
      <x:c r="U131" s="173"/>
      <x:c r="V131" s="173"/>
      <x:c r="W131" s="173"/>
      <x:c r="X131" s="173"/>
      <x:c r="Y131" s="173"/>
      <x:c r="Z131" s="173"/>
    </x:row>
    <x:row r="132" ht="15" hidden="0" customHeight="1">
      <x:c r="A132" s="296"/>
      <x:c r="B132" s="296"/>
      <x:c r="C132" s="296"/>
      <x:c r="D132" s="296"/>
      <x:c r="E132" s="296"/>
      <x:c r="F132" s="296"/>
      <x:c r="G132" s="296"/>
      <x:c r="H132" s="296"/>
      <x:c r="I132" s="296"/>
      <x:c r="J132" s="296"/>
      <x:c r="K132" s="296"/>
      <x:c r="L132" s="296"/>
      <x:c r="M132" s="296"/>
      <x:c r="N132" s="296"/>
      <x:c r="O132" s="296"/>
      <x:c r="P132" s="296"/>
      <x:c r="Q132" s="173"/>
      <x:c r="R132" s="173"/>
      <x:c r="S132" s="173"/>
      <x:c r="T132" s="173"/>
      <x:c r="U132" s="173"/>
      <x:c r="V132" s="173"/>
      <x:c r="W132" s="173"/>
      <x:c r="X132" s="173"/>
      <x:c r="Y132" s="173"/>
      <x:c r="Z132" s="173"/>
    </x:row>
    <x:row r="133" ht="15" hidden="0" customHeight="1">
      <x:c r="A133" s="296"/>
      <x:c r="B133" s="296"/>
      <x:c r="C133" s="296"/>
      <x:c r="D133" s="296"/>
      <x:c r="E133" s="296"/>
      <x:c r="F133" s="296"/>
      <x:c r="G133" s="296"/>
      <x:c r="H133" s="296"/>
      <x:c r="I133" s="296"/>
      <x:c r="J133" s="296"/>
      <x:c r="K133" s="296"/>
      <x:c r="L133" s="296"/>
      <x:c r="M133" s="296"/>
      <x:c r="N133" s="296"/>
      <x:c r="O133" s="296"/>
      <x:c r="P133" s="296"/>
      <x:c r="Q133" s="173"/>
      <x:c r="R133" s="173"/>
      <x:c r="S133" s="173"/>
      <x:c r="T133" s="173"/>
      <x:c r="U133" s="173"/>
      <x:c r="V133" s="173"/>
      <x:c r="W133" s="173"/>
      <x:c r="X133" s="173"/>
      <x:c r="Y133" s="173"/>
      <x:c r="Z133" s="173"/>
    </x:row>
    <x:row r="134" ht="15" hidden="0" customHeight="1">
      <x:c r="A134" s="296"/>
      <x:c r="B134" s="296"/>
      <x:c r="C134" s="296"/>
      <x:c r="D134" s="296"/>
      <x:c r="E134" s="296"/>
      <x:c r="F134" s="296"/>
      <x:c r="G134" s="296"/>
      <x:c r="H134" s="296"/>
      <x:c r="I134" s="296"/>
      <x:c r="J134" s="296"/>
      <x:c r="K134" s="296"/>
      <x:c r="L134" s="296"/>
      <x:c r="M134" s="296"/>
      <x:c r="N134" s="296"/>
      <x:c r="O134" s="296"/>
      <x:c r="P134" s="296"/>
      <x:c r="Q134" s="173"/>
      <x:c r="R134" s="173"/>
      <x:c r="S134" s="173"/>
      <x:c r="T134" s="173"/>
      <x:c r="U134" s="173"/>
      <x:c r="V134" s="173"/>
      <x:c r="W134" s="173"/>
      <x:c r="X134" s="173"/>
      <x:c r="Y134" s="173"/>
      <x:c r="Z134" s="173"/>
    </x:row>
    <x:row r="135" ht="15" hidden="0" customHeight="1">
      <x:c r="A135" s="296"/>
      <x:c r="B135" s="296"/>
      <x:c r="C135" s="296"/>
      <x:c r="D135" s="296"/>
      <x:c r="E135" s="296"/>
      <x:c r="F135" s="296"/>
      <x:c r="G135" s="296"/>
      <x:c r="H135" s="296"/>
      <x:c r="I135" s="296"/>
      <x:c r="J135" s="296"/>
      <x:c r="K135" s="296"/>
      <x:c r="L135" s="296"/>
      <x:c r="M135" s="296"/>
      <x:c r="N135" s="296"/>
      <x:c r="O135" s="296"/>
      <x:c r="P135" s="296"/>
      <x:c r="Q135" s="173"/>
      <x:c r="R135" s="173"/>
      <x:c r="S135" s="173"/>
      <x:c r="T135" s="173"/>
      <x:c r="U135" s="173"/>
      <x:c r="V135" s="173"/>
      <x:c r="W135" s="173"/>
      <x:c r="X135" s="173"/>
      <x:c r="Y135" s="173"/>
      <x:c r="Z135" s="173"/>
    </x:row>
    <x:row r="136" ht="15" hidden="0" customHeight="1">
      <x:c r="A136" s="296"/>
      <x:c r="B136" s="296"/>
      <x:c r="C136" s="296"/>
      <x:c r="D136" s="296"/>
      <x:c r="E136" s="296"/>
      <x:c r="F136" s="296"/>
      <x:c r="G136" s="296"/>
      <x:c r="H136" s="296"/>
      <x:c r="I136" s="296"/>
      <x:c r="J136" s="296"/>
      <x:c r="K136" s="296"/>
      <x:c r="L136" s="296"/>
      <x:c r="M136" s="296"/>
      <x:c r="N136" s="296"/>
      <x:c r="O136" s="296"/>
      <x:c r="P136" s="296"/>
      <x:c r="Q136" s="173"/>
      <x:c r="R136" s="173"/>
      <x:c r="S136" s="173"/>
      <x:c r="T136" s="173"/>
      <x:c r="U136" s="173"/>
      <x:c r="V136" s="173"/>
      <x:c r="W136" s="173"/>
      <x:c r="X136" s="173"/>
      <x:c r="Y136" s="173"/>
      <x:c r="Z136" s="173"/>
    </x:row>
    <x:row r="137" ht="15" hidden="0" customHeight="1">
      <x:c r="A137" s="296"/>
      <x:c r="B137" s="296"/>
      <x:c r="C137" s="296"/>
      <x:c r="D137" s="296"/>
      <x:c r="E137" s="296"/>
      <x:c r="F137" s="296"/>
      <x:c r="G137" s="296"/>
      <x:c r="H137" s="296"/>
      <x:c r="I137" s="296"/>
      <x:c r="J137" s="296"/>
      <x:c r="K137" s="296"/>
      <x:c r="L137" s="296"/>
      <x:c r="M137" s="296"/>
      <x:c r="N137" s="296"/>
      <x:c r="O137" s="296"/>
      <x:c r="P137" s="296"/>
      <x:c r="Q137" s="173"/>
      <x:c r="R137" s="173"/>
      <x:c r="S137" s="173"/>
      <x:c r="T137" s="173"/>
      <x:c r="U137" s="173"/>
      <x:c r="V137" s="173"/>
      <x:c r="W137" s="173"/>
      <x:c r="X137" s="173"/>
      <x:c r="Y137" s="173"/>
      <x:c r="Z137" s="173"/>
    </x:row>
    <x:row r="138" ht="15" hidden="0" customHeight="1">
      <x:c r="A138" s="296"/>
      <x:c r="B138" s="296"/>
      <x:c r="C138" s="296"/>
      <x:c r="D138" s="296"/>
      <x:c r="E138" s="296"/>
      <x:c r="F138" s="296"/>
      <x:c r="G138" s="296"/>
      <x:c r="H138" s="296"/>
      <x:c r="I138" s="296"/>
      <x:c r="J138" s="296"/>
      <x:c r="K138" s="296"/>
      <x:c r="L138" s="296"/>
      <x:c r="M138" s="296"/>
      <x:c r="N138" s="296"/>
      <x:c r="O138" s="296"/>
      <x:c r="P138" s="296"/>
      <x:c r="Q138" s="173"/>
      <x:c r="R138" s="173"/>
      <x:c r="S138" s="173"/>
      <x:c r="T138" s="173"/>
      <x:c r="U138" s="173"/>
      <x:c r="V138" s="173"/>
      <x:c r="W138" s="173"/>
      <x:c r="X138" s="173"/>
      <x:c r="Y138" s="173"/>
      <x:c r="Z138" s="173"/>
    </x:row>
    <x:row r="139" ht="15" hidden="0" customHeight="1">
      <x:c r="A139" s="296"/>
      <x:c r="B139" s="296"/>
      <x:c r="C139" s="296"/>
      <x:c r="D139" s="296"/>
      <x:c r="E139" s="296"/>
      <x:c r="F139" s="296"/>
      <x:c r="G139" s="296"/>
      <x:c r="H139" s="296"/>
      <x:c r="I139" s="296"/>
      <x:c r="J139" s="296"/>
      <x:c r="K139" s="296"/>
      <x:c r="L139" s="296"/>
      <x:c r="M139" s="296"/>
      <x:c r="N139" s="296"/>
      <x:c r="O139" s="296"/>
      <x:c r="P139" s="296"/>
      <x:c r="Q139" s="173"/>
      <x:c r="R139" s="173"/>
      <x:c r="S139" s="173"/>
      <x:c r="T139" s="173"/>
      <x:c r="U139" s="173"/>
      <x:c r="V139" s="173"/>
      <x:c r="W139" s="173"/>
      <x:c r="X139" s="173"/>
      <x:c r="Y139" s="173"/>
      <x:c r="Z139" s="173"/>
    </x:row>
    <x:row r="140" ht="15" hidden="0" customHeight="1">
      <x:c r="A140" s="296"/>
      <x:c r="B140" s="296"/>
      <x:c r="C140" s="296"/>
      <x:c r="D140" s="296"/>
      <x:c r="E140" s="296"/>
      <x:c r="F140" s="296"/>
      <x:c r="G140" s="296"/>
      <x:c r="H140" s="296"/>
      <x:c r="I140" s="296"/>
      <x:c r="J140" s="296"/>
      <x:c r="K140" s="296"/>
      <x:c r="L140" s="296"/>
      <x:c r="M140" s="296"/>
      <x:c r="N140" s="296"/>
      <x:c r="O140" s="296"/>
      <x:c r="P140" s="296"/>
      <x:c r="Q140" s="173"/>
      <x:c r="R140" s="173"/>
      <x:c r="S140" s="173"/>
      <x:c r="T140" s="173"/>
      <x:c r="U140" s="173"/>
      <x:c r="V140" s="173"/>
      <x:c r="W140" s="173"/>
      <x:c r="X140" s="173"/>
      <x:c r="Y140" s="173"/>
      <x:c r="Z140" s="173"/>
    </x:row>
    <x:row r="141" ht="15" hidden="0" customHeight="1">
      <x:c r="A141" s="296"/>
      <x:c r="B141" s="296"/>
      <x:c r="C141" s="296"/>
      <x:c r="D141" s="296"/>
      <x:c r="E141" s="296"/>
      <x:c r="F141" s="296"/>
      <x:c r="G141" s="296"/>
      <x:c r="H141" s="296"/>
      <x:c r="I141" s="296"/>
      <x:c r="J141" s="296"/>
      <x:c r="K141" s="296"/>
      <x:c r="L141" s="296"/>
      <x:c r="M141" s="296"/>
      <x:c r="N141" s="296"/>
      <x:c r="O141" s="296"/>
      <x:c r="P141" s="296"/>
      <x:c r="Q141" s="173"/>
      <x:c r="R141" s="173"/>
      <x:c r="S141" s="173"/>
      <x:c r="T141" s="173"/>
      <x:c r="U141" s="173"/>
      <x:c r="V141" s="173"/>
      <x:c r="W141" s="173"/>
      <x:c r="X141" s="173"/>
      <x:c r="Y141" s="173"/>
      <x:c r="Z141" s="173"/>
    </x:row>
    <x:row r="142" ht="15" hidden="0" customHeight="1">
      <x:c r="A142" s="296"/>
      <x:c r="B142" s="296"/>
      <x:c r="C142" s="296"/>
      <x:c r="D142" s="296"/>
      <x:c r="E142" s="296"/>
      <x:c r="F142" s="296"/>
      <x:c r="G142" s="296"/>
      <x:c r="H142" s="296"/>
      <x:c r="I142" s="296"/>
      <x:c r="J142" s="296"/>
      <x:c r="K142" s="296"/>
      <x:c r="L142" s="296"/>
      <x:c r="M142" s="296"/>
      <x:c r="N142" s="296"/>
      <x:c r="O142" s="296"/>
      <x:c r="P142" s="296"/>
      <x:c r="Q142" s="173"/>
      <x:c r="R142" s="173"/>
      <x:c r="S142" s="173"/>
      <x:c r="T142" s="173"/>
      <x:c r="U142" s="173"/>
      <x:c r="V142" s="173"/>
      <x:c r="W142" s="173"/>
      <x:c r="X142" s="173"/>
      <x:c r="Y142" s="173"/>
      <x:c r="Z142" s="173"/>
    </x:row>
    <x:row r="143" ht="15" hidden="0" customHeight="1">
      <x:c r="A143" s="296"/>
      <x:c r="B143" s="296"/>
      <x:c r="C143" s="296"/>
      <x:c r="D143" s="296"/>
      <x:c r="E143" s="296"/>
      <x:c r="F143" s="296"/>
      <x:c r="G143" s="296"/>
      <x:c r="H143" s="296"/>
      <x:c r="I143" s="296"/>
      <x:c r="J143" s="296"/>
      <x:c r="K143" s="296"/>
      <x:c r="L143" s="296"/>
      <x:c r="M143" s="296"/>
      <x:c r="N143" s="296"/>
      <x:c r="O143" s="296"/>
      <x:c r="P143" s="296"/>
      <x:c r="Q143" s="173"/>
      <x:c r="R143" s="173"/>
      <x:c r="S143" s="173"/>
      <x:c r="T143" s="173"/>
      <x:c r="U143" s="173"/>
      <x:c r="V143" s="173"/>
      <x:c r="W143" s="173"/>
      <x:c r="X143" s="173"/>
      <x:c r="Y143" s="173"/>
      <x:c r="Z143" s="173"/>
    </x:row>
    <x:row r="144" ht="15" hidden="0" customHeight="1">
      <x:c r="A144" s="296"/>
      <x:c r="B144" s="296"/>
      <x:c r="C144" s="296"/>
      <x:c r="D144" s="296"/>
      <x:c r="E144" s="296"/>
      <x:c r="F144" s="296"/>
      <x:c r="G144" s="296"/>
      <x:c r="H144" s="296"/>
      <x:c r="I144" s="296"/>
      <x:c r="J144" s="296"/>
      <x:c r="K144" s="296"/>
      <x:c r="L144" s="296"/>
      <x:c r="M144" s="296"/>
      <x:c r="N144" s="296"/>
      <x:c r="O144" s="296"/>
      <x:c r="P144" s="296"/>
      <x:c r="Q144" s="173"/>
      <x:c r="R144" s="173"/>
      <x:c r="S144" s="173"/>
      <x:c r="T144" s="173"/>
      <x:c r="U144" s="173"/>
      <x:c r="V144" s="173"/>
      <x:c r="W144" s="173"/>
      <x:c r="X144" s="173"/>
      <x:c r="Y144" s="173"/>
      <x:c r="Z144" s="173"/>
    </x:row>
    <x:row r="145" ht="15" hidden="0" customHeight="1">
      <x:c r="A145" s="296"/>
      <x:c r="B145" s="296"/>
      <x:c r="C145" s="296"/>
      <x:c r="D145" s="296"/>
      <x:c r="E145" s="296"/>
      <x:c r="F145" s="296"/>
      <x:c r="G145" s="296"/>
      <x:c r="H145" s="296"/>
      <x:c r="I145" s="296"/>
      <x:c r="J145" s="296"/>
      <x:c r="K145" s="296"/>
      <x:c r="L145" s="296"/>
      <x:c r="M145" s="296"/>
      <x:c r="N145" s="296"/>
      <x:c r="O145" s="296"/>
      <x:c r="P145" s="296"/>
      <x:c r="Q145" s="173"/>
      <x:c r="R145" s="173"/>
      <x:c r="S145" s="173"/>
      <x:c r="T145" s="173"/>
      <x:c r="U145" s="173"/>
      <x:c r="V145" s="173"/>
      <x:c r="W145" s="173"/>
      <x:c r="X145" s="173"/>
      <x:c r="Y145" s="173"/>
      <x:c r="Z145" s="173"/>
    </x:row>
    <x:row r="146" ht="15" hidden="0" customHeight="1">
      <x:c r="A146" s="296"/>
      <x:c r="B146" s="296"/>
      <x:c r="C146" s="296"/>
      <x:c r="D146" s="296"/>
      <x:c r="E146" s="296"/>
      <x:c r="F146" s="296"/>
      <x:c r="G146" s="296"/>
      <x:c r="H146" s="296"/>
      <x:c r="I146" s="296"/>
      <x:c r="J146" s="296"/>
      <x:c r="K146" s="296"/>
      <x:c r="L146" s="296"/>
      <x:c r="M146" s="296"/>
      <x:c r="N146" s="296"/>
      <x:c r="O146" s="296"/>
      <x:c r="P146" s="296"/>
      <x:c r="Q146" s="173"/>
      <x:c r="R146" s="173"/>
      <x:c r="S146" s="173"/>
      <x:c r="T146" s="173"/>
      <x:c r="U146" s="173"/>
      <x:c r="V146" s="173"/>
      <x:c r="W146" s="173"/>
      <x:c r="X146" s="173"/>
      <x:c r="Y146" s="173"/>
      <x:c r="Z146" s="173"/>
    </x:row>
    <x:row r="147" ht="15" hidden="0" customHeight="1">
      <x:c r="A147" s="296"/>
      <x:c r="B147" s="296"/>
      <x:c r="C147" s="296"/>
      <x:c r="D147" s="296"/>
      <x:c r="E147" s="296"/>
      <x:c r="F147" s="296"/>
      <x:c r="G147" s="296"/>
      <x:c r="H147" s="296"/>
      <x:c r="I147" s="296"/>
      <x:c r="J147" s="296"/>
      <x:c r="K147" s="296"/>
      <x:c r="L147" s="296"/>
      <x:c r="M147" s="296"/>
      <x:c r="N147" s="296"/>
      <x:c r="O147" s="296"/>
      <x:c r="P147" s="296"/>
      <x:c r="Q147" s="173"/>
      <x:c r="R147" s="173"/>
      <x:c r="S147" s="173"/>
      <x:c r="T147" s="173"/>
      <x:c r="U147" s="173"/>
      <x:c r="V147" s="173"/>
      <x:c r="W147" s="173"/>
      <x:c r="X147" s="173"/>
      <x:c r="Y147" s="173"/>
      <x:c r="Z147" s="173"/>
    </x:row>
    <x:row r="148" ht="15" hidden="0" customHeight="1">
      <x:c r="A148" s="296"/>
      <x:c r="B148" s="296"/>
      <x:c r="C148" s="296"/>
      <x:c r="D148" s="296"/>
      <x:c r="E148" s="296"/>
      <x:c r="F148" s="296"/>
      <x:c r="G148" s="296"/>
      <x:c r="H148" s="296"/>
      <x:c r="I148" s="296"/>
      <x:c r="J148" s="296"/>
      <x:c r="K148" s="296"/>
      <x:c r="L148" s="296"/>
      <x:c r="M148" s="296"/>
      <x:c r="N148" s="296"/>
      <x:c r="O148" s="296"/>
      <x:c r="P148" s="296"/>
      <x:c r="Q148" s="173"/>
      <x:c r="R148" s="173"/>
      <x:c r="S148" s="173"/>
      <x:c r="T148" s="173"/>
      <x:c r="U148" s="173"/>
      <x:c r="V148" s="173"/>
      <x:c r="W148" s="173"/>
      <x:c r="X148" s="173"/>
      <x:c r="Y148" s="173"/>
      <x:c r="Z148" s="173"/>
    </x:row>
    <x:row r="149" ht="15" hidden="0" customHeight="1">
      <x:c r="A149" s="296"/>
      <x:c r="B149" s="296"/>
      <x:c r="C149" s="296"/>
      <x:c r="D149" s="296"/>
      <x:c r="E149" s="296"/>
      <x:c r="F149" s="296"/>
      <x:c r="G149" s="296"/>
      <x:c r="H149" s="296"/>
      <x:c r="I149" s="296"/>
      <x:c r="J149" s="296"/>
      <x:c r="K149" s="296"/>
      <x:c r="L149" s="296"/>
      <x:c r="M149" s="296"/>
      <x:c r="N149" s="296"/>
      <x:c r="O149" s="296"/>
      <x:c r="P149" s="296"/>
      <x:c r="Q149" s="173"/>
      <x:c r="R149" s="173"/>
      <x:c r="S149" s="173"/>
      <x:c r="T149" s="173"/>
      <x:c r="U149" s="173"/>
      <x:c r="V149" s="173"/>
      <x:c r="W149" s="173"/>
      <x:c r="X149" s="173"/>
      <x:c r="Y149" s="173"/>
      <x:c r="Z149" s="173"/>
    </x:row>
    <x:row r="150" ht="15" hidden="0" customHeight="1">
      <x:c r="A150" s="296"/>
      <x:c r="B150" s="296"/>
      <x:c r="C150" s="296"/>
      <x:c r="D150" s="296"/>
      <x:c r="E150" s="296"/>
      <x:c r="F150" s="296"/>
      <x:c r="G150" s="296"/>
      <x:c r="H150" s="296"/>
      <x:c r="I150" s="296"/>
      <x:c r="J150" s="296"/>
      <x:c r="K150" s="296"/>
      <x:c r="L150" s="296"/>
      <x:c r="M150" s="296"/>
      <x:c r="N150" s="296"/>
      <x:c r="O150" s="296"/>
      <x:c r="P150" s="296"/>
      <x:c r="Q150" s="173"/>
      <x:c r="R150" s="173"/>
      <x:c r="S150" s="173"/>
      <x:c r="T150" s="173"/>
      <x:c r="U150" s="173"/>
      <x:c r="V150" s="173"/>
      <x:c r="W150" s="173"/>
      <x:c r="X150" s="173"/>
      <x:c r="Y150" s="173"/>
      <x:c r="Z150" s="173"/>
    </x:row>
    <x:row r="151" ht="15" hidden="0" customHeight="1">
      <x:c r="A151" s="296"/>
      <x:c r="B151" s="296"/>
      <x:c r="C151" s="296"/>
      <x:c r="D151" s="296"/>
      <x:c r="E151" s="296"/>
      <x:c r="F151" s="296"/>
      <x:c r="G151" s="296"/>
      <x:c r="H151" s="296"/>
      <x:c r="I151" s="296"/>
      <x:c r="J151" s="296"/>
      <x:c r="K151" s="296"/>
      <x:c r="L151" s="296"/>
      <x:c r="M151" s="296"/>
      <x:c r="N151" s="296"/>
      <x:c r="O151" s="296"/>
      <x:c r="P151" s="296"/>
      <x:c r="Q151" s="173"/>
      <x:c r="R151" s="173"/>
      <x:c r="S151" s="173"/>
      <x:c r="T151" s="173"/>
      <x:c r="U151" s="173"/>
      <x:c r="V151" s="173"/>
      <x:c r="W151" s="173"/>
      <x:c r="X151" s="173"/>
      <x:c r="Y151" s="173"/>
      <x:c r="Z151" s="173"/>
    </x:row>
    <x:row r="152" ht="15" hidden="0" customHeight="1">
      <x:c r="A152" s="296"/>
      <x:c r="B152" s="296"/>
      <x:c r="C152" s="296"/>
      <x:c r="D152" s="296"/>
      <x:c r="E152" s="296"/>
      <x:c r="F152" s="296"/>
      <x:c r="G152" s="296"/>
      <x:c r="H152" s="296"/>
      <x:c r="I152" s="296"/>
      <x:c r="J152" s="296"/>
      <x:c r="K152" s="296"/>
      <x:c r="L152" s="296"/>
      <x:c r="M152" s="296"/>
      <x:c r="N152" s="296"/>
      <x:c r="O152" s="296"/>
      <x:c r="P152" s="296"/>
      <x:c r="Q152" s="173"/>
      <x:c r="R152" s="173"/>
      <x:c r="S152" s="173"/>
      <x:c r="T152" s="173"/>
      <x:c r="U152" s="173"/>
      <x:c r="V152" s="173"/>
      <x:c r="W152" s="173"/>
      <x:c r="X152" s="173"/>
      <x:c r="Y152" s="173"/>
      <x:c r="Z152" s="173"/>
    </x:row>
    <x:row r="153" ht="15" hidden="0" customHeight="1">
      <x:c r="A153" s="296"/>
      <x:c r="B153" s="296"/>
      <x:c r="C153" s="296"/>
      <x:c r="D153" s="296"/>
      <x:c r="E153" s="296"/>
      <x:c r="F153" s="296"/>
      <x:c r="G153" s="296"/>
      <x:c r="H153" s="296"/>
      <x:c r="I153" s="296"/>
      <x:c r="J153" s="296"/>
      <x:c r="K153" s="296"/>
      <x:c r="L153" s="296"/>
      <x:c r="M153" s="296"/>
      <x:c r="N153" s="296"/>
      <x:c r="O153" s="296"/>
      <x:c r="P153" s="296"/>
      <x:c r="Q153" s="173"/>
      <x:c r="R153" s="173"/>
      <x:c r="S153" s="173"/>
      <x:c r="T153" s="173"/>
      <x:c r="U153" s="173"/>
      <x:c r="V153" s="173"/>
      <x:c r="W153" s="173"/>
      <x:c r="X153" s="173"/>
      <x:c r="Y153" s="173"/>
      <x:c r="Z153" s="173"/>
    </x:row>
    <x:row r="154" ht="15" hidden="0" customHeight="1">
      <x:c r="A154" s="296"/>
      <x:c r="B154" s="296"/>
      <x:c r="C154" s="296"/>
      <x:c r="D154" s="296"/>
      <x:c r="E154" s="296"/>
      <x:c r="F154" s="296"/>
      <x:c r="G154" s="296"/>
      <x:c r="H154" s="296"/>
      <x:c r="I154" s="296"/>
      <x:c r="J154" s="296"/>
      <x:c r="K154" s="296"/>
      <x:c r="L154" s="296"/>
      <x:c r="M154" s="296"/>
      <x:c r="N154" s="296"/>
      <x:c r="O154" s="296"/>
      <x:c r="P154" s="296"/>
      <x:c r="Q154" s="173"/>
      <x:c r="R154" s="173"/>
      <x:c r="S154" s="173"/>
      <x:c r="T154" s="173"/>
      <x:c r="U154" s="173"/>
      <x:c r="V154" s="173"/>
      <x:c r="W154" s="173"/>
      <x:c r="X154" s="173"/>
      <x:c r="Y154" s="173"/>
      <x:c r="Z154" s="173"/>
    </x:row>
    <x:row r="155" ht="15" hidden="0" customHeight="1">
      <x:c r="A155" s="296"/>
      <x:c r="B155" s="296"/>
      <x:c r="C155" s="296"/>
      <x:c r="D155" s="296"/>
      <x:c r="E155" s="296"/>
      <x:c r="F155" s="296"/>
      <x:c r="G155" s="296"/>
      <x:c r="H155" s="296"/>
      <x:c r="I155" s="296"/>
      <x:c r="J155" s="296"/>
      <x:c r="K155" s="296"/>
      <x:c r="L155" s="296"/>
      <x:c r="M155" s="296"/>
      <x:c r="N155" s="296"/>
      <x:c r="O155" s="296"/>
      <x:c r="P155" s="296"/>
      <x:c r="Q155" s="173"/>
      <x:c r="R155" s="173"/>
      <x:c r="S155" s="173"/>
      <x:c r="T155" s="173"/>
      <x:c r="U155" s="173"/>
      <x:c r="V155" s="173"/>
      <x:c r="W155" s="173"/>
      <x:c r="X155" s="173"/>
      <x:c r="Y155" s="173"/>
      <x:c r="Z155" s="173"/>
    </x:row>
    <x:row r="156" ht="15" hidden="0" customHeight="1">
      <x:c r="A156" s="296"/>
      <x:c r="B156" s="296"/>
      <x:c r="C156" s="296"/>
      <x:c r="D156" s="296"/>
      <x:c r="E156" s="296"/>
      <x:c r="F156" s="296"/>
      <x:c r="G156" s="296"/>
      <x:c r="H156" s="296"/>
      <x:c r="I156" s="296"/>
      <x:c r="J156" s="296"/>
      <x:c r="K156" s="296"/>
      <x:c r="L156" s="296"/>
      <x:c r="M156" s="296"/>
      <x:c r="N156" s="296"/>
      <x:c r="O156" s="296"/>
      <x:c r="P156" s="296"/>
      <x:c r="Q156" s="173"/>
      <x:c r="R156" s="173"/>
      <x:c r="S156" s="173"/>
      <x:c r="T156" s="173"/>
      <x:c r="U156" s="173"/>
      <x:c r="V156" s="173"/>
      <x:c r="W156" s="173"/>
      <x:c r="X156" s="173"/>
      <x:c r="Y156" s="173"/>
      <x:c r="Z156" s="173"/>
    </x:row>
    <x:row r="157" ht="15" hidden="0" customHeight="1">
      <x:c r="A157" s="296"/>
      <x:c r="B157" s="296"/>
      <x:c r="C157" s="296"/>
      <x:c r="D157" s="296"/>
      <x:c r="E157" s="296"/>
      <x:c r="F157" s="296"/>
      <x:c r="G157" s="296"/>
      <x:c r="H157" s="296"/>
      <x:c r="I157" s="296"/>
      <x:c r="J157" s="296"/>
      <x:c r="K157" s="296"/>
      <x:c r="L157" s="296"/>
      <x:c r="M157" s="296"/>
      <x:c r="N157" s="296"/>
      <x:c r="O157" s="296"/>
      <x:c r="P157" s="296"/>
      <x:c r="Q157" s="173"/>
      <x:c r="R157" s="173"/>
      <x:c r="S157" s="173"/>
      <x:c r="T157" s="173"/>
      <x:c r="U157" s="173"/>
      <x:c r="V157" s="173"/>
      <x:c r="W157" s="173"/>
      <x:c r="X157" s="173"/>
      <x:c r="Y157" s="173"/>
      <x:c r="Z157" s="173"/>
    </x:row>
    <x:row r="158" ht="15" hidden="0" customHeight="1">
      <x:c r="A158" s="296"/>
      <x:c r="B158" s="296"/>
      <x:c r="C158" s="296"/>
      <x:c r="D158" s="296"/>
      <x:c r="E158" s="296"/>
      <x:c r="F158" s="296"/>
      <x:c r="G158" s="296"/>
      <x:c r="H158" s="296"/>
      <x:c r="I158" s="296"/>
      <x:c r="J158" s="296"/>
      <x:c r="K158" s="296"/>
      <x:c r="L158" s="296"/>
      <x:c r="M158" s="296"/>
      <x:c r="N158" s="296"/>
      <x:c r="O158" s="296"/>
      <x:c r="P158" s="296"/>
      <x:c r="Q158" s="173"/>
      <x:c r="R158" s="173"/>
      <x:c r="S158" s="173"/>
      <x:c r="T158" s="173"/>
      <x:c r="U158" s="173"/>
      <x:c r="V158" s="173"/>
      <x:c r="W158" s="173"/>
      <x:c r="X158" s="173"/>
      <x:c r="Y158" s="173"/>
      <x:c r="Z158" s="173"/>
    </x:row>
    <x:row r="159" ht="15" hidden="0" customHeight="1">
      <x:c r="A159" s="296"/>
      <x:c r="B159" s="296"/>
      <x:c r="C159" s="296"/>
      <x:c r="D159" s="296"/>
      <x:c r="E159" s="296"/>
      <x:c r="F159" s="296"/>
      <x:c r="G159" s="296"/>
      <x:c r="H159" s="296"/>
      <x:c r="I159" s="296"/>
      <x:c r="J159" s="296"/>
      <x:c r="K159" s="296"/>
      <x:c r="L159" s="296"/>
      <x:c r="M159" s="296"/>
      <x:c r="N159" s="296"/>
      <x:c r="O159" s="296"/>
      <x:c r="P159" s="296"/>
      <x:c r="Q159" s="173"/>
      <x:c r="R159" s="173"/>
      <x:c r="S159" s="173"/>
      <x:c r="T159" s="173"/>
      <x:c r="U159" s="173"/>
      <x:c r="V159" s="173"/>
      <x:c r="W159" s="173"/>
      <x:c r="X159" s="173"/>
      <x:c r="Y159" s="173"/>
      <x:c r="Z159" s="173"/>
    </x:row>
    <x:row r="160" ht="15" hidden="0" customHeight="1">
      <x:c r="A160" s="296"/>
      <x:c r="B160" s="296"/>
      <x:c r="C160" s="296"/>
      <x:c r="D160" s="296"/>
      <x:c r="E160" s="296"/>
      <x:c r="F160" s="296"/>
      <x:c r="G160" s="296"/>
      <x:c r="H160" s="296"/>
      <x:c r="I160" s="296"/>
      <x:c r="J160" s="296"/>
      <x:c r="K160" s="296"/>
      <x:c r="L160" s="296"/>
      <x:c r="M160" s="296"/>
      <x:c r="N160" s="296"/>
      <x:c r="O160" s="296"/>
      <x:c r="P160" s="296"/>
      <x:c r="Q160" s="173"/>
      <x:c r="R160" s="173"/>
      <x:c r="S160" s="173"/>
      <x:c r="T160" s="173"/>
      <x:c r="U160" s="173"/>
      <x:c r="V160" s="173"/>
      <x:c r="W160" s="173"/>
      <x:c r="X160" s="173"/>
      <x:c r="Y160" s="173"/>
      <x:c r="Z160" s="173"/>
    </x:row>
    <x:row r="161" ht="15" hidden="0" customHeight="1">
      <x:c r="A161" s="296"/>
      <x:c r="B161" s="296"/>
      <x:c r="C161" s="296"/>
      <x:c r="D161" s="296"/>
      <x:c r="E161" s="296"/>
      <x:c r="F161" s="296"/>
      <x:c r="G161" s="296"/>
      <x:c r="H161" s="296"/>
      <x:c r="I161" s="296"/>
      <x:c r="J161" s="296"/>
      <x:c r="K161" s="296"/>
      <x:c r="L161" s="296"/>
      <x:c r="M161" s="296"/>
      <x:c r="N161" s="296"/>
      <x:c r="O161" s="296"/>
      <x:c r="P161" s="296"/>
      <x:c r="Q161" s="173"/>
      <x:c r="R161" s="173"/>
      <x:c r="S161" s="173"/>
      <x:c r="T161" s="173"/>
      <x:c r="U161" s="173"/>
      <x:c r="V161" s="173"/>
      <x:c r="W161" s="173"/>
      <x:c r="X161" s="173"/>
      <x:c r="Y161" s="173"/>
      <x:c r="Z161" s="173"/>
    </x:row>
    <x:row r="162" ht="15" hidden="0" customHeight="1">
      <x:c r="A162" s="296"/>
      <x:c r="B162" s="296"/>
      <x:c r="C162" s="296"/>
      <x:c r="D162" s="296"/>
      <x:c r="E162" s="296"/>
      <x:c r="F162" s="296"/>
      <x:c r="G162" s="296"/>
      <x:c r="H162" s="296"/>
      <x:c r="I162" s="296"/>
      <x:c r="J162" s="296"/>
      <x:c r="K162" s="296"/>
      <x:c r="L162" s="296"/>
      <x:c r="M162" s="296"/>
      <x:c r="N162" s="296"/>
      <x:c r="O162" s="296"/>
      <x:c r="P162" s="296"/>
      <x:c r="Q162" s="173"/>
      <x:c r="R162" s="173"/>
      <x:c r="S162" s="173"/>
      <x:c r="T162" s="173"/>
      <x:c r="U162" s="173"/>
      <x:c r="V162" s="173"/>
      <x:c r="W162" s="173"/>
      <x:c r="X162" s="173"/>
      <x:c r="Y162" s="173"/>
      <x:c r="Z162" s="173"/>
    </x:row>
    <x:row r="163" ht="15" hidden="0" customHeight="1">
      <x:c r="A163" s="296"/>
      <x:c r="B163" s="296"/>
      <x:c r="C163" s="296"/>
      <x:c r="D163" s="296"/>
      <x:c r="E163" s="296"/>
      <x:c r="F163" s="296"/>
      <x:c r="G163" s="296"/>
      <x:c r="H163" s="296"/>
      <x:c r="I163" s="296"/>
      <x:c r="J163" s="296"/>
      <x:c r="K163" s="296"/>
      <x:c r="L163" s="296"/>
      <x:c r="M163" s="296"/>
      <x:c r="N163" s="296"/>
      <x:c r="O163" s="296"/>
      <x:c r="P163" s="296"/>
      <x:c r="Q163" s="173"/>
      <x:c r="R163" s="173"/>
      <x:c r="S163" s="173"/>
      <x:c r="T163" s="173"/>
      <x:c r="U163" s="173"/>
      <x:c r="V163" s="173"/>
      <x:c r="W163" s="173"/>
      <x:c r="X163" s="173"/>
      <x:c r="Y163" s="173"/>
      <x:c r="Z163" s="173"/>
    </x:row>
    <x:row r="164" ht="15" hidden="0" customHeight="1">
      <x:c r="A164" s="296"/>
      <x:c r="B164" s="296"/>
      <x:c r="C164" s="296"/>
      <x:c r="D164" s="296"/>
      <x:c r="E164" s="296"/>
      <x:c r="F164" s="296"/>
      <x:c r="G164" s="296"/>
      <x:c r="H164" s="296"/>
      <x:c r="I164" s="296"/>
      <x:c r="J164" s="296"/>
      <x:c r="K164" s="296"/>
      <x:c r="L164" s="296"/>
      <x:c r="M164" s="296"/>
      <x:c r="N164" s="296"/>
      <x:c r="O164" s="296"/>
      <x:c r="P164" s="296"/>
      <x:c r="Q164" s="173"/>
      <x:c r="R164" s="173"/>
      <x:c r="S164" s="173"/>
      <x:c r="T164" s="173"/>
      <x:c r="U164" s="173"/>
      <x:c r="V164" s="173"/>
      <x:c r="W164" s="173"/>
      <x:c r="X164" s="173"/>
      <x:c r="Y164" s="173"/>
      <x:c r="Z164" s="173"/>
    </x:row>
    <x:row r="165" ht="15" hidden="0" customHeight="1">
      <x:c r="A165" s="296"/>
      <x:c r="B165" s="296"/>
      <x:c r="C165" s="296"/>
      <x:c r="D165" s="296"/>
      <x:c r="E165" s="296"/>
      <x:c r="F165" s="296"/>
      <x:c r="G165" s="296"/>
      <x:c r="H165" s="296"/>
      <x:c r="I165" s="296"/>
      <x:c r="J165" s="296"/>
      <x:c r="K165" s="296"/>
      <x:c r="L165" s="296"/>
      <x:c r="M165" s="296"/>
      <x:c r="N165" s="296"/>
      <x:c r="O165" s="296"/>
      <x:c r="P165" s="296"/>
      <x:c r="Q165" s="173"/>
      <x:c r="R165" s="173"/>
      <x:c r="S165" s="173"/>
      <x:c r="T165" s="173"/>
      <x:c r="U165" s="173"/>
      <x:c r="V165" s="173"/>
      <x:c r="W165" s="173"/>
      <x:c r="X165" s="173"/>
      <x:c r="Y165" s="173"/>
      <x:c r="Z165" s="173"/>
    </x:row>
    <x:row r="166" ht="15" hidden="0" customHeight="1">
      <x:c r="A166" s="296"/>
      <x:c r="B166" s="296"/>
      <x:c r="C166" s="296"/>
      <x:c r="D166" s="296"/>
      <x:c r="E166" s="296"/>
      <x:c r="F166" s="296"/>
      <x:c r="G166" s="296"/>
      <x:c r="H166" s="296"/>
      <x:c r="I166" s="296"/>
      <x:c r="J166" s="296"/>
      <x:c r="K166" s="296"/>
      <x:c r="L166" s="296"/>
      <x:c r="M166" s="296"/>
      <x:c r="N166" s="296"/>
      <x:c r="O166" s="296"/>
      <x:c r="P166" s="296"/>
      <x:c r="Q166" s="173"/>
      <x:c r="R166" s="173"/>
      <x:c r="S166" s="173"/>
      <x:c r="T166" s="173"/>
      <x:c r="U166" s="173"/>
      <x:c r="V166" s="173"/>
      <x:c r="W166" s="173"/>
      <x:c r="X166" s="173"/>
      <x:c r="Y166" s="173"/>
      <x:c r="Z166" s="173"/>
    </x:row>
    <x:row r="167" ht="15" hidden="0" customHeight="1">
      <x:c r="A167" s="296"/>
      <x:c r="B167" s="296"/>
      <x:c r="C167" s="296"/>
      <x:c r="D167" s="296"/>
      <x:c r="E167" s="296"/>
      <x:c r="F167" s="296"/>
      <x:c r="G167" s="296"/>
      <x:c r="H167" s="296"/>
      <x:c r="I167" s="296"/>
      <x:c r="J167" s="296"/>
      <x:c r="K167" s="296"/>
      <x:c r="L167" s="296"/>
      <x:c r="M167" s="296"/>
      <x:c r="N167" s="296"/>
      <x:c r="O167" s="296"/>
      <x:c r="P167" s="296"/>
      <x:c r="Q167" s="173"/>
      <x:c r="R167" s="173"/>
      <x:c r="S167" s="173"/>
      <x:c r="T167" s="173"/>
      <x:c r="U167" s="173"/>
      <x:c r="V167" s="173"/>
      <x:c r="W167" s="173"/>
      <x:c r="X167" s="173"/>
      <x:c r="Y167" s="173"/>
      <x:c r="Z167" s="173"/>
    </x:row>
    <x:row r="168" ht="15" hidden="0" customHeight="1">
      <x:c r="A168" s="296"/>
      <x:c r="B168" s="296"/>
      <x:c r="C168" s="296"/>
      <x:c r="D168" s="296"/>
      <x:c r="E168" s="296"/>
      <x:c r="F168" s="296"/>
      <x:c r="G168" s="296"/>
      <x:c r="H168" s="296"/>
      <x:c r="I168" s="296"/>
      <x:c r="J168" s="296"/>
      <x:c r="K168" s="296"/>
      <x:c r="L168" s="296"/>
      <x:c r="M168" s="296"/>
      <x:c r="N168" s="296"/>
      <x:c r="O168" s="296"/>
      <x:c r="P168" s="296"/>
      <x:c r="Q168" s="173"/>
      <x:c r="R168" s="173"/>
      <x:c r="S168" s="173"/>
      <x:c r="T168" s="173"/>
      <x:c r="U168" s="173"/>
      <x:c r="V168" s="173"/>
      <x:c r="W168" s="173"/>
      <x:c r="X168" s="173"/>
      <x:c r="Y168" s="173"/>
      <x:c r="Z168" s="173"/>
    </x:row>
    <x:row r="169" ht="15" hidden="0" customHeight="1">
      <x:c r="A169" s="296"/>
      <x:c r="B169" s="296"/>
      <x:c r="C169" s="296"/>
      <x:c r="D169" s="296"/>
      <x:c r="E169" s="296"/>
      <x:c r="F169" s="296"/>
      <x:c r="G169" s="296"/>
      <x:c r="H169" s="296"/>
      <x:c r="I169" s="296"/>
      <x:c r="J169" s="296"/>
      <x:c r="K169" s="296"/>
      <x:c r="L169" s="296"/>
      <x:c r="M169" s="296"/>
      <x:c r="N169" s="296"/>
      <x:c r="O169" s="296"/>
      <x:c r="P169" s="296"/>
      <x:c r="Q169" s="173"/>
      <x:c r="R169" s="173"/>
      <x:c r="S169" s="173"/>
      <x:c r="T169" s="173"/>
      <x:c r="U169" s="173"/>
      <x:c r="V169" s="173"/>
      <x:c r="W169" s="173"/>
      <x:c r="X169" s="173"/>
      <x:c r="Y169" s="173"/>
      <x:c r="Z169" s="173"/>
    </x:row>
    <x:row r="170" ht="15" hidden="0" customHeight="1">
      <x:c r="A170" s="296"/>
      <x:c r="B170" s="296"/>
      <x:c r="C170" s="296"/>
      <x:c r="D170" s="296"/>
      <x:c r="E170" s="296"/>
      <x:c r="F170" s="296"/>
      <x:c r="G170" s="296"/>
      <x:c r="H170" s="296"/>
      <x:c r="I170" s="296"/>
      <x:c r="J170" s="296"/>
      <x:c r="K170" s="296"/>
      <x:c r="L170" s="296"/>
      <x:c r="M170" s="296"/>
      <x:c r="N170" s="296"/>
      <x:c r="O170" s="296"/>
      <x:c r="P170" s="296"/>
      <x:c r="Q170" s="173"/>
      <x:c r="R170" s="173"/>
      <x:c r="S170" s="173"/>
      <x:c r="T170" s="173"/>
      <x:c r="U170" s="173"/>
      <x:c r="V170" s="173"/>
      <x:c r="W170" s="173"/>
      <x:c r="X170" s="173"/>
      <x:c r="Y170" s="173"/>
      <x:c r="Z170" s="173"/>
    </x:row>
    <x:row r="171" ht="15" hidden="0" customHeight="1">
      <x:c r="A171" s="296"/>
      <x:c r="B171" s="296"/>
      <x:c r="C171" s="296"/>
      <x:c r="D171" s="296"/>
      <x:c r="E171" s="296"/>
      <x:c r="F171" s="296"/>
      <x:c r="G171" s="296"/>
      <x:c r="H171" s="296"/>
      <x:c r="I171" s="296"/>
      <x:c r="J171" s="296"/>
      <x:c r="K171" s="296"/>
      <x:c r="L171" s="296"/>
      <x:c r="M171" s="296"/>
      <x:c r="N171" s="296"/>
      <x:c r="O171" s="296"/>
      <x:c r="P171" s="296"/>
      <x:c r="Q171" s="173"/>
      <x:c r="R171" s="173"/>
      <x:c r="S171" s="173"/>
      <x:c r="T171" s="173"/>
      <x:c r="U171" s="173"/>
      <x:c r="V171" s="173"/>
      <x:c r="W171" s="173"/>
      <x:c r="X171" s="173"/>
      <x:c r="Y171" s="173"/>
      <x:c r="Z171" s="173"/>
    </x:row>
    <x:row r="172" ht="15" hidden="0" customHeight="1">
      <x:c r="A172" s="296"/>
      <x:c r="B172" s="296"/>
      <x:c r="C172" s="296"/>
      <x:c r="D172" s="296"/>
      <x:c r="E172" s="296"/>
      <x:c r="F172" s="296"/>
      <x:c r="G172" s="296"/>
      <x:c r="H172" s="296"/>
      <x:c r="I172" s="296"/>
      <x:c r="J172" s="296"/>
      <x:c r="K172" s="296"/>
      <x:c r="L172" s="296"/>
      <x:c r="M172" s="296"/>
      <x:c r="N172" s="296"/>
      <x:c r="O172" s="296"/>
      <x:c r="P172" s="296"/>
      <x:c r="Q172" s="173"/>
      <x:c r="R172" s="173"/>
      <x:c r="S172" s="173"/>
      <x:c r="T172" s="173"/>
      <x:c r="U172" s="173"/>
      <x:c r="V172" s="173"/>
      <x:c r="W172" s="173"/>
      <x:c r="X172" s="173"/>
      <x:c r="Y172" s="173"/>
      <x:c r="Z172" s="173"/>
    </x:row>
    <x:row r="173" ht="15" hidden="0" customHeight="1">
      <x:c r="A173" s="296"/>
      <x:c r="B173" s="296"/>
      <x:c r="C173" s="296"/>
      <x:c r="D173" s="296"/>
      <x:c r="E173" s="296"/>
      <x:c r="F173" s="296"/>
      <x:c r="G173" s="296"/>
      <x:c r="H173" s="296"/>
      <x:c r="I173" s="296"/>
      <x:c r="J173" s="296"/>
      <x:c r="K173" s="296"/>
      <x:c r="L173" s="296"/>
      <x:c r="M173" s="296"/>
      <x:c r="N173" s="296"/>
      <x:c r="O173" s="296"/>
      <x:c r="P173" s="296"/>
      <x:c r="Q173" s="173"/>
      <x:c r="R173" s="173"/>
      <x:c r="S173" s="173"/>
      <x:c r="T173" s="173"/>
      <x:c r="U173" s="173"/>
      <x:c r="V173" s="173"/>
      <x:c r="W173" s="173"/>
      <x:c r="X173" s="173"/>
      <x:c r="Y173" s="173"/>
      <x:c r="Z173" s="173"/>
    </x:row>
    <x:row r="174" ht="15" hidden="0" customHeight="1">
      <x:c r="A174" s="296"/>
      <x:c r="B174" s="296"/>
      <x:c r="C174" s="296"/>
      <x:c r="D174" s="296"/>
      <x:c r="E174" s="296"/>
      <x:c r="F174" s="296"/>
      <x:c r="G174" s="296"/>
      <x:c r="H174" s="296"/>
      <x:c r="I174" s="296"/>
      <x:c r="J174" s="296"/>
      <x:c r="K174" s="296"/>
      <x:c r="L174" s="296"/>
      <x:c r="M174" s="296"/>
      <x:c r="N174" s="296"/>
      <x:c r="O174" s="296"/>
      <x:c r="P174" s="296"/>
      <x:c r="Q174" s="173"/>
      <x:c r="R174" s="173"/>
      <x:c r="S174" s="173"/>
      <x:c r="T174" s="173"/>
      <x:c r="U174" s="173"/>
      <x:c r="V174" s="173"/>
      <x:c r="W174" s="173"/>
      <x:c r="X174" s="173"/>
      <x:c r="Y174" s="173"/>
      <x:c r="Z174" s="173"/>
    </x:row>
    <x:row r="175" ht="15" hidden="0" customHeight="1">
      <x:c r="A175" s="296"/>
      <x:c r="B175" s="296"/>
      <x:c r="C175" s="296"/>
      <x:c r="D175" s="296"/>
      <x:c r="E175" s="296"/>
      <x:c r="F175" s="296"/>
      <x:c r="G175" s="296"/>
      <x:c r="H175" s="296"/>
      <x:c r="I175" s="296"/>
      <x:c r="J175" s="296"/>
      <x:c r="K175" s="296"/>
      <x:c r="L175" s="296"/>
      <x:c r="M175" s="296"/>
      <x:c r="N175" s="296"/>
      <x:c r="O175" s="296"/>
      <x:c r="P175" s="296"/>
      <x:c r="Q175" s="173"/>
      <x:c r="R175" s="173"/>
      <x:c r="S175" s="173"/>
      <x:c r="T175" s="173"/>
      <x:c r="U175" s="173"/>
      <x:c r="V175" s="173"/>
      <x:c r="W175" s="173"/>
      <x:c r="X175" s="173"/>
      <x:c r="Y175" s="173"/>
      <x:c r="Z175" s="173"/>
    </x:row>
    <x:row r="176" ht="15" hidden="0" customHeight="1">
      <x:c r="A176" s="296"/>
      <x:c r="B176" s="296"/>
      <x:c r="C176" s="296"/>
      <x:c r="D176" s="296"/>
      <x:c r="E176" s="296"/>
      <x:c r="F176" s="296"/>
      <x:c r="G176" s="296"/>
      <x:c r="H176" s="296"/>
      <x:c r="I176" s="296"/>
      <x:c r="J176" s="296"/>
      <x:c r="K176" s="296"/>
      <x:c r="L176" s="296"/>
      <x:c r="M176" s="296"/>
      <x:c r="N176" s="296"/>
      <x:c r="O176" s="296"/>
      <x:c r="P176" s="296"/>
      <x:c r="Q176" s="173"/>
      <x:c r="R176" s="173"/>
      <x:c r="S176" s="173"/>
      <x:c r="T176" s="173"/>
      <x:c r="U176" s="173"/>
      <x:c r="V176" s="173"/>
      <x:c r="W176" s="173"/>
      <x:c r="X176" s="173"/>
      <x:c r="Y176" s="173"/>
      <x:c r="Z176" s="173"/>
    </x:row>
    <x:row r="177" ht="15" hidden="0" customHeight="1">
      <x:c r="A177" s="296"/>
      <x:c r="B177" s="296"/>
      <x:c r="C177" s="296"/>
      <x:c r="D177" s="296"/>
      <x:c r="E177" s="296"/>
      <x:c r="F177" s="296"/>
      <x:c r="G177" s="296"/>
      <x:c r="H177" s="296"/>
      <x:c r="I177" s="296"/>
      <x:c r="J177" s="296"/>
      <x:c r="K177" s="296"/>
      <x:c r="L177" s="296"/>
      <x:c r="M177" s="296"/>
      <x:c r="N177" s="296"/>
      <x:c r="O177" s="296"/>
      <x:c r="P177" s="296"/>
      <x:c r="Q177" s="173"/>
      <x:c r="R177" s="173"/>
      <x:c r="S177" s="173"/>
      <x:c r="T177" s="173"/>
      <x:c r="U177" s="173"/>
      <x:c r="V177" s="173"/>
      <x:c r="W177" s="173"/>
      <x:c r="X177" s="173"/>
      <x:c r="Y177" s="173"/>
      <x:c r="Z177" s="173"/>
    </x:row>
    <x:row r="178" ht="15" hidden="0" customHeight="1">
      <x:c r="A178" s="296"/>
      <x:c r="B178" s="296"/>
      <x:c r="C178" s="296"/>
      <x:c r="D178" s="296"/>
      <x:c r="E178" s="296"/>
      <x:c r="F178" s="296"/>
      <x:c r="G178" s="296"/>
      <x:c r="H178" s="296"/>
      <x:c r="I178" s="296"/>
      <x:c r="J178" s="296"/>
      <x:c r="K178" s="296"/>
      <x:c r="L178" s="296"/>
      <x:c r="M178" s="296"/>
      <x:c r="N178" s="296"/>
      <x:c r="O178" s="296"/>
      <x:c r="P178" s="296"/>
      <x:c r="Q178" s="173"/>
      <x:c r="R178" s="173"/>
      <x:c r="S178" s="173"/>
      <x:c r="T178" s="173"/>
      <x:c r="U178" s="173"/>
      <x:c r="V178" s="173"/>
      <x:c r="W178" s="173"/>
      <x:c r="X178" s="173"/>
      <x:c r="Y178" s="173"/>
      <x:c r="Z178" s="173"/>
    </x:row>
    <x:row r="179" ht="15" hidden="0" customHeight="1">
      <x:c r="A179" s="296"/>
      <x:c r="B179" s="296"/>
      <x:c r="C179" s="296"/>
      <x:c r="D179" s="296"/>
      <x:c r="E179" s="296"/>
      <x:c r="F179" s="296"/>
      <x:c r="G179" s="296"/>
      <x:c r="H179" s="296"/>
      <x:c r="I179" s="296"/>
      <x:c r="J179" s="296"/>
      <x:c r="K179" s="296"/>
      <x:c r="L179" s="296"/>
      <x:c r="M179" s="296"/>
      <x:c r="N179" s="296"/>
      <x:c r="O179" s="296"/>
      <x:c r="P179" s="296"/>
      <x:c r="Q179" s="173"/>
      <x:c r="R179" s="173"/>
      <x:c r="S179" s="173"/>
      <x:c r="T179" s="173"/>
      <x:c r="U179" s="173"/>
      <x:c r="V179" s="173"/>
      <x:c r="W179" s="173"/>
      <x:c r="X179" s="173"/>
      <x:c r="Y179" s="173"/>
      <x:c r="Z179" s="173"/>
    </x:row>
    <x:row r="180" ht="15" hidden="0" customHeight="1">
      <x:c r="A180" s="296"/>
      <x:c r="B180" s="296"/>
      <x:c r="C180" s="296"/>
      <x:c r="D180" s="296"/>
      <x:c r="E180" s="296"/>
      <x:c r="F180" s="296"/>
      <x:c r="G180" s="296"/>
      <x:c r="H180" s="296"/>
      <x:c r="I180" s="296"/>
      <x:c r="J180" s="296"/>
      <x:c r="K180" s="296"/>
      <x:c r="L180" s="296"/>
      <x:c r="M180" s="296"/>
      <x:c r="N180" s="296"/>
      <x:c r="O180" s="296"/>
      <x:c r="P180" s="296"/>
      <x:c r="Q180" s="173"/>
      <x:c r="R180" s="173"/>
      <x:c r="S180" s="173"/>
      <x:c r="T180" s="173"/>
      <x:c r="U180" s="173"/>
      <x:c r="V180" s="173"/>
      <x:c r="W180" s="173"/>
      <x:c r="X180" s="173"/>
      <x:c r="Y180" s="173"/>
      <x:c r="Z180" s="173"/>
    </x:row>
    <x:row r="181" ht="15" hidden="0" customHeight="1">
      <x:c r="A181" s="296"/>
      <x:c r="B181" s="296"/>
      <x:c r="C181" s="296"/>
      <x:c r="D181" s="296"/>
      <x:c r="E181" s="296"/>
      <x:c r="F181" s="296"/>
      <x:c r="G181" s="296"/>
      <x:c r="H181" s="296"/>
      <x:c r="I181" s="296"/>
      <x:c r="J181" s="296"/>
      <x:c r="K181" s="296"/>
      <x:c r="L181" s="296"/>
      <x:c r="M181" s="296"/>
      <x:c r="N181" s="296"/>
      <x:c r="O181" s="296"/>
      <x:c r="P181" s="296"/>
      <x:c r="Q181" s="173"/>
      <x:c r="R181" s="173"/>
      <x:c r="S181" s="173"/>
      <x:c r="T181" s="173"/>
      <x:c r="U181" s="173"/>
      <x:c r="V181" s="173"/>
      <x:c r="W181" s="173"/>
      <x:c r="X181" s="173"/>
      <x:c r="Y181" s="173"/>
      <x:c r="Z181" s="173"/>
    </x:row>
    <x:row r="182" ht="15" hidden="0" customHeight="1">
      <x:c r="A182" s="296"/>
      <x:c r="B182" s="296"/>
      <x:c r="C182" s="296"/>
      <x:c r="D182" s="296"/>
      <x:c r="E182" s="296"/>
      <x:c r="F182" s="296"/>
      <x:c r="G182" s="296"/>
      <x:c r="H182" s="296"/>
      <x:c r="I182" s="296"/>
      <x:c r="J182" s="296"/>
      <x:c r="K182" s="296"/>
      <x:c r="L182" s="296"/>
      <x:c r="M182" s="296"/>
      <x:c r="N182" s="296"/>
      <x:c r="O182" s="296"/>
      <x:c r="P182" s="296"/>
      <x:c r="Q182" s="173"/>
      <x:c r="R182" s="173"/>
      <x:c r="S182" s="173"/>
      <x:c r="T182" s="173"/>
      <x:c r="U182" s="173"/>
      <x:c r="V182" s="173"/>
      <x:c r="W182" s="173"/>
      <x:c r="X182" s="173"/>
      <x:c r="Y182" s="173"/>
      <x:c r="Z182" s="173"/>
    </x:row>
    <x:row r="183" ht="15" hidden="0" customHeight="1">
      <x:c r="A183" s="296"/>
      <x:c r="B183" s="296"/>
      <x:c r="C183" s="296"/>
      <x:c r="D183" s="296"/>
      <x:c r="E183" s="296"/>
      <x:c r="F183" s="296"/>
      <x:c r="G183" s="296"/>
      <x:c r="H183" s="296"/>
      <x:c r="I183" s="296"/>
      <x:c r="J183" s="296"/>
      <x:c r="K183" s="296"/>
      <x:c r="L183" s="296"/>
      <x:c r="M183" s="296"/>
      <x:c r="N183" s="296"/>
      <x:c r="O183" s="296"/>
      <x:c r="P183" s="296"/>
      <x:c r="Q183" s="173"/>
      <x:c r="R183" s="173"/>
      <x:c r="S183" s="173"/>
      <x:c r="T183" s="173"/>
      <x:c r="U183" s="173"/>
      <x:c r="V183" s="173"/>
      <x:c r="W183" s="173"/>
      <x:c r="X183" s="173"/>
      <x:c r="Y183" s="173"/>
      <x:c r="Z183" s="173"/>
    </x:row>
    <x:row r="184" ht="15" hidden="0" customHeight="1">
      <x:c r="A184" s="296"/>
      <x:c r="B184" s="296"/>
      <x:c r="C184" s="296"/>
      <x:c r="D184" s="296"/>
      <x:c r="E184" s="296"/>
      <x:c r="F184" s="296"/>
      <x:c r="G184" s="296"/>
      <x:c r="H184" s="296"/>
      <x:c r="I184" s="296"/>
      <x:c r="J184" s="296"/>
      <x:c r="K184" s="296"/>
      <x:c r="L184" s="296"/>
      <x:c r="M184" s="296"/>
      <x:c r="N184" s="296"/>
      <x:c r="O184" s="296"/>
      <x:c r="P184" s="296"/>
      <x:c r="Q184" s="173"/>
      <x:c r="R184" s="173"/>
      <x:c r="S184" s="173"/>
      <x:c r="T184" s="173"/>
      <x:c r="U184" s="173"/>
      <x:c r="V184" s="173"/>
      <x:c r="W184" s="173"/>
      <x:c r="X184" s="173"/>
      <x:c r="Y184" s="173"/>
      <x:c r="Z184" s="173"/>
    </x:row>
    <x:row r="185" ht="15" hidden="0" customHeight="1">
      <x:c r="A185" s="296"/>
      <x:c r="B185" s="296"/>
      <x:c r="C185" s="296"/>
      <x:c r="D185" s="296"/>
      <x:c r="E185" s="296"/>
      <x:c r="F185" s="296"/>
      <x:c r="G185" s="296"/>
      <x:c r="H185" s="296"/>
      <x:c r="I185" s="296"/>
      <x:c r="J185" s="296"/>
      <x:c r="K185" s="296"/>
      <x:c r="L185" s="296"/>
      <x:c r="M185" s="296"/>
      <x:c r="N185" s="296"/>
      <x:c r="O185" s="296"/>
      <x:c r="P185" s="296"/>
      <x:c r="Q185" s="173"/>
      <x:c r="R185" s="173"/>
      <x:c r="S185" s="173"/>
      <x:c r="T185" s="173"/>
      <x:c r="U185" s="173"/>
      <x:c r="V185" s="173"/>
      <x:c r="W185" s="173"/>
      <x:c r="X185" s="173"/>
      <x:c r="Y185" s="173"/>
      <x:c r="Z185" s="173"/>
    </x:row>
    <x:row r="186" ht="15" hidden="0" customHeight="1">
      <x:c r="A186" s="296"/>
      <x:c r="B186" s="296"/>
      <x:c r="C186" s="296"/>
      <x:c r="D186" s="296"/>
      <x:c r="E186" s="296"/>
      <x:c r="F186" s="296"/>
      <x:c r="G186" s="296"/>
      <x:c r="H186" s="296"/>
      <x:c r="I186" s="296"/>
      <x:c r="J186" s="296"/>
      <x:c r="K186" s="296"/>
      <x:c r="L186" s="296"/>
      <x:c r="M186" s="296"/>
      <x:c r="N186" s="296"/>
      <x:c r="O186" s="296"/>
      <x:c r="P186" s="296"/>
      <x:c r="Q186" s="173"/>
      <x:c r="R186" s="173"/>
      <x:c r="S186" s="173"/>
      <x:c r="T186" s="173"/>
      <x:c r="U186" s="173"/>
      <x:c r="V186" s="173"/>
      <x:c r="W186" s="173"/>
      <x:c r="X186" s="173"/>
      <x:c r="Y186" s="173"/>
      <x:c r="Z186" s="173"/>
    </x:row>
    <x:row r="187" ht="15" hidden="0" customHeight="1">
      <x:c r="A187" s="296"/>
      <x:c r="B187" s="296"/>
      <x:c r="C187" s="296"/>
      <x:c r="D187" s="296"/>
      <x:c r="E187" s="296"/>
      <x:c r="F187" s="296"/>
      <x:c r="G187" s="296"/>
      <x:c r="H187" s="296"/>
      <x:c r="I187" s="296"/>
      <x:c r="J187" s="296"/>
      <x:c r="K187" s="296"/>
      <x:c r="L187" s="296"/>
      <x:c r="M187" s="296"/>
      <x:c r="N187" s="296"/>
      <x:c r="O187" s="296"/>
      <x:c r="P187" s="296"/>
      <x:c r="Q187" s="173"/>
      <x:c r="R187" s="173"/>
      <x:c r="S187" s="173"/>
      <x:c r="T187" s="173"/>
      <x:c r="U187" s="173"/>
      <x:c r="V187" s="173"/>
      <x:c r="W187" s="173"/>
      <x:c r="X187" s="173"/>
      <x:c r="Y187" s="173"/>
      <x:c r="Z187" s="173"/>
    </x:row>
    <x:row r="188" ht="15" hidden="0" customHeight="1">
      <x:c r="A188" s="296"/>
      <x:c r="B188" s="296"/>
      <x:c r="C188" s="296"/>
      <x:c r="D188" s="296"/>
      <x:c r="E188" s="296"/>
      <x:c r="F188" s="296"/>
      <x:c r="G188" s="296"/>
      <x:c r="H188" s="296"/>
      <x:c r="I188" s="296"/>
      <x:c r="J188" s="296"/>
      <x:c r="K188" s="296"/>
      <x:c r="L188" s="296"/>
      <x:c r="M188" s="296"/>
      <x:c r="N188" s="296"/>
      <x:c r="O188" s="296"/>
      <x:c r="P188" s="296"/>
      <x:c r="Q188" s="173"/>
      <x:c r="R188" s="173"/>
      <x:c r="S188" s="173"/>
      <x:c r="T188" s="173"/>
      <x:c r="U188" s="173"/>
      <x:c r="V188" s="173"/>
      <x:c r="W188" s="173"/>
      <x:c r="X188" s="173"/>
      <x:c r="Y188" s="173"/>
      <x:c r="Z188" s="173"/>
    </x:row>
    <x:row r="189" ht="15" hidden="0" customHeight="1">
      <x:c r="A189" s="296"/>
      <x:c r="B189" s="296"/>
      <x:c r="C189" s="296"/>
      <x:c r="D189" s="296"/>
      <x:c r="E189" s="296"/>
      <x:c r="F189" s="296"/>
      <x:c r="G189" s="296"/>
      <x:c r="H189" s="296"/>
      <x:c r="I189" s="296"/>
      <x:c r="J189" s="296"/>
      <x:c r="K189" s="296"/>
      <x:c r="L189" s="296"/>
      <x:c r="M189" s="296"/>
      <x:c r="N189" s="296"/>
      <x:c r="O189" s="296"/>
      <x:c r="P189" s="296"/>
      <x:c r="Q189" s="173"/>
      <x:c r="R189" s="173"/>
      <x:c r="S189" s="173"/>
      <x:c r="T189" s="173"/>
      <x:c r="U189" s="173"/>
      <x:c r="V189" s="173"/>
      <x:c r="W189" s="173"/>
      <x:c r="X189" s="173"/>
      <x:c r="Y189" s="173"/>
      <x:c r="Z189" s="173"/>
    </x:row>
    <x:row r="190" ht="15" hidden="0" customHeight="1">
      <x:c r="A190" s="296"/>
      <x:c r="B190" s="296"/>
      <x:c r="C190" s="296"/>
      <x:c r="D190" s="296"/>
      <x:c r="E190" s="296"/>
      <x:c r="F190" s="296"/>
      <x:c r="G190" s="296"/>
      <x:c r="H190" s="296"/>
      <x:c r="I190" s="296"/>
      <x:c r="J190" s="296"/>
      <x:c r="K190" s="296"/>
      <x:c r="L190" s="296"/>
      <x:c r="M190" s="296"/>
      <x:c r="N190" s="296"/>
      <x:c r="O190" s="296"/>
      <x:c r="P190" s="296"/>
      <x:c r="Q190" s="173"/>
      <x:c r="R190" s="173"/>
      <x:c r="S190" s="173"/>
      <x:c r="T190" s="173"/>
      <x:c r="U190" s="173"/>
      <x:c r="V190" s="173"/>
      <x:c r="W190" s="173"/>
      <x:c r="X190" s="173"/>
      <x:c r="Y190" s="173"/>
      <x:c r="Z190" s="173"/>
    </x:row>
    <x:row r="191" ht="15" hidden="0" customHeight="1">
      <x:c r="A191" s="296"/>
      <x:c r="B191" s="296"/>
      <x:c r="C191" s="296"/>
      <x:c r="D191" s="296"/>
      <x:c r="E191" s="296"/>
      <x:c r="F191" s="296"/>
      <x:c r="G191" s="296"/>
      <x:c r="H191" s="296"/>
      <x:c r="I191" s="296"/>
      <x:c r="J191" s="296"/>
      <x:c r="K191" s="296"/>
      <x:c r="L191" s="296"/>
      <x:c r="M191" s="296"/>
      <x:c r="N191" s="296"/>
      <x:c r="O191" s="296"/>
      <x:c r="P191" s="296"/>
      <x:c r="Q191" s="173"/>
      <x:c r="R191" s="173"/>
      <x:c r="S191" s="173"/>
      <x:c r="T191" s="173"/>
      <x:c r="U191" s="173"/>
      <x:c r="V191" s="173"/>
      <x:c r="W191" s="173"/>
      <x:c r="X191" s="173"/>
      <x:c r="Y191" s="173"/>
      <x:c r="Z191" s="173"/>
    </x:row>
    <x:row r="192" ht="15" hidden="0" customHeight="1">
      <x:c r="A192" s="296"/>
      <x:c r="B192" s="296"/>
      <x:c r="C192" s="296"/>
      <x:c r="D192" s="296"/>
      <x:c r="E192" s="296"/>
      <x:c r="F192" s="296"/>
      <x:c r="G192" s="296"/>
      <x:c r="H192" s="296"/>
      <x:c r="I192" s="296"/>
      <x:c r="J192" s="296"/>
      <x:c r="K192" s="296"/>
      <x:c r="L192" s="296"/>
      <x:c r="M192" s="296"/>
      <x:c r="N192" s="296"/>
      <x:c r="O192" s="296"/>
      <x:c r="P192" s="296"/>
      <x:c r="Q192" s="173"/>
      <x:c r="R192" s="173"/>
      <x:c r="S192" s="173"/>
      <x:c r="T192" s="173"/>
      <x:c r="U192" s="173"/>
      <x:c r="V192" s="173"/>
      <x:c r="W192" s="173"/>
      <x:c r="X192" s="173"/>
      <x:c r="Y192" s="173"/>
      <x:c r="Z192" s="173"/>
    </x:row>
    <x:row r="193" ht="15" hidden="0" customHeight="1">
      <x:c r="A193" s="296"/>
      <x:c r="B193" s="296"/>
      <x:c r="C193" s="296"/>
      <x:c r="D193" s="296"/>
      <x:c r="E193" s="296"/>
      <x:c r="F193" s="296"/>
      <x:c r="G193" s="296"/>
      <x:c r="H193" s="296"/>
      <x:c r="I193" s="296"/>
      <x:c r="J193" s="296"/>
      <x:c r="K193" s="296"/>
      <x:c r="L193" s="296"/>
      <x:c r="M193" s="296"/>
      <x:c r="N193" s="296"/>
      <x:c r="O193" s="296"/>
      <x:c r="P193" s="296"/>
      <x:c r="Q193" s="173"/>
      <x:c r="R193" s="173"/>
      <x:c r="S193" s="173"/>
      <x:c r="T193" s="173"/>
      <x:c r="U193" s="173"/>
      <x:c r="V193" s="173"/>
      <x:c r="W193" s="173"/>
      <x:c r="X193" s="173"/>
      <x:c r="Y193" s="173"/>
      <x:c r="Z193" s="173"/>
    </x:row>
    <x:row r="194" ht="15" hidden="0" customHeight="1">
      <x:c r="A194" s="296"/>
      <x:c r="B194" s="296"/>
      <x:c r="C194" s="296"/>
      <x:c r="D194" s="296"/>
      <x:c r="E194" s="296"/>
      <x:c r="F194" s="296"/>
      <x:c r="G194" s="296"/>
      <x:c r="H194" s="296"/>
      <x:c r="I194" s="296"/>
      <x:c r="J194" s="296"/>
      <x:c r="K194" s="296"/>
      <x:c r="L194" s="296"/>
      <x:c r="M194" s="296"/>
      <x:c r="N194" s="296"/>
      <x:c r="O194" s="296"/>
      <x:c r="P194" s="296"/>
      <x:c r="Q194" s="173"/>
      <x:c r="R194" s="173"/>
      <x:c r="S194" s="173"/>
      <x:c r="T194" s="173"/>
      <x:c r="U194" s="173"/>
      <x:c r="V194" s="173"/>
      <x:c r="W194" s="173"/>
      <x:c r="X194" s="173"/>
      <x:c r="Y194" s="173"/>
      <x:c r="Z194" s="173"/>
    </x:row>
    <x:row r="195" ht="15" hidden="0" customHeight="1">
      <x:c r="A195" s="296"/>
      <x:c r="B195" s="296"/>
      <x:c r="C195" s="296"/>
      <x:c r="D195" s="296"/>
      <x:c r="E195" s="296"/>
      <x:c r="F195" s="296"/>
      <x:c r="G195" s="296"/>
      <x:c r="H195" s="296"/>
      <x:c r="I195" s="296"/>
      <x:c r="J195" s="296"/>
      <x:c r="K195" s="296"/>
      <x:c r="L195" s="296"/>
      <x:c r="M195" s="296"/>
      <x:c r="N195" s="296"/>
      <x:c r="O195" s="296"/>
      <x:c r="P195" s="296"/>
      <x:c r="Q195" s="173"/>
      <x:c r="R195" s="173"/>
      <x:c r="S195" s="173"/>
      <x:c r="T195" s="173"/>
      <x:c r="U195" s="173"/>
      <x:c r="V195" s="173"/>
      <x:c r="W195" s="173"/>
      <x:c r="X195" s="173"/>
      <x:c r="Y195" s="173"/>
      <x:c r="Z195" s="173"/>
    </x:row>
    <x:row r="196" ht="15" hidden="0" customHeight="1">
      <x:c r="A196" s="296"/>
      <x:c r="B196" s="296"/>
      <x:c r="C196" s="296"/>
      <x:c r="D196" s="296"/>
      <x:c r="E196" s="296"/>
      <x:c r="F196" s="296"/>
      <x:c r="G196" s="296"/>
      <x:c r="H196" s="296"/>
      <x:c r="I196" s="296"/>
      <x:c r="J196" s="296"/>
      <x:c r="K196" s="296"/>
      <x:c r="L196" s="296"/>
      <x:c r="M196" s="296"/>
      <x:c r="N196" s="296"/>
      <x:c r="O196" s="296"/>
      <x:c r="P196" s="296"/>
      <x:c r="Q196" s="173"/>
      <x:c r="R196" s="173"/>
      <x:c r="S196" s="173"/>
      <x:c r="T196" s="173"/>
      <x:c r="U196" s="173"/>
      <x:c r="V196" s="173"/>
      <x:c r="W196" s="173"/>
      <x:c r="X196" s="173"/>
      <x:c r="Y196" s="173"/>
      <x:c r="Z196" s="173"/>
    </x:row>
    <x:row r="197" ht="15" hidden="0" customHeight="1">
      <x:c r="A197" s="296"/>
      <x:c r="B197" s="296"/>
      <x:c r="C197" s="296"/>
      <x:c r="D197" s="296"/>
      <x:c r="E197" s="296"/>
      <x:c r="F197" s="296"/>
      <x:c r="G197" s="296"/>
      <x:c r="H197" s="296"/>
      <x:c r="I197" s="296"/>
      <x:c r="J197" s="296"/>
      <x:c r="K197" s="296"/>
      <x:c r="L197" s="296"/>
      <x:c r="M197" s="296"/>
      <x:c r="N197" s="296"/>
      <x:c r="O197" s="296"/>
      <x:c r="P197" s="296"/>
      <x:c r="Q197" s="173"/>
      <x:c r="R197" s="173"/>
      <x:c r="S197" s="173"/>
      <x:c r="T197" s="173"/>
      <x:c r="U197" s="173"/>
      <x:c r="V197" s="173"/>
      <x:c r="W197" s="173"/>
      <x:c r="X197" s="173"/>
      <x:c r="Y197" s="173"/>
      <x:c r="Z197" s="173"/>
    </x:row>
    <x:row r="198" ht="15" hidden="0" customHeight="1">
      <x:c r="A198" s="296"/>
      <x:c r="B198" s="296"/>
      <x:c r="C198" s="296"/>
      <x:c r="D198" s="296"/>
      <x:c r="E198" s="296"/>
      <x:c r="F198" s="296"/>
      <x:c r="G198" s="296"/>
      <x:c r="H198" s="296"/>
      <x:c r="I198" s="296"/>
      <x:c r="J198" s="296"/>
      <x:c r="K198" s="296"/>
      <x:c r="L198" s="296"/>
      <x:c r="M198" s="296"/>
      <x:c r="N198" s="296"/>
      <x:c r="O198" s="296"/>
      <x:c r="P198" s="296"/>
      <x:c r="Q198" s="173"/>
      <x:c r="R198" s="173"/>
      <x:c r="S198" s="173"/>
      <x:c r="T198" s="173"/>
      <x:c r="U198" s="173"/>
      <x:c r="V198" s="173"/>
      <x:c r="W198" s="173"/>
      <x:c r="X198" s="173"/>
      <x:c r="Y198" s="173"/>
      <x:c r="Z198" s="173"/>
    </x:row>
    <x:row r="199" ht="15" hidden="0" customHeight="1">
      <x:c r="A199" s="296"/>
      <x:c r="B199" s="296"/>
      <x:c r="C199" s="296"/>
      <x:c r="D199" s="296"/>
      <x:c r="E199" s="296"/>
      <x:c r="F199" s="296"/>
      <x:c r="G199" s="296"/>
      <x:c r="H199" s="296"/>
      <x:c r="I199" s="296"/>
      <x:c r="J199" s="296"/>
      <x:c r="K199" s="296"/>
      <x:c r="L199" s="296"/>
      <x:c r="M199" s="296"/>
      <x:c r="N199" s="296"/>
      <x:c r="O199" s="296"/>
      <x:c r="P199" s="296"/>
      <x:c r="Q199" s="173"/>
      <x:c r="R199" s="173"/>
      <x:c r="S199" s="173"/>
      <x:c r="T199" s="173"/>
      <x:c r="U199" s="173"/>
      <x:c r="V199" s="173"/>
      <x:c r="W199" s="173"/>
      <x:c r="X199" s="173"/>
      <x:c r="Y199" s="173"/>
      <x:c r="Z199" s="173"/>
    </x:row>
    <x:row r="200" ht="15" hidden="0" customHeight="1">
      <x:c r="A200" s="296"/>
      <x:c r="B200" s="296"/>
      <x:c r="C200" s="296"/>
      <x:c r="D200" s="296"/>
      <x:c r="E200" s="296"/>
      <x:c r="F200" s="296"/>
      <x:c r="G200" s="296"/>
      <x:c r="H200" s="296"/>
      <x:c r="I200" s="296"/>
      <x:c r="J200" s="296"/>
      <x:c r="K200" s="296"/>
      <x:c r="L200" s="296"/>
      <x:c r="M200" s="296"/>
      <x:c r="N200" s="296"/>
      <x:c r="O200" s="296"/>
      <x:c r="P200" s="296"/>
      <x:c r="Q200" s="173"/>
      <x:c r="R200" s="173"/>
      <x:c r="S200" s="173"/>
      <x:c r="T200" s="173"/>
      <x:c r="U200" s="173"/>
      <x:c r="V200" s="173"/>
      <x:c r="W200" s="173"/>
      <x:c r="X200" s="173"/>
      <x:c r="Y200" s="173"/>
      <x:c r="Z200" s="173"/>
    </x:row>
    <x:row r="201" ht="15" hidden="0" customHeight="1">
      <x:c r="A201" s="296"/>
      <x:c r="B201" s="296"/>
      <x:c r="C201" s="296"/>
      <x:c r="D201" s="296"/>
      <x:c r="E201" s="296"/>
      <x:c r="F201" s="296"/>
      <x:c r="G201" s="296"/>
      <x:c r="H201" s="296"/>
      <x:c r="I201" s="296"/>
      <x:c r="J201" s="296"/>
      <x:c r="K201" s="296"/>
      <x:c r="L201" s="296"/>
      <x:c r="M201" s="296"/>
      <x:c r="N201" s="296"/>
      <x:c r="O201" s="296"/>
      <x:c r="P201" s="296"/>
      <x:c r="Q201" s="173"/>
      <x:c r="R201" s="173"/>
      <x:c r="S201" s="173"/>
      <x:c r="T201" s="173"/>
      <x:c r="U201" s="173"/>
      <x:c r="V201" s="173"/>
      <x:c r="W201" s="173"/>
      <x:c r="X201" s="173"/>
      <x:c r="Y201" s="173"/>
      <x:c r="Z201" s="173"/>
    </x:row>
    <x:row r="202" ht="15" hidden="0" customHeight="1">
      <x:c r="A202" s="296"/>
      <x:c r="B202" s="296"/>
      <x:c r="C202" s="296"/>
      <x:c r="D202" s="296"/>
      <x:c r="E202" s="296"/>
      <x:c r="F202" s="296"/>
      <x:c r="G202" s="296"/>
      <x:c r="H202" s="296"/>
      <x:c r="I202" s="296"/>
      <x:c r="J202" s="296"/>
      <x:c r="K202" s="296"/>
      <x:c r="L202" s="296"/>
      <x:c r="M202" s="296"/>
      <x:c r="N202" s="296"/>
      <x:c r="O202" s="296"/>
      <x:c r="P202" s="296"/>
      <x:c r="Q202" s="173"/>
      <x:c r="R202" s="173"/>
      <x:c r="S202" s="173"/>
      <x:c r="T202" s="173"/>
      <x:c r="U202" s="173"/>
      <x:c r="V202" s="173"/>
      <x:c r="W202" s="173"/>
      <x:c r="X202" s="173"/>
      <x:c r="Y202" s="173"/>
      <x:c r="Z202" s="173"/>
    </x:row>
    <x:row r="203" ht="15" hidden="0" customHeight="1">
      <x:c r="A203" s="296"/>
      <x:c r="B203" s="296"/>
      <x:c r="C203" s="296"/>
      <x:c r="D203" s="296"/>
      <x:c r="E203" s="296"/>
      <x:c r="F203" s="296"/>
      <x:c r="G203" s="296"/>
      <x:c r="H203" s="296"/>
      <x:c r="I203" s="296"/>
      <x:c r="J203" s="296"/>
      <x:c r="K203" s="296"/>
      <x:c r="L203" s="296"/>
      <x:c r="M203" s="296"/>
      <x:c r="N203" s="296"/>
      <x:c r="O203" s="296"/>
      <x:c r="P203" s="296"/>
      <x:c r="Q203" s="173"/>
      <x:c r="R203" s="173"/>
      <x:c r="S203" s="173"/>
      <x:c r="T203" s="173"/>
      <x:c r="U203" s="173"/>
      <x:c r="V203" s="173"/>
      <x:c r="W203" s="173"/>
      <x:c r="X203" s="173"/>
      <x:c r="Y203" s="173"/>
      <x:c r="Z203" s="173"/>
    </x:row>
    <x:row r="204" ht="15" hidden="0" customHeight="1">
      <x:c r="A204" s="296"/>
      <x:c r="B204" s="296"/>
      <x:c r="C204" s="296"/>
      <x:c r="D204" s="296"/>
      <x:c r="E204" s="296"/>
      <x:c r="F204" s="296"/>
      <x:c r="G204" s="296"/>
      <x:c r="H204" s="296"/>
      <x:c r="I204" s="296"/>
      <x:c r="J204" s="296"/>
      <x:c r="K204" s="296"/>
      <x:c r="L204" s="296"/>
      <x:c r="M204" s="296"/>
      <x:c r="N204" s="296"/>
      <x:c r="O204" s="296"/>
      <x:c r="P204" s="296"/>
      <x:c r="Q204" s="173"/>
      <x:c r="R204" s="173"/>
      <x:c r="S204" s="173"/>
      <x:c r="T204" s="173"/>
      <x:c r="U204" s="173"/>
      <x:c r="V204" s="173"/>
      <x:c r="W204" s="173"/>
      <x:c r="X204" s="173"/>
      <x:c r="Y204" s="173"/>
      <x:c r="Z204" s="173"/>
    </x:row>
    <x:row r="205" ht="15" hidden="0" customHeight="1">
      <x:c r="A205" s="296"/>
      <x:c r="B205" s="296"/>
      <x:c r="C205" s="296"/>
      <x:c r="D205" s="296"/>
      <x:c r="E205" s="296"/>
      <x:c r="F205" s="296"/>
      <x:c r="G205" s="296"/>
      <x:c r="H205" s="296"/>
      <x:c r="I205" s="296"/>
      <x:c r="J205" s="296"/>
      <x:c r="K205" s="296"/>
      <x:c r="L205" s="296"/>
      <x:c r="M205" s="296"/>
      <x:c r="N205" s="296"/>
      <x:c r="O205" s="296"/>
      <x:c r="P205" s="296"/>
      <x:c r="Q205" s="173"/>
      <x:c r="R205" s="173"/>
      <x:c r="S205" s="173"/>
      <x:c r="T205" s="173"/>
      <x:c r="U205" s="173"/>
      <x:c r="V205" s="173"/>
      <x:c r="W205" s="173"/>
      <x:c r="X205" s="173"/>
      <x:c r="Y205" s="173"/>
      <x:c r="Z205" s="173"/>
    </x:row>
    <x:row r="206" ht="15" hidden="0" customHeight="1">
      <x:c r="A206" s="296"/>
      <x:c r="B206" s="296"/>
      <x:c r="C206" s="296"/>
      <x:c r="D206" s="296"/>
      <x:c r="E206" s="296"/>
      <x:c r="F206" s="296"/>
      <x:c r="G206" s="296"/>
      <x:c r="H206" s="296"/>
      <x:c r="I206" s="296"/>
      <x:c r="J206" s="296"/>
      <x:c r="K206" s="296"/>
      <x:c r="L206" s="296"/>
      <x:c r="M206" s="296"/>
      <x:c r="N206" s="296"/>
      <x:c r="O206" s="296"/>
      <x:c r="P206" s="296"/>
      <x:c r="Q206" s="173"/>
      <x:c r="R206" s="173"/>
      <x:c r="S206" s="173"/>
      <x:c r="T206" s="173"/>
      <x:c r="U206" s="173"/>
      <x:c r="V206" s="173"/>
      <x:c r="W206" s="173"/>
      <x:c r="X206" s="173"/>
      <x:c r="Y206" s="173"/>
      <x:c r="Z206" s="173"/>
    </x:row>
    <x:row r="207" ht="15" hidden="0" customHeight="1">
      <x:c r="A207" s="296"/>
      <x:c r="B207" s="296"/>
      <x:c r="C207" s="296"/>
      <x:c r="D207" s="296"/>
      <x:c r="E207" s="296"/>
      <x:c r="F207" s="296"/>
      <x:c r="G207" s="296"/>
      <x:c r="H207" s="296"/>
      <x:c r="I207" s="296"/>
      <x:c r="J207" s="296"/>
      <x:c r="K207" s="296"/>
      <x:c r="L207" s="296"/>
      <x:c r="M207" s="296"/>
      <x:c r="N207" s="296"/>
      <x:c r="O207" s="296"/>
      <x:c r="P207" s="296"/>
      <x:c r="Q207" s="173"/>
      <x:c r="R207" s="173"/>
      <x:c r="S207" s="173"/>
      <x:c r="T207" s="173"/>
      <x:c r="U207" s="173"/>
      <x:c r="V207" s="173"/>
      <x:c r="W207" s="173"/>
      <x:c r="X207" s="173"/>
      <x:c r="Y207" s="173"/>
      <x:c r="Z207" s="173"/>
    </x:row>
    <x:row r="208" ht="15" hidden="0" customHeight="1">
      <x:c r="A208" s="296"/>
      <x:c r="B208" s="296"/>
      <x:c r="C208" s="296"/>
      <x:c r="D208" s="296"/>
      <x:c r="E208" s="296"/>
      <x:c r="F208" s="296"/>
      <x:c r="G208" s="296"/>
      <x:c r="H208" s="296"/>
      <x:c r="I208" s="296"/>
      <x:c r="J208" s="296"/>
      <x:c r="K208" s="296"/>
      <x:c r="L208" s="296"/>
      <x:c r="M208" s="296"/>
      <x:c r="N208" s="296"/>
      <x:c r="O208" s="296"/>
      <x:c r="P208" s="296"/>
      <x:c r="Q208" s="173"/>
      <x:c r="R208" s="173"/>
      <x:c r="S208" s="173"/>
      <x:c r="T208" s="173"/>
      <x:c r="U208" s="173"/>
      <x:c r="V208" s="173"/>
      <x:c r="W208" s="173"/>
      <x:c r="X208" s="173"/>
      <x:c r="Y208" s="173"/>
      <x:c r="Z208" s="173"/>
    </x:row>
    <x:row r="209" ht="15" hidden="0" customHeight="1">
      <x:c r="A209" s="296"/>
      <x:c r="B209" s="296"/>
      <x:c r="C209" s="296"/>
      <x:c r="D209" s="296"/>
      <x:c r="E209" s="296"/>
      <x:c r="F209" s="296"/>
      <x:c r="G209" s="296"/>
      <x:c r="H209" s="296"/>
      <x:c r="I209" s="296"/>
      <x:c r="J209" s="296"/>
      <x:c r="K209" s="296"/>
      <x:c r="L209" s="296"/>
      <x:c r="M209" s="296"/>
      <x:c r="N209" s="296"/>
      <x:c r="O209" s="296"/>
      <x:c r="P209" s="296"/>
      <x:c r="Q209" s="173"/>
      <x:c r="R209" s="173"/>
      <x:c r="S209" s="173"/>
      <x:c r="T209" s="173"/>
      <x:c r="U209" s="173"/>
      <x:c r="V209" s="173"/>
      <x:c r="W209" s="173"/>
      <x:c r="X209" s="173"/>
      <x:c r="Y209" s="173"/>
      <x:c r="Z209" s="173"/>
    </x:row>
    <x:row r="210" ht="15" hidden="0" customHeight="1">
      <x:c r="A210" s="296"/>
      <x:c r="B210" s="296"/>
      <x:c r="C210" s="296"/>
      <x:c r="D210" s="296"/>
      <x:c r="E210" s="296"/>
      <x:c r="F210" s="296"/>
      <x:c r="G210" s="296"/>
      <x:c r="H210" s="296"/>
      <x:c r="I210" s="296"/>
      <x:c r="J210" s="296"/>
      <x:c r="K210" s="296"/>
      <x:c r="L210" s="296"/>
      <x:c r="M210" s="296"/>
      <x:c r="N210" s="296"/>
      <x:c r="O210" s="296"/>
      <x:c r="P210" s="296"/>
      <x:c r="Q210" s="173"/>
      <x:c r="R210" s="173"/>
      <x:c r="S210" s="173"/>
      <x:c r="T210" s="173"/>
      <x:c r="U210" s="173"/>
      <x:c r="V210" s="173"/>
      <x:c r="W210" s="173"/>
      <x:c r="X210" s="173"/>
      <x:c r="Y210" s="173"/>
      <x:c r="Z210" s="173"/>
    </x:row>
    <x:row r="211" ht="15" hidden="0" customHeight="1">
      <x:c r="A211" s="296"/>
      <x:c r="B211" s="296"/>
      <x:c r="C211" s="296"/>
      <x:c r="D211" s="296"/>
      <x:c r="E211" s="296"/>
      <x:c r="F211" s="296"/>
      <x:c r="G211" s="296"/>
      <x:c r="H211" s="296"/>
      <x:c r="I211" s="296"/>
      <x:c r="J211" s="296"/>
      <x:c r="K211" s="296"/>
      <x:c r="L211" s="296"/>
      <x:c r="M211" s="296"/>
      <x:c r="N211" s="296"/>
      <x:c r="O211" s="296"/>
      <x:c r="P211" s="296"/>
      <x:c r="Q211" s="173"/>
      <x:c r="R211" s="173"/>
      <x:c r="S211" s="173"/>
      <x:c r="T211" s="173"/>
      <x:c r="U211" s="173"/>
      <x:c r="V211" s="173"/>
      <x:c r="W211" s="173"/>
      <x:c r="X211" s="173"/>
      <x:c r="Y211" s="173"/>
      <x:c r="Z211" s="173"/>
    </x:row>
    <x:row r="212" ht="15" hidden="0" customHeight="1">
      <x:c r="A212" s="296"/>
      <x:c r="B212" s="296"/>
      <x:c r="C212" s="296"/>
      <x:c r="D212" s="296"/>
      <x:c r="E212" s="296"/>
      <x:c r="F212" s="296"/>
      <x:c r="G212" s="296"/>
      <x:c r="H212" s="296"/>
      <x:c r="I212" s="296"/>
      <x:c r="J212" s="296"/>
      <x:c r="K212" s="296"/>
      <x:c r="L212" s="296"/>
      <x:c r="M212" s="296"/>
      <x:c r="N212" s="296"/>
      <x:c r="O212" s="296"/>
      <x:c r="P212" s="296"/>
      <x:c r="Q212" s="173"/>
      <x:c r="R212" s="173"/>
      <x:c r="S212" s="173"/>
      <x:c r="T212" s="173"/>
      <x:c r="U212" s="173"/>
      <x:c r="V212" s="173"/>
      <x:c r="W212" s="173"/>
      <x:c r="X212" s="173"/>
      <x:c r="Y212" s="173"/>
      <x:c r="Z212" s="173"/>
    </x:row>
    <x:row r="213" ht="15" hidden="0" customHeight="1">
      <x:c r="A213" s="296"/>
      <x:c r="B213" s="296"/>
      <x:c r="C213" s="296"/>
      <x:c r="D213" s="296"/>
      <x:c r="E213" s="296"/>
      <x:c r="F213" s="296"/>
      <x:c r="G213" s="296"/>
      <x:c r="H213" s="296"/>
      <x:c r="I213" s="296"/>
      <x:c r="J213" s="296"/>
      <x:c r="K213" s="296"/>
      <x:c r="L213" s="296"/>
      <x:c r="M213" s="296"/>
      <x:c r="N213" s="296"/>
      <x:c r="O213" s="296"/>
      <x:c r="P213" s="296"/>
      <x:c r="Q213" s="173"/>
      <x:c r="R213" s="173"/>
      <x:c r="S213" s="173"/>
      <x:c r="T213" s="173"/>
      <x:c r="U213" s="173"/>
      <x:c r="V213" s="173"/>
      <x:c r="W213" s="173"/>
      <x:c r="X213" s="173"/>
      <x:c r="Y213" s="173"/>
      <x:c r="Z213" s="173"/>
    </x:row>
    <x:row r="214" ht="15" hidden="0" customHeight="1">
      <x:c r="A214" s="296"/>
      <x:c r="B214" s="296"/>
      <x:c r="C214" s="296"/>
      <x:c r="D214" s="296"/>
      <x:c r="E214" s="296"/>
      <x:c r="F214" s="296"/>
      <x:c r="G214" s="296"/>
      <x:c r="H214" s="296"/>
      <x:c r="I214" s="296"/>
      <x:c r="J214" s="296"/>
      <x:c r="K214" s="296"/>
      <x:c r="L214" s="296"/>
      <x:c r="M214" s="296"/>
      <x:c r="N214" s="296"/>
      <x:c r="O214" s="296"/>
      <x:c r="P214" s="296"/>
      <x:c r="Q214" s="173"/>
      <x:c r="R214" s="173"/>
      <x:c r="S214" s="173"/>
      <x:c r="T214" s="173"/>
      <x:c r="U214" s="173"/>
      <x:c r="V214" s="173"/>
      <x:c r="W214" s="173"/>
      <x:c r="X214" s="173"/>
      <x:c r="Y214" s="173"/>
      <x:c r="Z214" s="173"/>
    </x:row>
    <x:row r="215" ht="15" hidden="0" customHeight="1">
      <x:c r="A215" s="296"/>
      <x:c r="B215" s="296"/>
      <x:c r="C215" s="296"/>
      <x:c r="D215" s="296"/>
      <x:c r="E215" s="296"/>
      <x:c r="F215" s="296"/>
      <x:c r="G215" s="296"/>
      <x:c r="H215" s="296"/>
      <x:c r="I215" s="296"/>
      <x:c r="J215" s="296"/>
      <x:c r="K215" s="296"/>
      <x:c r="L215" s="296"/>
      <x:c r="M215" s="296"/>
      <x:c r="N215" s="296"/>
      <x:c r="O215" s="296"/>
      <x:c r="P215" s="296"/>
      <x:c r="Q215" s="173"/>
      <x:c r="R215" s="173"/>
      <x:c r="S215" s="173"/>
      <x:c r="T215" s="173"/>
      <x:c r="U215" s="173"/>
      <x:c r="V215" s="173"/>
      <x:c r="W215" s="173"/>
      <x:c r="X215" s="173"/>
      <x:c r="Y215" s="173"/>
      <x:c r="Z215" s="173"/>
    </x:row>
    <x:row r="216" ht="15" hidden="0" customHeight="1">
      <x:c r="A216" s="296"/>
      <x:c r="B216" s="296"/>
      <x:c r="C216" s="296"/>
      <x:c r="D216" s="296"/>
      <x:c r="E216" s="296"/>
      <x:c r="F216" s="296"/>
      <x:c r="G216" s="296"/>
      <x:c r="H216" s="296"/>
      <x:c r="I216" s="296"/>
      <x:c r="J216" s="296"/>
      <x:c r="K216" s="296"/>
      <x:c r="L216" s="296"/>
      <x:c r="M216" s="296"/>
      <x:c r="N216" s="296"/>
      <x:c r="O216" s="296"/>
      <x:c r="P216" s="296"/>
      <x:c r="Q216" s="173"/>
      <x:c r="R216" s="173"/>
      <x:c r="S216" s="173"/>
      <x:c r="T216" s="173"/>
      <x:c r="U216" s="173"/>
      <x:c r="V216" s="173"/>
      <x:c r="W216" s="173"/>
      <x:c r="X216" s="173"/>
      <x:c r="Y216" s="173"/>
      <x:c r="Z216" s="173"/>
    </x:row>
    <x:row r="217" ht="15" hidden="0" customHeight="1">
      <x:c r="A217" s="296"/>
      <x:c r="B217" s="296"/>
      <x:c r="C217" s="296"/>
      <x:c r="D217" s="296"/>
      <x:c r="E217" s="296"/>
      <x:c r="F217" s="296"/>
      <x:c r="G217" s="296"/>
      <x:c r="H217" s="296"/>
      <x:c r="I217" s="296"/>
      <x:c r="J217" s="296"/>
      <x:c r="K217" s="296"/>
      <x:c r="L217" s="296"/>
      <x:c r="M217" s="296"/>
      <x:c r="N217" s="296"/>
      <x:c r="O217" s="296"/>
      <x:c r="P217" s="296"/>
      <x:c r="Q217" s="173"/>
      <x:c r="R217" s="173"/>
      <x:c r="S217" s="173"/>
      <x:c r="T217" s="173"/>
      <x:c r="U217" s="173"/>
      <x:c r="V217" s="173"/>
      <x:c r="W217" s="173"/>
      <x:c r="X217" s="173"/>
      <x:c r="Y217" s="173"/>
      <x:c r="Z217" s="173"/>
    </x:row>
    <x:row r="218" ht="15" hidden="0" customHeight="1">
      <x:c r="A218" s="296"/>
      <x:c r="B218" s="296"/>
      <x:c r="C218" s="296"/>
      <x:c r="D218" s="296"/>
      <x:c r="E218" s="296"/>
      <x:c r="F218" s="296"/>
      <x:c r="G218" s="296"/>
      <x:c r="H218" s="296"/>
      <x:c r="I218" s="296"/>
      <x:c r="J218" s="296"/>
      <x:c r="K218" s="296"/>
      <x:c r="L218" s="296"/>
      <x:c r="M218" s="296"/>
      <x:c r="N218" s="296"/>
      <x:c r="O218" s="296"/>
      <x:c r="P218" s="296"/>
      <x:c r="Q218" s="173"/>
      <x:c r="R218" s="173"/>
      <x:c r="S218" s="173"/>
      <x:c r="T218" s="173"/>
      <x:c r="U218" s="173"/>
      <x:c r="V218" s="173"/>
      <x:c r="W218" s="173"/>
      <x:c r="X218" s="173"/>
      <x:c r="Y218" s="173"/>
      <x:c r="Z218" s="173"/>
    </x:row>
    <x:row r="219" ht="15" hidden="0" customHeight="1">
      <x:c r="A219" s="296"/>
      <x:c r="B219" s="296"/>
      <x:c r="C219" s="296"/>
      <x:c r="D219" s="296"/>
      <x:c r="E219" s="296"/>
      <x:c r="F219" s="296"/>
      <x:c r="G219" s="296"/>
      <x:c r="H219" s="296"/>
      <x:c r="I219" s="296"/>
      <x:c r="J219" s="296"/>
      <x:c r="K219" s="296"/>
      <x:c r="L219" s="296"/>
      <x:c r="M219" s="296"/>
      <x:c r="N219" s="296"/>
      <x:c r="O219" s="296"/>
      <x:c r="P219" s="296"/>
      <x:c r="Q219" s="173"/>
      <x:c r="R219" s="173"/>
      <x:c r="S219" s="173"/>
      <x:c r="T219" s="173"/>
      <x:c r="U219" s="173"/>
      <x:c r="V219" s="173"/>
      <x:c r="W219" s="173"/>
      <x:c r="X219" s="173"/>
      <x:c r="Y219" s="173"/>
      <x:c r="Z219" s="173"/>
    </x:row>
    <x:row r="220" ht="15" hidden="0" customHeight="1">
      <x:c r="A220" s="296"/>
      <x:c r="B220" s="296"/>
      <x:c r="C220" s="296"/>
      <x:c r="D220" s="296"/>
      <x:c r="E220" s="296"/>
      <x:c r="F220" s="296"/>
      <x:c r="G220" s="296"/>
      <x:c r="H220" s="296"/>
      <x:c r="I220" s="296"/>
      <x:c r="J220" s="296"/>
      <x:c r="K220" s="296"/>
      <x:c r="L220" s="296"/>
      <x:c r="M220" s="296"/>
      <x:c r="N220" s="296"/>
      <x:c r="O220" s="296"/>
      <x:c r="P220" s="296"/>
      <x:c r="Q220" s="173"/>
      <x:c r="R220" s="173"/>
      <x:c r="S220" s="173"/>
      <x:c r="T220" s="173"/>
      <x:c r="U220" s="173"/>
      <x:c r="V220" s="173"/>
      <x:c r="W220" s="173"/>
      <x:c r="X220" s="173"/>
      <x:c r="Y220" s="173"/>
      <x:c r="Z220" s="173"/>
    </x:row>
    <x:row r="221" ht="15" hidden="0" customHeight="1">
      <x:c r="A221" s="296"/>
      <x:c r="B221" s="296"/>
      <x:c r="C221" s="296"/>
      <x:c r="D221" s="296"/>
      <x:c r="E221" s="296"/>
      <x:c r="F221" s="296"/>
      <x:c r="G221" s="296"/>
      <x:c r="H221" s="296"/>
      <x:c r="I221" s="296"/>
      <x:c r="J221" s="296"/>
      <x:c r="K221" s="296"/>
      <x:c r="L221" s="296"/>
      <x:c r="M221" s="296"/>
      <x:c r="N221" s="296"/>
      <x:c r="O221" s="296"/>
      <x:c r="P221" s="296"/>
      <x:c r="Q221" s="173"/>
      <x:c r="R221" s="173"/>
      <x:c r="S221" s="173"/>
      <x:c r="T221" s="173"/>
      <x:c r="U221" s="173"/>
      <x:c r="V221" s="173"/>
      <x:c r="W221" s="173"/>
      <x:c r="X221" s="173"/>
      <x:c r="Y221" s="173"/>
      <x:c r="Z221" s="173"/>
    </x:row>
    <x:row r="222" ht="15" hidden="0" customHeight="1">
      <x:c r="A222" s="296"/>
      <x:c r="B222" s="296"/>
      <x:c r="C222" s="296"/>
      <x:c r="D222" s="296"/>
      <x:c r="E222" s="296"/>
      <x:c r="F222" s="296"/>
      <x:c r="G222" s="296"/>
      <x:c r="H222" s="296"/>
      <x:c r="I222" s="296"/>
      <x:c r="J222" s="296"/>
      <x:c r="K222" s="296"/>
      <x:c r="L222" s="296"/>
      <x:c r="M222" s="296"/>
      <x:c r="N222" s="296"/>
      <x:c r="O222" s="296"/>
      <x:c r="P222" s="296"/>
      <x:c r="Q222" s="173"/>
      <x:c r="R222" s="173"/>
      <x:c r="S222" s="173"/>
      <x:c r="T222" s="173"/>
      <x:c r="U222" s="173"/>
      <x:c r="V222" s="173"/>
      <x:c r="W222" s="173"/>
      <x:c r="X222" s="173"/>
      <x:c r="Y222" s="173"/>
      <x:c r="Z222" s="173"/>
    </x:row>
    <x:row r="223" ht="15" hidden="0" customHeight="1">
      <x:c r="A223" s="296"/>
      <x:c r="B223" s="296"/>
      <x:c r="C223" s="296"/>
      <x:c r="D223" s="296"/>
      <x:c r="E223" s="296"/>
      <x:c r="F223" s="296"/>
      <x:c r="G223" s="296"/>
      <x:c r="H223" s="296"/>
      <x:c r="I223" s="296"/>
      <x:c r="J223" s="296"/>
      <x:c r="K223" s="296"/>
      <x:c r="L223" s="296"/>
      <x:c r="M223" s="296"/>
      <x:c r="N223" s="296"/>
      <x:c r="O223" s="296"/>
      <x:c r="P223" s="296"/>
      <x:c r="Q223" s="173"/>
      <x:c r="R223" s="173"/>
      <x:c r="S223" s="173"/>
      <x:c r="T223" s="173"/>
      <x:c r="U223" s="173"/>
      <x:c r="V223" s="173"/>
      <x:c r="W223" s="173"/>
      <x:c r="X223" s="173"/>
      <x:c r="Y223" s="173"/>
      <x:c r="Z223" s="173"/>
    </x:row>
    <x:row r="224" ht="15" hidden="0" customHeight="1">
      <x:c r="A224" s="296"/>
      <x:c r="B224" s="296"/>
      <x:c r="C224" s="296"/>
      <x:c r="D224" s="296"/>
      <x:c r="E224" s="296"/>
      <x:c r="F224" s="296"/>
      <x:c r="G224" s="296"/>
      <x:c r="H224" s="296"/>
      <x:c r="I224" s="296"/>
      <x:c r="J224" s="296"/>
      <x:c r="K224" s="296"/>
      <x:c r="L224" s="296"/>
      <x:c r="M224" s="296"/>
      <x:c r="N224" s="296"/>
      <x:c r="O224" s="296"/>
      <x:c r="P224" s="296"/>
      <x:c r="Q224" s="173"/>
      <x:c r="R224" s="173"/>
      <x:c r="S224" s="173"/>
      <x:c r="T224" s="173"/>
      <x:c r="U224" s="173"/>
      <x:c r="V224" s="173"/>
      <x:c r="W224" s="173"/>
      <x:c r="X224" s="173"/>
      <x:c r="Y224" s="173"/>
      <x:c r="Z224" s="173"/>
    </x:row>
    <x:row r="225" ht="15" hidden="0" customHeight="1">
      <x:c r="A225" s="296"/>
      <x:c r="B225" s="296"/>
      <x:c r="C225" s="296"/>
      <x:c r="D225" s="296"/>
      <x:c r="E225" s="296"/>
      <x:c r="F225" s="296"/>
      <x:c r="G225" s="296"/>
      <x:c r="H225" s="296"/>
      <x:c r="I225" s="296"/>
      <x:c r="J225" s="296"/>
      <x:c r="K225" s="296"/>
      <x:c r="L225" s="296"/>
      <x:c r="M225" s="296"/>
      <x:c r="N225" s="296"/>
      <x:c r="O225" s="296"/>
      <x:c r="P225" s="296"/>
      <x:c r="Q225" s="173"/>
      <x:c r="R225" s="173"/>
      <x:c r="S225" s="173"/>
      <x:c r="T225" s="173"/>
      <x:c r="U225" s="173"/>
      <x:c r="V225" s="173"/>
      <x:c r="W225" s="173"/>
      <x:c r="X225" s="173"/>
      <x:c r="Y225" s="173"/>
      <x:c r="Z225" s="173"/>
    </x:row>
    <x:row r="226" ht="15" hidden="0" customHeight="1">
      <x:c r="A226" s="296"/>
      <x:c r="B226" s="296"/>
      <x:c r="C226" s="296"/>
      <x:c r="D226" s="296"/>
      <x:c r="E226" s="296"/>
      <x:c r="F226" s="296"/>
      <x:c r="G226" s="296"/>
      <x:c r="H226" s="296"/>
      <x:c r="I226" s="296"/>
      <x:c r="J226" s="296"/>
      <x:c r="K226" s="296"/>
      <x:c r="L226" s="296"/>
      <x:c r="M226" s="296"/>
      <x:c r="N226" s="296"/>
      <x:c r="O226" s="296"/>
      <x:c r="P226" s="296"/>
      <x:c r="Q226" s="173"/>
      <x:c r="R226" s="173"/>
      <x:c r="S226" s="173"/>
      <x:c r="T226" s="173"/>
      <x:c r="U226" s="173"/>
      <x:c r="V226" s="173"/>
      <x:c r="W226" s="173"/>
      <x:c r="X226" s="173"/>
      <x:c r="Y226" s="173"/>
      <x:c r="Z226" s="173"/>
    </x:row>
    <x:row r="227" ht="15" hidden="0" customHeight="1">
      <x:c r="A227" s="296"/>
      <x:c r="B227" s="296"/>
      <x:c r="C227" s="296"/>
      <x:c r="D227" s="296"/>
      <x:c r="E227" s="296"/>
      <x:c r="F227" s="296"/>
      <x:c r="G227" s="296"/>
      <x:c r="H227" s="296"/>
      <x:c r="I227" s="296"/>
      <x:c r="J227" s="296"/>
      <x:c r="K227" s="296"/>
      <x:c r="L227" s="296"/>
      <x:c r="M227" s="296"/>
      <x:c r="N227" s="296"/>
      <x:c r="O227" s="296"/>
      <x:c r="P227" s="296"/>
      <x:c r="Q227" s="173"/>
      <x:c r="R227" s="173"/>
      <x:c r="S227" s="173"/>
      <x:c r="T227" s="173"/>
      <x:c r="U227" s="173"/>
      <x:c r="V227" s="173"/>
      <x:c r="W227" s="173"/>
      <x:c r="X227" s="173"/>
      <x:c r="Y227" s="173"/>
      <x:c r="Z227" s="173"/>
    </x:row>
    <x:row r="228" ht="15" hidden="0" customHeight="1">
      <x:c r="A228" s="296"/>
      <x:c r="B228" s="296"/>
      <x:c r="C228" s="296"/>
      <x:c r="D228" s="296"/>
      <x:c r="E228" s="296"/>
      <x:c r="F228" s="296"/>
      <x:c r="G228" s="296"/>
      <x:c r="H228" s="296"/>
      <x:c r="I228" s="296"/>
      <x:c r="J228" s="296"/>
      <x:c r="K228" s="296"/>
      <x:c r="L228" s="296"/>
      <x:c r="M228" s="296"/>
      <x:c r="N228" s="296"/>
      <x:c r="O228" s="296"/>
      <x:c r="P228" s="296"/>
      <x:c r="Q228" s="173"/>
      <x:c r="R228" s="173"/>
      <x:c r="S228" s="173"/>
      <x:c r="T228" s="173"/>
      <x:c r="U228" s="173"/>
      <x:c r="V228" s="173"/>
      <x:c r="W228" s="173"/>
      <x:c r="X228" s="173"/>
      <x:c r="Y228" s="173"/>
      <x:c r="Z228" s="173"/>
    </x:row>
    <x:row r="229" ht="15" hidden="0" customHeight="1">
      <x:c r="A229" s="296"/>
      <x:c r="B229" s="296"/>
      <x:c r="C229" s="296"/>
      <x:c r="D229" s="296"/>
      <x:c r="E229" s="296"/>
      <x:c r="F229" s="296"/>
      <x:c r="G229" s="296"/>
      <x:c r="H229" s="296"/>
      <x:c r="I229" s="296"/>
      <x:c r="J229" s="296"/>
      <x:c r="K229" s="296"/>
      <x:c r="L229" s="296"/>
      <x:c r="M229" s="296"/>
      <x:c r="N229" s="296"/>
      <x:c r="O229" s="296"/>
      <x:c r="P229" s="296"/>
      <x:c r="Q229" s="173"/>
      <x:c r="R229" s="173"/>
      <x:c r="S229" s="173"/>
      <x:c r="T229" s="173"/>
      <x:c r="U229" s="173"/>
      <x:c r="V229" s="173"/>
      <x:c r="W229" s="173"/>
      <x:c r="X229" s="173"/>
      <x:c r="Y229" s="173"/>
      <x:c r="Z229" s="173"/>
    </x:row>
    <x:row r="230" ht="15" hidden="0" customHeight="1">
      <x:c r="A230" s="296"/>
      <x:c r="B230" s="296"/>
      <x:c r="C230" s="296"/>
      <x:c r="D230" s="296"/>
      <x:c r="E230" s="296"/>
      <x:c r="F230" s="296"/>
      <x:c r="G230" s="296"/>
      <x:c r="H230" s="296"/>
      <x:c r="I230" s="296"/>
      <x:c r="J230" s="296"/>
      <x:c r="K230" s="296"/>
      <x:c r="L230" s="296"/>
      <x:c r="M230" s="296"/>
      <x:c r="N230" s="296"/>
      <x:c r="O230" s="296"/>
      <x:c r="P230" s="296"/>
      <x:c r="Q230" s="173"/>
      <x:c r="R230" s="173"/>
      <x:c r="S230" s="173"/>
      <x:c r="T230" s="173"/>
      <x:c r="U230" s="173"/>
      <x:c r="V230" s="173"/>
      <x:c r="W230" s="173"/>
      <x:c r="X230" s="173"/>
      <x:c r="Y230" s="173"/>
      <x:c r="Z230" s="173"/>
    </x:row>
    <x:row r="231" ht="15" hidden="0" customHeight="1">
      <x:c r="A231" s="296"/>
      <x:c r="B231" s="296"/>
      <x:c r="C231" s="296"/>
      <x:c r="D231" s="296"/>
      <x:c r="E231" s="296"/>
      <x:c r="F231" s="296"/>
      <x:c r="G231" s="296"/>
      <x:c r="H231" s="296"/>
      <x:c r="I231" s="296"/>
      <x:c r="J231" s="296"/>
      <x:c r="K231" s="296"/>
      <x:c r="L231" s="296"/>
      <x:c r="M231" s="296"/>
      <x:c r="N231" s="296"/>
      <x:c r="O231" s="296"/>
      <x:c r="P231" s="296"/>
      <x:c r="Q231" s="173"/>
      <x:c r="R231" s="173"/>
      <x:c r="S231" s="173"/>
      <x:c r="T231" s="173"/>
      <x:c r="U231" s="173"/>
      <x:c r="V231" s="173"/>
      <x:c r="W231" s="173"/>
      <x:c r="X231" s="173"/>
      <x:c r="Y231" s="173"/>
      <x:c r="Z231" s="173"/>
    </x:row>
    <x:row r="232" ht="15" hidden="0" customHeight="1">
      <x:c r="A232" s="296"/>
      <x:c r="B232" s="296"/>
      <x:c r="C232" s="296"/>
      <x:c r="D232" s="296"/>
      <x:c r="E232" s="296"/>
      <x:c r="F232" s="296"/>
      <x:c r="G232" s="296"/>
      <x:c r="H232" s="296"/>
      <x:c r="I232" s="296"/>
      <x:c r="J232" s="296"/>
      <x:c r="K232" s="296"/>
      <x:c r="L232" s="296"/>
      <x:c r="M232" s="296"/>
      <x:c r="N232" s="296"/>
      <x:c r="O232" s="296"/>
      <x:c r="P232" s="296"/>
      <x:c r="Q232" s="173"/>
      <x:c r="R232" s="173"/>
      <x:c r="S232" s="173"/>
      <x:c r="T232" s="173"/>
      <x:c r="U232" s="173"/>
      <x:c r="V232" s="173"/>
      <x:c r="W232" s="173"/>
      <x:c r="X232" s="173"/>
      <x:c r="Y232" s="173"/>
      <x:c r="Z232" s="173"/>
    </x:row>
    <x:row r="233" ht="15" hidden="0" customHeight="1">
      <x:c r="A233" s="296"/>
      <x:c r="B233" s="296"/>
      <x:c r="C233" s="296"/>
      <x:c r="D233" s="296"/>
      <x:c r="E233" s="296"/>
      <x:c r="F233" s="296"/>
      <x:c r="G233" s="296"/>
      <x:c r="H233" s="296"/>
      <x:c r="I233" s="296"/>
      <x:c r="J233" s="296"/>
      <x:c r="K233" s="296"/>
      <x:c r="L233" s="296"/>
      <x:c r="M233" s="296"/>
      <x:c r="N233" s="296"/>
      <x:c r="O233" s="296"/>
      <x:c r="P233" s="296"/>
      <x:c r="Q233" s="173"/>
      <x:c r="R233" s="173"/>
      <x:c r="S233" s="173"/>
      <x:c r="T233" s="173"/>
      <x:c r="U233" s="173"/>
      <x:c r="V233" s="173"/>
      <x:c r="W233" s="173"/>
      <x:c r="X233" s="173"/>
      <x:c r="Y233" s="173"/>
      <x:c r="Z233" s="173"/>
    </x:row>
    <x:row r="234" ht="15" hidden="0" customHeight="1">
      <x:c r="A234" s="296"/>
      <x:c r="B234" s="296"/>
      <x:c r="C234" s="296"/>
      <x:c r="D234" s="296"/>
      <x:c r="E234" s="296"/>
      <x:c r="F234" s="296"/>
      <x:c r="G234" s="296"/>
      <x:c r="H234" s="296"/>
      <x:c r="I234" s="296"/>
      <x:c r="J234" s="296"/>
      <x:c r="K234" s="296"/>
      <x:c r="L234" s="296"/>
      <x:c r="M234" s="296"/>
      <x:c r="N234" s="296"/>
      <x:c r="O234" s="296"/>
      <x:c r="P234" s="296"/>
      <x:c r="Q234" s="173"/>
      <x:c r="R234" s="173"/>
      <x:c r="S234" s="173"/>
      <x:c r="T234" s="173"/>
      <x:c r="U234" s="173"/>
      <x:c r="V234" s="173"/>
      <x:c r="W234" s="173"/>
      <x:c r="X234" s="173"/>
      <x:c r="Y234" s="173"/>
      <x:c r="Z234" s="173"/>
    </x:row>
    <x:row r="235" ht="15" hidden="0" customHeight="1">
      <x:c r="A235" s="296"/>
      <x:c r="B235" s="296"/>
      <x:c r="C235" s="296"/>
      <x:c r="D235" s="296"/>
      <x:c r="E235" s="296"/>
      <x:c r="F235" s="296"/>
      <x:c r="G235" s="296"/>
      <x:c r="H235" s="296"/>
      <x:c r="I235" s="296"/>
      <x:c r="J235" s="296"/>
      <x:c r="K235" s="296"/>
      <x:c r="L235" s="296"/>
      <x:c r="M235" s="296"/>
      <x:c r="N235" s="296"/>
      <x:c r="O235" s="296"/>
      <x:c r="P235" s="296"/>
      <x:c r="Q235" s="173"/>
      <x:c r="R235" s="173"/>
      <x:c r="S235" s="173"/>
      <x:c r="T235" s="173"/>
      <x:c r="U235" s="173"/>
      <x:c r="V235" s="173"/>
      <x:c r="W235" s="173"/>
      <x:c r="X235" s="173"/>
      <x:c r="Y235" s="173"/>
      <x:c r="Z235" s="173"/>
    </x:row>
    <x:row r="236" ht="15" hidden="0" customHeight="1">
      <x:c r="A236" s="296"/>
      <x:c r="B236" s="296"/>
      <x:c r="C236" s="296"/>
      <x:c r="D236" s="296"/>
      <x:c r="E236" s="296"/>
      <x:c r="F236" s="296"/>
      <x:c r="G236" s="296"/>
      <x:c r="H236" s="296"/>
      <x:c r="I236" s="296"/>
      <x:c r="J236" s="296"/>
      <x:c r="K236" s="296"/>
      <x:c r="L236" s="296"/>
      <x:c r="M236" s="296"/>
      <x:c r="N236" s="296"/>
      <x:c r="O236" s="296"/>
      <x:c r="P236" s="296"/>
      <x:c r="Q236" s="173"/>
      <x:c r="R236" s="173"/>
      <x:c r="S236" s="173"/>
      <x:c r="T236" s="173"/>
      <x:c r="U236" s="173"/>
      <x:c r="V236" s="173"/>
      <x:c r="W236" s="173"/>
      <x:c r="X236" s="173"/>
      <x:c r="Y236" s="173"/>
      <x:c r="Z236" s="173"/>
    </x:row>
    <x:row r="237" ht="15" hidden="0" customHeight="1">
      <x:c r="A237" s="296"/>
      <x:c r="B237" s="296"/>
      <x:c r="C237" s="296"/>
      <x:c r="D237" s="296"/>
      <x:c r="E237" s="296"/>
      <x:c r="F237" s="296"/>
      <x:c r="G237" s="296"/>
      <x:c r="H237" s="296"/>
      <x:c r="I237" s="296"/>
      <x:c r="J237" s="296"/>
      <x:c r="K237" s="296"/>
      <x:c r="L237" s="296"/>
      <x:c r="M237" s="296"/>
      <x:c r="N237" s="296"/>
      <x:c r="O237" s="296"/>
      <x:c r="P237" s="296"/>
      <x:c r="Q237" s="173"/>
      <x:c r="R237" s="173"/>
      <x:c r="S237" s="173"/>
      <x:c r="T237" s="173"/>
      <x:c r="U237" s="173"/>
      <x:c r="V237" s="173"/>
      <x:c r="W237" s="173"/>
      <x:c r="X237" s="173"/>
      <x:c r="Y237" s="173"/>
      <x:c r="Z237" s="173"/>
    </x:row>
    <x:row r="238" ht="15" hidden="0" customHeight="1">
      <x:c r="A238" s="296"/>
      <x:c r="B238" s="296"/>
      <x:c r="C238" s="296"/>
      <x:c r="D238" s="296"/>
      <x:c r="E238" s="296"/>
      <x:c r="F238" s="296"/>
      <x:c r="G238" s="296"/>
      <x:c r="H238" s="296"/>
      <x:c r="I238" s="296"/>
      <x:c r="J238" s="296"/>
      <x:c r="K238" s="296"/>
      <x:c r="L238" s="296"/>
      <x:c r="M238" s="296"/>
      <x:c r="N238" s="296"/>
      <x:c r="O238" s="296"/>
      <x:c r="P238" s="296"/>
      <x:c r="Q238" s="173"/>
      <x:c r="R238" s="173"/>
      <x:c r="S238" s="173"/>
      <x:c r="T238" s="173"/>
      <x:c r="U238" s="173"/>
      <x:c r="V238" s="173"/>
      <x:c r="W238" s="173"/>
      <x:c r="X238" s="173"/>
      <x:c r="Y238" s="173"/>
      <x:c r="Z238" s="173"/>
    </x:row>
    <x:row r="239" ht="15" hidden="0" customHeight="1">
      <x:c r="A239" s="296"/>
      <x:c r="B239" s="296"/>
      <x:c r="C239" s="296"/>
      <x:c r="D239" s="296"/>
      <x:c r="E239" s="296"/>
      <x:c r="F239" s="296"/>
      <x:c r="G239" s="296"/>
      <x:c r="H239" s="296"/>
      <x:c r="I239" s="296"/>
      <x:c r="J239" s="296"/>
      <x:c r="K239" s="296"/>
      <x:c r="L239" s="296"/>
      <x:c r="M239" s="296"/>
      <x:c r="N239" s="296"/>
      <x:c r="O239" s="296"/>
      <x:c r="P239" s="296"/>
      <x:c r="Q239" s="173"/>
      <x:c r="R239" s="173"/>
      <x:c r="S239" s="173"/>
      <x:c r="T239" s="173"/>
      <x:c r="U239" s="173"/>
      <x:c r="V239" s="173"/>
      <x:c r="W239" s="173"/>
      <x:c r="X239" s="173"/>
      <x:c r="Y239" s="173"/>
      <x:c r="Z239" s="173"/>
    </x:row>
    <x:row r="240" ht="15" hidden="0" customHeight="1">
      <x:c r="A240" s="296"/>
      <x:c r="B240" s="296"/>
      <x:c r="C240" s="296"/>
      <x:c r="D240" s="296"/>
      <x:c r="E240" s="296"/>
      <x:c r="F240" s="296"/>
      <x:c r="G240" s="296"/>
      <x:c r="H240" s="296"/>
      <x:c r="I240" s="296"/>
      <x:c r="J240" s="296"/>
      <x:c r="K240" s="296"/>
      <x:c r="L240" s="296"/>
      <x:c r="M240" s="296"/>
      <x:c r="N240" s="296"/>
      <x:c r="O240" s="296"/>
      <x:c r="P240" s="296"/>
      <x:c r="Q240" s="173"/>
      <x:c r="R240" s="173"/>
      <x:c r="S240" s="173"/>
      <x:c r="T240" s="173"/>
      <x:c r="U240" s="173"/>
      <x:c r="V240" s="173"/>
      <x:c r="W240" s="173"/>
      <x:c r="X240" s="173"/>
      <x:c r="Y240" s="173"/>
      <x:c r="Z240" s="173"/>
    </x:row>
    <x:row r="241" ht="15" hidden="0" customHeight="1">
      <x:c r="A241" s="296"/>
      <x:c r="B241" s="296"/>
      <x:c r="C241" s="296"/>
      <x:c r="D241" s="296"/>
      <x:c r="E241" s="296"/>
      <x:c r="F241" s="296"/>
      <x:c r="G241" s="296"/>
      <x:c r="H241" s="296"/>
      <x:c r="I241" s="296"/>
      <x:c r="J241" s="296"/>
      <x:c r="K241" s="296"/>
      <x:c r="L241" s="296"/>
      <x:c r="M241" s="296"/>
      <x:c r="N241" s="296"/>
      <x:c r="O241" s="296"/>
      <x:c r="P241" s="296"/>
      <x:c r="Q241" s="173"/>
      <x:c r="R241" s="173"/>
      <x:c r="S241" s="173"/>
      <x:c r="T241" s="173"/>
      <x:c r="U241" s="173"/>
      <x:c r="V241" s="173"/>
      <x:c r="W241" s="173"/>
      <x:c r="X241" s="173"/>
      <x:c r="Y241" s="173"/>
      <x:c r="Z241" s="173"/>
    </x:row>
    <x:row r="242" ht="15" hidden="0" customHeight="1">
      <x:c r="A242" s="296"/>
      <x:c r="B242" s="296"/>
      <x:c r="C242" s="296"/>
      <x:c r="D242" s="296"/>
      <x:c r="E242" s="296"/>
      <x:c r="F242" s="296"/>
      <x:c r="G242" s="296"/>
      <x:c r="H242" s="296"/>
      <x:c r="I242" s="296"/>
      <x:c r="J242" s="296"/>
      <x:c r="K242" s="296"/>
      <x:c r="L242" s="296"/>
      <x:c r="M242" s="296"/>
      <x:c r="N242" s="296"/>
      <x:c r="O242" s="296"/>
      <x:c r="P242" s="296"/>
      <x:c r="Q242" s="173"/>
      <x:c r="R242" s="173"/>
      <x:c r="S242" s="173"/>
      <x:c r="T242" s="173"/>
      <x:c r="U242" s="173"/>
      <x:c r="V242" s="173"/>
      <x:c r="W242" s="173"/>
      <x:c r="X242" s="173"/>
      <x:c r="Y242" s="173"/>
      <x:c r="Z242" s="173"/>
    </x:row>
    <x:row r="243" ht="15" hidden="0" customHeight="1">
      <x:c r="A243" s="296"/>
      <x:c r="B243" s="296"/>
      <x:c r="C243" s="296"/>
      <x:c r="D243" s="296"/>
      <x:c r="E243" s="296"/>
      <x:c r="F243" s="296"/>
      <x:c r="G243" s="296"/>
      <x:c r="H243" s="296"/>
      <x:c r="I243" s="296"/>
      <x:c r="J243" s="296"/>
      <x:c r="K243" s="296"/>
      <x:c r="L243" s="296"/>
      <x:c r="M243" s="296"/>
      <x:c r="N243" s="296"/>
      <x:c r="O243" s="296"/>
      <x:c r="P243" s="296"/>
      <x:c r="Q243" s="173"/>
      <x:c r="R243" s="173"/>
      <x:c r="S243" s="173"/>
      <x:c r="T243" s="173"/>
      <x:c r="U243" s="173"/>
      <x:c r="V243" s="173"/>
      <x:c r="W243" s="173"/>
      <x:c r="X243" s="173"/>
      <x:c r="Y243" s="173"/>
      <x:c r="Z243" s="173"/>
    </x:row>
    <x:row r="244" ht="15" hidden="0" customHeight="1">
      <x:c r="A244" s="296"/>
      <x:c r="B244" s="296"/>
      <x:c r="C244" s="296"/>
      <x:c r="D244" s="296"/>
      <x:c r="E244" s="296"/>
      <x:c r="F244" s="296"/>
      <x:c r="G244" s="296"/>
      <x:c r="H244" s="296"/>
      <x:c r="I244" s="296"/>
      <x:c r="J244" s="296"/>
      <x:c r="K244" s="296"/>
      <x:c r="L244" s="296"/>
      <x:c r="M244" s="296"/>
      <x:c r="N244" s="296"/>
      <x:c r="O244" s="296"/>
      <x:c r="P244" s="296"/>
      <x:c r="Q244" s="173"/>
      <x:c r="R244" s="173"/>
      <x:c r="S244" s="173"/>
      <x:c r="T244" s="173"/>
      <x:c r="U244" s="173"/>
      <x:c r="V244" s="173"/>
      <x:c r="W244" s="173"/>
      <x:c r="X244" s="173"/>
      <x:c r="Y244" s="173"/>
      <x:c r="Z244" s="173"/>
    </x:row>
    <x:row r="245" ht="15" hidden="0" customHeight="1">
      <x:c r="A245" s="296"/>
      <x:c r="B245" s="296"/>
      <x:c r="C245" s="296"/>
      <x:c r="D245" s="296"/>
      <x:c r="E245" s="296"/>
      <x:c r="F245" s="296"/>
      <x:c r="G245" s="296"/>
      <x:c r="H245" s="296"/>
      <x:c r="I245" s="296"/>
      <x:c r="J245" s="296"/>
      <x:c r="K245" s="296"/>
      <x:c r="L245" s="296"/>
      <x:c r="M245" s="296"/>
      <x:c r="N245" s="296"/>
      <x:c r="O245" s="296"/>
      <x:c r="P245" s="296"/>
      <x:c r="Q245" s="173"/>
      <x:c r="R245" s="173"/>
      <x:c r="S245" s="173"/>
      <x:c r="T245" s="173"/>
      <x:c r="U245" s="173"/>
      <x:c r="V245" s="173"/>
      <x:c r="W245" s="173"/>
      <x:c r="X245" s="173"/>
      <x:c r="Y245" s="173"/>
      <x:c r="Z245" s="173"/>
    </x:row>
    <x:row r="246" ht="15" hidden="0" customHeight="1">
      <x:c r="A246" s="296"/>
      <x:c r="B246" s="296"/>
      <x:c r="C246" s="296"/>
      <x:c r="D246" s="296"/>
      <x:c r="E246" s="296"/>
      <x:c r="F246" s="296"/>
      <x:c r="G246" s="296"/>
      <x:c r="H246" s="296"/>
      <x:c r="I246" s="296"/>
      <x:c r="J246" s="296"/>
      <x:c r="K246" s="296"/>
      <x:c r="L246" s="296"/>
      <x:c r="M246" s="296"/>
      <x:c r="N246" s="296"/>
      <x:c r="O246" s="296"/>
      <x:c r="P246" s="296"/>
      <x:c r="Q246" s="173"/>
      <x:c r="R246" s="173"/>
      <x:c r="S246" s="173"/>
      <x:c r="T246" s="173"/>
      <x:c r="U246" s="173"/>
      <x:c r="V246" s="173"/>
      <x:c r="W246" s="173"/>
      <x:c r="X246" s="173"/>
      <x:c r="Y246" s="173"/>
      <x:c r="Z246" s="173"/>
    </x:row>
    <x:row r="247" ht="15" hidden="0" customHeight="1">
      <x:c r="A247" s="296"/>
      <x:c r="B247" s="296"/>
      <x:c r="C247" s="296"/>
      <x:c r="D247" s="296"/>
      <x:c r="E247" s="296"/>
      <x:c r="F247" s="296"/>
      <x:c r="G247" s="296"/>
      <x:c r="H247" s="296"/>
      <x:c r="I247" s="296"/>
      <x:c r="J247" s="296"/>
      <x:c r="K247" s="296"/>
      <x:c r="L247" s="296"/>
      <x:c r="M247" s="296"/>
      <x:c r="N247" s="296"/>
      <x:c r="O247" s="296"/>
      <x:c r="P247" s="296"/>
      <x:c r="Q247" s="173"/>
      <x:c r="R247" s="173"/>
      <x:c r="S247" s="173"/>
      <x:c r="T247" s="173"/>
      <x:c r="U247" s="173"/>
      <x:c r="V247" s="173"/>
      <x:c r="W247" s="173"/>
      <x:c r="X247" s="173"/>
      <x:c r="Y247" s="173"/>
      <x:c r="Z247" s="173"/>
    </x:row>
    <x:row r="248" ht="15" hidden="0" customHeight="1">
      <x:c r="A248" s="296"/>
      <x:c r="B248" s="296"/>
      <x:c r="C248" s="296"/>
      <x:c r="D248" s="296"/>
      <x:c r="E248" s="296"/>
      <x:c r="F248" s="296"/>
      <x:c r="G248" s="296"/>
      <x:c r="H248" s="296"/>
      <x:c r="I248" s="296"/>
      <x:c r="J248" s="296"/>
      <x:c r="K248" s="296"/>
      <x:c r="L248" s="296"/>
      <x:c r="M248" s="296"/>
      <x:c r="N248" s="296"/>
      <x:c r="O248" s="296"/>
      <x:c r="P248" s="296"/>
      <x:c r="Q248" s="173"/>
      <x:c r="R248" s="173"/>
      <x:c r="S248" s="173"/>
      <x:c r="T248" s="173"/>
      <x:c r="U248" s="173"/>
      <x:c r="V248" s="173"/>
      <x:c r="W248" s="173"/>
      <x:c r="X248" s="173"/>
      <x:c r="Y248" s="173"/>
      <x:c r="Z248" s="173"/>
    </x:row>
    <x:row r="249" ht="15" hidden="0" customHeight="1">
      <x:c r="A249" s="296"/>
      <x:c r="B249" s="296"/>
      <x:c r="C249" s="296"/>
      <x:c r="D249" s="296"/>
      <x:c r="E249" s="296"/>
      <x:c r="F249" s="296"/>
      <x:c r="G249" s="296"/>
      <x:c r="H249" s="296"/>
      <x:c r="I249" s="296"/>
      <x:c r="J249" s="296"/>
      <x:c r="K249" s="296"/>
      <x:c r="L249" s="296"/>
      <x:c r="M249" s="296"/>
      <x:c r="N249" s="296"/>
      <x:c r="O249" s="296"/>
      <x:c r="P249" s="296"/>
      <x:c r="Q249" s="173"/>
      <x:c r="R249" s="173"/>
      <x:c r="S249" s="173"/>
      <x:c r="T249" s="173"/>
      <x:c r="U249" s="173"/>
      <x:c r="V249" s="173"/>
      <x:c r="W249" s="173"/>
      <x:c r="X249" s="173"/>
      <x:c r="Y249" s="173"/>
      <x:c r="Z249" s="173"/>
    </x:row>
    <x:row r="250" ht="15" hidden="0" customHeight="1">
      <x:c r="A250" s="296"/>
      <x:c r="B250" s="296"/>
      <x:c r="C250" s="296"/>
      <x:c r="D250" s="296"/>
      <x:c r="E250" s="296"/>
      <x:c r="F250" s="296"/>
      <x:c r="G250" s="296"/>
      <x:c r="H250" s="296"/>
      <x:c r="I250" s="296"/>
      <x:c r="J250" s="296"/>
      <x:c r="K250" s="296"/>
      <x:c r="L250" s="296"/>
      <x:c r="M250" s="296"/>
      <x:c r="N250" s="296"/>
      <x:c r="O250" s="296"/>
      <x:c r="P250" s="296"/>
      <x:c r="Q250" s="173"/>
      <x:c r="R250" s="173"/>
      <x:c r="S250" s="173"/>
      <x:c r="T250" s="173"/>
      <x:c r="U250" s="173"/>
      <x:c r="V250" s="173"/>
      <x:c r="W250" s="173"/>
      <x:c r="X250" s="173"/>
      <x:c r="Y250" s="173"/>
      <x:c r="Z250" s="173"/>
    </x:row>
    <x:row r="251" ht="15" hidden="0" customHeight="1">
      <x:c r="A251" s="296"/>
      <x:c r="B251" s="296"/>
      <x:c r="C251" s="296"/>
      <x:c r="D251" s="296"/>
      <x:c r="E251" s="296"/>
      <x:c r="F251" s="296"/>
      <x:c r="G251" s="296"/>
      <x:c r="H251" s="296"/>
      <x:c r="I251" s="296"/>
      <x:c r="J251" s="296"/>
      <x:c r="K251" s="296"/>
      <x:c r="L251" s="296"/>
      <x:c r="M251" s="296"/>
      <x:c r="N251" s="296"/>
      <x:c r="O251" s="296"/>
      <x:c r="P251" s="296"/>
      <x:c r="Q251" s="173"/>
      <x:c r="R251" s="173"/>
      <x:c r="S251" s="173"/>
      <x:c r="T251" s="173"/>
      <x:c r="U251" s="173"/>
      <x:c r="V251" s="173"/>
      <x:c r="W251" s="173"/>
      <x:c r="X251" s="173"/>
      <x:c r="Y251" s="173"/>
      <x:c r="Z251" s="173"/>
    </x:row>
    <x:row r="252" ht="15" hidden="0" customHeight="1">
      <x:c r="A252" s="296"/>
      <x:c r="B252" s="296"/>
      <x:c r="C252" s="296"/>
      <x:c r="D252" s="296"/>
      <x:c r="E252" s="296"/>
      <x:c r="F252" s="296"/>
      <x:c r="G252" s="296"/>
      <x:c r="H252" s="296"/>
      <x:c r="I252" s="296"/>
      <x:c r="J252" s="296"/>
      <x:c r="K252" s="296"/>
      <x:c r="L252" s="296"/>
      <x:c r="M252" s="296"/>
      <x:c r="N252" s="296"/>
      <x:c r="O252" s="296"/>
      <x:c r="P252" s="296"/>
      <x:c r="Q252" s="173"/>
      <x:c r="R252" s="173"/>
      <x:c r="S252" s="173"/>
      <x:c r="T252" s="173"/>
      <x:c r="U252" s="173"/>
      <x:c r="V252" s="173"/>
      <x:c r="W252" s="173"/>
      <x:c r="X252" s="173"/>
      <x:c r="Y252" s="173"/>
      <x:c r="Z252" s="173"/>
    </x:row>
    <x:row r="253" ht="15" hidden="0" customHeight="1">
      <x:c r="A253" s="296"/>
      <x:c r="B253" s="296"/>
      <x:c r="C253" s="296"/>
      <x:c r="D253" s="296"/>
      <x:c r="E253" s="296"/>
      <x:c r="F253" s="296"/>
      <x:c r="G253" s="296"/>
      <x:c r="H253" s="296"/>
      <x:c r="I253" s="296"/>
      <x:c r="J253" s="296"/>
      <x:c r="K253" s="296"/>
      <x:c r="L253" s="296"/>
      <x:c r="M253" s="296"/>
      <x:c r="N253" s="296"/>
      <x:c r="O253" s="296"/>
      <x:c r="P253" s="296"/>
      <x:c r="Q253" s="173"/>
      <x:c r="R253" s="173"/>
      <x:c r="S253" s="173"/>
      <x:c r="T253" s="173"/>
      <x:c r="U253" s="173"/>
      <x:c r="V253" s="173"/>
      <x:c r="W253" s="173"/>
      <x:c r="X253" s="173"/>
      <x:c r="Y253" s="173"/>
      <x:c r="Z253" s="173"/>
    </x:row>
    <x:row r="254" ht="15" hidden="0" customHeight="1">
      <x:c r="A254" s="296"/>
      <x:c r="B254" s="296"/>
      <x:c r="C254" s="296"/>
      <x:c r="D254" s="296"/>
      <x:c r="E254" s="296"/>
      <x:c r="F254" s="296"/>
      <x:c r="G254" s="296"/>
      <x:c r="H254" s="296"/>
      <x:c r="I254" s="296"/>
      <x:c r="J254" s="296"/>
      <x:c r="K254" s="296"/>
      <x:c r="L254" s="296"/>
      <x:c r="M254" s="296"/>
      <x:c r="N254" s="296"/>
      <x:c r="O254" s="296"/>
      <x:c r="P254" s="296"/>
      <x:c r="Q254" s="173"/>
      <x:c r="R254" s="173"/>
      <x:c r="S254" s="173"/>
      <x:c r="T254" s="173"/>
      <x:c r="U254" s="173"/>
      <x:c r="V254" s="173"/>
      <x:c r="W254" s="173"/>
      <x:c r="X254" s="173"/>
      <x:c r="Y254" s="173"/>
      <x:c r="Z254" s="173"/>
    </x:row>
    <x:row r="255" ht="15" hidden="0" customHeight="1">
      <x:c r="A255" s="296"/>
      <x:c r="B255" s="296"/>
      <x:c r="C255" s="296"/>
      <x:c r="D255" s="296"/>
      <x:c r="E255" s="296"/>
      <x:c r="F255" s="296"/>
      <x:c r="G255" s="296"/>
      <x:c r="H255" s="296"/>
      <x:c r="I255" s="296"/>
      <x:c r="J255" s="296"/>
      <x:c r="K255" s="296"/>
      <x:c r="L255" s="296"/>
      <x:c r="M255" s="296"/>
      <x:c r="N255" s="296"/>
      <x:c r="O255" s="296"/>
      <x:c r="P255" s="296"/>
      <x:c r="Q255" s="173"/>
      <x:c r="R255" s="173"/>
      <x:c r="S255" s="173"/>
      <x:c r="T255" s="173"/>
      <x:c r="U255" s="173"/>
      <x:c r="V255" s="173"/>
      <x:c r="W255" s="173"/>
      <x:c r="X255" s="173"/>
      <x:c r="Y255" s="173"/>
      <x:c r="Z255" s="173"/>
    </x:row>
    <x:row r="256" ht="15" hidden="0" customHeight="1">
      <x:c r="A256" s="296"/>
      <x:c r="B256" s="296"/>
      <x:c r="C256" s="296"/>
      <x:c r="D256" s="296"/>
      <x:c r="E256" s="296"/>
      <x:c r="F256" s="296"/>
      <x:c r="G256" s="296"/>
      <x:c r="H256" s="296"/>
      <x:c r="I256" s="296"/>
      <x:c r="J256" s="296"/>
      <x:c r="K256" s="296"/>
      <x:c r="L256" s="296"/>
      <x:c r="M256" s="296"/>
      <x:c r="N256" s="296"/>
      <x:c r="O256" s="296"/>
      <x:c r="P256" s="296"/>
      <x:c r="Q256" s="173"/>
      <x:c r="R256" s="173"/>
      <x:c r="S256" s="173"/>
      <x:c r="T256" s="173"/>
      <x:c r="U256" s="173"/>
      <x:c r="V256" s="173"/>
      <x:c r="W256" s="173"/>
      <x:c r="X256" s="173"/>
      <x:c r="Y256" s="173"/>
      <x:c r="Z256" s="173"/>
    </x:row>
    <x:row r="257" ht="15" hidden="0" customHeight="1">
      <x:c r="A257" s="296"/>
      <x:c r="B257" s="296"/>
      <x:c r="C257" s="296"/>
      <x:c r="D257" s="296"/>
      <x:c r="E257" s="296"/>
      <x:c r="F257" s="296"/>
      <x:c r="G257" s="296"/>
      <x:c r="H257" s="296"/>
      <x:c r="I257" s="296"/>
      <x:c r="J257" s="296"/>
      <x:c r="K257" s="296"/>
      <x:c r="L257" s="296"/>
      <x:c r="M257" s="296"/>
      <x:c r="N257" s="296"/>
      <x:c r="O257" s="296"/>
      <x:c r="P257" s="296"/>
      <x:c r="Q257" s="173"/>
      <x:c r="R257" s="173"/>
      <x:c r="S257" s="173"/>
      <x:c r="T257" s="173"/>
      <x:c r="U257" s="173"/>
      <x:c r="V257" s="173"/>
      <x:c r="W257" s="173"/>
      <x:c r="X257" s="173"/>
      <x:c r="Y257" s="173"/>
      <x:c r="Z257" s="173"/>
    </x:row>
    <x:row r="258" ht="15" hidden="0" customHeight="1">
      <x:c r="A258" s="296"/>
      <x:c r="B258" s="296"/>
      <x:c r="C258" s="296"/>
      <x:c r="D258" s="296"/>
      <x:c r="E258" s="296"/>
      <x:c r="F258" s="296"/>
      <x:c r="G258" s="296"/>
      <x:c r="H258" s="296"/>
      <x:c r="I258" s="296"/>
      <x:c r="J258" s="296"/>
      <x:c r="K258" s="296"/>
      <x:c r="L258" s="296"/>
      <x:c r="M258" s="296"/>
      <x:c r="N258" s="296"/>
      <x:c r="O258" s="296"/>
      <x:c r="P258" s="296"/>
      <x:c r="Q258" s="173"/>
      <x:c r="R258" s="173"/>
      <x:c r="S258" s="173"/>
      <x:c r="T258" s="173"/>
      <x:c r="U258" s="173"/>
      <x:c r="V258" s="173"/>
      <x:c r="W258" s="173"/>
      <x:c r="X258" s="173"/>
      <x:c r="Y258" s="173"/>
      <x:c r="Z258" s="173"/>
    </x:row>
    <x:row r="259" ht="15" hidden="0" customHeight="1">
      <x:c r="A259" s="296"/>
      <x:c r="B259" s="296"/>
      <x:c r="C259" s="296"/>
      <x:c r="D259" s="296"/>
      <x:c r="E259" s="296"/>
      <x:c r="F259" s="296"/>
      <x:c r="G259" s="296"/>
      <x:c r="H259" s="296"/>
      <x:c r="I259" s="296"/>
      <x:c r="J259" s="296"/>
      <x:c r="K259" s="296"/>
      <x:c r="L259" s="296"/>
      <x:c r="M259" s="296"/>
      <x:c r="N259" s="296"/>
      <x:c r="O259" s="296"/>
      <x:c r="P259" s="296"/>
      <x:c r="Q259" s="173"/>
      <x:c r="R259" s="173"/>
      <x:c r="S259" s="173"/>
      <x:c r="T259" s="173"/>
      <x:c r="U259" s="173"/>
      <x:c r="V259" s="173"/>
      <x:c r="W259" s="173"/>
      <x:c r="X259" s="173"/>
      <x:c r="Y259" s="173"/>
      <x:c r="Z259" s="173"/>
    </x:row>
    <x:row r="260" ht="15" hidden="0" customHeight="1">
      <x:c r="A260" s="296"/>
      <x:c r="B260" s="296"/>
      <x:c r="C260" s="296"/>
      <x:c r="D260" s="296"/>
      <x:c r="E260" s="296"/>
      <x:c r="F260" s="296"/>
      <x:c r="G260" s="296"/>
      <x:c r="H260" s="296"/>
      <x:c r="I260" s="296"/>
      <x:c r="J260" s="296"/>
      <x:c r="K260" s="296"/>
      <x:c r="L260" s="296"/>
      <x:c r="M260" s="296"/>
      <x:c r="N260" s="296"/>
      <x:c r="O260" s="296"/>
      <x:c r="P260" s="296"/>
      <x:c r="Q260" s="173"/>
      <x:c r="R260" s="173"/>
      <x:c r="S260" s="173"/>
      <x:c r="T260" s="173"/>
      <x:c r="U260" s="173"/>
      <x:c r="V260" s="173"/>
      <x:c r="W260" s="173"/>
      <x:c r="X260" s="173"/>
      <x:c r="Y260" s="173"/>
      <x:c r="Z260" s="173"/>
    </x:row>
    <x:row r="261" ht="15" hidden="0" customHeight="1">
      <x:c r="A261" s="296"/>
      <x:c r="B261" s="296"/>
      <x:c r="C261" s="296"/>
      <x:c r="D261" s="296"/>
      <x:c r="E261" s="296"/>
      <x:c r="F261" s="296"/>
      <x:c r="G261" s="296"/>
      <x:c r="H261" s="296"/>
      <x:c r="I261" s="296"/>
      <x:c r="J261" s="296"/>
      <x:c r="K261" s="296"/>
      <x:c r="L261" s="296"/>
      <x:c r="M261" s="296"/>
      <x:c r="N261" s="296"/>
      <x:c r="O261" s="296"/>
      <x:c r="P261" s="296"/>
      <x:c r="Q261" s="173"/>
      <x:c r="R261" s="173"/>
      <x:c r="S261" s="173"/>
      <x:c r="T261" s="173"/>
      <x:c r="U261" s="173"/>
      <x:c r="V261" s="173"/>
      <x:c r="W261" s="173"/>
      <x:c r="X261" s="173"/>
      <x:c r="Y261" s="173"/>
      <x:c r="Z261" s="173"/>
    </x:row>
    <x:row r="262" ht="15" hidden="0" customHeight="1">
      <x:c r="A262" s="296"/>
      <x:c r="B262" s="296"/>
      <x:c r="C262" s="296"/>
      <x:c r="D262" s="296"/>
      <x:c r="E262" s="296"/>
      <x:c r="F262" s="296"/>
      <x:c r="G262" s="296"/>
      <x:c r="H262" s="296"/>
      <x:c r="I262" s="296"/>
      <x:c r="J262" s="296"/>
      <x:c r="K262" s="296"/>
      <x:c r="L262" s="296"/>
      <x:c r="M262" s="296"/>
      <x:c r="N262" s="296"/>
      <x:c r="O262" s="296"/>
      <x:c r="P262" s="296"/>
      <x:c r="Q262" s="173"/>
      <x:c r="R262" s="173"/>
      <x:c r="S262" s="173"/>
      <x:c r="T262" s="173"/>
      <x:c r="U262" s="173"/>
      <x:c r="V262" s="173"/>
      <x:c r="W262" s="173"/>
      <x:c r="X262" s="173"/>
      <x:c r="Y262" s="173"/>
      <x:c r="Z262" s="173"/>
    </x:row>
    <x:row r="263" ht="15" hidden="0" customHeight="1">
      <x:c r="A263" s="296"/>
      <x:c r="B263" s="296"/>
      <x:c r="C263" s="296"/>
      <x:c r="D263" s="296"/>
      <x:c r="E263" s="296"/>
      <x:c r="F263" s="296"/>
      <x:c r="G263" s="296"/>
      <x:c r="H263" s="296"/>
      <x:c r="I263" s="296"/>
      <x:c r="J263" s="296"/>
      <x:c r="K263" s="296"/>
      <x:c r="L263" s="296"/>
      <x:c r="M263" s="296"/>
      <x:c r="N263" s="296"/>
      <x:c r="O263" s="296"/>
      <x:c r="P263" s="296"/>
      <x:c r="Q263" s="173"/>
      <x:c r="R263" s="173"/>
      <x:c r="S263" s="173"/>
      <x:c r="T263" s="173"/>
      <x:c r="U263" s="173"/>
      <x:c r="V263" s="173"/>
      <x:c r="W263" s="173"/>
      <x:c r="X263" s="173"/>
      <x:c r="Y263" s="173"/>
      <x:c r="Z263" s="173"/>
    </x:row>
    <x:row r="264" ht="15" hidden="0" customHeight="1">
      <x:c r="A264" s="296"/>
      <x:c r="B264" s="296"/>
      <x:c r="C264" s="296"/>
      <x:c r="D264" s="296"/>
      <x:c r="E264" s="296"/>
      <x:c r="F264" s="296"/>
      <x:c r="G264" s="296"/>
      <x:c r="H264" s="296"/>
      <x:c r="I264" s="296"/>
      <x:c r="J264" s="296"/>
      <x:c r="K264" s="296"/>
      <x:c r="L264" s="296"/>
      <x:c r="M264" s="296"/>
      <x:c r="N264" s="296"/>
      <x:c r="O264" s="296"/>
      <x:c r="P264" s="296"/>
      <x:c r="Q264" s="173"/>
      <x:c r="R264" s="173"/>
      <x:c r="S264" s="173"/>
      <x:c r="T264" s="173"/>
      <x:c r="U264" s="173"/>
      <x:c r="V264" s="173"/>
      <x:c r="W264" s="173"/>
      <x:c r="X264" s="173"/>
      <x:c r="Y264" s="173"/>
      <x:c r="Z264" s="173"/>
    </x:row>
    <x:row r="265" ht="15" hidden="0" customHeight="1">
      <x:c r="A265" s="296"/>
      <x:c r="B265" s="296"/>
      <x:c r="C265" s="296"/>
      <x:c r="D265" s="296"/>
      <x:c r="E265" s="296"/>
      <x:c r="F265" s="296"/>
      <x:c r="G265" s="296"/>
      <x:c r="H265" s="296"/>
      <x:c r="I265" s="296"/>
      <x:c r="J265" s="296"/>
      <x:c r="K265" s="296"/>
      <x:c r="L265" s="296"/>
      <x:c r="M265" s="296"/>
      <x:c r="N265" s="296"/>
      <x:c r="O265" s="296"/>
      <x:c r="P265" s="296"/>
      <x:c r="Q265" s="173"/>
      <x:c r="R265" s="173"/>
      <x:c r="S265" s="173"/>
      <x:c r="T265" s="173"/>
      <x:c r="U265" s="173"/>
      <x:c r="V265" s="173"/>
      <x:c r="W265" s="173"/>
      <x:c r="X265" s="173"/>
      <x:c r="Y265" s="173"/>
      <x:c r="Z265" s="173"/>
    </x:row>
    <x:row r="266" ht="15" hidden="0" customHeight="1">
      <x:c r="A266" s="296"/>
      <x:c r="B266" s="296"/>
      <x:c r="C266" s="296"/>
      <x:c r="D266" s="296"/>
      <x:c r="E266" s="296"/>
      <x:c r="F266" s="296"/>
      <x:c r="G266" s="296"/>
      <x:c r="H266" s="296"/>
      <x:c r="I266" s="296"/>
      <x:c r="J266" s="296"/>
      <x:c r="K266" s="296"/>
      <x:c r="L266" s="296"/>
      <x:c r="M266" s="296"/>
      <x:c r="N266" s="296"/>
      <x:c r="O266" s="296"/>
      <x:c r="P266" s="296"/>
      <x:c r="Q266" s="173"/>
      <x:c r="R266" s="173"/>
      <x:c r="S266" s="173"/>
      <x:c r="T266" s="173"/>
      <x:c r="U266" s="173"/>
      <x:c r="V266" s="173"/>
      <x:c r="W266" s="173"/>
      <x:c r="X266" s="173"/>
      <x:c r="Y266" s="173"/>
      <x:c r="Z266" s="173"/>
    </x:row>
    <x:row r="267" ht="15" hidden="0" customHeight="1">
      <x:c r="A267" s="296"/>
      <x:c r="B267" s="296"/>
      <x:c r="C267" s="296"/>
      <x:c r="D267" s="296"/>
      <x:c r="E267" s="296"/>
      <x:c r="F267" s="296"/>
      <x:c r="G267" s="296"/>
      <x:c r="H267" s="296"/>
      <x:c r="I267" s="296"/>
      <x:c r="J267" s="296"/>
      <x:c r="K267" s="296"/>
      <x:c r="L267" s="296"/>
      <x:c r="M267" s="296"/>
      <x:c r="N267" s="296"/>
      <x:c r="O267" s="296"/>
      <x:c r="P267" s="296"/>
      <x:c r="Q267" s="173"/>
      <x:c r="R267" s="173"/>
      <x:c r="S267" s="173"/>
      <x:c r="T267" s="173"/>
      <x:c r="U267" s="173"/>
      <x:c r="V267" s="173"/>
      <x:c r="W267" s="173"/>
      <x:c r="X267" s="173"/>
      <x:c r="Y267" s="173"/>
      <x:c r="Z267" s="173"/>
    </x:row>
    <x:row r="268" ht="15" hidden="0" customHeight="1">
      <x:c r="A268" s="296"/>
      <x:c r="B268" s="296"/>
      <x:c r="C268" s="296"/>
      <x:c r="D268" s="296"/>
      <x:c r="E268" s="296"/>
      <x:c r="F268" s="296"/>
      <x:c r="G268" s="296"/>
      <x:c r="H268" s="296"/>
      <x:c r="I268" s="296"/>
      <x:c r="J268" s="296"/>
      <x:c r="K268" s="296"/>
      <x:c r="L268" s="296"/>
      <x:c r="M268" s="296"/>
      <x:c r="N268" s="296"/>
      <x:c r="O268" s="296"/>
      <x:c r="P268" s="296"/>
      <x:c r="Q268" s="173"/>
      <x:c r="R268" s="173"/>
      <x:c r="S268" s="173"/>
      <x:c r="T268" s="173"/>
      <x:c r="U268" s="173"/>
      <x:c r="V268" s="173"/>
      <x:c r="W268" s="173"/>
      <x:c r="X268" s="173"/>
      <x:c r="Y268" s="173"/>
      <x:c r="Z268" s="173"/>
    </x:row>
    <x:row r="269" ht="15" hidden="0" customHeight="1">
      <x:c r="A269" s="296"/>
      <x:c r="B269" s="296"/>
      <x:c r="C269" s="296"/>
      <x:c r="D269" s="296"/>
      <x:c r="E269" s="296"/>
      <x:c r="F269" s="296"/>
      <x:c r="G269" s="296"/>
      <x:c r="H269" s="296"/>
      <x:c r="I269" s="296"/>
      <x:c r="J269" s="296"/>
      <x:c r="K269" s="296"/>
      <x:c r="L269" s="296"/>
      <x:c r="M269" s="296"/>
      <x:c r="N269" s="296"/>
      <x:c r="O269" s="296"/>
      <x:c r="P269" s="296"/>
      <x:c r="Q269" s="173"/>
      <x:c r="R269" s="173"/>
      <x:c r="S269" s="173"/>
      <x:c r="T269" s="173"/>
      <x:c r="U269" s="173"/>
      <x:c r="V269" s="173"/>
      <x:c r="W269" s="173"/>
      <x:c r="X269" s="173"/>
      <x:c r="Y269" s="173"/>
      <x:c r="Z269" s="173"/>
    </x:row>
    <x:row r="270" ht="15" hidden="0" customHeight="1">
      <x:c r="A270" s="296"/>
      <x:c r="B270" s="296"/>
      <x:c r="C270" s="296"/>
      <x:c r="D270" s="296"/>
      <x:c r="E270" s="296"/>
      <x:c r="F270" s="296"/>
      <x:c r="G270" s="296"/>
      <x:c r="H270" s="296"/>
      <x:c r="I270" s="296"/>
      <x:c r="J270" s="296"/>
      <x:c r="K270" s="296"/>
      <x:c r="L270" s="296"/>
      <x:c r="M270" s="296"/>
      <x:c r="N270" s="296"/>
      <x:c r="O270" s="296"/>
      <x:c r="P270" s="296"/>
      <x:c r="Q270" s="173"/>
      <x:c r="R270" s="173"/>
      <x:c r="S270" s="173"/>
      <x:c r="T270" s="173"/>
      <x:c r="U270" s="173"/>
      <x:c r="V270" s="173"/>
      <x:c r="W270" s="173"/>
      <x:c r="X270" s="173"/>
      <x:c r="Y270" s="173"/>
      <x:c r="Z270" s="173"/>
    </x:row>
    <x:row r="271" ht="15" hidden="0" customHeight="1">
      <x:c r="A271" s="296"/>
      <x:c r="B271" s="296"/>
      <x:c r="C271" s="296"/>
      <x:c r="D271" s="296"/>
      <x:c r="E271" s="296"/>
      <x:c r="F271" s="296"/>
      <x:c r="G271" s="296"/>
      <x:c r="H271" s="296"/>
      <x:c r="I271" s="296"/>
      <x:c r="J271" s="296"/>
      <x:c r="K271" s="296"/>
      <x:c r="L271" s="296"/>
      <x:c r="M271" s="296"/>
      <x:c r="N271" s="296"/>
      <x:c r="O271" s="296"/>
      <x:c r="P271" s="296"/>
      <x:c r="Q271" s="173"/>
      <x:c r="R271" s="173"/>
      <x:c r="S271" s="173"/>
      <x:c r="T271" s="173"/>
      <x:c r="U271" s="173"/>
      <x:c r="V271" s="173"/>
      <x:c r="W271" s="173"/>
      <x:c r="X271" s="173"/>
      <x:c r="Y271" s="173"/>
      <x:c r="Z271" s="173"/>
    </x:row>
    <x:row r="272" ht="15" hidden="0" customHeight="1">
      <x:c r="A272" s="296"/>
      <x:c r="B272" s="296"/>
      <x:c r="C272" s="296"/>
      <x:c r="D272" s="296"/>
      <x:c r="E272" s="296"/>
      <x:c r="F272" s="296"/>
      <x:c r="G272" s="296"/>
      <x:c r="H272" s="296"/>
      <x:c r="I272" s="296"/>
      <x:c r="J272" s="296"/>
      <x:c r="K272" s="296"/>
      <x:c r="L272" s="296"/>
      <x:c r="M272" s="296"/>
      <x:c r="N272" s="296"/>
      <x:c r="O272" s="296"/>
      <x:c r="P272" s="296"/>
      <x:c r="Q272" s="173"/>
      <x:c r="R272" s="173"/>
      <x:c r="S272" s="173"/>
      <x:c r="T272" s="173"/>
      <x:c r="U272" s="173"/>
      <x:c r="V272" s="173"/>
      <x:c r="W272" s="173"/>
      <x:c r="X272" s="173"/>
      <x:c r="Y272" s="173"/>
      <x:c r="Z272" s="173"/>
    </x:row>
    <x:row r="273" ht="15" hidden="0" customHeight="1">
      <x:c r="A273" s="296"/>
      <x:c r="B273" s="296"/>
      <x:c r="C273" s="296"/>
      <x:c r="D273" s="296"/>
      <x:c r="E273" s="296"/>
      <x:c r="F273" s="296"/>
      <x:c r="G273" s="296"/>
      <x:c r="H273" s="296"/>
      <x:c r="I273" s="296"/>
      <x:c r="J273" s="296"/>
      <x:c r="K273" s="296"/>
      <x:c r="L273" s="296"/>
      <x:c r="M273" s="296"/>
      <x:c r="N273" s="296"/>
      <x:c r="O273" s="296"/>
      <x:c r="P273" s="296"/>
      <x:c r="Q273" s="173"/>
      <x:c r="R273" s="173"/>
      <x:c r="S273" s="173"/>
      <x:c r="T273" s="173"/>
      <x:c r="U273" s="173"/>
      <x:c r="V273" s="173"/>
      <x:c r="W273" s="173"/>
      <x:c r="X273" s="173"/>
      <x:c r="Y273" s="173"/>
      <x:c r="Z273" s="173"/>
    </x:row>
    <x:row r="274" ht="15" hidden="0" customHeight="1">
      <x:c r="A274" s="296"/>
      <x:c r="B274" s="296"/>
      <x:c r="C274" s="296"/>
      <x:c r="D274" s="296"/>
      <x:c r="E274" s="296"/>
      <x:c r="F274" s="296"/>
      <x:c r="G274" s="296"/>
      <x:c r="H274" s="296"/>
      <x:c r="I274" s="296"/>
      <x:c r="J274" s="296"/>
      <x:c r="K274" s="296"/>
      <x:c r="L274" s="296"/>
      <x:c r="M274" s="296"/>
      <x:c r="N274" s="296"/>
      <x:c r="O274" s="296"/>
      <x:c r="P274" s="296"/>
      <x:c r="Q274" s="173"/>
      <x:c r="R274" s="173"/>
      <x:c r="S274" s="173"/>
      <x:c r="T274" s="173"/>
      <x:c r="U274" s="173"/>
      <x:c r="V274" s="173"/>
      <x:c r="W274" s="173"/>
      <x:c r="X274" s="173"/>
      <x:c r="Y274" s="173"/>
      <x:c r="Z274" s="173"/>
    </x:row>
    <x:row r="275" ht="15" hidden="0" customHeight="1">
      <x:c r="A275" s="296"/>
      <x:c r="B275" s="296"/>
      <x:c r="C275" s="296"/>
      <x:c r="D275" s="296"/>
      <x:c r="E275" s="296"/>
      <x:c r="F275" s="296"/>
      <x:c r="G275" s="296"/>
      <x:c r="H275" s="296"/>
      <x:c r="I275" s="296"/>
      <x:c r="J275" s="296"/>
      <x:c r="K275" s="296"/>
      <x:c r="L275" s="296"/>
      <x:c r="M275" s="296"/>
      <x:c r="N275" s="296"/>
      <x:c r="O275" s="296"/>
      <x:c r="P275" s="296"/>
      <x:c r="Q275" s="173"/>
      <x:c r="R275" s="173"/>
      <x:c r="S275" s="173"/>
      <x:c r="T275" s="173"/>
      <x:c r="U275" s="173"/>
      <x:c r="V275" s="173"/>
      <x:c r="W275" s="173"/>
      <x:c r="X275" s="173"/>
      <x:c r="Y275" s="173"/>
      <x:c r="Z275" s="173"/>
    </x:row>
    <x:row r="276" ht="15" hidden="0" customHeight="1">
      <x:c r="A276" s="296"/>
      <x:c r="B276" s="296"/>
      <x:c r="C276" s="296"/>
      <x:c r="D276" s="296"/>
      <x:c r="E276" s="296"/>
      <x:c r="F276" s="296"/>
      <x:c r="G276" s="296"/>
      <x:c r="H276" s="296"/>
      <x:c r="I276" s="296"/>
      <x:c r="J276" s="296"/>
      <x:c r="K276" s="296"/>
      <x:c r="L276" s="296"/>
      <x:c r="M276" s="296"/>
      <x:c r="N276" s="296"/>
      <x:c r="O276" s="296"/>
      <x:c r="P276" s="296"/>
      <x:c r="Q276" s="173"/>
      <x:c r="R276" s="173"/>
      <x:c r="S276" s="173"/>
      <x:c r="T276" s="173"/>
      <x:c r="U276" s="173"/>
      <x:c r="V276" s="173"/>
      <x:c r="W276" s="173"/>
      <x:c r="X276" s="173"/>
      <x:c r="Y276" s="173"/>
      <x:c r="Z276" s="173"/>
    </x:row>
    <x:row r="277" ht="15" hidden="0" customHeight="1">
      <x:c r="A277" s="296"/>
      <x:c r="B277" s="296"/>
      <x:c r="C277" s="296"/>
      <x:c r="D277" s="296"/>
      <x:c r="E277" s="296"/>
      <x:c r="F277" s="296"/>
      <x:c r="G277" s="296"/>
      <x:c r="H277" s="296"/>
      <x:c r="I277" s="296"/>
      <x:c r="J277" s="296"/>
      <x:c r="K277" s="296"/>
      <x:c r="L277" s="296"/>
      <x:c r="M277" s="296"/>
      <x:c r="N277" s="296"/>
      <x:c r="O277" s="296"/>
      <x:c r="P277" s="296"/>
      <x:c r="Q277" s="173"/>
      <x:c r="R277" s="173"/>
      <x:c r="S277" s="173"/>
      <x:c r="T277" s="173"/>
      <x:c r="U277" s="173"/>
      <x:c r="V277" s="173"/>
      <x:c r="W277" s="173"/>
      <x:c r="X277" s="173"/>
      <x:c r="Y277" s="173"/>
      <x:c r="Z277" s="173"/>
    </x:row>
    <x:row r="278" ht="15" hidden="0" customHeight="1">
      <x:c r="A278" s="296"/>
      <x:c r="B278" s="296"/>
      <x:c r="C278" s="296"/>
      <x:c r="D278" s="296"/>
      <x:c r="E278" s="296"/>
      <x:c r="F278" s="296"/>
      <x:c r="G278" s="296"/>
      <x:c r="H278" s="296"/>
      <x:c r="I278" s="296"/>
      <x:c r="J278" s="296"/>
      <x:c r="K278" s="296"/>
      <x:c r="L278" s="296"/>
      <x:c r="M278" s="296"/>
      <x:c r="N278" s="296"/>
      <x:c r="O278" s="296"/>
      <x:c r="P278" s="296"/>
      <x:c r="Q278" s="173"/>
      <x:c r="R278" s="173"/>
      <x:c r="S278" s="173"/>
      <x:c r="T278" s="173"/>
      <x:c r="U278" s="173"/>
      <x:c r="V278" s="173"/>
      <x:c r="W278" s="173"/>
      <x:c r="X278" s="173"/>
      <x:c r="Y278" s="173"/>
      <x:c r="Z278" s="173"/>
    </x:row>
    <x:row r="279" ht="15" hidden="0" customHeight="1">
      <x:c r="A279" s="296"/>
      <x:c r="B279" s="296"/>
      <x:c r="C279" s="296"/>
      <x:c r="D279" s="296"/>
      <x:c r="E279" s="296"/>
      <x:c r="F279" s="296"/>
      <x:c r="G279" s="296"/>
      <x:c r="H279" s="296"/>
      <x:c r="I279" s="296"/>
      <x:c r="J279" s="296"/>
      <x:c r="K279" s="296"/>
      <x:c r="L279" s="296"/>
      <x:c r="M279" s="296"/>
      <x:c r="N279" s="296"/>
      <x:c r="O279" s="296"/>
      <x:c r="P279" s="296"/>
      <x:c r="Q279" s="173"/>
      <x:c r="R279" s="173"/>
      <x:c r="S279" s="173"/>
      <x:c r="T279" s="173"/>
      <x:c r="U279" s="173"/>
      <x:c r="V279" s="173"/>
      <x:c r="W279" s="173"/>
      <x:c r="X279" s="173"/>
      <x:c r="Y279" s="173"/>
      <x:c r="Z279" s="173"/>
    </x:row>
    <x:row r="280" ht="15" hidden="0" customHeight="1">
      <x:c r="A280" s="296"/>
      <x:c r="B280" s="296"/>
      <x:c r="C280" s="296"/>
      <x:c r="D280" s="296"/>
      <x:c r="E280" s="296"/>
      <x:c r="F280" s="296"/>
      <x:c r="G280" s="296"/>
      <x:c r="H280" s="296"/>
      <x:c r="I280" s="296"/>
      <x:c r="J280" s="296"/>
      <x:c r="K280" s="296"/>
      <x:c r="L280" s="296"/>
      <x:c r="M280" s="296"/>
      <x:c r="N280" s="296"/>
      <x:c r="O280" s="296"/>
      <x:c r="P280" s="296"/>
      <x:c r="Q280" s="173"/>
      <x:c r="R280" s="173"/>
      <x:c r="S280" s="173"/>
      <x:c r="T280" s="173"/>
      <x:c r="U280" s="173"/>
      <x:c r="V280" s="173"/>
      <x:c r="W280" s="173"/>
      <x:c r="X280" s="173"/>
      <x:c r="Y280" s="173"/>
      <x:c r="Z280" s="173"/>
    </x:row>
    <x:row r="281" ht="15" hidden="0" customHeight="1">
      <x:c r="A281" s="296"/>
      <x:c r="B281" s="296"/>
      <x:c r="C281" s="296"/>
      <x:c r="D281" s="296"/>
      <x:c r="E281" s="296"/>
      <x:c r="F281" s="296"/>
      <x:c r="G281" s="296"/>
      <x:c r="H281" s="296"/>
      <x:c r="I281" s="296"/>
      <x:c r="J281" s="296"/>
      <x:c r="K281" s="296"/>
      <x:c r="L281" s="296"/>
      <x:c r="M281" s="296"/>
      <x:c r="N281" s="296"/>
      <x:c r="O281" s="296"/>
      <x:c r="P281" s="296"/>
      <x:c r="Q281" s="173"/>
      <x:c r="R281" s="173"/>
      <x:c r="S281" s="173"/>
      <x:c r="T281" s="173"/>
      <x:c r="U281" s="173"/>
      <x:c r="V281" s="173"/>
      <x:c r="W281" s="173"/>
      <x:c r="X281" s="173"/>
      <x:c r="Y281" s="173"/>
      <x:c r="Z281" s="173"/>
    </x:row>
    <x:row r="282" ht="15" hidden="0" customHeight="1">
      <x:c r="A282" s="296"/>
      <x:c r="B282" s="296"/>
      <x:c r="C282" s="296"/>
      <x:c r="D282" s="296"/>
      <x:c r="E282" s="296"/>
      <x:c r="F282" s="296"/>
      <x:c r="G282" s="296"/>
      <x:c r="H282" s="296"/>
      <x:c r="I282" s="296"/>
      <x:c r="J282" s="296"/>
      <x:c r="K282" s="296"/>
      <x:c r="L282" s="296"/>
      <x:c r="M282" s="296"/>
      <x:c r="N282" s="296"/>
      <x:c r="O282" s="296"/>
      <x:c r="P282" s="296"/>
      <x:c r="Q282" s="173"/>
      <x:c r="R282" s="173"/>
      <x:c r="S282" s="173"/>
      <x:c r="T282" s="173"/>
      <x:c r="U282" s="173"/>
      <x:c r="V282" s="173"/>
      <x:c r="W282" s="173"/>
      <x:c r="X282" s="173"/>
      <x:c r="Y282" s="173"/>
      <x:c r="Z282" s="173"/>
    </x:row>
    <x:row r="283" ht="15" hidden="0" customHeight="1">
      <x:c r="A283" s="296"/>
      <x:c r="B283" s="296"/>
      <x:c r="C283" s="296"/>
      <x:c r="D283" s="296"/>
      <x:c r="E283" s="296"/>
      <x:c r="F283" s="296"/>
      <x:c r="G283" s="296"/>
      <x:c r="H283" s="296"/>
      <x:c r="I283" s="296"/>
      <x:c r="J283" s="296"/>
      <x:c r="K283" s="296"/>
      <x:c r="L283" s="296"/>
      <x:c r="M283" s="296"/>
      <x:c r="N283" s="296"/>
      <x:c r="O283" s="296"/>
      <x:c r="P283" s="296"/>
      <x:c r="Q283" s="173"/>
      <x:c r="R283" s="173"/>
      <x:c r="S283" s="173"/>
      <x:c r="T283" s="173"/>
      <x:c r="U283" s="173"/>
      <x:c r="V283" s="173"/>
      <x:c r="W283" s="173"/>
      <x:c r="X283" s="173"/>
      <x:c r="Y283" s="173"/>
      <x:c r="Z283" s="173"/>
    </x:row>
    <x:row r="284" ht="15" hidden="0" customHeight="1">
      <x:c r="A284" s="296"/>
      <x:c r="B284" s="296"/>
      <x:c r="C284" s="296"/>
      <x:c r="D284" s="296"/>
      <x:c r="E284" s="296"/>
      <x:c r="F284" s="296"/>
      <x:c r="G284" s="296"/>
      <x:c r="H284" s="296"/>
      <x:c r="I284" s="296"/>
      <x:c r="J284" s="296"/>
      <x:c r="K284" s="296"/>
      <x:c r="L284" s="296"/>
      <x:c r="M284" s="296"/>
      <x:c r="N284" s="296"/>
      <x:c r="O284" s="296"/>
      <x:c r="P284" s="296"/>
      <x:c r="Q284" s="173"/>
      <x:c r="R284" s="173"/>
      <x:c r="S284" s="173"/>
      <x:c r="T284" s="173"/>
      <x:c r="U284" s="173"/>
      <x:c r="V284" s="173"/>
      <x:c r="W284" s="173"/>
      <x:c r="X284" s="173"/>
      <x:c r="Y284" s="173"/>
      <x:c r="Z284" s="173"/>
    </x:row>
    <x:row r="285" ht="15" hidden="0" customHeight="1">
      <x:c r="A285" s="296"/>
      <x:c r="B285" s="296"/>
      <x:c r="C285" s="296"/>
      <x:c r="D285" s="296"/>
      <x:c r="E285" s="296"/>
      <x:c r="F285" s="296"/>
      <x:c r="G285" s="296"/>
      <x:c r="H285" s="296"/>
      <x:c r="I285" s="296"/>
      <x:c r="J285" s="296"/>
      <x:c r="K285" s="296"/>
      <x:c r="L285" s="296"/>
      <x:c r="M285" s="296"/>
      <x:c r="N285" s="296"/>
      <x:c r="O285" s="296"/>
      <x:c r="P285" s="296"/>
      <x:c r="Q285" s="173"/>
      <x:c r="R285" s="173"/>
      <x:c r="S285" s="173"/>
      <x:c r="T285" s="173"/>
      <x:c r="U285" s="173"/>
      <x:c r="V285" s="173"/>
      <x:c r="W285" s="173"/>
      <x:c r="X285" s="173"/>
      <x:c r="Y285" s="173"/>
      <x:c r="Z285" s="173"/>
    </x:row>
    <x:row r="286" ht="15" hidden="0" customHeight="1">
      <x:c r="A286" s="296"/>
      <x:c r="B286" s="296"/>
      <x:c r="C286" s="296"/>
      <x:c r="D286" s="296"/>
      <x:c r="E286" s="296"/>
      <x:c r="F286" s="296"/>
      <x:c r="G286" s="296"/>
      <x:c r="H286" s="296"/>
      <x:c r="I286" s="296"/>
      <x:c r="J286" s="296"/>
      <x:c r="K286" s="296"/>
      <x:c r="L286" s="296"/>
      <x:c r="M286" s="296"/>
      <x:c r="N286" s="296"/>
      <x:c r="O286" s="296"/>
      <x:c r="P286" s="296"/>
      <x:c r="Q286" s="173"/>
      <x:c r="R286" s="173"/>
      <x:c r="S286" s="173"/>
      <x:c r="T286" s="173"/>
      <x:c r="U286" s="173"/>
      <x:c r="V286" s="173"/>
      <x:c r="W286" s="173"/>
      <x:c r="X286" s="173"/>
      <x:c r="Y286" s="173"/>
      <x:c r="Z286" s="173"/>
    </x:row>
    <x:row r="287" ht="15" hidden="0" customHeight="1">
      <x:c r="A287" s="296"/>
      <x:c r="B287" s="296"/>
      <x:c r="C287" s="296"/>
      <x:c r="D287" s="296"/>
      <x:c r="E287" s="296"/>
      <x:c r="F287" s="296"/>
      <x:c r="G287" s="296"/>
      <x:c r="H287" s="296"/>
      <x:c r="I287" s="296"/>
      <x:c r="J287" s="296"/>
      <x:c r="K287" s="296"/>
      <x:c r="L287" s="296"/>
      <x:c r="M287" s="296"/>
      <x:c r="N287" s="296"/>
      <x:c r="O287" s="296"/>
      <x:c r="P287" s="296"/>
      <x:c r="Q287" s="173"/>
      <x:c r="R287" s="173"/>
      <x:c r="S287" s="173"/>
      <x:c r="T287" s="173"/>
      <x:c r="U287" s="173"/>
      <x:c r="V287" s="173"/>
      <x:c r="W287" s="173"/>
      <x:c r="X287" s="173"/>
      <x:c r="Y287" s="173"/>
      <x:c r="Z287" s="173"/>
    </x:row>
    <x:row r="288" ht="15" hidden="0" customHeight="1">
      <x:c r="A288" s="296"/>
      <x:c r="B288" s="296"/>
      <x:c r="C288" s="296"/>
      <x:c r="D288" s="296"/>
      <x:c r="E288" s="296"/>
      <x:c r="F288" s="296"/>
      <x:c r="G288" s="296"/>
      <x:c r="H288" s="296"/>
      <x:c r="I288" s="296"/>
      <x:c r="J288" s="296"/>
      <x:c r="K288" s="296"/>
      <x:c r="L288" s="296"/>
      <x:c r="M288" s="296"/>
      <x:c r="N288" s="296"/>
      <x:c r="O288" s="296"/>
      <x:c r="P288" s="296"/>
      <x:c r="Q288" s="173"/>
      <x:c r="R288" s="173"/>
      <x:c r="S288" s="173"/>
      <x:c r="T288" s="173"/>
      <x:c r="U288" s="173"/>
      <x:c r="V288" s="173"/>
      <x:c r="W288" s="173"/>
      <x:c r="X288" s="173"/>
      <x:c r="Y288" s="173"/>
      <x:c r="Z288" s="173"/>
    </x:row>
    <x:row r="289" ht="15" hidden="0" customHeight="1">
      <x:c r="A289" s="296"/>
      <x:c r="B289" s="296"/>
      <x:c r="C289" s="296"/>
      <x:c r="D289" s="296"/>
      <x:c r="E289" s="296"/>
      <x:c r="F289" s="296"/>
      <x:c r="G289" s="296"/>
      <x:c r="H289" s="296"/>
      <x:c r="I289" s="296"/>
      <x:c r="J289" s="296"/>
      <x:c r="K289" s="296"/>
      <x:c r="L289" s="296"/>
      <x:c r="M289" s="296"/>
      <x:c r="N289" s="296"/>
      <x:c r="O289" s="296"/>
      <x:c r="P289" s="296"/>
      <x:c r="Q289" s="173"/>
      <x:c r="R289" s="173"/>
      <x:c r="S289" s="173"/>
      <x:c r="T289" s="173"/>
      <x:c r="U289" s="173"/>
      <x:c r="V289" s="173"/>
      <x:c r="W289" s="173"/>
      <x:c r="X289" s="173"/>
      <x:c r="Y289" s="173"/>
      <x:c r="Z289" s="173"/>
    </x:row>
    <x:row r="290" ht="15" hidden="0" customHeight="1">
      <x:c r="A290" s="296"/>
      <x:c r="B290" s="296"/>
      <x:c r="C290" s="296"/>
      <x:c r="D290" s="296"/>
      <x:c r="E290" s="296"/>
      <x:c r="F290" s="296"/>
      <x:c r="G290" s="296"/>
      <x:c r="H290" s="296"/>
      <x:c r="I290" s="296"/>
      <x:c r="J290" s="296"/>
      <x:c r="K290" s="296"/>
      <x:c r="L290" s="296"/>
      <x:c r="M290" s="296"/>
      <x:c r="N290" s="296"/>
      <x:c r="O290" s="296"/>
      <x:c r="P290" s="296"/>
      <x:c r="Q290" s="173"/>
      <x:c r="R290" s="173"/>
      <x:c r="S290" s="173"/>
      <x:c r="T290" s="173"/>
      <x:c r="U290" s="173"/>
      <x:c r="V290" s="173"/>
      <x:c r="W290" s="173"/>
      <x:c r="X290" s="173"/>
      <x:c r="Y290" s="173"/>
      <x:c r="Z290" s="173"/>
    </x:row>
    <x:row r="291" ht="15" hidden="0" customHeight="1">
      <x:c r="A291" s="296"/>
      <x:c r="B291" s="296"/>
      <x:c r="C291" s="296"/>
      <x:c r="D291" s="296"/>
      <x:c r="E291" s="296"/>
      <x:c r="F291" s="296"/>
      <x:c r="G291" s="296"/>
      <x:c r="H291" s="296"/>
      <x:c r="I291" s="296"/>
      <x:c r="J291" s="296"/>
      <x:c r="K291" s="296"/>
      <x:c r="L291" s="296"/>
      <x:c r="M291" s="296"/>
      <x:c r="N291" s="296"/>
      <x:c r="O291" s="296"/>
      <x:c r="P291" s="296"/>
      <x:c r="Q291" s="173"/>
      <x:c r="R291" s="173"/>
      <x:c r="S291" s="173"/>
      <x:c r="T291" s="173"/>
      <x:c r="U291" s="173"/>
      <x:c r="V291" s="173"/>
      <x:c r="W291" s="173"/>
      <x:c r="X291" s="173"/>
      <x:c r="Y291" s="173"/>
      <x:c r="Z291" s="173"/>
    </x:row>
    <x:row r="292" ht="15" hidden="0" customHeight="1">
      <x:c r="A292" s="296"/>
      <x:c r="B292" s="296"/>
      <x:c r="C292" s="296"/>
      <x:c r="D292" s="296"/>
      <x:c r="E292" s="296"/>
      <x:c r="F292" s="296"/>
      <x:c r="G292" s="296"/>
      <x:c r="H292" s="296"/>
      <x:c r="I292" s="296"/>
      <x:c r="J292" s="296"/>
      <x:c r="K292" s="296"/>
      <x:c r="L292" s="296"/>
      <x:c r="M292" s="296"/>
      <x:c r="N292" s="296"/>
      <x:c r="O292" s="296"/>
      <x:c r="P292" s="296"/>
      <x:c r="Q292" s="173"/>
      <x:c r="R292" s="173"/>
      <x:c r="S292" s="173"/>
      <x:c r="T292" s="173"/>
      <x:c r="U292" s="173"/>
      <x:c r="V292" s="173"/>
      <x:c r="W292" s="173"/>
      <x:c r="X292" s="173"/>
      <x:c r="Y292" s="173"/>
      <x:c r="Z292" s="173"/>
    </x:row>
    <x:row r="293" ht="15" hidden="0" customHeight="1">
      <x:c r="A293" s="296"/>
      <x:c r="B293" s="296"/>
      <x:c r="C293" s="296"/>
      <x:c r="D293" s="296"/>
      <x:c r="E293" s="296"/>
      <x:c r="F293" s="296"/>
      <x:c r="G293" s="296"/>
      <x:c r="H293" s="296"/>
      <x:c r="I293" s="296"/>
      <x:c r="J293" s="296"/>
      <x:c r="K293" s="296"/>
      <x:c r="L293" s="296"/>
      <x:c r="M293" s="296"/>
      <x:c r="N293" s="296"/>
      <x:c r="O293" s="296"/>
      <x:c r="P293" s="296"/>
      <x:c r="Q293" s="173"/>
      <x:c r="R293" s="173"/>
      <x:c r="S293" s="173"/>
      <x:c r="T293" s="173"/>
      <x:c r="U293" s="173"/>
      <x:c r="V293" s="173"/>
      <x:c r="W293" s="173"/>
      <x:c r="X293" s="173"/>
      <x:c r="Y293" s="173"/>
      <x:c r="Z293" s="173"/>
    </x:row>
    <x:row r="294" ht="15" hidden="0" customHeight="1">
      <x:c r="A294" s="296"/>
      <x:c r="B294" s="296"/>
      <x:c r="C294" s="296"/>
      <x:c r="D294" s="296"/>
      <x:c r="E294" s="296"/>
      <x:c r="F294" s="296"/>
      <x:c r="G294" s="296"/>
      <x:c r="H294" s="296"/>
      <x:c r="I294" s="296"/>
      <x:c r="J294" s="296"/>
      <x:c r="K294" s="296"/>
      <x:c r="L294" s="296"/>
      <x:c r="M294" s="296"/>
      <x:c r="N294" s="296"/>
      <x:c r="O294" s="296"/>
      <x:c r="P294" s="296"/>
      <x:c r="Q294" s="173"/>
      <x:c r="R294" s="173"/>
      <x:c r="S294" s="173"/>
      <x:c r="T294" s="173"/>
      <x:c r="U294" s="173"/>
      <x:c r="V294" s="173"/>
      <x:c r="W294" s="173"/>
      <x:c r="X294" s="173"/>
      <x:c r="Y294" s="173"/>
      <x:c r="Z294" s="173"/>
    </x:row>
    <x:row r="295" ht="15" hidden="0" customHeight="1">
      <x:c r="A295" s="296"/>
      <x:c r="B295" s="296"/>
      <x:c r="C295" s="296"/>
      <x:c r="D295" s="296"/>
      <x:c r="E295" s="296"/>
      <x:c r="F295" s="296"/>
      <x:c r="G295" s="296"/>
      <x:c r="H295" s="296"/>
      <x:c r="I295" s="296"/>
      <x:c r="J295" s="296"/>
      <x:c r="K295" s="296"/>
      <x:c r="L295" s="296"/>
      <x:c r="M295" s="296"/>
      <x:c r="N295" s="296"/>
      <x:c r="O295" s="296"/>
      <x:c r="P295" s="296"/>
      <x:c r="Q295" s="173"/>
      <x:c r="R295" s="173"/>
      <x:c r="S295" s="173"/>
      <x:c r="T295" s="173"/>
      <x:c r="U295" s="173"/>
      <x:c r="V295" s="173"/>
      <x:c r="W295" s="173"/>
      <x:c r="X295" s="173"/>
      <x:c r="Y295" s="173"/>
      <x:c r="Z295" s="173"/>
    </x:row>
    <x:row r="296" ht="15" hidden="0" customHeight="1">
      <x:c r="A296" s="296"/>
      <x:c r="B296" s="296"/>
      <x:c r="C296" s="296"/>
      <x:c r="D296" s="296"/>
      <x:c r="E296" s="296"/>
      <x:c r="F296" s="296"/>
      <x:c r="G296" s="296"/>
      <x:c r="H296" s="296"/>
      <x:c r="I296" s="296"/>
      <x:c r="J296" s="296"/>
      <x:c r="K296" s="296"/>
      <x:c r="L296" s="296"/>
      <x:c r="M296" s="296"/>
      <x:c r="N296" s="296"/>
      <x:c r="O296" s="296"/>
      <x:c r="P296" s="296"/>
      <x:c r="Q296" s="173"/>
      <x:c r="R296" s="173"/>
      <x:c r="S296" s="173"/>
      <x:c r="T296" s="173"/>
      <x:c r="U296" s="173"/>
      <x:c r="V296" s="173"/>
      <x:c r="W296" s="173"/>
      <x:c r="X296" s="173"/>
      <x:c r="Y296" s="173"/>
      <x:c r="Z296" s="173"/>
    </x:row>
    <x:row r="297" ht="15" hidden="0" customHeight="1">
      <x:c r="A297" s="296"/>
      <x:c r="B297" s="296"/>
      <x:c r="C297" s="296"/>
      <x:c r="D297" s="296"/>
      <x:c r="E297" s="296"/>
      <x:c r="F297" s="296"/>
      <x:c r="G297" s="296"/>
      <x:c r="H297" s="296"/>
      <x:c r="I297" s="296"/>
      <x:c r="J297" s="296"/>
      <x:c r="K297" s="296"/>
      <x:c r="L297" s="296"/>
      <x:c r="M297" s="296"/>
      <x:c r="N297" s="296"/>
      <x:c r="O297" s="296"/>
      <x:c r="P297" s="296"/>
      <x:c r="Q297" s="173"/>
      <x:c r="R297" s="173"/>
      <x:c r="S297" s="173"/>
      <x:c r="T297" s="173"/>
      <x:c r="U297" s="173"/>
      <x:c r="V297" s="173"/>
      <x:c r="W297" s="173"/>
      <x:c r="X297" s="173"/>
      <x:c r="Y297" s="173"/>
      <x:c r="Z297" s="173"/>
    </x:row>
    <x:row r="298" ht="15" hidden="0" customHeight="1">
      <x:c r="A298" s="296"/>
      <x:c r="B298" s="296"/>
      <x:c r="C298" s="296"/>
      <x:c r="D298" s="296"/>
      <x:c r="E298" s="296"/>
      <x:c r="F298" s="296"/>
      <x:c r="G298" s="296"/>
      <x:c r="H298" s="296"/>
      <x:c r="I298" s="296"/>
      <x:c r="J298" s="296"/>
      <x:c r="K298" s="296"/>
      <x:c r="L298" s="296"/>
      <x:c r="M298" s="296"/>
      <x:c r="N298" s="296"/>
      <x:c r="O298" s="296"/>
      <x:c r="P298" s="296"/>
      <x:c r="Q298" s="173"/>
      <x:c r="R298" s="173"/>
      <x:c r="S298" s="173"/>
      <x:c r="T298" s="173"/>
      <x:c r="U298" s="173"/>
      <x:c r="V298" s="173"/>
      <x:c r="W298" s="173"/>
      <x:c r="X298" s="173"/>
      <x:c r="Y298" s="173"/>
      <x:c r="Z298" s="173"/>
    </x:row>
    <x:row r="299" ht="15" hidden="0" customHeight="1">
      <x:c r="A299" s="296"/>
      <x:c r="B299" s="296"/>
      <x:c r="C299" s="296"/>
      <x:c r="D299" s="296"/>
      <x:c r="E299" s="296"/>
      <x:c r="F299" s="296"/>
      <x:c r="G299" s="296"/>
      <x:c r="H299" s="296"/>
      <x:c r="I299" s="296"/>
      <x:c r="J299" s="296"/>
      <x:c r="K299" s="296"/>
      <x:c r="L299" s="296"/>
      <x:c r="M299" s="296"/>
      <x:c r="N299" s="296"/>
      <x:c r="O299" s="296"/>
      <x:c r="P299" s="296"/>
      <x:c r="Q299" s="173"/>
      <x:c r="R299" s="173"/>
      <x:c r="S299" s="173"/>
      <x:c r="T299" s="173"/>
      <x:c r="U299" s="173"/>
      <x:c r="V299" s="173"/>
      <x:c r="W299" s="173"/>
      <x:c r="X299" s="173"/>
      <x:c r="Y299" s="173"/>
      <x:c r="Z299" s="173"/>
    </x:row>
    <x:row r="300" ht="15" hidden="0" customHeight="1">
      <x:c r="A300" s="296"/>
      <x:c r="B300" s="296"/>
      <x:c r="C300" s="296"/>
      <x:c r="D300" s="296"/>
      <x:c r="E300" s="296"/>
      <x:c r="F300" s="296"/>
      <x:c r="G300" s="296"/>
      <x:c r="H300" s="296"/>
      <x:c r="I300" s="296"/>
      <x:c r="J300" s="296"/>
      <x:c r="K300" s="296"/>
      <x:c r="L300" s="296"/>
      <x:c r="M300" s="296"/>
      <x:c r="N300" s="296"/>
      <x:c r="O300" s="296"/>
      <x:c r="P300" s="296"/>
      <x:c r="Q300" s="173"/>
      <x:c r="R300" s="173"/>
      <x:c r="S300" s="173"/>
      <x:c r="T300" s="173"/>
      <x:c r="U300" s="173"/>
      <x:c r="V300" s="173"/>
      <x:c r="W300" s="173"/>
      <x:c r="X300" s="173"/>
      <x:c r="Y300" s="173"/>
      <x:c r="Z300" s="173"/>
    </x:row>
    <x:row r="301" ht="15" hidden="0" customHeight="1">
      <x:c r="A301" s="296"/>
      <x:c r="B301" s="296"/>
      <x:c r="C301" s="296"/>
      <x:c r="D301" s="296"/>
      <x:c r="E301" s="296"/>
      <x:c r="F301" s="296"/>
      <x:c r="G301" s="296"/>
      <x:c r="H301" s="296"/>
      <x:c r="I301" s="296"/>
      <x:c r="J301" s="296"/>
      <x:c r="K301" s="296"/>
      <x:c r="L301" s="296"/>
      <x:c r="M301" s="296"/>
      <x:c r="N301" s="296"/>
      <x:c r="O301" s="296"/>
      <x:c r="P301" s="296"/>
      <x:c r="Q301" s="173"/>
      <x:c r="R301" s="173"/>
      <x:c r="S301" s="173"/>
      <x:c r="T301" s="173"/>
      <x:c r="U301" s="173"/>
      <x:c r="V301" s="173"/>
      <x:c r="W301" s="173"/>
      <x:c r="X301" s="173"/>
      <x:c r="Y301" s="173"/>
      <x:c r="Z301" s="173"/>
    </x:row>
    <x:row r="302" ht="15" hidden="0" customHeight="1">
      <x:c r="A302" s="296"/>
      <x:c r="B302" s="296"/>
      <x:c r="C302" s="296"/>
      <x:c r="D302" s="296"/>
      <x:c r="E302" s="296"/>
      <x:c r="F302" s="296"/>
      <x:c r="G302" s="296"/>
      <x:c r="H302" s="296"/>
      <x:c r="I302" s="296"/>
      <x:c r="J302" s="296"/>
      <x:c r="K302" s="296"/>
      <x:c r="L302" s="296"/>
      <x:c r="M302" s="296"/>
      <x:c r="N302" s="296"/>
      <x:c r="O302" s="296"/>
      <x:c r="P302" s="296"/>
      <x:c r="Q302" s="173"/>
      <x:c r="R302" s="173"/>
      <x:c r="S302" s="173"/>
      <x:c r="T302" s="173"/>
      <x:c r="U302" s="173"/>
      <x:c r="V302" s="173"/>
      <x:c r="W302" s="173"/>
      <x:c r="X302" s="173"/>
      <x:c r="Y302" s="173"/>
      <x:c r="Z302" s="173"/>
    </x:row>
    <x:row r="303" ht="15" hidden="0" customHeight="1">
      <x:c r="A303" s="296"/>
      <x:c r="B303" s="296"/>
      <x:c r="C303" s="296"/>
      <x:c r="D303" s="296"/>
      <x:c r="E303" s="296"/>
      <x:c r="F303" s="296"/>
      <x:c r="G303" s="296"/>
      <x:c r="H303" s="296"/>
      <x:c r="I303" s="296"/>
      <x:c r="J303" s="296"/>
      <x:c r="K303" s="296"/>
      <x:c r="L303" s="296"/>
      <x:c r="M303" s="296"/>
      <x:c r="N303" s="296"/>
      <x:c r="O303" s="296"/>
      <x:c r="P303" s="296"/>
      <x:c r="Q303" s="173"/>
      <x:c r="R303" s="173"/>
      <x:c r="S303" s="173"/>
      <x:c r="T303" s="173"/>
      <x:c r="U303" s="173"/>
      <x:c r="V303" s="173"/>
      <x:c r="W303" s="173"/>
      <x:c r="X303" s="173"/>
      <x:c r="Y303" s="173"/>
      <x:c r="Z303" s="173"/>
    </x:row>
    <x:row r="304" ht="15" hidden="0" customHeight="1">
      <x:c r="A304" s="296"/>
      <x:c r="B304" s="296"/>
      <x:c r="C304" s="296"/>
      <x:c r="D304" s="296"/>
      <x:c r="E304" s="296"/>
      <x:c r="F304" s="296"/>
      <x:c r="G304" s="296"/>
      <x:c r="H304" s="296"/>
      <x:c r="I304" s="296"/>
      <x:c r="J304" s="296"/>
      <x:c r="K304" s="296"/>
      <x:c r="L304" s="296"/>
      <x:c r="M304" s="296"/>
      <x:c r="N304" s="296"/>
      <x:c r="O304" s="296"/>
      <x:c r="P304" s="296"/>
      <x:c r="Q304" s="173"/>
      <x:c r="R304" s="173"/>
      <x:c r="S304" s="173"/>
      <x:c r="T304" s="173"/>
      <x:c r="U304" s="173"/>
      <x:c r="V304" s="173"/>
      <x:c r="W304" s="173"/>
      <x:c r="X304" s="173"/>
      <x:c r="Y304" s="173"/>
      <x:c r="Z304" s="173"/>
    </x:row>
    <x:row r="305" ht="15" hidden="0" customHeight="1">
      <x:c r="A305" s="296"/>
      <x:c r="B305" s="296"/>
      <x:c r="C305" s="296"/>
      <x:c r="D305" s="296"/>
      <x:c r="E305" s="296"/>
      <x:c r="F305" s="296"/>
      <x:c r="G305" s="296"/>
      <x:c r="H305" s="296"/>
      <x:c r="I305" s="296"/>
      <x:c r="J305" s="296"/>
      <x:c r="K305" s="296"/>
      <x:c r="L305" s="296"/>
      <x:c r="M305" s="296"/>
      <x:c r="N305" s="296"/>
      <x:c r="O305" s="296"/>
      <x:c r="P305" s="296"/>
      <x:c r="Q305" s="173"/>
      <x:c r="R305" s="173"/>
      <x:c r="S305" s="173"/>
      <x:c r="T305" s="173"/>
      <x:c r="U305" s="173"/>
      <x:c r="V305" s="173"/>
      <x:c r="W305" s="173"/>
      <x:c r="X305" s="173"/>
      <x:c r="Y305" s="173"/>
      <x:c r="Z305" s="173"/>
    </x:row>
    <x:row r="306" ht="15" hidden="0" customHeight="1">
      <x:c r="A306" s="296"/>
      <x:c r="B306" s="296"/>
      <x:c r="C306" s="296"/>
      <x:c r="D306" s="296"/>
      <x:c r="E306" s="296"/>
      <x:c r="F306" s="296"/>
      <x:c r="G306" s="296"/>
      <x:c r="H306" s="296"/>
      <x:c r="I306" s="296"/>
      <x:c r="J306" s="296"/>
      <x:c r="K306" s="296"/>
      <x:c r="L306" s="296"/>
      <x:c r="M306" s="296"/>
      <x:c r="N306" s="296"/>
      <x:c r="O306" s="296"/>
      <x:c r="P306" s="296"/>
      <x:c r="Q306" s="173"/>
      <x:c r="R306" s="173"/>
      <x:c r="S306" s="173"/>
      <x:c r="T306" s="173"/>
      <x:c r="U306" s="173"/>
      <x:c r="V306" s="173"/>
      <x:c r="W306" s="173"/>
      <x:c r="X306" s="173"/>
      <x:c r="Y306" s="173"/>
      <x:c r="Z306" s="173"/>
    </x:row>
    <x:row r="307" ht="15" hidden="0" customHeight="1">
      <x:c r="A307" s="296"/>
      <x:c r="B307" s="296"/>
      <x:c r="C307" s="296"/>
      <x:c r="D307" s="296"/>
      <x:c r="E307" s="296"/>
      <x:c r="F307" s="296"/>
      <x:c r="G307" s="296"/>
      <x:c r="H307" s="296"/>
      <x:c r="I307" s="296"/>
      <x:c r="J307" s="296"/>
      <x:c r="K307" s="296"/>
      <x:c r="L307" s="296"/>
      <x:c r="M307" s="296"/>
      <x:c r="N307" s="296"/>
      <x:c r="O307" s="296"/>
      <x:c r="P307" s="296"/>
      <x:c r="Q307" s="173"/>
      <x:c r="R307" s="173"/>
      <x:c r="S307" s="173"/>
      <x:c r="T307" s="173"/>
      <x:c r="U307" s="173"/>
      <x:c r="V307" s="173"/>
      <x:c r="W307" s="173"/>
      <x:c r="X307" s="173"/>
      <x:c r="Y307" s="173"/>
      <x:c r="Z307" s="173"/>
    </x:row>
    <x:row r="308" ht="15" hidden="0" customHeight="1">
      <x:c r="A308" s="296"/>
      <x:c r="B308" s="296"/>
      <x:c r="C308" s="296"/>
      <x:c r="D308" s="296"/>
      <x:c r="E308" s="296"/>
      <x:c r="F308" s="296"/>
      <x:c r="G308" s="296"/>
      <x:c r="H308" s="296"/>
      <x:c r="I308" s="296"/>
      <x:c r="J308" s="296"/>
      <x:c r="K308" s="296"/>
      <x:c r="L308" s="296"/>
      <x:c r="M308" s="296"/>
      <x:c r="N308" s="296"/>
      <x:c r="O308" s="296"/>
      <x:c r="P308" s="296"/>
      <x:c r="Q308" s="173"/>
      <x:c r="R308" s="173"/>
      <x:c r="S308" s="173"/>
      <x:c r="T308" s="173"/>
      <x:c r="U308" s="173"/>
      <x:c r="V308" s="173"/>
      <x:c r="W308" s="173"/>
      <x:c r="X308" s="173"/>
      <x:c r="Y308" s="173"/>
      <x:c r="Z308" s="173"/>
    </x:row>
    <x:row r="309" ht="15" hidden="0" customHeight="1">
      <x:c r="A309" s="296"/>
      <x:c r="B309" s="296"/>
      <x:c r="C309" s="296"/>
      <x:c r="D309" s="296"/>
      <x:c r="E309" s="296"/>
      <x:c r="F309" s="296"/>
      <x:c r="G309" s="296"/>
      <x:c r="H309" s="296"/>
      <x:c r="I309" s="296"/>
      <x:c r="J309" s="296"/>
      <x:c r="K309" s="296"/>
      <x:c r="L309" s="296"/>
      <x:c r="M309" s="296"/>
      <x:c r="N309" s="296"/>
      <x:c r="O309" s="296"/>
      <x:c r="P309" s="296"/>
      <x:c r="Q309" s="173"/>
      <x:c r="R309" s="173"/>
      <x:c r="S309" s="173"/>
      <x:c r="T309" s="173"/>
      <x:c r="U309" s="173"/>
      <x:c r="V309" s="173"/>
      <x:c r="W309" s="173"/>
      <x:c r="X309" s="173"/>
      <x:c r="Y309" s="173"/>
      <x:c r="Z309" s="173"/>
    </x:row>
    <x:row r="310" ht="15" hidden="0" customHeight="1">
      <x:c r="A310" s="296"/>
      <x:c r="B310" s="296"/>
      <x:c r="C310" s="296"/>
      <x:c r="D310" s="296"/>
      <x:c r="E310" s="296"/>
      <x:c r="F310" s="296"/>
      <x:c r="G310" s="296"/>
      <x:c r="H310" s="296"/>
      <x:c r="I310" s="296"/>
      <x:c r="J310" s="296"/>
      <x:c r="K310" s="296"/>
      <x:c r="L310" s="296"/>
      <x:c r="M310" s="296"/>
      <x:c r="N310" s="296"/>
      <x:c r="O310" s="296"/>
      <x:c r="P310" s="296"/>
      <x:c r="Q310" s="173"/>
      <x:c r="R310" s="173"/>
      <x:c r="S310" s="173"/>
      <x:c r="T310" s="173"/>
      <x:c r="U310" s="173"/>
      <x:c r="V310" s="173"/>
      <x:c r="W310" s="173"/>
      <x:c r="X310" s="173"/>
      <x:c r="Y310" s="173"/>
      <x:c r="Z310" s="173"/>
    </x:row>
    <x:row r="311" ht="15" hidden="0" customHeight="1">
      <x:c r="A311" s="296"/>
      <x:c r="B311" s="296"/>
      <x:c r="C311" s="296"/>
      <x:c r="D311" s="296"/>
      <x:c r="E311" s="296"/>
      <x:c r="F311" s="296"/>
      <x:c r="G311" s="296"/>
      <x:c r="H311" s="296"/>
      <x:c r="I311" s="296"/>
      <x:c r="J311" s="296"/>
      <x:c r="K311" s="296"/>
      <x:c r="L311" s="296"/>
      <x:c r="M311" s="296"/>
      <x:c r="N311" s="296"/>
      <x:c r="O311" s="296"/>
      <x:c r="P311" s="296"/>
      <x:c r="Q311" s="173"/>
      <x:c r="R311" s="173"/>
      <x:c r="S311" s="173"/>
      <x:c r="T311" s="173"/>
      <x:c r="U311" s="173"/>
      <x:c r="V311" s="173"/>
      <x:c r="W311" s="173"/>
      <x:c r="X311" s="173"/>
      <x:c r="Y311" s="173"/>
      <x:c r="Z311" s="173"/>
    </x:row>
    <x:row r="312" ht="15" hidden="0" customHeight="1">
      <x:c r="A312" s="296"/>
      <x:c r="B312" s="296"/>
      <x:c r="C312" s="296"/>
      <x:c r="D312" s="296"/>
      <x:c r="E312" s="296"/>
      <x:c r="F312" s="296"/>
      <x:c r="G312" s="296"/>
      <x:c r="H312" s="296"/>
      <x:c r="I312" s="296"/>
      <x:c r="J312" s="296"/>
      <x:c r="K312" s="296"/>
      <x:c r="L312" s="296"/>
      <x:c r="M312" s="296"/>
      <x:c r="N312" s="296"/>
      <x:c r="O312" s="296"/>
      <x:c r="P312" s="296"/>
      <x:c r="Q312" s="173"/>
      <x:c r="R312" s="173"/>
      <x:c r="S312" s="173"/>
      <x:c r="T312" s="173"/>
      <x:c r="U312" s="173"/>
      <x:c r="V312" s="173"/>
      <x:c r="W312" s="173"/>
      <x:c r="X312" s="173"/>
      <x:c r="Y312" s="173"/>
      <x:c r="Z312" s="173"/>
    </x:row>
    <x:row r="313" ht="15" hidden="0" customHeight="1">
      <x:c r="A313" s="296"/>
      <x:c r="B313" s="296"/>
      <x:c r="C313" s="296"/>
      <x:c r="D313" s="296"/>
      <x:c r="E313" s="296"/>
      <x:c r="F313" s="296"/>
      <x:c r="G313" s="296"/>
      <x:c r="H313" s="296"/>
      <x:c r="I313" s="296"/>
      <x:c r="J313" s="296"/>
      <x:c r="K313" s="296"/>
      <x:c r="L313" s="296"/>
      <x:c r="M313" s="296"/>
      <x:c r="N313" s="296"/>
      <x:c r="O313" s="296"/>
      <x:c r="P313" s="296"/>
      <x:c r="Q313" s="173"/>
      <x:c r="R313" s="173"/>
      <x:c r="S313" s="173"/>
      <x:c r="T313" s="173"/>
      <x:c r="U313" s="173"/>
      <x:c r="V313" s="173"/>
      <x:c r="W313" s="173"/>
      <x:c r="X313" s="173"/>
      <x:c r="Y313" s="173"/>
      <x:c r="Z313" s="173"/>
    </x:row>
    <x:row r="314" ht="15" hidden="0" customHeight="1">
      <x:c r="A314" s="296"/>
      <x:c r="B314" s="296"/>
      <x:c r="C314" s="296"/>
      <x:c r="D314" s="296"/>
      <x:c r="E314" s="296"/>
      <x:c r="F314" s="296"/>
      <x:c r="G314" s="296"/>
      <x:c r="H314" s="296"/>
      <x:c r="I314" s="296"/>
      <x:c r="J314" s="296"/>
      <x:c r="K314" s="296"/>
      <x:c r="L314" s="296"/>
      <x:c r="M314" s="296"/>
      <x:c r="N314" s="296"/>
      <x:c r="O314" s="296"/>
      <x:c r="P314" s="296"/>
      <x:c r="Q314" s="173"/>
      <x:c r="R314" s="173"/>
      <x:c r="S314" s="173"/>
      <x:c r="T314" s="173"/>
      <x:c r="U314" s="173"/>
      <x:c r="V314" s="173"/>
      <x:c r="W314" s="173"/>
      <x:c r="X314" s="173"/>
      <x:c r="Y314" s="173"/>
      <x:c r="Z314" s="173"/>
    </x:row>
    <x:row r="315" ht="15" hidden="0" customHeight="1">
      <x:c r="A315" s="296"/>
      <x:c r="B315" s="296"/>
      <x:c r="C315" s="296"/>
      <x:c r="D315" s="296"/>
      <x:c r="E315" s="296"/>
      <x:c r="F315" s="296"/>
      <x:c r="G315" s="296"/>
      <x:c r="H315" s="296"/>
      <x:c r="I315" s="296"/>
      <x:c r="J315" s="296"/>
      <x:c r="K315" s="296"/>
      <x:c r="L315" s="296"/>
      <x:c r="M315" s="296"/>
      <x:c r="N315" s="296"/>
      <x:c r="O315" s="296"/>
      <x:c r="P315" s="296"/>
      <x:c r="Q315" s="173"/>
      <x:c r="R315" s="173"/>
      <x:c r="S315" s="173"/>
      <x:c r="T315" s="173"/>
      <x:c r="U315" s="173"/>
      <x:c r="V315" s="173"/>
      <x:c r="W315" s="173"/>
      <x:c r="X315" s="173"/>
      <x:c r="Y315" s="173"/>
      <x:c r="Z315" s="173"/>
    </x:row>
    <x:row r="316" ht="15" hidden="0" customHeight="1">
      <x:c r="A316" s="296"/>
      <x:c r="B316" s="296"/>
      <x:c r="C316" s="296"/>
      <x:c r="D316" s="296"/>
      <x:c r="E316" s="296"/>
      <x:c r="F316" s="296"/>
      <x:c r="G316" s="296"/>
      <x:c r="H316" s="296"/>
      <x:c r="I316" s="296"/>
      <x:c r="J316" s="296"/>
      <x:c r="K316" s="296"/>
      <x:c r="L316" s="296"/>
      <x:c r="M316" s="296"/>
      <x:c r="N316" s="296"/>
      <x:c r="O316" s="296"/>
      <x:c r="P316" s="296"/>
      <x:c r="Q316" s="173"/>
      <x:c r="R316" s="173"/>
      <x:c r="S316" s="173"/>
      <x:c r="T316" s="173"/>
      <x:c r="U316" s="173"/>
      <x:c r="V316" s="173"/>
      <x:c r="W316" s="173"/>
      <x:c r="X316" s="173"/>
      <x:c r="Y316" s="173"/>
      <x:c r="Z316" s="173"/>
    </x:row>
    <x:row r="317" ht="15" hidden="0" customHeight="1">
      <x:c r="A317" s="296"/>
      <x:c r="B317" s="296"/>
      <x:c r="C317" s="296"/>
      <x:c r="D317" s="296"/>
      <x:c r="E317" s="296"/>
      <x:c r="F317" s="296"/>
      <x:c r="G317" s="296"/>
      <x:c r="H317" s="296"/>
      <x:c r="I317" s="296"/>
      <x:c r="J317" s="296"/>
      <x:c r="K317" s="296"/>
      <x:c r="L317" s="296"/>
      <x:c r="M317" s="296"/>
      <x:c r="N317" s="296"/>
      <x:c r="O317" s="296"/>
      <x:c r="P317" s="296"/>
      <x:c r="Q317" s="173"/>
      <x:c r="R317" s="173"/>
      <x:c r="S317" s="173"/>
      <x:c r="T317" s="173"/>
      <x:c r="U317" s="173"/>
      <x:c r="V317" s="173"/>
      <x:c r="W317" s="173"/>
      <x:c r="X317" s="173"/>
      <x:c r="Y317" s="173"/>
      <x:c r="Z317" s="173"/>
    </x:row>
    <x:row r="318" ht="15" hidden="0" customHeight="1">
      <x:c r="A318" s="296"/>
      <x:c r="B318" s="296"/>
      <x:c r="C318" s="296"/>
      <x:c r="D318" s="296"/>
      <x:c r="E318" s="296"/>
      <x:c r="F318" s="296"/>
      <x:c r="G318" s="296"/>
      <x:c r="H318" s="296"/>
      <x:c r="I318" s="296"/>
      <x:c r="J318" s="296"/>
      <x:c r="K318" s="296"/>
      <x:c r="L318" s="296"/>
      <x:c r="M318" s="296"/>
      <x:c r="N318" s="296"/>
      <x:c r="O318" s="296"/>
      <x:c r="P318" s="296"/>
      <x:c r="Q318" s="173"/>
      <x:c r="R318" s="173"/>
      <x:c r="S318" s="173"/>
      <x:c r="T318" s="173"/>
      <x:c r="U318" s="173"/>
      <x:c r="V318" s="173"/>
      <x:c r="W318" s="173"/>
      <x:c r="X318" s="173"/>
      <x:c r="Y318" s="173"/>
      <x:c r="Z318" s="173"/>
    </x:row>
    <x:row r="319" ht="15" hidden="0" customHeight="1">
      <x:c r="A319" s="296"/>
      <x:c r="B319" s="296"/>
      <x:c r="C319" s="296"/>
      <x:c r="D319" s="296"/>
      <x:c r="E319" s="296"/>
      <x:c r="F319" s="296"/>
      <x:c r="G319" s="296"/>
      <x:c r="H319" s="296"/>
      <x:c r="I319" s="296"/>
      <x:c r="J319" s="296"/>
      <x:c r="K319" s="296"/>
      <x:c r="L319" s="296"/>
      <x:c r="M319" s="296"/>
      <x:c r="N319" s="296"/>
      <x:c r="O319" s="296"/>
      <x:c r="P319" s="296"/>
      <x:c r="Q319" s="173"/>
      <x:c r="R319" s="173"/>
      <x:c r="S319" s="173"/>
      <x:c r="T319" s="173"/>
      <x:c r="U319" s="173"/>
      <x:c r="V319" s="173"/>
      <x:c r="W319" s="173"/>
      <x:c r="X319" s="173"/>
      <x:c r="Y319" s="173"/>
      <x:c r="Z319" s="173"/>
    </x:row>
    <x:row r="320" ht="15" hidden="0" customHeight="1">
      <x:c r="A320" s="296"/>
      <x:c r="B320" s="296"/>
      <x:c r="C320" s="296"/>
      <x:c r="D320" s="296"/>
      <x:c r="E320" s="296"/>
      <x:c r="F320" s="296"/>
      <x:c r="G320" s="296"/>
      <x:c r="H320" s="296"/>
      <x:c r="I320" s="296"/>
      <x:c r="J320" s="296"/>
      <x:c r="K320" s="296"/>
      <x:c r="L320" s="296"/>
      <x:c r="M320" s="296"/>
      <x:c r="N320" s="296"/>
      <x:c r="O320" s="296"/>
      <x:c r="P320" s="296"/>
      <x:c r="Q320" s="173"/>
      <x:c r="R320" s="173"/>
      <x:c r="S320" s="173"/>
      <x:c r="T320" s="173"/>
      <x:c r="U320" s="173"/>
      <x:c r="V320" s="173"/>
      <x:c r="W320" s="173"/>
      <x:c r="X320" s="173"/>
      <x:c r="Y320" s="173"/>
      <x:c r="Z320" s="173"/>
    </x:row>
    <x:row r="321" ht="15" hidden="0" customHeight="1">
      <x:c r="A321" s="296"/>
      <x:c r="B321" s="296"/>
      <x:c r="C321" s="296"/>
      <x:c r="D321" s="296"/>
      <x:c r="E321" s="296"/>
      <x:c r="F321" s="296"/>
      <x:c r="G321" s="296"/>
      <x:c r="H321" s="296"/>
      <x:c r="I321" s="296"/>
      <x:c r="J321" s="296"/>
      <x:c r="K321" s="296"/>
      <x:c r="L321" s="296"/>
      <x:c r="M321" s="296"/>
      <x:c r="N321" s="296"/>
      <x:c r="O321" s="296"/>
      <x:c r="P321" s="296"/>
      <x:c r="Q321" s="173"/>
      <x:c r="R321" s="173"/>
      <x:c r="S321" s="173"/>
      <x:c r="T321" s="173"/>
      <x:c r="U321" s="173"/>
      <x:c r="V321" s="173"/>
      <x:c r="W321" s="173"/>
      <x:c r="X321" s="173"/>
      <x:c r="Y321" s="173"/>
      <x:c r="Z321" s="173"/>
    </x:row>
    <x:row r="322" ht="15" hidden="0" customHeight="1">
      <x:c r="A322" s="296"/>
      <x:c r="B322" s="296"/>
      <x:c r="C322" s="296"/>
      <x:c r="D322" s="296"/>
      <x:c r="E322" s="296"/>
      <x:c r="F322" s="296"/>
      <x:c r="G322" s="296"/>
      <x:c r="H322" s="296"/>
      <x:c r="I322" s="296"/>
      <x:c r="J322" s="296"/>
      <x:c r="K322" s="296"/>
      <x:c r="L322" s="296"/>
      <x:c r="M322" s="296"/>
      <x:c r="N322" s="296"/>
      <x:c r="O322" s="296"/>
      <x:c r="P322" s="296"/>
      <x:c r="Q322" s="173"/>
      <x:c r="R322" s="173"/>
      <x:c r="S322" s="173"/>
      <x:c r="T322" s="173"/>
      <x:c r="U322" s="173"/>
      <x:c r="V322" s="173"/>
      <x:c r="W322" s="173"/>
      <x:c r="X322" s="173"/>
      <x:c r="Y322" s="173"/>
      <x:c r="Z322" s="173"/>
    </x:row>
    <x:row r="323" ht="15" hidden="0" customHeight="1">
      <x:c r="A323" s="296"/>
      <x:c r="B323" s="296"/>
      <x:c r="C323" s="296"/>
      <x:c r="D323" s="296"/>
      <x:c r="E323" s="296"/>
      <x:c r="F323" s="296"/>
      <x:c r="G323" s="296"/>
      <x:c r="H323" s="296"/>
      <x:c r="I323" s="296"/>
      <x:c r="J323" s="296"/>
      <x:c r="K323" s="296"/>
      <x:c r="L323" s="296"/>
      <x:c r="M323" s="296"/>
      <x:c r="N323" s="296"/>
      <x:c r="O323" s="296"/>
      <x:c r="P323" s="296"/>
      <x:c r="Q323" s="173"/>
      <x:c r="R323" s="173"/>
      <x:c r="S323" s="173"/>
      <x:c r="T323" s="173"/>
      <x:c r="U323" s="173"/>
      <x:c r="V323" s="173"/>
      <x:c r="W323" s="173"/>
      <x:c r="X323" s="173"/>
      <x:c r="Y323" s="173"/>
      <x:c r="Z323" s="173"/>
    </x:row>
    <x:row r="324" ht="15" hidden="0" customHeight="1">
      <x:c r="A324" s="296"/>
      <x:c r="B324" s="296"/>
      <x:c r="C324" s="296"/>
      <x:c r="D324" s="296"/>
      <x:c r="E324" s="296"/>
      <x:c r="F324" s="296"/>
      <x:c r="G324" s="296"/>
      <x:c r="H324" s="296"/>
      <x:c r="I324" s="296"/>
      <x:c r="J324" s="296"/>
      <x:c r="K324" s="296"/>
      <x:c r="L324" s="296"/>
      <x:c r="M324" s="296"/>
      <x:c r="N324" s="296"/>
      <x:c r="O324" s="296"/>
      <x:c r="P324" s="296"/>
      <x:c r="Q324" s="173"/>
      <x:c r="R324" s="173"/>
      <x:c r="S324" s="173"/>
      <x:c r="T324" s="173"/>
      <x:c r="U324" s="173"/>
      <x:c r="V324" s="173"/>
      <x:c r="W324" s="173"/>
      <x:c r="X324" s="173"/>
      <x:c r="Y324" s="173"/>
      <x:c r="Z324" s="173"/>
    </x:row>
    <x:row r="325" ht="15" hidden="0" customHeight="1">
      <x:c r="A325" s="296"/>
      <x:c r="B325" s="296"/>
      <x:c r="C325" s="296"/>
      <x:c r="D325" s="296"/>
      <x:c r="E325" s="296"/>
      <x:c r="F325" s="296"/>
      <x:c r="G325" s="296"/>
      <x:c r="H325" s="296"/>
      <x:c r="I325" s="296"/>
      <x:c r="J325" s="296"/>
      <x:c r="K325" s="296"/>
      <x:c r="L325" s="296"/>
      <x:c r="M325" s="296"/>
      <x:c r="N325" s="296"/>
      <x:c r="O325" s="296"/>
      <x:c r="P325" s="296"/>
      <x:c r="Q325" s="173"/>
      <x:c r="R325" s="173"/>
      <x:c r="S325" s="173"/>
      <x:c r="T325" s="173"/>
      <x:c r="U325" s="173"/>
      <x:c r="V325" s="173"/>
      <x:c r="W325" s="173"/>
      <x:c r="X325" s="173"/>
      <x:c r="Y325" s="173"/>
      <x:c r="Z325" s="173"/>
    </x:row>
    <x:row r="326" ht="15" hidden="0" customHeight="1">
      <x:c r="A326" s="296"/>
      <x:c r="B326" s="296"/>
      <x:c r="C326" s="296"/>
      <x:c r="D326" s="296"/>
      <x:c r="E326" s="296"/>
      <x:c r="F326" s="296"/>
      <x:c r="G326" s="296"/>
      <x:c r="H326" s="296"/>
      <x:c r="I326" s="296"/>
      <x:c r="J326" s="296"/>
      <x:c r="K326" s="296"/>
      <x:c r="L326" s="296"/>
      <x:c r="M326" s="296"/>
      <x:c r="N326" s="296"/>
      <x:c r="O326" s="296"/>
      <x:c r="P326" s="296"/>
      <x:c r="Q326" s="173"/>
      <x:c r="R326" s="173"/>
      <x:c r="S326" s="173"/>
      <x:c r="T326" s="173"/>
      <x:c r="U326" s="173"/>
      <x:c r="V326" s="173"/>
      <x:c r="W326" s="173"/>
      <x:c r="X326" s="173"/>
      <x:c r="Y326" s="173"/>
      <x:c r="Z326" s="173"/>
    </x:row>
    <x:row r="327" ht="15" hidden="0" customHeight="1">
      <x:c r="A327" s="296"/>
      <x:c r="B327" s="296"/>
      <x:c r="C327" s="296"/>
      <x:c r="D327" s="296"/>
      <x:c r="E327" s="296"/>
      <x:c r="F327" s="296"/>
      <x:c r="G327" s="296"/>
      <x:c r="H327" s="296"/>
      <x:c r="I327" s="296"/>
      <x:c r="J327" s="296"/>
      <x:c r="K327" s="296"/>
      <x:c r="L327" s="296"/>
      <x:c r="M327" s="296"/>
      <x:c r="N327" s="296"/>
      <x:c r="O327" s="296"/>
      <x:c r="P327" s="296"/>
      <x:c r="Q327" s="173"/>
      <x:c r="R327" s="173"/>
      <x:c r="S327" s="173"/>
      <x:c r="T327" s="173"/>
      <x:c r="U327" s="173"/>
      <x:c r="V327" s="173"/>
      <x:c r="W327" s="173"/>
      <x:c r="X327" s="173"/>
      <x:c r="Y327" s="173"/>
      <x:c r="Z327" s="173"/>
    </x:row>
    <x:row r="328" ht="15" hidden="0" customHeight="1">
      <x:c r="A328" s="296"/>
      <x:c r="B328" s="296"/>
      <x:c r="C328" s="296"/>
      <x:c r="D328" s="296"/>
      <x:c r="E328" s="296"/>
      <x:c r="F328" s="296"/>
      <x:c r="G328" s="296"/>
      <x:c r="H328" s="296"/>
      <x:c r="I328" s="296"/>
      <x:c r="J328" s="296"/>
      <x:c r="K328" s="296"/>
      <x:c r="L328" s="296"/>
      <x:c r="M328" s="296"/>
      <x:c r="N328" s="296"/>
      <x:c r="O328" s="296"/>
      <x:c r="P328" s="296"/>
      <x:c r="Q328" s="173"/>
      <x:c r="R328" s="173"/>
      <x:c r="S328" s="173"/>
      <x:c r="T328" s="173"/>
      <x:c r="U328" s="173"/>
      <x:c r="V328" s="173"/>
      <x:c r="W328" s="173"/>
      <x:c r="X328" s="173"/>
      <x:c r="Y328" s="173"/>
      <x:c r="Z328" s="173"/>
    </x:row>
    <x:row r="329" ht="15" hidden="0" customHeight="1">
      <x:c r="A329" s="296"/>
      <x:c r="B329" s="296"/>
      <x:c r="C329" s="296"/>
      <x:c r="D329" s="296"/>
      <x:c r="E329" s="296"/>
      <x:c r="F329" s="296"/>
      <x:c r="G329" s="296"/>
      <x:c r="H329" s="296"/>
      <x:c r="I329" s="296"/>
      <x:c r="J329" s="296"/>
      <x:c r="K329" s="296"/>
      <x:c r="L329" s="296"/>
      <x:c r="M329" s="296"/>
      <x:c r="N329" s="296"/>
      <x:c r="O329" s="296"/>
      <x:c r="P329" s="296"/>
      <x:c r="Q329" s="173"/>
      <x:c r="R329" s="173"/>
      <x:c r="S329" s="173"/>
      <x:c r="T329" s="173"/>
      <x:c r="U329" s="173"/>
      <x:c r="V329" s="173"/>
      <x:c r="W329" s="173"/>
      <x:c r="X329" s="173"/>
      <x:c r="Y329" s="173"/>
      <x:c r="Z329" s="173"/>
    </x:row>
    <x:row r="330" ht="15" hidden="0" customHeight="1">
      <x:c r="A330" s="296"/>
      <x:c r="B330" s="296"/>
      <x:c r="C330" s="296"/>
      <x:c r="D330" s="296"/>
      <x:c r="E330" s="296"/>
      <x:c r="F330" s="296"/>
      <x:c r="G330" s="296"/>
      <x:c r="H330" s="296"/>
      <x:c r="I330" s="296"/>
      <x:c r="J330" s="296"/>
      <x:c r="K330" s="296"/>
      <x:c r="L330" s="296"/>
      <x:c r="M330" s="296"/>
      <x:c r="N330" s="296"/>
      <x:c r="O330" s="296"/>
      <x:c r="P330" s="296"/>
      <x:c r="Q330" s="173"/>
      <x:c r="R330" s="173"/>
      <x:c r="S330" s="173"/>
      <x:c r="T330" s="173"/>
      <x:c r="U330" s="173"/>
      <x:c r="V330" s="173"/>
      <x:c r="W330" s="173"/>
      <x:c r="X330" s="173"/>
      <x:c r="Y330" s="173"/>
      <x:c r="Z330" s="173"/>
    </x:row>
    <x:row r="331" ht="15" hidden="0" customHeight="1">
      <x:c r="A331" s="296"/>
      <x:c r="B331" s="296"/>
      <x:c r="C331" s="296"/>
      <x:c r="D331" s="296"/>
      <x:c r="E331" s="296"/>
      <x:c r="F331" s="296"/>
      <x:c r="G331" s="296"/>
      <x:c r="H331" s="296"/>
      <x:c r="I331" s="296"/>
      <x:c r="J331" s="296"/>
      <x:c r="K331" s="296"/>
      <x:c r="L331" s="296"/>
      <x:c r="M331" s="296"/>
      <x:c r="N331" s="296"/>
      <x:c r="O331" s="296"/>
      <x:c r="P331" s="296"/>
      <x:c r="Q331" s="173"/>
      <x:c r="R331" s="173"/>
      <x:c r="S331" s="173"/>
      <x:c r="T331" s="173"/>
      <x:c r="U331" s="173"/>
      <x:c r="V331" s="173"/>
      <x:c r="W331" s="173"/>
      <x:c r="X331" s="173"/>
      <x:c r="Y331" s="173"/>
      <x:c r="Z331" s="173"/>
    </x:row>
    <x:row r="332" ht="15" hidden="0" customHeight="1">
      <x:c r="A332" s="296"/>
      <x:c r="B332" s="296"/>
      <x:c r="C332" s="296"/>
      <x:c r="D332" s="296"/>
      <x:c r="E332" s="296"/>
      <x:c r="F332" s="296"/>
      <x:c r="G332" s="296"/>
      <x:c r="H332" s="296"/>
      <x:c r="I332" s="296"/>
      <x:c r="J332" s="296"/>
      <x:c r="K332" s="296"/>
      <x:c r="L332" s="296"/>
      <x:c r="M332" s="296"/>
      <x:c r="N332" s="296"/>
      <x:c r="O332" s="296"/>
      <x:c r="P332" s="296"/>
      <x:c r="Q332" s="173"/>
      <x:c r="R332" s="173"/>
      <x:c r="S332" s="173"/>
      <x:c r="T332" s="173"/>
      <x:c r="U332" s="173"/>
      <x:c r="V332" s="173"/>
      <x:c r="W332" s="173"/>
      <x:c r="X332" s="173"/>
      <x:c r="Y332" s="173"/>
      <x:c r="Z332" s="173"/>
    </x:row>
    <x:row r="333" ht="15" hidden="0" customHeight="1">
      <x:c r="A333" s="296"/>
      <x:c r="B333" s="296"/>
      <x:c r="C333" s="296"/>
      <x:c r="D333" s="296"/>
      <x:c r="E333" s="296"/>
      <x:c r="F333" s="296"/>
      <x:c r="G333" s="296"/>
      <x:c r="H333" s="296"/>
      <x:c r="I333" s="296"/>
      <x:c r="J333" s="296"/>
      <x:c r="K333" s="296"/>
      <x:c r="L333" s="296"/>
      <x:c r="M333" s="296"/>
      <x:c r="N333" s="296"/>
      <x:c r="O333" s="296"/>
      <x:c r="P333" s="296"/>
      <x:c r="Q333" s="173"/>
      <x:c r="R333" s="173"/>
      <x:c r="S333" s="173"/>
      <x:c r="T333" s="173"/>
      <x:c r="U333" s="173"/>
      <x:c r="V333" s="173"/>
      <x:c r="W333" s="173"/>
      <x:c r="X333" s="173"/>
      <x:c r="Y333" s="173"/>
      <x:c r="Z333" s="173"/>
    </x:row>
    <x:row r="334" ht="15" hidden="0" customHeight="1">
      <x:c r="A334" s="296"/>
      <x:c r="B334" s="296"/>
      <x:c r="C334" s="296"/>
      <x:c r="D334" s="296"/>
      <x:c r="E334" s="296"/>
      <x:c r="F334" s="296"/>
      <x:c r="G334" s="296"/>
      <x:c r="H334" s="296"/>
      <x:c r="I334" s="296"/>
      <x:c r="J334" s="296"/>
      <x:c r="K334" s="296"/>
      <x:c r="L334" s="296"/>
      <x:c r="M334" s="296"/>
      <x:c r="N334" s="296"/>
      <x:c r="O334" s="296"/>
      <x:c r="P334" s="296"/>
      <x:c r="Q334" s="173"/>
      <x:c r="R334" s="173"/>
      <x:c r="S334" s="173"/>
      <x:c r="T334" s="173"/>
      <x:c r="U334" s="173"/>
      <x:c r="V334" s="173"/>
      <x:c r="W334" s="173"/>
      <x:c r="X334" s="173"/>
      <x:c r="Y334" s="173"/>
      <x:c r="Z334" s="173"/>
    </x:row>
    <x:row r="335" ht="15" hidden="0" customHeight="1">
      <x:c r="A335" s="296"/>
      <x:c r="B335" s="296"/>
      <x:c r="C335" s="296"/>
      <x:c r="D335" s="296"/>
      <x:c r="E335" s="296"/>
      <x:c r="F335" s="296"/>
      <x:c r="G335" s="296"/>
      <x:c r="H335" s="296"/>
      <x:c r="I335" s="296"/>
      <x:c r="J335" s="296"/>
      <x:c r="K335" s="296"/>
      <x:c r="L335" s="296"/>
      <x:c r="M335" s="296"/>
      <x:c r="N335" s="296"/>
      <x:c r="O335" s="296"/>
      <x:c r="P335" s="296"/>
      <x:c r="Q335" s="173"/>
      <x:c r="R335" s="173"/>
      <x:c r="S335" s="173"/>
      <x:c r="T335" s="173"/>
      <x:c r="U335" s="173"/>
      <x:c r="V335" s="173"/>
      <x:c r="W335" s="173"/>
      <x:c r="X335" s="173"/>
      <x:c r="Y335" s="173"/>
      <x:c r="Z335" s="173"/>
    </x:row>
    <x:row r="336" ht="15" hidden="0" customHeight="1">
      <x:c r="A336" s="296"/>
      <x:c r="B336" s="296"/>
      <x:c r="C336" s="296"/>
      <x:c r="D336" s="296"/>
      <x:c r="E336" s="296"/>
      <x:c r="F336" s="296"/>
      <x:c r="G336" s="296"/>
      <x:c r="H336" s="296"/>
      <x:c r="I336" s="296"/>
      <x:c r="J336" s="296"/>
      <x:c r="K336" s="296"/>
      <x:c r="L336" s="296"/>
      <x:c r="M336" s="296"/>
      <x:c r="N336" s="296"/>
      <x:c r="O336" s="296"/>
      <x:c r="P336" s="296"/>
      <x:c r="Q336" s="173"/>
      <x:c r="R336" s="173"/>
      <x:c r="S336" s="173"/>
      <x:c r="T336" s="173"/>
      <x:c r="U336" s="173"/>
      <x:c r="V336" s="173"/>
      <x:c r="W336" s="173"/>
      <x:c r="X336" s="173"/>
      <x:c r="Y336" s="173"/>
      <x:c r="Z336" s="173"/>
    </x:row>
    <x:row r="337" ht="15" hidden="0" customHeight="1">
      <x:c r="A337" s="296"/>
      <x:c r="B337" s="296"/>
      <x:c r="C337" s="296"/>
      <x:c r="D337" s="296"/>
      <x:c r="E337" s="296"/>
      <x:c r="F337" s="296"/>
      <x:c r="G337" s="296"/>
      <x:c r="H337" s="296"/>
      <x:c r="I337" s="296"/>
      <x:c r="J337" s="296"/>
      <x:c r="K337" s="296"/>
      <x:c r="L337" s="296"/>
      <x:c r="M337" s="296"/>
      <x:c r="N337" s="296"/>
      <x:c r="O337" s="296"/>
      <x:c r="P337" s="296"/>
      <x:c r="Q337" s="173"/>
      <x:c r="R337" s="173"/>
      <x:c r="S337" s="173"/>
      <x:c r="T337" s="173"/>
      <x:c r="U337" s="173"/>
      <x:c r="V337" s="173"/>
      <x:c r="W337" s="173"/>
      <x:c r="X337" s="173"/>
      <x:c r="Y337" s="173"/>
      <x:c r="Z337" s="173"/>
    </x:row>
    <x:row r="338" ht="15" hidden="0" customHeight="1">
      <x:c r="A338" s="296"/>
      <x:c r="B338" s="296"/>
      <x:c r="C338" s="296"/>
      <x:c r="D338" s="296"/>
      <x:c r="E338" s="296"/>
      <x:c r="F338" s="296"/>
      <x:c r="G338" s="296"/>
      <x:c r="H338" s="296"/>
      <x:c r="I338" s="296"/>
      <x:c r="J338" s="296"/>
      <x:c r="K338" s="296"/>
      <x:c r="L338" s="296"/>
      <x:c r="M338" s="296"/>
      <x:c r="N338" s="296"/>
      <x:c r="O338" s="296"/>
      <x:c r="P338" s="296"/>
      <x:c r="Q338" s="173"/>
      <x:c r="R338" s="173"/>
      <x:c r="S338" s="173"/>
      <x:c r="T338" s="173"/>
      <x:c r="U338" s="173"/>
      <x:c r="V338" s="173"/>
      <x:c r="W338" s="173"/>
      <x:c r="X338" s="173"/>
      <x:c r="Y338" s="173"/>
      <x:c r="Z338" s="173"/>
    </x:row>
    <x:row r="339" ht="15" hidden="0" customHeight="1">
      <x:c r="A339" s="296"/>
      <x:c r="B339" s="296"/>
      <x:c r="C339" s="296"/>
      <x:c r="D339" s="296"/>
      <x:c r="E339" s="296"/>
      <x:c r="F339" s="296"/>
      <x:c r="G339" s="296"/>
      <x:c r="H339" s="296"/>
      <x:c r="I339" s="296"/>
      <x:c r="J339" s="296"/>
      <x:c r="K339" s="296"/>
      <x:c r="L339" s="296"/>
      <x:c r="M339" s="296"/>
      <x:c r="N339" s="296"/>
      <x:c r="O339" s="296"/>
      <x:c r="P339" s="296"/>
      <x:c r="Q339" s="173"/>
      <x:c r="R339" s="173"/>
      <x:c r="S339" s="173"/>
      <x:c r="T339" s="173"/>
      <x:c r="U339" s="173"/>
      <x:c r="V339" s="173"/>
      <x:c r="W339" s="173"/>
      <x:c r="X339" s="173"/>
      <x:c r="Y339" s="173"/>
      <x:c r="Z339" s="173"/>
    </x:row>
    <x:row r="340" ht="15" hidden="0" customHeight="1">
      <x:c r="A340" s="296"/>
      <x:c r="B340" s="296"/>
      <x:c r="C340" s="296"/>
      <x:c r="D340" s="296"/>
      <x:c r="E340" s="296"/>
      <x:c r="F340" s="296"/>
      <x:c r="G340" s="296"/>
      <x:c r="H340" s="296"/>
      <x:c r="I340" s="296"/>
      <x:c r="J340" s="296"/>
      <x:c r="K340" s="296"/>
      <x:c r="L340" s="296"/>
      <x:c r="M340" s="296"/>
      <x:c r="N340" s="296"/>
      <x:c r="O340" s="296"/>
      <x:c r="P340" s="296"/>
      <x:c r="Q340" s="173"/>
      <x:c r="R340" s="173"/>
      <x:c r="S340" s="173"/>
      <x:c r="T340" s="173"/>
      <x:c r="U340" s="173"/>
      <x:c r="V340" s="173"/>
      <x:c r="W340" s="173"/>
      <x:c r="X340" s="173"/>
      <x:c r="Y340" s="173"/>
      <x:c r="Z340" s="173"/>
    </x:row>
    <x:row r="341" ht="15" hidden="0" customHeight="1">
      <x:c r="A341" s="296"/>
      <x:c r="B341" s="296"/>
      <x:c r="C341" s="296"/>
      <x:c r="D341" s="296"/>
      <x:c r="E341" s="296"/>
      <x:c r="F341" s="296"/>
      <x:c r="G341" s="296"/>
      <x:c r="H341" s="296"/>
      <x:c r="I341" s="296"/>
      <x:c r="J341" s="296"/>
      <x:c r="K341" s="296"/>
      <x:c r="L341" s="296"/>
      <x:c r="M341" s="296"/>
      <x:c r="N341" s="296"/>
      <x:c r="O341" s="296"/>
      <x:c r="P341" s="296"/>
      <x:c r="Q341" s="173"/>
      <x:c r="R341" s="173"/>
      <x:c r="S341" s="173"/>
      <x:c r="T341" s="173"/>
      <x:c r="U341" s="173"/>
      <x:c r="V341" s="173"/>
      <x:c r="W341" s="173"/>
      <x:c r="X341" s="173"/>
      <x:c r="Y341" s="173"/>
      <x:c r="Z341" s="173"/>
    </x:row>
    <x:row r="342" ht="15" hidden="0" customHeight="1">
      <x:c r="A342" s="296"/>
      <x:c r="B342" s="296"/>
      <x:c r="C342" s="296"/>
      <x:c r="D342" s="296"/>
      <x:c r="E342" s="296"/>
      <x:c r="F342" s="296"/>
      <x:c r="G342" s="296"/>
      <x:c r="H342" s="296"/>
      <x:c r="I342" s="296"/>
      <x:c r="J342" s="296"/>
      <x:c r="K342" s="296"/>
      <x:c r="L342" s="296"/>
      <x:c r="M342" s="296"/>
      <x:c r="N342" s="296"/>
      <x:c r="O342" s="296"/>
      <x:c r="P342" s="296"/>
      <x:c r="Q342" s="173"/>
      <x:c r="R342" s="173"/>
      <x:c r="S342" s="173"/>
      <x:c r="T342" s="173"/>
      <x:c r="U342" s="173"/>
      <x:c r="V342" s="173"/>
      <x:c r="W342" s="173"/>
      <x:c r="X342" s="173"/>
      <x:c r="Y342" s="173"/>
      <x:c r="Z342" s="173"/>
    </x:row>
    <x:row r="343" ht="15" hidden="0" customHeight="1">
      <x:c r="A343" s="296"/>
      <x:c r="B343" s="296"/>
      <x:c r="C343" s="296"/>
      <x:c r="D343" s="296"/>
      <x:c r="E343" s="296"/>
      <x:c r="F343" s="296"/>
      <x:c r="G343" s="296"/>
      <x:c r="H343" s="296"/>
      <x:c r="I343" s="296"/>
      <x:c r="J343" s="296"/>
      <x:c r="K343" s="296"/>
      <x:c r="L343" s="296"/>
      <x:c r="M343" s="296"/>
      <x:c r="N343" s="296"/>
      <x:c r="O343" s="296"/>
      <x:c r="P343" s="296"/>
      <x:c r="Q343" s="173"/>
      <x:c r="R343" s="173"/>
      <x:c r="S343" s="173"/>
      <x:c r="T343" s="173"/>
      <x:c r="U343" s="173"/>
      <x:c r="V343" s="173"/>
      <x:c r="W343" s="173"/>
      <x:c r="X343" s="173"/>
      <x:c r="Y343" s="173"/>
      <x:c r="Z343" s="173"/>
    </x:row>
    <x:row r="344" ht="15" hidden="0" customHeight="1">
      <x:c r="A344" s="296"/>
      <x:c r="B344" s="296"/>
      <x:c r="C344" s="296"/>
      <x:c r="D344" s="296"/>
      <x:c r="E344" s="296"/>
      <x:c r="F344" s="296"/>
      <x:c r="G344" s="296"/>
      <x:c r="H344" s="296"/>
      <x:c r="I344" s="296"/>
      <x:c r="J344" s="296"/>
      <x:c r="K344" s="296"/>
      <x:c r="L344" s="296"/>
      <x:c r="M344" s="296"/>
      <x:c r="N344" s="296"/>
      <x:c r="O344" s="296"/>
      <x:c r="P344" s="296"/>
      <x:c r="Q344" s="173"/>
      <x:c r="R344" s="173"/>
      <x:c r="S344" s="173"/>
      <x:c r="T344" s="173"/>
      <x:c r="U344" s="173"/>
      <x:c r="V344" s="173"/>
      <x:c r="W344" s="173"/>
      <x:c r="X344" s="173"/>
      <x:c r="Y344" s="173"/>
      <x:c r="Z344" s="173"/>
    </x:row>
    <x:row r="345" ht="15" hidden="0" customHeight="1">
      <x:c r="A345" s="296"/>
      <x:c r="B345" s="296"/>
      <x:c r="C345" s="296"/>
      <x:c r="D345" s="296"/>
      <x:c r="E345" s="296"/>
      <x:c r="F345" s="296"/>
      <x:c r="G345" s="296"/>
      <x:c r="H345" s="296"/>
      <x:c r="I345" s="296"/>
      <x:c r="J345" s="296"/>
      <x:c r="K345" s="296"/>
      <x:c r="L345" s="296"/>
      <x:c r="M345" s="296"/>
      <x:c r="N345" s="296"/>
      <x:c r="O345" s="296"/>
      <x:c r="P345" s="296"/>
      <x:c r="Q345" s="173"/>
      <x:c r="R345" s="173"/>
      <x:c r="S345" s="173"/>
      <x:c r="T345" s="173"/>
      <x:c r="U345" s="173"/>
      <x:c r="V345" s="173"/>
      <x:c r="W345" s="173"/>
      <x:c r="X345" s="173"/>
      <x:c r="Y345" s="173"/>
      <x:c r="Z345" s="173"/>
    </x:row>
    <x:row r="346" ht="15" hidden="0" customHeight="1">
      <x:c r="A346" s="296"/>
      <x:c r="B346" s="296"/>
      <x:c r="C346" s="296"/>
      <x:c r="D346" s="296"/>
      <x:c r="E346" s="296"/>
      <x:c r="F346" s="296"/>
      <x:c r="G346" s="296"/>
      <x:c r="H346" s="296"/>
      <x:c r="I346" s="296"/>
      <x:c r="J346" s="296"/>
      <x:c r="K346" s="296"/>
      <x:c r="L346" s="296"/>
      <x:c r="M346" s="296"/>
      <x:c r="N346" s="296"/>
      <x:c r="O346" s="296"/>
      <x:c r="P346" s="296"/>
      <x:c r="Q346" s="173"/>
      <x:c r="R346" s="173"/>
      <x:c r="S346" s="173"/>
      <x:c r="T346" s="173"/>
      <x:c r="U346" s="173"/>
      <x:c r="V346" s="173"/>
      <x:c r="W346" s="173"/>
      <x:c r="X346" s="173"/>
      <x:c r="Y346" s="173"/>
      <x:c r="Z346" s="173"/>
    </x:row>
    <x:row r="347" ht="15" hidden="0" customHeight="1">
      <x:c r="A347" s="296"/>
      <x:c r="B347" s="296"/>
      <x:c r="C347" s="296"/>
      <x:c r="D347" s="296"/>
      <x:c r="E347" s="296"/>
      <x:c r="F347" s="296"/>
      <x:c r="G347" s="296"/>
      <x:c r="H347" s="296"/>
      <x:c r="I347" s="296"/>
      <x:c r="J347" s="296"/>
      <x:c r="K347" s="296"/>
      <x:c r="L347" s="296"/>
      <x:c r="M347" s="296"/>
      <x:c r="N347" s="296"/>
      <x:c r="O347" s="296"/>
      <x:c r="P347" s="296"/>
      <x:c r="Q347" s="173"/>
      <x:c r="R347" s="173"/>
      <x:c r="S347" s="173"/>
      <x:c r="T347" s="173"/>
      <x:c r="U347" s="173"/>
      <x:c r="V347" s="173"/>
      <x:c r="W347" s="173"/>
      <x:c r="X347" s="173"/>
      <x:c r="Y347" s="173"/>
      <x:c r="Z347" s="173"/>
    </x:row>
    <x:row r="348" ht="15" hidden="0" customHeight="1">
      <x:c r="A348" s="296"/>
      <x:c r="B348" s="296"/>
      <x:c r="C348" s="296"/>
      <x:c r="D348" s="296"/>
      <x:c r="E348" s="296"/>
      <x:c r="F348" s="296"/>
      <x:c r="G348" s="296"/>
      <x:c r="H348" s="296"/>
      <x:c r="I348" s="296"/>
      <x:c r="J348" s="296"/>
      <x:c r="K348" s="296"/>
      <x:c r="L348" s="296"/>
      <x:c r="M348" s="296"/>
      <x:c r="N348" s="296"/>
      <x:c r="O348" s="296"/>
      <x:c r="P348" s="296"/>
      <x:c r="Q348" s="173"/>
      <x:c r="R348" s="173"/>
      <x:c r="S348" s="173"/>
      <x:c r="T348" s="173"/>
      <x:c r="U348" s="173"/>
      <x:c r="V348" s="173"/>
      <x:c r="W348" s="173"/>
      <x:c r="X348" s="173"/>
      <x:c r="Y348" s="173"/>
      <x:c r="Z348" s="173"/>
    </x:row>
    <x:row r="349" ht="15" hidden="0" customHeight="1">
      <x:c r="A349" s="296"/>
      <x:c r="B349" s="296"/>
      <x:c r="C349" s="296"/>
      <x:c r="D349" s="296"/>
      <x:c r="E349" s="296"/>
      <x:c r="F349" s="296"/>
      <x:c r="G349" s="296"/>
      <x:c r="H349" s="296"/>
      <x:c r="I349" s="296"/>
      <x:c r="J349" s="296"/>
      <x:c r="K349" s="296"/>
      <x:c r="L349" s="296"/>
      <x:c r="M349" s="296"/>
      <x:c r="N349" s="296"/>
      <x:c r="O349" s="296"/>
      <x:c r="P349" s="296"/>
      <x:c r="Q349" s="173"/>
      <x:c r="R349" s="173"/>
      <x:c r="S349" s="173"/>
      <x:c r="T349" s="173"/>
      <x:c r="U349" s="173"/>
      <x:c r="V349" s="173"/>
      <x:c r="W349" s="173"/>
      <x:c r="X349" s="173"/>
      <x:c r="Y349" s="173"/>
      <x:c r="Z349" s="173"/>
    </x:row>
    <x:row r="350" ht="15" hidden="0" customHeight="1">
      <x:c r="A350" s="296"/>
      <x:c r="B350" s="296"/>
      <x:c r="C350" s="296"/>
      <x:c r="D350" s="296"/>
      <x:c r="E350" s="296"/>
      <x:c r="F350" s="296"/>
      <x:c r="G350" s="296"/>
      <x:c r="H350" s="296"/>
      <x:c r="I350" s="296"/>
      <x:c r="J350" s="296"/>
      <x:c r="K350" s="296"/>
      <x:c r="L350" s="296"/>
      <x:c r="M350" s="296"/>
      <x:c r="N350" s="296"/>
      <x:c r="O350" s="296"/>
      <x:c r="P350" s="296"/>
      <x:c r="Q350" s="173"/>
      <x:c r="R350" s="173"/>
      <x:c r="S350" s="173"/>
      <x:c r="T350" s="173"/>
      <x:c r="U350" s="173"/>
      <x:c r="V350" s="173"/>
      <x:c r="W350" s="173"/>
      <x:c r="X350" s="173"/>
      <x:c r="Y350" s="173"/>
      <x:c r="Z350" s="173"/>
    </x:row>
    <x:row r="351" ht="15" hidden="0" customHeight="1">
      <x:c r="A351" s="296"/>
      <x:c r="B351" s="296"/>
      <x:c r="C351" s="296"/>
      <x:c r="D351" s="296"/>
      <x:c r="E351" s="296"/>
      <x:c r="F351" s="296"/>
      <x:c r="G351" s="296"/>
      <x:c r="H351" s="296"/>
      <x:c r="I351" s="296"/>
      <x:c r="J351" s="296"/>
      <x:c r="K351" s="296"/>
      <x:c r="L351" s="296"/>
      <x:c r="M351" s="296"/>
      <x:c r="N351" s="296"/>
      <x:c r="O351" s="296"/>
      <x:c r="P351" s="296"/>
      <x:c r="Q351" s="173"/>
      <x:c r="R351" s="173"/>
      <x:c r="S351" s="173"/>
      <x:c r="T351" s="173"/>
      <x:c r="U351" s="173"/>
      <x:c r="V351" s="173"/>
      <x:c r="W351" s="173"/>
      <x:c r="X351" s="173"/>
      <x:c r="Y351" s="173"/>
      <x:c r="Z351" s="173"/>
    </x:row>
    <x:row r="352" ht="15" hidden="0" customHeight="1">
      <x:c r="A352" s="296"/>
      <x:c r="B352" s="296"/>
      <x:c r="C352" s="296"/>
      <x:c r="D352" s="296"/>
      <x:c r="E352" s="296"/>
      <x:c r="F352" s="296"/>
      <x:c r="G352" s="296"/>
      <x:c r="H352" s="296"/>
      <x:c r="I352" s="296"/>
      <x:c r="J352" s="296"/>
      <x:c r="K352" s="296"/>
      <x:c r="L352" s="296"/>
      <x:c r="M352" s="296"/>
      <x:c r="N352" s="296"/>
      <x:c r="O352" s="296"/>
      <x:c r="P352" s="296"/>
      <x:c r="Q352" s="173"/>
      <x:c r="R352" s="173"/>
      <x:c r="S352" s="173"/>
      <x:c r="T352" s="173"/>
      <x:c r="U352" s="173"/>
      <x:c r="V352" s="173"/>
      <x:c r="W352" s="173"/>
      <x:c r="X352" s="173"/>
      <x:c r="Y352" s="173"/>
      <x:c r="Z352" s="173"/>
    </x:row>
    <x:row r="353" ht="15" hidden="0" customHeight="1">
      <x:c r="A353" s="296"/>
      <x:c r="B353" s="296"/>
      <x:c r="C353" s="296"/>
      <x:c r="D353" s="296"/>
      <x:c r="E353" s="296"/>
      <x:c r="F353" s="296"/>
      <x:c r="G353" s="296"/>
      <x:c r="H353" s="296"/>
      <x:c r="I353" s="296"/>
      <x:c r="J353" s="296"/>
      <x:c r="K353" s="296"/>
      <x:c r="L353" s="296"/>
      <x:c r="M353" s="296"/>
      <x:c r="N353" s="296"/>
      <x:c r="O353" s="296"/>
      <x:c r="P353" s="296"/>
      <x:c r="Q353" s="173"/>
      <x:c r="R353" s="173"/>
      <x:c r="S353" s="173"/>
      <x:c r="T353" s="173"/>
      <x:c r="U353" s="173"/>
      <x:c r="V353" s="173"/>
      <x:c r="W353" s="173"/>
      <x:c r="X353" s="173"/>
      <x:c r="Y353" s="173"/>
      <x:c r="Z353" s="173"/>
    </x:row>
    <x:row r="354" ht="15" hidden="0" customHeight="1">
      <x:c r="A354" s="296"/>
      <x:c r="B354" s="296"/>
      <x:c r="C354" s="296"/>
      <x:c r="D354" s="296"/>
      <x:c r="E354" s="296"/>
      <x:c r="F354" s="296"/>
      <x:c r="G354" s="296"/>
      <x:c r="H354" s="296"/>
      <x:c r="I354" s="296"/>
      <x:c r="J354" s="296"/>
      <x:c r="K354" s="296"/>
      <x:c r="L354" s="296"/>
      <x:c r="M354" s="296"/>
      <x:c r="N354" s="296"/>
      <x:c r="O354" s="296"/>
      <x:c r="P354" s="296"/>
      <x:c r="Q354" s="173"/>
      <x:c r="R354" s="173"/>
      <x:c r="S354" s="173"/>
      <x:c r="T354" s="173"/>
      <x:c r="U354" s="173"/>
      <x:c r="V354" s="173"/>
      <x:c r="W354" s="173"/>
      <x:c r="X354" s="173"/>
      <x:c r="Y354" s="173"/>
      <x:c r="Z354" s="173"/>
    </x:row>
    <x:row r="355" ht="15" hidden="0" customHeight="1">
      <x:c r="A355" s="296"/>
      <x:c r="B355" s="296"/>
      <x:c r="C355" s="296"/>
      <x:c r="D355" s="296"/>
      <x:c r="E355" s="296"/>
      <x:c r="F355" s="296"/>
      <x:c r="G355" s="296"/>
      <x:c r="H355" s="296"/>
      <x:c r="I355" s="296"/>
      <x:c r="J355" s="296"/>
      <x:c r="K355" s="296"/>
      <x:c r="L355" s="296"/>
      <x:c r="M355" s="296"/>
      <x:c r="N355" s="296"/>
      <x:c r="O355" s="296"/>
      <x:c r="P355" s="296"/>
      <x:c r="Q355" s="173"/>
      <x:c r="R355" s="173"/>
      <x:c r="S355" s="173"/>
      <x:c r="T355" s="173"/>
      <x:c r="U355" s="173"/>
      <x:c r="V355" s="173"/>
      <x:c r="W355" s="173"/>
      <x:c r="X355" s="173"/>
      <x:c r="Y355" s="173"/>
      <x:c r="Z355" s="173"/>
    </x:row>
    <x:row r="356" ht="15" hidden="0" customHeight="1">
      <x:c r="A356" s="296"/>
      <x:c r="B356" s="296"/>
      <x:c r="C356" s="296"/>
      <x:c r="D356" s="296"/>
      <x:c r="E356" s="296"/>
      <x:c r="F356" s="296"/>
      <x:c r="G356" s="296"/>
      <x:c r="H356" s="296"/>
      <x:c r="I356" s="296"/>
      <x:c r="J356" s="296"/>
      <x:c r="K356" s="296"/>
      <x:c r="L356" s="296"/>
      <x:c r="M356" s="296"/>
      <x:c r="N356" s="296"/>
      <x:c r="O356" s="296"/>
      <x:c r="P356" s="296"/>
      <x:c r="Q356" s="173"/>
      <x:c r="R356" s="173"/>
      <x:c r="S356" s="173"/>
      <x:c r="T356" s="173"/>
      <x:c r="U356" s="173"/>
      <x:c r="V356" s="173"/>
      <x:c r="W356" s="173"/>
      <x:c r="X356" s="173"/>
      <x:c r="Y356" s="173"/>
      <x:c r="Z356" s="173"/>
    </x:row>
    <x:row r="357" ht="15" hidden="0" customHeight="1">
      <x:c r="A357" s="296"/>
      <x:c r="B357" s="296"/>
      <x:c r="C357" s="296"/>
      <x:c r="D357" s="296"/>
      <x:c r="E357" s="296"/>
      <x:c r="F357" s="296"/>
      <x:c r="G357" s="296"/>
      <x:c r="H357" s="296"/>
      <x:c r="I357" s="296"/>
      <x:c r="J357" s="296"/>
      <x:c r="K357" s="296"/>
      <x:c r="L357" s="296"/>
      <x:c r="M357" s="296"/>
      <x:c r="N357" s="296"/>
      <x:c r="O357" s="296"/>
      <x:c r="P357" s="296"/>
      <x:c r="Q357" s="173"/>
      <x:c r="R357" s="173"/>
      <x:c r="S357" s="173"/>
      <x:c r="T357" s="173"/>
      <x:c r="U357" s="173"/>
      <x:c r="V357" s="173"/>
      <x:c r="W357" s="173"/>
      <x:c r="X357" s="173"/>
      <x:c r="Y357" s="173"/>
      <x:c r="Z357" s="173"/>
    </x:row>
    <x:row r="358" ht="15" hidden="0" customHeight="1">
      <x:c r="A358" s="296"/>
      <x:c r="B358" s="296"/>
      <x:c r="C358" s="296"/>
      <x:c r="D358" s="296"/>
      <x:c r="E358" s="296"/>
      <x:c r="F358" s="296"/>
      <x:c r="G358" s="296"/>
      <x:c r="H358" s="296"/>
      <x:c r="I358" s="296"/>
      <x:c r="J358" s="296"/>
      <x:c r="K358" s="296"/>
      <x:c r="L358" s="296"/>
      <x:c r="M358" s="296"/>
      <x:c r="N358" s="296"/>
      <x:c r="O358" s="296"/>
      <x:c r="P358" s="296"/>
      <x:c r="Q358" s="173"/>
      <x:c r="R358" s="173"/>
      <x:c r="S358" s="173"/>
      <x:c r="T358" s="173"/>
      <x:c r="U358" s="173"/>
      <x:c r="V358" s="173"/>
      <x:c r="W358" s="173"/>
      <x:c r="X358" s="173"/>
      <x:c r="Y358" s="173"/>
      <x:c r="Z358" s="173"/>
    </x:row>
    <x:row r="359" ht="15" hidden="0" customHeight="1">
      <x:c r="A359" s="296"/>
      <x:c r="B359" s="296"/>
      <x:c r="C359" s="296"/>
      <x:c r="D359" s="296"/>
      <x:c r="E359" s="296"/>
      <x:c r="F359" s="296"/>
      <x:c r="G359" s="296"/>
      <x:c r="H359" s="296"/>
      <x:c r="I359" s="296"/>
      <x:c r="J359" s="296"/>
      <x:c r="K359" s="296"/>
      <x:c r="L359" s="296"/>
      <x:c r="M359" s="296"/>
      <x:c r="N359" s="296"/>
      <x:c r="O359" s="296"/>
      <x:c r="P359" s="296"/>
      <x:c r="Q359" s="173"/>
      <x:c r="R359" s="173"/>
      <x:c r="S359" s="173"/>
      <x:c r="T359" s="173"/>
      <x:c r="U359" s="173"/>
      <x:c r="V359" s="173"/>
      <x:c r="W359" s="173"/>
      <x:c r="X359" s="173"/>
      <x:c r="Y359" s="173"/>
      <x:c r="Z359" s="173"/>
    </x:row>
    <x:row r="360" ht="15" hidden="0" customHeight="1">
      <x:c r="A360" s="296"/>
      <x:c r="B360" s="296"/>
      <x:c r="C360" s="296"/>
      <x:c r="D360" s="296"/>
      <x:c r="E360" s="296"/>
      <x:c r="F360" s="296"/>
      <x:c r="G360" s="296"/>
      <x:c r="H360" s="296"/>
      <x:c r="I360" s="296"/>
      <x:c r="J360" s="296"/>
      <x:c r="K360" s="296"/>
      <x:c r="L360" s="296"/>
      <x:c r="M360" s="296"/>
      <x:c r="N360" s="296"/>
      <x:c r="O360" s="296"/>
      <x:c r="P360" s="296"/>
      <x:c r="Q360" s="173"/>
      <x:c r="R360" s="173"/>
      <x:c r="S360" s="173"/>
      <x:c r="T360" s="173"/>
      <x:c r="U360" s="173"/>
      <x:c r="V360" s="173"/>
      <x:c r="W360" s="173"/>
      <x:c r="X360" s="173"/>
      <x:c r="Y360" s="173"/>
      <x:c r="Z360" s="173"/>
    </x:row>
    <x:row r="361" ht="15" hidden="0" customHeight="1">
      <x:c r="A361" s="296"/>
      <x:c r="B361" s="296"/>
      <x:c r="C361" s="296"/>
      <x:c r="D361" s="296"/>
      <x:c r="E361" s="296"/>
      <x:c r="F361" s="296"/>
      <x:c r="G361" s="296"/>
      <x:c r="H361" s="296"/>
      <x:c r="I361" s="296"/>
      <x:c r="J361" s="296"/>
      <x:c r="K361" s="296"/>
      <x:c r="L361" s="296"/>
      <x:c r="M361" s="296"/>
      <x:c r="N361" s="296"/>
      <x:c r="O361" s="296"/>
      <x:c r="P361" s="296"/>
      <x:c r="Q361" s="173"/>
      <x:c r="R361" s="173"/>
      <x:c r="S361" s="173"/>
      <x:c r="T361" s="173"/>
      <x:c r="U361" s="173"/>
      <x:c r="V361" s="173"/>
      <x:c r="W361" s="173"/>
      <x:c r="X361" s="173"/>
      <x:c r="Y361" s="173"/>
      <x:c r="Z361" s="173"/>
    </x:row>
    <x:row r="362" ht="15" hidden="0" customHeight="1">
      <x:c r="A362" s="296"/>
      <x:c r="B362" s="296"/>
      <x:c r="C362" s="296"/>
      <x:c r="D362" s="296"/>
      <x:c r="E362" s="296"/>
      <x:c r="F362" s="296"/>
      <x:c r="G362" s="296"/>
      <x:c r="H362" s="296"/>
      <x:c r="I362" s="296"/>
      <x:c r="J362" s="296"/>
      <x:c r="K362" s="296"/>
      <x:c r="L362" s="296"/>
      <x:c r="M362" s="296"/>
      <x:c r="N362" s="296"/>
      <x:c r="O362" s="296"/>
      <x:c r="P362" s="296"/>
      <x:c r="Q362" s="173"/>
      <x:c r="R362" s="173"/>
      <x:c r="S362" s="173"/>
      <x:c r="T362" s="173"/>
      <x:c r="U362" s="173"/>
      <x:c r="V362" s="173"/>
      <x:c r="W362" s="173"/>
      <x:c r="X362" s="173"/>
      <x:c r="Y362" s="173"/>
      <x:c r="Z362" s="173"/>
    </x:row>
    <x:row r="363" ht="15" hidden="0" customHeight="1">
      <x:c r="A363" s="296"/>
      <x:c r="B363" s="296"/>
      <x:c r="C363" s="296"/>
      <x:c r="D363" s="296"/>
      <x:c r="E363" s="296"/>
      <x:c r="F363" s="296"/>
      <x:c r="G363" s="296"/>
      <x:c r="H363" s="296"/>
      <x:c r="I363" s="296"/>
      <x:c r="J363" s="296"/>
      <x:c r="K363" s="296"/>
      <x:c r="L363" s="296"/>
      <x:c r="M363" s="296"/>
      <x:c r="N363" s="296"/>
      <x:c r="O363" s="296"/>
      <x:c r="P363" s="296"/>
      <x:c r="Q363" s="173"/>
      <x:c r="R363" s="173"/>
      <x:c r="S363" s="173"/>
      <x:c r="T363" s="173"/>
      <x:c r="U363" s="173"/>
      <x:c r="V363" s="173"/>
      <x:c r="W363" s="173"/>
      <x:c r="X363" s="173"/>
      <x:c r="Y363" s="173"/>
      <x:c r="Z363" s="173"/>
    </x:row>
    <x:row r="364" ht="15" hidden="0" customHeight="1">
      <x:c r="A364" s="296"/>
      <x:c r="B364" s="296"/>
      <x:c r="C364" s="296"/>
      <x:c r="D364" s="296"/>
      <x:c r="E364" s="296"/>
      <x:c r="F364" s="296"/>
      <x:c r="G364" s="296"/>
      <x:c r="H364" s="296"/>
      <x:c r="I364" s="296"/>
      <x:c r="J364" s="296"/>
      <x:c r="K364" s="296"/>
      <x:c r="L364" s="296"/>
      <x:c r="M364" s="296"/>
      <x:c r="N364" s="296"/>
      <x:c r="O364" s="296"/>
      <x:c r="P364" s="296"/>
      <x:c r="Q364" s="173"/>
      <x:c r="R364" s="173"/>
      <x:c r="S364" s="173"/>
      <x:c r="T364" s="173"/>
      <x:c r="U364" s="173"/>
      <x:c r="V364" s="173"/>
      <x:c r="W364" s="173"/>
      <x:c r="X364" s="173"/>
      <x:c r="Y364" s="173"/>
      <x:c r="Z364" s="173"/>
    </x:row>
    <x:row r="365" ht="15" hidden="0" customHeight="1">
      <x:c r="A365" s="296"/>
      <x:c r="B365" s="296"/>
      <x:c r="C365" s="296"/>
      <x:c r="D365" s="296"/>
      <x:c r="E365" s="296"/>
      <x:c r="F365" s="296"/>
      <x:c r="G365" s="296"/>
      <x:c r="H365" s="296"/>
      <x:c r="I365" s="296"/>
      <x:c r="J365" s="296"/>
      <x:c r="K365" s="296"/>
      <x:c r="L365" s="296"/>
      <x:c r="M365" s="296"/>
      <x:c r="N365" s="296"/>
      <x:c r="O365" s="296"/>
      <x:c r="P365" s="296"/>
      <x:c r="Q365" s="173"/>
      <x:c r="R365" s="173"/>
      <x:c r="S365" s="173"/>
      <x:c r="T365" s="173"/>
      <x:c r="U365" s="173"/>
      <x:c r="V365" s="173"/>
      <x:c r="W365" s="173"/>
      <x:c r="X365" s="173"/>
      <x:c r="Y365" s="173"/>
      <x:c r="Z365" s="173"/>
    </x:row>
    <x:row r="366" ht="15" hidden="0" customHeight="1">
      <x:c r="A366" s="296"/>
      <x:c r="B366" s="296"/>
      <x:c r="C366" s="296"/>
      <x:c r="D366" s="296"/>
      <x:c r="E366" s="296"/>
      <x:c r="F366" s="296"/>
      <x:c r="G366" s="296"/>
      <x:c r="H366" s="296"/>
      <x:c r="I366" s="296"/>
      <x:c r="J366" s="296"/>
      <x:c r="K366" s="296"/>
      <x:c r="L366" s="296"/>
      <x:c r="M366" s="296"/>
      <x:c r="N366" s="296"/>
      <x:c r="O366" s="296"/>
      <x:c r="P366" s="296"/>
      <x:c r="Q366" s="173"/>
      <x:c r="R366" s="173"/>
      <x:c r="S366" s="173"/>
      <x:c r="T366" s="173"/>
      <x:c r="U366" s="173"/>
      <x:c r="V366" s="173"/>
      <x:c r="W366" s="173"/>
      <x:c r="X366" s="173"/>
      <x:c r="Y366" s="173"/>
      <x:c r="Z366" s="173"/>
    </x:row>
    <x:row r="367" ht="15" hidden="0" customHeight="1">
      <x:c r="A367" s="296"/>
      <x:c r="B367" s="296"/>
      <x:c r="C367" s="296"/>
      <x:c r="D367" s="296"/>
      <x:c r="E367" s="296"/>
      <x:c r="F367" s="296"/>
      <x:c r="G367" s="296"/>
      <x:c r="H367" s="296"/>
      <x:c r="I367" s="296"/>
      <x:c r="J367" s="296"/>
      <x:c r="K367" s="296"/>
      <x:c r="L367" s="296"/>
      <x:c r="M367" s="296"/>
      <x:c r="N367" s="296"/>
      <x:c r="O367" s="296"/>
      <x:c r="P367" s="296"/>
      <x:c r="Q367" s="173"/>
      <x:c r="R367" s="173"/>
      <x:c r="S367" s="173"/>
      <x:c r="T367" s="173"/>
      <x:c r="U367" s="173"/>
      <x:c r="V367" s="173"/>
      <x:c r="W367" s="173"/>
      <x:c r="X367" s="173"/>
      <x:c r="Y367" s="173"/>
      <x:c r="Z367" s="173"/>
    </x:row>
    <x:row r="368" ht="15" hidden="0" customHeight="1">
      <x:c r="A368" s="296"/>
      <x:c r="B368" s="296"/>
      <x:c r="C368" s="296"/>
      <x:c r="D368" s="296"/>
      <x:c r="E368" s="296"/>
      <x:c r="F368" s="296"/>
      <x:c r="G368" s="296"/>
      <x:c r="H368" s="296"/>
      <x:c r="I368" s="296"/>
      <x:c r="J368" s="296"/>
      <x:c r="K368" s="296"/>
      <x:c r="L368" s="296"/>
      <x:c r="M368" s="296"/>
      <x:c r="N368" s="296"/>
      <x:c r="O368" s="296"/>
      <x:c r="P368" s="296"/>
      <x:c r="Q368" s="173"/>
      <x:c r="R368" s="173"/>
      <x:c r="S368" s="173"/>
      <x:c r="T368" s="173"/>
      <x:c r="U368" s="173"/>
      <x:c r="V368" s="173"/>
      <x:c r="W368" s="173"/>
      <x:c r="X368" s="173"/>
      <x:c r="Y368" s="173"/>
      <x:c r="Z368" s="173"/>
    </x:row>
    <x:row r="369" ht="15" hidden="0" customHeight="1">
      <x:c r="A369" s="296"/>
      <x:c r="B369" s="296"/>
      <x:c r="C369" s="296"/>
      <x:c r="D369" s="296"/>
      <x:c r="E369" s="296"/>
      <x:c r="F369" s="296"/>
      <x:c r="G369" s="296"/>
      <x:c r="H369" s="296"/>
      <x:c r="I369" s="296"/>
      <x:c r="J369" s="296"/>
      <x:c r="K369" s="296"/>
      <x:c r="L369" s="296"/>
      <x:c r="M369" s="296"/>
      <x:c r="N369" s="296"/>
      <x:c r="O369" s="296"/>
      <x:c r="P369" s="296"/>
      <x:c r="Q369" s="173"/>
      <x:c r="R369" s="173"/>
      <x:c r="S369" s="173"/>
      <x:c r="T369" s="173"/>
      <x:c r="U369" s="173"/>
      <x:c r="V369" s="173"/>
      <x:c r="W369" s="173"/>
      <x:c r="X369" s="173"/>
      <x:c r="Y369" s="173"/>
      <x:c r="Z369" s="173"/>
    </x:row>
    <x:row r="370" ht="15" hidden="0" customHeight="1">
      <x:c r="A370" s="296"/>
      <x:c r="B370" s="296"/>
      <x:c r="C370" s="296"/>
      <x:c r="D370" s="296"/>
      <x:c r="E370" s="296"/>
      <x:c r="F370" s="296"/>
      <x:c r="G370" s="296"/>
      <x:c r="H370" s="296"/>
      <x:c r="I370" s="296"/>
      <x:c r="J370" s="296"/>
      <x:c r="K370" s="296"/>
      <x:c r="L370" s="296"/>
      <x:c r="M370" s="296"/>
      <x:c r="N370" s="296"/>
      <x:c r="O370" s="296"/>
      <x:c r="P370" s="296"/>
      <x:c r="Q370" s="173"/>
      <x:c r="R370" s="173"/>
      <x:c r="S370" s="173"/>
      <x:c r="T370" s="173"/>
      <x:c r="U370" s="173"/>
      <x:c r="V370" s="173"/>
      <x:c r="W370" s="173"/>
      <x:c r="X370" s="173"/>
      <x:c r="Y370" s="173"/>
      <x:c r="Z370" s="173"/>
    </x:row>
    <x:row r="371" ht="15" hidden="0" customHeight="1">
      <x:c r="A371" s="296"/>
      <x:c r="B371" s="296"/>
      <x:c r="C371" s="296"/>
      <x:c r="D371" s="296"/>
      <x:c r="E371" s="296"/>
      <x:c r="F371" s="296"/>
      <x:c r="G371" s="296"/>
      <x:c r="H371" s="296"/>
      <x:c r="I371" s="296"/>
      <x:c r="J371" s="296"/>
      <x:c r="K371" s="296"/>
      <x:c r="L371" s="296"/>
      <x:c r="M371" s="296"/>
      <x:c r="N371" s="296"/>
      <x:c r="O371" s="296"/>
      <x:c r="P371" s="296"/>
      <x:c r="Q371" s="173"/>
      <x:c r="R371" s="173"/>
      <x:c r="S371" s="173"/>
      <x:c r="T371" s="173"/>
      <x:c r="U371" s="173"/>
      <x:c r="V371" s="173"/>
      <x:c r="W371" s="173"/>
      <x:c r="X371" s="173"/>
      <x:c r="Y371" s="173"/>
      <x:c r="Z371" s="173"/>
    </x:row>
    <x:row r="372" ht="15" hidden="0" customHeight="1">
      <x:c r="A372" s="296"/>
      <x:c r="B372" s="296"/>
      <x:c r="C372" s="296"/>
      <x:c r="D372" s="296"/>
      <x:c r="E372" s="296"/>
      <x:c r="F372" s="296"/>
      <x:c r="G372" s="296"/>
      <x:c r="H372" s="296"/>
      <x:c r="I372" s="296"/>
      <x:c r="J372" s="296"/>
      <x:c r="K372" s="296"/>
      <x:c r="L372" s="296"/>
      <x:c r="M372" s="296"/>
      <x:c r="N372" s="296"/>
      <x:c r="O372" s="296"/>
      <x:c r="P372" s="296"/>
      <x:c r="Q372" s="173"/>
      <x:c r="R372" s="173"/>
      <x:c r="S372" s="173"/>
      <x:c r="T372" s="173"/>
      <x:c r="U372" s="173"/>
      <x:c r="V372" s="173"/>
      <x:c r="W372" s="173"/>
      <x:c r="X372" s="173"/>
      <x:c r="Y372" s="173"/>
      <x:c r="Z372" s="173"/>
    </x:row>
    <x:row r="373" ht="15" hidden="0" customHeight="1">
      <x:c r="A373" s="296"/>
      <x:c r="B373" s="296"/>
      <x:c r="C373" s="296"/>
      <x:c r="D373" s="296"/>
      <x:c r="E373" s="296"/>
      <x:c r="F373" s="296"/>
      <x:c r="G373" s="296"/>
      <x:c r="H373" s="296"/>
      <x:c r="I373" s="296"/>
      <x:c r="J373" s="296"/>
      <x:c r="K373" s="296"/>
      <x:c r="L373" s="296"/>
      <x:c r="M373" s="296"/>
      <x:c r="N373" s="296"/>
      <x:c r="O373" s="296"/>
      <x:c r="P373" s="296"/>
      <x:c r="Q373" s="173"/>
      <x:c r="R373" s="173"/>
      <x:c r="S373" s="173"/>
      <x:c r="T373" s="173"/>
      <x:c r="U373" s="173"/>
      <x:c r="V373" s="173"/>
      <x:c r="W373" s="173"/>
      <x:c r="X373" s="173"/>
      <x:c r="Y373" s="173"/>
      <x:c r="Z373" s="173"/>
    </x:row>
    <x:row r="374" ht="15" hidden="0" customHeight="1">
      <x:c r="A374" s="296"/>
      <x:c r="B374" s="296"/>
      <x:c r="C374" s="296"/>
      <x:c r="D374" s="296"/>
      <x:c r="E374" s="296"/>
      <x:c r="F374" s="296"/>
      <x:c r="G374" s="296"/>
      <x:c r="H374" s="296"/>
      <x:c r="I374" s="296"/>
      <x:c r="J374" s="296"/>
      <x:c r="K374" s="296"/>
      <x:c r="L374" s="296"/>
      <x:c r="M374" s="296"/>
      <x:c r="N374" s="296"/>
      <x:c r="O374" s="296"/>
      <x:c r="P374" s="296"/>
      <x:c r="Q374" s="173"/>
      <x:c r="R374" s="173"/>
      <x:c r="S374" s="173"/>
      <x:c r="T374" s="173"/>
      <x:c r="U374" s="173"/>
      <x:c r="V374" s="173"/>
      <x:c r="W374" s="173"/>
      <x:c r="X374" s="173"/>
      <x:c r="Y374" s="173"/>
      <x:c r="Z374" s="173"/>
    </x:row>
    <x:row r="375" ht="15" hidden="0" customHeight="1">
      <x:c r="A375" s="296"/>
      <x:c r="B375" s="296"/>
      <x:c r="C375" s="296"/>
      <x:c r="D375" s="296"/>
      <x:c r="E375" s="296"/>
      <x:c r="F375" s="296"/>
      <x:c r="G375" s="296"/>
      <x:c r="H375" s="296"/>
      <x:c r="I375" s="296"/>
      <x:c r="J375" s="296"/>
      <x:c r="K375" s="296"/>
      <x:c r="L375" s="296"/>
      <x:c r="M375" s="296"/>
      <x:c r="N375" s="296"/>
      <x:c r="O375" s="296"/>
      <x:c r="P375" s="296"/>
      <x:c r="Q375" s="173"/>
      <x:c r="R375" s="173"/>
      <x:c r="S375" s="173"/>
      <x:c r="T375" s="173"/>
      <x:c r="U375" s="173"/>
      <x:c r="V375" s="173"/>
      <x:c r="W375" s="173"/>
      <x:c r="X375" s="173"/>
      <x:c r="Y375" s="173"/>
      <x:c r="Z375" s="173"/>
    </x:row>
    <x:row r="376" ht="15" hidden="0" customHeight="1">
      <x:c r="A376" s="296"/>
      <x:c r="B376" s="296"/>
      <x:c r="C376" s="296"/>
      <x:c r="D376" s="296"/>
      <x:c r="E376" s="296"/>
      <x:c r="F376" s="296"/>
      <x:c r="G376" s="296"/>
      <x:c r="H376" s="296"/>
      <x:c r="I376" s="296"/>
      <x:c r="J376" s="296"/>
      <x:c r="K376" s="296"/>
      <x:c r="L376" s="296"/>
      <x:c r="M376" s="296"/>
      <x:c r="N376" s="296"/>
      <x:c r="O376" s="296"/>
      <x:c r="P376" s="296"/>
      <x:c r="Q376" s="173"/>
      <x:c r="R376" s="173"/>
      <x:c r="S376" s="173"/>
      <x:c r="T376" s="173"/>
      <x:c r="U376" s="173"/>
      <x:c r="V376" s="173"/>
      <x:c r="W376" s="173"/>
      <x:c r="X376" s="173"/>
      <x:c r="Y376" s="173"/>
      <x:c r="Z376" s="173"/>
    </x:row>
    <x:row r="377" ht="15" hidden="0" customHeight="1">
      <x:c r="A377" s="296"/>
      <x:c r="B377" s="296"/>
      <x:c r="C377" s="296"/>
      <x:c r="D377" s="296"/>
      <x:c r="E377" s="296"/>
      <x:c r="F377" s="296"/>
      <x:c r="G377" s="296"/>
      <x:c r="H377" s="296"/>
      <x:c r="I377" s="296"/>
      <x:c r="J377" s="296"/>
      <x:c r="K377" s="296"/>
      <x:c r="L377" s="296"/>
      <x:c r="M377" s="296"/>
      <x:c r="N377" s="296"/>
      <x:c r="O377" s="296"/>
      <x:c r="P377" s="296"/>
      <x:c r="Q377" s="173"/>
      <x:c r="R377" s="173"/>
      <x:c r="S377" s="173"/>
      <x:c r="T377" s="173"/>
      <x:c r="U377" s="173"/>
      <x:c r="V377" s="173"/>
      <x:c r="W377" s="173"/>
      <x:c r="X377" s="173"/>
      <x:c r="Y377" s="173"/>
      <x:c r="Z377" s="173"/>
    </x:row>
    <x:row r="378" ht="15" hidden="0" customHeight="1">
      <x:c r="A378" s="296"/>
      <x:c r="B378" s="296"/>
      <x:c r="C378" s="296"/>
      <x:c r="D378" s="296"/>
      <x:c r="E378" s="296"/>
      <x:c r="F378" s="296"/>
      <x:c r="G378" s="296"/>
      <x:c r="H378" s="296"/>
      <x:c r="I378" s="296"/>
      <x:c r="J378" s="296"/>
      <x:c r="K378" s="296"/>
      <x:c r="L378" s="296"/>
      <x:c r="M378" s="296"/>
      <x:c r="N378" s="296"/>
      <x:c r="O378" s="296"/>
      <x:c r="P378" s="296"/>
      <x:c r="Q378" s="173"/>
      <x:c r="R378" s="173"/>
      <x:c r="S378" s="173"/>
      <x:c r="T378" s="173"/>
      <x:c r="U378" s="173"/>
      <x:c r="V378" s="173"/>
      <x:c r="W378" s="173"/>
      <x:c r="X378" s="173"/>
      <x:c r="Y378" s="173"/>
      <x:c r="Z378" s="173"/>
    </x:row>
    <x:row r="379" ht="15" hidden="0" customHeight="1">
      <x:c r="A379" s="296"/>
      <x:c r="B379" s="296"/>
      <x:c r="C379" s="296"/>
      <x:c r="D379" s="296"/>
      <x:c r="E379" s="296"/>
      <x:c r="F379" s="296"/>
      <x:c r="G379" s="296"/>
      <x:c r="H379" s="296"/>
      <x:c r="I379" s="296"/>
      <x:c r="J379" s="296"/>
      <x:c r="K379" s="296"/>
      <x:c r="L379" s="296"/>
      <x:c r="M379" s="296"/>
      <x:c r="N379" s="296"/>
      <x:c r="O379" s="296"/>
      <x:c r="P379" s="296"/>
      <x:c r="Q379" s="173"/>
      <x:c r="R379" s="173"/>
      <x:c r="S379" s="173"/>
      <x:c r="T379" s="173"/>
      <x:c r="U379" s="173"/>
      <x:c r="V379" s="173"/>
      <x:c r="W379" s="173"/>
      <x:c r="X379" s="173"/>
      <x:c r="Y379" s="173"/>
      <x:c r="Z379" s="173"/>
    </x:row>
    <x:row r="380" ht="15" hidden="0" customHeight="1">
      <x:c r="A380" s="296"/>
      <x:c r="B380" s="296"/>
      <x:c r="C380" s="296"/>
      <x:c r="D380" s="296"/>
      <x:c r="E380" s="296"/>
      <x:c r="F380" s="296"/>
      <x:c r="G380" s="296"/>
      <x:c r="H380" s="296"/>
      <x:c r="I380" s="296"/>
      <x:c r="J380" s="296"/>
      <x:c r="K380" s="296"/>
      <x:c r="L380" s="296"/>
      <x:c r="M380" s="296"/>
      <x:c r="N380" s="296"/>
      <x:c r="O380" s="296"/>
      <x:c r="P380" s="296"/>
      <x:c r="Q380" s="173"/>
      <x:c r="R380" s="173"/>
      <x:c r="S380" s="173"/>
      <x:c r="T380" s="173"/>
      <x:c r="U380" s="173"/>
      <x:c r="V380" s="173"/>
      <x:c r="W380" s="173"/>
      <x:c r="X380" s="173"/>
      <x:c r="Y380" s="173"/>
      <x:c r="Z380" s="173"/>
    </x:row>
    <x:row r="381" ht="15" hidden="0" customHeight="1">
      <x:c r="A381" s="296"/>
      <x:c r="B381" s="296"/>
      <x:c r="C381" s="296"/>
      <x:c r="D381" s="296"/>
      <x:c r="E381" s="296"/>
      <x:c r="F381" s="296"/>
      <x:c r="G381" s="296"/>
      <x:c r="H381" s="296"/>
      <x:c r="I381" s="296"/>
      <x:c r="J381" s="296"/>
      <x:c r="K381" s="296"/>
      <x:c r="L381" s="296"/>
      <x:c r="M381" s="296"/>
      <x:c r="N381" s="296"/>
      <x:c r="O381" s="296"/>
      <x:c r="P381" s="296"/>
      <x:c r="Q381" s="173"/>
      <x:c r="R381" s="173"/>
      <x:c r="S381" s="173"/>
      <x:c r="T381" s="173"/>
      <x:c r="U381" s="173"/>
      <x:c r="V381" s="173"/>
      <x:c r="W381" s="173"/>
      <x:c r="X381" s="173"/>
      <x:c r="Y381" s="173"/>
      <x:c r="Z381" s="173"/>
    </x:row>
    <x:row r="382" ht="15" hidden="0" customHeight="1">
      <x:c r="A382" s="296"/>
      <x:c r="B382" s="296"/>
      <x:c r="C382" s="296"/>
      <x:c r="D382" s="296"/>
      <x:c r="E382" s="296"/>
      <x:c r="F382" s="296"/>
      <x:c r="G382" s="296"/>
      <x:c r="H382" s="296"/>
      <x:c r="I382" s="296"/>
      <x:c r="J382" s="296"/>
      <x:c r="K382" s="296"/>
      <x:c r="L382" s="296"/>
      <x:c r="M382" s="296"/>
      <x:c r="N382" s="296"/>
      <x:c r="O382" s="296"/>
      <x:c r="P382" s="296"/>
      <x:c r="Q382" s="173"/>
      <x:c r="R382" s="173"/>
      <x:c r="S382" s="173"/>
      <x:c r="T382" s="173"/>
      <x:c r="U382" s="173"/>
      <x:c r="V382" s="173"/>
      <x:c r="W382" s="173"/>
      <x:c r="X382" s="173"/>
      <x:c r="Y382" s="173"/>
      <x:c r="Z382" s="173"/>
    </x:row>
    <x:row r="383" ht="15" hidden="0" customHeight="1">
      <x:c r="A383" s="296"/>
      <x:c r="B383" s="296"/>
      <x:c r="C383" s="296"/>
      <x:c r="D383" s="296"/>
      <x:c r="E383" s="296"/>
      <x:c r="F383" s="296"/>
      <x:c r="G383" s="296"/>
      <x:c r="H383" s="296"/>
      <x:c r="I383" s="296"/>
      <x:c r="J383" s="296"/>
      <x:c r="K383" s="296"/>
      <x:c r="L383" s="296"/>
      <x:c r="M383" s="296"/>
      <x:c r="N383" s="296"/>
      <x:c r="O383" s="296"/>
      <x:c r="P383" s="296"/>
      <x:c r="Q383" s="173"/>
      <x:c r="R383" s="173"/>
      <x:c r="S383" s="173"/>
      <x:c r="T383" s="173"/>
      <x:c r="U383" s="173"/>
      <x:c r="V383" s="173"/>
      <x:c r="W383" s="173"/>
      <x:c r="X383" s="173"/>
      <x:c r="Y383" s="173"/>
      <x:c r="Z383" s="173"/>
    </x:row>
    <x:row r="384" ht="15" hidden="0" customHeight="1">
      <x:c r="A384" s="296"/>
      <x:c r="B384" s="296"/>
      <x:c r="C384" s="296"/>
      <x:c r="D384" s="296"/>
      <x:c r="E384" s="296"/>
      <x:c r="F384" s="296"/>
      <x:c r="G384" s="296"/>
      <x:c r="H384" s="296"/>
      <x:c r="I384" s="296"/>
      <x:c r="J384" s="296"/>
      <x:c r="K384" s="296"/>
      <x:c r="L384" s="296"/>
      <x:c r="M384" s="296"/>
      <x:c r="N384" s="296"/>
      <x:c r="O384" s="296"/>
      <x:c r="P384" s="296"/>
      <x:c r="Q384" s="173"/>
      <x:c r="R384" s="173"/>
      <x:c r="S384" s="173"/>
      <x:c r="T384" s="173"/>
      <x:c r="U384" s="173"/>
      <x:c r="V384" s="173"/>
      <x:c r="W384" s="173"/>
      <x:c r="X384" s="173"/>
      <x:c r="Y384" s="173"/>
      <x:c r="Z384" s="173"/>
    </x:row>
    <x:row r="385" ht="15" hidden="0" customHeight="1">
      <x:c r="A385" s="296"/>
      <x:c r="B385" s="296"/>
      <x:c r="C385" s="296"/>
      <x:c r="D385" s="296"/>
      <x:c r="E385" s="296"/>
      <x:c r="F385" s="296"/>
      <x:c r="G385" s="296"/>
      <x:c r="H385" s="296"/>
      <x:c r="I385" s="296"/>
      <x:c r="J385" s="296"/>
      <x:c r="K385" s="296"/>
      <x:c r="L385" s="296"/>
      <x:c r="M385" s="296"/>
      <x:c r="N385" s="296"/>
      <x:c r="O385" s="296"/>
      <x:c r="P385" s="296"/>
      <x:c r="Q385" s="173"/>
      <x:c r="R385" s="173"/>
      <x:c r="S385" s="173"/>
      <x:c r="T385" s="173"/>
      <x:c r="U385" s="173"/>
      <x:c r="V385" s="173"/>
      <x:c r="W385" s="173"/>
      <x:c r="X385" s="173"/>
      <x:c r="Y385" s="173"/>
      <x:c r="Z385" s="173"/>
    </x:row>
    <x:row r="386" ht="15" hidden="0" customHeight="1">
      <x:c r="A386" s="296"/>
      <x:c r="B386" s="296"/>
      <x:c r="C386" s="296"/>
      <x:c r="D386" s="296"/>
      <x:c r="E386" s="296"/>
      <x:c r="F386" s="296"/>
      <x:c r="G386" s="296"/>
      <x:c r="H386" s="296"/>
      <x:c r="I386" s="296"/>
      <x:c r="J386" s="296"/>
      <x:c r="K386" s="296"/>
      <x:c r="L386" s="296"/>
      <x:c r="M386" s="296"/>
      <x:c r="N386" s="296"/>
      <x:c r="O386" s="296"/>
      <x:c r="P386" s="296"/>
      <x:c r="Q386" s="173"/>
      <x:c r="R386" s="173"/>
      <x:c r="S386" s="173"/>
      <x:c r="T386" s="173"/>
      <x:c r="U386" s="173"/>
      <x:c r="V386" s="173"/>
      <x:c r="W386" s="173"/>
      <x:c r="X386" s="173"/>
      <x:c r="Y386" s="173"/>
      <x:c r="Z386" s="173"/>
    </x:row>
    <x:row r="387" ht="15" hidden="0" customHeight="1">
      <x:c r="A387" s="296"/>
      <x:c r="B387" s="296"/>
      <x:c r="C387" s="296"/>
      <x:c r="D387" s="296"/>
      <x:c r="E387" s="296"/>
      <x:c r="F387" s="296"/>
      <x:c r="G387" s="296"/>
      <x:c r="H387" s="296"/>
      <x:c r="I387" s="296"/>
      <x:c r="J387" s="296"/>
      <x:c r="K387" s="296"/>
      <x:c r="L387" s="296"/>
      <x:c r="M387" s="296"/>
      <x:c r="N387" s="296"/>
      <x:c r="O387" s="296"/>
      <x:c r="P387" s="296"/>
      <x:c r="Q387" s="173"/>
      <x:c r="R387" s="173"/>
      <x:c r="S387" s="173"/>
      <x:c r="T387" s="173"/>
      <x:c r="U387" s="173"/>
      <x:c r="V387" s="173"/>
      <x:c r="W387" s="173"/>
      <x:c r="X387" s="173"/>
      <x:c r="Y387" s="173"/>
      <x:c r="Z387" s="173"/>
    </x:row>
    <x:row r="388" ht="15" hidden="0" customHeight="1">
      <x:c r="A388" s="296"/>
      <x:c r="B388" s="296"/>
      <x:c r="C388" s="296"/>
      <x:c r="D388" s="296"/>
      <x:c r="E388" s="296"/>
      <x:c r="F388" s="296"/>
      <x:c r="G388" s="296"/>
      <x:c r="H388" s="296"/>
      <x:c r="I388" s="296"/>
      <x:c r="J388" s="296"/>
      <x:c r="K388" s="296"/>
      <x:c r="L388" s="296"/>
      <x:c r="M388" s="296"/>
      <x:c r="N388" s="296"/>
      <x:c r="O388" s="296"/>
      <x:c r="P388" s="296"/>
      <x:c r="Q388" s="173"/>
      <x:c r="R388" s="173"/>
      <x:c r="S388" s="173"/>
      <x:c r="T388" s="173"/>
      <x:c r="U388" s="173"/>
      <x:c r="V388" s="173"/>
      <x:c r="W388" s="173"/>
      <x:c r="X388" s="173"/>
      <x:c r="Y388" s="173"/>
      <x:c r="Z388" s="173"/>
    </x:row>
    <x:row r="389" ht="15" hidden="0" customHeight="1">
      <x:c r="A389" s="296"/>
      <x:c r="B389" s="296"/>
      <x:c r="C389" s="296"/>
      <x:c r="D389" s="296"/>
      <x:c r="E389" s="296"/>
      <x:c r="F389" s="296"/>
      <x:c r="G389" s="296"/>
      <x:c r="H389" s="296"/>
      <x:c r="I389" s="296"/>
      <x:c r="J389" s="296"/>
      <x:c r="K389" s="296"/>
      <x:c r="L389" s="296"/>
      <x:c r="M389" s="296"/>
      <x:c r="N389" s="296"/>
      <x:c r="O389" s="296"/>
      <x:c r="P389" s="296"/>
      <x:c r="Q389" s="173"/>
      <x:c r="R389" s="173"/>
      <x:c r="S389" s="173"/>
      <x:c r="T389" s="173"/>
      <x:c r="U389" s="173"/>
      <x:c r="V389" s="173"/>
      <x:c r="W389" s="173"/>
      <x:c r="X389" s="173"/>
      <x:c r="Y389" s="173"/>
      <x:c r="Z389" s="173"/>
    </x:row>
    <x:row r="390" ht="15" hidden="0" customHeight="1">
      <x:c r="A390" s="296"/>
      <x:c r="B390" s="296"/>
      <x:c r="C390" s="296"/>
      <x:c r="D390" s="296"/>
      <x:c r="E390" s="296"/>
      <x:c r="F390" s="296"/>
      <x:c r="G390" s="296"/>
      <x:c r="H390" s="296"/>
      <x:c r="I390" s="296"/>
      <x:c r="J390" s="296"/>
      <x:c r="K390" s="296"/>
      <x:c r="L390" s="296"/>
      <x:c r="M390" s="296"/>
      <x:c r="N390" s="296"/>
      <x:c r="O390" s="296"/>
      <x:c r="P390" s="296"/>
      <x:c r="Q390" s="173"/>
      <x:c r="R390" s="173"/>
      <x:c r="S390" s="173"/>
      <x:c r="T390" s="173"/>
      <x:c r="U390" s="173"/>
      <x:c r="V390" s="173"/>
      <x:c r="W390" s="173"/>
      <x:c r="X390" s="173"/>
      <x:c r="Y390" s="173"/>
      <x:c r="Z390" s="173"/>
    </x:row>
    <x:row r="391" ht="15" hidden="0" customHeight="1">
      <x:c r="A391" s="296"/>
      <x:c r="B391" s="296"/>
      <x:c r="C391" s="296"/>
      <x:c r="D391" s="296"/>
      <x:c r="E391" s="296"/>
      <x:c r="F391" s="296"/>
      <x:c r="G391" s="296"/>
      <x:c r="H391" s="296"/>
      <x:c r="I391" s="296"/>
      <x:c r="J391" s="296"/>
      <x:c r="K391" s="296"/>
      <x:c r="L391" s="296"/>
      <x:c r="M391" s="296"/>
      <x:c r="N391" s="296"/>
      <x:c r="O391" s="296"/>
      <x:c r="P391" s="296"/>
      <x:c r="Q391" s="173"/>
      <x:c r="R391" s="173"/>
      <x:c r="S391" s="173"/>
      <x:c r="T391" s="173"/>
      <x:c r="U391" s="173"/>
      <x:c r="V391" s="173"/>
      <x:c r="W391" s="173"/>
      <x:c r="X391" s="173"/>
      <x:c r="Y391" s="173"/>
      <x:c r="Z391" s="173"/>
    </x:row>
    <x:row r="392" ht="15" hidden="0" customHeight="1">
      <x:c r="A392" s="296"/>
      <x:c r="B392" s="296"/>
      <x:c r="C392" s="296"/>
      <x:c r="D392" s="296"/>
      <x:c r="E392" s="296"/>
      <x:c r="F392" s="296"/>
      <x:c r="G392" s="296"/>
      <x:c r="H392" s="296"/>
      <x:c r="I392" s="296"/>
      <x:c r="J392" s="296"/>
      <x:c r="K392" s="296"/>
      <x:c r="L392" s="296"/>
      <x:c r="M392" s="296"/>
      <x:c r="N392" s="296"/>
      <x:c r="O392" s="296"/>
      <x:c r="P392" s="296"/>
      <x:c r="Q392" s="173"/>
      <x:c r="R392" s="173"/>
      <x:c r="S392" s="173"/>
      <x:c r="T392" s="173"/>
      <x:c r="U392" s="173"/>
      <x:c r="V392" s="173"/>
      <x:c r="W392" s="173"/>
      <x:c r="X392" s="173"/>
      <x:c r="Y392" s="173"/>
      <x:c r="Z392" s="173"/>
    </x:row>
    <x:row r="393" ht="15" hidden="0" customHeight="1">
      <x:c r="A393" s="296"/>
      <x:c r="B393" s="296"/>
      <x:c r="C393" s="296"/>
      <x:c r="D393" s="296"/>
      <x:c r="E393" s="296"/>
      <x:c r="F393" s="296"/>
      <x:c r="G393" s="296"/>
      <x:c r="H393" s="296"/>
      <x:c r="I393" s="296"/>
      <x:c r="J393" s="296"/>
      <x:c r="K393" s="296"/>
      <x:c r="L393" s="296"/>
      <x:c r="M393" s="296"/>
      <x:c r="N393" s="296"/>
      <x:c r="O393" s="296"/>
      <x:c r="P393" s="296"/>
      <x:c r="Q393" s="173"/>
      <x:c r="R393" s="173"/>
      <x:c r="S393" s="173"/>
      <x:c r="T393" s="173"/>
      <x:c r="U393" s="173"/>
      <x:c r="V393" s="173"/>
      <x:c r="W393" s="173"/>
      <x:c r="X393" s="173"/>
      <x:c r="Y393" s="173"/>
      <x:c r="Z393" s="173"/>
    </x:row>
    <x:row r="394" ht="15" hidden="0" customHeight="1">
      <x:c r="A394" s="296"/>
      <x:c r="B394" s="296"/>
      <x:c r="C394" s="296"/>
      <x:c r="D394" s="296"/>
      <x:c r="E394" s="296"/>
      <x:c r="F394" s="296"/>
      <x:c r="G394" s="296"/>
      <x:c r="H394" s="296"/>
      <x:c r="I394" s="296"/>
      <x:c r="J394" s="296"/>
      <x:c r="K394" s="296"/>
      <x:c r="L394" s="296"/>
      <x:c r="M394" s="296"/>
      <x:c r="N394" s="296"/>
      <x:c r="O394" s="296"/>
      <x:c r="P394" s="296"/>
      <x:c r="Q394" s="173"/>
      <x:c r="R394" s="173"/>
      <x:c r="S394" s="173"/>
      <x:c r="T394" s="173"/>
      <x:c r="U394" s="173"/>
      <x:c r="V394" s="173"/>
      <x:c r="W394" s="173"/>
      <x:c r="X394" s="173"/>
      <x:c r="Y394" s="173"/>
      <x:c r="Z394" s="173"/>
    </x:row>
    <x:row r="395" ht="15" hidden="0" customHeight="1">
      <x:c r="A395" s="296"/>
      <x:c r="B395" s="296"/>
      <x:c r="C395" s="296"/>
      <x:c r="D395" s="296"/>
      <x:c r="E395" s="296"/>
      <x:c r="F395" s="296"/>
      <x:c r="G395" s="296"/>
      <x:c r="H395" s="296"/>
      <x:c r="I395" s="296"/>
      <x:c r="J395" s="296"/>
      <x:c r="K395" s="296"/>
      <x:c r="L395" s="296"/>
      <x:c r="M395" s="296"/>
      <x:c r="N395" s="296"/>
      <x:c r="O395" s="296"/>
      <x:c r="P395" s="296"/>
      <x:c r="Q395" s="173"/>
      <x:c r="R395" s="173"/>
      <x:c r="S395" s="173"/>
      <x:c r="T395" s="173"/>
      <x:c r="U395" s="173"/>
      <x:c r="V395" s="173"/>
      <x:c r="W395" s="173"/>
      <x:c r="X395" s="173"/>
      <x:c r="Y395" s="173"/>
      <x:c r="Z395" s="173"/>
    </x:row>
    <x:row r="396" ht="15" hidden="0" customHeight="1">
      <x:c r="A396" s="296"/>
      <x:c r="B396" s="296"/>
      <x:c r="C396" s="296"/>
      <x:c r="D396" s="296"/>
      <x:c r="E396" s="296"/>
      <x:c r="F396" s="296"/>
      <x:c r="G396" s="296"/>
      <x:c r="H396" s="296"/>
      <x:c r="I396" s="296"/>
      <x:c r="J396" s="296"/>
      <x:c r="K396" s="296"/>
      <x:c r="L396" s="296"/>
      <x:c r="M396" s="296"/>
      <x:c r="N396" s="296"/>
      <x:c r="O396" s="296"/>
      <x:c r="P396" s="296"/>
      <x:c r="Q396" s="173"/>
      <x:c r="R396" s="173"/>
      <x:c r="S396" s="173"/>
      <x:c r="T396" s="173"/>
      <x:c r="U396" s="173"/>
      <x:c r="V396" s="173"/>
      <x:c r="W396" s="173"/>
      <x:c r="X396" s="173"/>
      <x:c r="Y396" s="173"/>
      <x:c r="Z396" s="173"/>
    </x:row>
    <x:row r="397" ht="15" hidden="0" customHeight="1">
      <x:c r="A397" s="296"/>
      <x:c r="B397" s="296"/>
      <x:c r="C397" s="296"/>
      <x:c r="D397" s="296"/>
      <x:c r="E397" s="296"/>
      <x:c r="F397" s="296"/>
      <x:c r="G397" s="296"/>
      <x:c r="H397" s="296"/>
      <x:c r="I397" s="296"/>
      <x:c r="J397" s="296"/>
      <x:c r="K397" s="296"/>
      <x:c r="L397" s="296"/>
      <x:c r="M397" s="296"/>
      <x:c r="N397" s="296"/>
      <x:c r="O397" s="296"/>
      <x:c r="P397" s="296"/>
      <x:c r="Q397" s="173"/>
      <x:c r="R397" s="173"/>
      <x:c r="S397" s="173"/>
      <x:c r="T397" s="173"/>
      <x:c r="U397" s="173"/>
      <x:c r="V397" s="173"/>
      <x:c r="W397" s="173"/>
      <x:c r="X397" s="173"/>
      <x:c r="Y397" s="173"/>
      <x:c r="Z397" s="173"/>
    </x:row>
    <x:row r="398" ht="15" hidden="0" customHeight="1">
      <x:c r="A398" s="296"/>
      <x:c r="B398" s="296"/>
      <x:c r="C398" s="296"/>
      <x:c r="D398" s="296"/>
      <x:c r="E398" s="296"/>
      <x:c r="F398" s="296"/>
      <x:c r="G398" s="296"/>
      <x:c r="H398" s="296"/>
      <x:c r="I398" s="296"/>
      <x:c r="J398" s="296"/>
      <x:c r="K398" s="296"/>
      <x:c r="L398" s="296"/>
      <x:c r="M398" s="296"/>
      <x:c r="N398" s="296"/>
      <x:c r="O398" s="296"/>
      <x:c r="P398" s="296"/>
      <x:c r="Q398" s="173"/>
      <x:c r="R398" s="173"/>
      <x:c r="S398" s="173"/>
      <x:c r="T398" s="173"/>
      <x:c r="U398" s="173"/>
      <x:c r="V398" s="173"/>
      <x:c r="W398" s="173"/>
      <x:c r="X398" s="173"/>
      <x:c r="Y398" s="173"/>
      <x:c r="Z398" s="173"/>
    </x:row>
    <x:row r="399" ht="15" hidden="0" customHeight="1">
      <x:c r="A399" s="296"/>
      <x:c r="B399" s="296"/>
      <x:c r="C399" s="296"/>
      <x:c r="D399" s="296"/>
      <x:c r="E399" s="296"/>
      <x:c r="F399" s="296"/>
      <x:c r="G399" s="296"/>
      <x:c r="H399" s="296"/>
      <x:c r="I399" s="296"/>
      <x:c r="J399" s="296"/>
      <x:c r="K399" s="296"/>
      <x:c r="L399" s="296"/>
      <x:c r="M399" s="296"/>
      <x:c r="N399" s="296"/>
      <x:c r="O399" s="296"/>
      <x:c r="P399" s="296"/>
      <x:c r="Q399" s="173"/>
      <x:c r="R399" s="173"/>
      <x:c r="S399" s="173"/>
      <x:c r="T399" s="173"/>
      <x:c r="U399" s="173"/>
      <x:c r="V399" s="173"/>
      <x:c r="W399" s="173"/>
      <x:c r="X399" s="173"/>
      <x:c r="Y399" s="173"/>
      <x:c r="Z399" s="173"/>
    </x:row>
    <x:row r="400" ht="15" hidden="0" customHeight="1">
      <x:c r="A400" s="296"/>
      <x:c r="B400" s="296"/>
      <x:c r="C400" s="296"/>
      <x:c r="D400" s="296"/>
      <x:c r="E400" s="296"/>
      <x:c r="F400" s="296"/>
      <x:c r="G400" s="296"/>
      <x:c r="H400" s="296"/>
      <x:c r="I400" s="296"/>
      <x:c r="J400" s="296"/>
      <x:c r="K400" s="296"/>
      <x:c r="L400" s="296"/>
      <x:c r="M400" s="296"/>
      <x:c r="N400" s="296"/>
      <x:c r="O400" s="296"/>
      <x:c r="P400" s="296"/>
      <x:c r="Q400" s="173"/>
      <x:c r="R400" s="173"/>
      <x:c r="S400" s="173"/>
      <x:c r="T400" s="173"/>
      <x:c r="U400" s="173"/>
      <x:c r="V400" s="173"/>
      <x:c r="W400" s="173"/>
      <x:c r="X400" s="173"/>
      <x:c r="Y400" s="173"/>
      <x:c r="Z400" s="173"/>
    </x:row>
    <x:row r="401" ht="15" hidden="0" customHeight="1">
      <x:c r="A401" s="296"/>
      <x:c r="B401" s="296"/>
      <x:c r="C401" s="296"/>
      <x:c r="D401" s="296"/>
      <x:c r="E401" s="296"/>
      <x:c r="F401" s="296"/>
      <x:c r="G401" s="296"/>
      <x:c r="H401" s="296"/>
      <x:c r="I401" s="296"/>
      <x:c r="J401" s="296"/>
      <x:c r="K401" s="296"/>
      <x:c r="L401" s="296"/>
      <x:c r="M401" s="296"/>
      <x:c r="N401" s="296"/>
      <x:c r="O401" s="296"/>
      <x:c r="P401" s="296"/>
      <x:c r="Q401" s="173"/>
      <x:c r="R401" s="173"/>
      <x:c r="S401" s="173"/>
      <x:c r="T401" s="173"/>
      <x:c r="U401" s="173"/>
      <x:c r="V401" s="173"/>
      <x:c r="W401" s="173"/>
      <x:c r="X401" s="173"/>
      <x:c r="Y401" s="173"/>
      <x:c r="Z401" s="173"/>
    </x:row>
    <x:row r="402" ht="15" hidden="0" customHeight="1">
      <x:c r="A402" s="296"/>
      <x:c r="B402" s="296"/>
      <x:c r="C402" s="296"/>
      <x:c r="D402" s="296"/>
      <x:c r="E402" s="296"/>
      <x:c r="F402" s="296"/>
      <x:c r="G402" s="296"/>
      <x:c r="H402" s="296"/>
      <x:c r="I402" s="296"/>
      <x:c r="J402" s="296"/>
      <x:c r="K402" s="296"/>
      <x:c r="L402" s="296"/>
      <x:c r="M402" s="296"/>
      <x:c r="N402" s="296"/>
      <x:c r="O402" s="296"/>
      <x:c r="P402" s="296"/>
      <x:c r="Q402" s="173"/>
      <x:c r="R402" s="173"/>
      <x:c r="S402" s="173"/>
      <x:c r="T402" s="173"/>
      <x:c r="U402" s="173"/>
      <x:c r="V402" s="173"/>
      <x:c r="W402" s="173"/>
      <x:c r="X402" s="173"/>
      <x:c r="Y402" s="173"/>
      <x:c r="Z402" s="173"/>
    </x:row>
    <x:row r="403" ht="15" hidden="0" customHeight="1">
      <x:c r="A403" s="296"/>
      <x:c r="B403" s="296"/>
      <x:c r="C403" s="296"/>
      <x:c r="D403" s="296"/>
      <x:c r="E403" s="296"/>
      <x:c r="F403" s="296"/>
      <x:c r="G403" s="296"/>
      <x:c r="H403" s="296"/>
      <x:c r="I403" s="296"/>
      <x:c r="J403" s="296"/>
      <x:c r="K403" s="296"/>
      <x:c r="L403" s="296"/>
      <x:c r="M403" s="296"/>
      <x:c r="N403" s="296"/>
      <x:c r="O403" s="296"/>
      <x:c r="P403" s="296"/>
      <x:c r="Q403" s="173"/>
      <x:c r="R403" s="173"/>
      <x:c r="S403" s="173"/>
      <x:c r="T403" s="173"/>
      <x:c r="U403" s="173"/>
      <x:c r="V403" s="173"/>
      <x:c r="W403" s="173"/>
      <x:c r="X403" s="173"/>
      <x:c r="Y403" s="173"/>
      <x:c r="Z403" s="173"/>
    </x:row>
    <x:row r="404" ht="15" hidden="0" customHeight="1">
      <x:c r="A404" s="296"/>
      <x:c r="B404" s="296"/>
      <x:c r="C404" s="296"/>
      <x:c r="D404" s="296"/>
      <x:c r="E404" s="296"/>
      <x:c r="F404" s="296"/>
      <x:c r="G404" s="296"/>
      <x:c r="H404" s="296"/>
      <x:c r="I404" s="296"/>
      <x:c r="J404" s="296"/>
      <x:c r="K404" s="296"/>
      <x:c r="L404" s="296"/>
      <x:c r="M404" s="296"/>
      <x:c r="N404" s="296"/>
      <x:c r="O404" s="296"/>
      <x:c r="P404" s="296"/>
      <x:c r="Q404" s="173"/>
      <x:c r="R404" s="173"/>
      <x:c r="S404" s="173"/>
      <x:c r="T404" s="173"/>
      <x:c r="U404" s="173"/>
      <x:c r="V404" s="173"/>
      <x:c r="W404" s="173"/>
      <x:c r="X404" s="173"/>
      <x:c r="Y404" s="173"/>
      <x:c r="Z404" s="173"/>
    </x:row>
    <x:row r="405" ht="15" hidden="0" customHeight="1">
      <x:c r="A405" s="296"/>
      <x:c r="B405" s="296"/>
      <x:c r="C405" s="296"/>
      <x:c r="D405" s="296"/>
      <x:c r="E405" s="296"/>
      <x:c r="F405" s="296"/>
      <x:c r="G405" s="296"/>
      <x:c r="H405" s="296"/>
      <x:c r="I405" s="296"/>
      <x:c r="J405" s="296"/>
      <x:c r="K405" s="296"/>
      <x:c r="L405" s="296"/>
      <x:c r="M405" s="296"/>
      <x:c r="N405" s="296"/>
      <x:c r="O405" s="296"/>
      <x:c r="P405" s="296"/>
      <x:c r="Q405" s="173"/>
      <x:c r="R405" s="173"/>
      <x:c r="S405" s="173"/>
      <x:c r="T405" s="173"/>
      <x:c r="U405" s="173"/>
      <x:c r="V405" s="173"/>
      <x:c r="W405" s="173"/>
      <x:c r="X405" s="173"/>
      <x:c r="Y405" s="173"/>
      <x:c r="Z405" s="173"/>
    </x:row>
    <x:row r="406" ht="15" hidden="0" customHeight="1">
      <x:c r="A406" s="296"/>
      <x:c r="B406" s="296"/>
      <x:c r="C406" s="296"/>
      <x:c r="D406" s="296"/>
      <x:c r="E406" s="296"/>
      <x:c r="F406" s="296"/>
      <x:c r="G406" s="296"/>
      <x:c r="H406" s="296"/>
      <x:c r="I406" s="296"/>
      <x:c r="J406" s="296"/>
      <x:c r="K406" s="296"/>
      <x:c r="L406" s="296"/>
      <x:c r="M406" s="296"/>
      <x:c r="N406" s="296"/>
      <x:c r="O406" s="296"/>
      <x:c r="P406" s="296"/>
      <x:c r="Q406" s="173"/>
      <x:c r="R406" s="173"/>
      <x:c r="S406" s="173"/>
      <x:c r="T406" s="173"/>
      <x:c r="U406" s="173"/>
      <x:c r="V406" s="173"/>
      <x:c r="W406" s="173"/>
      <x:c r="X406" s="173"/>
      <x:c r="Y406" s="173"/>
      <x:c r="Z406" s="173"/>
    </x:row>
    <x:row r="407" ht="15" hidden="0" customHeight="1">
      <x:c r="A407" s="296"/>
      <x:c r="B407" s="296"/>
      <x:c r="C407" s="296"/>
      <x:c r="D407" s="296"/>
      <x:c r="E407" s="296"/>
      <x:c r="F407" s="296"/>
      <x:c r="G407" s="296"/>
      <x:c r="H407" s="296"/>
      <x:c r="I407" s="296"/>
      <x:c r="J407" s="296"/>
      <x:c r="K407" s="296"/>
      <x:c r="L407" s="296"/>
      <x:c r="M407" s="296"/>
      <x:c r="N407" s="296"/>
      <x:c r="O407" s="296"/>
      <x:c r="P407" s="296"/>
      <x:c r="Q407" s="173"/>
      <x:c r="R407" s="173"/>
      <x:c r="S407" s="173"/>
      <x:c r="T407" s="173"/>
      <x:c r="U407" s="173"/>
      <x:c r="V407" s="173"/>
      <x:c r="W407" s="173"/>
      <x:c r="X407" s="173"/>
      <x:c r="Y407" s="173"/>
      <x:c r="Z407" s="173"/>
    </x:row>
    <x:row r="408" ht="15" hidden="0" customHeight="1">
      <x:c r="A408" s="296"/>
      <x:c r="B408" s="296"/>
      <x:c r="C408" s="296"/>
      <x:c r="D408" s="296"/>
      <x:c r="E408" s="296"/>
      <x:c r="F408" s="296"/>
      <x:c r="G408" s="296"/>
      <x:c r="H408" s="296"/>
      <x:c r="I408" s="296"/>
      <x:c r="J408" s="296"/>
      <x:c r="K408" s="296"/>
      <x:c r="L408" s="296"/>
      <x:c r="M408" s="296"/>
      <x:c r="N408" s="296"/>
      <x:c r="O408" s="296"/>
      <x:c r="P408" s="296"/>
      <x:c r="Q408" s="173"/>
      <x:c r="R408" s="173"/>
      <x:c r="S408" s="173"/>
      <x:c r="T408" s="173"/>
      <x:c r="U408" s="173"/>
      <x:c r="V408" s="173"/>
      <x:c r="W408" s="173"/>
      <x:c r="X408" s="173"/>
      <x:c r="Y408" s="173"/>
      <x:c r="Z408" s="173"/>
    </x:row>
    <x:row r="409" ht="15" hidden="0" customHeight="1">
      <x:c r="A409" s="296"/>
      <x:c r="B409" s="296"/>
      <x:c r="C409" s="296"/>
      <x:c r="D409" s="296"/>
      <x:c r="E409" s="296"/>
      <x:c r="F409" s="296"/>
      <x:c r="G409" s="296"/>
      <x:c r="H409" s="296"/>
      <x:c r="I409" s="296"/>
      <x:c r="J409" s="296"/>
      <x:c r="K409" s="296"/>
      <x:c r="L409" s="296"/>
      <x:c r="M409" s="296"/>
      <x:c r="N409" s="296"/>
      <x:c r="O409" s="296"/>
      <x:c r="P409" s="296"/>
      <x:c r="Q409" s="173"/>
      <x:c r="R409" s="173"/>
      <x:c r="S409" s="173"/>
      <x:c r="T409" s="173"/>
      <x:c r="U409" s="173"/>
      <x:c r="V409" s="173"/>
      <x:c r="W409" s="173"/>
      <x:c r="X409" s="173"/>
      <x:c r="Y409" s="173"/>
      <x:c r="Z409" s="173"/>
    </x:row>
    <x:row r="410" ht="15" hidden="0" customHeight="1">
      <x:c r="A410" s="296"/>
      <x:c r="B410" s="296"/>
      <x:c r="C410" s="296"/>
      <x:c r="D410" s="296"/>
      <x:c r="E410" s="296"/>
      <x:c r="F410" s="296"/>
      <x:c r="G410" s="296"/>
      <x:c r="H410" s="296"/>
      <x:c r="I410" s="296"/>
      <x:c r="J410" s="296"/>
      <x:c r="K410" s="296"/>
      <x:c r="L410" s="296"/>
      <x:c r="M410" s="296"/>
      <x:c r="N410" s="296"/>
      <x:c r="O410" s="296"/>
      <x:c r="P410" s="296"/>
      <x:c r="Q410" s="173"/>
      <x:c r="R410" s="173"/>
      <x:c r="S410" s="173"/>
      <x:c r="T410" s="173"/>
      <x:c r="U410" s="173"/>
      <x:c r="V410" s="173"/>
      <x:c r="W410" s="173"/>
      <x:c r="X410" s="173"/>
      <x:c r="Y410" s="173"/>
      <x:c r="Z410" s="173"/>
    </x:row>
    <x:row r="411" ht="15" hidden="0" customHeight="1">
      <x:c r="A411" s="296"/>
      <x:c r="B411" s="296"/>
      <x:c r="C411" s="296"/>
      <x:c r="D411" s="296"/>
      <x:c r="E411" s="296"/>
      <x:c r="F411" s="296"/>
      <x:c r="G411" s="296"/>
      <x:c r="H411" s="296"/>
      <x:c r="I411" s="296"/>
      <x:c r="J411" s="296"/>
      <x:c r="K411" s="296"/>
      <x:c r="L411" s="296"/>
      <x:c r="M411" s="296"/>
      <x:c r="N411" s="296"/>
      <x:c r="O411" s="296"/>
      <x:c r="P411" s="296"/>
      <x:c r="Q411" s="173"/>
      <x:c r="R411" s="173"/>
      <x:c r="S411" s="173"/>
      <x:c r="T411" s="173"/>
      <x:c r="U411" s="173"/>
      <x:c r="V411" s="173"/>
      <x:c r="W411" s="173"/>
      <x:c r="X411" s="173"/>
      <x:c r="Y411" s="173"/>
      <x:c r="Z411" s="173"/>
    </x:row>
    <x:row r="412" ht="15" hidden="0" customHeight="1">
      <x:c r="A412" s="296"/>
      <x:c r="B412" s="296"/>
      <x:c r="C412" s="296"/>
      <x:c r="D412" s="296"/>
      <x:c r="E412" s="296"/>
      <x:c r="F412" s="296"/>
      <x:c r="G412" s="296"/>
      <x:c r="H412" s="296"/>
      <x:c r="I412" s="296"/>
      <x:c r="J412" s="296"/>
      <x:c r="K412" s="296"/>
      <x:c r="L412" s="296"/>
      <x:c r="M412" s="296"/>
      <x:c r="N412" s="296"/>
      <x:c r="O412" s="296"/>
      <x:c r="P412" s="296"/>
      <x:c r="Q412" s="173"/>
      <x:c r="R412" s="173"/>
      <x:c r="S412" s="173"/>
      <x:c r="T412" s="173"/>
      <x:c r="U412" s="173"/>
      <x:c r="V412" s="173"/>
      <x:c r="W412" s="173"/>
      <x:c r="X412" s="173"/>
      <x:c r="Y412" s="173"/>
      <x:c r="Z412" s="173"/>
    </x:row>
    <x:row r="413" ht="15" hidden="0" customHeight="1">
      <x:c r="A413" s="296"/>
      <x:c r="B413" s="296"/>
      <x:c r="C413" s="296"/>
      <x:c r="D413" s="296"/>
      <x:c r="E413" s="296"/>
      <x:c r="F413" s="296"/>
      <x:c r="G413" s="296"/>
      <x:c r="H413" s="296"/>
      <x:c r="I413" s="296"/>
      <x:c r="J413" s="296"/>
      <x:c r="K413" s="296"/>
      <x:c r="L413" s="296"/>
      <x:c r="M413" s="296"/>
      <x:c r="N413" s="296"/>
      <x:c r="O413" s="296"/>
      <x:c r="P413" s="296"/>
      <x:c r="Q413" s="173"/>
      <x:c r="R413" s="173"/>
      <x:c r="S413" s="173"/>
      <x:c r="T413" s="173"/>
      <x:c r="U413" s="173"/>
      <x:c r="V413" s="173"/>
      <x:c r="W413" s="173"/>
      <x:c r="X413" s="173"/>
      <x:c r="Y413" s="173"/>
      <x:c r="Z413" s="173"/>
    </x:row>
    <x:row r="414" ht="15" hidden="0" customHeight="1">
      <x:c r="A414" s="296"/>
      <x:c r="B414" s="296"/>
      <x:c r="C414" s="296"/>
      <x:c r="D414" s="296"/>
      <x:c r="E414" s="296"/>
      <x:c r="F414" s="296"/>
      <x:c r="G414" s="296"/>
      <x:c r="H414" s="296"/>
      <x:c r="I414" s="296"/>
      <x:c r="J414" s="296"/>
      <x:c r="K414" s="296"/>
      <x:c r="L414" s="296"/>
      <x:c r="M414" s="296"/>
      <x:c r="N414" s="296"/>
      <x:c r="O414" s="296"/>
      <x:c r="P414" s="296"/>
      <x:c r="Q414" s="173"/>
      <x:c r="R414" s="173"/>
      <x:c r="S414" s="173"/>
      <x:c r="T414" s="173"/>
      <x:c r="U414" s="173"/>
      <x:c r="V414" s="173"/>
      <x:c r="W414" s="173"/>
      <x:c r="X414" s="173"/>
      <x:c r="Y414" s="173"/>
      <x:c r="Z414" s="173"/>
    </x:row>
    <x:row r="415" ht="15" hidden="0" customHeight="1">
      <x:c r="A415" s="296"/>
      <x:c r="B415" s="296"/>
      <x:c r="C415" s="296"/>
      <x:c r="D415" s="296"/>
      <x:c r="E415" s="296"/>
      <x:c r="F415" s="296"/>
      <x:c r="G415" s="296"/>
      <x:c r="H415" s="296"/>
      <x:c r="I415" s="296"/>
      <x:c r="J415" s="296"/>
      <x:c r="K415" s="296"/>
      <x:c r="L415" s="296"/>
      <x:c r="M415" s="296"/>
      <x:c r="N415" s="296"/>
      <x:c r="O415" s="296"/>
      <x:c r="P415" s="296"/>
      <x:c r="Q415" s="173"/>
      <x:c r="R415" s="173"/>
      <x:c r="S415" s="173"/>
      <x:c r="T415" s="173"/>
      <x:c r="U415" s="173"/>
      <x:c r="V415" s="173"/>
      <x:c r="W415" s="173"/>
      <x:c r="X415" s="173"/>
      <x:c r="Y415" s="173"/>
      <x:c r="Z415" s="173"/>
    </x:row>
    <x:row r="416" ht="15" hidden="0" customHeight="1">
      <x:c r="A416" s="296"/>
      <x:c r="B416" s="296"/>
      <x:c r="C416" s="296"/>
      <x:c r="D416" s="296"/>
      <x:c r="E416" s="296"/>
      <x:c r="F416" s="296"/>
      <x:c r="G416" s="296"/>
      <x:c r="H416" s="296"/>
      <x:c r="I416" s="296"/>
      <x:c r="J416" s="296"/>
      <x:c r="K416" s="296"/>
      <x:c r="L416" s="296"/>
      <x:c r="M416" s="296"/>
      <x:c r="N416" s="296"/>
      <x:c r="O416" s="296"/>
      <x:c r="P416" s="296"/>
      <x:c r="Q416" s="173"/>
      <x:c r="R416" s="173"/>
      <x:c r="S416" s="173"/>
      <x:c r="T416" s="173"/>
      <x:c r="U416" s="173"/>
      <x:c r="V416" s="173"/>
      <x:c r="W416" s="173"/>
      <x:c r="X416" s="173"/>
      <x:c r="Y416" s="173"/>
      <x:c r="Z416" s="173"/>
    </x:row>
    <x:row r="417" ht="15" hidden="0" customHeight="1">
      <x:c r="A417" s="296"/>
      <x:c r="B417" s="296"/>
      <x:c r="C417" s="296"/>
      <x:c r="D417" s="296"/>
      <x:c r="E417" s="296"/>
      <x:c r="F417" s="296"/>
      <x:c r="G417" s="296"/>
      <x:c r="H417" s="296"/>
      <x:c r="I417" s="296"/>
      <x:c r="J417" s="296"/>
      <x:c r="K417" s="296"/>
      <x:c r="L417" s="296"/>
      <x:c r="M417" s="296"/>
      <x:c r="N417" s="296"/>
      <x:c r="O417" s="296"/>
      <x:c r="P417" s="296"/>
      <x:c r="Q417" s="173"/>
      <x:c r="R417" s="173"/>
      <x:c r="S417" s="173"/>
      <x:c r="T417" s="173"/>
      <x:c r="U417" s="173"/>
      <x:c r="V417" s="173"/>
      <x:c r="W417" s="173"/>
      <x:c r="X417" s="173"/>
      <x:c r="Y417" s="173"/>
      <x:c r="Z417" s="173"/>
    </x:row>
    <x:row r="418" ht="15" hidden="0" customHeight="1">
      <x:c r="A418" s="296"/>
      <x:c r="B418" s="296"/>
      <x:c r="C418" s="296"/>
      <x:c r="D418" s="296"/>
      <x:c r="E418" s="296"/>
      <x:c r="F418" s="296"/>
      <x:c r="G418" s="296"/>
      <x:c r="H418" s="296"/>
      <x:c r="I418" s="296"/>
      <x:c r="J418" s="296"/>
      <x:c r="K418" s="296"/>
      <x:c r="L418" s="296"/>
      <x:c r="M418" s="296"/>
      <x:c r="N418" s="296"/>
      <x:c r="O418" s="296"/>
      <x:c r="P418" s="296"/>
      <x:c r="Q418" s="173"/>
      <x:c r="R418" s="173"/>
      <x:c r="S418" s="173"/>
      <x:c r="T418" s="173"/>
      <x:c r="U418" s="173"/>
      <x:c r="V418" s="173"/>
      <x:c r="W418" s="173"/>
      <x:c r="X418" s="173"/>
      <x:c r="Y418" s="173"/>
      <x:c r="Z418" s="173"/>
    </x:row>
    <x:row r="419" ht="15" hidden="0" customHeight="1">
      <x:c r="A419" s="296"/>
      <x:c r="B419" s="296"/>
      <x:c r="C419" s="296"/>
      <x:c r="D419" s="296"/>
      <x:c r="E419" s="296"/>
      <x:c r="F419" s="296"/>
      <x:c r="G419" s="296"/>
      <x:c r="H419" s="296"/>
      <x:c r="I419" s="296"/>
      <x:c r="J419" s="296"/>
      <x:c r="K419" s="296"/>
      <x:c r="L419" s="296"/>
      <x:c r="M419" s="296"/>
      <x:c r="N419" s="296"/>
      <x:c r="O419" s="296"/>
      <x:c r="P419" s="296"/>
      <x:c r="Q419" s="173"/>
      <x:c r="R419" s="173"/>
      <x:c r="S419" s="173"/>
      <x:c r="T419" s="173"/>
      <x:c r="U419" s="173"/>
      <x:c r="V419" s="173"/>
      <x:c r="W419" s="173"/>
      <x:c r="X419" s="173"/>
      <x:c r="Y419" s="173"/>
      <x:c r="Z419" s="173"/>
    </x:row>
    <x:row r="420" ht="15" hidden="0" customHeight="1">
      <x:c r="A420" s="296"/>
      <x:c r="B420" s="296"/>
      <x:c r="C420" s="296"/>
      <x:c r="D420" s="296"/>
      <x:c r="E420" s="296"/>
      <x:c r="F420" s="296"/>
      <x:c r="G420" s="296"/>
      <x:c r="H420" s="296"/>
      <x:c r="I420" s="296"/>
      <x:c r="J420" s="296"/>
      <x:c r="K420" s="296"/>
      <x:c r="L420" s="296"/>
      <x:c r="M420" s="296"/>
      <x:c r="N420" s="296"/>
      <x:c r="O420" s="296"/>
      <x:c r="P420" s="296"/>
      <x:c r="Q420" s="173"/>
      <x:c r="R420" s="173"/>
      <x:c r="S420" s="173"/>
      <x:c r="T420" s="173"/>
      <x:c r="U420" s="173"/>
      <x:c r="V420" s="173"/>
      <x:c r="W420" s="173"/>
      <x:c r="X420" s="173"/>
      <x:c r="Y420" s="173"/>
      <x:c r="Z420" s="173"/>
    </x:row>
    <x:row r="421" ht="15" hidden="0" customHeight="1">
      <x:c r="A421" s="296"/>
      <x:c r="B421" s="296"/>
      <x:c r="C421" s="296"/>
      <x:c r="D421" s="296"/>
      <x:c r="E421" s="296"/>
      <x:c r="F421" s="296"/>
      <x:c r="G421" s="296"/>
      <x:c r="H421" s="296"/>
      <x:c r="I421" s="296"/>
      <x:c r="J421" s="296"/>
      <x:c r="K421" s="296"/>
      <x:c r="L421" s="296"/>
      <x:c r="M421" s="296"/>
      <x:c r="N421" s="296"/>
      <x:c r="O421" s="296"/>
      <x:c r="P421" s="296"/>
      <x:c r="Q421" s="173"/>
      <x:c r="R421" s="173"/>
      <x:c r="S421" s="173"/>
      <x:c r="T421" s="173"/>
      <x:c r="U421" s="173"/>
      <x:c r="V421" s="173"/>
      <x:c r="W421" s="173"/>
      <x:c r="X421" s="173"/>
      <x:c r="Y421" s="173"/>
      <x:c r="Z421" s="173"/>
    </x:row>
    <x:row r="422" ht="15" hidden="0" customHeight="1">
      <x:c r="A422" s="296"/>
      <x:c r="B422" s="296"/>
      <x:c r="C422" s="296"/>
      <x:c r="D422" s="296"/>
      <x:c r="E422" s="296"/>
      <x:c r="F422" s="296"/>
      <x:c r="G422" s="296"/>
      <x:c r="H422" s="296"/>
      <x:c r="I422" s="296"/>
      <x:c r="J422" s="296"/>
      <x:c r="K422" s="296"/>
      <x:c r="L422" s="296"/>
      <x:c r="M422" s="296"/>
      <x:c r="N422" s="296"/>
      <x:c r="O422" s="296"/>
      <x:c r="P422" s="296"/>
      <x:c r="Q422" s="173"/>
      <x:c r="R422" s="173"/>
      <x:c r="S422" s="173"/>
      <x:c r="T422" s="173"/>
      <x:c r="U422" s="173"/>
      <x:c r="V422" s="173"/>
      <x:c r="W422" s="173"/>
      <x:c r="X422" s="173"/>
      <x:c r="Y422" s="173"/>
      <x:c r="Z422" s="173"/>
    </x:row>
    <x:row r="423" ht="15" hidden="0" customHeight="1">
      <x:c r="A423" s="296"/>
      <x:c r="B423" s="296"/>
      <x:c r="C423" s="296"/>
      <x:c r="D423" s="296"/>
      <x:c r="E423" s="296"/>
      <x:c r="F423" s="296"/>
      <x:c r="G423" s="296"/>
      <x:c r="H423" s="296"/>
      <x:c r="I423" s="296"/>
      <x:c r="J423" s="296"/>
      <x:c r="K423" s="296"/>
      <x:c r="L423" s="296"/>
      <x:c r="M423" s="296"/>
      <x:c r="N423" s="296"/>
      <x:c r="O423" s="296"/>
      <x:c r="P423" s="296"/>
      <x:c r="Q423" s="173"/>
      <x:c r="R423" s="173"/>
      <x:c r="S423" s="173"/>
      <x:c r="T423" s="173"/>
      <x:c r="U423" s="173"/>
      <x:c r="V423" s="173"/>
      <x:c r="W423" s="173"/>
      <x:c r="X423" s="173"/>
      <x:c r="Y423" s="173"/>
      <x:c r="Z423" s="173"/>
    </x:row>
    <x:row r="424" ht="15" hidden="0" customHeight="1">
      <x:c r="A424" s="296"/>
      <x:c r="B424" s="296"/>
      <x:c r="C424" s="296"/>
      <x:c r="D424" s="296"/>
      <x:c r="E424" s="296"/>
      <x:c r="F424" s="296"/>
      <x:c r="G424" s="296"/>
      <x:c r="H424" s="296"/>
      <x:c r="I424" s="296"/>
      <x:c r="J424" s="296"/>
      <x:c r="K424" s="296"/>
      <x:c r="L424" s="296"/>
      <x:c r="M424" s="296"/>
      <x:c r="N424" s="296"/>
      <x:c r="O424" s="296"/>
      <x:c r="P424" s="296"/>
      <x:c r="Q424" s="173"/>
      <x:c r="R424" s="173"/>
      <x:c r="S424" s="173"/>
      <x:c r="T424" s="173"/>
      <x:c r="U424" s="173"/>
      <x:c r="V424" s="173"/>
      <x:c r="W424" s="173"/>
      <x:c r="X424" s="173"/>
      <x:c r="Y424" s="173"/>
      <x:c r="Z424" s="173"/>
    </x:row>
    <x:row r="425" ht="15" hidden="0" customHeight="1">
      <x:c r="A425" s="296"/>
      <x:c r="B425" s="296"/>
      <x:c r="C425" s="296"/>
      <x:c r="D425" s="296"/>
      <x:c r="E425" s="296"/>
      <x:c r="F425" s="296"/>
      <x:c r="G425" s="296"/>
      <x:c r="H425" s="296"/>
      <x:c r="I425" s="296"/>
      <x:c r="J425" s="296"/>
      <x:c r="K425" s="296"/>
      <x:c r="L425" s="296"/>
      <x:c r="M425" s="296"/>
      <x:c r="N425" s="296"/>
      <x:c r="O425" s="296"/>
      <x:c r="P425" s="296"/>
      <x:c r="Q425" s="173"/>
      <x:c r="R425" s="173"/>
      <x:c r="S425" s="173"/>
      <x:c r="T425" s="173"/>
      <x:c r="U425" s="173"/>
      <x:c r="V425" s="173"/>
      <x:c r="W425" s="173"/>
      <x:c r="X425" s="173"/>
      <x:c r="Y425" s="173"/>
      <x:c r="Z425" s="173"/>
    </x:row>
    <x:row r="426" ht="15" hidden="0" customHeight="1">
      <x:c r="A426" s="296"/>
      <x:c r="B426" s="296"/>
      <x:c r="C426" s="296"/>
      <x:c r="D426" s="296"/>
      <x:c r="E426" s="296"/>
      <x:c r="F426" s="296"/>
      <x:c r="G426" s="296"/>
      <x:c r="H426" s="296"/>
      <x:c r="I426" s="296"/>
      <x:c r="J426" s="296"/>
      <x:c r="K426" s="296"/>
      <x:c r="L426" s="296"/>
      <x:c r="M426" s="296"/>
      <x:c r="N426" s="296"/>
      <x:c r="O426" s="296"/>
      <x:c r="P426" s="296"/>
      <x:c r="Q426" s="173"/>
      <x:c r="R426" s="173"/>
      <x:c r="S426" s="173"/>
      <x:c r="T426" s="173"/>
      <x:c r="U426" s="173"/>
      <x:c r="V426" s="173"/>
      <x:c r="W426" s="173"/>
      <x:c r="X426" s="173"/>
      <x:c r="Y426" s="173"/>
      <x:c r="Z426" s="173"/>
    </x:row>
    <x:row r="427" ht="15" hidden="0" customHeight="1">
      <x:c r="A427" s="296"/>
      <x:c r="B427" s="296"/>
      <x:c r="C427" s="296"/>
      <x:c r="D427" s="296"/>
      <x:c r="E427" s="296"/>
      <x:c r="F427" s="296"/>
      <x:c r="G427" s="296"/>
      <x:c r="H427" s="296"/>
      <x:c r="I427" s="296"/>
      <x:c r="J427" s="296"/>
      <x:c r="K427" s="296"/>
      <x:c r="L427" s="296"/>
      <x:c r="M427" s="296"/>
      <x:c r="N427" s="296"/>
      <x:c r="O427" s="296"/>
      <x:c r="P427" s="296"/>
      <x:c r="Q427" s="173"/>
      <x:c r="R427" s="173"/>
      <x:c r="S427" s="173"/>
      <x:c r="T427" s="173"/>
      <x:c r="U427" s="173"/>
      <x:c r="V427" s="173"/>
      <x:c r="W427" s="173"/>
      <x:c r="X427" s="173"/>
      <x:c r="Y427" s="173"/>
      <x:c r="Z427" s="173"/>
    </x:row>
    <x:row r="428" ht="15" hidden="0" customHeight="1">
      <x:c r="A428" s="296"/>
      <x:c r="B428" s="296"/>
      <x:c r="C428" s="296"/>
      <x:c r="D428" s="296"/>
      <x:c r="E428" s="296"/>
      <x:c r="F428" s="296"/>
      <x:c r="G428" s="296"/>
      <x:c r="H428" s="296"/>
      <x:c r="I428" s="296"/>
      <x:c r="J428" s="296"/>
      <x:c r="K428" s="296"/>
      <x:c r="L428" s="296"/>
      <x:c r="M428" s="296"/>
      <x:c r="N428" s="296"/>
      <x:c r="O428" s="296"/>
      <x:c r="P428" s="296"/>
      <x:c r="Q428" s="173"/>
      <x:c r="R428" s="173"/>
      <x:c r="S428" s="173"/>
      <x:c r="T428" s="173"/>
      <x:c r="U428" s="173"/>
      <x:c r="V428" s="173"/>
      <x:c r="W428" s="173"/>
      <x:c r="X428" s="173"/>
      <x:c r="Y428" s="173"/>
      <x:c r="Z428" s="173"/>
    </x:row>
    <x:row r="429" ht="15" hidden="0" customHeight="1">
      <x:c r="A429" s="296"/>
      <x:c r="B429" s="296"/>
      <x:c r="C429" s="296"/>
      <x:c r="D429" s="296"/>
      <x:c r="E429" s="296"/>
      <x:c r="F429" s="296"/>
      <x:c r="G429" s="296"/>
      <x:c r="H429" s="296"/>
      <x:c r="I429" s="296"/>
      <x:c r="J429" s="296"/>
      <x:c r="K429" s="296"/>
      <x:c r="L429" s="296"/>
      <x:c r="M429" s="296"/>
      <x:c r="N429" s="296"/>
      <x:c r="O429" s="296"/>
      <x:c r="P429" s="296"/>
      <x:c r="Q429" s="173"/>
      <x:c r="R429" s="173"/>
      <x:c r="S429" s="173"/>
      <x:c r="T429" s="173"/>
      <x:c r="U429" s="173"/>
      <x:c r="V429" s="173"/>
      <x:c r="W429" s="173"/>
      <x:c r="X429" s="173"/>
      <x:c r="Y429" s="173"/>
      <x:c r="Z429" s="173"/>
    </x:row>
    <x:row r="430" ht="15" hidden="0" customHeight="1">
      <x:c r="A430" s="296"/>
      <x:c r="B430" s="296"/>
      <x:c r="C430" s="296"/>
      <x:c r="D430" s="296"/>
      <x:c r="E430" s="296"/>
      <x:c r="F430" s="296"/>
      <x:c r="G430" s="296"/>
      <x:c r="H430" s="296"/>
      <x:c r="I430" s="296"/>
      <x:c r="J430" s="296"/>
      <x:c r="K430" s="296"/>
      <x:c r="L430" s="296"/>
      <x:c r="M430" s="296"/>
      <x:c r="N430" s="296"/>
      <x:c r="O430" s="296"/>
      <x:c r="P430" s="296"/>
      <x:c r="Q430" s="173"/>
      <x:c r="R430" s="173"/>
      <x:c r="S430" s="173"/>
      <x:c r="T430" s="173"/>
      <x:c r="U430" s="173"/>
      <x:c r="V430" s="173"/>
      <x:c r="W430" s="173"/>
      <x:c r="X430" s="173"/>
      <x:c r="Y430" s="173"/>
      <x:c r="Z430" s="173"/>
    </x:row>
    <x:row r="431" ht="15" hidden="0" customHeight="1">
      <x:c r="A431" s="296"/>
      <x:c r="B431" s="296"/>
      <x:c r="C431" s="296"/>
      <x:c r="D431" s="296"/>
      <x:c r="E431" s="296"/>
      <x:c r="F431" s="296"/>
      <x:c r="G431" s="296"/>
      <x:c r="H431" s="296"/>
      <x:c r="I431" s="296"/>
      <x:c r="J431" s="296"/>
      <x:c r="K431" s="296"/>
      <x:c r="L431" s="296"/>
      <x:c r="M431" s="296"/>
      <x:c r="N431" s="296"/>
      <x:c r="O431" s="296"/>
      <x:c r="P431" s="296"/>
      <x:c r="Q431" s="173"/>
      <x:c r="R431" s="173"/>
      <x:c r="S431" s="173"/>
      <x:c r="T431" s="173"/>
      <x:c r="U431" s="173"/>
      <x:c r="V431" s="173"/>
      <x:c r="W431" s="173"/>
      <x:c r="X431" s="173"/>
      <x:c r="Y431" s="173"/>
      <x:c r="Z431" s="173"/>
    </x:row>
    <x:row r="432" ht="15" hidden="0" customHeight="1">
      <x:c r="A432" s="296"/>
      <x:c r="B432" s="296"/>
      <x:c r="C432" s="296"/>
      <x:c r="D432" s="296"/>
      <x:c r="E432" s="296"/>
      <x:c r="F432" s="296"/>
      <x:c r="G432" s="296"/>
      <x:c r="H432" s="296"/>
      <x:c r="I432" s="296"/>
      <x:c r="J432" s="296"/>
      <x:c r="K432" s="296"/>
      <x:c r="L432" s="296"/>
      <x:c r="M432" s="296"/>
      <x:c r="N432" s="296"/>
      <x:c r="O432" s="296"/>
      <x:c r="P432" s="296"/>
      <x:c r="Q432" s="173"/>
      <x:c r="R432" s="173"/>
      <x:c r="S432" s="173"/>
      <x:c r="T432" s="173"/>
      <x:c r="U432" s="173"/>
      <x:c r="V432" s="173"/>
      <x:c r="W432" s="173"/>
      <x:c r="X432" s="173"/>
      <x:c r="Y432" s="173"/>
      <x:c r="Z432" s="173"/>
    </x:row>
    <x:row r="433" ht="15" hidden="0" customHeight="1">
      <x:c r="A433" s="296"/>
      <x:c r="B433" s="296"/>
      <x:c r="C433" s="296"/>
      <x:c r="D433" s="296"/>
      <x:c r="E433" s="296"/>
      <x:c r="F433" s="296"/>
      <x:c r="G433" s="296"/>
      <x:c r="H433" s="296"/>
      <x:c r="I433" s="296"/>
      <x:c r="J433" s="296"/>
      <x:c r="K433" s="296"/>
      <x:c r="L433" s="296"/>
      <x:c r="M433" s="296"/>
      <x:c r="N433" s="296"/>
      <x:c r="O433" s="296"/>
      <x:c r="P433" s="296"/>
      <x:c r="Q433" s="173"/>
      <x:c r="R433" s="173"/>
      <x:c r="S433" s="173"/>
      <x:c r="T433" s="173"/>
      <x:c r="U433" s="173"/>
      <x:c r="V433" s="173"/>
      <x:c r="W433" s="173"/>
      <x:c r="X433" s="173"/>
      <x:c r="Y433" s="173"/>
      <x:c r="Z433" s="173"/>
    </x:row>
    <x:row r="434" ht="15" hidden="0" customHeight="1">
      <x:c r="A434" s="296"/>
      <x:c r="B434" s="296"/>
      <x:c r="C434" s="296"/>
      <x:c r="D434" s="296"/>
      <x:c r="E434" s="296"/>
      <x:c r="F434" s="296"/>
      <x:c r="G434" s="296"/>
      <x:c r="H434" s="296"/>
      <x:c r="I434" s="296"/>
      <x:c r="J434" s="296"/>
      <x:c r="K434" s="296"/>
      <x:c r="L434" s="296"/>
      <x:c r="M434" s="296"/>
      <x:c r="N434" s="296"/>
      <x:c r="O434" s="296"/>
      <x:c r="P434" s="296"/>
      <x:c r="Q434" s="173"/>
      <x:c r="R434" s="173"/>
      <x:c r="S434" s="173"/>
      <x:c r="T434" s="173"/>
      <x:c r="U434" s="173"/>
      <x:c r="V434" s="173"/>
      <x:c r="W434" s="173"/>
      <x:c r="X434" s="173"/>
      <x:c r="Y434" s="173"/>
      <x:c r="Z434" s="173"/>
    </x:row>
    <x:row r="435" ht="15" hidden="0" customHeight="1">
      <x:c r="A435" s="296"/>
      <x:c r="B435" s="296"/>
      <x:c r="C435" s="296"/>
      <x:c r="D435" s="296"/>
      <x:c r="E435" s="296"/>
      <x:c r="F435" s="296"/>
      <x:c r="G435" s="296"/>
      <x:c r="H435" s="296"/>
      <x:c r="I435" s="296"/>
      <x:c r="J435" s="296"/>
      <x:c r="K435" s="296"/>
      <x:c r="L435" s="296"/>
      <x:c r="M435" s="296"/>
      <x:c r="N435" s="296"/>
      <x:c r="O435" s="296"/>
      <x:c r="P435" s="296"/>
      <x:c r="Q435" s="173"/>
      <x:c r="R435" s="173"/>
      <x:c r="S435" s="173"/>
      <x:c r="T435" s="173"/>
      <x:c r="U435" s="173"/>
      <x:c r="V435" s="173"/>
      <x:c r="W435" s="173"/>
      <x:c r="X435" s="173"/>
      <x:c r="Y435" s="173"/>
      <x:c r="Z435" s="173"/>
    </x:row>
    <x:row r="436" ht="15" hidden="0" customHeight="1">
      <x:c r="A436" s="296"/>
      <x:c r="B436" s="296"/>
      <x:c r="C436" s="296"/>
      <x:c r="D436" s="296"/>
      <x:c r="E436" s="296"/>
      <x:c r="F436" s="296"/>
      <x:c r="G436" s="296"/>
      <x:c r="H436" s="296"/>
      <x:c r="I436" s="296"/>
      <x:c r="J436" s="296"/>
      <x:c r="K436" s="296"/>
      <x:c r="L436" s="296"/>
      <x:c r="M436" s="296"/>
      <x:c r="N436" s="296"/>
      <x:c r="O436" s="296"/>
      <x:c r="P436" s="296"/>
      <x:c r="Q436" s="173"/>
      <x:c r="R436" s="173"/>
      <x:c r="S436" s="173"/>
      <x:c r="T436" s="173"/>
      <x:c r="U436" s="173"/>
      <x:c r="V436" s="173"/>
      <x:c r="W436" s="173"/>
      <x:c r="X436" s="173"/>
      <x:c r="Y436" s="173"/>
      <x:c r="Z436" s="173"/>
    </x:row>
    <x:row r="437" ht="15" hidden="0" customHeight="1">
      <x:c r="A437" s="296"/>
      <x:c r="B437" s="296"/>
      <x:c r="C437" s="296"/>
      <x:c r="D437" s="296"/>
      <x:c r="E437" s="296"/>
      <x:c r="F437" s="296"/>
      <x:c r="G437" s="296"/>
      <x:c r="H437" s="296"/>
      <x:c r="I437" s="296"/>
      <x:c r="J437" s="296"/>
      <x:c r="K437" s="296"/>
      <x:c r="L437" s="296"/>
      <x:c r="M437" s="296"/>
      <x:c r="N437" s="296"/>
      <x:c r="O437" s="296"/>
      <x:c r="P437" s="296"/>
      <x:c r="Q437" s="173"/>
      <x:c r="R437" s="173"/>
      <x:c r="S437" s="173"/>
      <x:c r="T437" s="173"/>
      <x:c r="U437" s="173"/>
      <x:c r="V437" s="173"/>
      <x:c r="W437" s="173"/>
      <x:c r="X437" s="173"/>
      <x:c r="Y437" s="173"/>
      <x:c r="Z437" s="173"/>
    </x:row>
    <x:row r="438" ht="15" hidden="0" customHeight="1">
      <x:c r="A438" s="296"/>
      <x:c r="B438" s="296"/>
      <x:c r="C438" s="296"/>
      <x:c r="D438" s="296"/>
      <x:c r="E438" s="296"/>
      <x:c r="F438" s="296"/>
      <x:c r="G438" s="296"/>
      <x:c r="H438" s="296"/>
      <x:c r="I438" s="296"/>
      <x:c r="J438" s="296"/>
      <x:c r="K438" s="296"/>
      <x:c r="L438" s="296"/>
      <x:c r="M438" s="296"/>
      <x:c r="N438" s="296"/>
      <x:c r="O438" s="296"/>
      <x:c r="P438" s="296"/>
      <x:c r="Q438" s="173"/>
      <x:c r="R438" s="173"/>
      <x:c r="S438" s="173"/>
      <x:c r="T438" s="173"/>
      <x:c r="U438" s="173"/>
      <x:c r="V438" s="173"/>
      <x:c r="W438" s="173"/>
      <x:c r="X438" s="173"/>
      <x:c r="Y438" s="173"/>
      <x:c r="Z438" s="173"/>
    </x:row>
    <x:row r="439" ht="15" hidden="0" customHeight="1">
      <x:c r="A439" s="296"/>
      <x:c r="B439" s="296"/>
      <x:c r="C439" s="296"/>
      <x:c r="D439" s="296"/>
      <x:c r="E439" s="296"/>
      <x:c r="F439" s="296"/>
      <x:c r="G439" s="296"/>
      <x:c r="H439" s="296"/>
      <x:c r="I439" s="296"/>
      <x:c r="J439" s="296"/>
      <x:c r="K439" s="296"/>
      <x:c r="L439" s="296"/>
      <x:c r="M439" s="296"/>
      <x:c r="N439" s="296"/>
      <x:c r="O439" s="296"/>
      <x:c r="P439" s="296"/>
      <x:c r="Q439" s="173"/>
      <x:c r="R439" s="173"/>
      <x:c r="S439" s="173"/>
      <x:c r="T439" s="173"/>
      <x:c r="U439" s="173"/>
      <x:c r="V439" s="173"/>
      <x:c r="W439" s="173"/>
      <x:c r="X439" s="173"/>
      <x:c r="Y439" s="173"/>
      <x:c r="Z439" s="173"/>
    </x:row>
    <x:row r="440" ht="15" hidden="0" customHeight="1">
      <x:c r="A440" s="296"/>
      <x:c r="B440" s="296"/>
      <x:c r="C440" s="296"/>
      <x:c r="D440" s="296"/>
      <x:c r="E440" s="296"/>
      <x:c r="F440" s="296"/>
      <x:c r="G440" s="296"/>
      <x:c r="H440" s="296"/>
      <x:c r="I440" s="296"/>
      <x:c r="J440" s="296"/>
      <x:c r="K440" s="296"/>
      <x:c r="L440" s="296"/>
      <x:c r="M440" s="296"/>
      <x:c r="N440" s="296"/>
      <x:c r="O440" s="296"/>
      <x:c r="P440" s="296"/>
      <x:c r="Q440" s="173"/>
      <x:c r="R440" s="173"/>
      <x:c r="S440" s="173"/>
      <x:c r="T440" s="173"/>
      <x:c r="U440" s="173"/>
      <x:c r="V440" s="173"/>
      <x:c r="W440" s="173"/>
      <x:c r="X440" s="173"/>
      <x:c r="Y440" s="173"/>
      <x:c r="Z440" s="173"/>
    </x:row>
    <x:row r="441" ht="15" hidden="0" customHeight="1">
      <x:c r="A441" s="296"/>
      <x:c r="B441" s="296"/>
      <x:c r="C441" s="296"/>
      <x:c r="D441" s="296"/>
      <x:c r="E441" s="296"/>
      <x:c r="F441" s="296"/>
      <x:c r="G441" s="296"/>
      <x:c r="H441" s="296"/>
      <x:c r="I441" s="296"/>
      <x:c r="J441" s="296"/>
      <x:c r="K441" s="296"/>
      <x:c r="L441" s="296"/>
      <x:c r="M441" s="296"/>
      <x:c r="N441" s="296"/>
      <x:c r="O441" s="296"/>
      <x:c r="P441" s="296"/>
      <x:c r="Q441" s="173"/>
      <x:c r="R441" s="173"/>
      <x:c r="S441" s="173"/>
      <x:c r="T441" s="173"/>
      <x:c r="U441" s="173"/>
      <x:c r="V441" s="173"/>
      <x:c r="W441" s="173"/>
      <x:c r="X441" s="173"/>
      <x:c r="Y441" s="173"/>
      <x:c r="Z441" s="173"/>
    </x:row>
    <x:row r="442" ht="15" hidden="0" customHeight="1">
      <x:c r="A442" s="296"/>
      <x:c r="B442" s="296"/>
      <x:c r="C442" s="296"/>
      <x:c r="D442" s="296"/>
      <x:c r="E442" s="296"/>
      <x:c r="F442" s="296"/>
      <x:c r="G442" s="296"/>
      <x:c r="H442" s="296"/>
      <x:c r="I442" s="296"/>
      <x:c r="J442" s="296"/>
      <x:c r="K442" s="296"/>
      <x:c r="L442" s="296"/>
      <x:c r="M442" s="296"/>
      <x:c r="N442" s="296"/>
      <x:c r="O442" s="296"/>
      <x:c r="P442" s="296"/>
      <x:c r="Q442" s="173"/>
      <x:c r="R442" s="173"/>
      <x:c r="S442" s="173"/>
      <x:c r="T442" s="173"/>
      <x:c r="U442" s="173"/>
      <x:c r="V442" s="173"/>
      <x:c r="W442" s="173"/>
      <x:c r="X442" s="173"/>
      <x:c r="Y442" s="173"/>
      <x:c r="Z442" s="173"/>
    </x:row>
    <x:row r="443" ht="15" hidden="0" customHeight="1">
      <x:c r="A443" s="296"/>
      <x:c r="B443" s="296"/>
      <x:c r="C443" s="296"/>
      <x:c r="D443" s="296"/>
      <x:c r="E443" s="296"/>
      <x:c r="F443" s="296"/>
      <x:c r="G443" s="296"/>
      <x:c r="H443" s="296"/>
      <x:c r="I443" s="296"/>
      <x:c r="J443" s="296"/>
      <x:c r="K443" s="296"/>
      <x:c r="L443" s="296"/>
      <x:c r="M443" s="296"/>
      <x:c r="N443" s="296"/>
      <x:c r="O443" s="296"/>
      <x:c r="P443" s="296"/>
      <x:c r="Q443" s="173"/>
      <x:c r="R443" s="173"/>
      <x:c r="S443" s="173"/>
      <x:c r="T443" s="173"/>
      <x:c r="U443" s="173"/>
      <x:c r="V443" s="173"/>
      <x:c r="W443" s="173"/>
      <x:c r="X443" s="173"/>
      <x:c r="Y443" s="173"/>
      <x:c r="Z443" s="173"/>
    </x:row>
    <x:row r="444" ht="15" hidden="0" customHeight="1">
      <x:c r="A444" s="296"/>
      <x:c r="B444" s="296"/>
      <x:c r="C444" s="296"/>
      <x:c r="D444" s="296"/>
      <x:c r="E444" s="296"/>
      <x:c r="F444" s="296"/>
      <x:c r="G444" s="296"/>
      <x:c r="H444" s="296"/>
      <x:c r="I444" s="296"/>
      <x:c r="J444" s="296"/>
      <x:c r="K444" s="296"/>
      <x:c r="L444" s="296"/>
      <x:c r="M444" s="296"/>
      <x:c r="N444" s="296"/>
      <x:c r="O444" s="296"/>
      <x:c r="P444" s="296"/>
      <x:c r="Q444" s="173"/>
      <x:c r="R444" s="173"/>
      <x:c r="S444" s="173"/>
      <x:c r="T444" s="173"/>
      <x:c r="U444" s="173"/>
      <x:c r="V444" s="173"/>
      <x:c r="W444" s="173"/>
      <x:c r="X444" s="173"/>
      <x:c r="Y444" s="173"/>
      <x:c r="Z444" s="173"/>
    </x:row>
    <x:row r="445" ht="15" hidden="0" customHeight="1">
      <x:c r="A445" s="296"/>
      <x:c r="B445" s="296"/>
      <x:c r="C445" s="296"/>
      <x:c r="D445" s="296"/>
      <x:c r="E445" s="296"/>
      <x:c r="F445" s="296"/>
      <x:c r="G445" s="296"/>
      <x:c r="H445" s="296"/>
      <x:c r="I445" s="296"/>
      <x:c r="J445" s="296"/>
      <x:c r="K445" s="296"/>
      <x:c r="L445" s="296"/>
      <x:c r="M445" s="296"/>
      <x:c r="N445" s="296"/>
      <x:c r="O445" s="296"/>
      <x:c r="P445" s="296"/>
      <x:c r="Q445" s="173"/>
      <x:c r="R445" s="173"/>
      <x:c r="S445" s="173"/>
      <x:c r="T445" s="173"/>
      <x:c r="U445" s="173"/>
      <x:c r="V445" s="173"/>
      <x:c r="W445" s="173"/>
      <x:c r="X445" s="173"/>
      <x:c r="Y445" s="173"/>
      <x:c r="Z445" s="173"/>
    </x:row>
    <x:row r="446" ht="15" hidden="0" customHeight="1">
      <x:c r="A446" s="296"/>
      <x:c r="B446" s="296"/>
      <x:c r="C446" s="296"/>
      <x:c r="D446" s="296"/>
      <x:c r="E446" s="296"/>
      <x:c r="F446" s="296"/>
      <x:c r="G446" s="296"/>
      <x:c r="H446" s="296"/>
      <x:c r="I446" s="296"/>
      <x:c r="J446" s="296"/>
      <x:c r="K446" s="296"/>
      <x:c r="L446" s="296"/>
      <x:c r="M446" s="296"/>
      <x:c r="N446" s="296"/>
      <x:c r="O446" s="296"/>
      <x:c r="P446" s="296"/>
      <x:c r="Q446" s="173"/>
      <x:c r="R446" s="173"/>
      <x:c r="S446" s="173"/>
      <x:c r="T446" s="173"/>
      <x:c r="U446" s="173"/>
      <x:c r="V446" s="173"/>
      <x:c r="W446" s="173"/>
      <x:c r="X446" s="173"/>
      <x:c r="Y446" s="173"/>
      <x:c r="Z446" s="173"/>
    </x:row>
    <x:row r="447" ht="15" hidden="0" customHeight="1">
      <x:c r="A447" s="296"/>
      <x:c r="B447" s="296"/>
      <x:c r="C447" s="296"/>
      <x:c r="D447" s="296"/>
      <x:c r="E447" s="296"/>
      <x:c r="F447" s="296"/>
      <x:c r="G447" s="296"/>
      <x:c r="H447" s="296"/>
      <x:c r="I447" s="296"/>
      <x:c r="J447" s="296"/>
      <x:c r="K447" s="296"/>
      <x:c r="L447" s="296"/>
      <x:c r="M447" s="296"/>
      <x:c r="N447" s="296"/>
      <x:c r="O447" s="296"/>
      <x:c r="P447" s="296"/>
      <x:c r="Q447" s="173"/>
      <x:c r="R447" s="173"/>
      <x:c r="S447" s="173"/>
      <x:c r="T447" s="173"/>
      <x:c r="U447" s="173"/>
      <x:c r="V447" s="173"/>
      <x:c r="W447" s="173"/>
      <x:c r="X447" s="173"/>
      <x:c r="Y447" s="173"/>
      <x:c r="Z447" s="173"/>
    </x:row>
    <x:row r="448" ht="15" hidden="0" customHeight="1">
      <x:c r="A448" s="296"/>
      <x:c r="B448" s="296"/>
      <x:c r="C448" s="296"/>
      <x:c r="D448" s="296"/>
      <x:c r="E448" s="296"/>
      <x:c r="F448" s="296"/>
      <x:c r="G448" s="296"/>
      <x:c r="H448" s="296"/>
      <x:c r="I448" s="296"/>
      <x:c r="J448" s="296"/>
      <x:c r="K448" s="296"/>
      <x:c r="L448" s="296"/>
      <x:c r="M448" s="296"/>
      <x:c r="N448" s="296"/>
      <x:c r="O448" s="296"/>
      <x:c r="P448" s="296"/>
      <x:c r="Q448" s="173"/>
      <x:c r="R448" s="173"/>
      <x:c r="S448" s="173"/>
      <x:c r="T448" s="173"/>
      <x:c r="U448" s="173"/>
      <x:c r="V448" s="173"/>
      <x:c r="W448" s="173"/>
      <x:c r="X448" s="173"/>
      <x:c r="Y448" s="173"/>
      <x:c r="Z448" s="173"/>
    </x:row>
    <x:row r="449" ht="15" hidden="0" customHeight="1">
      <x:c r="A449" s="296"/>
      <x:c r="B449" s="296"/>
      <x:c r="C449" s="296"/>
      <x:c r="D449" s="296"/>
      <x:c r="E449" s="296"/>
      <x:c r="F449" s="296"/>
      <x:c r="G449" s="296"/>
      <x:c r="H449" s="296"/>
      <x:c r="I449" s="296"/>
      <x:c r="J449" s="296"/>
      <x:c r="K449" s="296"/>
      <x:c r="L449" s="296"/>
      <x:c r="M449" s="296"/>
      <x:c r="N449" s="296"/>
      <x:c r="O449" s="296"/>
      <x:c r="P449" s="296"/>
      <x:c r="Q449" s="173"/>
      <x:c r="R449" s="173"/>
      <x:c r="S449" s="173"/>
      <x:c r="T449" s="173"/>
      <x:c r="U449" s="173"/>
      <x:c r="V449" s="173"/>
      <x:c r="W449" s="173"/>
      <x:c r="X449" s="173"/>
      <x:c r="Y449" s="173"/>
      <x:c r="Z449" s="173"/>
    </x:row>
    <x:row r="450" ht="15" hidden="0" customHeight="1">
      <x:c r="A450" s="296"/>
      <x:c r="B450" s="296"/>
      <x:c r="C450" s="296"/>
      <x:c r="D450" s="296"/>
      <x:c r="E450" s="296"/>
      <x:c r="F450" s="296"/>
      <x:c r="G450" s="296"/>
      <x:c r="H450" s="296"/>
      <x:c r="I450" s="296"/>
      <x:c r="J450" s="296"/>
      <x:c r="K450" s="296"/>
      <x:c r="L450" s="296"/>
      <x:c r="M450" s="296"/>
      <x:c r="N450" s="296"/>
      <x:c r="O450" s="296"/>
      <x:c r="P450" s="296"/>
      <x:c r="Q450" s="173"/>
      <x:c r="R450" s="173"/>
      <x:c r="S450" s="173"/>
      <x:c r="T450" s="173"/>
      <x:c r="U450" s="173"/>
      <x:c r="V450" s="173"/>
      <x:c r="W450" s="173"/>
      <x:c r="X450" s="173"/>
      <x:c r="Y450" s="173"/>
      <x:c r="Z450" s="173"/>
    </x:row>
    <x:row r="451" ht="15" hidden="0" customHeight="1">
      <x:c r="A451" s="296"/>
      <x:c r="B451" s="296"/>
      <x:c r="C451" s="296"/>
      <x:c r="D451" s="296"/>
      <x:c r="E451" s="296"/>
      <x:c r="F451" s="296"/>
      <x:c r="G451" s="296"/>
      <x:c r="H451" s="296"/>
      <x:c r="I451" s="296"/>
      <x:c r="J451" s="296"/>
      <x:c r="K451" s="296"/>
      <x:c r="L451" s="296"/>
      <x:c r="M451" s="296"/>
      <x:c r="N451" s="296"/>
      <x:c r="O451" s="296"/>
      <x:c r="P451" s="296"/>
      <x:c r="Q451" s="173"/>
      <x:c r="R451" s="173"/>
      <x:c r="S451" s="173"/>
      <x:c r="T451" s="173"/>
      <x:c r="U451" s="173"/>
      <x:c r="V451" s="173"/>
      <x:c r="W451" s="173"/>
      <x:c r="X451" s="173"/>
      <x:c r="Y451" s="173"/>
      <x:c r="Z451" s="173"/>
    </x:row>
    <x:row r="452" ht="15" hidden="0" customHeight="1">
      <x:c r="A452" s="296"/>
      <x:c r="B452" s="296"/>
      <x:c r="C452" s="296"/>
      <x:c r="D452" s="296"/>
      <x:c r="E452" s="296"/>
      <x:c r="F452" s="296"/>
      <x:c r="G452" s="296"/>
      <x:c r="H452" s="296"/>
      <x:c r="I452" s="296"/>
      <x:c r="J452" s="296"/>
      <x:c r="K452" s="296"/>
      <x:c r="L452" s="296"/>
      <x:c r="M452" s="296"/>
      <x:c r="N452" s="296"/>
      <x:c r="O452" s="296"/>
      <x:c r="P452" s="296"/>
      <x:c r="Q452" s="173"/>
      <x:c r="R452" s="173"/>
      <x:c r="S452" s="173"/>
      <x:c r="T452" s="173"/>
      <x:c r="U452" s="173"/>
      <x:c r="V452" s="173"/>
      <x:c r="W452" s="173"/>
      <x:c r="X452" s="173"/>
      <x:c r="Y452" s="173"/>
      <x:c r="Z452" s="173"/>
    </x:row>
    <x:row r="453" ht="15" hidden="0" customHeight="1">
      <x:c r="A453" s="296"/>
      <x:c r="B453" s="296"/>
      <x:c r="C453" s="296"/>
      <x:c r="D453" s="296"/>
      <x:c r="E453" s="296"/>
      <x:c r="F453" s="296"/>
      <x:c r="G453" s="296"/>
      <x:c r="H453" s="296"/>
      <x:c r="I453" s="296"/>
      <x:c r="J453" s="296"/>
      <x:c r="K453" s="296"/>
      <x:c r="L453" s="296"/>
      <x:c r="M453" s="296"/>
      <x:c r="N453" s="296"/>
      <x:c r="O453" s="296"/>
      <x:c r="P453" s="296"/>
      <x:c r="Q453" s="173"/>
      <x:c r="R453" s="173"/>
      <x:c r="S453" s="173"/>
      <x:c r="T453" s="173"/>
      <x:c r="U453" s="173"/>
      <x:c r="V453" s="173"/>
      <x:c r="W453" s="173"/>
      <x:c r="X453" s="173"/>
      <x:c r="Y453" s="173"/>
      <x:c r="Z453" s="173"/>
    </x:row>
    <x:row r="454" ht="15" hidden="0" customHeight="1">
      <x:c r="A454" s="296"/>
      <x:c r="B454" s="296"/>
      <x:c r="C454" s="296"/>
      <x:c r="D454" s="296"/>
      <x:c r="E454" s="296"/>
      <x:c r="F454" s="296"/>
      <x:c r="G454" s="296"/>
      <x:c r="H454" s="296"/>
      <x:c r="I454" s="296"/>
      <x:c r="J454" s="296"/>
      <x:c r="K454" s="296"/>
      <x:c r="L454" s="296"/>
      <x:c r="M454" s="296"/>
      <x:c r="N454" s="296"/>
      <x:c r="O454" s="296"/>
      <x:c r="P454" s="296"/>
      <x:c r="Q454" s="173"/>
      <x:c r="R454" s="173"/>
      <x:c r="S454" s="173"/>
      <x:c r="T454" s="173"/>
      <x:c r="U454" s="173"/>
      <x:c r="V454" s="173"/>
      <x:c r="W454" s="173"/>
      <x:c r="X454" s="173"/>
      <x:c r="Y454" s="173"/>
      <x:c r="Z454" s="173"/>
    </x:row>
    <x:row r="455" ht="15" hidden="0" customHeight="1">
      <x:c r="A455" s="296"/>
      <x:c r="B455" s="296"/>
      <x:c r="C455" s="296"/>
      <x:c r="D455" s="296"/>
      <x:c r="E455" s="296"/>
      <x:c r="F455" s="296"/>
      <x:c r="G455" s="296"/>
      <x:c r="H455" s="296"/>
      <x:c r="I455" s="296"/>
      <x:c r="J455" s="296"/>
      <x:c r="K455" s="296"/>
      <x:c r="L455" s="296"/>
      <x:c r="M455" s="296"/>
      <x:c r="N455" s="296"/>
      <x:c r="O455" s="296"/>
      <x:c r="P455" s="296"/>
      <x:c r="Q455" s="173"/>
      <x:c r="R455" s="173"/>
      <x:c r="S455" s="173"/>
      <x:c r="T455" s="173"/>
      <x:c r="U455" s="173"/>
      <x:c r="V455" s="173"/>
      <x:c r="W455" s="173"/>
      <x:c r="X455" s="173"/>
      <x:c r="Y455" s="173"/>
      <x:c r="Z455" s="173"/>
    </x:row>
    <x:row r="456" ht="15" hidden="0" customHeight="1">
      <x:c r="A456" s="296"/>
      <x:c r="B456" s="296"/>
      <x:c r="C456" s="296"/>
      <x:c r="D456" s="296"/>
      <x:c r="E456" s="296"/>
      <x:c r="F456" s="296"/>
      <x:c r="G456" s="296"/>
      <x:c r="H456" s="296"/>
      <x:c r="I456" s="296"/>
      <x:c r="J456" s="296"/>
      <x:c r="K456" s="296"/>
      <x:c r="L456" s="296"/>
      <x:c r="M456" s="296"/>
      <x:c r="N456" s="296"/>
      <x:c r="O456" s="296"/>
      <x:c r="P456" s="296"/>
      <x:c r="Q456" s="173"/>
      <x:c r="R456" s="173"/>
      <x:c r="S456" s="173"/>
      <x:c r="T456" s="173"/>
      <x:c r="U456" s="173"/>
      <x:c r="V456" s="173"/>
      <x:c r="W456" s="173"/>
      <x:c r="X456" s="173"/>
      <x:c r="Y456" s="173"/>
      <x:c r="Z456" s="173"/>
    </x:row>
    <x:row r="457" ht="15" hidden="0" customHeight="1">
      <x:c r="A457" s="296"/>
      <x:c r="B457" s="296"/>
      <x:c r="C457" s="296"/>
      <x:c r="D457" s="296"/>
      <x:c r="E457" s="296"/>
      <x:c r="F457" s="296"/>
      <x:c r="G457" s="296"/>
      <x:c r="H457" s="296"/>
      <x:c r="I457" s="296"/>
      <x:c r="J457" s="296"/>
      <x:c r="K457" s="296"/>
      <x:c r="L457" s="296"/>
      <x:c r="M457" s="296"/>
      <x:c r="N457" s="296"/>
      <x:c r="O457" s="296"/>
      <x:c r="P457" s="296"/>
      <x:c r="Q457" s="173"/>
      <x:c r="R457" s="173"/>
      <x:c r="S457" s="173"/>
      <x:c r="T457" s="173"/>
      <x:c r="U457" s="173"/>
      <x:c r="V457" s="173"/>
      <x:c r="W457" s="173"/>
      <x:c r="X457" s="173"/>
      <x:c r="Y457" s="173"/>
      <x:c r="Z457" s="173"/>
    </x:row>
    <x:row r="458" ht="15" hidden="0" customHeight="1">
      <x:c r="A458" s="296"/>
      <x:c r="B458" s="296"/>
      <x:c r="C458" s="296"/>
      <x:c r="D458" s="296"/>
      <x:c r="E458" s="296"/>
      <x:c r="F458" s="296"/>
      <x:c r="G458" s="296"/>
      <x:c r="H458" s="296"/>
      <x:c r="I458" s="296"/>
      <x:c r="J458" s="296"/>
      <x:c r="K458" s="296"/>
      <x:c r="L458" s="296"/>
      <x:c r="M458" s="296"/>
      <x:c r="N458" s="296"/>
      <x:c r="O458" s="296"/>
      <x:c r="P458" s="296"/>
      <x:c r="Q458" s="173"/>
      <x:c r="R458" s="173"/>
      <x:c r="S458" s="173"/>
      <x:c r="T458" s="173"/>
      <x:c r="U458" s="173"/>
      <x:c r="V458" s="173"/>
      <x:c r="W458" s="173"/>
      <x:c r="X458" s="173"/>
      <x:c r="Y458" s="173"/>
      <x:c r="Z458" s="173"/>
    </x:row>
    <x:row r="459" ht="15" hidden="0" customHeight="1">
      <x:c r="A459" s="296"/>
      <x:c r="B459" s="296"/>
      <x:c r="C459" s="296"/>
      <x:c r="D459" s="296"/>
      <x:c r="E459" s="296"/>
      <x:c r="F459" s="296"/>
      <x:c r="G459" s="296"/>
      <x:c r="H459" s="296"/>
      <x:c r="I459" s="296"/>
      <x:c r="J459" s="296"/>
      <x:c r="K459" s="296"/>
      <x:c r="L459" s="296"/>
      <x:c r="M459" s="296"/>
      <x:c r="N459" s="296"/>
      <x:c r="O459" s="296"/>
      <x:c r="P459" s="296"/>
      <x:c r="Q459" s="173"/>
      <x:c r="R459" s="173"/>
      <x:c r="S459" s="173"/>
      <x:c r="T459" s="173"/>
      <x:c r="U459" s="173"/>
      <x:c r="V459" s="173"/>
      <x:c r="W459" s="173"/>
      <x:c r="X459" s="173"/>
      <x:c r="Y459" s="173"/>
      <x:c r="Z459" s="173"/>
    </x:row>
    <x:row r="460" ht="15" hidden="0" customHeight="1">
      <x:c r="A460" s="296"/>
      <x:c r="B460" s="296"/>
      <x:c r="C460" s="296"/>
      <x:c r="D460" s="296"/>
      <x:c r="E460" s="296"/>
      <x:c r="F460" s="296"/>
      <x:c r="G460" s="296"/>
      <x:c r="H460" s="296"/>
      <x:c r="I460" s="296"/>
      <x:c r="J460" s="296"/>
      <x:c r="K460" s="296"/>
      <x:c r="L460" s="296"/>
      <x:c r="M460" s="296"/>
      <x:c r="N460" s="296"/>
      <x:c r="O460" s="296"/>
      <x:c r="P460" s="296"/>
      <x:c r="Q460" s="173"/>
      <x:c r="R460" s="173"/>
      <x:c r="S460" s="173"/>
      <x:c r="T460" s="173"/>
      <x:c r="U460" s="173"/>
      <x:c r="V460" s="173"/>
      <x:c r="W460" s="173"/>
      <x:c r="X460" s="173"/>
      <x:c r="Y460" s="173"/>
      <x:c r="Z460" s="173"/>
    </x:row>
    <x:row r="461" ht="15" hidden="0" customHeight="1">
      <x:c r="A461" s="296"/>
      <x:c r="B461" s="296"/>
      <x:c r="C461" s="296"/>
      <x:c r="D461" s="296"/>
      <x:c r="E461" s="296"/>
      <x:c r="F461" s="296"/>
      <x:c r="G461" s="296"/>
      <x:c r="H461" s="296"/>
      <x:c r="I461" s="296"/>
      <x:c r="J461" s="296"/>
      <x:c r="K461" s="296"/>
      <x:c r="L461" s="296"/>
      <x:c r="M461" s="296"/>
      <x:c r="N461" s="296"/>
      <x:c r="O461" s="296"/>
      <x:c r="P461" s="296"/>
      <x:c r="Q461" s="173"/>
      <x:c r="R461" s="173"/>
      <x:c r="S461" s="173"/>
      <x:c r="T461" s="173"/>
      <x:c r="U461" s="173"/>
      <x:c r="V461" s="173"/>
      <x:c r="W461" s="173"/>
      <x:c r="X461" s="173"/>
      <x:c r="Y461" s="173"/>
      <x:c r="Z461" s="173"/>
    </x:row>
    <x:row r="462" ht="15" hidden="0" customHeight="1">
      <x:c r="A462" s="296"/>
      <x:c r="B462" s="296"/>
      <x:c r="C462" s="296"/>
      <x:c r="D462" s="296"/>
      <x:c r="E462" s="296"/>
      <x:c r="F462" s="296"/>
      <x:c r="G462" s="296"/>
      <x:c r="H462" s="296"/>
      <x:c r="I462" s="296"/>
      <x:c r="J462" s="296"/>
      <x:c r="K462" s="296"/>
      <x:c r="L462" s="296"/>
      <x:c r="M462" s="296"/>
      <x:c r="N462" s="296"/>
      <x:c r="O462" s="296"/>
      <x:c r="P462" s="296"/>
      <x:c r="Q462" s="173"/>
      <x:c r="R462" s="173"/>
      <x:c r="S462" s="173"/>
      <x:c r="T462" s="173"/>
      <x:c r="U462" s="173"/>
      <x:c r="V462" s="173"/>
      <x:c r="W462" s="173"/>
      <x:c r="X462" s="173"/>
      <x:c r="Y462" s="173"/>
      <x:c r="Z462" s="173"/>
    </x:row>
    <x:row r="463" ht="15" hidden="0" customHeight="1">
      <x:c r="A463" s="296"/>
      <x:c r="B463" s="296"/>
      <x:c r="C463" s="296"/>
      <x:c r="D463" s="296"/>
      <x:c r="E463" s="296"/>
      <x:c r="F463" s="296"/>
      <x:c r="G463" s="296"/>
      <x:c r="H463" s="296"/>
      <x:c r="I463" s="296"/>
      <x:c r="J463" s="296"/>
      <x:c r="K463" s="296"/>
      <x:c r="L463" s="296"/>
      <x:c r="M463" s="296"/>
      <x:c r="N463" s="296"/>
      <x:c r="O463" s="296"/>
      <x:c r="P463" s="296"/>
      <x:c r="Q463" s="173"/>
      <x:c r="R463" s="173"/>
      <x:c r="S463" s="173"/>
      <x:c r="T463" s="173"/>
      <x:c r="U463" s="173"/>
      <x:c r="V463" s="173"/>
      <x:c r="W463" s="173"/>
      <x:c r="X463" s="173"/>
      <x:c r="Y463" s="173"/>
      <x:c r="Z463" s="173"/>
    </x:row>
    <x:row r="464" ht="15" hidden="0" customHeight="1">
      <x:c r="A464" s="296"/>
      <x:c r="B464" s="296"/>
      <x:c r="C464" s="296"/>
      <x:c r="D464" s="296"/>
      <x:c r="E464" s="296"/>
      <x:c r="F464" s="296"/>
      <x:c r="G464" s="296"/>
      <x:c r="H464" s="296"/>
      <x:c r="I464" s="296"/>
      <x:c r="J464" s="296"/>
      <x:c r="K464" s="296"/>
      <x:c r="L464" s="296"/>
      <x:c r="M464" s="296"/>
      <x:c r="N464" s="296"/>
      <x:c r="O464" s="296"/>
      <x:c r="P464" s="296"/>
      <x:c r="Q464" s="173"/>
      <x:c r="R464" s="173"/>
      <x:c r="S464" s="173"/>
      <x:c r="T464" s="173"/>
      <x:c r="U464" s="173"/>
      <x:c r="V464" s="173"/>
      <x:c r="W464" s="173"/>
      <x:c r="X464" s="173"/>
      <x:c r="Y464" s="173"/>
      <x:c r="Z464" s="173"/>
    </x:row>
    <x:row r="465" ht="15" hidden="0" customHeight="1">
      <x:c r="A465" s="296"/>
      <x:c r="B465" s="296"/>
      <x:c r="C465" s="296"/>
      <x:c r="D465" s="296"/>
      <x:c r="E465" s="296"/>
      <x:c r="F465" s="296"/>
      <x:c r="G465" s="296"/>
      <x:c r="H465" s="296"/>
      <x:c r="I465" s="296"/>
      <x:c r="J465" s="296"/>
      <x:c r="K465" s="296"/>
      <x:c r="L465" s="296"/>
      <x:c r="M465" s="296"/>
      <x:c r="N465" s="296"/>
      <x:c r="O465" s="296"/>
      <x:c r="P465" s="296"/>
      <x:c r="Q465" s="173"/>
      <x:c r="R465" s="173"/>
      <x:c r="S465" s="173"/>
      <x:c r="T465" s="173"/>
      <x:c r="U465" s="173"/>
      <x:c r="V465" s="173"/>
      <x:c r="W465" s="173"/>
      <x:c r="X465" s="173"/>
      <x:c r="Y465" s="173"/>
      <x:c r="Z465" s="173"/>
    </x:row>
    <x:row r="466" ht="15" hidden="0" customHeight="1">
      <x:c r="A466" s="296"/>
      <x:c r="B466" s="296"/>
      <x:c r="C466" s="296"/>
      <x:c r="D466" s="296"/>
      <x:c r="E466" s="296"/>
      <x:c r="F466" s="296"/>
      <x:c r="G466" s="296"/>
      <x:c r="H466" s="296"/>
      <x:c r="I466" s="296"/>
      <x:c r="J466" s="296"/>
      <x:c r="K466" s="296"/>
      <x:c r="L466" s="296"/>
      <x:c r="M466" s="296"/>
      <x:c r="N466" s="296"/>
      <x:c r="O466" s="296"/>
      <x:c r="P466" s="296"/>
      <x:c r="Q466" s="173"/>
      <x:c r="R466" s="173"/>
      <x:c r="S466" s="173"/>
      <x:c r="T466" s="173"/>
      <x:c r="U466" s="173"/>
      <x:c r="V466" s="173"/>
      <x:c r="W466" s="173"/>
      <x:c r="X466" s="173"/>
      <x:c r="Y466" s="173"/>
      <x:c r="Z466" s="173"/>
    </x:row>
    <x:row r="467" ht="15" hidden="0" customHeight="1">
      <x:c r="A467" s="296"/>
      <x:c r="B467" s="296"/>
      <x:c r="C467" s="296"/>
      <x:c r="D467" s="296"/>
      <x:c r="E467" s="296"/>
      <x:c r="F467" s="296"/>
      <x:c r="G467" s="296"/>
      <x:c r="H467" s="296"/>
      <x:c r="I467" s="296"/>
      <x:c r="J467" s="296"/>
      <x:c r="K467" s="296"/>
      <x:c r="L467" s="296"/>
      <x:c r="M467" s="296"/>
      <x:c r="N467" s="296"/>
      <x:c r="O467" s="296"/>
      <x:c r="P467" s="296"/>
      <x:c r="Q467" s="173"/>
      <x:c r="R467" s="173"/>
      <x:c r="S467" s="173"/>
      <x:c r="T467" s="173"/>
      <x:c r="U467" s="173"/>
      <x:c r="V467" s="173"/>
      <x:c r="W467" s="173"/>
      <x:c r="X467" s="173"/>
      <x:c r="Y467" s="173"/>
      <x:c r="Z467" s="173"/>
    </x:row>
    <x:row r="468" ht="15" hidden="0" customHeight="1">
      <x:c r="A468" s="296"/>
      <x:c r="B468" s="296"/>
      <x:c r="C468" s="296"/>
      <x:c r="D468" s="296"/>
      <x:c r="E468" s="296"/>
      <x:c r="F468" s="296"/>
      <x:c r="G468" s="296"/>
      <x:c r="H468" s="296"/>
      <x:c r="I468" s="296"/>
      <x:c r="J468" s="296"/>
      <x:c r="K468" s="296"/>
      <x:c r="L468" s="296"/>
      <x:c r="M468" s="296"/>
      <x:c r="N468" s="296"/>
      <x:c r="O468" s="296"/>
      <x:c r="P468" s="296"/>
      <x:c r="Q468" s="173"/>
      <x:c r="R468" s="173"/>
      <x:c r="S468" s="173"/>
      <x:c r="T468" s="173"/>
      <x:c r="U468" s="173"/>
      <x:c r="V468" s="173"/>
      <x:c r="W468" s="173"/>
      <x:c r="X468" s="173"/>
      <x:c r="Y468" s="173"/>
      <x:c r="Z468" s="173"/>
    </x:row>
    <x:row r="469" ht="15" hidden="0" customHeight="1">
      <x:c r="A469" s="296"/>
      <x:c r="B469" s="296"/>
      <x:c r="C469" s="296"/>
      <x:c r="D469" s="296"/>
      <x:c r="E469" s="296"/>
      <x:c r="F469" s="296"/>
      <x:c r="G469" s="296"/>
      <x:c r="H469" s="296"/>
      <x:c r="I469" s="296"/>
      <x:c r="J469" s="296"/>
      <x:c r="K469" s="296"/>
      <x:c r="L469" s="296"/>
      <x:c r="M469" s="296"/>
      <x:c r="N469" s="296"/>
      <x:c r="O469" s="296"/>
      <x:c r="P469" s="296"/>
      <x:c r="Q469" s="173"/>
      <x:c r="R469" s="173"/>
      <x:c r="S469" s="173"/>
      <x:c r="T469" s="173"/>
      <x:c r="U469" s="173"/>
      <x:c r="V469" s="173"/>
      <x:c r="W469" s="173"/>
      <x:c r="X469" s="173"/>
      <x:c r="Y469" s="173"/>
      <x:c r="Z469" s="173"/>
    </x:row>
    <x:row r="470" ht="15" hidden="0" customHeight="1">
      <x:c r="A470" s="296"/>
      <x:c r="B470" s="296"/>
      <x:c r="C470" s="296"/>
      <x:c r="D470" s="296"/>
      <x:c r="E470" s="296"/>
      <x:c r="F470" s="296"/>
      <x:c r="G470" s="296"/>
      <x:c r="H470" s="296"/>
      <x:c r="I470" s="296"/>
      <x:c r="J470" s="296"/>
      <x:c r="K470" s="296"/>
      <x:c r="L470" s="296"/>
      <x:c r="M470" s="296"/>
      <x:c r="N470" s="296"/>
      <x:c r="O470" s="296"/>
      <x:c r="P470" s="296"/>
      <x:c r="Q470" s="173"/>
      <x:c r="R470" s="173"/>
      <x:c r="S470" s="173"/>
      <x:c r="T470" s="173"/>
      <x:c r="U470" s="173"/>
      <x:c r="V470" s="173"/>
      <x:c r="W470" s="173"/>
      <x:c r="X470" s="173"/>
      <x:c r="Y470" s="173"/>
      <x:c r="Z470" s="173"/>
    </x:row>
    <x:row r="471" ht="15" hidden="0" customHeight="1">
      <x:c r="A471" s="296"/>
      <x:c r="B471" s="296"/>
      <x:c r="C471" s="296"/>
      <x:c r="D471" s="296"/>
      <x:c r="E471" s="296"/>
      <x:c r="F471" s="296"/>
      <x:c r="G471" s="296"/>
      <x:c r="H471" s="296"/>
      <x:c r="I471" s="296"/>
      <x:c r="J471" s="296"/>
      <x:c r="K471" s="296"/>
      <x:c r="L471" s="296"/>
      <x:c r="M471" s="296"/>
      <x:c r="N471" s="296"/>
      <x:c r="O471" s="296"/>
      <x:c r="P471" s="296"/>
      <x:c r="Q471" s="173"/>
      <x:c r="R471" s="173"/>
      <x:c r="S471" s="173"/>
      <x:c r="T471" s="173"/>
      <x:c r="U471" s="173"/>
      <x:c r="V471" s="173"/>
      <x:c r="W471" s="173"/>
      <x:c r="X471" s="173"/>
      <x:c r="Y471" s="173"/>
      <x:c r="Z471" s="173"/>
    </x:row>
    <x:row r="472" ht="15" hidden="0" customHeight="1">
      <x:c r="A472" s="296"/>
      <x:c r="B472" s="296"/>
      <x:c r="C472" s="296"/>
      <x:c r="D472" s="296"/>
      <x:c r="E472" s="296"/>
      <x:c r="F472" s="296"/>
      <x:c r="G472" s="296"/>
      <x:c r="H472" s="296"/>
      <x:c r="I472" s="296"/>
      <x:c r="J472" s="296"/>
      <x:c r="K472" s="296"/>
      <x:c r="L472" s="296"/>
      <x:c r="M472" s="296"/>
      <x:c r="N472" s="296"/>
      <x:c r="O472" s="296"/>
      <x:c r="P472" s="296"/>
      <x:c r="Q472" s="173"/>
      <x:c r="R472" s="173"/>
      <x:c r="S472" s="173"/>
      <x:c r="T472" s="173"/>
      <x:c r="U472" s="173"/>
      <x:c r="V472" s="173"/>
      <x:c r="W472" s="173"/>
      <x:c r="X472" s="173"/>
      <x:c r="Y472" s="173"/>
      <x:c r="Z472" s="173"/>
    </x:row>
    <x:row r="473" ht="15" hidden="0" customHeight="1">
      <x:c r="A473" s="296"/>
      <x:c r="B473" s="296"/>
      <x:c r="C473" s="296"/>
      <x:c r="D473" s="296"/>
      <x:c r="E473" s="296"/>
      <x:c r="F473" s="296"/>
      <x:c r="G473" s="296"/>
      <x:c r="H473" s="296"/>
      <x:c r="I473" s="296"/>
      <x:c r="J473" s="296"/>
      <x:c r="K473" s="296"/>
      <x:c r="L473" s="296"/>
      <x:c r="M473" s="296"/>
      <x:c r="N473" s="296"/>
      <x:c r="O473" s="296"/>
      <x:c r="P473" s="296"/>
      <x:c r="Q473" s="173"/>
      <x:c r="R473" s="173"/>
      <x:c r="S473" s="173"/>
      <x:c r="T473" s="173"/>
      <x:c r="U473" s="173"/>
      <x:c r="V473" s="173"/>
      <x:c r="W473" s="173"/>
      <x:c r="X473" s="173"/>
      <x:c r="Y473" s="173"/>
      <x:c r="Z473" s="173"/>
    </x:row>
    <x:row r="474" ht="15" hidden="0" customHeight="1">
      <x:c r="A474" s="296"/>
      <x:c r="B474" s="296"/>
      <x:c r="C474" s="296"/>
      <x:c r="D474" s="296"/>
      <x:c r="E474" s="296"/>
      <x:c r="F474" s="296"/>
      <x:c r="G474" s="296"/>
      <x:c r="H474" s="296"/>
      <x:c r="I474" s="296"/>
      <x:c r="J474" s="296"/>
      <x:c r="K474" s="296"/>
      <x:c r="L474" s="296"/>
      <x:c r="M474" s="296"/>
      <x:c r="N474" s="296"/>
      <x:c r="O474" s="296"/>
      <x:c r="P474" s="296"/>
      <x:c r="Q474" s="173"/>
      <x:c r="R474" s="173"/>
      <x:c r="S474" s="173"/>
      <x:c r="T474" s="173"/>
      <x:c r="U474" s="173"/>
      <x:c r="V474" s="173"/>
      <x:c r="W474" s="173"/>
      <x:c r="X474" s="173"/>
      <x:c r="Y474" s="173"/>
      <x:c r="Z474" s="173"/>
    </x:row>
    <x:row r="475" ht="15" hidden="0" customHeight="1">
      <x:c r="A475" s="296"/>
      <x:c r="B475" s="296"/>
      <x:c r="C475" s="296"/>
      <x:c r="D475" s="296"/>
      <x:c r="E475" s="296"/>
      <x:c r="F475" s="296"/>
      <x:c r="G475" s="296"/>
      <x:c r="H475" s="296"/>
      <x:c r="I475" s="296"/>
      <x:c r="J475" s="296"/>
      <x:c r="K475" s="296"/>
      <x:c r="L475" s="296"/>
      <x:c r="M475" s="296"/>
      <x:c r="N475" s="296"/>
      <x:c r="O475" s="296"/>
      <x:c r="P475" s="296"/>
      <x:c r="Q475" s="173"/>
      <x:c r="R475" s="173"/>
      <x:c r="S475" s="173"/>
      <x:c r="T475" s="173"/>
      <x:c r="U475" s="173"/>
      <x:c r="V475" s="173"/>
      <x:c r="W475" s="173"/>
      <x:c r="X475" s="173"/>
      <x:c r="Y475" s="173"/>
      <x:c r="Z475" s="173"/>
    </x:row>
    <x:row r="476" ht="15" hidden="0" customHeight="1">
      <x:c r="A476" s="296"/>
      <x:c r="B476" s="296"/>
      <x:c r="C476" s="296"/>
      <x:c r="D476" s="296"/>
      <x:c r="E476" s="296"/>
      <x:c r="F476" s="296"/>
      <x:c r="G476" s="296"/>
      <x:c r="H476" s="296"/>
      <x:c r="I476" s="296"/>
      <x:c r="J476" s="296"/>
      <x:c r="K476" s="296"/>
      <x:c r="L476" s="296"/>
      <x:c r="M476" s="296"/>
      <x:c r="N476" s="296"/>
      <x:c r="O476" s="296"/>
      <x:c r="P476" s="296"/>
      <x:c r="Q476" s="173"/>
      <x:c r="R476" s="173"/>
      <x:c r="S476" s="173"/>
      <x:c r="T476" s="173"/>
      <x:c r="U476" s="173"/>
      <x:c r="V476" s="173"/>
      <x:c r="W476" s="173"/>
      <x:c r="X476" s="173"/>
      <x:c r="Y476" s="173"/>
      <x:c r="Z476" s="173"/>
    </x:row>
    <x:row r="477" ht="15" hidden="0" customHeight="1">
      <x:c r="A477" s="296"/>
      <x:c r="B477" s="296"/>
      <x:c r="C477" s="296"/>
      <x:c r="D477" s="296"/>
      <x:c r="E477" s="296"/>
      <x:c r="F477" s="296"/>
      <x:c r="G477" s="296"/>
      <x:c r="H477" s="296"/>
      <x:c r="I477" s="296"/>
      <x:c r="J477" s="296"/>
      <x:c r="K477" s="296"/>
      <x:c r="L477" s="296"/>
      <x:c r="M477" s="296"/>
      <x:c r="N477" s="296"/>
      <x:c r="O477" s="296"/>
      <x:c r="P477" s="296"/>
      <x:c r="Q477" s="173"/>
      <x:c r="R477" s="173"/>
      <x:c r="S477" s="173"/>
      <x:c r="T477" s="173"/>
      <x:c r="U477" s="173"/>
      <x:c r="V477" s="173"/>
      <x:c r="W477" s="173"/>
      <x:c r="X477" s="173"/>
      <x:c r="Y477" s="173"/>
      <x:c r="Z477" s="173"/>
    </x:row>
    <x:row r="478" ht="15" hidden="0" customHeight="1">
      <x:c r="A478" s="296"/>
      <x:c r="B478" s="296"/>
      <x:c r="C478" s="296"/>
      <x:c r="D478" s="296"/>
      <x:c r="E478" s="296"/>
      <x:c r="F478" s="296"/>
      <x:c r="G478" s="296"/>
      <x:c r="H478" s="296"/>
      <x:c r="I478" s="296"/>
      <x:c r="J478" s="296"/>
      <x:c r="K478" s="296"/>
      <x:c r="L478" s="296"/>
      <x:c r="M478" s="296"/>
      <x:c r="N478" s="296"/>
      <x:c r="O478" s="296"/>
      <x:c r="P478" s="296"/>
      <x:c r="Q478" s="173"/>
      <x:c r="R478" s="173"/>
      <x:c r="S478" s="173"/>
      <x:c r="T478" s="173"/>
      <x:c r="U478" s="173"/>
      <x:c r="V478" s="173"/>
      <x:c r="W478" s="173"/>
      <x:c r="X478" s="173"/>
      <x:c r="Y478" s="173"/>
      <x:c r="Z478" s="173"/>
    </x:row>
    <x:row r="479" ht="15" hidden="0" customHeight="1">
      <x:c r="A479" s="296"/>
      <x:c r="B479" s="296"/>
      <x:c r="C479" s="296"/>
      <x:c r="D479" s="296"/>
      <x:c r="E479" s="296"/>
      <x:c r="F479" s="296"/>
      <x:c r="G479" s="296"/>
      <x:c r="H479" s="296"/>
      <x:c r="I479" s="296"/>
      <x:c r="J479" s="296"/>
      <x:c r="K479" s="296"/>
      <x:c r="L479" s="296"/>
      <x:c r="M479" s="296"/>
      <x:c r="N479" s="296"/>
      <x:c r="O479" s="296"/>
      <x:c r="P479" s="296"/>
      <x:c r="Q479" s="173"/>
      <x:c r="R479" s="173"/>
      <x:c r="S479" s="173"/>
      <x:c r="T479" s="173"/>
      <x:c r="U479" s="173"/>
      <x:c r="V479" s="173"/>
      <x:c r="W479" s="173"/>
      <x:c r="X479" s="173"/>
      <x:c r="Y479" s="173"/>
      <x:c r="Z479" s="173"/>
    </x:row>
    <x:row r="480" ht="15" hidden="0" customHeight="1">
      <x:c r="A480" s="296"/>
      <x:c r="B480" s="296"/>
      <x:c r="C480" s="296"/>
      <x:c r="D480" s="296"/>
      <x:c r="E480" s="296"/>
      <x:c r="F480" s="296"/>
      <x:c r="G480" s="296"/>
      <x:c r="H480" s="296"/>
      <x:c r="I480" s="296"/>
      <x:c r="J480" s="296"/>
      <x:c r="K480" s="296"/>
      <x:c r="L480" s="296"/>
      <x:c r="M480" s="296"/>
      <x:c r="N480" s="296"/>
      <x:c r="O480" s="296"/>
      <x:c r="P480" s="296"/>
      <x:c r="Q480" s="173"/>
      <x:c r="R480" s="173"/>
      <x:c r="S480" s="173"/>
      <x:c r="T480" s="173"/>
      <x:c r="U480" s="173"/>
      <x:c r="V480" s="173"/>
      <x:c r="W480" s="173"/>
      <x:c r="X480" s="173"/>
      <x:c r="Y480" s="173"/>
      <x:c r="Z480" s="173"/>
    </x:row>
    <x:row r="481" ht="15" hidden="0" customHeight="1">
      <x:c r="A481" s="296"/>
      <x:c r="B481" s="296"/>
      <x:c r="C481" s="296"/>
      <x:c r="D481" s="296"/>
      <x:c r="E481" s="296"/>
      <x:c r="F481" s="296"/>
      <x:c r="G481" s="296"/>
      <x:c r="H481" s="296"/>
      <x:c r="I481" s="296"/>
      <x:c r="J481" s="296"/>
      <x:c r="K481" s="296"/>
      <x:c r="L481" s="296"/>
      <x:c r="M481" s="296"/>
      <x:c r="N481" s="296"/>
      <x:c r="O481" s="296"/>
      <x:c r="P481" s="296"/>
      <x:c r="Q481" s="173"/>
      <x:c r="R481" s="173"/>
      <x:c r="S481" s="173"/>
      <x:c r="T481" s="173"/>
      <x:c r="U481" s="173"/>
      <x:c r="V481" s="173"/>
      <x:c r="W481" s="173"/>
      <x:c r="X481" s="173"/>
      <x:c r="Y481" s="173"/>
      <x:c r="Z481" s="173"/>
    </x:row>
    <x:row r="482" ht="15" hidden="0" customHeight="1">
      <x:c r="A482" s="296"/>
      <x:c r="B482" s="296"/>
      <x:c r="C482" s="296"/>
      <x:c r="D482" s="296"/>
      <x:c r="E482" s="296"/>
      <x:c r="F482" s="296"/>
      <x:c r="G482" s="296"/>
      <x:c r="H482" s="296"/>
      <x:c r="I482" s="296"/>
      <x:c r="J482" s="296"/>
      <x:c r="K482" s="296"/>
      <x:c r="L482" s="296"/>
      <x:c r="M482" s="296"/>
      <x:c r="N482" s="296"/>
      <x:c r="O482" s="296"/>
      <x:c r="P482" s="296"/>
      <x:c r="Q482" s="173"/>
      <x:c r="R482" s="173"/>
      <x:c r="S482" s="173"/>
      <x:c r="T482" s="173"/>
      <x:c r="U482" s="173"/>
      <x:c r="V482" s="173"/>
      <x:c r="W482" s="173"/>
      <x:c r="X482" s="173"/>
      <x:c r="Y482" s="173"/>
      <x:c r="Z482" s="173"/>
    </x:row>
    <x:row r="483" ht="15" hidden="0" customHeight="1">
      <x:c r="A483" s="296"/>
      <x:c r="B483" s="296"/>
      <x:c r="C483" s="296"/>
      <x:c r="D483" s="296"/>
      <x:c r="E483" s="296"/>
      <x:c r="F483" s="296"/>
      <x:c r="G483" s="296"/>
      <x:c r="H483" s="296"/>
      <x:c r="I483" s="296"/>
      <x:c r="J483" s="296"/>
      <x:c r="K483" s="296"/>
      <x:c r="L483" s="296"/>
      <x:c r="M483" s="296"/>
      <x:c r="N483" s="296"/>
      <x:c r="O483" s="296"/>
      <x:c r="P483" s="296"/>
      <x:c r="Q483" s="173"/>
      <x:c r="R483" s="173"/>
      <x:c r="S483" s="173"/>
      <x:c r="T483" s="173"/>
      <x:c r="U483" s="173"/>
      <x:c r="V483" s="173"/>
      <x:c r="W483" s="173"/>
      <x:c r="X483" s="173"/>
      <x:c r="Y483" s="173"/>
      <x:c r="Z483" s="173"/>
    </x:row>
    <x:row r="484" ht="15" hidden="0" customHeight="1">
      <x:c r="A484" s="296"/>
      <x:c r="B484" s="296"/>
      <x:c r="C484" s="296"/>
      <x:c r="D484" s="296"/>
      <x:c r="E484" s="296"/>
      <x:c r="F484" s="296"/>
      <x:c r="G484" s="296"/>
      <x:c r="H484" s="296"/>
      <x:c r="I484" s="296"/>
      <x:c r="J484" s="296"/>
      <x:c r="K484" s="296"/>
      <x:c r="L484" s="296"/>
      <x:c r="M484" s="296"/>
      <x:c r="N484" s="296"/>
      <x:c r="O484" s="296"/>
      <x:c r="P484" s="296"/>
      <x:c r="Q484" s="173"/>
      <x:c r="R484" s="173"/>
      <x:c r="S484" s="173"/>
      <x:c r="T484" s="173"/>
      <x:c r="U484" s="173"/>
      <x:c r="V484" s="173"/>
      <x:c r="W484" s="173"/>
      <x:c r="X484" s="173"/>
      <x:c r="Y484" s="173"/>
      <x:c r="Z484" s="173"/>
    </x:row>
    <x:row r="485" ht="15" hidden="0" customHeight="1">
      <x:c r="A485" s="296"/>
      <x:c r="B485" s="296"/>
      <x:c r="C485" s="296"/>
      <x:c r="D485" s="296"/>
      <x:c r="E485" s="296"/>
      <x:c r="F485" s="296"/>
      <x:c r="G485" s="296"/>
      <x:c r="H485" s="296"/>
      <x:c r="I485" s="296"/>
      <x:c r="J485" s="296"/>
      <x:c r="K485" s="296"/>
      <x:c r="L485" s="296"/>
      <x:c r="M485" s="296"/>
      <x:c r="N485" s="296"/>
      <x:c r="O485" s="296"/>
      <x:c r="P485" s="296"/>
      <x:c r="Q485" s="173"/>
      <x:c r="R485" s="173"/>
      <x:c r="S485" s="173"/>
      <x:c r="T485" s="173"/>
      <x:c r="U485" s="173"/>
      <x:c r="V485" s="173"/>
      <x:c r="W485" s="173"/>
      <x:c r="X485" s="173"/>
      <x:c r="Y485" s="173"/>
      <x:c r="Z485" s="173"/>
    </x:row>
    <x:row r="486" ht="15" hidden="0" customHeight="1">
      <x:c r="A486" s="296"/>
      <x:c r="B486" s="296"/>
      <x:c r="C486" s="296"/>
      <x:c r="D486" s="296"/>
      <x:c r="E486" s="296"/>
      <x:c r="F486" s="296"/>
      <x:c r="G486" s="296"/>
      <x:c r="H486" s="296"/>
      <x:c r="I486" s="296"/>
      <x:c r="J486" s="296"/>
      <x:c r="K486" s="296"/>
      <x:c r="L486" s="296"/>
      <x:c r="M486" s="296"/>
      <x:c r="N486" s="296"/>
      <x:c r="O486" s="296"/>
      <x:c r="P486" s="296"/>
      <x:c r="Q486" s="173"/>
      <x:c r="R486" s="173"/>
      <x:c r="S486" s="173"/>
      <x:c r="T486" s="173"/>
      <x:c r="U486" s="173"/>
      <x:c r="V486" s="173"/>
      <x:c r="W486" s="173"/>
      <x:c r="X486" s="173"/>
      <x:c r="Y486" s="173"/>
      <x:c r="Z486" s="173"/>
    </x:row>
    <x:row r="487" ht="15" hidden="0" customHeight="1">
      <x:c r="A487" s="296"/>
      <x:c r="B487" s="296"/>
      <x:c r="C487" s="296"/>
      <x:c r="D487" s="296"/>
      <x:c r="E487" s="296"/>
      <x:c r="F487" s="296"/>
      <x:c r="G487" s="296"/>
      <x:c r="H487" s="296"/>
      <x:c r="I487" s="296"/>
      <x:c r="J487" s="296"/>
      <x:c r="K487" s="296"/>
      <x:c r="L487" s="296"/>
      <x:c r="M487" s="296"/>
      <x:c r="N487" s="296"/>
      <x:c r="O487" s="296"/>
      <x:c r="P487" s="296"/>
      <x:c r="Q487" s="173"/>
      <x:c r="R487" s="173"/>
      <x:c r="S487" s="173"/>
      <x:c r="T487" s="173"/>
      <x:c r="U487" s="173"/>
      <x:c r="V487" s="173"/>
      <x:c r="W487" s="173"/>
      <x:c r="X487" s="173"/>
      <x:c r="Y487" s="173"/>
      <x:c r="Z487" s="173"/>
    </x:row>
    <x:row r="488" ht="15" hidden="0" customHeight="1">
      <x:c r="A488" s="296"/>
      <x:c r="B488" s="296"/>
      <x:c r="C488" s="296"/>
      <x:c r="D488" s="296"/>
      <x:c r="E488" s="296"/>
      <x:c r="F488" s="296"/>
      <x:c r="G488" s="296"/>
      <x:c r="H488" s="296"/>
      <x:c r="I488" s="296"/>
      <x:c r="J488" s="296"/>
      <x:c r="K488" s="296"/>
      <x:c r="L488" s="296"/>
      <x:c r="M488" s="296"/>
      <x:c r="N488" s="296"/>
      <x:c r="O488" s="296"/>
      <x:c r="P488" s="296"/>
      <x:c r="Q488" s="173"/>
      <x:c r="R488" s="173"/>
      <x:c r="S488" s="173"/>
      <x:c r="T488" s="173"/>
      <x:c r="U488" s="173"/>
      <x:c r="V488" s="173"/>
      <x:c r="W488" s="173"/>
      <x:c r="X488" s="173"/>
      <x:c r="Y488" s="173"/>
      <x:c r="Z488" s="173"/>
    </x:row>
    <x:row r="489" ht="15" hidden="0" customHeight="1">
      <x:c r="A489" s="296"/>
      <x:c r="B489" s="296"/>
      <x:c r="C489" s="296"/>
      <x:c r="D489" s="296"/>
      <x:c r="E489" s="296"/>
      <x:c r="F489" s="296"/>
      <x:c r="G489" s="296"/>
      <x:c r="H489" s="296"/>
      <x:c r="I489" s="296"/>
      <x:c r="J489" s="296"/>
      <x:c r="K489" s="296"/>
      <x:c r="L489" s="296"/>
      <x:c r="M489" s="296"/>
      <x:c r="N489" s="296"/>
      <x:c r="O489" s="296"/>
      <x:c r="P489" s="296"/>
      <x:c r="Q489" s="173"/>
      <x:c r="R489" s="173"/>
      <x:c r="S489" s="173"/>
      <x:c r="T489" s="173"/>
      <x:c r="U489" s="173"/>
      <x:c r="V489" s="173"/>
      <x:c r="W489" s="173"/>
      <x:c r="X489" s="173"/>
      <x:c r="Y489" s="173"/>
      <x:c r="Z489" s="173"/>
    </x:row>
    <x:row r="490" ht="15" hidden="0" customHeight="1">
      <x:c r="A490" s="296"/>
      <x:c r="B490" s="296"/>
      <x:c r="C490" s="296"/>
      <x:c r="D490" s="296"/>
      <x:c r="E490" s="296"/>
      <x:c r="F490" s="296"/>
      <x:c r="G490" s="296"/>
      <x:c r="H490" s="296"/>
      <x:c r="I490" s="296"/>
      <x:c r="J490" s="296"/>
      <x:c r="K490" s="296"/>
      <x:c r="L490" s="296"/>
      <x:c r="M490" s="296"/>
      <x:c r="N490" s="296"/>
      <x:c r="O490" s="296"/>
      <x:c r="P490" s="296"/>
      <x:c r="Q490" s="173"/>
      <x:c r="R490" s="173"/>
      <x:c r="S490" s="173"/>
      <x:c r="T490" s="173"/>
      <x:c r="U490" s="173"/>
      <x:c r="V490" s="173"/>
      <x:c r="W490" s="173"/>
      <x:c r="X490" s="173"/>
      <x:c r="Y490" s="173"/>
      <x:c r="Z490" s="173"/>
    </x:row>
    <x:row r="491" ht="15" hidden="0" customHeight="1">
      <x:c r="A491" s="296"/>
      <x:c r="B491" s="296"/>
      <x:c r="C491" s="296"/>
      <x:c r="D491" s="296"/>
      <x:c r="E491" s="296"/>
      <x:c r="F491" s="296"/>
      <x:c r="G491" s="296"/>
      <x:c r="H491" s="296"/>
      <x:c r="I491" s="296"/>
      <x:c r="J491" s="296"/>
      <x:c r="K491" s="296"/>
      <x:c r="L491" s="296"/>
      <x:c r="M491" s="296"/>
      <x:c r="N491" s="296"/>
      <x:c r="O491" s="296"/>
      <x:c r="P491" s="296"/>
      <x:c r="Q491" s="173"/>
      <x:c r="R491" s="173"/>
      <x:c r="S491" s="173"/>
      <x:c r="T491" s="173"/>
      <x:c r="U491" s="173"/>
      <x:c r="V491" s="173"/>
      <x:c r="W491" s="173"/>
      <x:c r="X491" s="173"/>
      <x:c r="Y491" s="173"/>
      <x:c r="Z491" s="173"/>
    </x:row>
    <x:row r="492" ht="15" hidden="0" customHeight="1">
      <x:c r="A492" s="296"/>
      <x:c r="B492" s="296"/>
      <x:c r="C492" s="296"/>
      <x:c r="D492" s="296"/>
      <x:c r="E492" s="296"/>
      <x:c r="F492" s="296"/>
      <x:c r="G492" s="296"/>
      <x:c r="H492" s="296"/>
      <x:c r="I492" s="296"/>
      <x:c r="J492" s="296"/>
      <x:c r="K492" s="296"/>
      <x:c r="L492" s="296"/>
      <x:c r="M492" s="296"/>
      <x:c r="N492" s="296"/>
      <x:c r="O492" s="296"/>
      <x:c r="P492" s="296"/>
      <x:c r="Q492" s="173"/>
      <x:c r="R492" s="173"/>
      <x:c r="S492" s="173"/>
      <x:c r="T492" s="173"/>
      <x:c r="U492" s="173"/>
      <x:c r="V492" s="173"/>
      <x:c r="W492" s="173"/>
      <x:c r="X492" s="173"/>
      <x:c r="Y492" s="173"/>
      <x:c r="Z492" s="173"/>
    </x:row>
    <x:row r="493" ht="15" hidden="0" customHeight="1">
      <x:c r="A493" s="296"/>
      <x:c r="B493" s="296"/>
      <x:c r="C493" s="296"/>
      <x:c r="D493" s="296"/>
      <x:c r="E493" s="296"/>
      <x:c r="F493" s="296"/>
      <x:c r="G493" s="296"/>
      <x:c r="H493" s="296"/>
      <x:c r="I493" s="296"/>
      <x:c r="J493" s="296"/>
      <x:c r="K493" s="296"/>
      <x:c r="L493" s="296"/>
      <x:c r="M493" s="296"/>
      <x:c r="N493" s="296"/>
      <x:c r="O493" s="296"/>
      <x:c r="P493" s="296"/>
      <x:c r="Q493" s="173"/>
      <x:c r="R493" s="173"/>
      <x:c r="S493" s="173"/>
      <x:c r="T493" s="173"/>
      <x:c r="U493" s="173"/>
      <x:c r="V493" s="173"/>
      <x:c r="W493" s="173"/>
      <x:c r="X493" s="173"/>
      <x:c r="Y493" s="173"/>
      <x:c r="Z493" s="173"/>
    </x:row>
    <x:row r="494" ht="15" hidden="0" customHeight="1">
      <x:c r="A494" s="296"/>
      <x:c r="B494" s="296"/>
      <x:c r="C494" s="296"/>
      <x:c r="D494" s="296"/>
      <x:c r="E494" s="296"/>
      <x:c r="F494" s="296"/>
      <x:c r="G494" s="296"/>
      <x:c r="H494" s="296"/>
      <x:c r="I494" s="296"/>
      <x:c r="J494" s="296"/>
      <x:c r="K494" s="296"/>
      <x:c r="L494" s="296"/>
      <x:c r="M494" s="296"/>
      <x:c r="N494" s="296"/>
      <x:c r="O494" s="296"/>
      <x:c r="P494" s="296"/>
      <x:c r="Q494" s="173"/>
      <x:c r="R494" s="173"/>
      <x:c r="S494" s="173"/>
      <x:c r="T494" s="173"/>
      <x:c r="U494" s="173"/>
      <x:c r="V494" s="173"/>
      <x:c r="W494" s="173"/>
      <x:c r="X494" s="173"/>
      <x:c r="Y494" s="173"/>
      <x:c r="Z494" s="173"/>
    </x:row>
    <x:row r="495" ht="15" hidden="0" customHeight="1">
      <x:c r="A495" s="296"/>
      <x:c r="B495" s="296"/>
      <x:c r="C495" s="296"/>
      <x:c r="D495" s="296"/>
      <x:c r="E495" s="296"/>
      <x:c r="F495" s="296"/>
      <x:c r="G495" s="296"/>
      <x:c r="H495" s="296"/>
      <x:c r="I495" s="296"/>
      <x:c r="J495" s="296"/>
      <x:c r="K495" s="296"/>
      <x:c r="L495" s="296"/>
      <x:c r="M495" s="296"/>
      <x:c r="N495" s="296"/>
      <x:c r="O495" s="296"/>
      <x:c r="P495" s="296"/>
      <x:c r="Q495" s="173"/>
      <x:c r="R495" s="173"/>
      <x:c r="S495" s="173"/>
      <x:c r="T495" s="173"/>
      <x:c r="U495" s="173"/>
      <x:c r="V495" s="173"/>
      <x:c r="W495" s="173"/>
      <x:c r="X495" s="173"/>
      <x:c r="Y495" s="173"/>
      <x:c r="Z495" s="173"/>
    </x:row>
    <x:row r="496" ht="15" hidden="0" customHeight="1">
      <x:c r="A496" s="296"/>
      <x:c r="B496" s="296"/>
      <x:c r="C496" s="296"/>
      <x:c r="D496" s="296"/>
      <x:c r="E496" s="296"/>
      <x:c r="F496" s="296"/>
      <x:c r="G496" s="296"/>
      <x:c r="H496" s="296"/>
      <x:c r="I496" s="296"/>
      <x:c r="J496" s="296"/>
      <x:c r="K496" s="296"/>
      <x:c r="L496" s="296"/>
      <x:c r="M496" s="296"/>
      <x:c r="N496" s="296"/>
      <x:c r="O496" s="296"/>
      <x:c r="P496" s="296"/>
      <x:c r="Q496" s="173"/>
      <x:c r="R496" s="173"/>
      <x:c r="S496" s="173"/>
      <x:c r="T496" s="173"/>
      <x:c r="U496" s="173"/>
      <x:c r="V496" s="173"/>
      <x:c r="W496" s="173"/>
      <x:c r="X496" s="173"/>
      <x:c r="Y496" s="173"/>
      <x:c r="Z496" s="173"/>
    </x:row>
    <x:row r="497" ht="15" hidden="0" customHeight="1">
      <x:c r="A497" s="296"/>
      <x:c r="B497" s="296"/>
      <x:c r="C497" s="296"/>
      <x:c r="D497" s="296"/>
      <x:c r="E497" s="296"/>
      <x:c r="F497" s="296"/>
      <x:c r="G497" s="296"/>
      <x:c r="H497" s="296"/>
      <x:c r="I497" s="296"/>
      <x:c r="J497" s="296"/>
      <x:c r="K497" s="296"/>
      <x:c r="L497" s="296"/>
      <x:c r="M497" s="296"/>
      <x:c r="N497" s="296"/>
      <x:c r="O497" s="296"/>
      <x:c r="P497" s="296"/>
      <x:c r="Q497" s="173"/>
      <x:c r="R497" s="173"/>
      <x:c r="S497" s="173"/>
      <x:c r="T497" s="173"/>
      <x:c r="U497" s="173"/>
      <x:c r="V497" s="173"/>
      <x:c r="W497" s="173"/>
      <x:c r="X497" s="173"/>
      <x:c r="Y497" s="173"/>
      <x:c r="Z497" s="173"/>
    </x:row>
    <x:row r="498" ht="15" hidden="0" customHeight="1">
      <x:c r="A498" s="296"/>
      <x:c r="B498" s="296"/>
      <x:c r="C498" s="296"/>
      <x:c r="D498" s="296"/>
      <x:c r="E498" s="296"/>
      <x:c r="F498" s="296"/>
      <x:c r="G498" s="296"/>
      <x:c r="H498" s="296"/>
      <x:c r="I498" s="296"/>
      <x:c r="J498" s="296"/>
      <x:c r="K498" s="296"/>
      <x:c r="L498" s="296"/>
      <x:c r="M498" s="296"/>
      <x:c r="N498" s="296"/>
      <x:c r="O498" s="296"/>
      <x:c r="P498" s="296"/>
      <x:c r="Q498" s="173"/>
      <x:c r="R498" s="173"/>
      <x:c r="S498" s="173"/>
      <x:c r="T498" s="173"/>
      <x:c r="U498" s="173"/>
      <x:c r="V498" s="173"/>
      <x:c r="W498" s="173"/>
      <x:c r="X498" s="173"/>
      <x:c r="Y498" s="173"/>
      <x:c r="Z498" s="173"/>
    </x:row>
    <x:row r="499" ht="15" hidden="0" customHeight="1">
      <x:c r="A499" s="296"/>
      <x:c r="B499" s="296"/>
      <x:c r="C499" s="296"/>
      <x:c r="D499" s="296"/>
      <x:c r="E499" s="296"/>
      <x:c r="F499" s="296"/>
      <x:c r="G499" s="296"/>
      <x:c r="H499" s="296"/>
      <x:c r="I499" s="296"/>
      <x:c r="J499" s="296"/>
      <x:c r="K499" s="296"/>
      <x:c r="L499" s="296"/>
      <x:c r="M499" s="296"/>
      <x:c r="N499" s="296"/>
      <x:c r="O499" s="296"/>
      <x:c r="P499" s="296"/>
      <x:c r="Q499" s="173"/>
      <x:c r="R499" s="173"/>
      <x:c r="S499" s="173"/>
      <x:c r="T499" s="173"/>
      <x:c r="U499" s="173"/>
      <x:c r="V499" s="173"/>
      <x:c r="W499" s="173"/>
      <x:c r="X499" s="173"/>
      <x:c r="Y499" s="173"/>
      <x:c r="Z499" s="173"/>
    </x:row>
    <x:row r="500" ht="15" hidden="0" customHeight="1">
      <x:c r="A500" s="296"/>
      <x:c r="B500" s="296"/>
      <x:c r="C500" s="296"/>
      <x:c r="D500" s="296"/>
      <x:c r="E500" s="296"/>
      <x:c r="F500" s="296"/>
      <x:c r="G500" s="296"/>
      <x:c r="H500" s="296"/>
      <x:c r="I500" s="296"/>
      <x:c r="J500" s="296"/>
      <x:c r="K500" s="296"/>
      <x:c r="L500" s="296"/>
      <x:c r="M500" s="296"/>
      <x:c r="N500" s="296"/>
      <x:c r="O500" s="296"/>
      <x:c r="P500" s="296"/>
      <x:c r="Q500" s="173"/>
      <x:c r="R500" s="173"/>
      <x:c r="S500" s="173"/>
      <x:c r="T500" s="173"/>
      <x:c r="U500" s="173"/>
      <x:c r="V500" s="173"/>
      <x:c r="W500" s="173"/>
      <x:c r="X500" s="173"/>
      <x:c r="Y500" s="173"/>
      <x:c r="Z500" s="173"/>
    </x:row>
    <x:row r="501" ht="15" hidden="0" customHeight="1">
      <x:c r="A501" s="296"/>
      <x:c r="B501" s="296"/>
      <x:c r="C501" s="296"/>
      <x:c r="D501" s="296"/>
      <x:c r="E501" s="296"/>
      <x:c r="F501" s="296"/>
      <x:c r="G501" s="296"/>
      <x:c r="H501" s="296"/>
      <x:c r="I501" s="296"/>
      <x:c r="J501" s="296"/>
      <x:c r="K501" s="296"/>
      <x:c r="L501" s="296"/>
      <x:c r="M501" s="296"/>
      <x:c r="N501" s="296"/>
      <x:c r="O501" s="296"/>
      <x:c r="P501" s="296"/>
      <x:c r="Q501" s="173"/>
      <x:c r="R501" s="173"/>
      <x:c r="S501" s="173"/>
      <x:c r="T501" s="173"/>
      <x:c r="U501" s="173"/>
      <x:c r="V501" s="173"/>
      <x:c r="W501" s="173"/>
      <x:c r="X501" s="173"/>
      <x:c r="Y501" s="173"/>
      <x:c r="Z501" s="173"/>
    </x:row>
    <x:row r="502" ht="15" hidden="0" customHeight="1">
      <x:c r="A502" s="296"/>
      <x:c r="B502" s="296"/>
      <x:c r="C502" s="296"/>
      <x:c r="D502" s="296"/>
      <x:c r="E502" s="296"/>
      <x:c r="F502" s="296"/>
      <x:c r="G502" s="296"/>
      <x:c r="H502" s="296"/>
      <x:c r="I502" s="296"/>
      <x:c r="J502" s="296"/>
      <x:c r="K502" s="296"/>
      <x:c r="L502" s="296"/>
      <x:c r="M502" s="296"/>
      <x:c r="N502" s="296"/>
      <x:c r="O502" s="296"/>
      <x:c r="P502" s="296"/>
      <x:c r="Q502" s="173"/>
      <x:c r="R502" s="173"/>
      <x:c r="S502" s="173"/>
      <x:c r="T502" s="173"/>
      <x:c r="U502" s="173"/>
      <x:c r="V502" s="173"/>
      <x:c r="W502" s="173"/>
      <x:c r="X502" s="173"/>
      <x:c r="Y502" s="173"/>
      <x:c r="Z502" s="173"/>
    </x:row>
    <x:row r="503" ht="15" hidden="0" customHeight="1">
      <x:c r="A503" s="296"/>
      <x:c r="B503" s="296"/>
      <x:c r="C503" s="296"/>
      <x:c r="D503" s="296"/>
      <x:c r="E503" s="296"/>
      <x:c r="F503" s="296"/>
      <x:c r="G503" s="296"/>
      <x:c r="H503" s="296"/>
      <x:c r="I503" s="296"/>
      <x:c r="J503" s="296"/>
      <x:c r="K503" s="296"/>
      <x:c r="L503" s="296"/>
      <x:c r="M503" s="296"/>
      <x:c r="N503" s="296"/>
      <x:c r="O503" s="296"/>
      <x:c r="P503" s="296"/>
      <x:c r="Q503" s="173"/>
      <x:c r="R503" s="173"/>
      <x:c r="S503" s="173"/>
      <x:c r="T503" s="173"/>
      <x:c r="U503" s="173"/>
      <x:c r="V503" s="173"/>
      <x:c r="W503" s="173"/>
      <x:c r="X503" s="173"/>
      <x:c r="Y503" s="173"/>
      <x:c r="Z503" s="173"/>
    </x:row>
    <x:row r="504" ht="15" hidden="0" customHeight="1">
      <x:c r="A504" s="296"/>
      <x:c r="B504" s="296"/>
      <x:c r="C504" s="296"/>
      <x:c r="D504" s="296"/>
      <x:c r="E504" s="296"/>
      <x:c r="F504" s="296"/>
      <x:c r="G504" s="296"/>
      <x:c r="H504" s="296"/>
      <x:c r="I504" s="296"/>
      <x:c r="J504" s="296"/>
      <x:c r="K504" s="296"/>
      <x:c r="L504" s="296"/>
      <x:c r="M504" s="296"/>
      <x:c r="N504" s="296"/>
      <x:c r="O504" s="296"/>
      <x:c r="P504" s="296"/>
      <x:c r="Q504" s="173"/>
      <x:c r="R504" s="173"/>
      <x:c r="S504" s="173"/>
      <x:c r="T504" s="173"/>
      <x:c r="U504" s="173"/>
      <x:c r="V504" s="173"/>
      <x:c r="W504" s="173"/>
      <x:c r="X504" s="173"/>
      <x:c r="Y504" s="173"/>
      <x:c r="Z504" s="173"/>
    </x:row>
    <x:row r="505" ht="15" hidden="0" customHeight="1">
      <x:c r="A505" s="296"/>
      <x:c r="B505" s="296"/>
      <x:c r="C505" s="296"/>
      <x:c r="D505" s="296"/>
      <x:c r="E505" s="296"/>
      <x:c r="F505" s="296"/>
      <x:c r="G505" s="296"/>
      <x:c r="H505" s="296"/>
      <x:c r="I505" s="296"/>
      <x:c r="J505" s="296"/>
      <x:c r="K505" s="296"/>
      <x:c r="L505" s="296"/>
      <x:c r="M505" s="296"/>
      <x:c r="N505" s="296"/>
      <x:c r="O505" s="296"/>
      <x:c r="P505" s="296"/>
      <x:c r="Q505" s="173"/>
      <x:c r="R505" s="173"/>
      <x:c r="S505" s="173"/>
      <x:c r="T505" s="173"/>
      <x:c r="U505" s="173"/>
      <x:c r="V505" s="173"/>
      <x:c r="W505" s="173"/>
      <x:c r="X505" s="173"/>
      <x:c r="Y505" s="173"/>
      <x:c r="Z505" s="173"/>
    </x:row>
    <x:row r="506" ht="15" hidden="0" customHeight="1">
      <x:c r="A506" s="296"/>
      <x:c r="B506" s="296"/>
      <x:c r="C506" s="296"/>
      <x:c r="D506" s="296"/>
      <x:c r="E506" s="296"/>
      <x:c r="F506" s="296"/>
      <x:c r="G506" s="296"/>
      <x:c r="H506" s="296"/>
      <x:c r="I506" s="296"/>
      <x:c r="J506" s="296"/>
      <x:c r="K506" s="296"/>
      <x:c r="L506" s="296"/>
      <x:c r="M506" s="296"/>
      <x:c r="N506" s="296"/>
      <x:c r="O506" s="296"/>
      <x:c r="P506" s="296"/>
      <x:c r="Q506" s="173"/>
      <x:c r="R506" s="173"/>
      <x:c r="S506" s="173"/>
      <x:c r="T506" s="173"/>
      <x:c r="U506" s="173"/>
      <x:c r="V506" s="173"/>
      <x:c r="W506" s="173"/>
      <x:c r="X506" s="173"/>
      <x:c r="Y506" s="173"/>
      <x:c r="Z506" s="173"/>
    </x:row>
  </x:sheetData>
  <x:mergeCells>
    <x:mergeCell ref="A4:P4"/>
  </x:mergeCells>
  <x:dataValidations count="3">
    <x:dataValidation type="list" errorStyle="stop" operator="between" allowBlank="1" showDropDown="0" showInputMessage="0" showErrorMessage="0" sqref="F7:F506">
      <x:formula1>"Tile,Chart point,Key figure"</x:formula1>
      <x:formula2>0</x:formula2>
    </x:dataValidation>
    <x:dataValidation type="list" errorStyle="stop" operator="between" allowBlank="1" showDropDown="0" showInputMessage="0" showErrorMessage="0" sqref="I7:I506">
      <x:formula1>"$M 2dp,$M 2dp abs,$M 1dp,$ whole,Cents per $1,Ratio x,Percent,Count,Fiscal year,Text"</x:formula1>
      <x:formula2>0</x:formula2>
    </x:dataValidation>
    <x:dataValidation type="list" errorStyle="stop" operator="between" allowBlank="1" showDropDown="0" showInputMessage="0" showErrorMessage="0" sqref="J7:J506">
      <x:formula1>"Confirmed,Projected,Placeholder,No data available,Not applicable"</x:formula1>
      <x:formula2>0</x:formula2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35" hidden="0" customWidth="1"/>
    <x:col min="5" max="5" width="30" hidden="0" customWidth="1"/>
    <x:col min="6" max="6" width="38" hidden="0" customWidth="1"/>
    <x:col min="7" max="7" width="20" hidden="0" customWidth="1"/>
  </x:cols>
  <x:sheetData>
    <x:row r="1">
      <x:c r="A1" s="180" t="str">
        <x:v>IREI Stage 1 MVP V4.2 — Start here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 ht="36" customHeight="1">
      <x:c r="A2" s="181" t="str">
        <x:v>Blank template. Read the entry rules below before loading data. Excel calculates the implemented portfolio metrics; platform-only methods are marked in 40_CALC_REGISTRY.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Start with one organization and one assessment version. Data begins at row 7; asterisks mark required fields.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= analyst/import input. BLACK = controlled method. PURPLE = generated. ORANGE = analyst review. GREEN = output contract.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>
      <x:c r="A6" s="187" t="str">
        <x:v>Step</x:v>
      </x:c>
      <x:c r="B6" s="187" t="str">
        <x:v>Analyst action</x:v>
      </x:c>
      <x:c r="C6" s="187" t="str">
        <x:v>Where</x:v>
      </x:c>
      <x:c r="D6" s="187" t="str">
        <x:v>What the system does</x:v>
      </x:c>
      <x:c r="E6" s="187" t="str">
        <x:v>Required before page release</x:v>
      </x:c>
      <x:c r="F6" s="187" t="str">
        <x:v>Uygar build note</x:v>
      </x:c>
      <x:c r="G6" s="187" t="str">
        <x:v>Status</x:v>
      </x:c>
    </x:row>
    <x:row r="7">
      <x:c r="A7" s="207" t="n">
        <x:v>1</x:v>
      </x:c>
      <x:c r="B7" s="208" t="str">
        <x:v>Create one assessment and confirm fiscal-year labels</x:v>
      </x:c>
      <x:c r="C7" s="208" t="str">
        <x:v>01_ASSESSMENT; 02_DISPLAY_CONFIG</x:v>
      </x:c>
      <x:c r="D7" s="208" t="str">
        <x:v>Sets organization, current year, horizon and methodology version</x:v>
      </x:c>
      <x:c r="E7" s="208" t="str">
        <x:v>Assessment ID, organization ID and current fiscal year</x:v>
      </x:c>
      <x:c r="F7" s="208" t="str">
        <x:v>One authoritative configuration record per assessment</x:v>
      </x:c>
      <x:c r="G7" s="209" t="str">
        <x:v>Required</x:v>
      </x:c>
    </x:row>
    <x:row r="8">
      <x:c r="A8" s="210" t="n">
        <x:v>2</x:v>
      </x:c>
      <x:c r="B8" s="211" t="str">
        <x:v>Register every source before entering facts</x:v>
      </x:c>
      <x:c r="C8" s="211" t="str">
        <x:v>10_SOURCE_REGISTER</x:v>
      </x:c>
      <x:c r="D8" s="211" t="str">
        <x:v>Preserves file, version and authority</x:v>
      </x:c>
      <x:c r="E8" s="211" t="str">
        <x:v>Source ID and review status</x:v>
      </x:c>
      <x:c r="F8" s="211" t="str">
        <x:v>Source records are immutable; supersede rather than overwrite</x:v>
      </x:c>
      <x:c r="G8" s="212" t="str">
        <x:v>Required</x:v>
      </x:c>
    </x:row>
    <x:row r="9">
      <x:c r="A9" s="210" t="n">
        <x:v>3</x:v>
      </x:c>
      <x:c r="B9" s="211" t="str">
        <x:v>Enter or import portfolio facts</x:v>
      </x:c>
      <x:c r="C9" s="211" t="str">
        <x:v>30–39 and 31_PROPERTY_VALUE</x:v>
      </x:c>
      <x:c r="D9" s="211" t="str">
        <x:v>Calculates metrics without retyping outputs</x:v>
      </x:c>
      <x:c r="E9" s="211" t="str">
        <x:v>Source ID, period/scenario and review status</x:v>
      </x:c>
      <x:c r="F9" s="211" t="str">
        <x:v>Canonical records only; no calculated metrics in input tables</x:v>
      </x:c>
      <x:c r="G9" s="212" t="str">
        <x:v>Required</x:v>
      </x:c>
    </x:row>
    <x:row r="10">
      <x:c r="A10" s="210" t="n">
        <x:v>4</x:v>
      </x:c>
      <x:c r="B10" s="211" t="str">
        <x:v>Resolve mappings and exceptions</x:v>
      </x:c>
      <x:c r="C10" s="211" t="str">
        <x:v>20_FIELD_MAPPING; 51_EXCEPTIONS</x:v>
      </x:c>
      <x:c r="D10" s="211" t="str">
        <x:v>Prevents uncertain source values from becoming approved facts</x:v>
      </x:c>
      <x:c r="E10" s="211" t="str">
        <x:v>Confirmed mapping or accepted exception</x:v>
      </x:c>
      <x:c r="F10" s="211" t="str">
        <x:v>Unconfirmed mappings never publish</x:v>
      </x:c>
      <x:c r="G10" s="212" t="str">
        <x:v>Required</x:v>
      </x:c>
    </x:row>
    <x:row r="11">
      <x:c r="A11" s="210" t="n">
        <x:v>5</x:v>
      </x:c>
      <x:c r="B11" s="211" t="str">
        <x:v>Review formula results and sensitivities</x:v>
      </x:c>
      <x:c r="C11" s="211" t="str">
        <x:v>41_METRIC_RESULTS; 55–58</x:v>
      </x:c>
      <x:c r="D11" s="211" t="str">
        <x:v>Calculates implemented portfolio metrics, stress and capacity screens</x:v>
      </x:c>
      <x:c r="E11" s="211" t="str">
        <x:v>No critical missing inputs</x:v>
      </x:c>
      <x:c r="F11" s="211" t="str">
        <x:v>Reproduce implemented formulas; use 40 for platform-only methods</x:v>
      </x:c>
      <x:c r="G11" s="212" t="str">
        <x:v>Required</x:v>
      </x:c>
    </x:row>
    <x:row r="12">
      <x:c r="A12" s="210" t="n">
        <x:v>6</x:v>
      </x:c>
      <x:c r="B12" s="211" t="str">
        <x:v>Review AI-drafted interpretation, risks and options</x:v>
      </x:c>
      <x:c r="C12" s="211" t="str">
        <x:v>45–47</x:v>
      </x:c>
      <x:c r="D12" s="211" t="str">
        <x:v>Stores text, evidence basis and review status</x:v>
      </x:c>
      <x:c r="E12" s="211" t="str">
        <x:v>Analyst approval for customer release</x:v>
      </x:c>
      <x:c r="F12" s="211" t="str">
        <x:v>AI may draft; only approved records publish</x:v>
      </x:c>
      <x:c r="G12" s="212" t="str">
        <x:v>Provisional domains</x:v>
      </x:c>
    </x:row>
    <x:row r="13">
      <x:c r="A13" s="210" t="n">
        <x:v>7</x:v>
      </x:c>
      <x:c r="B13" s="211" t="str">
        <x:v>Assign actions and record decisions</x:v>
      </x:c>
      <x:c r="C13" s="211" t="str">
        <x:v>48_ACTIONS; 49_DECISIONS</x:v>
      </x:c>
      <x:c r="D13" s="211" t="str">
        <x:v>Keeps owners, timing and board decisions current</x:v>
      </x:c>
      <x:c r="E13" s="211" t="str">
        <x:v>Named owner and timing trigger</x:v>
      </x:c>
      <x:c r="F13" s="211" t="str">
        <x:v>Actions are one shared record across pages</x:v>
      </x:c>
      <x:c r="G13" s="212" t="str">
        <x:v>Required</x:v>
      </x:c>
    </x:row>
    <x:row r="14">
      <x:c r="A14" s="213" t="n">
        <x:v>8</x:v>
      </x:c>
      <x:c r="B14" s="214" t="str">
        <x:v>Release authorized page and report records</x:v>
      </x:c>
      <x:c r="C14" s="214" t="str">
        <x:v>60–62</x:v>
      </x:c>
      <x:c r="D14" s="214" t="str">
        <x:v>Provides core tiles; remaining outputs require the platform</x:v>
      </x:c>
      <x:c r="E14" s="214" t="str">
        <x:v>Approved assessment and release authorization</x:v>
      </x:c>
      <x:c r="F14" s="214" t="str">
        <x:v>Frontend displays; it does not recalculate</x:v>
      </x:c>
      <x:c r="G14" s="215" t="str">
        <x:v>Required</x:v>
      </x:c>
    </x:row>
    <x:row r="16">
      <x:c r="A16" s="218" t="str">
        <x:v>Non-negotiable rule</x:v>
      </x:c>
      <x:c r="B16" s="218" t="str">
        <x:v>Reason</x:v>
      </x:c>
      <x:c r="C16" s="218" t="str">
        <x:v>Analyst instruction</x:v>
      </x:c>
      <x:c r="D16" s="218" t="str">
        <x:v>Platform behaviour</x:v>
      </x:c>
      <x:c r="E16" s="218" t="str">
        <x:v>Blank state</x:v>
      </x:c>
      <x:c r="F16" s="218" t="str">
        <x:v>Release gate</x:v>
      </x:c>
      <x:c r="G16" s="218" t="str">
        <x:v>Owner</x:v>
      </x:c>
    </x:row>
    <x:row r="17">
      <x:c r="A17" s="207" t="str">
        <x:v>Missing is not zero</x:v>
      </x:c>
      <x:c r="B17" s="208" t="str">
        <x:v>Zero is a real financial value</x:v>
      </x:c>
      <x:c r="C17" s="208" t="str">
        <x:v>Leave unavailable amounts blank and create an information request</x:v>
      </x:c>
      <x:c r="D17" s="208" t="str">
        <x:v>Return Missing / No data available</x:v>
      </x:c>
      <x:c r="E17" s="208" t="str">
        <x:v>No data available</x:v>
      </x:c>
      <x:c r="F17" s="208" t="str">
        <x:v>Do not publish a risk level from missing data</x:v>
      </x:c>
      <x:c r="G17" s="209" t="str">
        <x:v>Methodology owner</x:v>
      </x:c>
    </x:row>
    <x:row r="18">
      <x:c r="A18" s="210" t="str">
        <x:v>Actual, budget and projection stay separate</x:v>
      </x:c>
      <x:c r="B18" s="211" t="str">
        <x:v>Boards need to know what happened versus what is planned</x:v>
      </x:c>
      <x:c r="C18" s="211" t="str">
        <x:v>Choose the correct scenario for every period</x:v>
      </x:c>
      <x:c r="D18" s="211" t="str">
        <x:v>Actual = Confirmed; Budget/Forecast/Projection = Projected</x:v>
      </x:c>
      <x:c r="E18" s="211" t="str">
        <x:v>To confirm</x:v>
      </x:c>
      <x:c r="F18" s="211" t="str">
        <x:v>Scenario required</x:v>
      </x:c>
      <x:c r="G18" s="212" t="str">
        <x:v>Analyst</x:v>
      </x:c>
    </x:row>
    <x:row r="19">
      <x:c r="A19" s="210" t="str">
        <x:v>One source fact, one approved record</x:v>
      </x:c>
      <x:c r="B19" s="211" t="str">
        <x:v>Prevents double counting</x:v>
      </x:c>
      <x:c r="C19" s="211" t="str">
        <x:v>Use portfolio control or property detail and identify record grain</x:v>
      </x:c>
      <x:c r="D19" s="211" t="str">
        <x:v>Deduplicate on the platform key</x:v>
      </x:c>
      <x:c r="E19" s="211" t="str">
        <x:v>Conflict</x:v>
      </x:c>
      <x:c r="F19" s="211" t="str">
        <x:v>Resolve or accept exception</x:v>
      </x:c>
      <x:c r="G19" s="212" t="str">
        <x:v>Analyst</x:v>
      </x:c>
    </x:row>
    <x:row r="20">
      <x:c r="A20" s="210" t="str">
        <x:v>Narrative must cite its basis</x:v>
      </x:c>
      <x:c r="B20" s="211" t="str">
        <x:v>Interpretation must update when facts change</x:v>
      </x:c>
      <x:c r="C20" s="211" t="str">
        <x:v>Fill Basis_Record_IDs and review after recalculation</x:v>
      </x:c>
      <x:c r="D20" s="211" t="str">
        <x:v>Mark affected narrative for re-review</x:v>
      </x:c>
      <x:c r="E20" s="211" t="str">
        <x:v>Draft</x:v>
      </x:c>
      <x:c r="F20" s="211" t="str">
        <x:v>Approved only</x:v>
      </x:c>
      <x:c r="G20" s="212" t="str">
        <x:v>Analyst reviewer</x:v>
      </x:c>
    </x:row>
    <x:row r="21">
      <x:c r="A21" s="213" t="str">
        <x:v>IREI presents options, not final advice</x:v>
      </x:c>
      <x:c r="B21" s="214" t="str">
        <x:v>Boards and professionals retain judgment</x:v>
      </x:c>
      <x:c r="C21" s="214" t="str">
        <x:v>Record prerequisites, effects and risks</x:v>
      </x:c>
      <x:c r="D21" s="214" t="str">
        <x:v>Never label an option as IREI recommended</x:v>
      </x:c>
      <x:c r="E21" s="214" t="str">
        <x:v>Draft</x:v>
      </x:c>
      <x:c r="F21" s="214" t="str">
        <x:v>Management proposal must be attributed</x:v>
      </x:c>
      <x:c r="G21" s="215" t="str">
        <x:v>IREI + management</x:v>
      </x:c>
    </x:row>
    <x:row r="23">
      <x:c r="A23" s="218" t="str">
        <x:v>Entry rule</x:v>
      </x:c>
      <x:c r="B23" s="218" t="str">
        <x:v>What to enter</x:v>
      </x:c>
      <x:c r="C23" s="218" t="str">
        <x:v>Where</x:v>
      </x:c>
      <x:c r="D23" s="218" t="str">
        <x:v>Calculation boundary</x:v>
      </x:c>
      <x:c r="E23" s="218" t="str">
        <x:v>If unavailable</x:v>
      </x:c>
      <x:c r="F23" s="218" t="str">
        <x:v>Before release</x:v>
      </x:c>
      <x:c r="G23" s="218" t="str">
        <x:v>Owner</x:v>
      </x:c>
    </x:row>
    <x:row r="24" ht="60" customHeight="1">
      <x:c r="A24" s="207" t="str">
        <x:v>Capacity</x:v>
      </x:c>
      <x:c r="B24" s="208" t="str">
        <x:v>Use rows 7–506. Extend every dependent formula range before exceeding row 506.</x:v>
      </x:c>
      <x:c r="C24" s="208" t="str">
        <x:v>Input sheets and linked results</x:v>
      </x:c>
      <x:c r="D24" s="208" t="str">
        <x:v>500 source rows per input sheet</x:v>
      </x:c>
      <x:c r="E24" s="208" t="str">
        <x:v>Do not enter beyond the range</x:v>
      </x:c>
      <x:c r="F24" s="208" t="str">
        <x:v>Review extended ranges</x:v>
      </x:c>
      <x:c r="G24" s="209" t="str">
        <x:v>Analyst / builder</x:v>
      </x:c>
    </x:row>
    <x:row r="25" ht="60" customHeight="1">
      <x:c r="A25" s="207" t="str">
        <x:v>Assessment</x:v>
      </x:c>
      <x:c r="B25" s="208" t="str">
        <x:v>One organization, assessment and version in this working file. Use stable IDs.</x:v>
      </x:c>
      <x:c r="C25" s="208" t="str">
        <x:v>01_ASSESSMENT; 30_ORGANIZATION</x:v>
      </x:c>
      <x:c r="D25" s="208" t="str">
        <x:v>Do not mix assessment versions</x:v>
      </x:c>
      <x:c r="E25" s="208" t="str">
        <x:v>Leave unknown values blank</x:v>
      </x:c>
      <x:c r="F25" s="208" t="str">
        <x:v>IDs match every input</x:v>
      </x:c>
      <x:c r="G25" s="209" t="str">
        <x:v>Analyst</x:v>
      </x:c>
    </x:row>
    <x:row r="26" ht="60" customHeight="1">
      <x:c r="A26" s="207" t="str">
        <x:v>Fiscal years</x:v>
      </x:c>
      <x:c r="B26" s="208" t="str">
        <x:v>Fill horizon years in order without duplicates or gaps, then set one scenario per year. Match year text exactly.</x:v>
      </x:c>
      <x:c r="C26" s="208" t="str">
        <x:v>02_DISPLAY_CONFIG B23:B44</x:v>
      </x:c>
      <x:c r="D26" s="208" t="str">
        <x:v>Actual / Budget / Forecast / Projection</x:v>
      </x:c>
      <x:c r="E26" s="208" t="str">
        <x:v>Leave unused horizon slots blank</x:v>
      </x:c>
      <x:c r="F26" s="208" t="str">
        <x:v>Current and selected test years are in the horizon</x:v>
      </x:c>
      <x:c r="G26" s="209" t="str">
        <x:v>Analyst</x:v>
      </x:c>
    </x:row>
    <x:row r="27" ht="60" customHeight="1">
      <x:c r="A27" s="207" t="str">
        <x:v>Scenario</x:v>
      </x:c>
      <x:c r="B27" s="208" t="str">
        <x:v>Load only the selected scenario per fiscal year into calculation input sheets. Keep alternate cases in source files or raw staging.</x:v>
      </x:c>
      <x:c r="C27" s="208" t="str">
        <x:v>31_PORTFOLIO_UNITS; 32; 33_DEBT_SCHEDULE; 34</x:v>
      </x:c>
      <x:c r="D27" s="208" t="str">
        <x:v>These Excel inputs contain one active scenario per year</x:v>
      </x:c>
      <x:c r="E27" s="208" t="str">
        <x:v>Resolve a mismatch before calculating</x:v>
      </x:c>
      <x:c r="F27" s="208" t="str">
        <x:v>No alternative scenario rows in live inputs</x:v>
      </x:c>
      <x:c r="G27" s="209" t="str">
        <x:v>Analyst / AI importer</x:v>
      </x:c>
    </x:row>
    <x:row r="28" ht="60" customHeight="1">
      <x:c r="A28" s="207" t="str">
        <x:v>Financial grain</x:v>
      </x:c>
      <x:c r="B28" s="208" t="str">
        <x:v>Use approved portfolio controls for REVENUE, OPEX and other portfolio codes. Keep building detail under its own Property_ID.</x:v>
      </x:c>
      <x:c r="C28" s="208" t="str">
        <x:v>32_FINANCIAL</x:v>
      </x:c>
      <x:c r="D28" s="208" t="str">
        <x:v>Portfolio formulas use configured PORTFOLIO_PROPERTY_ID</x:v>
      </x:c>
      <x:c r="E28" s="208" t="str">
        <x:v>Do not invent a control or mix totals with subtotals</x:v>
      </x:c>
      <x:c r="F28" s="208" t="str">
        <x:v>One non-overlapping set per metric/year</x:v>
      </x:c>
      <x:c r="G28" s="209" t="str">
        <x:v>Analyst</x:v>
      </x:c>
    </x:row>
    <x:row r="29" ht="60" customHeight="1">
      <x:c r="A29" s="207" t="str">
        <x:v>Debt grain</x:v>
      </x:c>
      <x:c r="B29" s="208" t="str">
        <x:v>Enter portfolio control payments using PORTFOLIO_PROPERTY_ID; building payments use building IDs. If only detail exists, document an aggregated portfolio control.</x:v>
      </x:c>
      <x:c r="C29" s="208" t="str">
        <x:v>33_DEBT_SCHEDULE</x:v>
      </x:c>
      <x:c r="D29" s="208" t="str">
        <x:v>Portfolio calculation reads portfolio ID only</x:v>
      </x:c>
      <x:c r="E29" s="208" t="str">
        <x:v>Zero only when no debt is established</x:v>
      </x:c>
      <x:c r="F29" s="208" t="str">
        <x:v>Principal and interest are positive outflows</x:v>
      </x:c>
      <x:c r="G29" s="209" t="str">
        <x:v>Analyst</x:v>
      </x:c>
    </x:row>
    <x:row r="30" ht="60" customHeight="1">
      <x:c r="A30" s="207" t="str">
        <x:v>Homes and reserves</x:v>
      </x:c>
      <x:c r="B30" s="208" t="str">
        <x:v>Load portfolio home counts and one portfolio closing reserve balance per selected year. Keep property detail and other cash definitions in raw staging.</x:v>
      </x:c>
      <x:c r="C30" s="208" t="str">
        <x:v>31_PORTFOLIO_UNITS; 34_CASH_RESERVES</x:v>
      </x:c>
      <x:c r="D30" s="208" t="str">
        <x:v>Do not add portfolio totals to property detail or add opening cash to closing cash</x:v>
      </x:c>
      <x:c r="E30" s="208" t="str">
        <x:v>Leave missing balances/counts blank</x:v>
      </x:c>
      <x:c r="F30" s="208" t="str">
        <x:v>No duplicate balance or home-count rows</x:v>
      </x:c>
      <x:c r="G30" s="209" t="str">
        <x:v>Analyst / AI importer</x:v>
      </x:c>
    </x:row>
    <x:row r="31" ht="60" customHeight="1">
      <x:c r="A31" s="207" t="str">
        <x:v>Placeholder subsidy</x:v>
      </x:c>
      <x:c r="B31" s="208" t="str">
        <x:v>Use one non-overlapping set of flagged subsidy facts. If a portfolio flagged total is entered, do not also flag its building components in live inputs.</x:v>
      </x:c>
      <x:c r="C31" s="208" t="str">
        <x:v>32_FINANCIAL Certainty_Flag</x:v>
      </x:c>
      <x:c r="D31" s="208" t="str">
        <x:v>The placeholder test reads all flagged subsidy rows</x:v>
      </x:c>
      <x:c r="E31" s="208" t="str">
        <x:v>Do not infer a placeholder from missing evidence</x:v>
      </x:c>
      <x:c r="F31" s="208" t="str">
        <x:v>Reconcile flagged amount to included revenue</x:v>
      </x:c>
      <x:c r="G31" s="209" t="str">
        <x:v>Analyst</x:v>
      </x:c>
    </x:row>
    <x:row r="32" ht="60" customHeight="1">
      <x:c r="A32" s="207" t="str">
        <x:v>Confirmed inputs</x:v>
      </x:c>
      <x:c r="B32" s="208" t="str">
        <x:v>Only approved facts enter live inputs. Keep proposed, disputed or incomplete observations in staging/mapping/exceptions.</x:v>
      </x:c>
      <x:c r="C32" s="208" t="str">
        <x:v>10; 11; 20; 51 then canonical sheets</x:v>
      </x:c>
      <x:c r="D32" s="208" t="str">
        <x:v>Review status is not an automatic Excel release gate</x:v>
      </x:c>
      <x:c r="E32" s="208" t="str">
        <x:v>Create an information request</x:v>
      </x:c>
      <x:c r="F32" s="208" t="str">
        <x:v>Confirm source and source location</x:v>
      </x:c>
      <x:c r="G32" s="209" t="str">
        <x:v>Analyst reviewer</x:v>
      </x:c>
    </x:row>
    <x:row r="33" ht="60" customHeight="1">
      <x:c r="A33" s="207" t="str">
        <x:v>Amounts</x:v>
      </x:c>
      <x:c r="B33" s="208" t="str">
        <x:v>Enter numbers as numbers in one currency. Revenue is positive; OPEX, debt payments and planned reserve contributions are positive deductions.</x:v>
      </x:c>
      <x:c r="C33" s="208" t="str">
        <x:v>32; 33_DEBT_SCHEDULE; 34</x:v>
      </x:c>
      <x:c r="D33" s="208" t="str">
        <x:v>Blank means missing; zero means a known zero</x:v>
      </x:c>
      <x:c r="E33" s="208" t="str">
        <x:v>Do not fill blank amounts with zero</x:v>
      </x:c>
      <x:c r="F33" s="208" t="str">
        <x:v>Amounts and period basis reconcile to source</x:v>
      </x:c>
      <x:c r="G33" s="209" t="str">
        <x:v>Analyst / AI importer</x:v>
      </x:c>
    </x:row>
    <x:row r="34" ht="60" customHeight="1">
      <x:c r="A34" s="207" t="str">
        <x:v>AI boundary</x:v>
      </x:c>
      <x:c r="B34" s="208" t="str">
        <x:v>AI may extract and propose mappings. Preserve source wording, IDs and locations; never invent missing values or approve its own work.</x:v>
      </x:c>
      <x:c r="C34" s="208" t="str">
        <x:v>11_RAW_STAGING; 20_FIELD_MAPPING</x:v>
      </x:c>
      <x:c r="D34" s="208" t="str">
        <x:v>Analyst confirms facts and approves interpretation</x:v>
      </x:c>
      <x:c r="E34" s="208" t="str">
        <x:v>Retain uncertainties in 51_EXCEPTIONS</x:v>
      </x:c>
      <x:c r="F34" s="208" t="str">
        <x:v>Human approval and lineage required</x:v>
      </x:c>
      <x:c r="G34" s="209" t="str">
        <x:v>Analyst reviewer</x:v>
      </x:c>
    </x:row>
    <x:row r="35" ht="60" customHeight="1">
      <x:c r="A35" s="207" t="str">
        <x:v>Option basis</x:v>
      </x:c>
      <x:c r="B35" s="208" t="str">
        <x:v>Annual cash shortfall = MAX(0, −cash after debt). The 1.20 coverage gap remains a separate measure.</x:v>
      </x:c>
      <x:c r="C35" s="208" t="str">
        <x:v>57_OPTION_ANALYSIS</x:v>
      </x:c>
      <x:c r="D35" s="208" t="str">
        <x:v>Reserve/proceeds fund cash; they do not automatically improve NOI or DSCR</x:v>
      </x:c>
      <x:c r="E35" s="208" t="str">
        <x:v>Leave unmodelled effects blank</x:v>
      </x:c>
      <x:c r="F35" s="208" t="str">
        <x:v>Review option notes before comparing</x:v>
      </x:c>
      <x:c r="G35" s="209" t="str">
        <x:v>Analyst</x:v>
      </x:c>
    </x:row>
    <x:row r="36" ht="60" customHeight="1">
      <x:c r="A36" s="207" t="str">
        <x:v>Calculation coverage</x:v>
      </x:c>
      <x:c r="B36" s="208" t="str">
        <x:v>Read the execution note on each calculation definition. Do not manually fill missing output rows.</x:v>
      </x:c>
      <x:c r="C36" s="208" t="str">
        <x:v>40_CALC_REGISTRY</x:v>
      </x:c>
      <x:c r="D36" s="208" t="str">
        <x:v>Excel reference applies only to implemented formulas</x:v>
      </x:c>
      <x:c r="E36" s="208" t="str">
        <x:v>Platform-only outputs remain unavailable</x:v>
      </x:c>
      <x:c r="F36" s="208" t="str">
        <x:v>Platform implements approved definitions</x:v>
      </x:c>
      <x:c r="G36" s="209" t="str">
        <x:v>Builder</x:v>
      </x:c>
    </x:row>
    <x:row r="37" ht="60" customHeight="1">
      <x:c r="A37" s="207" t="str">
        <x:v>Evidence coverage</x:v>
      </x:c>
      <x:c r="B37" s="208" t="str">
        <x:v>Complete evidence means every configured period has usable required figures. It does not make forecast figures Actual.</x:v>
      </x:c>
      <x:c r="C37" s="208" t="str">
        <x:v>53_EVIDENCE_STATUS; 03_DISPLAY_LABELS</x:v>
      </x:c>
      <x:c r="D37" s="208" t="str">
        <x:v>Evidence completeness and figure status are separate</x:v>
      </x:c>
      <x:c r="E37" s="208" t="str">
        <x:v>Partly confirmed or No data available</x:v>
      </x:c>
      <x:c r="F37" s="208" t="str">
        <x:v>Review lender terms and cash restrictions separately</x:v>
      </x:c>
      <x:c r="G37" s="209" t="str">
        <x:v>Analyst</x:v>
      </x:c>
    </x:row>
    <x:row r="38" ht="60" customHeight="1">
      <x:c r="A38" s="207" t="str">
        <x:v>Release</x:v>
      </x:c>
      <x:c r="B38" s="208" t="str">
        <x:v>After loading data, recalculate, review exceptions and source totals, and approve narrative and assessment.</x:v>
      </x:c>
      <x:c r="C38" s="208" t="str">
        <x:v>41; 51; 52; 53; 45–49</x:v>
      </x:c>
      <x:c r="D38" s="208" t="str">
        <x:v>Excel provides a working reference, not automatic release approval</x:v>
      </x:c>
      <x:c r="E38" s="208" t="str">
        <x:v>Keep affected sections unavailable</x:v>
      </x:c>
      <x:c r="F38" s="208" t="str">
        <x:v>Approved records and permitted disclosure</x:v>
      </x:c>
      <x:c r="G38" s="209" t="str">
        <x:v>Analyst reviewer</x:v>
      </x:c>
    </x:row>
    <x:row r="39" ht="100" customHeight="1">
      <x:c r="A39" s="315" t="str">
        <x:v>Reserve continuity</x:v>
      </x:c>
      <x:c r="B39" s="315" t="str">
        <x:v>If a year's opening reserve differs from the prior year's closing reserve, record an exception.</x:v>
      </x:c>
      <x:c r="C39" s="315" t="str">
        <x:v>11_RAW_STAGING; 51_EXCEPTIONS</x:v>
      </x:c>
      <x:c r="D39" s="315" t="str">
        <x:v>Keep opening balances out of the closing-reserve input table</x:v>
      </x:c>
      <x:c r="E39" s="315" t="str">
        <x:v>Preserve both source amounts and locations</x:v>
      </x:c>
      <x:c r="F39" s="315" t="str">
        <x:v>Do not assume the difference is an operating loss</x:v>
      </x:c>
      <x:c r="G39" s="315" t="str">
        <x:v>Analyst / AI importer</x:v>
      </x:c>
    </x:row>
    <x:row r="40" ht="100" customHeight="1">
      <x:c r="A40" s="315" t="str">
        <x:v>Dropdown entry</x:v>
      </x:c>
      <x:c r="B40" s="315" t="str">
        <x:v>Use an existing listed value that fits the field. Put descriptive source wording in Notes. If no listed value fits, request a controlled schema update before entry.</x:v>
      </x:c>
      <x:c r="C40" s="315" t="str">
        <x:v>Canonical input sheets; 20_FIELD_MAPPING</x:v>
      </x:c>
      <x:c r="D40" s="315" t="str">
        <x:v>Mapped data awaiting review uses Under review; a proposed mapping uses Proposed</x:v>
      </x:c>
      <x:c r="E40" s="315" t="str">
        <x:v>Unknown cash type uses Other with the original description in Notes</x:v>
      </x:c>
      <x:c r="F40" s="315" t="str">
        <x:v>Do not invent review states or imply verification</x:v>
      </x:c>
      <x:c r="G40" s="315" t="str">
        <x:v>Analyst / AI importer</x:v>
      </x:c>
    </x:row>
    <x:row r="41" ht="100" customHeight="1">
      <x:c r="A41" s="315" t="str">
        <x:v>Financial grain and readiness</x:v>
      </x:c>
      <x:c r="B41" s="315" t="str">
        <x:v>Use Portfolio control or Property detail for the record grain. Use Needs review until input prerequisites are confirmed; Ready requires confirmed inputs.</x:v>
      </x:c>
      <x:c r="C41" s="315" t="str">
        <x:v>32_FINANCIAL U/V</x:v>
      </x:c>
      <x:c r="D41" s="315" t="str">
        <x:v>Source wording is retained separately</x:v>
      </x:c>
      <x:c r="E41" s="315" t="str">
        <x:v>Blank means unknown; zero means known zero</x:v>
      </x:c>
      <x:c r="F41" s="315" t="str">
        <x:v>Ready is separate from review approval</x:v>
      </x:c>
      <x:c r="G41" s="315" t="str">
        <x:v>Analyst reviewer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28" hidden="0" customWidth="1"/>
  </x:cols>
  <x:sheetData>
    <x:row r="1">
      <x:c r="A1" s="180" t="str">
        <x:v>V3 to V4.1 implementation map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A concise handoff for Uygar: what stays, what changes and what the digital platform must implement.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BLACK / CONTROL — update only through approved change control.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19" t="str">
        <x:v>BLACK / CONTROL — update only through approved change control.</x:v>
      </x:c>
      <x:c r="B5" s="219"/>
      <x:c r="C5" s="219"/>
      <x:c r="D5" s="219"/>
      <x:c r="E5" s="219"/>
      <x:c r="F5" s="219"/>
      <x:c r="G5" s="219"/>
      <x:c r="H5" s="219"/>
      <x:c r="I5" s="219"/>
      <x:c r="J5" s="219"/>
      <x:c r="K5" s="219"/>
      <x:c r="L5" s="219"/>
      <x:c r="M5" s="219"/>
      <x:c r="N5" s="219"/>
      <x:c r="O5" s="219"/>
      <x:c r="P5" s="219"/>
      <x:c r="Q5" s="219"/>
      <x:c r="R5" s="219"/>
      <x:c r="S5" s="219"/>
      <x:c r="T5" s="219"/>
      <x:c r="U5" s="219"/>
      <x:c r="V5" s="219"/>
      <x:c r="W5" s="219"/>
      <x:c r="X5" s="219"/>
      <x:c r="Y5" s="219"/>
      <x:c r="Z5" s="219"/>
    </x:row>
    <x:row r="6" ht="34" customHeight="1">
      <x:c r="A6" s="223" t="str">
        <x:v>V3 area</x:v>
      </x:c>
      <x:c r="B6" s="223" t="str">
        <x:v>V4.1 destination</x:v>
      </x:c>
      <x:c r="C6" s="223" t="str">
        <x:v>What stays the same</x:v>
      </x:c>
      <x:c r="D6" s="223" t="str">
        <x:v>What changed</x:v>
      </x:c>
      <x:c r="E6" s="223" t="str">
        <x:v>Analyst workflow</x:v>
      </x:c>
      <x:c r="F6" s="223" t="str">
        <x:v>Platform implementation</x:v>
      </x:c>
      <x:c r="G6" s="223" t="str">
        <x:v>Acceptance test</x:v>
      </x:c>
      <x:c r="H6" s="223" t="str">
        <x:v>Build priority</x:v>
      </x:c>
    </x:row>
    <x:row r="7">
      <x:c r="A7" s="226" t="str">
        <x:v>Business Rules</x:v>
      </x:c>
      <x:c r="B7" s="226" t="str">
        <x:v>Business Rules; 00_START_HERE</x:v>
      </x:c>
      <x:c r="C7" s="226" t="str">
        <x:v>Source, mapping, calculation, quality and output layers</x:v>
      </x:c>
      <x:c r="D7" s="226" t="str">
        <x:v>All seven pages and analyst workflow are explicit</x:v>
      </x:c>
      <x:c r="E7" s="226" t="str">
        <x:v>Follow the eight steps</x:v>
      </x:c>
      <x:c r="F7" s="226" t="str">
        <x:v>Enforce write permissions by layer</x:v>
      </x:c>
      <x:c r="G7" s="226" t="str">
        <x:v>A user cannot overwrite generated records</x:v>
      </x:c>
      <x:c r="H7" s="226" t="str">
        <x:v>Build now</x:v>
      </x:c>
    </x:row>
    <x:row r="8">
      <x:c r="A8" s="226" t="str">
        <x:v>01_ASSESSMENT</x:v>
      </x:c>
      <x:c r="B8" s="226" t="str">
        <x:v>01_ASSESSMENT; 02_DISPLAY_CONFIG</x:v>
      </x:c>
      <x:c r="C8" s="226" t="str">
        <x:v>Versioned assessment control</x:v>
      </x:c>
      <x:c r="D8" s="226" t="str">
        <x:v>Current year, horizon, full-operation year and renewal year are configuration</x:v>
      </x:c>
      <x:c r="E8" s="226" t="str">
        <x:v>Confirm before import</x:v>
      </x:c>
      <x:c r="F8" s="226" t="str">
        <x:v>One configuration record controls every page</x:v>
      </x:c>
      <x:c r="G8" s="226" t="str">
        <x:v>Changing current year moves all current-year outputs</x:v>
      </x:c>
      <x:c r="H8" s="226" t="str">
        <x:v>Build now</x:v>
      </x:c>
    </x:row>
    <x:row r="9">
      <x:c r="A9" s="226" t="str">
        <x:v>10–21 source and mapping</x:v>
      </x:c>
      <x:c r="B9" s="226" t="str">
        <x:v>10–21 plus 12_SOURCE_NOTES and 13_WATCH_DATES</x:v>
      </x:c>
      <x:c r="C9" s="226" t="str">
        <x:v>Raw source and confirmed mapping remain separate</x:v>
      </x:c>
      <x:c r="D9" s="226" t="str">
        <x:v>Source notes and dated events are first-class records</x:v>
      </x:c>
      <x:c r="E9" s="226" t="str">
        <x:v>Capture notes as evidence, not as agreements</x:v>
      </x:c>
      <x:c r="F9" s="226" t="str">
        <x:v>Preserve source wording and lineage</x:v>
      </x:c>
      <x:c r="G9" s="226" t="str">
        <x:v>A watch date links back to its source note</x:v>
      </x:c>
      <x:c r="H9" s="226" t="str">
        <x:v>Build now</x:v>
      </x:c>
    </x:row>
    <x:row r="10">
      <x:c r="A10" s="226" t="str">
        <x:v>30–39 canonical facts</x:v>
      </x:c>
      <x:c r="B10" s="226" t="str">
        <x:v>30–39 plus 31_PORTFOLIO_UNITS, 31_PROPERTY_VALUE and 39_GOVERNANCE</x:v>
      </x:c>
      <x:c r="C10" s="226" t="str">
        <x:v>Facts only; calculations stay out</x:v>
      </x:c>
      <x:c r="D10" s="226" t="str">
        <x:v>Homes, valuations and governance now have destinations</x:v>
      </x:c>
      <x:c r="E10" s="226" t="str">
        <x:v>Enter once; do not repeat page values</x:v>
      </x:c>
      <x:c r="F10" s="226" t="str">
        <x:v>Canonical database tables mirror the sheets</x:v>
      </x:c>
      <x:c r="G10" s="226" t="str">
        <x:v>No output depends on manual re-entry</x:v>
      </x:c>
      <x:c r="H10" s="226" t="str">
        <x:v>Build now</x:v>
      </x:c>
    </x:row>
    <x:row r="11">
      <x:c r="A11" s="226" t="str">
        <x:v>40–43 methodology</x:v>
      </x:c>
      <x:c r="B11" s="226" t="str">
        <x:v>40–44 and 55–58</x:v>
      </x:c>
      <x:c r="C11" s="226" t="str">
        <x:v>Versioned calculations and separate issue rules</x:v>
      </x:c>
      <x:c r="D11" s="226" t="str">
        <x:v>Live stress, option and borrowing-capacity tests restored</x:v>
      </x:c>
      <x:c r="E11" s="226" t="str">
        <x:v>Review assumptions; do not edit formulas</x:v>
      </x:c>
      <x:c r="F11" s="226" t="str">
        <x:v>Backend functions reproduce Excel logic</x:v>
      </x:c>
      <x:c r="G11" s="226" t="str">
        <x:v>Synthetic test case matches Excel</x:v>
      </x:c>
      <x:c r="H11" s="226" t="str">
        <x:v>Build now</x:v>
      </x:c>
    </x:row>
    <x:row r="12">
      <x:c r="A12" s="226" t="str">
        <x:v>Page 3 output</x:v>
      </x:c>
      <x:c r="B12" s="226" t="str">
        <x:v>60_PAGE3_OUTPUT; 62_PAGE_VIEW</x:v>
      </x:c>
      <x:c r="C12" s="226" t="str">
        <x:v>Frontend does not calculate</x:v>
      </x:c>
      <x:c r="D12" s="226" t="str">
        <x:v>One page-view contract supplies all seven pages</x:v>
      </x:c>
      <x:c r="E12" s="226" t="str">
        <x:v>Approve conclusions upstream</x:v>
      </x:c>
      <x:c r="F12" s="226" t="str">
        <x:v>API returns display value, state, source record and config version</x:v>
      </x:c>
      <x:c r="G12" s="226" t="str">
        <x:v>Displayed values equal metric results</x:v>
      </x:c>
      <x:c r="H12" s="226" t="str">
        <x:v>Build now</x:v>
      </x:c>
    </x:row>
    <x:row r="13">
      <x:c r="A13" s="226" t="str">
        <x:v>Later domains</x:v>
      </x:c>
      <x:c r="B13" s="226" t="str">
        <x:v>35–39; 44–47</x:v>
      </x:c>
      <x:c r="C13" s="226" t="str">
        <x:v>Unavailable domains show no data, never zero</x:v>
      </x:c>
      <x:c r="D13" s="226" t="str">
        <x:v>AI may draft mission, affordability, governance, asset, risk and option text</x:v>
      </x:c>
      <x:c r="E13" s="226" t="str">
        <x:v>Analyst must approve</x:v>
      </x:c>
      <x:c r="F13" s="226" t="str">
        <x:v>Filter out Draft in customer release</x:v>
      </x:c>
      <x:c r="G13" s="226" t="str">
        <x:v>Draft shows only in pilot when enabled</x:v>
      </x:c>
      <x:c r="H13" s="226" t="str">
        <x:v>Visual now; logic later</x:v>
      </x:c>
    </x:row>
    <x:row r="14">
      <x:c r="A14" s="226" t="str">
        <x:v>Updates</x:v>
      </x:c>
      <x:c r="B14" s="226" t="str">
        <x:v>48_ACTIONS; 49_DECISIONS; prior Assessment_ID</x:v>
      </x:c>
      <x:c r="C14" s="226" t="str">
        <x:v>Version comparison is assessment-based</x:v>
      </x:c>
      <x:c r="D14" s="226" t="str">
        <x:v>Actions, owners, watch dates and decisions create subscription value</x:v>
      </x:c>
      <x:c r="E14" s="226" t="str">
        <x:v>Update changed facts only</x:v>
      </x:c>
      <x:c r="F14" s="226" t="str">
        <x:v>Compute changes between approved versions</x:v>
      </x:c>
      <x:c r="G14" s="226" t="str">
        <x:v>Prior approved assessment remains reproducible</x:v>
      </x:c>
      <x:c r="H14" s="226" t="str">
        <x:v>Build now</x:v>
      </x:c>
    </x:row>
    <x:row r="15">
      <x:c r="A15" s="226" t="str">
        <x:v>Reports</x:v>
      </x:c>
      <x:c r="B15" s="226" t="str">
        <x:v>61_REPORT_OUTPUT and Page 7 sections</x:v>
      </x:c>
      <x:c r="C15" s="226" t="str">
        <x:v>Authorized output only</x:v>
      </x:c>
      <x:c r="D15" s="226" t="str">
        <x:v>Page 7 is now fully specified</x:v>
      </x:c>
      <x:c r="E15" s="226" t="str">
        <x:v>Approve each release</x:v>
      </x:c>
      <x:c r="F15" s="226" t="str">
        <x:v>No report leaves without organization authorization</x:v>
      </x:c>
      <x:c r="G15" s="226" t="str">
        <x:v>Unauthorized report returns no content</x:v>
      </x:c>
      <x:c r="H15" s="226" t="str">
        <x:v>Visual now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Property valuation records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One record per property valuation. Appraisals and preliminary internal screens remain distinct.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BLUE — controlled input. Analyst or approved import may write here.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— controlled input. Analyst or approved import may write here.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 ht="34" customHeight="1">
      <x:c r="A6" s="223" t="str">
        <x:v>Valuation_ID *</x:v>
      </x:c>
      <x:c r="B6" s="223" t="str">
        <x:v>Assessment_ID *</x:v>
      </x:c>
      <x:c r="C6" s="223" t="str">
        <x:v>Organization_ID *</x:v>
      </x:c>
      <x:c r="D6" s="223" t="str">
        <x:v>Property_ID *</x:v>
      </x:c>
      <x:c r="E6" s="223" t="str">
        <x:v>Valuation_Date *</x:v>
      </x:c>
      <x:c r="F6" s="223" t="str">
        <x:v>Value_Amount *</x:v>
      </x:c>
      <x:c r="G6" s="223" t="str">
        <x:v>Currency *</x:v>
      </x:c>
      <x:c r="H6" s="223" t="str">
        <x:v>Value_Basis *</x:v>
      </x:c>
      <x:c r="I6" s="223" t="str">
        <x:v>Valuation_Status *</x:v>
      </x:c>
      <x:c r="J6" s="223" t="str">
        <x:v>Existing_Secured_Debt</x:v>
      </x:c>
      <x:c r="K6" s="223" t="str">
        <x:v>Available_Security_Value</x:v>
      </x:c>
      <x:c r="L6" s="223" t="str">
        <x:v>Source_ID *</x:v>
      </x:c>
      <x:c r="M6" s="223" t="str">
        <x:v>Source_Location</x:v>
      </x:c>
      <x:c r="N6" s="223" t="str">
        <x:v>Review_Status *</x:v>
      </x:c>
      <x:c r="O6" s="223" t="str">
        <x:v>Version_ID *</x:v>
      </x:c>
      <x:c r="P6" s="223" t="str">
        <x:v>Notes</x:v>
      </x:c>
      <x:c r="Q6" s="223" t="str">
        <x:v>Include_in_Capacity_Test *</x:v>
      </x:c>
      <x:c r="R6" s="301"/>
      <x:c r="S6" s="301"/>
      <x:c r="T6" s="301"/>
      <x:c r="U6" s="301"/>
      <x:c r="V6" s="301"/>
      <x:c r="W6" s="301"/>
      <x:c r="X6" s="301"/>
      <x:c r="Y6" s="301"/>
      <x:c r="Z6" s="301"/>
    </x:row>
    <x:row r="7">
      <x:c r="A7" s="230"/>
      <x:c r="B7" s="230"/>
      <x:c r="C7" s="230"/>
      <x:c r="D7" s="230"/>
      <x:c r="E7" s="231"/>
      <x:c r="F7" s="232"/>
      <x:c r="G7" s="230"/>
      <x:c r="H7" s="230"/>
      <x:c r="I7" s="230"/>
      <x:c r="J7" s="230"/>
      <x:c r="K7" s="230"/>
      <x:c r="L7" s="230"/>
      <x:c r="M7" s="230"/>
      <x:c r="N7" s="230"/>
      <x:c r="O7" s="230"/>
      <x:c r="P7" s="230"/>
      <x:c r="Q7" s="230"/>
    </x:row>
    <x:row r="8">
      <x:c r="A8" s="230"/>
      <x:c r="B8" s="230"/>
      <x:c r="C8" s="230"/>
      <x:c r="D8" s="230"/>
      <x:c r="E8" s="231"/>
      <x:c r="F8" s="232"/>
      <x:c r="G8" s="230"/>
      <x:c r="H8" s="230"/>
      <x:c r="I8" s="230"/>
      <x:c r="J8" s="230"/>
      <x:c r="K8" s="230"/>
      <x:c r="L8" s="230"/>
      <x:c r="M8" s="230"/>
      <x:c r="N8" s="230"/>
      <x:c r="O8" s="230"/>
      <x:c r="P8" s="230"/>
      <x:c r="Q8" s="230"/>
    </x:row>
    <x:row r="9">
      <x:c r="A9" s="230"/>
      <x:c r="B9" s="230"/>
      <x:c r="C9" s="230"/>
      <x:c r="D9" s="230"/>
      <x:c r="E9" s="231"/>
      <x:c r="F9" s="232"/>
      <x:c r="G9" s="230"/>
      <x:c r="H9" s="230"/>
      <x:c r="I9" s="230"/>
      <x:c r="J9" s="230"/>
      <x:c r="K9" s="230"/>
      <x:c r="L9" s="230"/>
      <x:c r="M9" s="230"/>
      <x:c r="N9" s="230"/>
      <x:c r="O9" s="230"/>
      <x:c r="P9" s="230"/>
      <x:c r="Q9" s="230"/>
    </x:row>
    <x:row r="10">
      <x:c r="A10" s="230"/>
      <x:c r="B10" s="230"/>
      <x:c r="C10" s="230"/>
      <x:c r="D10" s="230"/>
      <x:c r="E10" s="231"/>
      <x:c r="F10" s="232"/>
      <x:c r="G10" s="230"/>
      <x:c r="H10" s="230"/>
      <x:c r="I10" s="230"/>
      <x:c r="J10" s="230"/>
      <x:c r="K10" s="230"/>
      <x:c r="L10" s="230"/>
      <x:c r="M10" s="230"/>
      <x:c r="N10" s="230"/>
      <x:c r="O10" s="230"/>
      <x:c r="P10" s="230"/>
      <x:c r="Q10" s="230"/>
    </x:row>
    <x:row r="11">
      <x:c r="A11" s="230"/>
      <x:c r="B11" s="230"/>
      <x:c r="C11" s="230"/>
      <x:c r="D11" s="230"/>
      <x:c r="E11" s="231"/>
      <x:c r="F11" s="232"/>
      <x:c r="G11" s="230"/>
      <x:c r="H11" s="230"/>
      <x:c r="I11" s="230"/>
      <x:c r="J11" s="230"/>
      <x:c r="K11" s="230"/>
      <x:c r="L11" s="230"/>
      <x:c r="M11" s="230"/>
      <x:c r="N11" s="230"/>
      <x:c r="O11" s="230"/>
      <x:c r="P11" s="230"/>
      <x:c r="Q11" s="230"/>
    </x:row>
    <x:row r="12">
      <x:c r="A12" s="230"/>
      <x:c r="B12" s="230"/>
      <x:c r="C12" s="230"/>
      <x:c r="D12" s="230"/>
      <x:c r="E12" s="231"/>
      <x:c r="F12" s="232"/>
      <x:c r="G12" s="230"/>
      <x:c r="H12" s="230"/>
      <x:c r="I12" s="230"/>
      <x:c r="J12" s="230"/>
      <x:c r="K12" s="230"/>
      <x:c r="L12" s="230"/>
      <x:c r="M12" s="230"/>
      <x:c r="N12" s="230"/>
      <x:c r="O12" s="230"/>
      <x:c r="P12" s="230"/>
      <x:c r="Q12" s="230"/>
    </x:row>
    <x:row r="13">
      <x:c r="A13" s="230"/>
      <x:c r="B13" s="230"/>
      <x:c r="C13" s="230"/>
      <x:c r="D13" s="230"/>
      <x:c r="E13" s="231"/>
      <x:c r="F13" s="232"/>
      <x:c r="G13" s="230"/>
      <x:c r="H13" s="230"/>
      <x:c r="I13" s="230"/>
      <x:c r="J13" s="230"/>
      <x:c r="K13" s="230"/>
      <x:c r="L13" s="230"/>
      <x:c r="M13" s="230"/>
      <x:c r="N13" s="230"/>
      <x:c r="O13" s="230"/>
      <x:c r="P13" s="230"/>
      <x:c r="Q13" s="230"/>
    </x:row>
    <x:row r="14">
      <x:c r="A14" s="230"/>
      <x:c r="B14" s="230"/>
      <x:c r="C14" s="230"/>
      <x:c r="D14" s="230"/>
      <x:c r="E14" s="231"/>
      <x:c r="F14" s="232"/>
      <x:c r="G14" s="230"/>
      <x:c r="H14" s="230"/>
      <x:c r="I14" s="230"/>
      <x:c r="J14" s="230"/>
      <x:c r="K14" s="230"/>
      <x:c r="L14" s="230"/>
      <x:c r="M14" s="230"/>
      <x:c r="N14" s="230"/>
      <x:c r="O14" s="230"/>
      <x:c r="P14" s="230"/>
      <x:c r="Q14" s="230"/>
    </x:row>
    <x:row r="15">
      <x:c r="A15" s="230"/>
      <x:c r="B15" s="230"/>
      <x:c r="C15" s="230"/>
      <x:c r="D15" s="230"/>
      <x:c r="E15" s="231"/>
      <x:c r="F15" s="232"/>
      <x:c r="G15" s="230"/>
      <x:c r="H15" s="230"/>
      <x:c r="I15" s="230"/>
      <x:c r="J15" s="230"/>
      <x:c r="K15" s="230"/>
      <x:c r="L15" s="230"/>
      <x:c r="M15" s="230"/>
      <x:c r="N15" s="230"/>
      <x:c r="O15" s="230"/>
      <x:c r="P15" s="230"/>
      <x:c r="Q15" s="230"/>
    </x:row>
    <x:row r="16">
      <x:c r="A16" s="230"/>
      <x:c r="B16" s="230"/>
      <x:c r="C16" s="230"/>
      <x:c r="D16" s="230"/>
      <x:c r="E16" s="231"/>
      <x:c r="F16" s="232"/>
      <x:c r="G16" s="230"/>
      <x:c r="H16" s="230"/>
      <x:c r="I16" s="230"/>
      <x:c r="J16" s="230"/>
      <x:c r="K16" s="230"/>
      <x:c r="L16" s="230"/>
      <x:c r="M16" s="230"/>
      <x:c r="N16" s="230"/>
      <x:c r="O16" s="230"/>
      <x:c r="P16" s="230"/>
      <x:c r="Q16" s="230"/>
    </x:row>
    <x:row r="17">
      <x:c r="A17" s="230"/>
      <x:c r="B17" s="230"/>
      <x:c r="C17" s="230"/>
      <x:c r="D17" s="230"/>
      <x:c r="E17" s="231"/>
      <x:c r="F17" s="232"/>
      <x:c r="G17" s="230"/>
      <x:c r="H17" s="230"/>
      <x:c r="I17" s="230"/>
      <x:c r="J17" s="230"/>
      <x:c r="K17" s="230"/>
      <x:c r="L17" s="230"/>
      <x:c r="M17" s="230"/>
      <x:c r="N17" s="230"/>
      <x:c r="O17" s="230"/>
      <x:c r="P17" s="230"/>
      <x:c r="Q17" s="230"/>
    </x:row>
    <x:row r="18">
      <x:c r="A18" s="230"/>
      <x:c r="B18" s="230"/>
      <x:c r="C18" s="230"/>
      <x:c r="D18" s="230"/>
      <x:c r="E18" s="231"/>
      <x:c r="F18" s="232"/>
      <x:c r="G18" s="230"/>
      <x:c r="H18" s="230"/>
      <x:c r="I18" s="230"/>
      <x:c r="J18" s="230"/>
      <x:c r="K18" s="230"/>
      <x:c r="L18" s="230"/>
      <x:c r="M18" s="230"/>
      <x:c r="N18" s="230"/>
      <x:c r="O18" s="230"/>
      <x:c r="P18" s="230"/>
      <x:c r="Q18" s="230"/>
    </x:row>
    <x:row r="19">
      <x:c r="A19" s="230"/>
      <x:c r="B19" s="230"/>
      <x:c r="C19" s="230"/>
      <x:c r="D19" s="230"/>
      <x:c r="E19" s="231"/>
      <x:c r="F19" s="232"/>
      <x:c r="G19" s="230"/>
      <x:c r="H19" s="230"/>
      <x:c r="I19" s="230"/>
      <x:c r="J19" s="230"/>
      <x:c r="K19" s="230"/>
      <x:c r="L19" s="230"/>
      <x:c r="M19" s="230"/>
      <x:c r="N19" s="230"/>
      <x:c r="O19" s="230"/>
      <x:c r="P19" s="230"/>
      <x:c r="Q19" s="230"/>
    </x:row>
    <x:row r="20">
      <x:c r="A20" s="230"/>
      <x:c r="B20" s="230"/>
      <x:c r="C20" s="230"/>
      <x:c r="D20" s="230"/>
      <x:c r="E20" s="231"/>
      <x:c r="F20" s="232"/>
      <x:c r="G20" s="230"/>
      <x:c r="H20" s="230"/>
      <x:c r="I20" s="230"/>
      <x:c r="J20" s="230"/>
      <x:c r="K20" s="230"/>
      <x:c r="L20" s="230"/>
      <x:c r="M20" s="230"/>
      <x:c r="N20" s="230"/>
      <x:c r="O20" s="230"/>
      <x:c r="P20" s="230"/>
      <x:c r="Q20" s="230"/>
    </x:row>
    <x:row r="21">
      <x:c r="A21" s="230"/>
      <x:c r="B21" s="230"/>
      <x:c r="C21" s="230"/>
      <x:c r="D21" s="230"/>
      <x:c r="E21" s="231"/>
      <x:c r="F21" s="232"/>
      <x:c r="G21" s="230"/>
      <x:c r="H21" s="230"/>
      <x:c r="I21" s="230"/>
      <x:c r="J21" s="230"/>
      <x:c r="K21" s="230"/>
      <x:c r="L21" s="230"/>
      <x:c r="M21" s="230"/>
      <x:c r="N21" s="230"/>
      <x:c r="O21" s="230"/>
      <x:c r="P21" s="230"/>
      <x:c r="Q21" s="230"/>
    </x:row>
    <x:row r="22">
      <x:c r="A22" s="230"/>
      <x:c r="B22" s="230"/>
      <x:c r="C22" s="230"/>
      <x:c r="D22" s="230"/>
      <x:c r="E22" s="231"/>
      <x:c r="F22" s="232"/>
      <x:c r="G22" s="230"/>
      <x:c r="H22" s="230"/>
      <x:c r="I22" s="230"/>
      <x:c r="J22" s="230"/>
      <x:c r="K22" s="230"/>
      <x:c r="L22" s="230"/>
      <x:c r="M22" s="230"/>
      <x:c r="N22" s="230"/>
      <x:c r="O22" s="230"/>
      <x:c r="P22" s="230"/>
      <x:c r="Q22" s="230"/>
    </x:row>
    <x:row r="23">
      <x:c r="A23" s="230"/>
      <x:c r="B23" s="230"/>
      <x:c r="C23" s="230"/>
      <x:c r="D23" s="230"/>
      <x:c r="E23" s="231"/>
      <x:c r="F23" s="232"/>
      <x:c r="G23" s="230"/>
      <x:c r="H23" s="230"/>
      <x:c r="I23" s="230"/>
      <x:c r="J23" s="230"/>
      <x:c r="K23" s="230"/>
      <x:c r="L23" s="230"/>
      <x:c r="M23" s="230"/>
      <x:c r="N23" s="230"/>
      <x:c r="O23" s="230"/>
      <x:c r="P23" s="230"/>
      <x:c r="Q23" s="230"/>
    </x:row>
    <x:row r="24">
      <x:c r="A24" s="230"/>
      <x:c r="B24" s="230"/>
      <x:c r="C24" s="230"/>
      <x:c r="D24" s="230"/>
      <x:c r="E24" s="231"/>
      <x:c r="F24" s="232"/>
      <x:c r="G24" s="230"/>
      <x:c r="H24" s="230"/>
      <x:c r="I24" s="230"/>
      <x:c r="J24" s="230"/>
      <x:c r="K24" s="230"/>
      <x:c r="L24" s="230"/>
      <x:c r="M24" s="230"/>
      <x:c r="N24" s="230"/>
      <x:c r="O24" s="230"/>
      <x:c r="P24" s="230"/>
      <x:c r="Q24" s="230"/>
    </x:row>
    <x:row r="25">
      <x:c r="A25" s="230"/>
      <x:c r="B25" s="230"/>
      <x:c r="C25" s="230"/>
      <x:c r="D25" s="230"/>
      <x:c r="E25" s="231"/>
      <x:c r="F25" s="232"/>
      <x:c r="G25" s="230"/>
      <x:c r="H25" s="230"/>
      <x:c r="I25" s="230"/>
      <x:c r="J25" s="230"/>
      <x:c r="K25" s="230"/>
      <x:c r="L25" s="230"/>
      <x:c r="M25" s="230"/>
      <x:c r="N25" s="230"/>
      <x:c r="O25" s="230"/>
      <x:c r="P25" s="230"/>
      <x:c r="Q25" s="230"/>
    </x:row>
    <x:row r="26">
      <x:c r="A26" s="230"/>
      <x:c r="B26" s="230"/>
      <x:c r="C26" s="230"/>
      <x:c r="D26" s="230"/>
      <x:c r="E26" s="231"/>
      <x:c r="F26" s="232"/>
      <x:c r="G26" s="230"/>
      <x:c r="H26" s="230"/>
      <x:c r="I26" s="230"/>
      <x:c r="J26" s="230"/>
      <x:c r="K26" s="230"/>
      <x:c r="L26" s="230"/>
      <x:c r="M26" s="230"/>
      <x:c r="N26" s="230"/>
      <x:c r="O26" s="230"/>
      <x:c r="P26" s="230"/>
      <x:c r="Q26" s="230"/>
    </x:row>
    <x:row r="27">
      <x:c r="A27" s="230"/>
      <x:c r="B27" s="230"/>
      <x:c r="C27" s="230"/>
      <x:c r="D27" s="230"/>
      <x:c r="E27" s="231"/>
      <x:c r="F27" s="232"/>
      <x:c r="G27" s="230"/>
      <x:c r="H27" s="230"/>
      <x:c r="I27" s="230"/>
      <x:c r="J27" s="230"/>
      <x:c r="K27" s="230"/>
      <x:c r="L27" s="230"/>
      <x:c r="M27" s="230"/>
      <x:c r="N27" s="230"/>
      <x:c r="O27" s="230"/>
      <x:c r="P27" s="230"/>
      <x:c r="Q27" s="230"/>
    </x:row>
    <x:row r="28">
      <x:c r="A28" s="230"/>
      <x:c r="B28" s="230"/>
      <x:c r="C28" s="230"/>
      <x:c r="D28" s="230"/>
      <x:c r="E28" s="231"/>
      <x:c r="F28" s="232"/>
      <x:c r="G28" s="230"/>
      <x:c r="H28" s="230"/>
      <x:c r="I28" s="230"/>
      <x:c r="J28" s="230"/>
      <x:c r="K28" s="230"/>
      <x:c r="L28" s="230"/>
      <x:c r="M28" s="230"/>
      <x:c r="N28" s="230"/>
      <x:c r="O28" s="230"/>
      <x:c r="P28" s="230"/>
      <x:c r="Q28" s="230"/>
    </x:row>
    <x:row r="29">
      <x:c r="A29" s="230"/>
      <x:c r="B29" s="230"/>
      <x:c r="C29" s="230"/>
      <x:c r="D29" s="230"/>
      <x:c r="E29" s="231"/>
      <x:c r="F29" s="232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</x:row>
    <x:row r="30">
      <x:c r="A30" s="230"/>
      <x:c r="B30" s="230"/>
      <x:c r="C30" s="230"/>
      <x:c r="D30" s="230"/>
      <x:c r="E30" s="231"/>
      <x:c r="F30" s="232"/>
      <x:c r="G30" s="230"/>
      <x:c r="H30" s="230"/>
      <x:c r="I30" s="230"/>
      <x:c r="J30" s="230"/>
      <x:c r="K30" s="230"/>
      <x:c r="L30" s="230"/>
      <x:c r="M30" s="230"/>
      <x:c r="N30" s="230"/>
      <x:c r="O30" s="230"/>
      <x:c r="P30" s="230"/>
      <x:c r="Q30" s="230"/>
    </x:row>
    <x:row r="31">
      <x:c r="A31" s="230"/>
      <x:c r="B31" s="230"/>
      <x:c r="C31" s="230"/>
      <x:c r="D31" s="230"/>
      <x:c r="E31" s="231"/>
      <x:c r="F31" s="232"/>
      <x:c r="G31" s="230"/>
      <x:c r="H31" s="230"/>
      <x:c r="I31" s="230"/>
      <x:c r="J31" s="230"/>
      <x:c r="K31" s="230"/>
      <x:c r="L31" s="230"/>
      <x:c r="M31" s="230"/>
      <x:c r="N31" s="230"/>
      <x:c r="O31" s="230"/>
      <x:c r="P31" s="230"/>
      <x:c r="Q31" s="230"/>
    </x:row>
    <x:row r="32">
      <x:c r="A32" s="230"/>
      <x:c r="B32" s="230"/>
      <x:c r="C32" s="230"/>
      <x:c r="D32" s="230"/>
      <x:c r="E32" s="231"/>
      <x:c r="F32" s="232"/>
      <x:c r="G32" s="230"/>
      <x:c r="H32" s="230"/>
      <x:c r="I32" s="230"/>
      <x:c r="J32" s="230"/>
      <x:c r="K32" s="230"/>
      <x:c r="L32" s="230"/>
      <x:c r="M32" s="230"/>
      <x:c r="N32" s="230"/>
      <x:c r="O32" s="230"/>
      <x:c r="P32" s="230"/>
      <x:c r="Q32" s="230"/>
    </x:row>
    <x:row r="33">
      <x:c r="A33" s="230"/>
      <x:c r="B33" s="230"/>
      <x:c r="C33" s="230"/>
      <x:c r="D33" s="230"/>
      <x:c r="E33" s="231"/>
      <x:c r="F33" s="232"/>
      <x:c r="G33" s="230"/>
      <x:c r="H33" s="230"/>
      <x:c r="I33" s="230"/>
      <x:c r="J33" s="230"/>
      <x:c r="K33" s="230"/>
      <x:c r="L33" s="230"/>
      <x:c r="M33" s="230"/>
      <x:c r="N33" s="230"/>
      <x:c r="O33" s="230"/>
      <x:c r="P33" s="230"/>
      <x:c r="Q33" s="230"/>
    </x:row>
    <x:row r="34">
      <x:c r="A34" s="230"/>
      <x:c r="B34" s="230"/>
      <x:c r="C34" s="230"/>
      <x:c r="D34" s="230"/>
      <x:c r="E34" s="231"/>
      <x:c r="F34" s="232"/>
      <x:c r="G34" s="230"/>
      <x:c r="H34" s="230"/>
      <x:c r="I34" s="230"/>
      <x:c r="J34" s="230"/>
      <x:c r="K34" s="230"/>
      <x:c r="L34" s="230"/>
      <x:c r="M34" s="230"/>
      <x:c r="N34" s="230"/>
      <x:c r="O34" s="230"/>
      <x:c r="P34" s="230"/>
      <x:c r="Q34" s="230"/>
    </x:row>
    <x:row r="35">
      <x:c r="A35" s="230"/>
      <x:c r="B35" s="230"/>
      <x:c r="C35" s="230"/>
      <x:c r="D35" s="230"/>
      <x:c r="E35" s="231"/>
      <x:c r="F35" s="232"/>
      <x:c r="G35" s="230"/>
      <x:c r="H35" s="230"/>
      <x:c r="I35" s="230"/>
      <x:c r="J35" s="230"/>
      <x:c r="K35" s="230"/>
      <x:c r="L35" s="230"/>
      <x:c r="M35" s="230"/>
      <x:c r="N35" s="230"/>
      <x:c r="O35" s="230"/>
      <x:c r="P35" s="230"/>
      <x:c r="Q35" s="230"/>
    </x:row>
    <x:row r="36">
      <x:c r="A36" s="230"/>
      <x:c r="B36" s="230"/>
      <x:c r="C36" s="230"/>
      <x:c r="D36" s="230"/>
      <x:c r="E36" s="231"/>
      <x:c r="F36" s="232"/>
      <x:c r="G36" s="230"/>
      <x:c r="H36" s="230"/>
      <x:c r="I36" s="230"/>
      <x:c r="J36" s="230"/>
      <x:c r="K36" s="230"/>
      <x:c r="L36" s="230"/>
      <x:c r="M36" s="230"/>
      <x:c r="N36" s="230"/>
      <x:c r="O36" s="230"/>
      <x:c r="P36" s="230"/>
      <x:c r="Q36" s="230"/>
    </x:row>
    <x:row r="37">
      <x:c r="A37" s="230"/>
      <x:c r="B37" s="230"/>
      <x:c r="C37" s="230"/>
      <x:c r="D37" s="230"/>
      <x:c r="E37" s="231"/>
      <x:c r="F37" s="232"/>
      <x:c r="G37" s="230"/>
      <x:c r="H37" s="230"/>
      <x:c r="I37" s="230"/>
      <x:c r="J37" s="230"/>
      <x:c r="K37" s="230"/>
      <x:c r="L37" s="230"/>
      <x:c r="M37" s="230"/>
      <x:c r="N37" s="230"/>
      <x:c r="O37" s="230"/>
      <x:c r="P37" s="230"/>
      <x:c r="Q37" s="230"/>
    </x:row>
    <x:row r="38">
      <x:c r="A38" s="230"/>
      <x:c r="B38" s="230"/>
      <x:c r="C38" s="230"/>
      <x:c r="D38" s="230"/>
      <x:c r="E38" s="231"/>
      <x:c r="F38" s="232"/>
      <x:c r="G38" s="230"/>
      <x:c r="H38" s="230"/>
      <x:c r="I38" s="230"/>
      <x:c r="J38" s="230"/>
      <x:c r="K38" s="230"/>
      <x:c r="L38" s="230"/>
      <x:c r="M38" s="230"/>
      <x:c r="N38" s="230"/>
      <x:c r="O38" s="230"/>
      <x:c r="P38" s="230"/>
      <x:c r="Q38" s="230"/>
    </x:row>
    <x:row r="39">
      <x:c r="A39" s="230"/>
      <x:c r="B39" s="230"/>
      <x:c r="C39" s="230"/>
      <x:c r="D39" s="230"/>
      <x:c r="E39" s="231"/>
      <x:c r="F39" s="232"/>
      <x:c r="G39" s="230"/>
      <x:c r="H39" s="230"/>
      <x:c r="I39" s="230"/>
      <x:c r="J39" s="230"/>
      <x:c r="K39" s="230"/>
      <x:c r="L39" s="230"/>
      <x:c r="M39" s="230"/>
      <x:c r="N39" s="230"/>
      <x:c r="O39" s="230"/>
      <x:c r="P39" s="230"/>
      <x:c r="Q39" s="230"/>
    </x:row>
    <x:row r="40">
      <x:c r="A40" s="230"/>
      <x:c r="B40" s="230"/>
      <x:c r="C40" s="230"/>
      <x:c r="D40" s="230"/>
      <x:c r="E40" s="231"/>
      <x:c r="F40" s="232"/>
      <x:c r="G40" s="230"/>
      <x:c r="H40" s="230"/>
      <x:c r="I40" s="230"/>
      <x:c r="J40" s="230"/>
      <x:c r="K40" s="230"/>
      <x:c r="L40" s="230"/>
      <x:c r="M40" s="230"/>
      <x:c r="N40" s="230"/>
      <x:c r="O40" s="230"/>
      <x:c r="P40" s="230"/>
      <x:c r="Q40" s="230"/>
    </x:row>
    <x:row r="41">
      <x:c r="A41" s="230"/>
      <x:c r="B41" s="230"/>
      <x:c r="C41" s="230"/>
      <x:c r="D41" s="230"/>
      <x:c r="E41" s="231"/>
      <x:c r="F41" s="232"/>
      <x:c r="G41" s="230"/>
      <x:c r="H41" s="230"/>
      <x:c r="I41" s="230"/>
      <x:c r="J41" s="230"/>
      <x:c r="K41" s="230"/>
      <x:c r="L41" s="230"/>
      <x:c r="M41" s="230"/>
      <x:c r="N41" s="230"/>
      <x:c r="O41" s="230"/>
      <x:c r="P41" s="230"/>
      <x:c r="Q41" s="230"/>
    </x:row>
    <x:row r="42">
      <x:c r="A42" s="230"/>
      <x:c r="B42" s="230"/>
      <x:c r="C42" s="230"/>
      <x:c r="D42" s="230"/>
      <x:c r="E42" s="231"/>
      <x:c r="F42" s="232"/>
      <x:c r="G42" s="230"/>
      <x:c r="H42" s="230"/>
      <x:c r="I42" s="230"/>
      <x:c r="J42" s="230"/>
      <x:c r="K42" s="230"/>
      <x:c r="L42" s="230"/>
      <x:c r="M42" s="230"/>
      <x:c r="N42" s="230"/>
      <x:c r="O42" s="230"/>
      <x:c r="P42" s="230"/>
      <x:c r="Q42" s="230"/>
    </x:row>
    <x:row r="43">
      <x:c r="A43" s="230"/>
      <x:c r="B43" s="230"/>
      <x:c r="C43" s="230"/>
      <x:c r="D43" s="230"/>
      <x:c r="E43" s="231"/>
      <x:c r="F43" s="232"/>
      <x:c r="G43" s="230"/>
      <x:c r="H43" s="230"/>
      <x:c r="I43" s="230"/>
      <x:c r="J43" s="230"/>
      <x:c r="K43" s="230"/>
      <x:c r="L43" s="230"/>
      <x:c r="M43" s="230"/>
      <x:c r="N43" s="230"/>
      <x:c r="O43" s="230"/>
      <x:c r="P43" s="230"/>
      <x:c r="Q43" s="230"/>
    </x:row>
    <x:row r="44">
      <x:c r="A44" s="230"/>
      <x:c r="B44" s="230"/>
      <x:c r="C44" s="230"/>
      <x:c r="D44" s="230"/>
      <x:c r="E44" s="231"/>
      <x:c r="F44" s="232"/>
      <x:c r="G44" s="230"/>
      <x:c r="H44" s="230"/>
      <x:c r="I44" s="230"/>
      <x:c r="J44" s="230"/>
      <x:c r="K44" s="230"/>
      <x:c r="L44" s="230"/>
      <x:c r="M44" s="230"/>
      <x:c r="N44" s="230"/>
      <x:c r="O44" s="230"/>
      <x:c r="P44" s="230"/>
      <x:c r="Q44" s="230"/>
    </x:row>
    <x:row r="45">
      <x:c r="A45" s="230"/>
      <x:c r="B45" s="230"/>
      <x:c r="C45" s="230"/>
      <x:c r="D45" s="230"/>
      <x:c r="E45" s="231"/>
      <x:c r="F45" s="232"/>
      <x:c r="G45" s="230"/>
      <x:c r="H45" s="230"/>
      <x:c r="I45" s="230"/>
      <x:c r="J45" s="230"/>
      <x:c r="K45" s="230"/>
      <x:c r="L45" s="230"/>
      <x:c r="M45" s="230"/>
      <x:c r="N45" s="230"/>
      <x:c r="O45" s="230"/>
      <x:c r="P45" s="230"/>
      <x:c r="Q45" s="230"/>
    </x:row>
    <x:row r="46">
      <x:c r="A46" s="230"/>
      <x:c r="B46" s="230"/>
      <x:c r="C46" s="230"/>
      <x:c r="D46" s="230"/>
      <x:c r="E46" s="231"/>
      <x:c r="F46" s="232"/>
      <x:c r="G46" s="230"/>
      <x:c r="H46" s="230"/>
      <x:c r="I46" s="230"/>
      <x:c r="J46" s="230"/>
      <x:c r="K46" s="230"/>
      <x:c r="L46" s="230"/>
      <x:c r="M46" s="230"/>
      <x:c r="N46" s="230"/>
      <x:c r="O46" s="230"/>
      <x:c r="P46" s="230"/>
      <x:c r="Q46" s="230"/>
    </x:row>
    <x:row r="47">
      <x:c r="A47" s="230"/>
      <x:c r="B47" s="230"/>
      <x:c r="C47" s="230"/>
      <x:c r="D47" s="230"/>
      <x:c r="E47" s="231"/>
      <x:c r="F47" s="232"/>
      <x:c r="G47" s="230"/>
      <x:c r="H47" s="230"/>
      <x:c r="I47" s="230"/>
      <x:c r="J47" s="230"/>
      <x:c r="K47" s="230"/>
      <x:c r="L47" s="230"/>
      <x:c r="M47" s="230"/>
      <x:c r="N47" s="230"/>
      <x:c r="O47" s="230"/>
      <x:c r="P47" s="230"/>
      <x:c r="Q47" s="230"/>
    </x:row>
    <x:row r="48">
      <x:c r="A48" s="230"/>
      <x:c r="B48" s="230"/>
      <x:c r="C48" s="230"/>
      <x:c r="D48" s="230"/>
      <x:c r="E48" s="231"/>
      <x:c r="F48" s="232"/>
      <x:c r="G48" s="230"/>
      <x:c r="H48" s="230"/>
      <x:c r="I48" s="230"/>
      <x:c r="J48" s="230"/>
      <x:c r="K48" s="230"/>
      <x:c r="L48" s="230"/>
      <x:c r="M48" s="230"/>
      <x:c r="N48" s="230"/>
      <x:c r="O48" s="230"/>
      <x:c r="P48" s="230"/>
      <x:c r="Q48" s="230"/>
    </x:row>
    <x:row r="49">
      <x:c r="A49" s="230"/>
      <x:c r="B49" s="230"/>
      <x:c r="C49" s="230"/>
      <x:c r="D49" s="230"/>
      <x:c r="E49" s="231"/>
      <x:c r="F49" s="232"/>
      <x:c r="G49" s="230"/>
      <x:c r="H49" s="230"/>
      <x:c r="I49" s="230"/>
      <x:c r="J49" s="230"/>
      <x:c r="K49" s="230"/>
      <x:c r="L49" s="230"/>
      <x:c r="M49" s="230"/>
      <x:c r="N49" s="230"/>
      <x:c r="O49" s="230"/>
      <x:c r="P49" s="230"/>
      <x:c r="Q49" s="230"/>
    </x:row>
    <x:row r="50">
      <x:c r="A50" s="230"/>
      <x:c r="B50" s="230"/>
      <x:c r="C50" s="230"/>
      <x:c r="D50" s="230"/>
      <x:c r="E50" s="231"/>
      <x:c r="F50" s="232"/>
      <x:c r="G50" s="230"/>
      <x:c r="H50" s="230"/>
      <x:c r="I50" s="230"/>
      <x:c r="J50" s="230"/>
      <x:c r="K50" s="230"/>
      <x:c r="L50" s="230"/>
      <x:c r="M50" s="230"/>
      <x:c r="N50" s="230"/>
      <x:c r="O50" s="230"/>
      <x:c r="P50" s="230"/>
      <x:c r="Q50" s="230"/>
    </x:row>
    <x:row r="51">
      <x:c r="A51" s="230"/>
      <x:c r="B51" s="230"/>
      <x:c r="C51" s="230"/>
      <x:c r="D51" s="230"/>
      <x:c r="E51" s="231"/>
      <x:c r="F51" s="232"/>
      <x:c r="G51" s="230"/>
      <x:c r="H51" s="230"/>
      <x:c r="I51" s="230"/>
      <x:c r="J51" s="230"/>
      <x:c r="K51" s="230"/>
      <x:c r="L51" s="230"/>
      <x:c r="M51" s="230"/>
      <x:c r="N51" s="230"/>
      <x:c r="O51" s="230"/>
      <x:c r="P51" s="230"/>
      <x:c r="Q51" s="230"/>
    </x:row>
    <x:row r="52">
      <x:c r="A52" s="230"/>
      <x:c r="B52" s="230"/>
      <x:c r="C52" s="230"/>
      <x:c r="D52" s="230"/>
      <x:c r="E52" s="231"/>
      <x:c r="F52" s="232"/>
      <x:c r="G52" s="230"/>
      <x:c r="H52" s="230"/>
      <x:c r="I52" s="230"/>
      <x:c r="J52" s="230"/>
      <x:c r="K52" s="230"/>
      <x:c r="L52" s="230"/>
      <x:c r="M52" s="230"/>
      <x:c r="N52" s="230"/>
      <x:c r="O52" s="230"/>
      <x:c r="P52" s="230"/>
      <x:c r="Q52" s="230"/>
    </x:row>
    <x:row r="53">
      <x:c r="A53" s="230"/>
      <x:c r="B53" s="230"/>
      <x:c r="C53" s="230"/>
      <x:c r="D53" s="230"/>
      <x:c r="E53" s="231"/>
      <x:c r="F53" s="232"/>
      <x:c r="G53" s="230"/>
      <x:c r="H53" s="230"/>
      <x:c r="I53" s="230"/>
      <x:c r="J53" s="230"/>
      <x:c r="K53" s="230"/>
      <x:c r="L53" s="230"/>
      <x:c r="M53" s="230"/>
      <x:c r="N53" s="230"/>
      <x:c r="O53" s="230"/>
      <x:c r="P53" s="230"/>
      <x:c r="Q53" s="230"/>
    </x:row>
    <x:row r="54">
      <x:c r="A54" s="230"/>
      <x:c r="B54" s="230"/>
      <x:c r="C54" s="230"/>
      <x:c r="D54" s="230"/>
      <x:c r="E54" s="231"/>
      <x:c r="F54" s="232"/>
      <x:c r="G54" s="230"/>
      <x:c r="H54" s="230"/>
      <x:c r="I54" s="230"/>
      <x:c r="J54" s="230"/>
      <x:c r="K54" s="230"/>
      <x:c r="L54" s="230"/>
      <x:c r="M54" s="230"/>
      <x:c r="N54" s="230"/>
      <x:c r="O54" s="230"/>
      <x:c r="P54" s="230"/>
      <x:c r="Q54" s="230"/>
    </x:row>
    <x:row r="55">
      <x:c r="A55" s="230"/>
      <x:c r="B55" s="230"/>
      <x:c r="C55" s="230"/>
      <x:c r="D55" s="230"/>
      <x:c r="E55" s="231"/>
      <x:c r="F55" s="232"/>
      <x:c r="G55" s="230"/>
      <x:c r="H55" s="230"/>
      <x:c r="I55" s="230"/>
      <x:c r="J55" s="230"/>
      <x:c r="K55" s="230"/>
      <x:c r="L55" s="230"/>
      <x:c r="M55" s="230"/>
      <x:c r="N55" s="230"/>
      <x:c r="O55" s="230"/>
      <x:c r="P55" s="230"/>
      <x:c r="Q55" s="230"/>
    </x:row>
    <x:row r="56">
      <x:c r="A56" s="230"/>
      <x:c r="B56" s="230"/>
      <x:c r="C56" s="230"/>
      <x:c r="D56" s="230"/>
      <x:c r="E56" s="231"/>
      <x:c r="F56" s="232"/>
      <x:c r="G56" s="230"/>
      <x:c r="H56" s="230"/>
      <x:c r="I56" s="230"/>
      <x:c r="J56" s="230"/>
      <x:c r="K56" s="230"/>
      <x:c r="L56" s="230"/>
      <x:c r="M56" s="230"/>
      <x:c r="N56" s="230"/>
      <x:c r="O56" s="230"/>
      <x:c r="P56" s="230"/>
      <x:c r="Q56" s="230"/>
    </x:row>
    <x:row r="57">
      <x:c r="A57" s="230"/>
      <x:c r="B57" s="230"/>
      <x:c r="C57" s="230"/>
      <x:c r="D57" s="230"/>
      <x:c r="E57" s="231"/>
      <x:c r="F57" s="232"/>
      <x:c r="G57" s="230"/>
      <x:c r="H57" s="230"/>
      <x:c r="I57" s="230"/>
      <x:c r="J57" s="230"/>
      <x:c r="K57" s="230"/>
      <x:c r="L57" s="230"/>
      <x:c r="M57" s="230"/>
      <x:c r="N57" s="230"/>
      <x:c r="O57" s="230"/>
      <x:c r="P57" s="230"/>
      <x:c r="Q57" s="230"/>
    </x:row>
    <x:row r="58">
      <x:c r="A58" s="230"/>
      <x:c r="B58" s="230"/>
      <x:c r="C58" s="230"/>
      <x:c r="D58" s="230"/>
      <x:c r="E58" s="231"/>
      <x:c r="F58" s="232"/>
      <x:c r="G58" s="230"/>
      <x:c r="H58" s="230"/>
      <x:c r="I58" s="230"/>
      <x:c r="J58" s="230"/>
      <x:c r="K58" s="230"/>
      <x:c r="L58" s="230"/>
      <x:c r="M58" s="230"/>
      <x:c r="N58" s="230"/>
      <x:c r="O58" s="230"/>
      <x:c r="P58" s="230"/>
      <x:c r="Q58" s="230"/>
    </x:row>
    <x:row r="59">
      <x:c r="A59" s="230"/>
      <x:c r="B59" s="230"/>
      <x:c r="C59" s="230"/>
      <x:c r="D59" s="230"/>
      <x:c r="E59" s="231"/>
      <x:c r="F59" s="232"/>
      <x:c r="G59" s="230"/>
      <x:c r="H59" s="230"/>
      <x:c r="I59" s="230"/>
      <x:c r="J59" s="230"/>
      <x:c r="K59" s="230"/>
      <x:c r="L59" s="230"/>
      <x:c r="M59" s="230"/>
      <x:c r="N59" s="230"/>
      <x:c r="O59" s="230"/>
      <x:c r="P59" s="230"/>
      <x:c r="Q59" s="230"/>
    </x:row>
    <x:row r="60">
      <x:c r="A60" s="230"/>
      <x:c r="B60" s="230"/>
      <x:c r="C60" s="230"/>
      <x:c r="D60" s="230"/>
      <x:c r="E60" s="231"/>
      <x:c r="F60" s="232"/>
      <x:c r="G60" s="230"/>
      <x:c r="H60" s="230"/>
      <x:c r="I60" s="230"/>
      <x:c r="J60" s="230"/>
      <x:c r="K60" s="230"/>
      <x:c r="L60" s="230"/>
      <x:c r="M60" s="230"/>
      <x:c r="N60" s="230"/>
      <x:c r="O60" s="230"/>
      <x:c r="P60" s="230"/>
      <x:c r="Q60" s="230"/>
    </x:row>
    <x:row r="61">
      <x:c r="A61" s="230"/>
      <x:c r="B61" s="230"/>
      <x:c r="C61" s="230"/>
      <x:c r="D61" s="230"/>
      <x:c r="E61" s="231"/>
      <x:c r="F61" s="232"/>
      <x:c r="G61" s="230"/>
      <x:c r="H61" s="230"/>
      <x:c r="I61" s="230"/>
      <x:c r="J61" s="230"/>
      <x:c r="K61" s="230"/>
      <x:c r="L61" s="230"/>
      <x:c r="M61" s="230"/>
      <x:c r="N61" s="230"/>
      <x:c r="O61" s="230"/>
      <x:c r="P61" s="230"/>
      <x:c r="Q61" s="230"/>
    </x:row>
    <x:row r="62">
      <x:c r="A62" s="230"/>
      <x:c r="B62" s="230"/>
      <x:c r="C62" s="230"/>
      <x:c r="D62" s="230"/>
      <x:c r="E62" s="231"/>
      <x:c r="F62" s="232"/>
      <x:c r="G62" s="230"/>
      <x:c r="H62" s="230"/>
      <x:c r="I62" s="230"/>
      <x:c r="J62" s="230"/>
      <x:c r="K62" s="230"/>
      <x:c r="L62" s="230"/>
      <x:c r="M62" s="230"/>
      <x:c r="N62" s="230"/>
      <x:c r="O62" s="230"/>
      <x:c r="P62" s="230"/>
      <x:c r="Q62" s="230"/>
    </x:row>
    <x:row r="63">
      <x:c r="A63" s="230"/>
      <x:c r="B63" s="230"/>
      <x:c r="C63" s="230"/>
      <x:c r="D63" s="230"/>
      <x:c r="E63" s="231"/>
      <x:c r="F63" s="232"/>
      <x:c r="G63" s="230"/>
      <x:c r="H63" s="230"/>
      <x:c r="I63" s="230"/>
      <x:c r="J63" s="230"/>
      <x:c r="K63" s="230"/>
      <x:c r="L63" s="230"/>
      <x:c r="M63" s="230"/>
      <x:c r="N63" s="230"/>
      <x:c r="O63" s="230"/>
      <x:c r="P63" s="230"/>
      <x:c r="Q63" s="230"/>
    </x:row>
    <x:row r="64">
      <x:c r="A64" s="230"/>
      <x:c r="B64" s="230"/>
      <x:c r="C64" s="230"/>
      <x:c r="D64" s="230"/>
      <x:c r="E64" s="231"/>
      <x:c r="F64" s="232"/>
      <x:c r="G64" s="230"/>
      <x:c r="H64" s="230"/>
      <x:c r="I64" s="230"/>
      <x:c r="J64" s="230"/>
      <x:c r="K64" s="230"/>
      <x:c r="L64" s="230"/>
      <x:c r="M64" s="230"/>
      <x:c r="N64" s="230"/>
      <x:c r="O64" s="230"/>
      <x:c r="P64" s="230"/>
      <x:c r="Q64" s="230"/>
    </x:row>
    <x:row r="65">
      <x:c r="A65" s="230"/>
      <x:c r="B65" s="230"/>
      <x:c r="C65" s="230"/>
      <x:c r="D65" s="230"/>
      <x:c r="E65" s="231"/>
      <x:c r="F65" s="232"/>
      <x:c r="G65" s="230"/>
      <x:c r="H65" s="230"/>
      <x:c r="I65" s="230"/>
      <x:c r="J65" s="230"/>
      <x:c r="K65" s="230"/>
      <x:c r="L65" s="230"/>
      <x:c r="M65" s="230"/>
      <x:c r="N65" s="230"/>
      <x:c r="O65" s="230"/>
      <x:c r="P65" s="230"/>
      <x:c r="Q65" s="230"/>
    </x:row>
    <x:row r="66">
      <x:c r="A66" s="230"/>
      <x:c r="B66" s="230"/>
      <x:c r="C66" s="230"/>
      <x:c r="D66" s="230"/>
      <x:c r="E66" s="231"/>
      <x:c r="F66" s="232"/>
      <x:c r="G66" s="230"/>
      <x:c r="H66" s="230"/>
      <x:c r="I66" s="230"/>
      <x:c r="J66" s="230"/>
      <x:c r="K66" s="230"/>
      <x:c r="L66" s="230"/>
      <x:c r="M66" s="230"/>
      <x:c r="N66" s="230"/>
      <x:c r="O66" s="230"/>
      <x:c r="P66" s="230"/>
      <x:c r="Q66" s="230"/>
    </x:row>
    <x:row r="67">
      <x:c r="A67" s="230"/>
      <x:c r="B67" s="230"/>
      <x:c r="C67" s="230"/>
      <x:c r="D67" s="230"/>
      <x:c r="E67" s="231"/>
      <x:c r="F67" s="232"/>
      <x:c r="G67" s="230"/>
      <x:c r="H67" s="230"/>
      <x:c r="I67" s="230"/>
      <x:c r="J67" s="230"/>
      <x:c r="K67" s="230"/>
      <x:c r="L67" s="230"/>
      <x:c r="M67" s="230"/>
      <x:c r="N67" s="230"/>
      <x:c r="O67" s="230"/>
      <x:c r="P67" s="230"/>
      <x:c r="Q67" s="230"/>
    </x:row>
    <x:row r="68">
      <x:c r="A68" s="230"/>
      <x:c r="B68" s="230"/>
      <x:c r="C68" s="230"/>
      <x:c r="D68" s="230"/>
      <x:c r="E68" s="231"/>
      <x:c r="F68" s="232"/>
      <x:c r="G68" s="230"/>
      <x:c r="H68" s="230"/>
      <x:c r="I68" s="230"/>
      <x:c r="J68" s="230"/>
      <x:c r="K68" s="230"/>
      <x:c r="L68" s="230"/>
      <x:c r="M68" s="230"/>
      <x:c r="N68" s="230"/>
      <x:c r="O68" s="230"/>
      <x:c r="P68" s="230"/>
      <x:c r="Q68" s="230"/>
    </x:row>
    <x:row r="69">
      <x:c r="A69" s="230"/>
      <x:c r="B69" s="230"/>
      <x:c r="C69" s="230"/>
      <x:c r="D69" s="230"/>
      <x:c r="E69" s="231"/>
      <x:c r="F69" s="232"/>
      <x:c r="G69" s="230"/>
      <x:c r="H69" s="230"/>
      <x:c r="I69" s="230"/>
      <x:c r="J69" s="230"/>
      <x:c r="K69" s="230"/>
      <x:c r="L69" s="230"/>
      <x:c r="M69" s="230"/>
      <x:c r="N69" s="230"/>
      <x:c r="O69" s="230"/>
      <x:c r="P69" s="230"/>
      <x:c r="Q69" s="230"/>
    </x:row>
    <x:row r="70">
      <x:c r="A70" s="230"/>
      <x:c r="B70" s="230"/>
      <x:c r="C70" s="230"/>
      <x:c r="D70" s="230"/>
      <x:c r="E70" s="231"/>
      <x:c r="F70" s="232"/>
      <x:c r="G70" s="230"/>
      <x:c r="H70" s="230"/>
      <x:c r="I70" s="230"/>
      <x:c r="J70" s="230"/>
      <x:c r="K70" s="230"/>
      <x:c r="L70" s="230"/>
      <x:c r="M70" s="230"/>
      <x:c r="N70" s="230"/>
      <x:c r="O70" s="230"/>
      <x:c r="P70" s="230"/>
      <x:c r="Q70" s="230"/>
    </x:row>
    <x:row r="71">
      <x:c r="A71" s="230"/>
      <x:c r="B71" s="230"/>
      <x:c r="C71" s="230"/>
      <x:c r="D71" s="230"/>
      <x:c r="E71" s="231"/>
      <x:c r="F71" s="232"/>
      <x:c r="G71" s="230"/>
      <x:c r="H71" s="230"/>
      <x:c r="I71" s="230"/>
      <x:c r="J71" s="230"/>
      <x:c r="K71" s="230"/>
      <x:c r="L71" s="230"/>
      <x:c r="M71" s="230"/>
      <x:c r="N71" s="230"/>
      <x:c r="O71" s="230"/>
      <x:c r="P71" s="230"/>
      <x:c r="Q71" s="230"/>
    </x:row>
    <x:row r="72">
      <x:c r="A72" s="230"/>
      <x:c r="B72" s="230"/>
      <x:c r="C72" s="230"/>
      <x:c r="D72" s="230"/>
      <x:c r="E72" s="231"/>
      <x:c r="F72" s="232"/>
      <x:c r="G72" s="230"/>
      <x:c r="H72" s="230"/>
      <x:c r="I72" s="230"/>
      <x:c r="J72" s="230"/>
      <x:c r="K72" s="230"/>
      <x:c r="L72" s="230"/>
      <x:c r="M72" s="230"/>
      <x:c r="N72" s="230"/>
      <x:c r="O72" s="230"/>
      <x:c r="P72" s="230"/>
      <x:c r="Q72" s="230"/>
    </x:row>
    <x:row r="73">
      <x:c r="A73" s="230"/>
      <x:c r="B73" s="230"/>
      <x:c r="C73" s="230"/>
      <x:c r="D73" s="230"/>
      <x:c r="E73" s="231"/>
      <x:c r="F73" s="232"/>
      <x:c r="G73" s="230"/>
      <x:c r="H73" s="230"/>
      <x:c r="I73" s="230"/>
      <x:c r="J73" s="230"/>
      <x:c r="K73" s="230"/>
      <x:c r="L73" s="230"/>
      <x:c r="M73" s="230"/>
      <x:c r="N73" s="230"/>
      <x:c r="O73" s="230"/>
      <x:c r="P73" s="230"/>
      <x:c r="Q73" s="230"/>
    </x:row>
    <x:row r="74">
      <x:c r="A74" s="230"/>
      <x:c r="B74" s="230"/>
      <x:c r="C74" s="230"/>
      <x:c r="D74" s="230"/>
      <x:c r="E74" s="231"/>
      <x:c r="F74" s="232"/>
      <x:c r="G74" s="230"/>
      <x:c r="H74" s="230"/>
      <x:c r="I74" s="230"/>
      <x:c r="J74" s="230"/>
      <x:c r="K74" s="230"/>
      <x:c r="L74" s="230"/>
      <x:c r="M74" s="230"/>
      <x:c r="N74" s="230"/>
      <x:c r="O74" s="230"/>
      <x:c r="P74" s="230"/>
      <x:c r="Q74" s="230"/>
    </x:row>
    <x:row r="75">
      <x:c r="A75" s="230"/>
      <x:c r="B75" s="230"/>
      <x:c r="C75" s="230"/>
      <x:c r="D75" s="230"/>
      <x:c r="E75" s="231"/>
      <x:c r="F75" s="232"/>
      <x:c r="G75" s="230"/>
      <x:c r="H75" s="230"/>
      <x:c r="I75" s="230"/>
      <x:c r="J75" s="230"/>
      <x:c r="K75" s="230"/>
      <x:c r="L75" s="230"/>
      <x:c r="M75" s="230"/>
      <x:c r="N75" s="230"/>
      <x:c r="O75" s="230"/>
      <x:c r="P75" s="230"/>
      <x:c r="Q75" s="230"/>
    </x:row>
    <x:row r="76">
      <x:c r="A76" s="230"/>
      <x:c r="B76" s="230"/>
      <x:c r="C76" s="230"/>
      <x:c r="D76" s="230"/>
      <x:c r="E76" s="231"/>
      <x:c r="F76" s="232"/>
      <x:c r="G76" s="230"/>
      <x:c r="H76" s="230"/>
      <x:c r="I76" s="230"/>
      <x:c r="J76" s="230"/>
      <x:c r="K76" s="230"/>
      <x:c r="L76" s="230"/>
      <x:c r="M76" s="230"/>
      <x:c r="N76" s="230"/>
      <x:c r="O76" s="230"/>
      <x:c r="P76" s="230"/>
      <x:c r="Q76" s="230"/>
    </x:row>
    <x:row r="77">
      <x:c r="A77" s="230"/>
      <x:c r="B77" s="230"/>
      <x:c r="C77" s="230"/>
      <x:c r="D77" s="230"/>
      <x:c r="E77" s="231"/>
      <x:c r="F77" s="232"/>
      <x:c r="G77" s="230"/>
      <x:c r="H77" s="230"/>
      <x:c r="I77" s="230"/>
      <x:c r="J77" s="230"/>
      <x:c r="K77" s="230"/>
      <x:c r="L77" s="230"/>
      <x:c r="M77" s="230"/>
      <x:c r="N77" s="230"/>
      <x:c r="O77" s="230"/>
      <x:c r="P77" s="230"/>
      <x:c r="Q77" s="230"/>
    </x:row>
    <x:row r="78">
      <x:c r="A78" s="230"/>
      <x:c r="B78" s="230"/>
      <x:c r="C78" s="230"/>
      <x:c r="D78" s="230"/>
      <x:c r="E78" s="231"/>
      <x:c r="F78" s="232"/>
      <x:c r="G78" s="230"/>
      <x:c r="H78" s="230"/>
      <x:c r="I78" s="230"/>
      <x:c r="J78" s="230"/>
      <x:c r="K78" s="230"/>
      <x:c r="L78" s="230"/>
      <x:c r="M78" s="230"/>
      <x:c r="N78" s="230"/>
      <x:c r="O78" s="230"/>
      <x:c r="P78" s="230"/>
      <x:c r="Q78" s="230"/>
    </x:row>
    <x:row r="79">
      <x:c r="A79" s="230"/>
      <x:c r="B79" s="230"/>
      <x:c r="C79" s="230"/>
      <x:c r="D79" s="230"/>
      <x:c r="E79" s="231"/>
      <x:c r="F79" s="232"/>
      <x:c r="G79" s="230"/>
      <x:c r="H79" s="230"/>
      <x:c r="I79" s="230"/>
      <x:c r="J79" s="230"/>
      <x:c r="K79" s="230"/>
      <x:c r="L79" s="230"/>
      <x:c r="M79" s="230"/>
      <x:c r="N79" s="230"/>
      <x:c r="O79" s="230"/>
      <x:c r="P79" s="230"/>
      <x:c r="Q79" s="230"/>
    </x:row>
    <x:row r="80">
      <x:c r="A80" s="230"/>
      <x:c r="B80" s="230"/>
      <x:c r="C80" s="230"/>
      <x:c r="D80" s="230"/>
      <x:c r="E80" s="231"/>
      <x:c r="F80" s="232"/>
      <x:c r="G80" s="230"/>
      <x:c r="H80" s="230"/>
      <x:c r="I80" s="230"/>
      <x:c r="J80" s="230"/>
      <x:c r="K80" s="230"/>
      <x:c r="L80" s="230"/>
      <x:c r="M80" s="230"/>
      <x:c r="N80" s="230"/>
      <x:c r="O80" s="230"/>
      <x:c r="P80" s="230"/>
      <x:c r="Q80" s="230"/>
    </x:row>
    <x:row r="81">
      <x:c r="A81" s="230"/>
      <x:c r="B81" s="230"/>
      <x:c r="C81" s="230"/>
      <x:c r="D81" s="230"/>
      <x:c r="E81" s="231"/>
      <x:c r="F81" s="232"/>
      <x:c r="G81" s="230"/>
      <x:c r="H81" s="230"/>
      <x:c r="I81" s="230"/>
      <x:c r="J81" s="230"/>
      <x:c r="K81" s="230"/>
      <x:c r="L81" s="230"/>
      <x:c r="M81" s="230"/>
      <x:c r="N81" s="230"/>
      <x:c r="O81" s="230"/>
      <x:c r="P81" s="230"/>
      <x:c r="Q81" s="230"/>
    </x:row>
    <x:row r="82">
      <x:c r="A82" s="230"/>
      <x:c r="B82" s="230"/>
      <x:c r="C82" s="230"/>
      <x:c r="D82" s="230"/>
      <x:c r="E82" s="231"/>
      <x:c r="F82" s="232"/>
      <x:c r="G82" s="230"/>
      <x:c r="H82" s="230"/>
      <x:c r="I82" s="230"/>
      <x:c r="J82" s="230"/>
      <x:c r="K82" s="230"/>
      <x:c r="L82" s="230"/>
      <x:c r="M82" s="230"/>
      <x:c r="N82" s="230"/>
      <x:c r="O82" s="230"/>
      <x:c r="P82" s="230"/>
      <x:c r="Q82" s="230"/>
    </x:row>
    <x:row r="83">
      <x:c r="A83" s="230"/>
      <x:c r="B83" s="230"/>
      <x:c r="C83" s="230"/>
      <x:c r="D83" s="230"/>
      <x:c r="E83" s="231"/>
      <x:c r="F83" s="232"/>
      <x:c r="G83" s="230"/>
      <x:c r="H83" s="230"/>
      <x:c r="I83" s="230"/>
      <x:c r="J83" s="230"/>
      <x:c r="K83" s="230"/>
      <x:c r="L83" s="230"/>
      <x:c r="M83" s="230"/>
      <x:c r="N83" s="230"/>
      <x:c r="O83" s="230"/>
      <x:c r="P83" s="230"/>
      <x:c r="Q83" s="230"/>
    </x:row>
    <x:row r="84">
      <x:c r="A84" s="230"/>
      <x:c r="B84" s="230"/>
      <x:c r="C84" s="230"/>
      <x:c r="D84" s="230"/>
      <x:c r="E84" s="231"/>
      <x:c r="F84" s="232"/>
      <x:c r="G84" s="230"/>
      <x:c r="H84" s="230"/>
      <x:c r="I84" s="230"/>
      <x:c r="J84" s="230"/>
      <x:c r="K84" s="230"/>
      <x:c r="L84" s="230"/>
      <x:c r="M84" s="230"/>
      <x:c r="N84" s="230"/>
      <x:c r="O84" s="230"/>
      <x:c r="P84" s="230"/>
      <x:c r="Q84" s="230"/>
    </x:row>
    <x:row r="85">
      <x:c r="A85" s="230"/>
      <x:c r="B85" s="230"/>
      <x:c r="C85" s="230"/>
      <x:c r="D85" s="230"/>
      <x:c r="E85" s="231"/>
      <x:c r="F85" s="232"/>
      <x:c r="G85" s="230"/>
      <x:c r="H85" s="230"/>
      <x:c r="I85" s="230"/>
      <x:c r="J85" s="230"/>
      <x:c r="K85" s="230"/>
      <x:c r="L85" s="230"/>
      <x:c r="M85" s="230"/>
      <x:c r="N85" s="230"/>
      <x:c r="O85" s="230"/>
      <x:c r="P85" s="230"/>
      <x:c r="Q85" s="230"/>
    </x:row>
    <x:row r="86">
      <x:c r="A86" s="230"/>
      <x:c r="B86" s="230"/>
      <x:c r="C86" s="230"/>
      <x:c r="D86" s="230"/>
      <x:c r="E86" s="231"/>
      <x:c r="F86" s="232"/>
      <x:c r="G86" s="230"/>
      <x:c r="H86" s="230"/>
      <x:c r="I86" s="230"/>
      <x:c r="J86" s="230"/>
      <x:c r="K86" s="230"/>
      <x:c r="L86" s="230"/>
      <x:c r="M86" s="230"/>
      <x:c r="N86" s="230"/>
      <x:c r="O86" s="230"/>
      <x:c r="P86" s="230"/>
      <x:c r="Q86" s="230"/>
    </x:row>
    <x:row r="87">
      <x:c r="A87" s="230"/>
      <x:c r="B87" s="230"/>
      <x:c r="C87" s="230"/>
      <x:c r="D87" s="230"/>
      <x:c r="E87" s="231"/>
      <x:c r="F87" s="232"/>
      <x:c r="G87" s="230"/>
      <x:c r="H87" s="230"/>
      <x:c r="I87" s="230"/>
      <x:c r="J87" s="230"/>
      <x:c r="K87" s="230"/>
      <x:c r="L87" s="230"/>
      <x:c r="M87" s="230"/>
      <x:c r="N87" s="230"/>
      <x:c r="O87" s="230"/>
      <x:c r="P87" s="230"/>
      <x:c r="Q87" s="230"/>
    </x:row>
    <x:row r="88">
      <x:c r="A88" s="230"/>
      <x:c r="B88" s="230"/>
      <x:c r="C88" s="230"/>
      <x:c r="D88" s="230"/>
      <x:c r="E88" s="231"/>
      <x:c r="F88" s="232"/>
      <x:c r="G88" s="230"/>
      <x:c r="H88" s="230"/>
      <x:c r="I88" s="230"/>
      <x:c r="J88" s="230"/>
      <x:c r="K88" s="230"/>
      <x:c r="L88" s="230"/>
      <x:c r="M88" s="230"/>
      <x:c r="N88" s="230"/>
      <x:c r="O88" s="230"/>
      <x:c r="P88" s="230"/>
      <x:c r="Q88" s="230"/>
    </x:row>
    <x:row r="89">
      <x:c r="A89" s="230"/>
      <x:c r="B89" s="230"/>
      <x:c r="C89" s="230"/>
      <x:c r="D89" s="230"/>
      <x:c r="E89" s="231"/>
      <x:c r="F89" s="232"/>
      <x:c r="G89" s="230"/>
      <x:c r="H89" s="230"/>
      <x:c r="I89" s="230"/>
      <x:c r="J89" s="230"/>
      <x:c r="K89" s="230"/>
      <x:c r="L89" s="230"/>
      <x:c r="M89" s="230"/>
      <x:c r="N89" s="230"/>
      <x:c r="O89" s="230"/>
      <x:c r="P89" s="230"/>
      <x:c r="Q89" s="230"/>
    </x:row>
    <x:row r="90">
      <x:c r="A90" s="230"/>
      <x:c r="B90" s="230"/>
      <x:c r="C90" s="230"/>
      <x:c r="D90" s="230"/>
      <x:c r="E90" s="231"/>
      <x:c r="F90" s="232"/>
      <x:c r="G90" s="230"/>
      <x:c r="H90" s="230"/>
      <x:c r="I90" s="230"/>
      <x:c r="J90" s="230"/>
      <x:c r="K90" s="230"/>
      <x:c r="L90" s="230"/>
      <x:c r="M90" s="230"/>
      <x:c r="N90" s="230"/>
      <x:c r="O90" s="230"/>
      <x:c r="P90" s="230"/>
      <x:c r="Q90" s="230"/>
    </x:row>
    <x:row r="91">
      <x:c r="A91" s="230"/>
      <x:c r="B91" s="230"/>
      <x:c r="C91" s="230"/>
      <x:c r="D91" s="230"/>
      <x:c r="E91" s="231"/>
      <x:c r="F91" s="232"/>
      <x:c r="G91" s="230"/>
      <x:c r="H91" s="230"/>
      <x:c r="I91" s="230"/>
      <x:c r="J91" s="230"/>
      <x:c r="K91" s="230"/>
      <x:c r="L91" s="230"/>
      <x:c r="M91" s="230"/>
      <x:c r="N91" s="230"/>
      <x:c r="O91" s="230"/>
      <x:c r="P91" s="230"/>
      <x:c r="Q91" s="230"/>
    </x:row>
    <x:row r="92">
      <x:c r="A92" s="230"/>
      <x:c r="B92" s="230"/>
      <x:c r="C92" s="230"/>
      <x:c r="D92" s="230"/>
      <x:c r="E92" s="231"/>
      <x:c r="F92" s="232"/>
      <x:c r="G92" s="230"/>
      <x:c r="H92" s="230"/>
      <x:c r="I92" s="230"/>
      <x:c r="J92" s="230"/>
      <x:c r="K92" s="230"/>
      <x:c r="L92" s="230"/>
      <x:c r="M92" s="230"/>
      <x:c r="N92" s="230"/>
      <x:c r="O92" s="230"/>
      <x:c r="P92" s="230"/>
      <x:c r="Q92" s="230"/>
    </x:row>
    <x:row r="93">
      <x:c r="A93" s="230"/>
      <x:c r="B93" s="230"/>
      <x:c r="C93" s="230"/>
      <x:c r="D93" s="230"/>
      <x:c r="E93" s="231"/>
      <x:c r="F93" s="232"/>
      <x:c r="G93" s="230"/>
      <x:c r="H93" s="230"/>
      <x:c r="I93" s="230"/>
      <x:c r="J93" s="230"/>
      <x:c r="K93" s="230"/>
      <x:c r="L93" s="230"/>
      <x:c r="M93" s="230"/>
      <x:c r="N93" s="230"/>
      <x:c r="O93" s="230"/>
      <x:c r="P93" s="230"/>
      <x:c r="Q93" s="230"/>
    </x:row>
    <x:row r="94">
      <x:c r="A94" s="230"/>
      <x:c r="B94" s="230"/>
      <x:c r="C94" s="230"/>
      <x:c r="D94" s="230"/>
      <x:c r="E94" s="231"/>
      <x:c r="F94" s="232"/>
      <x:c r="G94" s="230"/>
      <x:c r="H94" s="230"/>
      <x:c r="I94" s="230"/>
      <x:c r="J94" s="230"/>
      <x:c r="K94" s="230"/>
      <x:c r="L94" s="230"/>
      <x:c r="M94" s="230"/>
      <x:c r="N94" s="230"/>
      <x:c r="O94" s="230"/>
      <x:c r="P94" s="230"/>
      <x:c r="Q94" s="230"/>
    </x:row>
    <x:row r="95">
      <x:c r="A95" s="230"/>
      <x:c r="B95" s="230"/>
      <x:c r="C95" s="230"/>
      <x:c r="D95" s="230"/>
      <x:c r="E95" s="231"/>
      <x:c r="F95" s="232"/>
      <x:c r="G95" s="230"/>
      <x:c r="H95" s="230"/>
      <x:c r="I95" s="230"/>
      <x:c r="J95" s="230"/>
      <x:c r="K95" s="230"/>
      <x:c r="L95" s="230"/>
      <x:c r="M95" s="230"/>
      <x:c r="N95" s="230"/>
      <x:c r="O95" s="230"/>
      <x:c r="P95" s="230"/>
      <x:c r="Q95" s="230"/>
    </x:row>
    <x:row r="96">
      <x:c r="A96" s="230"/>
      <x:c r="B96" s="230"/>
      <x:c r="C96" s="230"/>
      <x:c r="D96" s="230"/>
      <x:c r="E96" s="231"/>
      <x:c r="F96" s="232"/>
      <x:c r="G96" s="230"/>
      <x:c r="H96" s="230"/>
      <x:c r="I96" s="230"/>
      <x:c r="J96" s="230"/>
      <x:c r="K96" s="230"/>
      <x:c r="L96" s="230"/>
      <x:c r="M96" s="230"/>
      <x:c r="N96" s="230"/>
      <x:c r="O96" s="230"/>
      <x:c r="P96" s="230"/>
      <x:c r="Q96" s="230"/>
    </x:row>
    <x:row r="97">
      <x:c r="A97" s="230"/>
      <x:c r="B97" s="230"/>
      <x:c r="C97" s="230"/>
      <x:c r="D97" s="230"/>
      <x:c r="E97" s="231"/>
      <x:c r="F97" s="232"/>
      <x:c r="G97" s="230"/>
      <x:c r="H97" s="230"/>
      <x:c r="I97" s="230"/>
      <x:c r="J97" s="230"/>
      <x:c r="K97" s="230"/>
      <x:c r="L97" s="230"/>
      <x:c r="M97" s="230"/>
      <x:c r="N97" s="230"/>
      <x:c r="O97" s="230"/>
      <x:c r="P97" s="230"/>
      <x:c r="Q97" s="230"/>
    </x:row>
    <x:row r="98">
      <x:c r="A98" s="230"/>
      <x:c r="B98" s="230"/>
      <x:c r="C98" s="230"/>
      <x:c r="D98" s="230"/>
      <x:c r="E98" s="231"/>
      <x:c r="F98" s="232"/>
      <x:c r="G98" s="230"/>
      <x:c r="H98" s="230"/>
      <x:c r="I98" s="230"/>
      <x:c r="J98" s="230"/>
      <x:c r="K98" s="230"/>
      <x:c r="L98" s="230"/>
      <x:c r="M98" s="230"/>
      <x:c r="N98" s="230"/>
      <x:c r="O98" s="230"/>
      <x:c r="P98" s="230"/>
      <x:c r="Q98" s="230"/>
    </x:row>
    <x:row r="99">
      <x:c r="A99" s="230"/>
      <x:c r="B99" s="230"/>
      <x:c r="C99" s="230"/>
      <x:c r="D99" s="230"/>
      <x:c r="E99" s="231"/>
      <x:c r="F99" s="232"/>
      <x:c r="G99" s="230"/>
      <x:c r="H99" s="230"/>
      <x:c r="I99" s="230"/>
      <x:c r="J99" s="230"/>
      <x:c r="K99" s="230"/>
      <x:c r="L99" s="230"/>
      <x:c r="M99" s="230"/>
      <x:c r="N99" s="230"/>
      <x:c r="O99" s="230"/>
      <x:c r="P99" s="230"/>
      <x:c r="Q99" s="230"/>
    </x:row>
    <x:row r="100">
      <x:c r="A100" s="230"/>
      <x:c r="B100" s="230"/>
      <x:c r="C100" s="230"/>
      <x:c r="D100" s="230"/>
      <x:c r="E100" s="231"/>
      <x:c r="F100" s="232"/>
      <x:c r="G100" s="230"/>
      <x:c r="H100" s="230"/>
      <x:c r="I100" s="230"/>
      <x:c r="J100" s="230"/>
      <x:c r="K100" s="230"/>
      <x:c r="L100" s="230"/>
      <x:c r="M100" s="230"/>
      <x:c r="N100" s="230"/>
      <x:c r="O100" s="230"/>
      <x:c r="P100" s="230"/>
      <x:c r="Q100" s="230"/>
    </x:row>
    <x:row r="101">
      <x:c r="A101" s="230"/>
      <x:c r="B101" s="230"/>
      <x:c r="C101" s="230"/>
      <x:c r="D101" s="230"/>
      <x:c r="E101" s="231"/>
      <x:c r="F101" s="232"/>
      <x:c r="G101" s="230"/>
      <x:c r="H101" s="230"/>
      <x:c r="I101" s="230"/>
      <x:c r="J101" s="230"/>
      <x:c r="K101" s="230"/>
      <x:c r="L101" s="230"/>
      <x:c r="M101" s="230"/>
      <x:c r="N101" s="230"/>
      <x:c r="O101" s="230"/>
      <x:c r="P101" s="230"/>
      <x:c r="Q101" s="230"/>
    </x:row>
    <x:row r="102">
      <x:c r="A102" s="230"/>
      <x:c r="B102" s="230"/>
      <x:c r="C102" s="230"/>
      <x:c r="D102" s="230"/>
      <x:c r="E102" s="231"/>
      <x:c r="F102" s="232"/>
      <x:c r="G102" s="230"/>
      <x:c r="H102" s="230"/>
      <x:c r="I102" s="230"/>
      <x:c r="J102" s="230"/>
      <x:c r="K102" s="230"/>
      <x:c r="L102" s="230"/>
      <x:c r="M102" s="230"/>
      <x:c r="N102" s="230"/>
      <x:c r="O102" s="230"/>
      <x:c r="P102" s="230"/>
      <x:c r="Q102" s="230"/>
    </x:row>
    <x:row r="103">
      <x:c r="A103" s="230"/>
      <x:c r="B103" s="230"/>
      <x:c r="C103" s="230"/>
      <x:c r="D103" s="230"/>
      <x:c r="E103" s="231"/>
      <x:c r="F103" s="232"/>
      <x:c r="G103" s="230"/>
      <x:c r="H103" s="230"/>
      <x:c r="I103" s="230"/>
      <x:c r="J103" s="230"/>
      <x:c r="K103" s="230"/>
      <x:c r="L103" s="230"/>
      <x:c r="M103" s="230"/>
      <x:c r="N103" s="230"/>
      <x:c r="O103" s="230"/>
      <x:c r="P103" s="230"/>
      <x:c r="Q103" s="230"/>
    </x:row>
    <x:row r="104">
      <x:c r="A104" s="230"/>
      <x:c r="B104" s="230"/>
      <x:c r="C104" s="230"/>
      <x:c r="D104" s="230"/>
      <x:c r="E104" s="231"/>
      <x:c r="F104" s="232"/>
      <x:c r="G104" s="230"/>
      <x:c r="H104" s="230"/>
      <x:c r="I104" s="230"/>
      <x:c r="J104" s="230"/>
      <x:c r="K104" s="230"/>
      <x:c r="L104" s="230"/>
      <x:c r="M104" s="230"/>
      <x:c r="N104" s="230"/>
      <x:c r="O104" s="230"/>
      <x:c r="P104" s="230"/>
      <x:c r="Q104" s="230"/>
    </x:row>
    <x:row r="105">
      <x:c r="A105" s="230"/>
      <x:c r="B105" s="230"/>
      <x:c r="C105" s="230"/>
      <x:c r="D105" s="230"/>
      <x:c r="E105" s="231"/>
      <x:c r="F105" s="232"/>
      <x:c r="G105" s="230"/>
      <x:c r="H105" s="230"/>
      <x:c r="I105" s="230"/>
      <x:c r="J105" s="230"/>
      <x:c r="K105" s="230"/>
      <x:c r="L105" s="230"/>
      <x:c r="M105" s="230"/>
      <x:c r="N105" s="230"/>
      <x:c r="O105" s="230"/>
      <x:c r="P105" s="230"/>
      <x:c r="Q105" s="230"/>
    </x:row>
    <x:row r="106">
      <x:c r="A106" s="230"/>
      <x:c r="B106" s="230"/>
      <x:c r="C106" s="230"/>
      <x:c r="D106" s="230"/>
      <x:c r="E106" s="231"/>
      <x:c r="F106" s="232"/>
      <x:c r="G106" s="230"/>
      <x:c r="H106" s="230"/>
      <x:c r="I106" s="230"/>
      <x:c r="J106" s="230"/>
      <x:c r="K106" s="230"/>
      <x:c r="L106" s="230"/>
      <x:c r="M106" s="230"/>
      <x:c r="N106" s="230"/>
      <x:c r="O106" s="230"/>
      <x:c r="P106" s="230"/>
      <x:c r="Q106" s="230"/>
    </x:row>
    <x:row r="107">
      <x:c r="A107" s="230"/>
      <x:c r="B107" s="230"/>
      <x:c r="C107" s="230"/>
      <x:c r="D107" s="230"/>
      <x:c r="E107" s="231"/>
      <x:c r="F107" s="232"/>
      <x:c r="G107" s="230"/>
      <x:c r="H107" s="230"/>
      <x:c r="I107" s="230"/>
      <x:c r="J107" s="230"/>
      <x:c r="K107" s="230"/>
      <x:c r="L107" s="230"/>
      <x:c r="M107" s="230"/>
      <x:c r="N107" s="230"/>
      <x:c r="O107" s="230"/>
      <x:c r="P107" s="230"/>
      <x:c r="Q107" s="230"/>
    </x:row>
    <x:row r="108">
      <x:c r="A108" s="230"/>
      <x:c r="B108" s="230"/>
      <x:c r="C108" s="230"/>
      <x:c r="D108" s="230"/>
      <x:c r="E108" s="231"/>
      <x:c r="F108" s="232"/>
      <x:c r="G108" s="230"/>
      <x:c r="H108" s="230"/>
      <x:c r="I108" s="230"/>
      <x:c r="J108" s="230"/>
      <x:c r="K108" s="230"/>
      <x:c r="L108" s="230"/>
      <x:c r="M108" s="230"/>
      <x:c r="N108" s="230"/>
      <x:c r="O108" s="230"/>
      <x:c r="P108" s="230"/>
      <x:c r="Q108" s="230"/>
    </x:row>
    <x:row r="109">
      <x:c r="A109" s="230"/>
      <x:c r="B109" s="230"/>
      <x:c r="C109" s="230"/>
      <x:c r="D109" s="230"/>
      <x:c r="E109" s="231"/>
      <x:c r="F109" s="232"/>
      <x:c r="G109" s="230"/>
      <x:c r="H109" s="230"/>
      <x:c r="I109" s="230"/>
      <x:c r="J109" s="230"/>
      <x:c r="K109" s="230"/>
      <x:c r="L109" s="230"/>
      <x:c r="M109" s="230"/>
      <x:c r="N109" s="230"/>
      <x:c r="O109" s="230"/>
      <x:c r="P109" s="230"/>
      <x:c r="Q109" s="230"/>
    </x:row>
    <x:row r="110">
      <x:c r="A110" s="230"/>
      <x:c r="B110" s="230"/>
      <x:c r="C110" s="230"/>
      <x:c r="D110" s="230"/>
      <x:c r="E110" s="231"/>
      <x:c r="F110" s="232"/>
      <x:c r="G110" s="230"/>
      <x:c r="H110" s="230"/>
      <x:c r="I110" s="230"/>
      <x:c r="J110" s="230"/>
      <x:c r="K110" s="230"/>
      <x:c r="L110" s="230"/>
      <x:c r="M110" s="230"/>
      <x:c r="N110" s="230"/>
      <x:c r="O110" s="230"/>
      <x:c r="P110" s="230"/>
      <x:c r="Q110" s="230"/>
    </x:row>
    <x:row r="111">
      <x:c r="A111" s="230"/>
      <x:c r="B111" s="230"/>
      <x:c r="C111" s="230"/>
      <x:c r="D111" s="230"/>
      <x:c r="E111" s="231"/>
      <x:c r="F111" s="232"/>
      <x:c r="G111" s="230"/>
      <x:c r="H111" s="230"/>
      <x:c r="I111" s="230"/>
      <x:c r="J111" s="230"/>
      <x:c r="K111" s="230"/>
      <x:c r="L111" s="230"/>
      <x:c r="M111" s="230"/>
      <x:c r="N111" s="230"/>
      <x:c r="O111" s="230"/>
      <x:c r="P111" s="230"/>
      <x:c r="Q111" s="230"/>
    </x:row>
    <x:row r="112">
      <x:c r="A112" s="230"/>
      <x:c r="B112" s="230"/>
      <x:c r="C112" s="230"/>
      <x:c r="D112" s="230"/>
      <x:c r="E112" s="231"/>
      <x:c r="F112" s="232"/>
      <x:c r="G112" s="230"/>
      <x:c r="H112" s="230"/>
      <x:c r="I112" s="230"/>
      <x:c r="J112" s="230"/>
      <x:c r="K112" s="230"/>
      <x:c r="L112" s="230"/>
      <x:c r="M112" s="230"/>
      <x:c r="N112" s="230"/>
      <x:c r="O112" s="230"/>
      <x:c r="P112" s="230"/>
      <x:c r="Q112" s="230"/>
    </x:row>
    <x:row r="113">
      <x:c r="A113" s="230"/>
      <x:c r="B113" s="230"/>
      <x:c r="C113" s="230"/>
      <x:c r="D113" s="230"/>
      <x:c r="E113" s="231"/>
      <x:c r="F113" s="232"/>
      <x:c r="G113" s="230"/>
      <x:c r="H113" s="230"/>
      <x:c r="I113" s="230"/>
      <x:c r="J113" s="230"/>
      <x:c r="K113" s="230"/>
      <x:c r="L113" s="230"/>
      <x:c r="M113" s="230"/>
      <x:c r="N113" s="230"/>
      <x:c r="O113" s="230"/>
      <x:c r="P113" s="230"/>
      <x:c r="Q113" s="230"/>
    </x:row>
    <x:row r="114">
      <x:c r="A114" s="230"/>
      <x:c r="B114" s="230"/>
      <x:c r="C114" s="230"/>
      <x:c r="D114" s="230"/>
      <x:c r="E114" s="231"/>
      <x:c r="F114" s="232"/>
      <x:c r="G114" s="230"/>
      <x:c r="H114" s="230"/>
      <x:c r="I114" s="230"/>
      <x:c r="J114" s="230"/>
      <x:c r="K114" s="230"/>
      <x:c r="L114" s="230"/>
      <x:c r="M114" s="230"/>
      <x:c r="N114" s="230"/>
      <x:c r="O114" s="230"/>
      <x:c r="P114" s="230"/>
      <x:c r="Q114" s="230"/>
    </x:row>
    <x:row r="115">
      <x:c r="A115" s="230"/>
      <x:c r="B115" s="230"/>
      <x:c r="C115" s="230"/>
      <x:c r="D115" s="230"/>
      <x:c r="E115" s="231"/>
      <x:c r="F115" s="232"/>
      <x:c r="G115" s="230"/>
      <x:c r="H115" s="230"/>
      <x:c r="I115" s="230"/>
      <x:c r="J115" s="230"/>
      <x:c r="K115" s="230"/>
      <x:c r="L115" s="230"/>
      <x:c r="M115" s="230"/>
      <x:c r="N115" s="230"/>
      <x:c r="O115" s="230"/>
      <x:c r="P115" s="230"/>
      <x:c r="Q115" s="230"/>
    </x:row>
    <x:row r="116">
      <x:c r="A116" s="230"/>
      <x:c r="B116" s="230"/>
      <x:c r="C116" s="230"/>
      <x:c r="D116" s="230"/>
      <x:c r="E116" s="231"/>
      <x:c r="F116" s="232"/>
      <x:c r="G116" s="230"/>
      <x:c r="H116" s="230"/>
      <x:c r="I116" s="230"/>
      <x:c r="J116" s="230"/>
      <x:c r="K116" s="230"/>
      <x:c r="L116" s="230"/>
      <x:c r="M116" s="230"/>
      <x:c r="N116" s="230"/>
      <x:c r="O116" s="230"/>
      <x:c r="P116" s="230"/>
      <x:c r="Q116" s="230"/>
    </x:row>
    <x:row r="117">
      <x:c r="A117" s="230"/>
      <x:c r="B117" s="230"/>
      <x:c r="C117" s="230"/>
      <x:c r="D117" s="230"/>
      <x:c r="E117" s="231"/>
      <x:c r="F117" s="232"/>
      <x:c r="G117" s="230"/>
      <x:c r="H117" s="230"/>
      <x:c r="I117" s="230"/>
      <x:c r="J117" s="230"/>
      <x:c r="K117" s="230"/>
      <x:c r="L117" s="230"/>
      <x:c r="M117" s="230"/>
      <x:c r="N117" s="230"/>
      <x:c r="O117" s="230"/>
      <x:c r="P117" s="230"/>
      <x:c r="Q117" s="230"/>
    </x:row>
    <x:row r="118">
      <x:c r="A118" s="230"/>
      <x:c r="B118" s="230"/>
      <x:c r="C118" s="230"/>
      <x:c r="D118" s="230"/>
      <x:c r="E118" s="231"/>
      <x:c r="F118" s="232"/>
      <x:c r="G118" s="230"/>
      <x:c r="H118" s="230"/>
      <x:c r="I118" s="230"/>
      <x:c r="J118" s="230"/>
      <x:c r="K118" s="230"/>
      <x:c r="L118" s="230"/>
      <x:c r="M118" s="230"/>
      <x:c r="N118" s="230"/>
      <x:c r="O118" s="230"/>
      <x:c r="P118" s="230"/>
      <x:c r="Q118" s="230"/>
    </x:row>
    <x:row r="119">
      <x:c r="A119" s="230"/>
      <x:c r="B119" s="230"/>
      <x:c r="C119" s="230"/>
      <x:c r="D119" s="230"/>
      <x:c r="E119" s="231"/>
      <x:c r="F119" s="232"/>
      <x:c r="G119" s="230"/>
      <x:c r="H119" s="230"/>
      <x:c r="I119" s="230"/>
      <x:c r="J119" s="230"/>
      <x:c r="K119" s="230"/>
      <x:c r="L119" s="230"/>
      <x:c r="M119" s="230"/>
      <x:c r="N119" s="230"/>
      <x:c r="O119" s="230"/>
      <x:c r="P119" s="230"/>
      <x:c r="Q119" s="230"/>
    </x:row>
    <x:row r="120">
      <x:c r="A120" s="230"/>
      <x:c r="B120" s="230"/>
      <x:c r="C120" s="230"/>
      <x:c r="D120" s="230"/>
      <x:c r="E120" s="231"/>
      <x:c r="F120" s="232"/>
      <x:c r="G120" s="230"/>
      <x:c r="H120" s="230"/>
      <x:c r="I120" s="230"/>
      <x:c r="J120" s="230"/>
      <x:c r="K120" s="230"/>
      <x:c r="L120" s="230"/>
      <x:c r="M120" s="230"/>
      <x:c r="N120" s="230"/>
      <x:c r="O120" s="230"/>
      <x:c r="P120" s="230"/>
      <x:c r="Q120" s="230"/>
    </x:row>
    <x:row r="121">
      <x:c r="A121" s="230"/>
      <x:c r="B121" s="230"/>
      <x:c r="C121" s="230"/>
      <x:c r="D121" s="230"/>
      <x:c r="E121" s="231"/>
      <x:c r="F121" s="232"/>
      <x:c r="G121" s="230"/>
      <x:c r="H121" s="230"/>
      <x:c r="I121" s="230"/>
      <x:c r="J121" s="230"/>
      <x:c r="K121" s="230"/>
      <x:c r="L121" s="230"/>
      <x:c r="M121" s="230"/>
      <x:c r="N121" s="230"/>
      <x:c r="O121" s="230"/>
      <x:c r="P121" s="230"/>
      <x:c r="Q121" s="230"/>
    </x:row>
    <x:row r="122">
      <x:c r="A122" s="230"/>
      <x:c r="B122" s="230"/>
      <x:c r="C122" s="230"/>
      <x:c r="D122" s="230"/>
      <x:c r="E122" s="231"/>
      <x:c r="F122" s="232"/>
      <x:c r="G122" s="230"/>
      <x:c r="H122" s="230"/>
      <x:c r="I122" s="230"/>
      <x:c r="J122" s="230"/>
      <x:c r="K122" s="230"/>
      <x:c r="L122" s="230"/>
      <x:c r="M122" s="230"/>
      <x:c r="N122" s="230"/>
      <x:c r="O122" s="230"/>
      <x:c r="P122" s="230"/>
      <x:c r="Q122" s="230"/>
    </x:row>
    <x:row r="123">
      <x:c r="A123" s="230"/>
      <x:c r="B123" s="230"/>
      <x:c r="C123" s="230"/>
      <x:c r="D123" s="230"/>
      <x:c r="E123" s="231"/>
      <x:c r="F123" s="232"/>
      <x:c r="G123" s="230"/>
      <x:c r="H123" s="230"/>
      <x:c r="I123" s="230"/>
      <x:c r="J123" s="230"/>
      <x:c r="K123" s="230"/>
      <x:c r="L123" s="230"/>
      <x:c r="M123" s="230"/>
      <x:c r="N123" s="230"/>
      <x:c r="O123" s="230"/>
      <x:c r="P123" s="230"/>
      <x:c r="Q123" s="230"/>
    </x:row>
    <x:row r="124">
      <x:c r="A124" s="230"/>
      <x:c r="B124" s="230"/>
      <x:c r="C124" s="230"/>
      <x:c r="D124" s="230"/>
      <x:c r="E124" s="231"/>
      <x:c r="F124" s="232"/>
      <x:c r="G124" s="230"/>
      <x:c r="H124" s="230"/>
      <x:c r="I124" s="230"/>
      <x:c r="J124" s="230"/>
      <x:c r="K124" s="230"/>
      <x:c r="L124" s="230"/>
      <x:c r="M124" s="230"/>
      <x:c r="N124" s="230"/>
      <x:c r="O124" s="230"/>
      <x:c r="P124" s="230"/>
      <x:c r="Q124" s="230"/>
    </x:row>
    <x:row r="125">
      <x:c r="A125" s="230"/>
      <x:c r="B125" s="230"/>
      <x:c r="C125" s="230"/>
      <x:c r="D125" s="230"/>
      <x:c r="E125" s="231"/>
      <x:c r="F125" s="232"/>
      <x:c r="G125" s="230"/>
      <x:c r="H125" s="230"/>
      <x:c r="I125" s="230"/>
      <x:c r="J125" s="230"/>
      <x:c r="K125" s="230"/>
      <x:c r="L125" s="230"/>
      <x:c r="M125" s="230"/>
      <x:c r="N125" s="230"/>
      <x:c r="O125" s="230"/>
      <x:c r="P125" s="230"/>
      <x:c r="Q125" s="230"/>
    </x:row>
    <x:row r="126">
      <x:c r="A126" s="230"/>
      <x:c r="B126" s="230"/>
      <x:c r="C126" s="230"/>
      <x:c r="D126" s="230"/>
      <x:c r="E126" s="231"/>
      <x:c r="F126" s="232"/>
      <x:c r="G126" s="230"/>
      <x:c r="H126" s="230"/>
      <x:c r="I126" s="230"/>
      <x:c r="J126" s="230"/>
      <x:c r="K126" s="230"/>
      <x:c r="L126" s="230"/>
      <x:c r="M126" s="230"/>
      <x:c r="N126" s="230"/>
      <x:c r="O126" s="230"/>
      <x:c r="P126" s="230"/>
      <x:c r="Q126" s="230"/>
    </x:row>
    <x:row r="127">
      <x:c r="A127" s="230"/>
      <x:c r="B127" s="230"/>
      <x:c r="C127" s="230"/>
      <x:c r="D127" s="230"/>
      <x:c r="E127" s="231"/>
      <x:c r="F127" s="232"/>
      <x:c r="G127" s="230"/>
      <x:c r="H127" s="230"/>
      <x:c r="I127" s="230"/>
      <x:c r="J127" s="230"/>
      <x:c r="K127" s="230"/>
      <x:c r="L127" s="230"/>
      <x:c r="M127" s="230"/>
      <x:c r="N127" s="230"/>
      <x:c r="O127" s="230"/>
      <x:c r="P127" s="230"/>
      <x:c r="Q127" s="230"/>
    </x:row>
    <x:row r="128">
      <x:c r="A128" s="230"/>
      <x:c r="B128" s="230"/>
      <x:c r="C128" s="230"/>
      <x:c r="D128" s="230"/>
      <x:c r="E128" s="231"/>
      <x:c r="F128" s="232"/>
      <x:c r="G128" s="230"/>
      <x:c r="H128" s="230"/>
      <x:c r="I128" s="230"/>
      <x:c r="J128" s="230"/>
      <x:c r="K128" s="230"/>
      <x:c r="L128" s="230"/>
      <x:c r="M128" s="230"/>
      <x:c r="N128" s="230"/>
      <x:c r="O128" s="230"/>
      <x:c r="P128" s="230"/>
      <x:c r="Q128" s="230"/>
    </x:row>
    <x:row r="129">
      <x:c r="A129" s="230"/>
      <x:c r="B129" s="230"/>
      <x:c r="C129" s="230"/>
      <x:c r="D129" s="230"/>
      <x:c r="E129" s="231"/>
      <x:c r="F129" s="232"/>
      <x:c r="G129" s="230"/>
      <x:c r="H129" s="230"/>
      <x:c r="I129" s="230"/>
      <x:c r="J129" s="230"/>
      <x:c r="K129" s="230"/>
      <x:c r="L129" s="230"/>
      <x:c r="M129" s="230"/>
      <x:c r="N129" s="230"/>
      <x:c r="O129" s="230"/>
      <x:c r="P129" s="230"/>
      <x:c r="Q129" s="230"/>
    </x:row>
    <x:row r="130">
      <x:c r="A130" s="230"/>
      <x:c r="B130" s="230"/>
      <x:c r="C130" s="230"/>
      <x:c r="D130" s="230"/>
      <x:c r="E130" s="231"/>
      <x:c r="F130" s="232"/>
      <x:c r="G130" s="230"/>
      <x:c r="H130" s="230"/>
      <x:c r="I130" s="230"/>
      <x:c r="J130" s="230"/>
      <x:c r="K130" s="230"/>
      <x:c r="L130" s="230"/>
      <x:c r="M130" s="230"/>
      <x:c r="N130" s="230"/>
      <x:c r="O130" s="230"/>
      <x:c r="P130" s="230"/>
      <x:c r="Q130" s="230"/>
    </x:row>
    <x:row r="131">
      <x:c r="A131" s="230"/>
      <x:c r="B131" s="230"/>
      <x:c r="C131" s="230"/>
      <x:c r="D131" s="230"/>
      <x:c r="E131" s="231"/>
      <x:c r="F131" s="232"/>
      <x:c r="G131" s="230"/>
      <x:c r="H131" s="230"/>
      <x:c r="I131" s="230"/>
      <x:c r="J131" s="230"/>
      <x:c r="K131" s="230"/>
      <x:c r="L131" s="230"/>
      <x:c r="M131" s="230"/>
      <x:c r="N131" s="230"/>
      <x:c r="O131" s="230"/>
      <x:c r="P131" s="230"/>
      <x:c r="Q131" s="230"/>
    </x:row>
    <x:row r="132">
      <x:c r="A132" s="230"/>
      <x:c r="B132" s="230"/>
      <x:c r="C132" s="230"/>
      <x:c r="D132" s="230"/>
      <x:c r="E132" s="231"/>
      <x:c r="F132" s="232"/>
      <x:c r="G132" s="230"/>
      <x:c r="H132" s="230"/>
      <x:c r="I132" s="230"/>
      <x:c r="J132" s="230"/>
      <x:c r="K132" s="230"/>
      <x:c r="L132" s="230"/>
      <x:c r="M132" s="230"/>
      <x:c r="N132" s="230"/>
      <x:c r="O132" s="230"/>
      <x:c r="P132" s="230"/>
      <x:c r="Q132" s="230"/>
    </x:row>
    <x:row r="133">
      <x:c r="A133" s="230"/>
      <x:c r="B133" s="230"/>
      <x:c r="C133" s="230"/>
      <x:c r="D133" s="230"/>
      <x:c r="E133" s="231"/>
      <x:c r="F133" s="232"/>
      <x:c r="G133" s="230"/>
      <x:c r="H133" s="230"/>
      <x:c r="I133" s="230"/>
      <x:c r="J133" s="230"/>
      <x:c r="K133" s="230"/>
      <x:c r="L133" s="230"/>
      <x:c r="M133" s="230"/>
      <x:c r="N133" s="230"/>
      <x:c r="O133" s="230"/>
      <x:c r="P133" s="230"/>
      <x:c r="Q133" s="230"/>
    </x:row>
    <x:row r="134">
      <x:c r="A134" s="230"/>
      <x:c r="B134" s="230"/>
      <x:c r="C134" s="230"/>
      <x:c r="D134" s="230"/>
      <x:c r="E134" s="231"/>
      <x:c r="F134" s="232"/>
      <x:c r="G134" s="230"/>
      <x:c r="H134" s="230"/>
      <x:c r="I134" s="230"/>
      <x:c r="J134" s="230"/>
      <x:c r="K134" s="230"/>
      <x:c r="L134" s="230"/>
      <x:c r="M134" s="230"/>
      <x:c r="N134" s="230"/>
      <x:c r="O134" s="230"/>
      <x:c r="P134" s="230"/>
      <x:c r="Q134" s="230"/>
    </x:row>
    <x:row r="135">
      <x:c r="A135" s="230"/>
      <x:c r="B135" s="230"/>
      <x:c r="C135" s="230"/>
      <x:c r="D135" s="230"/>
      <x:c r="E135" s="231"/>
      <x:c r="F135" s="232"/>
      <x:c r="G135" s="230"/>
      <x:c r="H135" s="230"/>
      <x:c r="I135" s="230"/>
      <x:c r="J135" s="230"/>
      <x:c r="K135" s="230"/>
      <x:c r="L135" s="230"/>
      <x:c r="M135" s="230"/>
      <x:c r="N135" s="230"/>
      <x:c r="O135" s="230"/>
      <x:c r="P135" s="230"/>
      <x:c r="Q135" s="230"/>
    </x:row>
    <x:row r="136">
      <x:c r="A136" s="230"/>
      <x:c r="B136" s="230"/>
      <x:c r="C136" s="230"/>
      <x:c r="D136" s="230"/>
      <x:c r="E136" s="231"/>
      <x:c r="F136" s="232"/>
      <x:c r="G136" s="230"/>
      <x:c r="H136" s="230"/>
      <x:c r="I136" s="230"/>
      <x:c r="J136" s="230"/>
      <x:c r="K136" s="230"/>
      <x:c r="L136" s="230"/>
      <x:c r="M136" s="230"/>
      <x:c r="N136" s="230"/>
      <x:c r="O136" s="230"/>
      <x:c r="P136" s="230"/>
      <x:c r="Q136" s="230"/>
    </x:row>
    <x:row r="137">
      <x:c r="A137" s="230"/>
      <x:c r="B137" s="230"/>
      <x:c r="C137" s="230"/>
      <x:c r="D137" s="230"/>
      <x:c r="E137" s="231"/>
      <x:c r="F137" s="232"/>
      <x:c r="G137" s="230"/>
      <x:c r="H137" s="230"/>
      <x:c r="I137" s="230"/>
      <x:c r="J137" s="230"/>
      <x:c r="K137" s="230"/>
      <x:c r="L137" s="230"/>
      <x:c r="M137" s="230"/>
      <x:c r="N137" s="230"/>
      <x:c r="O137" s="230"/>
      <x:c r="P137" s="230"/>
      <x:c r="Q137" s="230"/>
    </x:row>
    <x:row r="138">
      <x:c r="A138" s="230"/>
      <x:c r="B138" s="230"/>
      <x:c r="C138" s="230"/>
      <x:c r="D138" s="230"/>
      <x:c r="E138" s="231"/>
      <x:c r="F138" s="232"/>
      <x:c r="G138" s="230"/>
      <x:c r="H138" s="230"/>
      <x:c r="I138" s="230"/>
      <x:c r="J138" s="230"/>
      <x:c r="K138" s="230"/>
      <x:c r="L138" s="230"/>
      <x:c r="M138" s="230"/>
      <x:c r="N138" s="230"/>
      <x:c r="O138" s="230"/>
      <x:c r="P138" s="230"/>
      <x:c r="Q138" s="230"/>
    </x:row>
    <x:row r="139">
      <x:c r="A139" s="230"/>
      <x:c r="B139" s="230"/>
      <x:c r="C139" s="230"/>
      <x:c r="D139" s="230"/>
      <x:c r="E139" s="231"/>
      <x:c r="F139" s="232"/>
      <x:c r="G139" s="230"/>
      <x:c r="H139" s="230"/>
      <x:c r="I139" s="230"/>
      <x:c r="J139" s="230"/>
      <x:c r="K139" s="230"/>
      <x:c r="L139" s="230"/>
      <x:c r="M139" s="230"/>
      <x:c r="N139" s="230"/>
      <x:c r="O139" s="230"/>
      <x:c r="P139" s="230"/>
      <x:c r="Q139" s="230"/>
    </x:row>
    <x:row r="140">
      <x:c r="A140" s="230"/>
      <x:c r="B140" s="230"/>
      <x:c r="C140" s="230"/>
      <x:c r="D140" s="230"/>
      <x:c r="E140" s="231"/>
      <x:c r="F140" s="232"/>
      <x:c r="G140" s="230"/>
      <x:c r="H140" s="230"/>
      <x:c r="I140" s="230"/>
      <x:c r="J140" s="230"/>
      <x:c r="K140" s="230"/>
      <x:c r="L140" s="230"/>
      <x:c r="M140" s="230"/>
      <x:c r="N140" s="230"/>
      <x:c r="O140" s="230"/>
      <x:c r="P140" s="230"/>
      <x:c r="Q140" s="230"/>
    </x:row>
    <x:row r="141">
      <x:c r="A141" s="230"/>
      <x:c r="B141" s="230"/>
      <x:c r="C141" s="230"/>
      <x:c r="D141" s="230"/>
      <x:c r="E141" s="231"/>
      <x:c r="F141" s="232"/>
      <x:c r="G141" s="230"/>
      <x:c r="H141" s="230"/>
      <x:c r="I141" s="230"/>
      <x:c r="J141" s="230"/>
      <x:c r="K141" s="230"/>
      <x:c r="L141" s="230"/>
      <x:c r="M141" s="230"/>
      <x:c r="N141" s="230"/>
      <x:c r="O141" s="230"/>
      <x:c r="P141" s="230"/>
      <x:c r="Q141" s="230"/>
    </x:row>
    <x:row r="142">
      <x:c r="A142" s="230"/>
      <x:c r="B142" s="230"/>
      <x:c r="C142" s="230"/>
      <x:c r="D142" s="230"/>
      <x:c r="E142" s="231"/>
      <x:c r="F142" s="232"/>
      <x:c r="G142" s="230"/>
      <x:c r="H142" s="230"/>
      <x:c r="I142" s="230"/>
      <x:c r="J142" s="230"/>
      <x:c r="K142" s="230"/>
      <x:c r="L142" s="230"/>
      <x:c r="M142" s="230"/>
      <x:c r="N142" s="230"/>
      <x:c r="O142" s="230"/>
      <x:c r="P142" s="230"/>
      <x:c r="Q142" s="230"/>
    </x:row>
    <x:row r="143">
      <x:c r="A143" s="230"/>
      <x:c r="B143" s="230"/>
      <x:c r="C143" s="230"/>
      <x:c r="D143" s="230"/>
      <x:c r="E143" s="231"/>
      <x:c r="F143" s="232"/>
      <x:c r="G143" s="230"/>
      <x:c r="H143" s="230"/>
      <x:c r="I143" s="230"/>
      <x:c r="J143" s="230"/>
      <x:c r="K143" s="230"/>
      <x:c r="L143" s="230"/>
      <x:c r="M143" s="230"/>
      <x:c r="N143" s="230"/>
      <x:c r="O143" s="230"/>
      <x:c r="P143" s="230"/>
      <x:c r="Q143" s="230"/>
    </x:row>
    <x:row r="144">
      <x:c r="A144" s="230"/>
      <x:c r="B144" s="230"/>
      <x:c r="C144" s="230"/>
      <x:c r="D144" s="230"/>
      <x:c r="E144" s="231"/>
      <x:c r="F144" s="232"/>
      <x:c r="G144" s="230"/>
      <x:c r="H144" s="230"/>
      <x:c r="I144" s="230"/>
      <x:c r="J144" s="230"/>
      <x:c r="K144" s="230"/>
      <x:c r="L144" s="230"/>
      <x:c r="M144" s="230"/>
      <x:c r="N144" s="230"/>
      <x:c r="O144" s="230"/>
      <x:c r="P144" s="230"/>
      <x:c r="Q144" s="230"/>
    </x:row>
    <x:row r="145">
      <x:c r="A145" s="230"/>
      <x:c r="B145" s="230"/>
      <x:c r="C145" s="230"/>
      <x:c r="D145" s="230"/>
      <x:c r="E145" s="231"/>
      <x:c r="F145" s="232"/>
      <x:c r="G145" s="230"/>
      <x:c r="H145" s="230"/>
      <x:c r="I145" s="230"/>
      <x:c r="J145" s="230"/>
      <x:c r="K145" s="230"/>
      <x:c r="L145" s="230"/>
      <x:c r="M145" s="230"/>
      <x:c r="N145" s="230"/>
      <x:c r="O145" s="230"/>
      <x:c r="P145" s="230"/>
      <x:c r="Q145" s="230"/>
    </x:row>
    <x:row r="146">
      <x:c r="A146" s="230"/>
      <x:c r="B146" s="230"/>
      <x:c r="C146" s="230"/>
      <x:c r="D146" s="230"/>
      <x:c r="E146" s="231"/>
      <x:c r="F146" s="232"/>
      <x:c r="G146" s="230"/>
      <x:c r="H146" s="230"/>
      <x:c r="I146" s="230"/>
      <x:c r="J146" s="230"/>
      <x:c r="K146" s="230"/>
      <x:c r="L146" s="230"/>
      <x:c r="M146" s="230"/>
      <x:c r="N146" s="230"/>
      <x:c r="O146" s="230"/>
      <x:c r="P146" s="230"/>
      <x:c r="Q146" s="230"/>
    </x:row>
    <x:row r="147">
      <x:c r="A147" s="230"/>
      <x:c r="B147" s="230"/>
      <x:c r="C147" s="230"/>
      <x:c r="D147" s="230"/>
      <x:c r="E147" s="231"/>
      <x:c r="F147" s="232"/>
      <x:c r="G147" s="230"/>
      <x:c r="H147" s="230"/>
      <x:c r="I147" s="230"/>
      <x:c r="J147" s="230"/>
      <x:c r="K147" s="230"/>
      <x:c r="L147" s="230"/>
      <x:c r="M147" s="230"/>
      <x:c r="N147" s="230"/>
      <x:c r="O147" s="230"/>
      <x:c r="P147" s="230"/>
      <x:c r="Q147" s="230"/>
    </x:row>
    <x:row r="148">
      <x:c r="A148" s="230"/>
      <x:c r="B148" s="230"/>
      <x:c r="C148" s="230"/>
      <x:c r="D148" s="230"/>
      <x:c r="E148" s="231"/>
      <x:c r="F148" s="232"/>
      <x:c r="G148" s="230"/>
      <x:c r="H148" s="230"/>
      <x:c r="I148" s="230"/>
      <x:c r="J148" s="230"/>
      <x:c r="K148" s="230"/>
      <x:c r="L148" s="230"/>
      <x:c r="M148" s="230"/>
      <x:c r="N148" s="230"/>
      <x:c r="O148" s="230"/>
      <x:c r="P148" s="230"/>
      <x:c r="Q148" s="230"/>
    </x:row>
    <x:row r="149">
      <x:c r="A149" s="230"/>
      <x:c r="B149" s="230"/>
      <x:c r="C149" s="230"/>
      <x:c r="D149" s="230"/>
      <x:c r="E149" s="231"/>
      <x:c r="F149" s="232"/>
      <x:c r="G149" s="230"/>
      <x:c r="H149" s="230"/>
      <x:c r="I149" s="230"/>
      <x:c r="J149" s="230"/>
      <x:c r="K149" s="230"/>
      <x:c r="L149" s="230"/>
      <x:c r="M149" s="230"/>
      <x:c r="N149" s="230"/>
      <x:c r="O149" s="230"/>
      <x:c r="P149" s="230"/>
      <x:c r="Q149" s="230"/>
    </x:row>
    <x:row r="150">
      <x:c r="A150" s="230"/>
      <x:c r="B150" s="230"/>
      <x:c r="C150" s="230"/>
      <x:c r="D150" s="230"/>
      <x:c r="E150" s="231"/>
      <x:c r="F150" s="232"/>
      <x:c r="G150" s="230"/>
      <x:c r="H150" s="230"/>
      <x:c r="I150" s="230"/>
      <x:c r="J150" s="230"/>
      <x:c r="K150" s="230"/>
      <x:c r="L150" s="230"/>
      <x:c r="M150" s="230"/>
      <x:c r="N150" s="230"/>
      <x:c r="O150" s="230"/>
      <x:c r="P150" s="230"/>
      <x:c r="Q150" s="230"/>
    </x:row>
    <x:row r="151">
      <x:c r="A151" s="230"/>
      <x:c r="B151" s="230"/>
      <x:c r="C151" s="230"/>
      <x:c r="D151" s="230"/>
      <x:c r="E151" s="231"/>
      <x:c r="F151" s="232"/>
      <x:c r="G151" s="230"/>
      <x:c r="H151" s="230"/>
      <x:c r="I151" s="230"/>
      <x:c r="J151" s="230"/>
      <x:c r="K151" s="230"/>
      <x:c r="L151" s="230"/>
      <x:c r="M151" s="230"/>
      <x:c r="N151" s="230"/>
      <x:c r="O151" s="230"/>
      <x:c r="P151" s="230"/>
      <x:c r="Q151" s="230"/>
    </x:row>
    <x:row r="152">
      <x:c r="A152" s="230"/>
      <x:c r="B152" s="230"/>
      <x:c r="C152" s="230"/>
      <x:c r="D152" s="230"/>
      <x:c r="E152" s="231"/>
      <x:c r="F152" s="232"/>
      <x:c r="G152" s="230"/>
      <x:c r="H152" s="230"/>
      <x:c r="I152" s="230"/>
      <x:c r="J152" s="230"/>
      <x:c r="K152" s="230"/>
      <x:c r="L152" s="230"/>
      <x:c r="M152" s="230"/>
      <x:c r="N152" s="230"/>
      <x:c r="O152" s="230"/>
      <x:c r="P152" s="230"/>
      <x:c r="Q152" s="230"/>
    </x:row>
    <x:row r="153">
      <x:c r="A153" s="230"/>
      <x:c r="B153" s="230"/>
      <x:c r="C153" s="230"/>
      <x:c r="D153" s="230"/>
      <x:c r="E153" s="231"/>
      <x:c r="F153" s="232"/>
      <x:c r="G153" s="230"/>
      <x:c r="H153" s="230"/>
      <x:c r="I153" s="230"/>
      <x:c r="J153" s="230"/>
      <x:c r="K153" s="230"/>
      <x:c r="L153" s="230"/>
      <x:c r="M153" s="230"/>
      <x:c r="N153" s="230"/>
      <x:c r="O153" s="230"/>
      <x:c r="P153" s="230"/>
      <x:c r="Q153" s="230"/>
    </x:row>
    <x:row r="154">
      <x:c r="A154" s="230"/>
      <x:c r="B154" s="230"/>
      <x:c r="C154" s="230"/>
      <x:c r="D154" s="230"/>
      <x:c r="E154" s="231"/>
      <x:c r="F154" s="232"/>
      <x:c r="G154" s="230"/>
      <x:c r="H154" s="230"/>
      <x:c r="I154" s="230"/>
      <x:c r="J154" s="230"/>
      <x:c r="K154" s="230"/>
      <x:c r="L154" s="230"/>
      <x:c r="M154" s="230"/>
      <x:c r="N154" s="230"/>
      <x:c r="O154" s="230"/>
      <x:c r="P154" s="230"/>
      <x:c r="Q154" s="230"/>
    </x:row>
    <x:row r="155">
      <x:c r="A155" s="230"/>
      <x:c r="B155" s="230"/>
      <x:c r="C155" s="230"/>
      <x:c r="D155" s="230"/>
      <x:c r="E155" s="231"/>
      <x:c r="F155" s="232"/>
      <x:c r="G155" s="230"/>
      <x:c r="H155" s="230"/>
      <x:c r="I155" s="230"/>
      <x:c r="J155" s="230"/>
      <x:c r="K155" s="230"/>
      <x:c r="L155" s="230"/>
      <x:c r="M155" s="230"/>
      <x:c r="N155" s="230"/>
      <x:c r="O155" s="230"/>
      <x:c r="P155" s="230"/>
      <x:c r="Q155" s="230"/>
    </x:row>
    <x:row r="156">
      <x:c r="A156" s="230"/>
      <x:c r="B156" s="230"/>
      <x:c r="C156" s="230"/>
      <x:c r="D156" s="230"/>
      <x:c r="E156" s="231"/>
      <x:c r="F156" s="232"/>
      <x:c r="G156" s="230"/>
      <x:c r="H156" s="230"/>
      <x:c r="I156" s="230"/>
      <x:c r="J156" s="230"/>
      <x:c r="K156" s="230"/>
      <x:c r="L156" s="230"/>
      <x:c r="M156" s="230"/>
      <x:c r="N156" s="230"/>
      <x:c r="O156" s="230"/>
      <x:c r="P156" s="230"/>
      <x:c r="Q156" s="230"/>
    </x:row>
    <x:row r="157">
      <x:c r="A157" s="230"/>
      <x:c r="B157" s="230"/>
      <x:c r="C157" s="230"/>
      <x:c r="D157" s="230"/>
      <x:c r="E157" s="231"/>
      <x:c r="F157" s="232"/>
      <x:c r="G157" s="230"/>
      <x:c r="H157" s="230"/>
      <x:c r="I157" s="230"/>
      <x:c r="J157" s="230"/>
      <x:c r="K157" s="230"/>
      <x:c r="L157" s="230"/>
      <x:c r="M157" s="230"/>
      <x:c r="N157" s="230"/>
      <x:c r="O157" s="230"/>
      <x:c r="P157" s="230"/>
      <x:c r="Q157" s="230"/>
    </x:row>
    <x:row r="158">
      <x:c r="A158" s="230"/>
      <x:c r="B158" s="230"/>
      <x:c r="C158" s="230"/>
      <x:c r="D158" s="230"/>
      <x:c r="E158" s="231"/>
      <x:c r="F158" s="232"/>
      <x:c r="G158" s="230"/>
      <x:c r="H158" s="230"/>
      <x:c r="I158" s="230"/>
      <x:c r="J158" s="230"/>
      <x:c r="K158" s="230"/>
      <x:c r="L158" s="230"/>
      <x:c r="M158" s="230"/>
      <x:c r="N158" s="230"/>
      <x:c r="O158" s="230"/>
      <x:c r="P158" s="230"/>
      <x:c r="Q158" s="230"/>
    </x:row>
    <x:row r="159">
      <x:c r="A159" s="230"/>
      <x:c r="B159" s="230"/>
      <x:c r="C159" s="230"/>
      <x:c r="D159" s="230"/>
      <x:c r="E159" s="231"/>
      <x:c r="F159" s="232"/>
      <x:c r="G159" s="230"/>
      <x:c r="H159" s="230"/>
      <x:c r="I159" s="230"/>
      <x:c r="J159" s="230"/>
      <x:c r="K159" s="230"/>
      <x:c r="L159" s="230"/>
      <x:c r="M159" s="230"/>
      <x:c r="N159" s="230"/>
      <x:c r="O159" s="230"/>
      <x:c r="P159" s="230"/>
      <x:c r="Q159" s="230"/>
    </x:row>
    <x:row r="160">
      <x:c r="A160" s="230"/>
      <x:c r="B160" s="230"/>
      <x:c r="C160" s="230"/>
      <x:c r="D160" s="230"/>
      <x:c r="E160" s="231"/>
      <x:c r="F160" s="232"/>
      <x:c r="G160" s="230"/>
      <x:c r="H160" s="230"/>
      <x:c r="I160" s="230"/>
      <x:c r="J160" s="230"/>
      <x:c r="K160" s="230"/>
      <x:c r="L160" s="230"/>
      <x:c r="M160" s="230"/>
      <x:c r="N160" s="230"/>
      <x:c r="O160" s="230"/>
      <x:c r="P160" s="230"/>
      <x:c r="Q160" s="230"/>
    </x:row>
    <x:row r="161">
      <x:c r="A161" s="230"/>
      <x:c r="B161" s="230"/>
      <x:c r="C161" s="230"/>
      <x:c r="D161" s="230"/>
      <x:c r="E161" s="231"/>
      <x:c r="F161" s="232"/>
      <x:c r="G161" s="230"/>
      <x:c r="H161" s="230"/>
      <x:c r="I161" s="230"/>
      <x:c r="J161" s="230"/>
      <x:c r="K161" s="230"/>
      <x:c r="L161" s="230"/>
      <x:c r="M161" s="230"/>
      <x:c r="N161" s="230"/>
      <x:c r="O161" s="230"/>
      <x:c r="P161" s="230"/>
      <x:c r="Q161" s="230"/>
    </x:row>
    <x:row r="162">
      <x:c r="A162" s="230"/>
      <x:c r="B162" s="230"/>
      <x:c r="C162" s="230"/>
      <x:c r="D162" s="230"/>
      <x:c r="E162" s="231"/>
      <x:c r="F162" s="232"/>
      <x:c r="G162" s="230"/>
      <x:c r="H162" s="230"/>
      <x:c r="I162" s="230"/>
      <x:c r="J162" s="230"/>
      <x:c r="K162" s="230"/>
      <x:c r="L162" s="230"/>
      <x:c r="M162" s="230"/>
      <x:c r="N162" s="230"/>
      <x:c r="O162" s="230"/>
      <x:c r="P162" s="230"/>
      <x:c r="Q162" s="230"/>
    </x:row>
    <x:row r="163">
      <x:c r="A163" s="230"/>
      <x:c r="B163" s="230"/>
      <x:c r="C163" s="230"/>
      <x:c r="D163" s="230"/>
      <x:c r="E163" s="231"/>
      <x:c r="F163" s="232"/>
      <x:c r="G163" s="230"/>
      <x:c r="H163" s="230"/>
      <x:c r="I163" s="230"/>
      <x:c r="J163" s="230"/>
      <x:c r="K163" s="230"/>
      <x:c r="L163" s="230"/>
      <x:c r="M163" s="230"/>
      <x:c r="N163" s="230"/>
      <x:c r="O163" s="230"/>
      <x:c r="P163" s="230"/>
      <x:c r="Q163" s="230"/>
    </x:row>
    <x:row r="164">
      <x:c r="A164" s="230"/>
      <x:c r="B164" s="230"/>
      <x:c r="C164" s="230"/>
      <x:c r="D164" s="230"/>
      <x:c r="E164" s="231"/>
      <x:c r="F164" s="232"/>
      <x:c r="G164" s="230"/>
      <x:c r="H164" s="230"/>
      <x:c r="I164" s="230"/>
      <x:c r="J164" s="230"/>
      <x:c r="K164" s="230"/>
      <x:c r="L164" s="230"/>
      <x:c r="M164" s="230"/>
      <x:c r="N164" s="230"/>
      <x:c r="O164" s="230"/>
      <x:c r="P164" s="230"/>
      <x:c r="Q164" s="230"/>
    </x:row>
    <x:row r="165">
      <x:c r="A165" s="230"/>
      <x:c r="B165" s="230"/>
      <x:c r="C165" s="230"/>
      <x:c r="D165" s="230"/>
      <x:c r="E165" s="231"/>
      <x:c r="F165" s="232"/>
      <x:c r="G165" s="230"/>
      <x:c r="H165" s="230"/>
      <x:c r="I165" s="230"/>
      <x:c r="J165" s="230"/>
      <x:c r="K165" s="230"/>
      <x:c r="L165" s="230"/>
      <x:c r="M165" s="230"/>
      <x:c r="N165" s="230"/>
      <x:c r="O165" s="230"/>
      <x:c r="P165" s="230"/>
      <x:c r="Q165" s="230"/>
    </x:row>
    <x:row r="166">
      <x:c r="A166" s="230"/>
      <x:c r="B166" s="230"/>
      <x:c r="C166" s="230"/>
      <x:c r="D166" s="230"/>
      <x:c r="E166" s="231"/>
      <x:c r="F166" s="232"/>
      <x:c r="G166" s="230"/>
      <x:c r="H166" s="230"/>
      <x:c r="I166" s="230"/>
      <x:c r="J166" s="230"/>
      <x:c r="K166" s="230"/>
      <x:c r="L166" s="230"/>
      <x:c r="M166" s="230"/>
      <x:c r="N166" s="230"/>
      <x:c r="O166" s="230"/>
      <x:c r="P166" s="230"/>
      <x:c r="Q166" s="230"/>
    </x:row>
    <x:row r="167">
      <x:c r="A167" s="230"/>
      <x:c r="B167" s="230"/>
      <x:c r="C167" s="230"/>
      <x:c r="D167" s="230"/>
      <x:c r="E167" s="231"/>
      <x:c r="F167" s="232"/>
      <x:c r="G167" s="230"/>
      <x:c r="H167" s="230"/>
      <x:c r="I167" s="230"/>
      <x:c r="J167" s="230"/>
      <x:c r="K167" s="230"/>
      <x:c r="L167" s="230"/>
      <x:c r="M167" s="230"/>
      <x:c r="N167" s="230"/>
      <x:c r="O167" s="230"/>
      <x:c r="P167" s="230"/>
      <x:c r="Q167" s="230"/>
    </x:row>
    <x:row r="168">
      <x:c r="A168" s="230"/>
      <x:c r="B168" s="230"/>
      <x:c r="C168" s="230"/>
      <x:c r="D168" s="230"/>
      <x:c r="E168" s="231"/>
      <x:c r="F168" s="232"/>
      <x:c r="G168" s="230"/>
      <x:c r="H168" s="230"/>
      <x:c r="I168" s="230"/>
      <x:c r="J168" s="230"/>
      <x:c r="K168" s="230"/>
      <x:c r="L168" s="230"/>
      <x:c r="M168" s="230"/>
      <x:c r="N168" s="230"/>
      <x:c r="O168" s="230"/>
      <x:c r="P168" s="230"/>
      <x:c r="Q168" s="230"/>
    </x:row>
    <x:row r="169">
      <x:c r="A169" s="230"/>
      <x:c r="B169" s="230"/>
      <x:c r="C169" s="230"/>
      <x:c r="D169" s="230"/>
      <x:c r="E169" s="231"/>
      <x:c r="F169" s="232"/>
      <x:c r="G169" s="230"/>
      <x:c r="H169" s="230"/>
      <x:c r="I169" s="230"/>
      <x:c r="J169" s="230"/>
      <x:c r="K169" s="230"/>
      <x:c r="L169" s="230"/>
      <x:c r="M169" s="230"/>
      <x:c r="N169" s="230"/>
      <x:c r="O169" s="230"/>
      <x:c r="P169" s="230"/>
      <x:c r="Q169" s="230"/>
    </x:row>
    <x:row r="170">
      <x:c r="A170" s="230"/>
      <x:c r="B170" s="230"/>
      <x:c r="C170" s="230"/>
      <x:c r="D170" s="230"/>
      <x:c r="E170" s="231"/>
      <x:c r="F170" s="232"/>
      <x:c r="G170" s="230"/>
      <x:c r="H170" s="230"/>
      <x:c r="I170" s="230"/>
      <x:c r="J170" s="230"/>
      <x:c r="K170" s="230"/>
      <x:c r="L170" s="230"/>
      <x:c r="M170" s="230"/>
      <x:c r="N170" s="230"/>
      <x:c r="O170" s="230"/>
      <x:c r="P170" s="230"/>
      <x:c r="Q170" s="230"/>
    </x:row>
    <x:row r="171">
      <x:c r="A171" s="230"/>
      <x:c r="B171" s="230"/>
      <x:c r="C171" s="230"/>
      <x:c r="D171" s="230"/>
      <x:c r="E171" s="231"/>
      <x:c r="F171" s="232"/>
      <x:c r="G171" s="230"/>
      <x:c r="H171" s="230"/>
      <x:c r="I171" s="230"/>
      <x:c r="J171" s="230"/>
      <x:c r="K171" s="230"/>
      <x:c r="L171" s="230"/>
      <x:c r="M171" s="230"/>
      <x:c r="N171" s="230"/>
      <x:c r="O171" s="230"/>
      <x:c r="P171" s="230"/>
      <x:c r="Q171" s="230"/>
    </x:row>
    <x:row r="172">
      <x:c r="A172" s="230"/>
      <x:c r="B172" s="230"/>
      <x:c r="C172" s="230"/>
      <x:c r="D172" s="230"/>
      <x:c r="E172" s="231"/>
      <x:c r="F172" s="232"/>
      <x:c r="G172" s="230"/>
      <x:c r="H172" s="230"/>
      <x:c r="I172" s="230"/>
      <x:c r="J172" s="230"/>
      <x:c r="K172" s="230"/>
      <x:c r="L172" s="230"/>
      <x:c r="M172" s="230"/>
      <x:c r="N172" s="230"/>
      <x:c r="O172" s="230"/>
      <x:c r="P172" s="230"/>
      <x:c r="Q172" s="230"/>
    </x:row>
    <x:row r="173">
      <x:c r="A173" s="230"/>
      <x:c r="B173" s="230"/>
      <x:c r="C173" s="230"/>
      <x:c r="D173" s="230"/>
      <x:c r="E173" s="231"/>
      <x:c r="F173" s="232"/>
      <x:c r="G173" s="230"/>
      <x:c r="H173" s="230"/>
      <x:c r="I173" s="230"/>
      <x:c r="J173" s="230"/>
      <x:c r="K173" s="230"/>
      <x:c r="L173" s="230"/>
      <x:c r="M173" s="230"/>
      <x:c r="N173" s="230"/>
      <x:c r="O173" s="230"/>
      <x:c r="P173" s="230"/>
      <x:c r="Q173" s="230"/>
    </x:row>
    <x:row r="174">
      <x:c r="A174" s="230"/>
      <x:c r="B174" s="230"/>
      <x:c r="C174" s="230"/>
      <x:c r="D174" s="230"/>
      <x:c r="E174" s="231"/>
      <x:c r="F174" s="232"/>
      <x:c r="G174" s="230"/>
      <x:c r="H174" s="230"/>
      <x:c r="I174" s="230"/>
      <x:c r="J174" s="230"/>
      <x:c r="K174" s="230"/>
      <x:c r="L174" s="230"/>
      <x:c r="M174" s="230"/>
      <x:c r="N174" s="230"/>
      <x:c r="O174" s="230"/>
      <x:c r="P174" s="230"/>
      <x:c r="Q174" s="230"/>
    </x:row>
    <x:row r="175">
      <x:c r="A175" s="230"/>
      <x:c r="B175" s="230"/>
      <x:c r="C175" s="230"/>
      <x:c r="D175" s="230"/>
      <x:c r="E175" s="231"/>
      <x:c r="F175" s="232"/>
      <x:c r="G175" s="230"/>
      <x:c r="H175" s="230"/>
      <x:c r="I175" s="230"/>
      <x:c r="J175" s="230"/>
      <x:c r="K175" s="230"/>
      <x:c r="L175" s="230"/>
      <x:c r="M175" s="230"/>
      <x:c r="N175" s="230"/>
      <x:c r="O175" s="230"/>
      <x:c r="P175" s="230"/>
      <x:c r="Q175" s="230"/>
    </x:row>
    <x:row r="176">
      <x:c r="A176" s="230"/>
      <x:c r="B176" s="230"/>
      <x:c r="C176" s="230"/>
      <x:c r="D176" s="230"/>
      <x:c r="E176" s="231"/>
      <x:c r="F176" s="232"/>
      <x:c r="G176" s="230"/>
      <x:c r="H176" s="230"/>
      <x:c r="I176" s="230"/>
      <x:c r="J176" s="230"/>
      <x:c r="K176" s="230"/>
      <x:c r="L176" s="230"/>
      <x:c r="M176" s="230"/>
      <x:c r="N176" s="230"/>
      <x:c r="O176" s="230"/>
      <x:c r="P176" s="230"/>
      <x:c r="Q176" s="230"/>
    </x:row>
    <x:row r="177">
      <x:c r="A177" s="230"/>
      <x:c r="B177" s="230"/>
      <x:c r="C177" s="230"/>
      <x:c r="D177" s="230"/>
      <x:c r="E177" s="231"/>
      <x:c r="F177" s="232"/>
      <x:c r="G177" s="230"/>
      <x:c r="H177" s="230"/>
      <x:c r="I177" s="230"/>
      <x:c r="J177" s="230"/>
      <x:c r="K177" s="230"/>
      <x:c r="L177" s="230"/>
      <x:c r="M177" s="230"/>
      <x:c r="N177" s="230"/>
      <x:c r="O177" s="230"/>
      <x:c r="P177" s="230"/>
      <x:c r="Q177" s="230"/>
    </x:row>
    <x:row r="178">
      <x:c r="A178" s="230"/>
      <x:c r="B178" s="230"/>
      <x:c r="C178" s="230"/>
      <x:c r="D178" s="230"/>
      <x:c r="E178" s="231"/>
      <x:c r="F178" s="232"/>
      <x:c r="G178" s="230"/>
      <x:c r="H178" s="230"/>
      <x:c r="I178" s="230"/>
      <x:c r="J178" s="230"/>
      <x:c r="K178" s="230"/>
      <x:c r="L178" s="230"/>
      <x:c r="M178" s="230"/>
      <x:c r="N178" s="230"/>
      <x:c r="O178" s="230"/>
      <x:c r="P178" s="230"/>
      <x:c r="Q178" s="230"/>
    </x:row>
    <x:row r="179">
      <x:c r="A179" s="230"/>
      <x:c r="B179" s="230"/>
      <x:c r="C179" s="230"/>
      <x:c r="D179" s="230"/>
      <x:c r="E179" s="231"/>
      <x:c r="F179" s="232"/>
      <x:c r="G179" s="230"/>
      <x:c r="H179" s="230"/>
      <x:c r="I179" s="230"/>
      <x:c r="J179" s="230"/>
      <x:c r="K179" s="230"/>
      <x:c r="L179" s="230"/>
      <x:c r="M179" s="230"/>
      <x:c r="N179" s="230"/>
      <x:c r="O179" s="230"/>
      <x:c r="P179" s="230"/>
      <x:c r="Q179" s="230"/>
    </x:row>
    <x:row r="180">
      <x:c r="A180" s="230"/>
      <x:c r="B180" s="230"/>
      <x:c r="C180" s="230"/>
      <x:c r="D180" s="230"/>
      <x:c r="E180" s="231"/>
      <x:c r="F180" s="232"/>
      <x:c r="G180" s="230"/>
      <x:c r="H180" s="230"/>
      <x:c r="I180" s="230"/>
      <x:c r="J180" s="230"/>
      <x:c r="K180" s="230"/>
      <x:c r="L180" s="230"/>
      <x:c r="M180" s="230"/>
      <x:c r="N180" s="230"/>
      <x:c r="O180" s="230"/>
      <x:c r="P180" s="230"/>
      <x:c r="Q180" s="230"/>
    </x:row>
    <x:row r="181">
      <x:c r="A181" s="230"/>
      <x:c r="B181" s="230"/>
      <x:c r="C181" s="230"/>
      <x:c r="D181" s="230"/>
      <x:c r="E181" s="231"/>
      <x:c r="F181" s="232"/>
      <x:c r="G181" s="230"/>
      <x:c r="H181" s="230"/>
      <x:c r="I181" s="230"/>
      <x:c r="J181" s="230"/>
      <x:c r="K181" s="230"/>
      <x:c r="L181" s="230"/>
      <x:c r="M181" s="230"/>
      <x:c r="N181" s="230"/>
      <x:c r="O181" s="230"/>
      <x:c r="P181" s="230"/>
      <x:c r="Q181" s="230"/>
    </x:row>
    <x:row r="182">
      <x:c r="A182" s="230"/>
      <x:c r="B182" s="230"/>
      <x:c r="C182" s="230"/>
      <x:c r="D182" s="230"/>
      <x:c r="E182" s="231"/>
      <x:c r="F182" s="232"/>
      <x:c r="G182" s="230"/>
      <x:c r="H182" s="230"/>
      <x:c r="I182" s="230"/>
      <x:c r="J182" s="230"/>
      <x:c r="K182" s="230"/>
      <x:c r="L182" s="230"/>
      <x:c r="M182" s="230"/>
      <x:c r="N182" s="230"/>
      <x:c r="O182" s="230"/>
      <x:c r="P182" s="230"/>
      <x:c r="Q182" s="230"/>
    </x:row>
    <x:row r="183">
      <x:c r="A183" s="230"/>
      <x:c r="B183" s="230"/>
      <x:c r="C183" s="230"/>
      <x:c r="D183" s="230"/>
      <x:c r="E183" s="231"/>
      <x:c r="F183" s="232"/>
      <x:c r="G183" s="230"/>
      <x:c r="H183" s="230"/>
      <x:c r="I183" s="230"/>
      <x:c r="J183" s="230"/>
      <x:c r="K183" s="230"/>
      <x:c r="L183" s="230"/>
      <x:c r="M183" s="230"/>
      <x:c r="N183" s="230"/>
      <x:c r="O183" s="230"/>
      <x:c r="P183" s="230"/>
      <x:c r="Q183" s="230"/>
    </x:row>
    <x:row r="184">
      <x:c r="A184" s="230"/>
      <x:c r="B184" s="230"/>
      <x:c r="C184" s="230"/>
      <x:c r="D184" s="230"/>
      <x:c r="E184" s="231"/>
      <x:c r="F184" s="232"/>
      <x:c r="G184" s="230"/>
      <x:c r="H184" s="230"/>
      <x:c r="I184" s="230"/>
      <x:c r="J184" s="230"/>
      <x:c r="K184" s="230"/>
      <x:c r="L184" s="230"/>
      <x:c r="M184" s="230"/>
      <x:c r="N184" s="230"/>
      <x:c r="O184" s="230"/>
      <x:c r="P184" s="230"/>
      <x:c r="Q184" s="230"/>
    </x:row>
    <x:row r="185">
      <x:c r="A185" s="230"/>
      <x:c r="B185" s="230"/>
      <x:c r="C185" s="230"/>
      <x:c r="D185" s="230"/>
      <x:c r="E185" s="231"/>
      <x:c r="F185" s="232"/>
      <x:c r="G185" s="230"/>
      <x:c r="H185" s="230"/>
      <x:c r="I185" s="230"/>
      <x:c r="J185" s="230"/>
      <x:c r="K185" s="230"/>
      <x:c r="L185" s="230"/>
      <x:c r="M185" s="230"/>
      <x:c r="N185" s="230"/>
      <x:c r="O185" s="230"/>
      <x:c r="P185" s="230"/>
      <x:c r="Q185" s="230"/>
    </x:row>
    <x:row r="186">
      <x:c r="A186" s="230"/>
      <x:c r="B186" s="230"/>
      <x:c r="C186" s="230"/>
      <x:c r="D186" s="230"/>
      <x:c r="E186" s="231"/>
      <x:c r="F186" s="232"/>
      <x:c r="G186" s="230"/>
      <x:c r="H186" s="230"/>
      <x:c r="I186" s="230"/>
      <x:c r="J186" s="230"/>
      <x:c r="K186" s="230"/>
      <x:c r="L186" s="230"/>
      <x:c r="M186" s="230"/>
      <x:c r="N186" s="230"/>
      <x:c r="O186" s="230"/>
      <x:c r="P186" s="230"/>
      <x:c r="Q186" s="230"/>
    </x:row>
    <x:row r="187">
      <x:c r="A187" s="230"/>
      <x:c r="B187" s="230"/>
      <x:c r="C187" s="230"/>
      <x:c r="D187" s="230"/>
      <x:c r="E187" s="231"/>
      <x:c r="F187" s="232"/>
      <x:c r="G187" s="230"/>
      <x:c r="H187" s="230"/>
      <x:c r="I187" s="230"/>
      <x:c r="J187" s="230"/>
      <x:c r="K187" s="230"/>
      <x:c r="L187" s="230"/>
      <x:c r="M187" s="230"/>
      <x:c r="N187" s="230"/>
      <x:c r="O187" s="230"/>
      <x:c r="P187" s="230"/>
      <x:c r="Q187" s="230"/>
    </x:row>
    <x:row r="188">
      <x:c r="A188" s="230"/>
      <x:c r="B188" s="230"/>
      <x:c r="C188" s="230"/>
      <x:c r="D188" s="230"/>
      <x:c r="E188" s="231"/>
      <x:c r="F188" s="232"/>
      <x:c r="G188" s="230"/>
      <x:c r="H188" s="230"/>
      <x:c r="I188" s="230"/>
      <x:c r="J188" s="230"/>
      <x:c r="K188" s="230"/>
      <x:c r="L188" s="230"/>
      <x:c r="M188" s="230"/>
      <x:c r="N188" s="230"/>
      <x:c r="O188" s="230"/>
      <x:c r="P188" s="230"/>
      <x:c r="Q188" s="230"/>
    </x:row>
    <x:row r="189">
      <x:c r="A189" s="230"/>
      <x:c r="B189" s="230"/>
      <x:c r="C189" s="230"/>
      <x:c r="D189" s="230"/>
      <x:c r="E189" s="231"/>
      <x:c r="F189" s="232"/>
      <x:c r="G189" s="230"/>
      <x:c r="H189" s="230"/>
      <x:c r="I189" s="230"/>
      <x:c r="J189" s="230"/>
      <x:c r="K189" s="230"/>
      <x:c r="L189" s="230"/>
      <x:c r="M189" s="230"/>
      <x:c r="N189" s="230"/>
      <x:c r="O189" s="230"/>
      <x:c r="P189" s="230"/>
      <x:c r="Q189" s="230"/>
    </x:row>
    <x:row r="190">
      <x:c r="A190" s="230"/>
      <x:c r="B190" s="230"/>
      <x:c r="C190" s="230"/>
      <x:c r="D190" s="230"/>
      <x:c r="E190" s="231"/>
      <x:c r="F190" s="232"/>
      <x:c r="G190" s="230"/>
      <x:c r="H190" s="230"/>
      <x:c r="I190" s="230"/>
      <x:c r="J190" s="230"/>
      <x:c r="K190" s="230"/>
      <x:c r="L190" s="230"/>
      <x:c r="M190" s="230"/>
      <x:c r="N190" s="230"/>
      <x:c r="O190" s="230"/>
      <x:c r="P190" s="230"/>
      <x:c r="Q190" s="230"/>
    </x:row>
    <x:row r="191">
      <x:c r="A191" s="230"/>
      <x:c r="B191" s="230"/>
      <x:c r="C191" s="230"/>
      <x:c r="D191" s="230"/>
      <x:c r="E191" s="231"/>
      <x:c r="F191" s="232"/>
      <x:c r="G191" s="230"/>
      <x:c r="H191" s="230"/>
      <x:c r="I191" s="230"/>
      <x:c r="J191" s="230"/>
      <x:c r="K191" s="230"/>
      <x:c r="L191" s="230"/>
      <x:c r="M191" s="230"/>
      <x:c r="N191" s="230"/>
      <x:c r="O191" s="230"/>
      <x:c r="P191" s="230"/>
      <x:c r="Q191" s="230"/>
    </x:row>
    <x:row r="192">
      <x:c r="A192" s="230"/>
      <x:c r="B192" s="230"/>
      <x:c r="C192" s="230"/>
      <x:c r="D192" s="230"/>
      <x:c r="E192" s="231"/>
      <x:c r="F192" s="232"/>
      <x:c r="G192" s="230"/>
      <x:c r="H192" s="230"/>
      <x:c r="I192" s="230"/>
      <x:c r="J192" s="230"/>
      <x:c r="K192" s="230"/>
      <x:c r="L192" s="230"/>
      <x:c r="M192" s="230"/>
      <x:c r="N192" s="230"/>
      <x:c r="O192" s="230"/>
      <x:c r="P192" s="230"/>
      <x:c r="Q192" s="230"/>
    </x:row>
    <x:row r="193">
      <x:c r="A193" s="230"/>
      <x:c r="B193" s="230"/>
      <x:c r="C193" s="230"/>
      <x:c r="D193" s="230"/>
      <x:c r="E193" s="231"/>
      <x:c r="F193" s="232"/>
      <x:c r="G193" s="230"/>
      <x:c r="H193" s="230"/>
      <x:c r="I193" s="230"/>
      <x:c r="J193" s="230"/>
      <x:c r="K193" s="230"/>
      <x:c r="L193" s="230"/>
      <x:c r="M193" s="230"/>
      <x:c r="N193" s="230"/>
      <x:c r="O193" s="230"/>
      <x:c r="P193" s="230"/>
      <x:c r="Q193" s="230"/>
    </x:row>
    <x:row r="194">
      <x:c r="A194" s="230"/>
      <x:c r="B194" s="230"/>
      <x:c r="C194" s="230"/>
      <x:c r="D194" s="230"/>
      <x:c r="E194" s="231"/>
      <x:c r="F194" s="232"/>
      <x:c r="G194" s="230"/>
      <x:c r="H194" s="230"/>
      <x:c r="I194" s="230"/>
      <x:c r="J194" s="230"/>
      <x:c r="K194" s="230"/>
      <x:c r="L194" s="230"/>
      <x:c r="M194" s="230"/>
      <x:c r="N194" s="230"/>
      <x:c r="O194" s="230"/>
      <x:c r="P194" s="230"/>
      <x:c r="Q194" s="230"/>
    </x:row>
    <x:row r="195">
      <x:c r="A195" s="230"/>
      <x:c r="B195" s="230"/>
      <x:c r="C195" s="230"/>
      <x:c r="D195" s="230"/>
      <x:c r="E195" s="231"/>
      <x:c r="F195" s="232"/>
      <x:c r="G195" s="230"/>
      <x:c r="H195" s="230"/>
      <x:c r="I195" s="230"/>
      <x:c r="J195" s="230"/>
      <x:c r="K195" s="230"/>
      <x:c r="L195" s="230"/>
      <x:c r="M195" s="230"/>
      <x:c r="N195" s="230"/>
      <x:c r="O195" s="230"/>
      <x:c r="P195" s="230"/>
      <x:c r="Q195" s="230"/>
    </x:row>
    <x:row r="196">
      <x:c r="A196" s="230"/>
      <x:c r="B196" s="230"/>
      <x:c r="C196" s="230"/>
      <x:c r="D196" s="230"/>
      <x:c r="E196" s="231"/>
      <x:c r="F196" s="232"/>
      <x:c r="G196" s="230"/>
      <x:c r="H196" s="230"/>
      <x:c r="I196" s="230"/>
      <x:c r="J196" s="230"/>
      <x:c r="K196" s="230"/>
      <x:c r="L196" s="230"/>
      <x:c r="M196" s="230"/>
      <x:c r="N196" s="230"/>
      <x:c r="O196" s="230"/>
      <x:c r="P196" s="230"/>
      <x:c r="Q196" s="230"/>
    </x:row>
    <x:row r="197">
      <x:c r="A197" s="230"/>
      <x:c r="B197" s="230"/>
      <x:c r="C197" s="230"/>
      <x:c r="D197" s="230"/>
      <x:c r="E197" s="231"/>
      <x:c r="F197" s="232"/>
      <x:c r="G197" s="230"/>
      <x:c r="H197" s="230"/>
      <x:c r="I197" s="230"/>
      <x:c r="J197" s="230"/>
      <x:c r="K197" s="230"/>
      <x:c r="L197" s="230"/>
      <x:c r="M197" s="230"/>
      <x:c r="N197" s="230"/>
      <x:c r="O197" s="230"/>
      <x:c r="P197" s="230"/>
      <x:c r="Q197" s="230"/>
    </x:row>
    <x:row r="198">
      <x:c r="A198" s="230"/>
      <x:c r="B198" s="230"/>
      <x:c r="C198" s="230"/>
      <x:c r="D198" s="230"/>
      <x:c r="E198" s="231"/>
      <x:c r="F198" s="232"/>
      <x:c r="G198" s="230"/>
      <x:c r="H198" s="230"/>
      <x:c r="I198" s="230"/>
      <x:c r="J198" s="230"/>
      <x:c r="K198" s="230"/>
      <x:c r="L198" s="230"/>
      <x:c r="M198" s="230"/>
      <x:c r="N198" s="230"/>
      <x:c r="O198" s="230"/>
      <x:c r="P198" s="230"/>
      <x:c r="Q198" s="230"/>
    </x:row>
    <x:row r="199">
      <x:c r="A199" s="230"/>
      <x:c r="B199" s="230"/>
      <x:c r="C199" s="230"/>
      <x:c r="D199" s="230"/>
      <x:c r="E199" s="231"/>
      <x:c r="F199" s="232"/>
      <x:c r="G199" s="230"/>
      <x:c r="H199" s="230"/>
      <x:c r="I199" s="230"/>
      <x:c r="J199" s="230"/>
      <x:c r="K199" s="230"/>
      <x:c r="L199" s="230"/>
      <x:c r="M199" s="230"/>
      <x:c r="N199" s="230"/>
      <x:c r="O199" s="230"/>
      <x:c r="P199" s="230"/>
      <x:c r="Q199" s="230"/>
    </x:row>
    <x:row r="200">
      <x:c r="A200" s="230"/>
      <x:c r="B200" s="230"/>
      <x:c r="C200" s="230"/>
      <x:c r="D200" s="230"/>
      <x:c r="E200" s="231"/>
      <x:c r="F200" s="232"/>
      <x:c r="G200" s="230"/>
      <x:c r="H200" s="230"/>
      <x:c r="I200" s="230"/>
      <x:c r="J200" s="230"/>
      <x:c r="K200" s="230"/>
      <x:c r="L200" s="230"/>
      <x:c r="M200" s="230"/>
      <x:c r="N200" s="230"/>
      <x:c r="O200" s="230"/>
      <x:c r="P200" s="230"/>
      <x:c r="Q200" s="230"/>
    </x:row>
    <x:row r="201">
      <x:c r="A201" s="230"/>
      <x:c r="B201" s="230"/>
      <x:c r="C201" s="230"/>
      <x:c r="D201" s="230"/>
      <x:c r="E201" s="231"/>
      <x:c r="F201" s="232"/>
      <x:c r="G201" s="230"/>
      <x:c r="H201" s="230"/>
      <x:c r="I201" s="230"/>
      <x:c r="J201" s="230"/>
      <x:c r="K201" s="230"/>
      <x:c r="L201" s="230"/>
      <x:c r="M201" s="230"/>
      <x:c r="N201" s="230"/>
      <x:c r="O201" s="230"/>
      <x:c r="P201" s="230"/>
      <x:c r="Q201" s="230"/>
    </x:row>
    <x:row r="202">
      <x:c r="A202" s="230"/>
      <x:c r="B202" s="230"/>
      <x:c r="C202" s="230"/>
      <x:c r="D202" s="230"/>
      <x:c r="E202" s="231"/>
      <x:c r="F202" s="232"/>
      <x:c r="G202" s="230"/>
      <x:c r="H202" s="230"/>
      <x:c r="I202" s="230"/>
      <x:c r="J202" s="230"/>
      <x:c r="K202" s="230"/>
      <x:c r="L202" s="230"/>
      <x:c r="M202" s="230"/>
      <x:c r="N202" s="230"/>
      <x:c r="O202" s="230"/>
      <x:c r="P202" s="230"/>
      <x:c r="Q202" s="230"/>
    </x:row>
    <x:row r="203">
      <x:c r="A203" s="230"/>
      <x:c r="B203" s="230"/>
      <x:c r="C203" s="230"/>
      <x:c r="D203" s="230"/>
      <x:c r="E203" s="231"/>
      <x:c r="F203" s="232"/>
      <x:c r="G203" s="230"/>
      <x:c r="H203" s="230"/>
      <x:c r="I203" s="230"/>
      <x:c r="J203" s="230"/>
      <x:c r="K203" s="230"/>
      <x:c r="L203" s="230"/>
      <x:c r="M203" s="230"/>
      <x:c r="N203" s="230"/>
      <x:c r="O203" s="230"/>
      <x:c r="P203" s="230"/>
      <x:c r="Q203" s="230"/>
    </x:row>
    <x:row r="204">
      <x:c r="A204" s="230"/>
      <x:c r="B204" s="230"/>
      <x:c r="C204" s="230"/>
      <x:c r="D204" s="230"/>
      <x:c r="E204" s="231"/>
      <x:c r="F204" s="232"/>
      <x:c r="G204" s="230"/>
      <x:c r="H204" s="230"/>
      <x:c r="I204" s="230"/>
      <x:c r="J204" s="230"/>
      <x:c r="K204" s="230"/>
      <x:c r="L204" s="230"/>
      <x:c r="M204" s="230"/>
      <x:c r="N204" s="230"/>
      <x:c r="O204" s="230"/>
      <x:c r="P204" s="230"/>
      <x:c r="Q204" s="230"/>
    </x:row>
    <x:row r="205">
      <x:c r="A205" s="230"/>
      <x:c r="B205" s="230"/>
      <x:c r="C205" s="230"/>
      <x:c r="D205" s="230"/>
      <x:c r="E205" s="231"/>
      <x:c r="F205" s="232"/>
      <x:c r="G205" s="230"/>
      <x:c r="H205" s="230"/>
      <x:c r="I205" s="230"/>
      <x:c r="J205" s="230"/>
      <x:c r="K205" s="230"/>
      <x:c r="L205" s="230"/>
      <x:c r="M205" s="230"/>
      <x:c r="N205" s="230"/>
      <x:c r="O205" s="230"/>
      <x:c r="P205" s="230"/>
      <x:c r="Q205" s="230"/>
    </x:row>
    <x:row r="206">
      <x:c r="A206" s="230"/>
      <x:c r="B206" s="230"/>
      <x:c r="C206" s="230"/>
      <x:c r="D206" s="230"/>
      <x:c r="E206" s="231"/>
      <x:c r="F206" s="232"/>
      <x:c r="G206" s="230"/>
      <x:c r="H206" s="230"/>
      <x:c r="I206" s="230"/>
      <x:c r="J206" s="230"/>
      <x:c r="K206" s="230"/>
      <x:c r="L206" s="230"/>
      <x:c r="M206" s="230"/>
      <x:c r="N206" s="230"/>
      <x:c r="O206" s="230"/>
      <x:c r="P206" s="230"/>
      <x:c r="Q206" s="230"/>
    </x:row>
    <x:row r="207">
      <x:c r="A207" s="230"/>
      <x:c r="B207" s="230"/>
      <x:c r="C207" s="230"/>
      <x:c r="D207" s="230"/>
      <x:c r="E207" s="231"/>
      <x:c r="F207" s="232"/>
      <x:c r="G207" s="230"/>
      <x:c r="H207" s="230"/>
      <x:c r="I207" s="230"/>
      <x:c r="J207" s="230"/>
      <x:c r="K207" s="230"/>
      <x:c r="L207" s="230"/>
      <x:c r="M207" s="230"/>
      <x:c r="N207" s="230"/>
      <x:c r="O207" s="230"/>
      <x:c r="P207" s="230"/>
      <x:c r="Q207" s="230"/>
    </x:row>
    <x:row r="208">
      <x:c r="A208" s="230"/>
      <x:c r="B208" s="230"/>
      <x:c r="C208" s="230"/>
      <x:c r="D208" s="230"/>
      <x:c r="E208" s="231"/>
      <x:c r="F208" s="232"/>
      <x:c r="G208" s="230"/>
      <x:c r="H208" s="230"/>
      <x:c r="I208" s="230"/>
      <x:c r="J208" s="230"/>
      <x:c r="K208" s="230"/>
      <x:c r="L208" s="230"/>
      <x:c r="M208" s="230"/>
      <x:c r="N208" s="230"/>
      <x:c r="O208" s="230"/>
      <x:c r="P208" s="230"/>
      <x:c r="Q208" s="230"/>
    </x:row>
    <x:row r="209">
      <x:c r="A209" s="230"/>
      <x:c r="B209" s="230"/>
      <x:c r="C209" s="230"/>
      <x:c r="D209" s="230"/>
      <x:c r="E209" s="231"/>
      <x:c r="F209" s="232"/>
      <x:c r="G209" s="230"/>
      <x:c r="H209" s="230"/>
      <x:c r="I209" s="230"/>
      <x:c r="J209" s="230"/>
      <x:c r="K209" s="230"/>
      <x:c r="L209" s="230"/>
      <x:c r="M209" s="230"/>
      <x:c r="N209" s="230"/>
      <x:c r="O209" s="230"/>
      <x:c r="P209" s="230"/>
      <x:c r="Q209" s="230"/>
    </x:row>
    <x:row r="210">
      <x:c r="A210" s="230"/>
      <x:c r="B210" s="230"/>
      <x:c r="C210" s="230"/>
      <x:c r="D210" s="230"/>
      <x:c r="E210" s="231"/>
      <x:c r="F210" s="232"/>
      <x:c r="G210" s="230"/>
      <x:c r="H210" s="230"/>
      <x:c r="I210" s="230"/>
      <x:c r="J210" s="230"/>
      <x:c r="K210" s="230"/>
      <x:c r="L210" s="230"/>
      <x:c r="M210" s="230"/>
      <x:c r="N210" s="230"/>
      <x:c r="O210" s="230"/>
      <x:c r="P210" s="230"/>
      <x:c r="Q210" s="230"/>
    </x:row>
    <x:row r="211">
      <x:c r="A211" s="230"/>
      <x:c r="B211" s="230"/>
      <x:c r="C211" s="230"/>
      <x:c r="D211" s="230"/>
      <x:c r="E211" s="231"/>
      <x:c r="F211" s="232"/>
      <x:c r="G211" s="230"/>
      <x:c r="H211" s="230"/>
      <x:c r="I211" s="230"/>
      <x:c r="J211" s="230"/>
      <x:c r="K211" s="230"/>
      <x:c r="L211" s="230"/>
      <x:c r="M211" s="230"/>
      <x:c r="N211" s="230"/>
      <x:c r="O211" s="230"/>
      <x:c r="P211" s="230"/>
      <x:c r="Q211" s="230"/>
    </x:row>
    <x:row r="212">
      <x:c r="A212" s="230"/>
      <x:c r="B212" s="230"/>
      <x:c r="C212" s="230"/>
      <x:c r="D212" s="230"/>
      <x:c r="E212" s="231"/>
      <x:c r="F212" s="232"/>
      <x:c r="G212" s="230"/>
      <x:c r="H212" s="230"/>
      <x:c r="I212" s="230"/>
      <x:c r="J212" s="230"/>
      <x:c r="K212" s="230"/>
      <x:c r="L212" s="230"/>
      <x:c r="M212" s="230"/>
      <x:c r="N212" s="230"/>
      <x:c r="O212" s="230"/>
      <x:c r="P212" s="230"/>
      <x:c r="Q212" s="230"/>
    </x:row>
    <x:row r="213">
      <x:c r="A213" s="230"/>
      <x:c r="B213" s="230"/>
      <x:c r="C213" s="230"/>
      <x:c r="D213" s="230"/>
      <x:c r="E213" s="231"/>
      <x:c r="F213" s="232"/>
      <x:c r="G213" s="230"/>
      <x:c r="H213" s="230"/>
      <x:c r="I213" s="230"/>
      <x:c r="J213" s="230"/>
      <x:c r="K213" s="230"/>
      <x:c r="L213" s="230"/>
      <x:c r="M213" s="230"/>
      <x:c r="N213" s="230"/>
      <x:c r="O213" s="230"/>
      <x:c r="P213" s="230"/>
      <x:c r="Q213" s="230"/>
    </x:row>
    <x:row r="214">
      <x:c r="A214" s="230"/>
      <x:c r="B214" s="230"/>
      <x:c r="C214" s="230"/>
      <x:c r="D214" s="230"/>
      <x:c r="E214" s="231"/>
      <x:c r="F214" s="232"/>
      <x:c r="G214" s="230"/>
      <x:c r="H214" s="230"/>
      <x:c r="I214" s="230"/>
      <x:c r="J214" s="230"/>
      <x:c r="K214" s="230"/>
      <x:c r="L214" s="230"/>
      <x:c r="M214" s="230"/>
      <x:c r="N214" s="230"/>
      <x:c r="O214" s="230"/>
      <x:c r="P214" s="230"/>
      <x:c r="Q214" s="230"/>
    </x:row>
    <x:row r="215">
      <x:c r="A215" s="230"/>
      <x:c r="B215" s="230"/>
      <x:c r="C215" s="230"/>
      <x:c r="D215" s="230"/>
      <x:c r="E215" s="231"/>
      <x:c r="F215" s="232"/>
      <x:c r="G215" s="230"/>
      <x:c r="H215" s="230"/>
      <x:c r="I215" s="230"/>
      <x:c r="J215" s="230"/>
      <x:c r="K215" s="230"/>
      <x:c r="L215" s="230"/>
      <x:c r="M215" s="230"/>
      <x:c r="N215" s="230"/>
      <x:c r="O215" s="230"/>
      <x:c r="P215" s="230"/>
      <x:c r="Q215" s="230"/>
    </x:row>
    <x:row r="216">
      <x:c r="A216" s="230"/>
      <x:c r="B216" s="230"/>
      <x:c r="C216" s="230"/>
      <x:c r="D216" s="230"/>
      <x:c r="E216" s="231"/>
      <x:c r="F216" s="232"/>
      <x:c r="G216" s="230"/>
      <x:c r="H216" s="230"/>
      <x:c r="I216" s="230"/>
      <x:c r="J216" s="230"/>
      <x:c r="K216" s="230"/>
      <x:c r="L216" s="230"/>
      <x:c r="M216" s="230"/>
      <x:c r="N216" s="230"/>
      <x:c r="O216" s="230"/>
      <x:c r="P216" s="230"/>
      <x:c r="Q216" s="230"/>
    </x:row>
    <x:row r="217">
      <x:c r="A217" s="230"/>
      <x:c r="B217" s="230"/>
      <x:c r="C217" s="230"/>
      <x:c r="D217" s="230"/>
      <x:c r="E217" s="231"/>
      <x:c r="F217" s="232"/>
      <x:c r="G217" s="230"/>
      <x:c r="H217" s="230"/>
      <x:c r="I217" s="230"/>
      <x:c r="J217" s="230"/>
      <x:c r="K217" s="230"/>
      <x:c r="L217" s="230"/>
      <x:c r="M217" s="230"/>
      <x:c r="N217" s="230"/>
      <x:c r="O217" s="230"/>
      <x:c r="P217" s="230"/>
      <x:c r="Q217" s="230"/>
    </x:row>
    <x:row r="218">
      <x:c r="A218" s="230"/>
      <x:c r="B218" s="230"/>
      <x:c r="C218" s="230"/>
      <x:c r="D218" s="230"/>
      <x:c r="E218" s="231"/>
      <x:c r="F218" s="232"/>
      <x:c r="G218" s="230"/>
      <x:c r="H218" s="230"/>
      <x:c r="I218" s="230"/>
      <x:c r="J218" s="230"/>
      <x:c r="K218" s="230"/>
      <x:c r="L218" s="230"/>
      <x:c r="M218" s="230"/>
      <x:c r="N218" s="230"/>
      <x:c r="O218" s="230"/>
      <x:c r="P218" s="230"/>
      <x:c r="Q218" s="230"/>
    </x:row>
    <x:row r="219">
      <x:c r="A219" s="230"/>
      <x:c r="B219" s="230"/>
      <x:c r="C219" s="230"/>
      <x:c r="D219" s="230"/>
      <x:c r="E219" s="231"/>
      <x:c r="F219" s="232"/>
      <x:c r="G219" s="230"/>
      <x:c r="H219" s="230"/>
      <x:c r="I219" s="230"/>
      <x:c r="J219" s="230"/>
      <x:c r="K219" s="230"/>
      <x:c r="L219" s="230"/>
      <x:c r="M219" s="230"/>
      <x:c r="N219" s="230"/>
      <x:c r="O219" s="230"/>
      <x:c r="P219" s="230"/>
      <x:c r="Q219" s="230"/>
    </x:row>
    <x:row r="220">
      <x:c r="A220" s="230"/>
      <x:c r="B220" s="230"/>
      <x:c r="C220" s="230"/>
      <x:c r="D220" s="230"/>
      <x:c r="E220" s="231"/>
      <x:c r="F220" s="232"/>
      <x:c r="G220" s="230"/>
      <x:c r="H220" s="230"/>
      <x:c r="I220" s="230"/>
      <x:c r="J220" s="230"/>
      <x:c r="K220" s="230"/>
      <x:c r="L220" s="230"/>
      <x:c r="M220" s="230"/>
      <x:c r="N220" s="230"/>
      <x:c r="O220" s="230"/>
      <x:c r="P220" s="230"/>
      <x:c r="Q220" s="230"/>
    </x:row>
    <x:row r="221">
      <x:c r="A221" s="230"/>
      <x:c r="B221" s="230"/>
      <x:c r="C221" s="230"/>
      <x:c r="D221" s="230"/>
      <x:c r="E221" s="231"/>
      <x:c r="F221" s="232"/>
      <x:c r="G221" s="230"/>
      <x:c r="H221" s="230"/>
      <x:c r="I221" s="230"/>
      <x:c r="J221" s="230"/>
      <x:c r="K221" s="230"/>
      <x:c r="L221" s="230"/>
      <x:c r="M221" s="230"/>
      <x:c r="N221" s="230"/>
      <x:c r="O221" s="230"/>
      <x:c r="P221" s="230"/>
      <x:c r="Q221" s="230"/>
    </x:row>
    <x:row r="222">
      <x:c r="A222" s="230"/>
      <x:c r="B222" s="230"/>
      <x:c r="C222" s="230"/>
      <x:c r="D222" s="230"/>
      <x:c r="E222" s="231"/>
      <x:c r="F222" s="232"/>
      <x:c r="G222" s="230"/>
      <x:c r="H222" s="230"/>
      <x:c r="I222" s="230"/>
      <x:c r="J222" s="230"/>
      <x:c r="K222" s="230"/>
      <x:c r="L222" s="230"/>
      <x:c r="M222" s="230"/>
      <x:c r="N222" s="230"/>
      <x:c r="O222" s="230"/>
      <x:c r="P222" s="230"/>
      <x:c r="Q222" s="230"/>
    </x:row>
    <x:row r="223">
      <x:c r="A223" s="230"/>
      <x:c r="B223" s="230"/>
      <x:c r="C223" s="230"/>
      <x:c r="D223" s="230"/>
      <x:c r="E223" s="231"/>
      <x:c r="F223" s="232"/>
      <x:c r="G223" s="230"/>
      <x:c r="H223" s="230"/>
      <x:c r="I223" s="230"/>
      <x:c r="J223" s="230"/>
      <x:c r="K223" s="230"/>
      <x:c r="L223" s="230"/>
      <x:c r="M223" s="230"/>
      <x:c r="N223" s="230"/>
      <x:c r="O223" s="230"/>
      <x:c r="P223" s="230"/>
      <x:c r="Q223" s="230"/>
    </x:row>
    <x:row r="224">
      <x:c r="A224" s="230"/>
      <x:c r="B224" s="230"/>
      <x:c r="C224" s="230"/>
      <x:c r="D224" s="230"/>
      <x:c r="E224" s="231"/>
      <x:c r="F224" s="232"/>
      <x:c r="G224" s="230"/>
      <x:c r="H224" s="230"/>
      <x:c r="I224" s="230"/>
      <x:c r="J224" s="230"/>
      <x:c r="K224" s="230"/>
      <x:c r="L224" s="230"/>
      <x:c r="M224" s="230"/>
      <x:c r="N224" s="230"/>
      <x:c r="O224" s="230"/>
      <x:c r="P224" s="230"/>
      <x:c r="Q224" s="230"/>
    </x:row>
    <x:row r="225">
      <x:c r="A225" s="230"/>
      <x:c r="B225" s="230"/>
      <x:c r="C225" s="230"/>
      <x:c r="D225" s="230"/>
      <x:c r="E225" s="231"/>
      <x:c r="F225" s="232"/>
      <x:c r="G225" s="230"/>
      <x:c r="H225" s="230"/>
      <x:c r="I225" s="230"/>
      <x:c r="J225" s="230"/>
      <x:c r="K225" s="230"/>
      <x:c r="L225" s="230"/>
      <x:c r="M225" s="230"/>
      <x:c r="N225" s="230"/>
      <x:c r="O225" s="230"/>
      <x:c r="P225" s="230"/>
      <x:c r="Q225" s="230"/>
    </x:row>
    <x:row r="226">
      <x:c r="A226" s="230"/>
      <x:c r="B226" s="230"/>
      <x:c r="C226" s="230"/>
      <x:c r="D226" s="230"/>
      <x:c r="E226" s="231"/>
      <x:c r="F226" s="232"/>
      <x:c r="G226" s="230"/>
      <x:c r="H226" s="230"/>
      <x:c r="I226" s="230"/>
      <x:c r="J226" s="230"/>
      <x:c r="K226" s="230"/>
      <x:c r="L226" s="230"/>
      <x:c r="M226" s="230"/>
      <x:c r="N226" s="230"/>
      <x:c r="O226" s="230"/>
      <x:c r="P226" s="230"/>
      <x:c r="Q226" s="230"/>
    </x:row>
    <x:row r="227">
      <x:c r="A227" s="230"/>
      <x:c r="B227" s="230"/>
      <x:c r="C227" s="230"/>
      <x:c r="D227" s="230"/>
      <x:c r="E227" s="231"/>
      <x:c r="F227" s="232"/>
      <x:c r="G227" s="230"/>
      <x:c r="H227" s="230"/>
      <x:c r="I227" s="230"/>
      <x:c r="J227" s="230"/>
      <x:c r="K227" s="230"/>
      <x:c r="L227" s="230"/>
      <x:c r="M227" s="230"/>
      <x:c r="N227" s="230"/>
      <x:c r="O227" s="230"/>
      <x:c r="P227" s="230"/>
      <x:c r="Q227" s="230"/>
    </x:row>
    <x:row r="228">
      <x:c r="A228" s="230"/>
      <x:c r="B228" s="230"/>
      <x:c r="C228" s="230"/>
      <x:c r="D228" s="230"/>
      <x:c r="E228" s="231"/>
      <x:c r="F228" s="232"/>
      <x:c r="G228" s="230"/>
      <x:c r="H228" s="230"/>
      <x:c r="I228" s="230"/>
      <x:c r="J228" s="230"/>
      <x:c r="K228" s="230"/>
      <x:c r="L228" s="230"/>
      <x:c r="M228" s="230"/>
      <x:c r="N228" s="230"/>
      <x:c r="O228" s="230"/>
      <x:c r="P228" s="230"/>
      <x:c r="Q228" s="230"/>
    </x:row>
    <x:row r="229">
      <x:c r="A229" s="230"/>
      <x:c r="B229" s="230"/>
      <x:c r="C229" s="230"/>
      <x:c r="D229" s="230"/>
      <x:c r="E229" s="231"/>
      <x:c r="F229" s="232"/>
      <x:c r="G229" s="230"/>
      <x:c r="H229" s="230"/>
      <x:c r="I229" s="230"/>
      <x:c r="J229" s="230"/>
      <x:c r="K229" s="230"/>
      <x:c r="L229" s="230"/>
      <x:c r="M229" s="230"/>
      <x:c r="N229" s="230"/>
      <x:c r="O229" s="230"/>
      <x:c r="P229" s="230"/>
      <x:c r="Q229" s="230"/>
    </x:row>
    <x:row r="230">
      <x:c r="A230" s="230"/>
      <x:c r="B230" s="230"/>
      <x:c r="C230" s="230"/>
      <x:c r="D230" s="230"/>
      <x:c r="E230" s="231"/>
      <x:c r="F230" s="232"/>
      <x:c r="G230" s="230"/>
      <x:c r="H230" s="230"/>
      <x:c r="I230" s="230"/>
      <x:c r="J230" s="230"/>
      <x:c r="K230" s="230"/>
      <x:c r="L230" s="230"/>
      <x:c r="M230" s="230"/>
      <x:c r="N230" s="230"/>
      <x:c r="O230" s="230"/>
      <x:c r="P230" s="230"/>
      <x:c r="Q230" s="230"/>
    </x:row>
    <x:row r="231">
      <x:c r="A231" s="230"/>
      <x:c r="B231" s="230"/>
      <x:c r="C231" s="230"/>
      <x:c r="D231" s="230"/>
      <x:c r="E231" s="231"/>
      <x:c r="F231" s="232"/>
      <x:c r="G231" s="230"/>
      <x:c r="H231" s="230"/>
      <x:c r="I231" s="230"/>
      <x:c r="J231" s="230"/>
      <x:c r="K231" s="230"/>
      <x:c r="L231" s="230"/>
      <x:c r="M231" s="230"/>
      <x:c r="N231" s="230"/>
      <x:c r="O231" s="230"/>
      <x:c r="P231" s="230"/>
      <x:c r="Q231" s="230"/>
    </x:row>
    <x:row r="232">
      <x:c r="A232" s="230"/>
      <x:c r="B232" s="230"/>
      <x:c r="C232" s="230"/>
      <x:c r="D232" s="230"/>
      <x:c r="E232" s="231"/>
      <x:c r="F232" s="232"/>
      <x:c r="G232" s="230"/>
      <x:c r="H232" s="230"/>
      <x:c r="I232" s="230"/>
      <x:c r="J232" s="230"/>
      <x:c r="K232" s="230"/>
      <x:c r="L232" s="230"/>
      <x:c r="M232" s="230"/>
      <x:c r="N232" s="230"/>
      <x:c r="O232" s="230"/>
      <x:c r="P232" s="230"/>
      <x:c r="Q232" s="230"/>
    </x:row>
    <x:row r="233">
      <x:c r="A233" s="230"/>
      <x:c r="B233" s="230"/>
      <x:c r="C233" s="230"/>
      <x:c r="D233" s="230"/>
      <x:c r="E233" s="231"/>
      <x:c r="F233" s="232"/>
      <x:c r="G233" s="230"/>
      <x:c r="H233" s="230"/>
      <x:c r="I233" s="230"/>
      <x:c r="J233" s="230"/>
      <x:c r="K233" s="230"/>
      <x:c r="L233" s="230"/>
      <x:c r="M233" s="230"/>
      <x:c r="N233" s="230"/>
      <x:c r="O233" s="230"/>
      <x:c r="P233" s="230"/>
      <x:c r="Q233" s="230"/>
    </x:row>
    <x:row r="234">
      <x:c r="A234" s="230"/>
      <x:c r="B234" s="230"/>
      <x:c r="C234" s="230"/>
      <x:c r="D234" s="230"/>
      <x:c r="E234" s="231"/>
      <x:c r="F234" s="232"/>
      <x:c r="G234" s="230"/>
      <x:c r="H234" s="230"/>
      <x:c r="I234" s="230"/>
      <x:c r="J234" s="230"/>
      <x:c r="K234" s="230"/>
      <x:c r="L234" s="230"/>
      <x:c r="M234" s="230"/>
      <x:c r="N234" s="230"/>
      <x:c r="O234" s="230"/>
      <x:c r="P234" s="230"/>
      <x:c r="Q234" s="230"/>
    </x:row>
    <x:row r="235">
      <x:c r="A235" s="230"/>
      <x:c r="B235" s="230"/>
      <x:c r="C235" s="230"/>
      <x:c r="D235" s="230"/>
      <x:c r="E235" s="231"/>
      <x:c r="F235" s="232"/>
      <x:c r="G235" s="230"/>
      <x:c r="H235" s="230"/>
      <x:c r="I235" s="230"/>
      <x:c r="J235" s="230"/>
      <x:c r="K235" s="230"/>
      <x:c r="L235" s="230"/>
      <x:c r="M235" s="230"/>
      <x:c r="N235" s="230"/>
      <x:c r="O235" s="230"/>
      <x:c r="P235" s="230"/>
      <x:c r="Q235" s="230"/>
    </x:row>
    <x:row r="236">
      <x:c r="A236" s="230"/>
      <x:c r="B236" s="230"/>
      <x:c r="C236" s="230"/>
      <x:c r="D236" s="230"/>
      <x:c r="E236" s="231"/>
      <x:c r="F236" s="232"/>
      <x:c r="G236" s="230"/>
      <x:c r="H236" s="230"/>
      <x:c r="I236" s="230"/>
      <x:c r="J236" s="230"/>
      <x:c r="K236" s="230"/>
      <x:c r="L236" s="230"/>
      <x:c r="M236" s="230"/>
      <x:c r="N236" s="230"/>
      <x:c r="O236" s="230"/>
      <x:c r="P236" s="230"/>
      <x:c r="Q236" s="230"/>
    </x:row>
    <x:row r="237">
      <x:c r="A237" s="230"/>
      <x:c r="B237" s="230"/>
      <x:c r="C237" s="230"/>
      <x:c r="D237" s="230"/>
      <x:c r="E237" s="231"/>
      <x:c r="F237" s="232"/>
      <x:c r="G237" s="230"/>
      <x:c r="H237" s="230"/>
      <x:c r="I237" s="230"/>
      <x:c r="J237" s="230"/>
      <x:c r="K237" s="230"/>
      <x:c r="L237" s="230"/>
      <x:c r="M237" s="230"/>
      <x:c r="N237" s="230"/>
      <x:c r="O237" s="230"/>
      <x:c r="P237" s="230"/>
      <x:c r="Q237" s="230"/>
    </x:row>
    <x:row r="238">
      <x:c r="A238" s="230"/>
      <x:c r="B238" s="230"/>
      <x:c r="C238" s="230"/>
      <x:c r="D238" s="230"/>
      <x:c r="E238" s="231"/>
      <x:c r="F238" s="232"/>
      <x:c r="G238" s="230"/>
      <x:c r="H238" s="230"/>
      <x:c r="I238" s="230"/>
      <x:c r="J238" s="230"/>
      <x:c r="K238" s="230"/>
      <x:c r="L238" s="230"/>
      <x:c r="M238" s="230"/>
      <x:c r="N238" s="230"/>
      <x:c r="O238" s="230"/>
      <x:c r="P238" s="230"/>
      <x:c r="Q238" s="230"/>
    </x:row>
    <x:row r="239">
      <x:c r="A239" s="230"/>
      <x:c r="B239" s="230"/>
      <x:c r="C239" s="230"/>
      <x:c r="D239" s="230"/>
      <x:c r="E239" s="231"/>
      <x:c r="F239" s="232"/>
      <x:c r="G239" s="230"/>
      <x:c r="H239" s="230"/>
      <x:c r="I239" s="230"/>
      <x:c r="J239" s="230"/>
      <x:c r="K239" s="230"/>
      <x:c r="L239" s="230"/>
      <x:c r="M239" s="230"/>
      <x:c r="N239" s="230"/>
      <x:c r="O239" s="230"/>
      <x:c r="P239" s="230"/>
      <x:c r="Q239" s="230"/>
    </x:row>
    <x:row r="240">
      <x:c r="A240" s="230"/>
      <x:c r="B240" s="230"/>
      <x:c r="C240" s="230"/>
      <x:c r="D240" s="230"/>
      <x:c r="E240" s="231"/>
      <x:c r="F240" s="232"/>
      <x:c r="G240" s="230"/>
      <x:c r="H240" s="230"/>
      <x:c r="I240" s="230"/>
      <x:c r="J240" s="230"/>
      <x:c r="K240" s="230"/>
      <x:c r="L240" s="230"/>
      <x:c r="M240" s="230"/>
      <x:c r="N240" s="230"/>
      <x:c r="O240" s="230"/>
      <x:c r="P240" s="230"/>
      <x:c r="Q240" s="230"/>
    </x:row>
    <x:row r="241">
      <x:c r="A241" s="230"/>
      <x:c r="B241" s="230"/>
      <x:c r="C241" s="230"/>
      <x:c r="D241" s="230"/>
      <x:c r="E241" s="231"/>
      <x:c r="F241" s="232"/>
      <x:c r="G241" s="230"/>
      <x:c r="H241" s="230"/>
      <x:c r="I241" s="230"/>
      <x:c r="J241" s="230"/>
      <x:c r="K241" s="230"/>
      <x:c r="L241" s="230"/>
      <x:c r="M241" s="230"/>
      <x:c r="N241" s="230"/>
      <x:c r="O241" s="230"/>
      <x:c r="P241" s="230"/>
      <x:c r="Q241" s="230"/>
    </x:row>
    <x:row r="242">
      <x:c r="A242" s="230"/>
      <x:c r="B242" s="230"/>
      <x:c r="C242" s="230"/>
      <x:c r="D242" s="230"/>
      <x:c r="E242" s="231"/>
      <x:c r="F242" s="232"/>
      <x:c r="G242" s="230"/>
      <x:c r="H242" s="230"/>
      <x:c r="I242" s="230"/>
      <x:c r="J242" s="230"/>
      <x:c r="K242" s="230"/>
      <x:c r="L242" s="230"/>
      <x:c r="M242" s="230"/>
      <x:c r="N242" s="230"/>
      <x:c r="O242" s="230"/>
      <x:c r="P242" s="230"/>
      <x:c r="Q242" s="230"/>
    </x:row>
    <x:row r="243">
      <x:c r="A243" s="230"/>
      <x:c r="B243" s="230"/>
      <x:c r="C243" s="230"/>
      <x:c r="D243" s="230"/>
      <x:c r="E243" s="231"/>
      <x:c r="F243" s="232"/>
      <x:c r="G243" s="230"/>
      <x:c r="H243" s="230"/>
      <x:c r="I243" s="230"/>
      <x:c r="J243" s="230"/>
      <x:c r="K243" s="230"/>
      <x:c r="L243" s="230"/>
      <x:c r="M243" s="230"/>
      <x:c r="N243" s="230"/>
      <x:c r="O243" s="230"/>
      <x:c r="P243" s="230"/>
      <x:c r="Q243" s="230"/>
    </x:row>
    <x:row r="244">
      <x:c r="A244" s="230"/>
      <x:c r="B244" s="230"/>
      <x:c r="C244" s="230"/>
      <x:c r="D244" s="230"/>
      <x:c r="E244" s="231"/>
      <x:c r="F244" s="232"/>
      <x:c r="G244" s="230"/>
      <x:c r="H244" s="230"/>
      <x:c r="I244" s="230"/>
      <x:c r="J244" s="230"/>
      <x:c r="K244" s="230"/>
      <x:c r="L244" s="230"/>
      <x:c r="M244" s="230"/>
      <x:c r="N244" s="230"/>
      <x:c r="O244" s="230"/>
      <x:c r="P244" s="230"/>
      <x:c r="Q244" s="230"/>
    </x:row>
    <x:row r="245">
      <x:c r="A245" s="230"/>
      <x:c r="B245" s="230"/>
      <x:c r="C245" s="230"/>
      <x:c r="D245" s="230"/>
      <x:c r="E245" s="231"/>
      <x:c r="F245" s="232"/>
      <x:c r="G245" s="230"/>
      <x:c r="H245" s="230"/>
      <x:c r="I245" s="230"/>
      <x:c r="J245" s="230"/>
      <x:c r="K245" s="230"/>
      <x:c r="L245" s="230"/>
      <x:c r="M245" s="230"/>
      <x:c r="N245" s="230"/>
      <x:c r="O245" s="230"/>
      <x:c r="P245" s="230"/>
      <x:c r="Q245" s="230"/>
    </x:row>
    <x:row r="246">
      <x:c r="A246" s="230"/>
      <x:c r="B246" s="230"/>
      <x:c r="C246" s="230"/>
      <x:c r="D246" s="230"/>
      <x:c r="E246" s="231"/>
      <x:c r="F246" s="232"/>
      <x:c r="G246" s="230"/>
      <x:c r="H246" s="230"/>
      <x:c r="I246" s="230"/>
      <x:c r="J246" s="230"/>
      <x:c r="K246" s="230"/>
      <x:c r="L246" s="230"/>
      <x:c r="M246" s="230"/>
      <x:c r="N246" s="230"/>
      <x:c r="O246" s="230"/>
      <x:c r="P246" s="230"/>
      <x:c r="Q246" s="230"/>
    </x:row>
    <x:row r="247">
      <x:c r="A247" s="230"/>
      <x:c r="B247" s="230"/>
      <x:c r="C247" s="230"/>
      <x:c r="D247" s="230"/>
      <x:c r="E247" s="231"/>
      <x:c r="F247" s="232"/>
      <x:c r="G247" s="230"/>
      <x:c r="H247" s="230"/>
      <x:c r="I247" s="230"/>
      <x:c r="J247" s="230"/>
      <x:c r="K247" s="230"/>
      <x:c r="L247" s="230"/>
      <x:c r="M247" s="230"/>
      <x:c r="N247" s="230"/>
      <x:c r="O247" s="230"/>
      <x:c r="P247" s="230"/>
      <x:c r="Q247" s="230"/>
    </x:row>
    <x:row r="248">
      <x:c r="A248" s="230"/>
      <x:c r="B248" s="230"/>
      <x:c r="C248" s="230"/>
      <x:c r="D248" s="230"/>
      <x:c r="E248" s="231"/>
      <x:c r="F248" s="232"/>
      <x:c r="G248" s="230"/>
      <x:c r="H248" s="230"/>
      <x:c r="I248" s="230"/>
      <x:c r="J248" s="230"/>
      <x:c r="K248" s="230"/>
      <x:c r="L248" s="230"/>
      <x:c r="M248" s="230"/>
      <x:c r="N248" s="230"/>
      <x:c r="O248" s="230"/>
      <x:c r="P248" s="230"/>
      <x:c r="Q248" s="230"/>
    </x:row>
    <x:row r="249">
      <x:c r="A249" s="230"/>
      <x:c r="B249" s="230"/>
      <x:c r="C249" s="230"/>
      <x:c r="D249" s="230"/>
      <x:c r="E249" s="231"/>
      <x:c r="F249" s="232"/>
      <x:c r="G249" s="230"/>
      <x:c r="H249" s="230"/>
      <x:c r="I249" s="230"/>
      <x:c r="J249" s="230"/>
      <x:c r="K249" s="230"/>
      <x:c r="L249" s="230"/>
      <x:c r="M249" s="230"/>
      <x:c r="N249" s="230"/>
      <x:c r="O249" s="230"/>
      <x:c r="P249" s="230"/>
      <x:c r="Q249" s="230"/>
    </x:row>
    <x:row r="250">
      <x:c r="A250" s="230"/>
      <x:c r="B250" s="230"/>
      <x:c r="C250" s="230"/>
      <x:c r="D250" s="230"/>
      <x:c r="E250" s="231"/>
      <x:c r="F250" s="232"/>
      <x:c r="G250" s="230"/>
      <x:c r="H250" s="230"/>
      <x:c r="I250" s="230"/>
      <x:c r="J250" s="230"/>
      <x:c r="K250" s="230"/>
      <x:c r="L250" s="230"/>
      <x:c r="M250" s="230"/>
      <x:c r="N250" s="230"/>
      <x:c r="O250" s="230"/>
      <x:c r="P250" s="230"/>
      <x:c r="Q250" s="230"/>
    </x:row>
    <x:row r="251">
      <x:c r="A251" s="230"/>
      <x:c r="B251" s="230"/>
      <x:c r="C251" s="230"/>
      <x:c r="D251" s="230"/>
      <x:c r="E251" s="231"/>
      <x:c r="F251" s="232"/>
      <x:c r="G251" s="230"/>
      <x:c r="H251" s="230"/>
      <x:c r="I251" s="230"/>
      <x:c r="J251" s="230"/>
      <x:c r="K251" s="230"/>
      <x:c r="L251" s="230"/>
      <x:c r="M251" s="230"/>
      <x:c r="N251" s="230"/>
      <x:c r="O251" s="230"/>
      <x:c r="P251" s="230"/>
      <x:c r="Q251" s="230"/>
    </x:row>
    <x:row r="252">
      <x:c r="A252" s="230"/>
      <x:c r="B252" s="230"/>
      <x:c r="C252" s="230"/>
      <x:c r="D252" s="230"/>
      <x:c r="E252" s="231"/>
      <x:c r="F252" s="232"/>
      <x:c r="G252" s="230"/>
      <x:c r="H252" s="230"/>
      <x:c r="I252" s="230"/>
      <x:c r="J252" s="230"/>
      <x:c r="K252" s="230"/>
      <x:c r="L252" s="230"/>
      <x:c r="M252" s="230"/>
      <x:c r="N252" s="230"/>
      <x:c r="O252" s="230"/>
      <x:c r="P252" s="230"/>
      <x:c r="Q252" s="230"/>
    </x:row>
    <x:row r="253">
      <x:c r="A253" s="230"/>
      <x:c r="B253" s="230"/>
      <x:c r="C253" s="230"/>
      <x:c r="D253" s="230"/>
      <x:c r="E253" s="231"/>
      <x:c r="F253" s="232"/>
      <x:c r="G253" s="230"/>
      <x:c r="H253" s="230"/>
      <x:c r="I253" s="230"/>
      <x:c r="J253" s="230"/>
      <x:c r="K253" s="230"/>
      <x:c r="L253" s="230"/>
      <x:c r="M253" s="230"/>
      <x:c r="N253" s="230"/>
      <x:c r="O253" s="230"/>
      <x:c r="P253" s="230"/>
      <x:c r="Q253" s="230"/>
    </x:row>
    <x:row r="254">
      <x:c r="A254" s="230"/>
      <x:c r="B254" s="230"/>
      <x:c r="C254" s="230"/>
      <x:c r="D254" s="230"/>
      <x:c r="E254" s="231"/>
      <x:c r="F254" s="232"/>
      <x:c r="G254" s="230"/>
      <x:c r="H254" s="230"/>
      <x:c r="I254" s="230"/>
      <x:c r="J254" s="230"/>
      <x:c r="K254" s="230"/>
      <x:c r="L254" s="230"/>
      <x:c r="M254" s="230"/>
      <x:c r="N254" s="230"/>
      <x:c r="O254" s="230"/>
      <x:c r="P254" s="230"/>
      <x:c r="Q254" s="230"/>
    </x:row>
    <x:row r="255">
      <x:c r="A255" s="230"/>
      <x:c r="B255" s="230"/>
      <x:c r="C255" s="230"/>
      <x:c r="D255" s="230"/>
      <x:c r="E255" s="231"/>
      <x:c r="F255" s="232"/>
      <x:c r="G255" s="230"/>
      <x:c r="H255" s="230"/>
      <x:c r="I255" s="230"/>
      <x:c r="J255" s="230"/>
      <x:c r="K255" s="230"/>
      <x:c r="L255" s="230"/>
      <x:c r="M255" s="230"/>
      <x:c r="N255" s="230"/>
      <x:c r="O255" s="230"/>
      <x:c r="P255" s="230"/>
      <x:c r="Q255" s="230"/>
    </x:row>
    <x:row r="256">
      <x:c r="A256" s="230"/>
      <x:c r="B256" s="230"/>
      <x:c r="C256" s="230"/>
      <x:c r="D256" s="230"/>
      <x:c r="E256" s="231"/>
      <x:c r="F256" s="232"/>
      <x:c r="G256" s="230"/>
      <x:c r="H256" s="230"/>
      <x:c r="I256" s="230"/>
      <x:c r="J256" s="230"/>
      <x:c r="K256" s="230"/>
      <x:c r="L256" s="230"/>
      <x:c r="M256" s="230"/>
      <x:c r="N256" s="230"/>
      <x:c r="O256" s="230"/>
      <x:c r="P256" s="230"/>
      <x:c r="Q256" s="230"/>
    </x:row>
    <x:row r="257">
      <x:c r="A257" s="230"/>
      <x:c r="B257" s="230"/>
      <x:c r="C257" s="230"/>
      <x:c r="D257" s="230"/>
      <x:c r="E257" s="231"/>
      <x:c r="F257" s="232"/>
      <x:c r="G257" s="230"/>
      <x:c r="H257" s="230"/>
      <x:c r="I257" s="230"/>
      <x:c r="J257" s="230"/>
      <x:c r="K257" s="230"/>
      <x:c r="L257" s="230"/>
      <x:c r="M257" s="230"/>
      <x:c r="N257" s="230"/>
      <x:c r="O257" s="230"/>
      <x:c r="P257" s="230"/>
      <x:c r="Q257" s="230"/>
    </x:row>
    <x:row r="258">
      <x:c r="A258" s="230"/>
      <x:c r="B258" s="230"/>
      <x:c r="C258" s="230"/>
      <x:c r="D258" s="230"/>
      <x:c r="E258" s="231"/>
      <x:c r="F258" s="232"/>
      <x:c r="G258" s="230"/>
      <x:c r="H258" s="230"/>
      <x:c r="I258" s="230"/>
      <x:c r="J258" s="230"/>
      <x:c r="K258" s="230"/>
      <x:c r="L258" s="230"/>
      <x:c r="M258" s="230"/>
      <x:c r="N258" s="230"/>
      <x:c r="O258" s="230"/>
      <x:c r="P258" s="230"/>
      <x:c r="Q258" s="230"/>
    </x:row>
    <x:row r="259">
      <x:c r="A259" s="230"/>
      <x:c r="B259" s="230"/>
      <x:c r="C259" s="230"/>
      <x:c r="D259" s="230"/>
      <x:c r="E259" s="231"/>
      <x:c r="F259" s="232"/>
      <x:c r="G259" s="230"/>
      <x:c r="H259" s="230"/>
      <x:c r="I259" s="230"/>
      <x:c r="J259" s="230"/>
      <x:c r="K259" s="230"/>
      <x:c r="L259" s="230"/>
      <x:c r="M259" s="230"/>
      <x:c r="N259" s="230"/>
      <x:c r="O259" s="230"/>
      <x:c r="P259" s="230"/>
      <x:c r="Q259" s="230"/>
    </x:row>
    <x:row r="260">
      <x:c r="A260" s="230"/>
      <x:c r="B260" s="230"/>
      <x:c r="C260" s="230"/>
      <x:c r="D260" s="230"/>
      <x:c r="E260" s="231"/>
      <x:c r="F260" s="232"/>
      <x:c r="G260" s="230"/>
      <x:c r="H260" s="230"/>
      <x:c r="I260" s="230"/>
      <x:c r="J260" s="230"/>
      <x:c r="K260" s="230"/>
      <x:c r="L260" s="230"/>
      <x:c r="M260" s="230"/>
      <x:c r="N260" s="230"/>
      <x:c r="O260" s="230"/>
      <x:c r="P260" s="230"/>
      <x:c r="Q260" s="230"/>
    </x:row>
    <x:row r="261">
      <x:c r="A261" s="230"/>
      <x:c r="B261" s="230"/>
      <x:c r="C261" s="230"/>
      <x:c r="D261" s="230"/>
      <x:c r="E261" s="231"/>
      <x:c r="F261" s="232"/>
      <x:c r="G261" s="230"/>
      <x:c r="H261" s="230"/>
      <x:c r="I261" s="230"/>
      <x:c r="J261" s="230"/>
      <x:c r="K261" s="230"/>
      <x:c r="L261" s="230"/>
      <x:c r="M261" s="230"/>
      <x:c r="N261" s="230"/>
      <x:c r="O261" s="230"/>
      <x:c r="P261" s="230"/>
      <x:c r="Q261" s="230"/>
    </x:row>
    <x:row r="262">
      <x:c r="A262" s="230"/>
      <x:c r="B262" s="230"/>
      <x:c r="C262" s="230"/>
      <x:c r="D262" s="230"/>
      <x:c r="E262" s="231"/>
      <x:c r="F262" s="232"/>
      <x:c r="G262" s="230"/>
      <x:c r="H262" s="230"/>
      <x:c r="I262" s="230"/>
      <x:c r="J262" s="230"/>
      <x:c r="K262" s="230"/>
      <x:c r="L262" s="230"/>
      <x:c r="M262" s="230"/>
      <x:c r="N262" s="230"/>
      <x:c r="O262" s="230"/>
      <x:c r="P262" s="230"/>
      <x:c r="Q262" s="230"/>
    </x:row>
    <x:row r="263">
      <x:c r="A263" s="230"/>
      <x:c r="B263" s="230"/>
      <x:c r="C263" s="230"/>
      <x:c r="D263" s="230"/>
      <x:c r="E263" s="231"/>
      <x:c r="F263" s="232"/>
      <x:c r="G263" s="230"/>
      <x:c r="H263" s="230"/>
      <x:c r="I263" s="230"/>
      <x:c r="J263" s="230"/>
      <x:c r="K263" s="230"/>
      <x:c r="L263" s="230"/>
      <x:c r="M263" s="230"/>
      <x:c r="N263" s="230"/>
      <x:c r="O263" s="230"/>
      <x:c r="P263" s="230"/>
      <x:c r="Q263" s="230"/>
    </x:row>
    <x:row r="264">
      <x:c r="A264" s="230"/>
      <x:c r="B264" s="230"/>
      <x:c r="C264" s="230"/>
      <x:c r="D264" s="230"/>
      <x:c r="E264" s="231"/>
      <x:c r="F264" s="232"/>
      <x:c r="G264" s="230"/>
      <x:c r="H264" s="230"/>
      <x:c r="I264" s="230"/>
      <x:c r="J264" s="230"/>
      <x:c r="K264" s="230"/>
      <x:c r="L264" s="230"/>
      <x:c r="M264" s="230"/>
      <x:c r="N264" s="230"/>
      <x:c r="O264" s="230"/>
      <x:c r="P264" s="230"/>
      <x:c r="Q264" s="230"/>
    </x:row>
    <x:row r="265">
      <x:c r="A265" s="230"/>
      <x:c r="B265" s="230"/>
      <x:c r="C265" s="230"/>
      <x:c r="D265" s="230"/>
      <x:c r="E265" s="231"/>
      <x:c r="F265" s="232"/>
      <x:c r="G265" s="230"/>
      <x:c r="H265" s="230"/>
      <x:c r="I265" s="230"/>
      <x:c r="J265" s="230"/>
      <x:c r="K265" s="230"/>
      <x:c r="L265" s="230"/>
      <x:c r="M265" s="230"/>
      <x:c r="N265" s="230"/>
      <x:c r="O265" s="230"/>
      <x:c r="P265" s="230"/>
      <x:c r="Q265" s="230"/>
    </x:row>
    <x:row r="266">
      <x:c r="A266" s="230"/>
      <x:c r="B266" s="230"/>
      <x:c r="C266" s="230"/>
      <x:c r="D266" s="230"/>
      <x:c r="E266" s="231"/>
      <x:c r="F266" s="232"/>
      <x:c r="G266" s="230"/>
      <x:c r="H266" s="230"/>
      <x:c r="I266" s="230"/>
      <x:c r="J266" s="230"/>
      <x:c r="K266" s="230"/>
      <x:c r="L266" s="230"/>
      <x:c r="M266" s="230"/>
      <x:c r="N266" s="230"/>
      <x:c r="O266" s="230"/>
      <x:c r="P266" s="230"/>
      <x:c r="Q266" s="230"/>
    </x:row>
    <x:row r="267">
      <x:c r="A267" s="230"/>
      <x:c r="B267" s="230"/>
      <x:c r="C267" s="230"/>
      <x:c r="D267" s="230"/>
      <x:c r="E267" s="231"/>
      <x:c r="F267" s="232"/>
      <x:c r="G267" s="230"/>
      <x:c r="H267" s="230"/>
      <x:c r="I267" s="230"/>
      <x:c r="J267" s="230"/>
      <x:c r="K267" s="230"/>
      <x:c r="L267" s="230"/>
      <x:c r="M267" s="230"/>
      <x:c r="N267" s="230"/>
      <x:c r="O267" s="230"/>
      <x:c r="P267" s="230"/>
      <x:c r="Q267" s="230"/>
    </x:row>
    <x:row r="268">
      <x:c r="A268" s="230"/>
      <x:c r="B268" s="230"/>
      <x:c r="C268" s="230"/>
      <x:c r="D268" s="230"/>
      <x:c r="E268" s="231"/>
      <x:c r="F268" s="232"/>
      <x:c r="G268" s="230"/>
      <x:c r="H268" s="230"/>
      <x:c r="I268" s="230"/>
      <x:c r="J268" s="230"/>
      <x:c r="K268" s="230"/>
      <x:c r="L268" s="230"/>
      <x:c r="M268" s="230"/>
      <x:c r="N268" s="230"/>
      <x:c r="O268" s="230"/>
      <x:c r="P268" s="230"/>
      <x:c r="Q268" s="230"/>
    </x:row>
    <x:row r="269">
      <x:c r="A269" s="230"/>
      <x:c r="B269" s="230"/>
      <x:c r="C269" s="230"/>
      <x:c r="D269" s="230"/>
      <x:c r="E269" s="231"/>
      <x:c r="F269" s="232"/>
      <x:c r="G269" s="230"/>
      <x:c r="H269" s="230"/>
      <x:c r="I269" s="230"/>
      <x:c r="J269" s="230"/>
      <x:c r="K269" s="230"/>
      <x:c r="L269" s="230"/>
      <x:c r="M269" s="230"/>
      <x:c r="N269" s="230"/>
      <x:c r="O269" s="230"/>
      <x:c r="P269" s="230"/>
      <x:c r="Q269" s="230"/>
    </x:row>
    <x:row r="270">
      <x:c r="A270" s="230"/>
      <x:c r="B270" s="230"/>
      <x:c r="C270" s="230"/>
      <x:c r="D270" s="230"/>
      <x:c r="E270" s="231"/>
      <x:c r="F270" s="232"/>
      <x:c r="G270" s="230"/>
      <x:c r="H270" s="230"/>
      <x:c r="I270" s="230"/>
      <x:c r="J270" s="230"/>
      <x:c r="K270" s="230"/>
      <x:c r="L270" s="230"/>
      <x:c r="M270" s="230"/>
      <x:c r="N270" s="230"/>
      <x:c r="O270" s="230"/>
      <x:c r="P270" s="230"/>
      <x:c r="Q270" s="230"/>
    </x:row>
    <x:row r="271">
      <x:c r="A271" s="230"/>
      <x:c r="B271" s="230"/>
      <x:c r="C271" s="230"/>
      <x:c r="D271" s="230"/>
      <x:c r="E271" s="231"/>
      <x:c r="F271" s="232"/>
      <x:c r="G271" s="230"/>
      <x:c r="H271" s="230"/>
      <x:c r="I271" s="230"/>
      <x:c r="J271" s="230"/>
      <x:c r="K271" s="230"/>
      <x:c r="L271" s="230"/>
      <x:c r="M271" s="230"/>
      <x:c r="N271" s="230"/>
      <x:c r="O271" s="230"/>
      <x:c r="P271" s="230"/>
      <x:c r="Q271" s="230"/>
    </x:row>
    <x:row r="272">
      <x:c r="A272" s="230"/>
      <x:c r="B272" s="230"/>
      <x:c r="C272" s="230"/>
      <x:c r="D272" s="230"/>
      <x:c r="E272" s="231"/>
      <x:c r="F272" s="232"/>
      <x:c r="G272" s="230"/>
      <x:c r="H272" s="230"/>
      <x:c r="I272" s="230"/>
      <x:c r="J272" s="230"/>
      <x:c r="K272" s="230"/>
      <x:c r="L272" s="230"/>
      <x:c r="M272" s="230"/>
      <x:c r="N272" s="230"/>
      <x:c r="O272" s="230"/>
      <x:c r="P272" s="230"/>
      <x:c r="Q272" s="230"/>
    </x:row>
    <x:row r="273">
      <x:c r="A273" s="230"/>
      <x:c r="B273" s="230"/>
      <x:c r="C273" s="230"/>
      <x:c r="D273" s="230"/>
      <x:c r="E273" s="231"/>
      <x:c r="F273" s="232"/>
      <x:c r="G273" s="230"/>
      <x:c r="H273" s="230"/>
      <x:c r="I273" s="230"/>
      <x:c r="J273" s="230"/>
      <x:c r="K273" s="230"/>
      <x:c r="L273" s="230"/>
      <x:c r="M273" s="230"/>
      <x:c r="N273" s="230"/>
      <x:c r="O273" s="230"/>
      <x:c r="P273" s="230"/>
      <x:c r="Q273" s="230"/>
    </x:row>
    <x:row r="274">
      <x:c r="A274" s="230"/>
      <x:c r="B274" s="230"/>
      <x:c r="C274" s="230"/>
      <x:c r="D274" s="230"/>
      <x:c r="E274" s="231"/>
      <x:c r="F274" s="232"/>
      <x:c r="G274" s="230"/>
      <x:c r="H274" s="230"/>
      <x:c r="I274" s="230"/>
      <x:c r="J274" s="230"/>
      <x:c r="K274" s="230"/>
      <x:c r="L274" s="230"/>
      <x:c r="M274" s="230"/>
      <x:c r="N274" s="230"/>
      <x:c r="O274" s="230"/>
      <x:c r="P274" s="230"/>
      <x:c r="Q274" s="230"/>
    </x:row>
    <x:row r="275">
      <x:c r="A275" s="230"/>
      <x:c r="B275" s="230"/>
      <x:c r="C275" s="230"/>
      <x:c r="D275" s="230"/>
      <x:c r="E275" s="231"/>
      <x:c r="F275" s="232"/>
      <x:c r="G275" s="230"/>
      <x:c r="H275" s="230"/>
      <x:c r="I275" s="230"/>
      <x:c r="J275" s="230"/>
      <x:c r="K275" s="230"/>
      <x:c r="L275" s="230"/>
      <x:c r="M275" s="230"/>
      <x:c r="N275" s="230"/>
      <x:c r="O275" s="230"/>
      <x:c r="P275" s="230"/>
      <x:c r="Q275" s="230"/>
    </x:row>
    <x:row r="276">
      <x:c r="A276" s="230"/>
      <x:c r="B276" s="230"/>
      <x:c r="C276" s="230"/>
      <x:c r="D276" s="230"/>
      <x:c r="E276" s="231"/>
      <x:c r="F276" s="232"/>
      <x:c r="G276" s="230"/>
      <x:c r="H276" s="230"/>
      <x:c r="I276" s="230"/>
      <x:c r="J276" s="230"/>
      <x:c r="K276" s="230"/>
      <x:c r="L276" s="230"/>
      <x:c r="M276" s="230"/>
      <x:c r="N276" s="230"/>
      <x:c r="O276" s="230"/>
      <x:c r="P276" s="230"/>
      <x:c r="Q276" s="230"/>
    </x:row>
    <x:row r="277">
      <x:c r="A277" s="230"/>
      <x:c r="B277" s="230"/>
      <x:c r="C277" s="230"/>
      <x:c r="D277" s="230"/>
      <x:c r="E277" s="231"/>
      <x:c r="F277" s="232"/>
      <x:c r="G277" s="230"/>
      <x:c r="H277" s="230"/>
      <x:c r="I277" s="230"/>
      <x:c r="J277" s="230"/>
      <x:c r="K277" s="230"/>
      <x:c r="L277" s="230"/>
      <x:c r="M277" s="230"/>
      <x:c r="N277" s="230"/>
      <x:c r="O277" s="230"/>
      <x:c r="P277" s="230"/>
      <x:c r="Q277" s="230"/>
    </x:row>
    <x:row r="278">
      <x:c r="A278" s="230"/>
      <x:c r="B278" s="230"/>
      <x:c r="C278" s="230"/>
      <x:c r="D278" s="230"/>
      <x:c r="E278" s="231"/>
      <x:c r="F278" s="232"/>
      <x:c r="G278" s="230"/>
      <x:c r="H278" s="230"/>
      <x:c r="I278" s="230"/>
      <x:c r="J278" s="230"/>
      <x:c r="K278" s="230"/>
      <x:c r="L278" s="230"/>
      <x:c r="M278" s="230"/>
      <x:c r="N278" s="230"/>
      <x:c r="O278" s="230"/>
      <x:c r="P278" s="230"/>
      <x:c r="Q278" s="230"/>
    </x:row>
    <x:row r="279">
      <x:c r="A279" s="230"/>
      <x:c r="B279" s="230"/>
      <x:c r="C279" s="230"/>
      <x:c r="D279" s="230"/>
      <x:c r="E279" s="231"/>
      <x:c r="F279" s="232"/>
      <x:c r="G279" s="230"/>
      <x:c r="H279" s="230"/>
      <x:c r="I279" s="230"/>
      <x:c r="J279" s="230"/>
      <x:c r="K279" s="230"/>
      <x:c r="L279" s="230"/>
      <x:c r="M279" s="230"/>
      <x:c r="N279" s="230"/>
      <x:c r="O279" s="230"/>
      <x:c r="P279" s="230"/>
      <x:c r="Q279" s="230"/>
    </x:row>
    <x:row r="280">
      <x:c r="A280" s="230"/>
      <x:c r="B280" s="230"/>
      <x:c r="C280" s="230"/>
      <x:c r="D280" s="230"/>
      <x:c r="E280" s="231"/>
      <x:c r="F280" s="232"/>
      <x:c r="G280" s="230"/>
      <x:c r="H280" s="230"/>
      <x:c r="I280" s="230"/>
      <x:c r="J280" s="230"/>
      <x:c r="K280" s="230"/>
      <x:c r="L280" s="230"/>
      <x:c r="M280" s="230"/>
      <x:c r="N280" s="230"/>
      <x:c r="O280" s="230"/>
      <x:c r="P280" s="230"/>
      <x:c r="Q280" s="230"/>
    </x:row>
    <x:row r="281">
      <x:c r="A281" s="230"/>
      <x:c r="B281" s="230"/>
      <x:c r="C281" s="230"/>
      <x:c r="D281" s="230"/>
      <x:c r="E281" s="231"/>
      <x:c r="F281" s="232"/>
      <x:c r="G281" s="230"/>
      <x:c r="H281" s="230"/>
      <x:c r="I281" s="230"/>
      <x:c r="J281" s="230"/>
      <x:c r="K281" s="230"/>
      <x:c r="L281" s="230"/>
      <x:c r="M281" s="230"/>
      <x:c r="N281" s="230"/>
      <x:c r="O281" s="230"/>
      <x:c r="P281" s="230"/>
      <x:c r="Q281" s="230"/>
    </x:row>
    <x:row r="282">
      <x:c r="A282" s="230"/>
      <x:c r="B282" s="230"/>
      <x:c r="C282" s="230"/>
      <x:c r="D282" s="230"/>
      <x:c r="E282" s="231"/>
      <x:c r="F282" s="232"/>
      <x:c r="G282" s="230"/>
      <x:c r="H282" s="230"/>
      <x:c r="I282" s="230"/>
      <x:c r="J282" s="230"/>
      <x:c r="K282" s="230"/>
      <x:c r="L282" s="230"/>
      <x:c r="M282" s="230"/>
      <x:c r="N282" s="230"/>
      <x:c r="O282" s="230"/>
      <x:c r="P282" s="230"/>
      <x:c r="Q282" s="230"/>
    </x:row>
    <x:row r="283">
      <x:c r="A283" s="230"/>
      <x:c r="B283" s="230"/>
      <x:c r="C283" s="230"/>
      <x:c r="D283" s="230"/>
      <x:c r="E283" s="231"/>
      <x:c r="F283" s="232"/>
      <x:c r="G283" s="230"/>
      <x:c r="H283" s="230"/>
      <x:c r="I283" s="230"/>
      <x:c r="J283" s="230"/>
      <x:c r="K283" s="230"/>
      <x:c r="L283" s="230"/>
      <x:c r="M283" s="230"/>
      <x:c r="N283" s="230"/>
      <x:c r="O283" s="230"/>
      <x:c r="P283" s="230"/>
      <x:c r="Q283" s="230"/>
    </x:row>
    <x:row r="284">
      <x:c r="A284" s="230"/>
      <x:c r="B284" s="230"/>
      <x:c r="C284" s="230"/>
      <x:c r="D284" s="230"/>
      <x:c r="E284" s="231"/>
      <x:c r="F284" s="232"/>
      <x:c r="G284" s="230"/>
      <x:c r="H284" s="230"/>
      <x:c r="I284" s="230"/>
      <x:c r="J284" s="230"/>
      <x:c r="K284" s="230"/>
      <x:c r="L284" s="230"/>
      <x:c r="M284" s="230"/>
      <x:c r="N284" s="230"/>
      <x:c r="O284" s="230"/>
      <x:c r="P284" s="230"/>
      <x:c r="Q284" s="230"/>
    </x:row>
    <x:row r="285">
      <x:c r="A285" s="230"/>
      <x:c r="B285" s="230"/>
      <x:c r="C285" s="230"/>
      <x:c r="D285" s="230"/>
      <x:c r="E285" s="231"/>
      <x:c r="F285" s="232"/>
      <x:c r="G285" s="230"/>
      <x:c r="H285" s="230"/>
      <x:c r="I285" s="230"/>
      <x:c r="J285" s="230"/>
      <x:c r="K285" s="230"/>
      <x:c r="L285" s="230"/>
      <x:c r="M285" s="230"/>
      <x:c r="N285" s="230"/>
      <x:c r="O285" s="230"/>
      <x:c r="P285" s="230"/>
      <x:c r="Q285" s="230"/>
    </x:row>
    <x:row r="286">
      <x:c r="A286" s="230"/>
      <x:c r="B286" s="230"/>
      <x:c r="C286" s="230"/>
      <x:c r="D286" s="230"/>
      <x:c r="E286" s="231"/>
      <x:c r="F286" s="232"/>
      <x:c r="G286" s="230"/>
      <x:c r="H286" s="230"/>
      <x:c r="I286" s="230"/>
      <x:c r="J286" s="230"/>
      <x:c r="K286" s="230"/>
      <x:c r="L286" s="230"/>
      <x:c r="M286" s="230"/>
      <x:c r="N286" s="230"/>
      <x:c r="O286" s="230"/>
      <x:c r="P286" s="230"/>
      <x:c r="Q286" s="230"/>
    </x:row>
    <x:row r="287">
      <x:c r="A287" s="230"/>
      <x:c r="B287" s="230"/>
      <x:c r="C287" s="230"/>
      <x:c r="D287" s="230"/>
      <x:c r="E287" s="231"/>
      <x:c r="F287" s="232"/>
      <x:c r="G287" s="230"/>
      <x:c r="H287" s="230"/>
      <x:c r="I287" s="230"/>
      <x:c r="J287" s="230"/>
      <x:c r="K287" s="230"/>
      <x:c r="L287" s="230"/>
      <x:c r="M287" s="230"/>
      <x:c r="N287" s="230"/>
      <x:c r="O287" s="230"/>
      <x:c r="P287" s="230"/>
      <x:c r="Q287" s="230"/>
    </x:row>
    <x:row r="288">
      <x:c r="A288" s="230"/>
      <x:c r="B288" s="230"/>
      <x:c r="C288" s="230"/>
      <x:c r="D288" s="230"/>
      <x:c r="E288" s="231"/>
      <x:c r="F288" s="232"/>
      <x:c r="G288" s="230"/>
      <x:c r="H288" s="230"/>
      <x:c r="I288" s="230"/>
      <x:c r="J288" s="230"/>
      <x:c r="K288" s="230"/>
      <x:c r="L288" s="230"/>
      <x:c r="M288" s="230"/>
      <x:c r="N288" s="230"/>
      <x:c r="O288" s="230"/>
      <x:c r="P288" s="230"/>
      <x:c r="Q288" s="230"/>
    </x:row>
    <x:row r="289">
      <x:c r="A289" s="230"/>
      <x:c r="B289" s="230"/>
      <x:c r="C289" s="230"/>
      <x:c r="D289" s="230"/>
      <x:c r="E289" s="231"/>
      <x:c r="F289" s="232"/>
      <x:c r="G289" s="230"/>
      <x:c r="H289" s="230"/>
      <x:c r="I289" s="230"/>
      <x:c r="J289" s="230"/>
      <x:c r="K289" s="230"/>
      <x:c r="L289" s="230"/>
      <x:c r="M289" s="230"/>
      <x:c r="N289" s="230"/>
      <x:c r="O289" s="230"/>
      <x:c r="P289" s="230"/>
      <x:c r="Q289" s="230"/>
    </x:row>
    <x:row r="290">
      <x:c r="A290" s="230"/>
      <x:c r="B290" s="230"/>
      <x:c r="C290" s="230"/>
      <x:c r="D290" s="230"/>
      <x:c r="E290" s="231"/>
      <x:c r="F290" s="232"/>
      <x:c r="G290" s="230"/>
      <x:c r="H290" s="230"/>
      <x:c r="I290" s="230"/>
      <x:c r="J290" s="230"/>
      <x:c r="K290" s="230"/>
      <x:c r="L290" s="230"/>
      <x:c r="M290" s="230"/>
      <x:c r="N290" s="230"/>
      <x:c r="O290" s="230"/>
      <x:c r="P290" s="230"/>
      <x:c r="Q290" s="230"/>
    </x:row>
    <x:row r="291">
      <x:c r="A291" s="230"/>
      <x:c r="B291" s="230"/>
      <x:c r="C291" s="230"/>
      <x:c r="D291" s="230"/>
      <x:c r="E291" s="231"/>
      <x:c r="F291" s="232"/>
      <x:c r="G291" s="230"/>
      <x:c r="H291" s="230"/>
      <x:c r="I291" s="230"/>
      <x:c r="J291" s="230"/>
      <x:c r="K291" s="230"/>
      <x:c r="L291" s="230"/>
      <x:c r="M291" s="230"/>
      <x:c r="N291" s="230"/>
      <x:c r="O291" s="230"/>
      <x:c r="P291" s="230"/>
      <x:c r="Q291" s="230"/>
    </x:row>
    <x:row r="292">
      <x:c r="A292" s="230"/>
      <x:c r="B292" s="230"/>
      <x:c r="C292" s="230"/>
      <x:c r="D292" s="230"/>
      <x:c r="E292" s="231"/>
      <x:c r="F292" s="232"/>
      <x:c r="G292" s="230"/>
      <x:c r="H292" s="230"/>
      <x:c r="I292" s="230"/>
      <x:c r="J292" s="230"/>
      <x:c r="K292" s="230"/>
      <x:c r="L292" s="230"/>
      <x:c r="M292" s="230"/>
      <x:c r="N292" s="230"/>
      <x:c r="O292" s="230"/>
      <x:c r="P292" s="230"/>
      <x:c r="Q292" s="230"/>
    </x:row>
    <x:row r="293">
      <x:c r="A293" s="230"/>
      <x:c r="B293" s="230"/>
      <x:c r="C293" s="230"/>
      <x:c r="D293" s="230"/>
      <x:c r="E293" s="231"/>
      <x:c r="F293" s="232"/>
      <x:c r="G293" s="230"/>
      <x:c r="H293" s="230"/>
      <x:c r="I293" s="230"/>
      <x:c r="J293" s="230"/>
      <x:c r="K293" s="230"/>
      <x:c r="L293" s="230"/>
      <x:c r="M293" s="230"/>
      <x:c r="N293" s="230"/>
      <x:c r="O293" s="230"/>
      <x:c r="P293" s="230"/>
      <x:c r="Q293" s="230"/>
    </x:row>
    <x:row r="294">
      <x:c r="A294" s="230"/>
      <x:c r="B294" s="230"/>
      <x:c r="C294" s="230"/>
      <x:c r="D294" s="230"/>
      <x:c r="E294" s="231"/>
      <x:c r="F294" s="232"/>
      <x:c r="G294" s="230"/>
      <x:c r="H294" s="230"/>
      <x:c r="I294" s="230"/>
      <x:c r="J294" s="230"/>
      <x:c r="K294" s="230"/>
      <x:c r="L294" s="230"/>
      <x:c r="M294" s="230"/>
      <x:c r="N294" s="230"/>
      <x:c r="O294" s="230"/>
      <x:c r="P294" s="230"/>
      <x:c r="Q294" s="230"/>
    </x:row>
    <x:row r="295">
      <x:c r="A295" s="230"/>
      <x:c r="B295" s="230"/>
      <x:c r="C295" s="230"/>
      <x:c r="D295" s="230"/>
      <x:c r="E295" s="231"/>
      <x:c r="F295" s="232"/>
      <x:c r="G295" s="230"/>
      <x:c r="H295" s="230"/>
      <x:c r="I295" s="230"/>
      <x:c r="J295" s="230"/>
      <x:c r="K295" s="230"/>
      <x:c r="L295" s="230"/>
      <x:c r="M295" s="230"/>
      <x:c r="N295" s="230"/>
      <x:c r="O295" s="230"/>
      <x:c r="P295" s="230"/>
      <x:c r="Q295" s="230"/>
    </x:row>
    <x:row r="296">
      <x:c r="A296" s="230"/>
      <x:c r="B296" s="230"/>
      <x:c r="C296" s="230"/>
      <x:c r="D296" s="230"/>
      <x:c r="E296" s="231"/>
      <x:c r="F296" s="232"/>
      <x:c r="G296" s="230"/>
      <x:c r="H296" s="230"/>
      <x:c r="I296" s="230"/>
      <x:c r="J296" s="230"/>
      <x:c r="K296" s="230"/>
      <x:c r="L296" s="230"/>
      <x:c r="M296" s="230"/>
      <x:c r="N296" s="230"/>
      <x:c r="O296" s="230"/>
      <x:c r="P296" s="230"/>
      <x:c r="Q296" s="230"/>
    </x:row>
    <x:row r="297">
      <x:c r="A297" s="230"/>
      <x:c r="B297" s="230"/>
      <x:c r="C297" s="230"/>
      <x:c r="D297" s="230"/>
      <x:c r="E297" s="231"/>
      <x:c r="F297" s="232"/>
      <x:c r="G297" s="230"/>
      <x:c r="H297" s="230"/>
      <x:c r="I297" s="230"/>
      <x:c r="J297" s="230"/>
      <x:c r="K297" s="230"/>
      <x:c r="L297" s="230"/>
      <x:c r="M297" s="230"/>
      <x:c r="N297" s="230"/>
      <x:c r="O297" s="230"/>
      <x:c r="P297" s="230"/>
      <x:c r="Q297" s="230"/>
    </x:row>
    <x:row r="298">
      <x:c r="A298" s="230"/>
      <x:c r="B298" s="230"/>
      <x:c r="C298" s="230"/>
      <x:c r="D298" s="230"/>
      <x:c r="E298" s="231"/>
      <x:c r="F298" s="232"/>
      <x:c r="G298" s="230"/>
      <x:c r="H298" s="230"/>
      <x:c r="I298" s="230"/>
      <x:c r="J298" s="230"/>
      <x:c r="K298" s="230"/>
      <x:c r="L298" s="230"/>
      <x:c r="M298" s="230"/>
      <x:c r="N298" s="230"/>
      <x:c r="O298" s="230"/>
      <x:c r="P298" s="230"/>
      <x:c r="Q298" s="230"/>
    </x:row>
    <x:row r="299">
      <x:c r="A299" s="230"/>
      <x:c r="B299" s="230"/>
      <x:c r="C299" s="230"/>
      <x:c r="D299" s="230"/>
      <x:c r="E299" s="231"/>
      <x:c r="F299" s="232"/>
      <x:c r="G299" s="230"/>
      <x:c r="H299" s="230"/>
      <x:c r="I299" s="230"/>
      <x:c r="J299" s="230"/>
      <x:c r="K299" s="230"/>
      <x:c r="L299" s="230"/>
      <x:c r="M299" s="230"/>
      <x:c r="N299" s="230"/>
      <x:c r="O299" s="230"/>
      <x:c r="P299" s="230"/>
      <x:c r="Q299" s="230"/>
    </x:row>
    <x:row r="300">
      <x:c r="A300" s="230"/>
      <x:c r="B300" s="230"/>
      <x:c r="C300" s="230"/>
      <x:c r="D300" s="230"/>
      <x:c r="E300" s="231"/>
      <x:c r="F300" s="232"/>
      <x:c r="G300" s="230"/>
      <x:c r="H300" s="230"/>
      <x:c r="I300" s="230"/>
      <x:c r="J300" s="230"/>
      <x:c r="K300" s="230"/>
      <x:c r="L300" s="230"/>
      <x:c r="M300" s="230"/>
      <x:c r="N300" s="230"/>
      <x:c r="O300" s="230"/>
      <x:c r="P300" s="230"/>
      <x:c r="Q300" s="230"/>
    </x:row>
    <x:row r="301">
      <x:c r="A301" s="230"/>
      <x:c r="B301" s="230"/>
      <x:c r="C301" s="230"/>
      <x:c r="D301" s="230"/>
      <x:c r="E301" s="231"/>
      <x:c r="F301" s="232"/>
      <x:c r="G301" s="230"/>
      <x:c r="H301" s="230"/>
      <x:c r="I301" s="230"/>
      <x:c r="J301" s="230"/>
      <x:c r="K301" s="230"/>
      <x:c r="L301" s="230"/>
      <x:c r="M301" s="230"/>
      <x:c r="N301" s="230"/>
      <x:c r="O301" s="230"/>
      <x:c r="P301" s="230"/>
      <x:c r="Q301" s="230"/>
    </x:row>
    <x:row r="302">
      <x:c r="A302" s="230"/>
      <x:c r="B302" s="230"/>
      <x:c r="C302" s="230"/>
      <x:c r="D302" s="230"/>
      <x:c r="E302" s="231"/>
      <x:c r="F302" s="232"/>
      <x:c r="G302" s="230"/>
      <x:c r="H302" s="230"/>
      <x:c r="I302" s="230"/>
      <x:c r="J302" s="230"/>
      <x:c r="K302" s="230"/>
      <x:c r="L302" s="230"/>
      <x:c r="M302" s="230"/>
      <x:c r="N302" s="230"/>
      <x:c r="O302" s="230"/>
      <x:c r="P302" s="230"/>
      <x:c r="Q302" s="230"/>
    </x:row>
    <x:row r="303">
      <x:c r="A303" s="230"/>
      <x:c r="B303" s="230"/>
      <x:c r="C303" s="230"/>
      <x:c r="D303" s="230"/>
      <x:c r="E303" s="231"/>
      <x:c r="F303" s="232"/>
      <x:c r="G303" s="230"/>
      <x:c r="H303" s="230"/>
      <x:c r="I303" s="230"/>
      <x:c r="J303" s="230"/>
      <x:c r="K303" s="230"/>
      <x:c r="L303" s="230"/>
      <x:c r="M303" s="230"/>
      <x:c r="N303" s="230"/>
      <x:c r="O303" s="230"/>
      <x:c r="P303" s="230"/>
      <x:c r="Q303" s="230"/>
    </x:row>
    <x:row r="304">
      <x:c r="A304" s="230"/>
      <x:c r="B304" s="230"/>
      <x:c r="C304" s="230"/>
      <x:c r="D304" s="230"/>
      <x:c r="E304" s="231"/>
      <x:c r="F304" s="232"/>
      <x:c r="G304" s="230"/>
      <x:c r="H304" s="230"/>
      <x:c r="I304" s="230"/>
      <x:c r="J304" s="230"/>
      <x:c r="K304" s="230"/>
      <x:c r="L304" s="230"/>
      <x:c r="M304" s="230"/>
      <x:c r="N304" s="230"/>
      <x:c r="O304" s="230"/>
      <x:c r="P304" s="230"/>
      <x:c r="Q304" s="230"/>
    </x:row>
    <x:row r="305">
      <x:c r="A305" s="230"/>
      <x:c r="B305" s="230"/>
      <x:c r="C305" s="230"/>
      <x:c r="D305" s="230"/>
      <x:c r="E305" s="231"/>
      <x:c r="F305" s="232"/>
      <x:c r="G305" s="230"/>
      <x:c r="H305" s="230"/>
      <x:c r="I305" s="230"/>
      <x:c r="J305" s="230"/>
      <x:c r="K305" s="230"/>
      <x:c r="L305" s="230"/>
      <x:c r="M305" s="230"/>
      <x:c r="N305" s="230"/>
      <x:c r="O305" s="230"/>
      <x:c r="P305" s="230"/>
      <x:c r="Q305" s="230"/>
    </x:row>
    <x:row r="306">
      <x:c r="A306" s="230"/>
      <x:c r="B306" s="230"/>
      <x:c r="C306" s="230"/>
      <x:c r="D306" s="230"/>
      <x:c r="E306" s="231"/>
      <x:c r="F306" s="232"/>
      <x:c r="G306" s="230"/>
      <x:c r="H306" s="230"/>
      <x:c r="I306" s="230"/>
      <x:c r="J306" s="230"/>
      <x:c r="K306" s="230"/>
      <x:c r="L306" s="230"/>
      <x:c r="M306" s="230"/>
      <x:c r="N306" s="230"/>
      <x:c r="O306" s="230"/>
      <x:c r="P306" s="230"/>
      <x:c r="Q306" s="230"/>
    </x:row>
    <x:row r="307">
      <x:c r="A307" s="230"/>
      <x:c r="B307" s="230"/>
      <x:c r="C307" s="230"/>
      <x:c r="D307" s="230"/>
      <x:c r="E307" s="231"/>
      <x:c r="F307" s="232"/>
      <x:c r="G307" s="230"/>
      <x:c r="H307" s="230"/>
      <x:c r="I307" s="230"/>
      <x:c r="J307" s="230"/>
      <x:c r="K307" s="230"/>
      <x:c r="L307" s="230"/>
      <x:c r="M307" s="230"/>
      <x:c r="N307" s="230"/>
      <x:c r="O307" s="230"/>
      <x:c r="P307" s="230"/>
      <x:c r="Q307" s="230"/>
    </x:row>
    <x:row r="308">
      <x:c r="A308" s="230"/>
      <x:c r="B308" s="230"/>
      <x:c r="C308" s="230"/>
      <x:c r="D308" s="230"/>
      <x:c r="E308" s="231"/>
      <x:c r="F308" s="232"/>
      <x:c r="G308" s="230"/>
      <x:c r="H308" s="230"/>
      <x:c r="I308" s="230"/>
      <x:c r="J308" s="230"/>
      <x:c r="K308" s="230"/>
      <x:c r="L308" s="230"/>
      <x:c r="M308" s="230"/>
      <x:c r="N308" s="230"/>
      <x:c r="O308" s="230"/>
      <x:c r="P308" s="230"/>
      <x:c r="Q308" s="230"/>
    </x:row>
    <x:row r="309">
      <x:c r="A309" s="230"/>
      <x:c r="B309" s="230"/>
      <x:c r="C309" s="230"/>
      <x:c r="D309" s="230"/>
      <x:c r="E309" s="231"/>
      <x:c r="F309" s="232"/>
      <x:c r="G309" s="230"/>
      <x:c r="H309" s="230"/>
      <x:c r="I309" s="230"/>
      <x:c r="J309" s="230"/>
      <x:c r="K309" s="230"/>
      <x:c r="L309" s="230"/>
      <x:c r="M309" s="230"/>
      <x:c r="N309" s="230"/>
      <x:c r="O309" s="230"/>
      <x:c r="P309" s="230"/>
      <x:c r="Q309" s="230"/>
    </x:row>
    <x:row r="310">
      <x:c r="A310" s="230"/>
      <x:c r="B310" s="230"/>
      <x:c r="C310" s="230"/>
      <x:c r="D310" s="230"/>
      <x:c r="E310" s="231"/>
      <x:c r="F310" s="232"/>
      <x:c r="G310" s="230"/>
      <x:c r="H310" s="230"/>
      <x:c r="I310" s="230"/>
      <x:c r="J310" s="230"/>
      <x:c r="K310" s="230"/>
      <x:c r="L310" s="230"/>
      <x:c r="M310" s="230"/>
      <x:c r="N310" s="230"/>
      <x:c r="O310" s="230"/>
      <x:c r="P310" s="230"/>
      <x:c r="Q310" s="230"/>
    </x:row>
    <x:row r="311">
      <x:c r="A311" s="230"/>
      <x:c r="B311" s="230"/>
      <x:c r="C311" s="230"/>
      <x:c r="D311" s="230"/>
      <x:c r="E311" s="231"/>
      <x:c r="F311" s="232"/>
      <x:c r="G311" s="230"/>
      <x:c r="H311" s="230"/>
      <x:c r="I311" s="230"/>
      <x:c r="J311" s="230"/>
      <x:c r="K311" s="230"/>
      <x:c r="L311" s="230"/>
      <x:c r="M311" s="230"/>
      <x:c r="N311" s="230"/>
      <x:c r="O311" s="230"/>
      <x:c r="P311" s="230"/>
      <x:c r="Q311" s="230"/>
    </x:row>
    <x:row r="312">
      <x:c r="A312" s="230"/>
      <x:c r="B312" s="230"/>
      <x:c r="C312" s="230"/>
      <x:c r="D312" s="230"/>
      <x:c r="E312" s="231"/>
      <x:c r="F312" s="232"/>
      <x:c r="G312" s="230"/>
      <x:c r="H312" s="230"/>
      <x:c r="I312" s="230"/>
      <x:c r="J312" s="230"/>
      <x:c r="K312" s="230"/>
      <x:c r="L312" s="230"/>
      <x:c r="M312" s="230"/>
      <x:c r="N312" s="230"/>
      <x:c r="O312" s="230"/>
      <x:c r="P312" s="230"/>
      <x:c r="Q312" s="230"/>
    </x:row>
    <x:row r="313">
      <x:c r="A313" s="230"/>
      <x:c r="B313" s="230"/>
      <x:c r="C313" s="230"/>
      <x:c r="D313" s="230"/>
      <x:c r="E313" s="231"/>
      <x:c r="F313" s="232"/>
      <x:c r="G313" s="230"/>
      <x:c r="H313" s="230"/>
      <x:c r="I313" s="230"/>
      <x:c r="J313" s="230"/>
      <x:c r="K313" s="230"/>
      <x:c r="L313" s="230"/>
      <x:c r="M313" s="230"/>
      <x:c r="N313" s="230"/>
      <x:c r="O313" s="230"/>
      <x:c r="P313" s="230"/>
      <x:c r="Q313" s="230"/>
    </x:row>
    <x:row r="314">
      <x:c r="A314" s="230"/>
      <x:c r="B314" s="230"/>
      <x:c r="C314" s="230"/>
      <x:c r="D314" s="230"/>
      <x:c r="E314" s="231"/>
      <x:c r="F314" s="232"/>
      <x:c r="G314" s="230"/>
      <x:c r="H314" s="230"/>
      <x:c r="I314" s="230"/>
      <x:c r="J314" s="230"/>
      <x:c r="K314" s="230"/>
      <x:c r="L314" s="230"/>
      <x:c r="M314" s="230"/>
      <x:c r="N314" s="230"/>
      <x:c r="O314" s="230"/>
      <x:c r="P314" s="230"/>
      <x:c r="Q314" s="230"/>
    </x:row>
    <x:row r="315">
      <x:c r="A315" s="230"/>
      <x:c r="B315" s="230"/>
      <x:c r="C315" s="230"/>
      <x:c r="D315" s="230"/>
      <x:c r="E315" s="231"/>
      <x:c r="F315" s="232"/>
      <x:c r="G315" s="230"/>
      <x:c r="H315" s="230"/>
      <x:c r="I315" s="230"/>
      <x:c r="J315" s="230"/>
      <x:c r="K315" s="230"/>
      <x:c r="L315" s="230"/>
      <x:c r="M315" s="230"/>
      <x:c r="N315" s="230"/>
      <x:c r="O315" s="230"/>
      <x:c r="P315" s="230"/>
      <x:c r="Q315" s="230"/>
    </x:row>
    <x:row r="316">
      <x:c r="A316" s="230"/>
      <x:c r="B316" s="230"/>
      <x:c r="C316" s="230"/>
      <x:c r="D316" s="230"/>
      <x:c r="E316" s="231"/>
      <x:c r="F316" s="232"/>
      <x:c r="G316" s="230"/>
      <x:c r="H316" s="230"/>
      <x:c r="I316" s="230"/>
      <x:c r="J316" s="230"/>
      <x:c r="K316" s="230"/>
      <x:c r="L316" s="230"/>
      <x:c r="M316" s="230"/>
      <x:c r="N316" s="230"/>
      <x:c r="O316" s="230"/>
      <x:c r="P316" s="230"/>
      <x:c r="Q316" s="230"/>
    </x:row>
    <x:row r="317">
      <x:c r="A317" s="230"/>
      <x:c r="B317" s="230"/>
      <x:c r="C317" s="230"/>
      <x:c r="D317" s="230"/>
      <x:c r="E317" s="231"/>
      <x:c r="F317" s="232"/>
      <x:c r="G317" s="230"/>
      <x:c r="H317" s="230"/>
      <x:c r="I317" s="230"/>
      <x:c r="J317" s="230"/>
      <x:c r="K317" s="230"/>
      <x:c r="L317" s="230"/>
      <x:c r="M317" s="230"/>
      <x:c r="N317" s="230"/>
      <x:c r="O317" s="230"/>
      <x:c r="P317" s="230"/>
      <x:c r="Q317" s="230"/>
    </x:row>
    <x:row r="318">
      <x:c r="A318" s="230"/>
      <x:c r="B318" s="230"/>
      <x:c r="C318" s="230"/>
      <x:c r="D318" s="230"/>
      <x:c r="E318" s="231"/>
      <x:c r="F318" s="232"/>
      <x:c r="G318" s="230"/>
      <x:c r="H318" s="230"/>
      <x:c r="I318" s="230"/>
      <x:c r="J318" s="230"/>
      <x:c r="K318" s="230"/>
      <x:c r="L318" s="230"/>
      <x:c r="M318" s="230"/>
      <x:c r="N318" s="230"/>
      <x:c r="O318" s="230"/>
      <x:c r="P318" s="230"/>
      <x:c r="Q318" s="230"/>
    </x:row>
    <x:row r="319">
      <x:c r="A319" s="230"/>
      <x:c r="B319" s="230"/>
      <x:c r="C319" s="230"/>
      <x:c r="D319" s="230"/>
      <x:c r="E319" s="231"/>
      <x:c r="F319" s="232"/>
      <x:c r="G319" s="230"/>
      <x:c r="H319" s="230"/>
      <x:c r="I319" s="230"/>
      <x:c r="J319" s="230"/>
      <x:c r="K319" s="230"/>
      <x:c r="L319" s="230"/>
      <x:c r="M319" s="230"/>
      <x:c r="N319" s="230"/>
      <x:c r="O319" s="230"/>
      <x:c r="P319" s="230"/>
      <x:c r="Q319" s="230"/>
    </x:row>
    <x:row r="320">
      <x:c r="A320" s="230"/>
      <x:c r="B320" s="230"/>
      <x:c r="C320" s="230"/>
      <x:c r="D320" s="230"/>
      <x:c r="E320" s="231"/>
      <x:c r="F320" s="232"/>
      <x:c r="G320" s="230"/>
      <x:c r="H320" s="230"/>
      <x:c r="I320" s="230"/>
      <x:c r="J320" s="230"/>
      <x:c r="K320" s="230"/>
      <x:c r="L320" s="230"/>
      <x:c r="M320" s="230"/>
      <x:c r="N320" s="230"/>
      <x:c r="O320" s="230"/>
      <x:c r="P320" s="230"/>
      <x:c r="Q320" s="230"/>
    </x:row>
    <x:row r="321">
      <x:c r="A321" s="230"/>
      <x:c r="B321" s="230"/>
      <x:c r="C321" s="230"/>
      <x:c r="D321" s="230"/>
      <x:c r="E321" s="231"/>
      <x:c r="F321" s="232"/>
      <x:c r="G321" s="230"/>
      <x:c r="H321" s="230"/>
      <x:c r="I321" s="230"/>
      <x:c r="J321" s="230"/>
      <x:c r="K321" s="230"/>
      <x:c r="L321" s="230"/>
      <x:c r="M321" s="230"/>
      <x:c r="N321" s="230"/>
      <x:c r="O321" s="230"/>
      <x:c r="P321" s="230"/>
      <x:c r="Q321" s="230"/>
    </x:row>
    <x:row r="322">
      <x:c r="A322" s="230"/>
      <x:c r="B322" s="230"/>
      <x:c r="C322" s="230"/>
      <x:c r="D322" s="230"/>
      <x:c r="E322" s="231"/>
      <x:c r="F322" s="232"/>
      <x:c r="G322" s="230"/>
      <x:c r="H322" s="230"/>
      <x:c r="I322" s="230"/>
      <x:c r="J322" s="230"/>
      <x:c r="K322" s="230"/>
      <x:c r="L322" s="230"/>
      <x:c r="M322" s="230"/>
      <x:c r="N322" s="230"/>
      <x:c r="O322" s="230"/>
      <x:c r="P322" s="230"/>
      <x:c r="Q322" s="230"/>
    </x:row>
    <x:row r="323">
      <x:c r="A323" s="230"/>
      <x:c r="B323" s="230"/>
      <x:c r="C323" s="230"/>
      <x:c r="D323" s="230"/>
      <x:c r="E323" s="231"/>
      <x:c r="F323" s="232"/>
      <x:c r="G323" s="230"/>
      <x:c r="H323" s="230"/>
      <x:c r="I323" s="230"/>
      <x:c r="J323" s="230"/>
      <x:c r="K323" s="230"/>
      <x:c r="L323" s="230"/>
      <x:c r="M323" s="230"/>
      <x:c r="N323" s="230"/>
      <x:c r="O323" s="230"/>
      <x:c r="P323" s="230"/>
      <x:c r="Q323" s="230"/>
    </x:row>
    <x:row r="324">
      <x:c r="A324" s="230"/>
      <x:c r="B324" s="230"/>
      <x:c r="C324" s="230"/>
      <x:c r="D324" s="230"/>
      <x:c r="E324" s="231"/>
      <x:c r="F324" s="232"/>
      <x:c r="G324" s="230"/>
      <x:c r="H324" s="230"/>
      <x:c r="I324" s="230"/>
      <x:c r="J324" s="230"/>
      <x:c r="K324" s="230"/>
      <x:c r="L324" s="230"/>
      <x:c r="M324" s="230"/>
      <x:c r="N324" s="230"/>
      <x:c r="O324" s="230"/>
      <x:c r="P324" s="230"/>
      <x:c r="Q324" s="230"/>
    </x:row>
    <x:row r="325">
      <x:c r="A325" s="230"/>
      <x:c r="B325" s="230"/>
      <x:c r="C325" s="230"/>
      <x:c r="D325" s="230"/>
      <x:c r="E325" s="231"/>
      <x:c r="F325" s="232"/>
      <x:c r="G325" s="230"/>
      <x:c r="H325" s="230"/>
      <x:c r="I325" s="230"/>
      <x:c r="J325" s="230"/>
      <x:c r="K325" s="230"/>
      <x:c r="L325" s="230"/>
      <x:c r="M325" s="230"/>
      <x:c r="N325" s="230"/>
      <x:c r="O325" s="230"/>
      <x:c r="P325" s="230"/>
      <x:c r="Q325" s="230"/>
    </x:row>
    <x:row r="326">
      <x:c r="A326" s="230"/>
      <x:c r="B326" s="230"/>
      <x:c r="C326" s="230"/>
      <x:c r="D326" s="230"/>
      <x:c r="E326" s="231"/>
      <x:c r="F326" s="232"/>
      <x:c r="G326" s="230"/>
      <x:c r="H326" s="230"/>
      <x:c r="I326" s="230"/>
      <x:c r="J326" s="230"/>
      <x:c r="K326" s="230"/>
      <x:c r="L326" s="230"/>
      <x:c r="M326" s="230"/>
      <x:c r="N326" s="230"/>
      <x:c r="O326" s="230"/>
      <x:c r="P326" s="230"/>
      <x:c r="Q326" s="230"/>
    </x:row>
    <x:row r="327">
      <x:c r="A327" s="230"/>
      <x:c r="B327" s="230"/>
      <x:c r="C327" s="230"/>
      <x:c r="D327" s="230"/>
      <x:c r="E327" s="231"/>
      <x:c r="F327" s="232"/>
      <x:c r="G327" s="230"/>
      <x:c r="H327" s="230"/>
      <x:c r="I327" s="230"/>
      <x:c r="J327" s="230"/>
      <x:c r="K327" s="230"/>
      <x:c r="L327" s="230"/>
      <x:c r="M327" s="230"/>
      <x:c r="N327" s="230"/>
      <x:c r="O327" s="230"/>
      <x:c r="P327" s="230"/>
      <x:c r="Q327" s="230"/>
    </x:row>
    <x:row r="328">
      <x:c r="A328" s="230"/>
      <x:c r="B328" s="230"/>
      <x:c r="C328" s="230"/>
      <x:c r="D328" s="230"/>
      <x:c r="E328" s="231"/>
      <x:c r="F328" s="232"/>
      <x:c r="G328" s="230"/>
      <x:c r="H328" s="230"/>
      <x:c r="I328" s="230"/>
      <x:c r="J328" s="230"/>
      <x:c r="K328" s="230"/>
      <x:c r="L328" s="230"/>
      <x:c r="M328" s="230"/>
      <x:c r="N328" s="230"/>
      <x:c r="O328" s="230"/>
      <x:c r="P328" s="230"/>
      <x:c r="Q328" s="230"/>
    </x:row>
    <x:row r="329">
      <x:c r="A329" s="230"/>
      <x:c r="B329" s="230"/>
      <x:c r="C329" s="230"/>
      <x:c r="D329" s="230"/>
      <x:c r="E329" s="231"/>
      <x:c r="F329" s="232"/>
      <x:c r="G329" s="230"/>
      <x:c r="H329" s="230"/>
      <x:c r="I329" s="230"/>
      <x:c r="J329" s="230"/>
      <x:c r="K329" s="230"/>
      <x:c r="L329" s="230"/>
      <x:c r="M329" s="230"/>
      <x:c r="N329" s="230"/>
      <x:c r="O329" s="230"/>
      <x:c r="P329" s="230"/>
      <x:c r="Q329" s="230"/>
    </x:row>
    <x:row r="330">
      <x:c r="A330" s="230"/>
      <x:c r="B330" s="230"/>
      <x:c r="C330" s="230"/>
      <x:c r="D330" s="230"/>
      <x:c r="E330" s="231"/>
      <x:c r="F330" s="232"/>
      <x:c r="G330" s="230"/>
      <x:c r="H330" s="230"/>
      <x:c r="I330" s="230"/>
      <x:c r="J330" s="230"/>
      <x:c r="K330" s="230"/>
      <x:c r="L330" s="230"/>
      <x:c r="M330" s="230"/>
      <x:c r="N330" s="230"/>
      <x:c r="O330" s="230"/>
      <x:c r="P330" s="230"/>
      <x:c r="Q330" s="230"/>
    </x:row>
    <x:row r="331">
      <x:c r="A331" s="230"/>
      <x:c r="B331" s="230"/>
      <x:c r="C331" s="230"/>
      <x:c r="D331" s="230"/>
      <x:c r="E331" s="231"/>
      <x:c r="F331" s="232"/>
      <x:c r="G331" s="230"/>
      <x:c r="H331" s="230"/>
      <x:c r="I331" s="230"/>
      <x:c r="J331" s="230"/>
      <x:c r="K331" s="230"/>
      <x:c r="L331" s="230"/>
      <x:c r="M331" s="230"/>
      <x:c r="N331" s="230"/>
      <x:c r="O331" s="230"/>
      <x:c r="P331" s="230"/>
      <x:c r="Q331" s="230"/>
    </x:row>
    <x:row r="332">
      <x:c r="A332" s="230"/>
      <x:c r="B332" s="230"/>
      <x:c r="C332" s="230"/>
      <x:c r="D332" s="230"/>
      <x:c r="E332" s="231"/>
      <x:c r="F332" s="232"/>
      <x:c r="G332" s="230"/>
      <x:c r="H332" s="230"/>
      <x:c r="I332" s="230"/>
      <x:c r="J332" s="230"/>
      <x:c r="K332" s="230"/>
      <x:c r="L332" s="230"/>
      <x:c r="M332" s="230"/>
      <x:c r="N332" s="230"/>
      <x:c r="O332" s="230"/>
      <x:c r="P332" s="230"/>
      <x:c r="Q332" s="230"/>
    </x:row>
    <x:row r="333">
      <x:c r="A333" s="230"/>
      <x:c r="B333" s="230"/>
      <x:c r="C333" s="230"/>
      <x:c r="D333" s="230"/>
      <x:c r="E333" s="231"/>
      <x:c r="F333" s="232"/>
      <x:c r="G333" s="230"/>
      <x:c r="H333" s="230"/>
      <x:c r="I333" s="230"/>
      <x:c r="J333" s="230"/>
      <x:c r="K333" s="230"/>
      <x:c r="L333" s="230"/>
      <x:c r="M333" s="230"/>
      <x:c r="N333" s="230"/>
      <x:c r="O333" s="230"/>
      <x:c r="P333" s="230"/>
      <x:c r="Q333" s="230"/>
    </x:row>
    <x:row r="334">
      <x:c r="A334" s="230"/>
      <x:c r="B334" s="230"/>
      <x:c r="C334" s="230"/>
      <x:c r="D334" s="230"/>
      <x:c r="E334" s="231"/>
      <x:c r="F334" s="232"/>
      <x:c r="G334" s="230"/>
      <x:c r="H334" s="230"/>
      <x:c r="I334" s="230"/>
      <x:c r="J334" s="230"/>
      <x:c r="K334" s="230"/>
      <x:c r="L334" s="230"/>
      <x:c r="M334" s="230"/>
      <x:c r="N334" s="230"/>
      <x:c r="O334" s="230"/>
      <x:c r="P334" s="230"/>
      <x:c r="Q334" s="230"/>
    </x:row>
    <x:row r="335">
      <x:c r="A335" s="230"/>
      <x:c r="B335" s="230"/>
      <x:c r="C335" s="230"/>
      <x:c r="D335" s="230"/>
      <x:c r="E335" s="231"/>
      <x:c r="F335" s="232"/>
      <x:c r="G335" s="230"/>
      <x:c r="H335" s="230"/>
      <x:c r="I335" s="230"/>
      <x:c r="J335" s="230"/>
      <x:c r="K335" s="230"/>
      <x:c r="L335" s="230"/>
      <x:c r="M335" s="230"/>
      <x:c r="N335" s="230"/>
      <x:c r="O335" s="230"/>
      <x:c r="P335" s="230"/>
      <x:c r="Q335" s="230"/>
    </x:row>
    <x:row r="336">
      <x:c r="A336" s="230"/>
      <x:c r="B336" s="230"/>
      <x:c r="C336" s="230"/>
      <x:c r="D336" s="230"/>
      <x:c r="E336" s="231"/>
      <x:c r="F336" s="232"/>
      <x:c r="G336" s="230"/>
      <x:c r="H336" s="230"/>
      <x:c r="I336" s="230"/>
      <x:c r="J336" s="230"/>
      <x:c r="K336" s="230"/>
      <x:c r="L336" s="230"/>
      <x:c r="M336" s="230"/>
      <x:c r="N336" s="230"/>
      <x:c r="O336" s="230"/>
      <x:c r="P336" s="230"/>
      <x:c r="Q336" s="230"/>
    </x:row>
    <x:row r="337">
      <x:c r="A337" s="230"/>
      <x:c r="B337" s="230"/>
      <x:c r="C337" s="230"/>
      <x:c r="D337" s="230"/>
      <x:c r="E337" s="231"/>
      <x:c r="F337" s="232"/>
      <x:c r="G337" s="230"/>
      <x:c r="H337" s="230"/>
      <x:c r="I337" s="230"/>
      <x:c r="J337" s="230"/>
      <x:c r="K337" s="230"/>
      <x:c r="L337" s="230"/>
      <x:c r="M337" s="230"/>
      <x:c r="N337" s="230"/>
      <x:c r="O337" s="230"/>
      <x:c r="P337" s="230"/>
      <x:c r="Q337" s="230"/>
    </x:row>
    <x:row r="338">
      <x:c r="A338" s="230"/>
      <x:c r="B338" s="230"/>
      <x:c r="C338" s="230"/>
      <x:c r="D338" s="230"/>
      <x:c r="E338" s="231"/>
      <x:c r="F338" s="232"/>
      <x:c r="G338" s="230"/>
      <x:c r="H338" s="230"/>
      <x:c r="I338" s="230"/>
      <x:c r="J338" s="230"/>
      <x:c r="K338" s="230"/>
      <x:c r="L338" s="230"/>
      <x:c r="M338" s="230"/>
      <x:c r="N338" s="230"/>
      <x:c r="O338" s="230"/>
      <x:c r="P338" s="230"/>
      <x:c r="Q338" s="230"/>
    </x:row>
    <x:row r="339">
      <x:c r="A339" s="230"/>
      <x:c r="B339" s="230"/>
      <x:c r="C339" s="230"/>
      <x:c r="D339" s="230"/>
      <x:c r="E339" s="231"/>
      <x:c r="F339" s="232"/>
      <x:c r="G339" s="230"/>
      <x:c r="H339" s="230"/>
      <x:c r="I339" s="230"/>
      <x:c r="J339" s="230"/>
      <x:c r="K339" s="230"/>
      <x:c r="L339" s="230"/>
      <x:c r="M339" s="230"/>
      <x:c r="N339" s="230"/>
      <x:c r="O339" s="230"/>
      <x:c r="P339" s="230"/>
      <x:c r="Q339" s="230"/>
    </x:row>
    <x:row r="340">
      <x:c r="A340" s="230"/>
      <x:c r="B340" s="230"/>
      <x:c r="C340" s="230"/>
      <x:c r="D340" s="230"/>
      <x:c r="E340" s="231"/>
      <x:c r="F340" s="232"/>
      <x:c r="G340" s="230"/>
      <x:c r="H340" s="230"/>
      <x:c r="I340" s="230"/>
      <x:c r="J340" s="230"/>
      <x:c r="K340" s="230"/>
      <x:c r="L340" s="230"/>
      <x:c r="M340" s="230"/>
      <x:c r="N340" s="230"/>
      <x:c r="O340" s="230"/>
      <x:c r="P340" s="230"/>
      <x:c r="Q340" s="230"/>
    </x:row>
    <x:row r="341">
      <x:c r="A341" s="230"/>
      <x:c r="B341" s="230"/>
      <x:c r="C341" s="230"/>
      <x:c r="D341" s="230"/>
      <x:c r="E341" s="231"/>
      <x:c r="F341" s="232"/>
      <x:c r="G341" s="230"/>
      <x:c r="H341" s="230"/>
      <x:c r="I341" s="230"/>
      <x:c r="J341" s="230"/>
      <x:c r="K341" s="230"/>
      <x:c r="L341" s="230"/>
      <x:c r="M341" s="230"/>
      <x:c r="N341" s="230"/>
      <x:c r="O341" s="230"/>
      <x:c r="P341" s="230"/>
      <x:c r="Q341" s="230"/>
    </x:row>
    <x:row r="342">
      <x:c r="A342" s="230"/>
      <x:c r="B342" s="230"/>
      <x:c r="C342" s="230"/>
      <x:c r="D342" s="230"/>
      <x:c r="E342" s="231"/>
      <x:c r="F342" s="232"/>
      <x:c r="G342" s="230"/>
      <x:c r="H342" s="230"/>
      <x:c r="I342" s="230"/>
      <x:c r="J342" s="230"/>
      <x:c r="K342" s="230"/>
      <x:c r="L342" s="230"/>
      <x:c r="M342" s="230"/>
      <x:c r="N342" s="230"/>
      <x:c r="O342" s="230"/>
      <x:c r="P342" s="230"/>
      <x:c r="Q342" s="230"/>
    </x:row>
    <x:row r="343">
      <x:c r="A343" s="230"/>
      <x:c r="B343" s="230"/>
      <x:c r="C343" s="230"/>
      <x:c r="D343" s="230"/>
      <x:c r="E343" s="231"/>
      <x:c r="F343" s="232"/>
      <x:c r="G343" s="230"/>
      <x:c r="H343" s="230"/>
      <x:c r="I343" s="230"/>
      <x:c r="J343" s="230"/>
      <x:c r="K343" s="230"/>
      <x:c r="L343" s="230"/>
      <x:c r="M343" s="230"/>
      <x:c r="N343" s="230"/>
      <x:c r="O343" s="230"/>
      <x:c r="P343" s="230"/>
      <x:c r="Q343" s="230"/>
    </x:row>
    <x:row r="344">
      <x:c r="A344" s="230"/>
      <x:c r="B344" s="230"/>
      <x:c r="C344" s="230"/>
      <x:c r="D344" s="230"/>
      <x:c r="E344" s="231"/>
      <x:c r="F344" s="232"/>
      <x:c r="G344" s="230"/>
      <x:c r="H344" s="230"/>
      <x:c r="I344" s="230"/>
      <x:c r="J344" s="230"/>
      <x:c r="K344" s="230"/>
      <x:c r="L344" s="230"/>
      <x:c r="M344" s="230"/>
      <x:c r="N344" s="230"/>
      <x:c r="O344" s="230"/>
      <x:c r="P344" s="230"/>
      <x:c r="Q344" s="230"/>
    </x:row>
    <x:row r="345">
      <x:c r="A345" s="230"/>
      <x:c r="B345" s="230"/>
      <x:c r="C345" s="230"/>
      <x:c r="D345" s="230"/>
      <x:c r="E345" s="231"/>
      <x:c r="F345" s="232"/>
      <x:c r="G345" s="230"/>
      <x:c r="H345" s="230"/>
      <x:c r="I345" s="230"/>
      <x:c r="J345" s="230"/>
      <x:c r="K345" s="230"/>
      <x:c r="L345" s="230"/>
      <x:c r="M345" s="230"/>
      <x:c r="N345" s="230"/>
      <x:c r="O345" s="230"/>
      <x:c r="P345" s="230"/>
      <x:c r="Q345" s="230"/>
    </x:row>
    <x:row r="346">
      <x:c r="A346" s="230"/>
      <x:c r="B346" s="230"/>
      <x:c r="C346" s="230"/>
      <x:c r="D346" s="230"/>
      <x:c r="E346" s="231"/>
      <x:c r="F346" s="232"/>
      <x:c r="G346" s="230"/>
      <x:c r="H346" s="230"/>
      <x:c r="I346" s="230"/>
      <x:c r="J346" s="230"/>
      <x:c r="K346" s="230"/>
      <x:c r="L346" s="230"/>
      <x:c r="M346" s="230"/>
      <x:c r="N346" s="230"/>
      <x:c r="O346" s="230"/>
      <x:c r="P346" s="230"/>
      <x:c r="Q346" s="230"/>
    </x:row>
    <x:row r="347">
      <x:c r="A347" s="230"/>
      <x:c r="B347" s="230"/>
      <x:c r="C347" s="230"/>
      <x:c r="D347" s="230"/>
      <x:c r="E347" s="231"/>
      <x:c r="F347" s="232"/>
      <x:c r="G347" s="230"/>
      <x:c r="H347" s="230"/>
      <x:c r="I347" s="230"/>
      <x:c r="J347" s="230"/>
      <x:c r="K347" s="230"/>
      <x:c r="L347" s="230"/>
      <x:c r="M347" s="230"/>
      <x:c r="N347" s="230"/>
      <x:c r="O347" s="230"/>
      <x:c r="P347" s="230"/>
      <x:c r="Q347" s="230"/>
    </x:row>
    <x:row r="348">
      <x:c r="A348" s="230"/>
      <x:c r="B348" s="230"/>
      <x:c r="C348" s="230"/>
      <x:c r="D348" s="230"/>
      <x:c r="E348" s="231"/>
      <x:c r="F348" s="232"/>
      <x:c r="G348" s="230"/>
      <x:c r="H348" s="230"/>
      <x:c r="I348" s="230"/>
      <x:c r="J348" s="230"/>
      <x:c r="K348" s="230"/>
      <x:c r="L348" s="230"/>
      <x:c r="M348" s="230"/>
      <x:c r="N348" s="230"/>
      <x:c r="O348" s="230"/>
      <x:c r="P348" s="230"/>
      <x:c r="Q348" s="230"/>
    </x:row>
    <x:row r="349">
      <x:c r="A349" s="230"/>
      <x:c r="B349" s="230"/>
      <x:c r="C349" s="230"/>
      <x:c r="D349" s="230"/>
      <x:c r="E349" s="231"/>
      <x:c r="F349" s="232"/>
      <x:c r="G349" s="230"/>
      <x:c r="H349" s="230"/>
      <x:c r="I349" s="230"/>
      <x:c r="J349" s="230"/>
      <x:c r="K349" s="230"/>
      <x:c r="L349" s="230"/>
      <x:c r="M349" s="230"/>
      <x:c r="N349" s="230"/>
      <x:c r="O349" s="230"/>
      <x:c r="P349" s="230"/>
      <x:c r="Q349" s="230"/>
    </x:row>
    <x:row r="350">
      <x:c r="A350" s="230"/>
      <x:c r="B350" s="230"/>
      <x:c r="C350" s="230"/>
      <x:c r="D350" s="230"/>
      <x:c r="E350" s="231"/>
      <x:c r="F350" s="232"/>
      <x:c r="G350" s="230"/>
      <x:c r="H350" s="230"/>
      <x:c r="I350" s="230"/>
      <x:c r="J350" s="230"/>
      <x:c r="K350" s="230"/>
      <x:c r="L350" s="230"/>
      <x:c r="M350" s="230"/>
      <x:c r="N350" s="230"/>
      <x:c r="O350" s="230"/>
      <x:c r="P350" s="230"/>
      <x:c r="Q350" s="230"/>
    </x:row>
    <x:row r="351">
      <x:c r="A351" s="230"/>
      <x:c r="B351" s="230"/>
      <x:c r="C351" s="230"/>
      <x:c r="D351" s="230"/>
      <x:c r="E351" s="231"/>
      <x:c r="F351" s="232"/>
      <x:c r="G351" s="230"/>
      <x:c r="H351" s="230"/>
      <x:c r="I351" s="230"/>
      <x:c r="J351" s="230"/>
      <x:c r="K351" s="230"/>
      <x:c r="L351" s="230"/>
      <x:c r="M351" s="230"/>
      <x:c r="N351" s="230"/>
      <x:c r="O351" s="230"/>
      <x:c r="P351" s="230"/>
      <x:c r="Q351" s="230"/>
    </x:row>
    <x:row r="352">
      <x:c r="A352" s="230"/>
      <x:c r="B352" s="230"/>
      <x:c r="C352" s="230"/>
      <x:c r="D352" s="230"/>
      <x:c r="E352" s="231"/>
      <x:c r="F352" s="232"/>
      <x:c r="G352" s="230"/>
      <x:c r="H352" s="230"/>
      <x:c r="I352" s="230"/>
      <x:c r="J352" s="230"/>
      <x:c r="K352" s="230"/>
      <x:c r="L352" s="230"/>
      <x:c r="M352" s="230"/>
      <x:c r="N352" s="230"/>
      <x:c r="O352" s="230"/>
      <x:c r="P352" s="230"/>
      <x:c r="Q352" s="230"/>
    </x:row>
    <x:row r="353">
      <x:c r="A353" s="230"/>
      <x:c r="B353" s="230"/>
      <x:c r="C353" s="230"/>
      <x:c r="D353" s="230"/>
      <x:c r="E353" s="231"/>
      <x:c r="F353" s="232"/>
      <x:c r="G353" s="230"/>
      <x:c r="H353" s="230"/>
      <x:c r="I353" s="230"/>
      <x:c r="J353" s="230"/>
      <x:c r="K353" s="230"/>
      <x:c r="L353" s="230"/>
      <x:c r="M353" s="230"/>
      <x:c r="N353" s="230"/>
      <x:c r="O353" s="230"/>
      <x:c r="P353" s="230"/>
      <x:c r="Q353" s="230"/>
    </x:row>
    <x:row r="354">
      <x:c r="A354" s="230"/>
      <x:c r="B354" s="230"/>
      <x:c r="C354" s="230"/>
      <x:c r="D354" s="230"/>
      <x:c r="E354" s="231"/>
      <x:c r="F354" s="232"/>
      <x:c r="G354" s="230"/>
      <x:c r="H354" s="230"/>
      <x:c r="I354" s="230"/>
      <x:c r="J354" s="230"/>
      <x:c r="K354" s="230"/>
      <x:c r="L354" s="230"/>
      <x:c r="M354" s="230"/>
      <x:c r="N354" s="230"/>
      <x:c r="O354" s="230"/>
      <x:c r="P354" s="230"/>
      <x:c r="Q354" s="230"/>
    </x:row>
    <x:row r="355">
      <x:c r="A355" s="230"/>
      <x:c r="B355" s="230"/>
      <x:c r="C355" s="230"/>
      <x:c r="D355" s="230"/>
      <x:c r="E355" s="231"/>
      <x:c r="F355" s="232"/>
      <x:c r="G355" s="230"/>
      <x:c r="H355" s="230"/>
      <x:c r="I355" s="230"/>
      <x:c r="J355" s="230"/>
      <x:c r="K355" s="230"/>
      <x:c r="L355" s="230"/>
      <x:c r="M355" s="230"/>
      <x:c r="N355" s="230"/>
      <x:c r="O355" s="230"/>
      <x:c r="P355" s="230"/>
      <x:c r="Q355" s="230"/>
    </x:row>
    <x:row r="356">
      <x:c r="A356" s="230"/>
      <x:c r="B356" s="230"/>
      <x:c r="C356" s="230"/>
      <x:c r="D356" s="230"/>
      <x:c r="E356" s="231"/>
      <x:c r="F356" s="232"/>
      <x:c r="G356" s="230"/>
      <x:c r="H356" s="230"/>
      <x:c r="I356" s="230"/>
      <x:c r="J356" s="230"/>
      <x:c r="K356" s="230"/>
      <x:c r="L356" s="230"/>
      <x:c r="M356" s="230"/>
      <x:c r="N356" s="230"/>
      <x:c r="O356" s="230"/>
      <x:c r="P356" s="230"/>
      <x:c r="Q356" s="230"/>
    </x:row>
    <x:row r="357">
      <x:c r="A357" s="230"/>
      <x:c r="B357" s="230"/>
      <x:c r="C357" s="230"/>
      <x:c r="D357" s="230"/>
      <x:c r="E357" s="231"/>
      <x:c r="F357" s="232"/>
      <x:c r="G357" s="230"/>
      <x:c r="H357" s="230"/>
      <x:c r="I357" s="230"/>
      <x:c r="J357" s="230"/>
      <x:c r="K357" s="230"/>
      <x:c r="L357" s="230"/>
      <x:c r="M357" s="230"/>
      <x:c r="N357" s="230"/>
      <x:c r="O357" s="230"/>
      <x:c r="P357" s="230"/>
      <x:c r="Q357" s="230"/>
    </x:row>
    <x:row r="358">
      <x:c r="A358" s="230"/>
      <x:c r="B358" s="230"/>
      <x:c r="C358" s="230"/>
      <x:c r="D358" s="230"/>
      <x:c r="E358" s="231"/>
      <x:c r="F358" s="232"/>
      <x:c r="G358" s="230"/>
      <x:c r="H358" s="230"/>
      <x:c r="I358" s="230"/>
      <x:c r="J358" s="230"/>
      <x:c r="K358" s="230"/>
      <x:c r="L358" s="230"/>
      <x:c r="M358" s="230"/>
      <x:c r="N358" s="230"/>
      <x:c r="O358" s="230"/>
      <x:c r="P358" s="230"/>
      <x:c r="Q358" s="230"/>
    </x:row>
    <x:row r="359">
      <x:c r="A359" s="230"/>
      <x:c r="B359" s="230"/>
      <x:c r="C359" s="230"/>
      <x:c r="D359" s="230"/>
      <x:c r="E359" s="231"/>
      <x:c r="F359" s="232"/>
      <x:c r="G359" s="230"/>
      <x:c r="H359" s="230"/>
      <x:c r="I359" s="230"/>
      <x:c r="J359" s="230"/>
      <x:c r="K359" s="230"/>
      <x:c r="L359" s="230"/>
      <x:c r="M359" s="230"/>
      <x:c r="N359" s="230"/>
      <x:c r="O359" s="230"/>
      <x:c r="P359" s="230"/>
      <x:c r="Q359" s="230"/>
    </x:row>
    <x:row r="360">
      <x:c r="A360" s="230"/>
      <x:c r="B360" s="230"/>
      <x:c r="C360" s="230"/>
      <x:c r="D360" s="230"/>
      <x:c r="E360" s="231"/>
      <x:c r="F360" s="232"/>
      <x:c r="G360" s="230"/>
      <x:c r="H360" s="230"/>
      <x:c r="I360" s="230"/>
      <x:c r="J360" s="230"/>
      <x:c r="K360" s="230"/>
      <x:c r="L360" s="230"/>
      <x:c r="M360" s="230"/>
      <x:c r="N360" s="230"/>
      <x:c r="O360" s="230"/>
      <x:c r="P360" s="230"/>
      <x:c r="Q360" s="230"/>
    </x:row>
    <x:row r="361">
      <x:c r="A361" s="230"/>
      <x:c r="B361" s="230"/>
      <x:c r="C361" s="230"/>
      <x:c r="D361" s="230"/>
      <x:c r="E361" s="231"/>
      <x:c r="F361" s="232"/>
      <x:c r="G361" s="230"/>
      <x:c r="H361" s="230"/>
      <x:c r="I361" s="230"/>
      <x:c r="J361" s="230"/>
      <x:c r="K361" s="230"/>
      <x:c r="L361" s="230"/>
      <x:c r="M361" s="230"/>
      <x:c r="N361" s="230"/>
      <x:c r="O361" s="230"/>
      <x:c r="P361" s="230"/>
      <x:c r="Q361" s="230"/>
    </x:row>
    <x:row r="362">
      <x:c r="A362" s="230"/>
      <x:c r="B362" s="230"/>
      <x:c r="C362" s="230"/>
      <x:c r="D362" s="230"/>
      <x:c r="E362" s="231"/>
      <x:c r="F362" s="232"/>
      <x:c r="G362" s="230"/>
      <x:c r="H362" s="230"/>
      <x:c r="I362" s="230"/>
      <x:c r="J362" s="230"/>
      <x:c r="K362" s="230"/>
      <x:c r="L362" s="230"/>
      <x:c r="M362" s="230"/>
      <x:c r="N362" s="230"/>
      <x:c r="O362" s="230"/>
      <x:c r="P362" s="230"/>
      <x:c r="Q362" s="230"/>
    </x:row>
    <x:row r="363">
      <x:c r="A363" s="230"/>
      <x:c r="B363" s="230"/>
      <x:c r="C363" s="230"/>
      <x:c r="D363" s="230"/>
      <x:c r="E363" s="231"/>
      <x:c r="F363" s="232"/>
      <x:c r="G363" s="230"/>
      <x:c r="H363" s="230"/>
      <x:c r="I363" s="230"/>
      <x:c r="J363" s="230"/>
      <x:c r="K363" s="230"/>
      <x:c r="L363" s="230"/>
      <x:c r="M363" s="230"/>
      <x:c r="N363" s="230"/>
      <x:c r="O363" s="230"/>
      <x:c r="P363" s="230"/>
      <x:c r="Q363" s="230"/>
    </x:row>
    <x:row r="364">
      <x:c r="A364" s="230"/>
      <x:c r="B364" s="230"/>
      <x:c r="C364" s="230"/>
      <x:c r="D364" s="230"/>
      <x:c r="E364" s="231"/>
      <x:c r="F364" s="232"/>
      <x:c r="G364" s="230"/>
      <x:c r="H364" s="230"/>
      <x:c r="I364" s="230"/>
      <x:c r="J364" s="230"/>
      <x:c r="K364" s="230"/>
      <x:c r="L364" s="230"/>
      <x:c r="M364" s="230"/>
      <x:c r="N364" s="230"/>
      <x:c r="O364" s="230"/>
      <x:c r="P364" s="230"/>
      <x:c r="Q364" s="230"/>
    </x:row>
    <x:row r="365">
      <x:c r="A365" s="230"/>
      <x:c r="B365" s="230"/>
      <x:c r="C365" s="230"/>
      <x:c r="D365" s="230"/>
      <x:c r="E365" s="231"/>
      <x:c r="F365" s="232"/>
      <x:c r="G365" s="230"/>
      <x:c r="H365" s="230"/>
      <x:c r="I365" s="230"/>
      <x:c r="J365" s="230"/>
      <x:c r="K365" s="230"/>
      <x:c r="L365" s="230"/>
      <x:c r="M365" s="230"/>
      <x:c r="N365" s="230"/>
      <x:c r="O365" s="230"/>
      <x:c r="P365" s="230"/>
      <x:c r="Q365" s="230"/>
    </x:row>
    <x:row r="366">
      <x:c r="A366" s="230"/>
      <x:c r="B366" s="230"/>
      <x:c r="C366" s="230"/>
      <x:c r="D366" s="230"/>
      <x:c r="E366" s="231"/>
      <x:c r="F366" s="232"/>
      <x:c r="G366" s="230"/>
      <x:c r="H366" s="230"/>
      <x:c r="I366" s="230"/>
      <x:c r="J366" s="230"/>
      <x:c r="K366" s="230"/>
      <x:c r="L366" s="230"/>
      <x:c r="M366" s="230"/>
      <x:c r="N366" s="230"/>
      <x:c r="O366" s="230"/>
      <x:c r="P366" s="230"/>
      <x:c r="Q366" s="230"/>
    </x:row>
    <x:row r="367">
      <x:c r="A367" s="230"/>
      <x:c r="B367" s="230"/>
      <x:c r="C367" s="230"/>
      <x:c r="D367" s="230"/>
      <x:c r="E367" s="231"/>
      <x:c r="F367" s="232"/>
      <x:c r="G367" s="230"/>
      <x:c r="H367" s="230"/>
      <x:c r="I367" s="230"/>
      <x:c r="J367" s="230"/>
      <x:c r="K367" s="230"/>
      <x:c r="L367" s="230"/>
      <x:c r="M367" s="230"/>
      <x:c r="N367" s="230"/>
      <x:c r="O367" s="230"/>
      <x:c r="P367" s="230"/>
      <x:c r="Q367" s="230"/>
    </x:row>
    <x:row r="368">
      <x:c r="A368" s="230"/>
      <x:c r="B368" s="230"/>
      <x:c r="C368" s="230"/>
      <x:c r="D368" s="230"/>
      <x:c r="E368" s="231"/>
      <x:c r="F368" s="232"/>
      <x:c r="G368" s="230"/>
      <x:c r="H368" s="230"/>
      <x:c r="I368" s="230"/>
      <x:c r="J368" s="230"/>
      <x:c r="K368" s="230"/>
      <x:c r="L368" s="230"/>
      <x:c r="M368" s="230"/>
      <x:c r="N368" s="230"/>
      <x:c r="O368" s="230"/>
      <x:c r="P368" s="230"/>
      <x:c r="Q368" s="230"/>
    </x:row>
    <x:row r="369">
      <x:c r="A369" s="230"/>
      <x:c r="B369" s="230"/>
      <x:c r="C369" s="230"/>
      <x:c r="D369" s="230"/>
      <x:c r="E369" s="231"/>
      <x:c r="F369" s="232"/>
      <x:c r="G369" s="230"/>
      <x:c r="H369" s="230"/>
      <x:c r="I369" s="230"/>
      <x:c r="J369" s="230"/>
      <x:c r="K369" s="230"/>
      <x:c r="L369" s="230"/>
      <x:c r="M369" s="230"/>
      <x:c r="N369" s="230"/>
      <x:c r="O369" s="230"/>
      <x:c r="P369" s="230"/>
      <x:c r="Q369" s="230"/>
    </x:row>
    <x:row r="370">
      <x:c r="A370" s="230"/>
      <x:c r="B370" s="230"/>
      <x:c r="C370" s="230"/>
      <x:c r="D370" s="230"/>
      <x:c r="E370" s="231"/>
      <x:c r="F370" s="232"/>
      <x:c r="G370" s="230"/>
      <x:c r="H370" s="230"/>
      <x:c r="I370" s="230"/>
      <x:c r="J370" s="230"/>
      <x:c r="K370" s="230"/>
      <x:c r="L370" s="230"/>
      <x:c r="M370" s="230"/>
      <x:c r="N370" s="230"/>
      <x:c r="O370" s="230"/>
      <x:c r="P370" s="230"/>
      <x:c r="Q370" s="230"/>
    </x:row>
    <x:row r="371">
      <x:c r="A371" s="230"/>
      <x:c r="B371" s="230"/>
      <x:c r="C371" s="230"/>
      <x:c r="D371" s="230"/>
      <x:c r="E371" s="231"/>
      <x:c r="F371" s="232"/>
      <x:c r="G371" s="230"/>
      <x:c r="H371" s="230"/>
      <x:c r="I371" s="230"/>
      <x:c r="J371" s="230"/>
      <x:c r="K371" s="230"/>
      <x:c r="L371" s="230"/>
      <x:c r="M371" s="230"/>
      <x:c r="N371" s="230"/>
      <x:c r="O371" s="230"/>
      <x:c r="P371" s="230"/>
      <x:c r="Q371" s="230"/>
    </x:row>
    <x:row r="372">
      <x:c r="A372" s="230"/>
      <x:c r="B372" s="230"/>
      <x:c r="C372" s="230"/>
      <x:c r="D372" s="230"/>
      <x:c r="E372" s="231"/>
      <x:c r="F372" s="232"/>
      <x:c r="G372" s="230"/>
      <x:c r="H372" s="230"/>
      <x:c r="I372" s="230"/>
      <x:c r="J372" s="230"/>
      <x:c r="K372" s="230"/>
      <x:c r="L372" s="230"/>
      <x:c r="M372" s="230"/>
      <x:c r="N372" s="230"/>
      <x:c r="O372" s="230"/>
      <x:c r="P372" s="230"/>
      <x:c r="Q372" s="230"/>
    </x:row>
    <x:row r="373">
      <x:c r="A373" s="230"/>
      <x:c r="B373" s="230"/>
      <x:c r="C373" s="230"/>
      <x:c r="D373" s="230"/>
      <x:c r="E373" s="231"/>
      <x:c r="F373" s="232"/>
      <x:c r="G373" s="230"/>
      <x:c r="H373" s="230"/>
      <x:c r="I373" s="230"/>
      <x:c r="J373" s="230"/>
      <x:c r="K373" s="230"/>
      <x:c r="L373" s="230"/>
      <x:c r="M373" s="230"/>
      <x:c r="N373" s="230"/>
      <x:c r="O373" s="230"/>
      <x:c r="P373" s="230"/>
      <x:c r="Q373" s="230"/>
    </x:row>
    <x:row r="374">
      <x:c r="A374" s="230"/>
      <x:c r="B374" s="230"/>
      <x:c r="C374" s="230"/>
      <x:c r="D374" s="230"/>
      <x:c r="E374" s="231"/>
      <x:c r="F374" s="232"/>
      <x:c r="G374" s="230"/>
      <x:c r="H374" s="230"/>
      <x:c r="I374" s="230"/>
      <x:c r="J374" s="230"/>
      <x:c r="K374" s="230"/>
      <x:c r="L374" s="230"/>
      <x:c r="M374" s="230"/>
      <x:c r="N374" s="230"/>
      <x:c r="O374" s="230"/>
      <x:c r="P374" s="230"/>
      <x:c r="Q374" s="230"/>
    </x:row>
    <x:row r="375">
      <x:c r="A375" s="230"/>
      <x:c r="B375" s="230"/>
      <x:c r="C375" s="230"/>
      <x:c r="D375" s="230"/>
      <x:c r="E375" s="231"/>
      <x:c r="F375" s="232"/>
      <x:c r="G375" s="230"/>
      <x:c r="H375" s="230"/>
      <x:c r="I375" s="230"/>
      <x:c r="J375" s="230"/>
      <x:c r="K375" s="230"/>
      <x:c r="L375" s="230"/>
      <x:c r="M375" s="230"/>
      <x:c r="N375" s="230"/>
      <x:c r="O375" s="230"/>
      <x:c r="P375" s="230"/>
      <x:c r="Q375" s="230"/>
    </x:row>
    <x:row r="376">
      <x:c r="A376" s="230"/>
      <x:c r="B376" s="230"/>
      <x:c r="C376" s="230"/>
      <x:c r="D376" s="230"/>
      <x:c r="E376" s="231"/>
      <x:c r="F376" s="232"/>
      <x:c r="G376" s="230"/>
      <x:c r="H376" s="230"/>
      <x:c r="I376" s="230"/>
      <x:c r="J376" s="230"/>
      <x:c r="K376" s="230"/>
      <x:c r="L376" s="230"/>
      <x:c r="M376" s="230"/>
      <x:c r="N376" s="230"/>
      <x:c r="O376" s="230"/>
      <x:c r="P376" s="230"/>
      <x:c r="Q376" s="230"/>
    </x:row>
    <x:row r="377">
      <x:c r="A377" s="230"/>
      <x:c r="B377" s="230"/>
      <x:c r="C377" s="230"/>
      <x:c r="D377" s="230"/>
      <x:c r="E377" s="231"/>
      <x:c r="F377" s="232"/>
      <x:c r="G377" s="230"/>
      <x:c r="H377" s="230"/>
      <x:c r="I377" s="230"/>
      <x:c r="J377" s="230"/>
      <x:c r="K377" s="230"/>
      <x:c r="L377" s="230"/>
      <x:c r="M377" s="230"/>
      <x:c r="N377" s="230"/>
      <x:c r="O377" s="230"/>
      <x:c r="P377" s="230"/>
      <x:c r="Q377" s="230"/>
    </x:row>
    <x:row r="378">
      <x:c r="A378" s="230"/>
      <x:c r="B378" s="230"/>
      <x:c r="C378" s="230"/>
      <x:c r="D378" s="230"/>
      <x:c r="E378" s="231"/>
      <x:c r="F378" s="232"/>
      <x:c r="G378" s="230"/>
      <x:c r="H378" s="230"/>
      <x:c r="I378" s="230"/>
      <x:c r="J378" s="230"/>
      <x:c r="K378" s="230"/>
      <x:c r="L378" s="230"/>
      <x:c r="M378" s="230"/>
      <x:c r="N378" s="230"/>
      <x:c r="O378" s="230"/>
      <x:c r="P378" s="230"/>
      <x:c r="Q378" s="230"/>
    </x:row>
    <x:row r="379">
      <x:c r="A379" s="230"/>
      <x:c r="B379" s="230"/>
      <x:c r="C379" s="230"/>
      <x:c r="D379" s="230"/>
      <x:c r="E379" s="231"/>
      <x:c r="F379" s="232"/>
      <x:c r="G379" s="230"/>
      <x:c r="H379" s="230"/>
      <x:c r="I379" s="230"/>
      <x:c r="J379" s="230"/>
      <x:c r="K379" s="230"/>
      <x:c r="L379" s="230"/>
      <x:c r="M379" s="230"/>
      <x:c r="N379" s="230"/>
      <x:c r="O379" s="230"/>
      <x:c r="P379" s="230"/>
      <x:c r="Q379" s="230"/>
    </x:row>
    <x:row r="380">
      <x:c r="A380" s="230"/>
      <x:c r="B380" s="230"/>
      <x:c r="C380" s="230"/>
      <x:c r="D380" s="230"/>
      <x:c r="E380" s="231"/>
      <x:c r="F380" s="232"/>
      <x:c r="G380" s="230"/>
      <x:c r="H380" s="230"/>
      <x:c r="I380" s="230"/>
      <x:c r="J380" s="230"/>
      <x:c r="K380" s="230"/>
      <x:c r="L380" s="230"/>
      <x:c r="M380" s="230"/>
      <x:c r="N380" s="230"/>
      <x:c r="O380" s="230"/>
      <x:c r="P380" s="230"/>
      <x:c r="Q380" s="230"/>
    </x:row>
    <x:row r="381">
      <x:c r="A381" s="230"/>
      <x:c r="B381" s="230"/>
      <x:c r="C381" s="230"/>
      <x:c r="D381" s="230"/>
      <x:c r="E381" s="231"/>
      <x:c r="F381" s="232"/>
      <x:c r="G381" s="230"/>
      <x:c r="H381" s="230"/>
      <x:c r="I381" s="230"/>
      <x:c r="J381" s="230"/>
      <x:c r="K381" s="230"/>
      <x:c r="L381" s="230"/>
      <x:c r="M381" s="230"/>
      <x:c r="N381" s="230"/>
      <x:c r="O381" s="230"/>
      <x:c r="P381" s="230"/>
      <x:c r="Q381" s="230"/>
    </x:row>
    <x:row r="382">
      <x:c r="A382" s="230"/>
      <x:c r="B382" s="230"/>
      <x:c r="C382" s="230"/>
      <x:c r="D382" s="230"/>
      <x:c r="E382" s="231"/>
      <x:c r="F382" s="232"/>
      <x:c r="G382" s="230"/>
      <x:c r="H382" s="230"/>
      <x:c r="I382" s="230"/>
      <x:c r="J382" s="230"/>
      <x:c r="K382" s="230"/>
      <x:c r="L382" s="230"/>
      <x:c r="M382" s="230"/>
      <x:c r="N382" s="230"/>
      <x:c r="O382" s="230"/>
      <x:c r="P382" s="230"/>
      <x:c r="Q382" s="230"/>
    </x:row>
    <x:row r="383">
      <x:c r="A383" s="230"/>
      <x:c r="B383" s="230"/>
      <x:c r="C383" s="230"/>
      <x:c r="D383" s="230"/>
      <x:c r="E383" s="231"/>
      <x:c r="F383" s="232"/>
      <x:c r="G383" s="230"/>
      <x:c r="H383" s="230"/>
      <x:c r="I383" s="230"/>
      <x:c r="J383" s="230"/>
      <x:c r="K383" s="230"/>
      <x:c r="L383" s="230"/>
      <x:c r="M383" s="230"/>
      <x:c r="N383" s="230"/>
      <x:c r="O383" s="230"/>
      <x:c r="P383" s="230"/>
      <x:c r="Q383" s="230"/>
    </x:row>
    <x:row r="384">
      <x:c r="A384" s="230"/>
      <x:c r="B384" s="230"/>
      <x:c r="C384" s="230"/>
      <x:c r="D384" s="230"/>
      <x:c r="E384" s="231"/>
      <x:c r="F384" s="232"/>
      <x:c r="G384" s="230"/>
      <x:c r="H384" s="230"/>
      <x:c r="I384" s="230"/>
      <x:c r="J384" s="230"/>
      <x:c r="K384" s="230"/>
      <x:c r="L384" s="230"/>
      <x:c r="M384" s="230"/>
      <x:c r="N384" s="230"/>
      <x:c r="O384" s="230"/>
      <x:c r="P384" s="230"/>
      <x:c r="Q384" s="230"/>
    </x:row>
    <x:row r="385">
      <x:c r="A385" s="230"/>
      <x:c r="B385" s="230"/>
      <x:c r="C385" s="230"/>
      <x:c r="D385" s="230"/>
      <x:c r="E385" s="231"/>
      <x:c r="F385" s="232"/>
      <x:c r="G385" s="230"/>
      <x:c r="H385" s="230"/>
      <x:c r="I385" s="230"/>
      <x:c r="J385" s="230"/>
      <x:c r="K385" s="230"/>
      <x:c r="L385" s="230"/>
      <x:c r="M385" s="230"/>
      <x:c r="N385" s="230"/>
      <x:c r="O385" s="230"/>
      <x:c r="P385" s="230"/>
      <x:c r="Q385" s="230"/>
    </x:row>
    <x:row r="386">
      <x:c r="A386" s="230"/>
      <x:c r="B386" s="230"/>
      <x:c r="C386" s="230"/>
      <x:c r="D386" s="230"/>
      <x:c r="E386" s="231"/>
      <x:c r="F386" s="232"/>
      <x:c r="G386" s="230"/>
      <x:c r="H386" s="230"/>
      <x:c r="I386" s="230"/>
      <x:c r="J386" s="230"/>
      <x:c r="K386" s="230"/>
      <x:c r="L386" s="230"/>
      <x:c r="M386" s="230"/>
      <x:c r="N386" s="230"/>
      <x:c r="O386" s="230"/>
      <x:c r="P386" s="230"/>
      <x:c r="Q386" s="230"/>
    </x:row>
    <x:row r="387">
      <x:c r="A387" s="230"/>
      <x:c r="B387" s="230"/>
      <x:c r="C387" s="230"/>
      <x:c r="D387" s="230"/>
      <x:c r="E387" s="231"/>
      <x:c r="F387" s="232"/>
      <x:c r="G387" s="230"/>
      <x:c r="H387" s="230"/>
      <x:c r="I387" s="230"/>
      <x:c r="J387" s="230"/>
      <x:c r="K387" s="230"/>
      <x:c r="L387" s="230"/>
      <x:c r="M387" s="230"/>
      <x:c r="N387" s="230"/>
      <x:c r="O387" s="230"/>
      <x:c r="P387" s="230"/>
      <x:c r="Q387" s="230"/>
    </x:row>
    <x:row r="388">
      <x:c r="A388" s="230"/>
      <x:c r="B388" s="230"/>
      <x:c r="C388" s="230"/>
      <x:c r="D388" s="230"/>
      <x:c r="E388" s="231"/>
      <x:c r="F388" s="232"/>
      <x:c r="G388" s="230"/>
      <x:c r="H388" s="230"/>
      <x:c r="I388" s="230"/>
      <x:c r="J388" s="230"/>
      <x:c r="K388" s="230"/>
      <x:c r="L388" s="230"/>
      <x:c r="M388" s="230"/>
      <x:c r="N388" s="230"/>
      <x:c r="O388" s="230"/>
      <x:c r="P388" s="230"/>
      <x:c r="Q388" s="230"/>
    </x:row>
    <x:row r="389">
      <x:c r="A389" s="230"/>
      <x:c r="B389" s="230"/>
      <x:c r="C389" s="230"/>
      <x:c r="D389" s="230"/>
      <x:c r="E389" s="231"/>
      <x:c r="F389" s="232"/>
      <x:c r="G389" s="230"/>
      <x:c r="H389" s="230"/>
      <x:c r="I389" s="230"/>
      <x:c r="J389" s="230"/>
      <x:c r="K389" s="230"/>
      <x:c r="L389" s="230"/>
      <x:c r="M389" s="230"/>
      <x:c r="N389" s="230"/>
      <x:c r="O389" s="230"/>
      <x:c r="P389" s="230"/>
      <x:c r="Q389" s="230"/>
    </x:row>
    <x:row r="390">
      <x:c r="A390" s="230"/>
      <x:c r="B390" s="230"/>
      <x:c r="C390" s="230"/>
      <x:c r="D390" s="230"/>
      <x:c r="E390" s="231"/>
      <x:c r="F390" s="232"/>
      <x:c r="G390" s="230"/>
      <x:c r="H390" s="230"/>
      <x:c r="I390" s="230"/>
      <x:c r="J390" s="230"/>
      <x:c r="K390" s="230"/>
      <x:c r="L390" s="230"/>
      <x:c r="M390" s="230"/>
      <x:c r="N390" s="230"/>
      <x:c r="O390" s="230"/>
      <x:c r="P390" s="230"/>
      <x:c r="Q390" s="230"/>
    </x:row>
    <x:row r="391">
      <x:c r="A391" s="230"/>
      <x:c r="B391" s="230"/>
      <x:c r="C391" s="230"/>
      <x:c r="D391" s="230"/>
      <x:c r="E391" s="231"/>
      <x:c r="F391" s="232"/>
      <x:c r="G391" s="230"/>
      <x:c r="H391" s="230"/>
      <x:c r="I391" s="230"/>
      <x:c r="J391" s="230"/>
      <x:c r="K391" s="230"/>
      <x:c r="L391" s="230"/>
      <x:c r="M391" s="230"/>
      <x:c r="N391" s="230"/>
      <x:c r="O391" s="230"/>
      <x:c r="P391" s="230"/>
      <x:c r="Q391" s="230"/>
    </x:row>
    <x:row r="392">
      <x:c r="A392" s="230"/>
      <x:c r="B392" s="230"/>
      <x:c r="C392" s="230"/>
      <x:c r="D392" s="230"/>
      <x:c r="E392" s="231"/>
      <x:c r="F392" s="232"/>
      <x:c r="G392" s="230"/>
      <x:c r="H392" s="230"/>
      <x:c r="I392" s="230"/>
      <x:c r="J392" s="230"/>
      <x:c r="K392" s="230"/>
      <x:c r="L392" s="230"/>
      <x:c r="M392" s="230"/>
      <x:c r="N392" s="230"/>
      <x:c r="O392" s="230"/>
      <x:c r="P392" s="230"/>
      <x:c r="Q392" s="230"/>
    </x:row>
    <x:row r="393">
      <x:c r="A393" s="230"/>
      <x:c r="B393" s="230"/>
      <x:c r="C393" s="230"/>
      <x:c r="D393" s="230"/>
      <x:c r="E393" s="231"/>
      <x:c r="F393" s="232"/>
      <x:c r="G393" s="230"/>
      <x:c r="H393" s="230"/>
      <x:c r="I393" s="230"/>
      <x:c r="J393" s="230"/>
      <x:c r="K393" s="230"/>
      <x:c r="L393" s="230"/>
      <x:c r="M393" s="230"/>
      <x:c r="N393" s="230"/>
      <x:c r="O393" s="230"/>
      <x:c r="P393" s="230"/>
      <x:c r="Q393" s="230"/>
    </x:row>
    <x:row r="394">
      <x:c r="A394" s="230"/>
      <x:c r="B394" s="230"/>
      <x:c r="C394" s="230"/>
      <x:c r="D394" s="230"/>
      <x:c r="E394" s="231"/>
      <x:c r="F394" s="232"/>
      <x:c r="G394" s="230"/>
      <x:c r="H394" s="230"/>
      <x:c r="I394" s="230"/>
      <x:c r="J394" s="230"/>
      <x:c r="K394" s="230"/>
      <x:c r="L394" s="230"/>
      <x:c r="M394" s="230"/>
      <x:c r="N394" s="230"/>
      <x:c r="O394" s="230"/>
      <x:c r="P394" s="230"/>
      <x:c r="Q394" s="230"/>
    </x:row>
    <x:row r="395">
      <x:c r="A395" s="230"/>
      <x:c r="B395" s="230"/>
      <x:c r="C395" s="230"/>
      <x:c r="D395" s="230"/>
      <x:c r="E395" s="231"/>
      <x:c r="F395" s="232"/>
      <x:c r="G395" s="230"/>
      <x:c r="H395" s="230"/>
      <x:c r="I395" s="230"/>
      <x:c r="J395" s="230"/>
      <x:c r="K395" s="230"/>
      <x:c r="L395" s="230"/>
      <x:c r="M395" s="230"/>
      <x:c r="N395" s="230"/>
      <x:c r="O395" s="230"/>
      <x:c r="P395" s="230"/>
      <x:c r="Q395" s="230"/>
    </x:row>
    <x:row r="396">
      <x:c r="A396" s="230"/>
      <x:c r="B396" s="230"/>
      <x:c r="C396" s="230"/>
      <x:c r="D396" s="230"/>
      <x:c r="E396" s="231"/>
      <x:c r="F396" s="232"/>
      <x:c r="G396" s="230"/>
      <x:c r="H396" s="230"/>
      <x:c r="I396" s="230"/>
      <x:c r="J396" s="230"/>
      <x:c r="K396" s="230"/>
      <x:c r="L396" s="230"/>
      <x:c r="M396" s="230"/>
      <x:c r="N396" s="230"/>
      <x:c r="O396" s="230"/>
      <x:c r="P396" s="230"/>
      <x:c r="Q396" s="230"/>
    </x:row>
    <x:row r="397">
      <x:c r="A397" s="230"/>
      <x:c r="B397" s="230"/>
      <x:c r="C397" s="230"/>
      <x:c r="D397" s="230"/>
      <x:c r="E397" s="231"/>
      <x:c r="F397" s="232"/>
      <x:c r="G397" s="230"/>
      <x:c r="H397" s="230"/>
      <x:c r="I397" s="230"/>
      <x:c r="J397" s="230"/>
      <x:c r="K397" s="230"/>
      <x:c r="L397" s="230"/>
      <x:c r="M397" s="230"/>
      <x:c r="N397" s="230"/>
      <x:c r="O397" s="230"/>
      <x:c r="P397" s="230"/>
      <x:c r="Q397" s="230"/>
    </x:row>
    <x:row r="398">
      <x:c r="A398" s="230"/>
      <x:c r="B398" s="230"/>
      <x:c r="C398" s="230"/>
      <x:c r="D398" s="230"/>
      <x:c r="E398" s="231"/>
      <x:c r="F398" s="232"/>
      <x:c r="G398" s="230"/>
      <x:c r="H398" s="230"/>
      <x:c r="I398" s="230"/>
      <x:c r="J398" s="230"/>
      <x:c r="K398" s="230"/>
      <x:c r="L398" s="230"/>
      <x:c r="M398" s="230"/>
      <x:c r="N398" s="230"/>
      <x:c r="O398" s="230"/>
      <x:c r="P398" s="230"/>
      <x:c r="Q398" s="230"/>
    </x:row>
    <x:row r="399">
      <x:c r="A399" s="230"/>
      <x:c r="B399" s="230"/>
      <x:c r="C399" s="230"/>
      <x:c r="D399" s="230"/>
      <x:c r="E399" s="231"/>
      <x:c r="F399" s="232"/>
      <x:c r="G399" s="230"/>
      <x:c r="H399" s="230"/>
      <x:c r="I399" s="230"/>
      <x:c r="J399" s="230"/>
      <x:c r="K399" s="230"/>
      <x:c r="L399" s="230"/>
      <x:c r="M399" s="230"/>
      <x:c r="N399" s="230"/>
      <x:c r="O399" s="230"/>
      <x:c r="P399" s="230"/>
      <x:c r="Q399" s="230"/>
    </x:row>
    <x:row r="400">
      <x:c r="A400" s="230"/>
      <x:c r="B400" s="230"/>
      <x:c r="C400" s="230"/>
      <x:c r="D400" s="230"/>
      <x:c r="E400" s="231"/>
      <x:c r="F400" s="232"/>
      <x:c r="G400" s="230"/>
      <x:c r="H400" s="230"/>
      <x:c r="I400" s="230"/>
      <x:c r="J400" s="230"/>
      <x:c r="K400" s="230"/>
      <x:c r="L400" s="230"/>
      <x:c r="M400" s="230"/>
      <x:c r="N400" s="230"/>
      <x:c r="O400" s="230"/>
      <x:c r="P400" s="230"/>
      <x:c r="Q400" s="230"/>
    </x:row>
    <x:row r="401">
      <x:c r="A401" s="230"/>
      <x:c r="B401" s="230"/>
      <x:c r="C401" s="230"/>
      <x:c r="D401" s="230"/>
      <x:c r="E401" s="231"/>
      <x:c r="F401" s="232"/>
      <x:c r="G401" s="230"/>
      <x:c r="H401" s="230"/>
      <x:c r="I401" s="230"/>
      <x:c r="J401" s="230"/>
      <x:c r="K401" s="230"/>
      <x:c r="L401" s="230"/>
      <x:c r="M401" s="230"/>
      <x:c r="N401" s="230"/>
      <x:c r="O401" s="230"/>
      <x:c r="P401" s="230"/>
      <x:c r="Q401" s="230"/>
    </x:row>
    <x:row r="402">
      <x:c r="A402" s="230"/>
      <x:c r="B402" s="230"/>
      <x:c r="C402" s="230"/>
      <x:c r="D402" s="230"/>
      <x:c r="E402" s="231"/>
      <x:c r="F402" s="232"/>
      <x:c r="G402" s="230"/>
      <x:c r="H402" s="230"/>
      <x:c r="I402" s="230"/>
      <x:c r="J402" s="230"/>
      <x:c r="K402" s="230"/>
      <x:c r="L402" s="230"/>
      <x:c r="M402" s="230"/>
      <x:c r="N402" s="230"/>
      <x:c r="O402" s="230"/>
      <x:c r="P402" s="230"/>
      <x:c r="Q402" s="230"/>
    </x:row>
    <x:row r="403">
      <x:c r="A403" s="230"/>
      <x:c r="B403" s="230"/>
      <x:c r="C403" s="230"/>
      <x:c r="D403" s="230"/>
      <x:c r="E403" s="231"/>
      <x:c r="F403" s="232"/>
      <x:c r="G403" s="230"/>
      <x:c r="H403" s="230"/>
      <x:c r="I403" s="230"/>
      <x:c r="J403" s="230"/>
      <x:c r="K403" s="230"/>
      <x:c r="L403" s="230"/>
      <x:c r="M403" s="230"/>
      <x:c r="N403" s="230"/>
      <x:c r="O403" s="230"/>
      <x:c r="P403" s="230"/>
      <x:c r="Q403" s="230"/>
    </x:row>
    <x:row r="404">
      <x:c r="A404" s="230"/>
      <x:c r="B404" s="230"/>
      <x:c r="C404" s="230"/>
      <x:c r="D404" s="230"/>
      <x:c r="E404" s="231"/>
      <x:c r="F404" s="232"/>
      <x:c r="G404" s="230"/>
      <x:c r="H404" s="230"/>
      <x:c r="I404" s="230"/>
      <x:c r="J404" s="230"/>
      <x:c r="K404" s="230"/>
      <x:c r="L404" s="230"/>
      <x:c r="M404" s="230"/>
      <x:c r="N404" s="230"/>
      <x:c r="O404" s="230"/>
      <x:c r="P404" s="230"/>
      <x:c r="Q404" s="230"/>
    </x:row>
    <x:row r="405">
      <x:c r="A405" s="230"/>
      <x:c r="B405" s="230"/>
      <x:c r="C405" s="230"/>
      <x:c r="D405" s="230"/>
      <x:c r="E405" s="231"/>
      <x:c r="F405" s="232"/>
      <x:c r="G405" s="230"/>
      <x:c r="H405" s="230"/>
      <x:c r="I405" s="230"/>
      <x:c r="J405" s="230"/>
      <x:c r="K405" s="230"/>
      <x:c r="L405" s="230"/>
      <x:c r="M405" s="230"/>
      <x:c r="N405" s="230"/>
      <x:c r="O405" s="230"/>
      <x:c r="P405" s="230"/>
      <x:c r="Q405" s="230"/>
    </x:row>
    <x:row r="406">
      <x:c r="A406" s="230"/>
      <x:c r="B406" s="230"/>
      <x:c r="C406" s="230"/>
      <x:c r="D406" s="230"/>
      <x:c r="E406" s="231"/>
      <x:c r="F406" s="232"/>
      <x:c r="G406" s="230"/>
      <x:c r="H406" s="230"/>
      <x:c r="I406" s="230"/>
      <x:c r="J406" s="230"/>
      <x:c r="K406" s="230"/>
      <x:c r="L406" s="230"/>
      <x:c r="M406" s="230"/>
      <x:c r="N406" s="230"/>
      <x:c r="O406" s="230"/>
      <x:c r="P406" s="230"/>
      <x:c r="Q406" s="230"/>
    </x:row>
    <x:row r="407">
      <x:c r="A407" s="230"/>
      <x:c r="B407" s="230"/>
      <x:c r="C407" s="230"/>
      <x:c r="D407" s="230"/>
      <x:c r="E407" s="231"/>
      <x:c r="F407" s="232"/>
      <x:c r="G407" s="230"/>
      <x:c r="H407" s="230"/>
      <x:c r="I407" s="230"/>
      <x:c r="J407" s="230"/>
      <x:c r="K407" s="230"/>
      <x:c r="L407" s="230"/>
      <x:c r="M407" s="230"/>
      <x:c r="N407" s="230"/>
      <x:c r="O407" s="230"/>
      <x:c r="P407" s="230"/>
      <x:c r="Q407" s="230"/>
    </x:row>
    <x:row r="408">
      <x:c r="A408" s="230"/>
      <x:c r="B408" s="230"/>
      <x:c r="C408" s="230"/>
      <x:c r="D408" s="230"/>
      <x:c r="E408" s="231"/>
      <x:c r="F408" s="232"/>
      <x:c r="G408" s="230"/>
      <x:c r="H408" s="230"/>
      <x:c r="I408" s="230"/>
      <x:c r="J408" s="230"/>
      <x:c r="K408" s="230"/>
      <x:c r="L408" s="230"/>
      <x:c r="M408" s="230"/>
      <x:c r="N408" s="230"/>
      <x:c r="O408" s="230"/>
      <x:c r="P408" s="230"/>
      <x:c r="Q408" s="230"/>
    </x:row>
    <x:row r="409">
      <x:c r="A409" s="230"/>
      <x:c r="B409" s="230"/>
      <x:c r="C409" s="230"/>
      <x:c r="D409" s="230"/>
      <x:c r="E409" s="231"/>
      <x:c r="F409" s="232"/>
      <x:c r="G409" s="230"/>
      <x:c r="H409" s="230"/>
      <x:c r="I409" s="230"/>
      <x:c r="J409" s="230"/>
      <x:c r="K409" s="230"/>
      <x:c r="L409" s="230"/>
      <x:c r="M409" s="230"/>
      <x:c r="N409" s="230"/>
      <x:c r="O409" s="230"/>
      <x:c r="P409" s="230"/>
      <x:c r="Q409" s="230"/>
    </x:row>
    <x:row r="410">
      <x:c r="A410" s="230"/>
      <x:c r="B410" s="230"/>
      <x:c r="C410" s="230"/>
      <x:c r="D410" s="230"/>
      <x:c r="E410" s="231"/>
      <x:c r="F410" s="232"/>
      <x:c r="G410" s="230"/>
      <x:c r="H410" s="230"/>
      <x:c r="I410" s="230"/>
      <x:c r="J410" s="230"/>
      <x:c r="K410" s="230"/>
      <x:c r="L410" s="230"/>
      <x:c r="M410" s="230"/>
      <x:c r="N410" s="230"/>
      <x:c r="O410" s="230"/>
      <x:c r="P410" s="230"/>
      <x:c r="Q410" s="230"/>
    </x:row>
    <x:row r="411">
      <x:c r="A411" s="230"/>
      <x:c r="B411" s="230"/>
      <x:c r="C411" s="230"/>
      <x:c r="D411" s="230"/>
      <x:c r="E411" s="231"/>
      <x:c r="F411" s="232"/>
      <x:c r="G411" s="230"/>
      <x:c r="H411" s="230"/>
      <x:c r="I411" s="230"/>
      <x:c r="J411" s="230"/>
      <x:c r="K411" s="230"/>
      <x:c r="L411" s="230"/>
      <x:c r="M411" s="230"/>
      <x:c r="N411" s="230"/>
      <x:c r="O411" s="230"/>
      <x:c r="P411" s="230"/>
      <x:c r="Q411" s="230"/>
    </x:row>
    <x:row r="412">
      <x:c r="A412" s="230"/>
      <x:c r="B412" s="230"/>
      <x:c r="C412" s="230"/>
      <x:c r="D412" s="230"/>
      <x:c r="E412" s="231"/>
      <x:c r="F412" s="232"/>
      <x:c r="G412" s="230"/>
      <x:c r="H412" s="230"/>
      <x:c r="I412" s="230"/>
      <x:c r="J412" s="230"/>
      <x:c r="K412" s="230"/>
      <x:c r="L412" s="230"/>
      <x:c r="M412" s="230"/>
      <x:c r="N412" s="230"/>
      <x:c r="O412" s="230"/>
      <x:c r="P412" s="230"/>
      <x:c r="Q412" s="230"/>
    </x:row>
    <x:row r="413">
      <x:c r="A413" s="230"/>
      <x:c r="B413" s="230"/>
      <x:c r="C413" s="230"/>
      <x:c r="D413" s="230"/>
      <x:c r="E413" s="231"/>
      <x:c r="F413" s="232"/>
      <x:c r="G413" s="230"/>
      <x:c r="H413" s="230"/>
      <x:c r="I413" s="230"/>
      <x:c r="J413" s="230"/>
      <x:c r="K413" s="230"/>
      <x:c r="L413" s="230"/>
      <x:c r="M413" s="230"/>
      <x:c r="N413" s="230"/>
      <x:c r="O413" s="230"/>
      <x:c r="P413" s="230"/>
      <x:c r="Q413" s="230"/>
    </x:row>
    <x:row r="414">
      <x:c r="A414" s="230"/>
      <x:c r="B414" s="230"/>
      <x:c r="C414" s="230"/>
      <x:c r="D414" s="230"/>
      <x:c r="E414" s="231"/>
      <x:c r="F414" s="232"/>
      <x:c r="G414" s="230"/>
      <x:c r="H414" s="230"/>
      <x:c r="I414" s="230"/>
      <x:c r="J414" s="230"/>
      <x:c r="K414" s="230"/>
      <x:c r="L414" s="230"/>
      <x:c r="M414" s="230"/>
      <x:c r="N414" s="230"/>
      <x:c r="O414" s="230"/>
      <x:c r="P414" s="230"/>
      <x:c r="Q414" s="230"/>
    </x:row>
    <x:row r="415">
      <x:c r="A415" s="230"/>
      <x:c r="B415" s="230"/>
      <x:c r="C415" s="230"/>
      <x:c r="D415" s="230"/>
      <x:c r="E415" s="231"/>
      <x:c r="F415" s="232"/>
      <x:c r="G415" s="230"/>
      <x:c r="H415" s="230"/>
      <x:c r="I415" s="230"/>
      <x:c r="J415" s="230"/>
      <x:c r="K415" s="230"/>
      <x:c r="L415" s="230"/>
      <x:c r="M415" s="230"/>
      <x:c r="N415" s="230"/>
      <x:c r="O415" s="230"/>
      <x:c r="P415" s="230"/>
      <x:c r="Q415" s="230"/>
    </x:row>
    <x:row r="416">
      <x:c r="A416" s="230"/>
      <x:c r="B416" s="230"/>
      <x:c r="C416" s="230"/>
      <x:c r="D416" s="230"/>
      <x:c r="E416" s="231"/>
      <x:c r="F416" s="232"/>
      <x:c r="G416" s="230"/>
      <x:c r="H416" s="230"/>
      <x:c r="I416" s="230"/>
      <x:c r="J416" s="230"/>
      <x:c r="K416" s="230"/>
      <x:c r="L416" s="230"/>
      <x:c r="M416" s="230"/>
      <x:c r="N416" s="230"/>
      <x:c r="O416" s="230"/>
      <x:c r="P416" s="230"/>
      <x:c r="Q416" s="230"/>
    </x:row>
    <x:row r="417">
      <x:c r="A417" s="230"/>
      <x:c r="B417" s="230"/>
      <x:c r="C417" s="230"/>
      <x:c r="D417" s="230"/>
      <x:c r="E417" s="231"/>
      <x:c r="F417" s="232"/>
      <x:c r="G417" s="230"/>
      <x:c r="H417" s="230"/>
      <x:c r="I417" s="230"/>
      <x:c r="J417" s="230"/>
      <x:c r="K417" s="230"/>
      <x:c r="L417" s="230"/>
      <x:c r="M417" s="230"/>
      <x:c r="N417" s="230"/>
      <x:c r="O417" s="230"/>
      <x:c r="P417" s="230"/>
      <x:c r="Q417" s="230"/>
    </x:row>
    <x:row r="418">
      <x:c r="A418" s="230"/>
      <x:c r="B418" s="230"/>
      <x:c r="C418" s="230"/>
      <x:c r="D418" s="230"/>
      <x:c r="E418" s="231"/>
      <x:c r="F418" s="232"/>
      <x:c r="G418" s="230"/>
      <x:c r="H418" s="230"/>
      <x:c r="I418" s="230"/>
      <x:c r="J418" s="230"/>
      <x:c r="K418" s="230"/>
      <x:c r="L418" s="230"/>
      <x:c r="M418" s="230"/>
      <x:c r="N418" s="230"/>
      <x:c r="O418" s="230"/>
      <x:c r="P418" s="230"/>
      <x:c r="Q418" s="230"/>
    </x:row>
    <x:row r="419">
      <x:c r="A419" s="230"/>
      <x:c r="B419" s="230"/>
      <x:c r="C419" s="230"/>
      <x:c r="D419" s="230"/>
      <x:c r="E419" s="231"/>
      <x:c r="F419" s="232"/>
      <x:c r="G419" s="230"/>
      <x:c r="H419" s="230"/>
      <x:c r="I419" s="230"/>
      <x:c r="J419" s="230"/>
      <x:c r="K419" s="230"/>
      <x:c r="L419" s="230"/>
      <x:c r="M419" s="230"/>
      <x:c r="N419" s="230"/>
      <x:c r="O419" s="230"/>
      <x:c r="P419" s="230"/>
      <x:c r="Q419" s="230"/>
    </x:row>
    <x:row r="420">
      <x:c r="A420" s="230"/>
      <x:c r="B420" s="230"/>
      <x:c r="C420" s="230"/>
      <x:c r="D420" s="230"/>
      <x:c r="E420" s="231"/>
      <x:c r="F420" s="232"/>
      <x:c r="G420" s="230"/>
      <x:c r="H420" s="230"/>
      <x:c r="I420" s="230"/>
      <x:c r="J420" s="230"/>
      <x:c r="K420" s="230"/>
      <x:c r="L420" s="230"/>
      <x:c r="M420" s="230"/>
      <x:c r="N420" s="230"/>
      <x:c r="O420" s="230"/>
      <x:c r="P420" s="230"/>
      <x:c r="Q420" s="230"/>
    </x:row>
    <x:row r="421">
      <x:c r="A421" s="230"/>
      <x:c r="B421" s="230"/>
      <x:c r="C421" s="230"/>
      <x:c r="D421" s="230"/>
      <x:c r="E421" s="231"/>
      <x:c r="F421" s="232"/>
      <x:c r="G421" s="230"/>
      <x:c r="H421" s="230"/>
      <x:c r="I421" s="230"/>
      <x:c r="J421" s="230"/>
      <x:c r="K421" s="230"/>
      <x:c r="L421" s="230"/>
      <x:c r="M421" s="230"/>
      <x:c r="N421" s="230"/>
      <x:c r="O421" s="230"/>
      <x:c r="P421" s="230"/>
      <x:c r="Q421" s="230"/>
    </x:row>
    <x:row r="422">
      <x:c r="A422" s="230"/>
      <x:c r="B422" s="230"/>
      <x:c r="C422" s="230"/>
      <x:c r="D422" s="230"/>
      <x:c r="E422" s="231"/>
      <x:c r="F422" s="232"/>
      <x:c r="G422" s="230"/>
      <x:c r="H422" s="230"/>
      <x:c r="I422" s="230"/>
      <x:c r="J422" s="230"/>
      <x:c r="K422" s="230"/>
      <x:c r="L422" s="230"/>
      <x:c r="M422" s="230"/>
      <x:c r="N422" s="230"/>
      <x:c r="O422" s="230"/>
      <x:c r="P422" s="230"/>
      <x:c r="Q422" s="230"/>
    </x:row>
    <x:row r="423">
      <x:c r="A423" s="230"/>
      <x:c r="B423" s="230"/>
      <x:c r="C423" s="230"/>
      <x:c r="D423" s="230"/>
      <x:c r="E423" s="231"/>
      <x:c r="F423" s="232"/>
      <x:c r="G423" s="230"/>
      <x:c r="H423" s="230"/>
      <x:c r="I423" s="230"/>
      <x:c r="J423" s="230"/>
      <x:c r="K423" s="230"/>
      <x:c r="L423" s="230"/>
      <x:c r="M423" s="230"/>
      <x:c r="N423" s="230"/>
      <x:c r="O423" s="230"/>
      <x:c r="P423" s="230"/>
      <x:c r="Q423" s="230"/>
    </x:row>
    <x:row r="424">
      <x:c r="A424" s="230"/>
      <x:c r="B424" s="230"/>
      <x:c r="C424" s="230"/>
      <x:c r="D424" s="230"/>
      <x:c r="E424" s="231"/>
      <x:c r="F424" s="232"/>
      <x:c r="G424" s="230"/>
      <x:c r="H424" s="230"/>
      <x:c r="I424" s="230"/>
      <x:c r="J424" s="230"/>
      <x:c r="K424" s="230"/>
      <x:c r="L424" s="230"/>
      <x:c r="M424" s="230"/>
      <x:c r="N424" s="230"/>
      <x:c r="O424" s="230"/>
      <x:c r="P424" s="230"/>
      <x:c r="Q424" s="230"/>
    </x:row>
    <x:row r="425">
      <x:c r="A425" s="230"/>
      <x:c r="B425" s="230"/>
      <x:c r="C425" s="230"/>
      <x:c r="D425" s="230"/>
      <x:c r="E425" s="231"/>
      <x:c r="F425" s="232"/>
      <x:c r="G425" s="230"/>
      <x:c r="H425" s="230"/>
      <x:c r="I425" s="230"/>
      <x:c r="J425" s="230"/>
      <x:c r="K425" s="230"/>
      <x:c r="L425" s="230"/>
      <x:c r="M425" s="230"/>
      <x:c r="N425" s="230"/>
      <x:c r="O425" s="230"/>
      <x:c r="P425" s="230"/>
      <x:c r="Q425" s="230"/>
    </x:row>
    <x:row r="426">
      <x:c r="A426" s="230"/>
      <x:c r="B426" s="230"/>
      <x:c r="C426" s="230"/>
      <x:c r="D426" s="230"/>
      <x:c r="E426" s="231"/>
      <x:c r="F426" s="232"/>
      <x:c r="G426" s="230"/>
      <x:c r="H426" s="230"/>
      <x:c r="I426" s="230"/>
      <x:c r="J426" s="230"/>
      <x:c r="K426" s="230"/>
      <x:c r="L426" s="230"/>
      <x:c r="M426" s="230"/>
      <x:c r="N426" s="230"/>
      <x:c r="O426" s="230"/>
      <x:c r="P426" s="230"/>
      <x:c r="Q426" s="230"/>
    </x:row>
    <x:row r="427">
      <x:c r="A427" s="230"/>
      <x:c r="B427" s="230"/>
      <x:c r="C427" s="230"/>
      <x:c r="D427" s="230"/>
      <x:c r="E427" s="231"/>
      <x:c r="F427" s="232"/>
      <x:c r="G427" s="230"/>
      <x:c r="H427" s="230"/>
      <x:c r="I427" s="230"/>
      <x:c r="J427" s="230"/>
      <x:c r="K427" s="230"/>
      <x:c r="L427" s="230"/>
      <x:c r="M427" s="230"/>
      <x:c r="N427" s="230"/>
      <x:c r="O427" s="230"/>
      <x:c r="P427" s="230"/>
      <x:c r="Q427" s="230"/>
    </x:row>
    <x:row r="428">
      <x:c r="A428" s="230"/>
      <x:c r="B428" s="230"/>
      <x:c r="C428" s="230"/>
      <x:c r="D428" s="230"/>
      <x:c r="E428" s="231"/>
      <x:c r="F428" s="232"/>
      <x:c r="G428" s="230"/>
      <x:c r="H428" s="230"/>
      <x:c r="I428" s="230"/>
      <x:c r="J428" s="230"/>
      <x:c r="K428" s="230"/>
      <x:c r="L428" s="230"/>
      <x:c r="M428" s="230"/>
      <x:c r="N428" s="230"/>
      <x:c r="O428" s="230"/>
      <x:c r="P428" s="230"/>
      <x:c r="Q428" s="230"/>
    </x:row>
    <x:row r="429">
      <x:c r="A429" s="230"/>
      <x:c r="B429" s="230"/>
      <x:c r="C429" s="230"/>
      <x:c r="D429" s="230"/>
      <x:c r="E429" s="231"/>
      <x:c r="F429" s="232"/>
      <x:c r="G429" s="230"/>
      <x:c r="H429" s="230"/>
      <x:c r="I429" s="230"/>
      <x:c r="J429" s="230"/>
      <x:c r="K429" s="230"/>
      <x:c r="L429" s="230"/>
      <x:c r="M429" s="230"/>
      <x:c r="N429" s="230"/>
      <x:c r="O429" s="230"/>
      <x:c r="P429" s="230"/>
      <x:c r="Q429" s="230"/>
    </x:row>
    <x:row r="430">
      <x:c r="A430" s="230"/>
      <x:c r="B430" s="230"/>
      <x:c r="C430" s="230"/>
      <x:c r="D430" s="230"/>
      <x:c r="E430" s="231"/>
      <x:c r="F430" s="232"/>
      <x:c r="G430" s="230"/>
      <x:c r="H430" s="230"/>
      <x:c r="I430" s="230"/>
      <x:c r="J430" s="230"/>
      <x:c r="K430" s="230"/>
      <x:c r="L430" s="230"/>
      <x:c r="M430" s="230"/>
      <x:c r="N430" s="230"/>
      <x:c r="O430" s="230"/>
      <x:c r="P430" s="230"/>
      <x:c r="Q430" s="230"/>
    </x:row>
    <x:row r="431">
      <x:c r="A431" s="230"/>
      <x:c r="B431" s="230"/>
      <x:c r="C431" s="230"/>
      <x:c r="D431" s="230"/>
      <x:c r="E431" s="231"/>
      <x:c r="F431" s="232"/>
      <x:c r="G431" s="230"/>
      <x:c r="H431" s="230"/>
      <x:c r="I431" s="230"/>
      <x:c r="J431" s="230"/>
      <x:c r="K431" s="230"/>
      <x:c r="L431" s="230"/>
      <x:c r="M431" s="230"/>
      <x:c r="N431" s="230"/>
      <x:c r="O431" s="230"/>
      <x:c r="P431" s="230"/>
      <x:c r="Q431" s="230"/>
    </x:row>
    <x:row r="432">
      <x:c r="A432" s="230"/>
      <x:c r="B432" s="230"/>
      <x:c r="C432" s="230"/>
      <x:c r="D432" s="230"/>
      <x:c r="E432" s="231"/>
      <x:c r="F432" s="232"/>
      <x:c r="G432" s="230"/>
      <x:c r="H432" s="230"/>
      <x:c r="I432" s="230"/>
      <x:c r="J432" s="230"/>
      <x:c r="K432" s="230"/>
      <x:c r="L432" s="230"/>
      <x:c r="M432" s="230"/>
      <x:c r="N432" s="230"/>
      <x:c r="O432" s="230"/>
      <x:c r="P432" s="230"/>
      <x:c r="Q432" s="230"/>
    </x:row>
    <x:row r="433">
      <x:c r="A433" s="230"/>
      <x:c r="B433" s="230"/>
      <x:c r="C433" s="230"/>
      <x:c r="D433" s="230"/>
      <x:c r="E433" s="231"/>
      <x:c r="F433" s="232"/>
      <x:c r="G433" s="230"/>
      <x:c r="H433" s="230"/>
      <x:c r="I433" s="230"/>
      <x:c r="J433" s="230"/>
      <x:c r="K433" s="230"/>
      <x:c r="L433" s="230"/>
      <x:c r="M433" s="230"/>
      <x:c r="N433" s="230"/>
      <x:c r="O433" s="230"/>
      <x:c r="P433" s="230"/>
      <x:c r="Q433" s="230"/>
    </x:row>
    <x:row r="434">
      <x:c r="A434" s="230"/>
      <x:c r="B434" s="230"/>
      <x:c r="C434" s="230"/>
      <x:c r="D434" s="230"/>
      <x:c r="E434" s="231"/>
      <x:c r="F434" s="232"/>
      <x:c r="G434" s="230"/>
      <x:c r="H434" s="230"/>
      <x:c r="I434" s="230"/>
      <x:c r="J434" s="230"/>
      <x:c r="K434" s="230"/>
      <x:c r="L434" s="230"/>
      <x:c r="M434" s="230"/>
      <x:c r="N434" s="230"/>
      <x:c r="O434" s="230"/>
      <x:c r="P434" s="230"/>
      <x:c r="Q434" s="230"/>
    </x:row>
    <x:row r="435">
      <x:c r="A435" s="230"/>
      <x:c r="B435" s="230"/>
      <x:c r="C435" s="230"/>
      <x:c r="D435" s="230"/>
      <x:c r="E435" s="231"/>
      <x:c r="F435" s="232"/>
      <x:c r="G435" s="230"/>
      <x:c r="H435" s="230"/>
      <x:c r="I435" s="230"/>
      <x:c r="J435" s="230"/>
      <x:c r="K435" s="230"/>
      <x:c r="L435" s="230"/>
      <x:c r="M435" s="230"/>
      <x:c r="N435" s="230"/>
      <x:c r="O435" s="230"/>
      <x:c r="P435" s="230"/>
      <x:c r="Q435" s="230"/>
    </x:row>
    <x:row r="436">
      <x:c r="A436" s="230"/>
      <x:c r="B436" s="230"/>
      <x:c r="C436" s="230"/>
      <x:c r="D436" s="230"/>
      <x:c r="E436" s="231"/>
      <x:c r="F436" s="232"/>
      <x:c r="G436" s="230"/>
      <x:c r="H436" s="230"/>
      <x:c r="I436" s="230"/>
      <x:c r="J436" s="230"/>
      <x:c r="K436" s="230"/>
      <x:c r="L436" s="230"/>
      <x:c r="M436" s="230"/>
      <x:c r="N436" s="230"/>
      <x:c r="O436" s="230"/>
      <x:c r="P436" s="230"/>
      <x:c r="Q436" s="230"/>
    </x:row>
    <x:row r="437">
      <x:c r="A437" s="230"/>
      <x:c r="B437" s="230"/>
      <x:c r="C437" s="230"/>
      <x:c r="D437" s="230"/>
      <x:c r="E437" s="231"/>
      <x:c r="F437" s="232"/>
      <x:c r="G437" s="230"/>
      <x:c r="H437" s="230"/>
      <x:c r="I437" s="230"/>
      <x:c r="J437" s="230"/>
      <x:c r="K437" s="230"/>
      <x:c r="L437" s="230"/>
      <x:c r="M437" s="230"/>
      <x:c r="N437" s="230"/>
      <x:c r="O437" s="230"/>
      <x:c r="P437" s="230"/>
      <x:c r="Q437" s="230"/>
    </x:row>
    <x:row r="438">
      <x:c r="A438" s="230"/>
      <x:c r="B438" s="230"/>
      <x:c r="C438" s="230"/>
      <x:c r="D438" s="230"/>
      <x:c r="E438" s="231"/>
      <x:c r="F438" s="232"/>
      <x:c r="G438" s="230"/>
      <x:c r="H438" s="230"/>
      <x:c r="I438" s="230"/>
      <x:c r="J438" s="230"/>
      <x:c r="K438" s="230"/>
      <x:c r="L438" s="230"/>
      <x:c r="M438" s="230"/>
      <x:c r="N438" s="230"/>
      <x:c r="O438" s="230"/>
      <x:c r="P438" s="230"/>
      <x:c r="Q438" s="230"/>
    </x:row>
    <x:row r="439">
      <x:c r="A439" s="230"/>
      <x:c r="B439" s="230"/>
      <x:c r="C439" s="230"/>
      <x:c r="D439" s="230"/>
      <x:c r="E439" s="231"/>
      <x:c r="F439" s="232"/>
      <x:c r="G439" s="230"/>
      <x:c r="H439" s="230"/>
      <x:c r="I439" s="230"/>
      <x:c r="J439" s="230"/>
      <x:c r="K439" s="230"/>
      <x:c r="L439" s="230"/>
      <x:c r="M439" s="230"/>
      <x:c r="N439" s="230"/>
      <x:c r="O439" s="230"/>
      <x:c r="P439" s="230"/>
      <x:c r="Q439" s="230"/>
    </x:row>
    <x:row r="440">
      <x:c r="A440" s="230"/>
      <x:c r="B440" s="230"/>
      <x:c r="C440" s="230"/>
      <x:c r="D440" s="230"/>
      <x:c r="E440" s="231"/>
      <x:c r="F440" s="232"/>
      <x:c r="G440" s="230"/>
      <x:c r="H440" s="230"/>
      <x:c r="I440" s="230"/>
      <x:c r="J440" s="230"/>
      <x:c r="K440" s="230"/>
      <x:c r="L440" s="230"/>
      <x:c r="M440" s="230"/>
      <x:c r="N440" s="230"/>
      <x:c r="O440" s="230"/>
      <x:c r="P440" s="230"/>
      <x:c r="Q440" s="230"/>
    </x:row>
    <x:row r="441">
      <x:c r="A441" s="230"/>
      <x:c r="B441" s="230"/>
      <x:c r="C441" s="230"/>
      <x:c r="D441" s="230"/>
      <x:c r="E441" s="231"/>
      <x:c r="F441" s="232"/>
      <x:c r="G441" s="230"/>
      <x:c r="H441" s="230"/>
      <x:c r="I441" s="230"/>
      <x:c r="J441" s="230"/>
      <x:c r="K441" s="230"/>
      <x:c r="L441" s="230"/>
      <x:c r="M441" s="230"/>
      <x:c r="N441" s="230"/>
      <x:c r="O441" s="230"/>
      <x:c r="P441" s="230"/>
      <x:c r="Q441" s="230"/>
    </x:row>
    <x:row r="442">
      <x:c r="A442" s="230"/>
      <x:c r="B442" s="230"/>
      <x:c r="C442" s="230"/>
      <x:c r="D442" s="230"/>
      <x:c r="E442" s="231"/>
      <x:c r="F442" s="232"/>
      <x:c r="G442" s="230"/>
      <x:c r="H442" s="230"/>
      <x:c r="I442" s="230"/>
      <x:c r="J442" s="230"/>
      <x:c r="K442" s="230"/>
      <x:c r="L442" s="230"/>
      <x:c r="M442" s="230"/>
      <x:c r="N442" s="230"/>
      <x:c r="O442" s="230"/>
      <x:c r="P442" s="230"/>
      <x:c r="Q442" s="230"/>
    </x:row>
    <x:row r="443">
      <x:c r="A443" s="230"/>
      <x:c r="B443" s="230"/>
      <x:c r="C443" s="230"/>
      <x:c r="D443" s="230"/>
      <x:c r="E443" s="231"/>
      <x:c r="F443" s="232"/>
      <x:c r="G443" s="230"/>
      <x:c r="H443" s="230"/>
      <x:c r="I443" s="230"/>
      <x:c r="J443" s="230"/>
      <x:c r="K443" s="230"/>
      <x:c r="L443" s="230"/>
      <x:c r="M443" s="230"/>
      <x:c r="N443" s="230"/>
      <x:c r="O443" s="230"/>
      <x:c r="P443" s="230"/>
      <x:c r="Q443" s="230"/>
    </x:row>
    <x:row r="444">
      <x:c r="A444" s="230"/>
      <x:c r="B444" s="230"/>
      <x:c r="C444" s="230"/>
      <x:c r="D444" s="230"/>
      <x:c r="E444" s="231"/>
      <x:c r="F444" s="232"/>
      <x:c r="G444" s="230"/>
      <x:c r="H444" s="230"/>
      <x:c r="I444" s="230"/>
      <x:c r="J444" s="230"/>
      <x:c r="K444" s="230"/>
      <x:c r="L444" s="230"/>
      <x:c r="M444" s="230"/>
      <x:c r="N444" s="230"/>
      <x:c r="O444" s="230"/>
      <x:c r="P444" s="230"/>
      <x:c r="Q444" s="230"/>
    </x:row>
    <x:row r="445">
      <x:c r="A445" s="230"/>
      <x:c r="B445" s="230"/>
      <x:c r="C445" s="230"/>
      <x:c r="D445" s="230"/>
      <x:c r="E445" s="231"/>
      <x:c r="F445" s="232"/>
      <x:c r="G445" s="230"/>
      <x:c r="H445" s="230"/>
      <x:c r="I445" s="230"/>
      <x:c r="J445" s="230"/>
      <x:c r="K445" s="230"/>
      <x:c r="L445" s="230"/>
      <x:c r="M445" s="230"/>
      <x:c r="N445" s="230"/>
      <x:c r="O445" s="230"/>
      <x:c r="P445" s="230"/>
      <x:c r="Q445" s="230"/>
    </x:row>
    <x:row r="446">
      <x:c r="A446" s="230"/>
      <x:c r="B446" s="230"/>
      <x:c r="C446" s="230"/>
      <x:c r="D446" s="230"/>
      <x:c r="E446" s="231"/>
      <x:c r="F446" s="232"/>
      <x:c r="G446" s="230"/>
      <x:c r="H446" s="230"/>
      <x:c r="I446" s="230"/>
      <x:c r="J446" s="230"/>
      <x:c r="K446" s="230"/>
      <x:c r="L446" s="230"/>
      <x:c r="M446" s="230"/>
      <x:c r="N446" s="230"/>
      <x:c r="O446" s="230"/>
      <x:c r="P446" s="230"/>
      <x:c r="Q446" s="230"/>
    </x:row>
    <x:row r="447">
      <x:c r="A447" s="230"/>
      <x:c r="B447" s="230"/>
      <x:c r="C447" s="230"/>
      <x:c r="D447" s="230"/>
      <x:c r="E447" s="231"/>
      <x:c r="F447" s="232"/>
      <x:c r="G447" s="230"/>
      <x:c r="H447" s="230"/>
      <x:c r="I447" s="230"/>
      <x:c r="J447" s="230"/>
      <x:c r="K447" s="230"/>
      <x:c r="L447" s="230"/>
      <x:c r="M447" s="230"/>
      <x:c r="N447" s="230"/>
      <x:c r="O447" s="230"/>
      <x:c r="P447" s="230"/>
      <x:c r="Q447" s="230"/>
    </x:row>
    <x:row r="448">
      <x:c r="A448" s="230"/>
      <x:c r="B448" s="230"/>
      <x:c r="C448" s="230"/>
      <x:c r="D448" s="230"/>
      <x:c r="E448" s="231"/>
      <x:c r="F448" s="232"/>
      <x:c r="G448" s="230"/>
      <x:c r="H448" s="230"/>
      <x:c r="I448" s="230"/>
      <x:c r="J448" s="230"/>
      <x:c r="K448" s="230"/>
      <x:c r="L448" s="230"/>
      <x:c r="M448" s="230"/>
      <x:c r="N448" s="230"/>
      <x:c r="O448" s="230"/>
      <x:c r="P448" s="230"/>
      <x:c r="Q448" s="230"/>
    </x:row>
    <x:row r="449">
      <x:c r="A449" s="230"/>
      <x:c r="B449" s="230"/>
      <x:c r="C449" s="230"/>
      <x:c r="D449" s="230"/>
      <x:c r="E449" s="231"/>
      <x:c r="F449" s="232"/>
      <x:c r="G449" s="230"/>
      <x:c r="H449" s="230"/>
      <x:c r="I449" s="230"/>
      <x:c r="J449" s="230"/>
      <x:c r="K449" s="230"/>
      <x:c r="L449" s="230"/>
      <x:c r="M449" s="230"/>
      <x:c r="N449" s="230"/>
      <x:c r="O449" s="230"/>
      <x:c r="P449" s="230"/>
      <x:c r="Q449" s="230"/>
    </x:row>
    <x:row r="450">
      <x:c r="A450" s="230"/>
      <x:c r="B450" s="230"/>
      <x:c r="C450" s="230"/>
      <x:c r="D450" s="230"/>
      <x:c r="E450" s="231"/>
      <x:c r="F450" s="232"/>
      <x:c r="G450" s="230"/>
      <x:c r="H450" s="230"/>
      <x:c r="I450" s="230"/>
      <x:c r="J450" s="230"/>
      <x:c r="K450" s="230"/>
      <x:c r="L450" s="230"/>
      <x:c r="M450" s="230"/>
      <x:c r="N450" s="230"/>
      <x:c r="O450" s="230"/>
      <x:c r="P450" s="230"/>
      <x:c r="Q450" s="230"/>
    </x:row>
    <x:row r="451">
      <x:c r="A451" s="230"/>
      <x:c r="B451" s="230"/>
      <x:c r="C451" s="230"/>
      <x:c r="D451" s="230"/>
      <x:c r="E451" s="231"/>
      <x:c r="F451" s="232"/>
      <x:c r="G451" s="230"/>
      <x:c r="H451" s="230"/>
      <x:c r="I451" s="230"/>
      <x:c r="J451" s="230"/>
      <x:c r="K451" s="230"/>
      <x:c r="L451" s="230"/>
      <x:c r="M451" s="230"/>
      <x:c r="N451" s="230"/>
      <x:c r="O451" s="230"/>
      <x:c r="P451" s="230"/>
      <x:c r="Q451" s="230"/>
    </x:row>
    <x:row r="452">
      <x:c r="A452" s="230"/>
      <x:c r="B452" s="230"/>
      <x:c r="C452" s="230"/>
      <x:c r="D452" s="230"/>
      <x:c r="E452" s="231"/>
      <x:c r="F452" s="232"/>
      <x:c r="G452" s="230"/>
      <x:c r="H452" s="230"/>
      <x:c r="I452" s="230"/>
      <x:c r="J452" s="230"/>
      <x:c r="K452" s="230"/>
      <x:c r="L452" s="230"/>
      <x:c r="M452" s="230"/>
      <x:c r="N452" s="230"/>
      <x:c r="O452" s="230"/>
      <x:c r="P452" s="230"/>
      <x:c r="Q452" s="230"/>
    </x:row>
    <x:row r="453">
      <x:c r="A453" s="230"/>
      <x:c r="B453" s="230"/>
      <x:c r="C453" s="230"/>
      <x:c r="D453" s="230"/>
      <x:c r="E453" s="231"/>
      <x:c r="F453" s="232"/>
      <x:c r="G453" s="230"/>
      <x:c r="H453" s="230"/>
      <x:c r="I453" s="230"/>
      <x:c r="J453" s="230"/>
      <x:c r="K453" s="230"/>
      <x:c r="L453" s="230"/>
      <x:c r="M453" s="230"/>
      <x:c r="N453" s="230"/>
      <x:c r="O453" s="230"/>
      <x:c r="P453" s="230"/>
      <x:c r="Q453" s="230"/>
    </x:row>
    <x:row r="454">
      <x:c r="A454" s="230"/>
      <x:c r="B454" s="230"/>
      <x:c r="C454" s="230"/>
      <x:c r="D454" s="230"/>
      <x:c r="E454" s="231"/>
      <x:c r="F454" s="232"/>
      <x:c r="G454" s="230"/>
      <x:c r="H454" s="230"/>
      <x:c r="I454" s="230"/>
      <x:c r="J454" s="230"/>
      <x:c r="K454" s="230"/>
      <x:c r="L454" s="230"/>
      <x:c r="M454" s="230"/>
      <x:c r="N454" s="230"/>
      <x:c r="O454" s="230"/>
      <x:c r="P454" s="230"/>
      <x:c r="Q454" s="230"/>
    </x:row>
    <x:row r="455">
      <x:c r="A455" s="230"/>
      <x:c r="B455" s="230"/>
      <x:c r="C455" s="230"/>
      <x:c r="D455" s="230"/>
      <x:c r="E455" s="231"/>
      <x:c r="F455" s="232"/>
      <x:c r="G455" s="230"/>
      <x:c r="H455" s="230"/>
      <x:c r="I455" s="230"/>
      <x:c r="J455" s="230"/>
      <x:c r="K455" s="230"/>
      <x:c r="L455" s="230"/>
      <x:c r="M455" s="230"/>
      <x:c r="N455" s="230"/>
      <x:c r="O455" s="230"/>
      <x:c r="P455" s="230"/>
      <x:c r="Q455" s="230"/>
    </x:row>
    <x:row r="456">
      <x:c r="A456" s="230"/>
      <x:c r="B456" s="230"/>
      <x:c r="C456" s="230"/>
      <x:c r="D456" s="230"/>
      <x:c r="E456" s="231"/>
      <x:c r="F456" s="232"/>
      <x:c r="G456" s="230"/>
      <x:c r="H456" s="230"/>
      <x:c r="I456" s="230"/>
      <x:c r="J456" s="230"/>
      <x:c r="K456" s="230"/>
      <x:c r="L456" s="230"/>
      <x:c r="M456" s="230"/>
      <x:c r="N456" s="230"/>
      <x:c r="O456" s="230"/>
      <x:c r="P456" s="230"/>
      <x:c r="Q456" s="230"/>
    </x:row>
    <x:row r="457">
      <x:c r="A457" s="230"/>
      <x:c r="B457" s="230"/>
      <x:c r="C457" s="230"/>
      <x:c r="D457" s="230"/>
      <x:c r="E457" s="231"/>
      <x:c r="F457" s="232"/>
      <x:c r="G457" s="230"/>
      <x:c r="H457" s="230"/>
      <x:c r="I457" s="230"/>
      <x:c r="J457" s="230"/>
      <x:c r="K457" s="230"/>
      <x:c r="L457" s="230"/>
      <x:c r="M457" s="230"/>
      <x:c r="N457" s="230"/>
      <x:c r="O457" s="230"/>
      <x:c r="P457" s="230"/>
      <x:c r="Q457" s="230"/>
    </x:row>
    <x:row r="458">
      <x:c r="A458" s="230"/>
      <x:c r="B458" s="230"/>
      <x:c r="C458" s="230"/>
      <x:c r="D458" s="230"/>
      <x:c r="E458" s="231"/>
      <x:c r="F458" s="232"/>
      <x:c r="G458" s="230"/>
      <x:c r="H458" s="230"/>
      <x:c r="I458" s="230"/>
      <x:c r="J458" s="230"/>
      <x:c r="K458" s="230"/>
      <x:c r="L458" s="230"/>
      <x:c r="M458" s="230"/>
      <x:c r="N458" s="230"/>
      <x:c r="O458" s="230"/>
      <x:c r="P458" s="230"/>
      <x:c r="Q458" s="230"/>
    </x:row>
    <x:row r="459">
      <x:c r="A459" s="230"/>
      <x:c r="B459" s="230"/>
      <x:c r="C459" s="230"/>
      <x:c r="D459" s="230"/>
      <x:c r="E459" s="231"/>
      <x:c r="F459" s="232"/>
      <x:c r="G459" s="230"/>
      <x:c r="H459" s="230"/>
      <x:c r="I459" s="230"/>
      <x:c r="J459" s="230"/>
      <x:c r="K459" s="230"/>
      <x:c r="L459" s="230"/>
      <x:c r="M459" s="230"/>
      <x:c r="N459" s="230"/>
      <x:c r="O459" s="230"/>
      <x:c r="P459" s="230"/>
      <x:c r="Q459" s="230"/>
    </x:row>
    <x:row r="460">
      <x:c r="A460" s="230"/>
      <x:c r="B460" s="230"/>
      <x:c r="C460" s="230"/>
      <x:c r="D460" s="230"/>
      <x:c r="E460" s="231"/>
      <x:c r="F460" s="232"/>
      <x:c r="G460" s="230"/>
      <x:c r="H460" s="230"/>
      <x:c r="I460" s="230"/>
      <x:c r="J460" s="230"/>
      <x:c r="K460" s="230"/>
      <x:c r="L460" s="230"/>
      <x:c r="M460" s="230"/>
      <x:c r="N460" s="230"/>
      <x:c r="O460" s="230"/>
      <x:c r="P460" s="230"/>
      <x:c r="Q460" s="230"/>
    </x:row>
    <x:row r="461">
      <x:c r="A461" s="230"/>
      <x:c r="B461" s="230"/>
      <x:c r="C461" s="230"/>
      <x:c r="D461" s="230"/>
      <x:c r="E461" s="231"/>
      <x:c r="F461" s="232"/>
      <x:c r="G461" s="230"/>
      <x:c r="H461" s="230"/>
      <x:c r="I461" s="230"/>
      <x:c r="J461" s="230"/>
      <x:c r="K461" s="230"/>
      <x:c r="L461" s="230"/>
      <x:c r="M461" s="230"/>
      <x:c r="N461" s="230"/>
      <x:c r="O461" s="230"/>
      <x:c r="P461" s="230"/>
      <x:c r="Q461" s="230"/>
    </x:row>
    <x:row r="462">
      <x:c r="A462" s="230"/>
      <x:c r="B462" s="230"/>
      <x:c r="C462" s="230"/>
      <x:c r="D462" s="230"/>
      <x:c r="E462" s="231"/>
      <x:c r="F462" s="232"/>
      <x:c r="G462" s="230"/>
      <x:c r="H462" s="230"/>
      <x:c r="I462" s="230"/>
      <x:c r="J462" s="230"/>
      <x:c r="K462" s="230"/>
      <x:c r="L462" s="230"/>
      <x:c r="M462" s="230"/>
      <x:c r="N462" s="230"/>
      <x:c r="O462" s="230"/>
      <x:c r="P462" s="230"/>
      <x:c r="Q462" s="230"/>
    </x:row>
    <x:row r="463">
      <x:c r="A463" s="230"/>
      <x:c r="B463" s="230"/>
      <x:c r="C463" s="230"/>
      <x:c r="D463" s="230"/>
      <x:c r="E463" s="231"/>
      <x:c r="F463" s="232"/>
      <x:c r="G463" s="230"/>
      <x:c r="H463" s="230"/>
      <x:c r="I463" s="230"/>
      <x:c r="J463" s="230"/>
      <x:c r="K463" s="230"/>
      <x:c r="L463" s="230"/>
      <x:c r="M463" s="230"/>
      <x:c r="N463" s="230"/>
      <x:c r="O463" s="230"/>
      <x:c r="P463" s="230"/>
      <x:c r="Q463" s="230"/>
    </x:row>
    <x:row r="464">
      <x:c r="A464" s="230"/>
      <x:c r="B464" s="230"/>
      <x:c r="C464" s="230"/>
      <x:c r="D464" s="230"/>
      <x:c r="E464" s="231"/>
      <x:c r="F464" s="232"/>
      <x:c r="G464" s="230"/>
      <x:c r="H464" s="230"/>
      <x:c r="I464" s="230"/>
      <x:c r="J464" s="230"/>
      <x:c r="K464" s="230"/>
      <x:c r="L464" s="230"/>
      <x:c r="M464" s="230"/>
      <x:c r="N464" s="230"/>
      <x:c r="O464" s="230"/>
      <x:c r="P464" s="230"/>
      <x:c r="Q464" s="230"/>
    </x:row>
    <x:row r="465">
      <x:c r="A465" s="230"/>
      <x:c r="B465" s="230"/>
      <x:c r="C465" s="230"/>
      <x:c r="D465" s="230"/>
      <x:c r="E465" s="231"/>
      <x:c r="F465" s="232"/>
      <x:c r="G465" s="230"/>
      <x:c r="H465" s="230"/>
      <x:c r="I465" s="230"/>
      <x:c r="J465" s="230"/>
      <x:c r="K465" s="230"/>
      <x:c r="L465" s="230"/>
      <x:c r="M465" s="230"/>
      <x:c r="N465" s="230"/>
      <x:c r="O465" s="230"/>
      <x:c r="P465" s="230"/>
      <x:c r="Q465" s="230"/>
    </x:row>
    <x:row r="466">
      <x:c r="A466" s="230"/>
      <x:c r="B466" s="230"/>
      <x:c r="C466" s="230"/>
      <x:c r="D466" s="230"/>
      <x:c r="E466" s="231"/>
      <x:c r="F466" s="232"/>
      <x:c r="G466" s="230"/>
      <x:c r="H466" s="230"/>
      <x:c r="I466" s="230"/>
      <x:c r="J466" s="230"/>
      <x:c r="K466" s="230"/>
      <x:c r="L466" s="230"/>
      <x:c r="M466" s="230"/>
      <x:c r="N466" s="230"/>
      <x:c r="O466" s="230"/>
      <x:c r="P466" s="230"/>
      <x:c r="Q466" s="230"/>
    </x:row>
    <x:row r="467">
      <x:c r="A467" s="230"/>
      <x:c r="B467" s="230"/>
      <x:c r="C467" s="230"/>
      <x:c r="D467" s="230"/>
      <x:c r="E467" s="231"/>
      <x:c r="F467" s="232"/>
      <x:c r="G467" s="230"/>
      <x:c r="H467" s="230"/>
      <x:c r="I467" s="230"/>
      <x:c r="J467" s="230"/>
      <x:c r="K467" s="230"/>
      <x:c r="L467" s="230"/>
      <x:c r="M467" s="230"/>
      <x:c r="N467" s="230"/>
      <x:c r="O467" s="230"/>
      <x:c r="P467" s="230"/>
      <x:c r="Q467" s="230"/>
    </x:row>
    <x:row r="468">
      <x:c r="A468" s="230"/>
      <x:c r="B468" s="230"/>
      <x:c r="C468" s="230"/>
      <x:c r="D468" s="230"/>
      <x:c r="E468" s="231"/>
      <x:c r="F468" s="232"/>
      <x:c r="G468" s="230"/>
      <x:c r="H468" s="230"/>
      <x:c r="I468" s="230"/>
      <x:c r="J468" s="230"/>
      <x:c r="K468" s="230"/>
      <x:c r="L468" s="230"/>
      <x:c r="M468" s="230"/>
      <x:c r="N468" s="230"/>
      <x:c r="O468" s="230"/>
      <x:c r="P468" s="230"/>
      <x:c r="Q468" s="230"/>
    </x:row>
    <x:row r="469">
      <x:c r="A469" s="230"/>
      <x:c r="B469" s="230"/>
      <x:c r="C469" s="230"/>
      <x:c r="D469" s="230"/>
      <x:c r="E469" s="231"/>
      <x:c r="F469" s="232"/>
      <x:c r="G469" s="230"/>
      <x:c r="H469" s="230"/>
      <x:c r="I469" s="230"/>
      <x:c r="J469" s="230"/>
      <x:c r="K469" s="230"/>
      <x:c r="L469" s="230"/>
      <x:c r="M469" s="230"/>
      <x:c r="N469" s="230"/>
      <x:c r="O469" s="230"/>
      <x:c r="P469" s="230"/>
      <x:c r="Q469" s="230"/>
    </x:row>
    <x:row r="470">
      <x:c r="A470" s="230"/>
      <x:c r="B470" s="230"/>
      <x:c r="C470" s="230"/>
      <x:c r="D470" s="230"/>
      <x:c r="E470" s="231"/>
      <x:c r="F470" s="232"/>
      <x:c r="G470" s="230"/>
      <x:c r="H470" s="230"/>
      <x:c r="I470" s="230"/>
      <x:c r="J470" s="230"/>
      <x:c r="K470" s="230"/>
      <x:c r="L470" s="230"/>
      <x:c r="M470" s="230"/>
      <x:c r="N470" s="230"/>
      <x:c r="O470" s="230"/>
      <x:c r="P470" s="230"/>
      <x:c r="Q470" s="230"/>
    </x:row>
    <x:row r="471">
      <x:c r="A471" s="230"/>
      <x:c r="B471" s="230"/>
      <x:c r="C471" s="230"/>
      <x:c r="D471" s="230"/>
      <x:c r="E471" s="231"/>
      <x:c r="F471" s="232"/>
      <x:c r="G471" s="230"/>
      <x:c r="H471" s="230"/>
      <x:c r="I471" s="230"/>
      <x:c r="J471" s="230"/>
      <x:c r="K471" s="230"/>
      <x:c r="L471" s="230"/>
      <x:c r="M471" s="230"/>
      <x:c r="N471" s="230"/>
      <x:c r="O471" s="230"/>
      <x:c r="P471" s="230"/>
      <x:c r="Q471" s="230"/>
    </x:row>
    <x:row r="472">
      <x:c r="A472" s="230"/>
      <x:c r="B472" s="230"/>
      <x:c r="C472" s="230"/>
      <x:c r="D472" s="230"/>
      <x:c r="E472" s="231"/>
      <x:c r="F472" s="232"/>
      <x:c r="G472" s="230"/>
      <x:c r="H472" s="230"/>
      <x:c r="I472" s="230"/>
      <x:c r="J472" s="230"/>
      <x:c r="K472" s="230"/>
      <x:c r="L472" s="230"/>
      <x:c r="M472" s="230"/>
      <x:c r="N472" s="230"/>
      <x:c r="O472" s="230"/>
      <x:c r="P472" s="230"/>
      <x:c r="Q472" s="230"/>
    </x:row>
    <x:row r="473">
      <x:c r="A473" s="230"/>
      <x:c r="B473" s="230"/>
      <x:c r="C473" s="230"/>
      <x:c r="D473" s="230"/>
      <x:c r="E473" s="231"/>
      <x:c r="F473" s="232"/>
      <x:c r="G473" s="230"/>
      <x:c r="H473" s="230"/>
      <x:c r="I473" s="230"/>
      <x:c r="J473" s="230"/>
      <x:c r="K473" s="230"/>
      <x:c r="L473" s="230"/>
      <x:c r="M473" s="230"/>
      <x:c r="N473" s="230"/>
      <x:c r="O473" s="230"/>
      <x:c r="P473" s="230"/>
      <x:c r="Q473" s="230"/>
    </x:row>
    <x:row r="474">
      <x:c r="A474" s="230"/>
      <x:c r="B474" s="230"/>
      <x:c r="C474" s="230"/>
      <x:c r="D474" s="230"/>
      <x:c r="E474" s="231"/>
      <x:c r="F474" s="232"/>
      <x:c r="G474" s="230"/>
      <x:c r="H474" s="230"/>
      <x:c r="I474" s="230"/>
      <x:c r="J474" s="230"/>
      <x:c r="K474" s="230"/>
      <x:c r="L474" s="230"/>
      <x:c r="M474" s="230"/>
      <x:c r="N474" s="230"/>
      <x:c r="O474" s="230"/>
      <x:c r="P474" s="230"/>
      <x:c r="Q474" s="230"/>
    </x:row>
    <x:row r="475">
      <x:c r="A475" s="230"/>
      <x:c r="B475" s="230"/>
      <x:c r="C475" s="230"/>
      <x:c r="D475" s="230"/>
      <x:c r="E475" s="231"/>
      <x:c r="F475" s="232"/>
      <x:c r="G475" s="230"/>
      <x:c r="H475" s="230"/>
      <x:c r="I475" s="230"/>
      <x:c r="J475" s="230"/>
      <x:c r="K475" s="230"/>
      <x:c r="L475" s="230"/>
      <x:c r="M475" s="230"/>
      <x:c r="N475" s="230"/>
      <x:c r="O475" s="230"/>
      <x:c r="P475" s="230"/>
      <x:c r="Q475" s="230"/>
    </x:row>
    <x:row r="476">
      <x:c r="A476" s="230"/>
      <x:c r="B476" s="230"/>
      <x:c r="C476" s="230"/>
      <x:c r="D476" s="230"/>
      <x:c r="E476" s="231"/>
      <x:c r="F476" s="232"/>
      <x:c r="G476" s="230"/>
      <x:c r="H476" s="230"/>
      <x:c r="I476" s="230"/>
      <x:c r="J476" s="230"/>
      <x:c r="K476" s="230"/>
      <x:c r="L476" s="230"/>
      <x:c r="M476" s="230"/>
      <x:c r="N476" s="230"/>
      <x:c r="O476" s="230"/>
      <x:c r="P476" s="230"/>
      <x:c r="Q476" s="230"/>
    </x:row>
    <x:row r="477">
      <x:c r="A477" s="230"/>
      <x:c r="B477" s="230"/>
      <x:c r="C477" s="230"/>
      <x:c r="D477" s="230"/>
      <x:c r="E477" s="231"/>
      <x:c r="F477" s="232"/>
      <x:c r="G477" s="230"/>
      <x:c r="H477" s="230"/>
      <x:c r="I477" s="230"/>
      <x:c r="J477" s="230"/>
      <x:c r="K477" s="230"/>
      <x:c r="L477" s="230"/>
      <x:c r="M477" s="230"/>
      <x:c r="N477" s="230"/>
      <x:c r="O477" s="230"/>
      <x:c r="P477" s="230"/>
      <x:c r="Q477" s="230"/>
    </x:row>
    <x:row r="478">
      <x:c r="A478" s="230"/>
      <x:c r="B478" s="230"/>
      <x:c r="C478" s="230"/>
      <x:c r="D478" s="230"/>
      <x:c r="E478" s="231"/>
      <x:c r="F478" s="232"/>
      <x:c r="G478" s="230"/>
      <x:c r="H478" s="230"/>
      <x:c r="I478" s="230"/>
      <x:c r="J478" s="230"/>
      <x:c r="K478" s="230"/>
      <x:c r="L478" s="230"/>
      <x:c r="M478" s="230"/>
      <x:c r="N478" s="230"/>
      <x:c r="O478" s="230"/>
      <x:c r="P478" s="230"/>
      <x:c r="Q478" s="230"/>
    </x:row>
    <x:row r="479">
      <x:c r="A479" s="230"/>
      <x:c r="B479" s="230"/>
      <x:c r="C479" s="230"/>
      <x:c r="D479" s="230"/>
      <x:c r="E479" s="231"/>
      <x:c r="F479" s="232"/>
      <x:c r="G479" s="230"/>
      <x:c r="H479" s="230"/>
      <x:c r="I479" s="230"/>
      <x:c r="J479" s="230"/>
      <x:c r="K479" s="230"/>
      <x:c r="L479" s="230"/>
      <x:c r="M479" s="230"/>
      <x:c r="N479" s="230"/>
      <x:c r="O479" s="230"/>
      <x:c r="P479" s="230"/>
      <x:c r="Q479" s="230"/>
    </x:row>
    <x:row r="480">
      <x:c r="A480" s="230"/>
      <x:c r="B480" s="230"/>
      <x:c r="C480" s="230"/>
      <x:c r="D480" s="230"/>
      <x:c r="E480" s="231"/>
      <x:c r="F480" s="232"/>
      <x:c r="G480" s="230"/>
      <x:c r="H480" s="230"/>
      <x:c r="I480" s="230"/>
      <x:c r="J480" s="230"/>
      <x:c r="K480" s="230"/>
      <x:c r="L480" s="230"/>
      <x:c r="M480" s="230"/>
      <x:c r="N480" s="230"/>
      <x:c r="O480" s="230"/>
      <x:c r="P480" s="230"/>
      <x:c r="Q480" s="230"/>
    </x:row>
    <x:row r="481">
      <x:c r="A481" s="230"/>
      <x:c r="B481" s="230"/>
      <x:c r="C481" s="230"/>
      <x:c r="D481" s="230"/>
      <x:c r="E481" s="231"/>
      <x:c r="F481" s="232"/>
      <x:c r="G481" s="230"/>
      <x:c r="H481" s="230"/>
      <x:c r="I481" s="230"/>
      <x:c r="J481" s="230"/>
      <x:c r="K481" s="230"/>
      <x:c r="L481" s="230"/>
      <x:c r="M481" s="230"/>
      <x:c r="N481" s="230"/>
      <x:c r="O481" s="230"/>
      <x:c r="P481" s="230"/>
      <x:c r="Q481" s="230"/>
    </x:row>
    <x:row r="482">
      <x:c r="A482" s="230"/>
      <x:c r="B482" s="230"/>
      <x:c r="C482" s="230"/>
      <x:c r="D482" s="230"/>
      <x:c r="E482" s="231"/>
      <x:c r="F482" s="232"/>
      <x:c r="G482" s="230"/>
      <x:c r="H482" s="230"/>
      <x:c r="I482" s="230"/>
      <x:c r="J482" s="230"/>
      <x:c r="K482" s="230"/>
      <x:c r="L482" s="230"/>
      <x:c r="M482" s="230"/>
      <x:c r="N482" s="230"/>
      <x:c r="O482" s="230"/>
      <x:c r="P482" s="230"/>
      <x:c r="Q482" s="230"/>
    </x:row>
    <x:row r="483">
      <x:c r="A483" s="230"/>
      <x:c r="B483" s="230"/>
      <x:c r="C483" s="230"/>
      <x:c r="D483" s="230"/>
      <x:c r="E483" s="231"/>
      <x:c r="F483" s="232"/>
      <x:c r="G483" s="230"/>
      <x:c r="H483" s="230"/>
      <x:c r="I483" s="230"/>
      <x:c r="J483" s="230"/>
      <x:c r="K483" s="230"/>
      <x:c r="L483" s="230"/>
      <x:c r="M483" s="230"/>
      <x:c r="N483" s="230"/>
      <x:c r="O483" s="230"/>
      <x:c r="P483" s="230"/>
      <x:c r="Q483" s="230"/>
    </x:row>
    <x:row r="484">
      <x:c r="A484" s="230"/>
      <x:c r="B484" s="230"/>
      <x:c r="C484" s="230"/>
      <x:c r="D484" s="230"/>
      <x:c r="E484" s="231"/>
      <x:c r="F484" s="232"/>
      <x:c r="G484" s="230"/>
      <x:c r="H484" s="230"/>
      <x:c r="I484" s="230"/>
      <x:c r="J484" s="230"/>
      <x:c r="K484" s="230"/>
      <x:c r="L484" s="230"/>
      <x:c r="M484" s="230"/>
      <x:c r="N484" s="230"/>
      <x:c r="O484" s="230"/>
      <x:c r="P484" s="230"/>
      <x:c r="Q484" s="230"/>
    </x:row>
    <x:row r="485">
      <x:c r="A485" s="230"/>
      <x:c r="B485" s="230"/>
      <x:c r="C485" s="230"/>
      <x:c r="D485" s="230"/>
      <x:c r="E485" s="231"/>
      <x:c r="F485" s="232"/>
      <x:c r="G485" s="230"/>
      <x:c r="H485" s="230"/>
      <x:c r="I485" s="230"/>
      <x:c r="J485" s="230"/>
      <x:c r="K485" s="230"/>
      <x:c r="L485" s="230"/>
      <x:c r="M485" s="230"/>
      <x:c r="N485" s="230"/>
      <x:c r="O485" s="230"/>
      <x:c r="P485" s="230"/>
      <x:c r="Q485" s="230"/>
    </x:row>
    <x:row r="486">
      <x:c r="A486" s="230"/>
      <x:c r="B486" s="230"/>
      <x:c r="C486" s="230"/>
      <x:c r="D486" s="230"/>
      <x:c r="E486" s="231"/>
      <x:c r="F486" s="232"/>
      <x:c r="G486" s="230"/>
      <x:c r="H486" s="230"/>
      <x:c r="I486" s="230"/>
      <x:c r="J486" s="230"/>
      <x:c r="K486" s="230"/>
      <x:c r="L486" s="230"/>
      <x:c r="M486" s="230"/>
      <x:c r="N486" s="230"/>
      <x:c r="O486" s="230"/>
      <x:c r="P486" s="230"/>
      <x:c r="Q486" s="230"/>
    </x:row>
    <x:row r="487">
      <x:c r="A487" s="230"/>
      <x:c r="B487" s="230"/>
      <x:c r="C487" s="230"/>
      <x:c r="D487" s="230"/>
      <x:c r="E487" s="231"/>
      <x:c r="F487" s="232"/>
      <x:c r="G487" s="230"/>
      <x:c r="H487" s="230"/>
      <x:c r="I487" s="230"/>
      <x:c r="J487" s="230"/>
      <x:c r="K487" s="230"/>
      <x:c r="L487" s="230"/>
      <x:c r="M487" s="230"/>
      <x:c r="N487" s="230"/>
      <x:c r="O487" s="230"/>
      <x:c r="P487" s="230"/>
      <x:c r="Q487" s="230"/>
    </x:row>
    <x:row r="488">
      <x:c r="A488" s="230"/>
      <x:c r="B488" s="230"/>
      <x:c r="C488" s="230"/>
      <x:c r="D488" s="230"/>
      <x:c r="E488" s="231"/>
      <x:c r="F488" s="232"/>
      <x:c r="G488" s="230"/>
      <x:c r="H488" s="230"/>
      <x:c r="I488" s="230"/>
      <x:c r="J488" s="230"/>
      <x:c r="K488" s="230"/>
      <x:c r="L488" s="230"/>
      <x:c r="M488" s="230"/>
      <x:c r="N488" s="230"/>
      <x:c r="O488" s="230"/>
      <x:c r="P488" s="230"/>
      <x:c r="Q488" s="230"/>
    </x:row>
    <x:row r="489">
      <x:c r="A489" s="230"/>
      <x:c r="B489" s="230"/>
      <x:c r="C489" s="230"/>
      <x:c r="D489" s="230"/>
      <x:c r="E489" s="231"/>
      <x:c r="F489" s="232"/>
      <x:c r="G489" s="230"/>
      <x:c r="H489" s="230"/>
      <x:c r="I489" s="230"/>
      <x:c r="J489" s="230"/>
      <x:c r="K489" s="230"/>
      <x:c r="L489" s="230"/>
      <x:c r="M489" s="230"/>
      <x:c r="N489" s="230"/>
      <x:c r="O489" s="230"/>
      <x:c r="P489" s="230"/>
      <x:c r="Q489" s="230"/>
    </x:row>
    <x:row r="490">
      <x:c r="A490" s="230"/>
      <x:c r="B490" s="230"/>
      <x:c r="C490" s="230"/>
      <x:c r="D490" s="230"/>
      <x:c r="E490" s="231"/>
      <x:c r="F490" s="232"/>
      <x:c r="G490" s="230"/>
      <x:c r="H490" s="230"/>
      <x:c r="I490" s="230"/>
      <x:c r="J490" s="230"/>
      <x:c r="K490" s="230"/>
      <x:c r="L490" s="230"/>
      <x:c r="M490" s="230"/>
      <x:c r="N490" s="230"/>
      <x:c r="O490" s="230"/>
      <x:c r="P490" s="230"/>
      <x:c r="Q490" s="230"/>
    </x:row>
    <x:row r="491">
      <x:c r="A491" s="230"/>
      <x:c r="B491" s="230"/>
      <x:c r="C491" s="230"/>
      <x:c r="D491" s="230"/>
      <x:c r="E491" s="231"/>
      <x:c r="F491" s="232"/>
      <x:c r="G491" s="230"/>
      <x:c r="H491" s="230"/>
      <x:c r="I491" s="230"/>
      <x:c r="J491" s="230"/>
      <x:c r="K491" s="230"/>
      <x:c r="L491" s="230"/>
      <x:c r="M491" s="230"/>
      <x:c r="N491" s="230"/>
      <x:c r="O491" s="230"/>
      <x:c r="P491" s="230"/>
      <x:c r="Q491" s="230"/>
    </x:row>
    <x:row r="492">
      <x:c r="A492" s="230"/>
      <x:c r="B492" s="230"/>
      <x:c r="C492" s="230"/>
      <x:c r="D492" s="230"/>
      <x:c r="E492" s="231"/>
      <x:c r="F492" s="232"/>
      <x:c r="G492" s="230"/>
      <x:c r="H492" s="230"/>
      <x:c r="I492" s="230"/>
      <x:c r="J492" s="230"/>
      <x:c r="K492" s="230"/>
      <x:c r="L492" s="230"/>
      <x:c r="M492" s="230"/>
      <x:c r="N492" s="230"/>
      <x:c r="O492" s="230"/>
      <x:c r="P492" s="230"/>
      <x:c r="Q492" s="230"/>
    </x:row>
    <x:row r="493">
      <x:c r="A493" s="230"/>
      <x:c r="B493" s="230"/>
      <x:c r="C493" s="230"/>
      <x:c r="D493" s="230"/>
      <x:c r="E493" s="231"/>
      <x:c r="F493" s="232"/>
      <x:c r="G493" s="230"/>
      <x:c r="H493" s="230"/>
      <x:c r="I493" s="230"/>
      <x:c r="J493" s="230"/>
      <x:c r="K493" s="230"/>
      <x:c r="L493" s="230"/>
      <x:c r="M493" s="230"/>
      <x:c r="N493" s="230"/>
      <x:c r="O493" s="230"/>
      <x:c r="P493" s="230"/>
      <x:c r="Q493" s="230"/>
    </x:row>
    <x:row r="494">
      <x:c r="A494" s="230"/>
      <x:c r="B494" s="230"/>
      <x:c r="C494" s="230"/>
      <x:c r="D494" s="230"/>
      <x:c r="E494" s="231"/>
      <x:c r="F494" s="232"/>
      <x:c r="G494" s="230"/>
      <x:c r="H494" s="230"/>
      <x:c r="I494" s="230"/>
      <x:c r="J494" s="230"/>
      <x:c r="K494" s="230"/>
      <x:c r="L494" s="230"/>
      <x:c r="M494" s="230"/>
      <x:c r="N494" s="230"/>
      <x:c r="O494" s="230"/>
      <x:c r="P494" s="230"/>
      <x:c r="Q494" s="230"/>
    </x:row>
    <x:row r="495">
      <x:c r="A495" s="230"/>
      <x:c r="B495" s="230"/>
      <x:c r="C495" s="230"/>
      <x:c r="D495" s="230"/>
      <x:c r="E495" s="231"/>
      <x:c r="F495" s="232"/>
      <x:c r="G495" s="230"/>
      <x:c r="H495" s="230"/>
      <x:c r="I495" s="230"/>
      <x:c r="J495" s="230"/>
      <x:c r="K495" s="230"/>
      <x:c r="L495" s="230"/>
      <x:c r="M495" s="230"/>
      <x:c r="N495" s="230"/>
      <x:c r="O495" s="230"/>
      <x:c r="P495" s="230"/>
      <x:c r="Q495" s="230"/>
    </x:row>
    <x:row r="496">
      <x:c r="A496" s="230"/>
      <x:c r="B496" s="230"/>
      <x:c r="C496" s="230"/>
      <x:c r="D496" s="230"/>
      <x:c r="E496" s="231"/>
      <x:c r="F496" s="232"/>
      <x:c r="G496" s="230"/>
      <x:c r="H496" s="230"/>
      <x:c r="I496" s="230"/>
      <x:c r="J496" s="230"/>
      <x:c r="K496" s="230"/>
      <x:c r="L496" s="230"/>
      <x:c r="M496" s="230"/>
      <x:c r="N496" s="230"/>
      <x:c r="O496" s="230"/>
      <x:c r="P496" s="230"/>
      <x:c r="Q496" s="230"/>
    </x:row>
    <x:row r="497">
      <x:c r="A497" s="230"/>
      <x:c r="B497" s="230"/>
      <x:c r="C497" s="230"/>
      <x:c r="D497" s="230"/>
      <x:c r="E497" s="231"/>
      <x:c r="F497" s="232"/>
      <x:c r="G497" s="230"/>
      <x:c r="H497" s="230"/>
      <x:c r="I497" s="230"/>
      <x:c r="J497" s="230"/>
      <x:c r="K497" s="230"/>
      <x:c r="L497" s="230"/>
      <x:c r="M497" s="230"/>
      <x:c r="N497" s="230"/>
      <x:c r="O497" s="230"/>
      <x:c r="P497" s="230"/>
      <x:c r="Q497" s="230"/>
    </x:row>
    <x:row r="498">
      <x:c r="A498" s="230"/>
      <x:c r="B498" s="230"/>
      <x:c r="C498" s="230"/>
      <x:c r="D498" s="230"/>
      <x:c r="E498" s="231"/>
      <x:c r="F498" s="232"/>
      <x:c r="G498" s="230"/>
      <x:c r="H498" s="230"/>
      <x:c r="I498" s="230"/>
      <x:c r="J498" s="230"/>
      <x:c r="K498" s="230"/>
      <x:c r="L498" s="230"/>
      <x:c r="M498" s="230"/>
      <x:c r="N498" s="230"/>
      <x:c r="O498" s="230"/>
      <x:c r="P498" s="230"/>
      <x:c r="Q498" s="230"/>
    </x:row>
    <x:row r="499">
      <x:c r="A499" s="230"/>
      <x:c r="B499" s="230"/>
      <x:c r="C499" s="230"/>
      <x:c r="D499" s="230"/>
      <x:c r="E499" s="231"/>
      <x:c r="F499" s="232"/>
      <x:c r="G499" s="230"/>
      <x:c r="H499" s="230"/>
      <x:c r="I499" s="230"/>
      <x:c r="J499" s="230"/>
      <x:c r="K499" s="230"/>
      <x:c r="L499" s="230"/>
      <x:c r="M499" s="230"/>
      <x:c r="N499" s="230"/>
      <x:c r="O499" s="230"/>
      <x:c r="P499" s="230"/>
      <x:c r="Q499" s="230"/>
    </x:row>
    <x:row r="500">
      <x:c r="A500" s="230"/>
      <x:c r="B500" s="230"/>
      <x:c r="C500" s="230"/>
      <x:c r="D500" s="230"/>
      <x:c r="E500" s="231"/>
      <x:c r="F500" s="232"/>
      <x:c r="G500" s="230"/>
      <x:c r="H500" s="230"/>
      <x:c r="I500" s="230"/>
      <x:c r="J500" s="230"/>
      <x:c r="K500" s="230"/>
      <x:c r="L500" s="230"/>
      <x:c r="M500" s="230"/>
      <x:c r="N500" s="230"/>
      <x:c r="O500" s="230"/>
      <x:c r="P500" s="230"/>
      <x:c r="Q500" s="230"/>
    </x:row>
    <x:row r="501">
      <x:c r="A501" s="230"/>
      <x:c r="B501" s="230"/>
      <x:c r="C501" s="230"/>
      <x:c r="D501" s="230"/>
      <x:c r="E501" s="231"/>
      <x:c r="F501" s="232"/>
      <x:c r="G501" s="230"/>
      <x:c r="H501" s="230"/>
      <x:c r="I501" s="230"/>
      <x:c r="J501" s="230"/>
      <x:c r="K501" s="230"/>
      <x:c r="L501" s="230"/>
      <x:c r="M501" s="230"/>
      <x:c r="N501" s="230"/>
      <x:c r="O501" s="230"/>
      <x:c r="P501" s="230"/>
      <x:c r="Q501" s="230"/>
    </x:row>
    <x:row r="502">
      <x:c r="A502" s="230"/>
      <x:c r="B502" s="230"/>
      <x:c r="C502" s="230"/>
      <x:c r="D502" s="230"/>
      <x:c r="E502" s="231"/>
      <x:c r="F502" s="232"/>
      <x:c r="G502" s="230"/>
      <x:c r="H502" s="230"/>
      <x:c r="I502" s="230"/>
      <x:c r="J502" s="230"/>
      <x:c r="K502" s="230"/>
      <x:c r="L502" s="230"/>
      <x:c r="M502" s="230"/>
      <x:c r="N502" s="230"/>
      <x:c r="O502" s="230"/>
      <x:c r="P502" s="230"/>
      <x:c r="Q502" s="230"/>
    </x:row>
    <x:row r="503">
      <x:c r="A503" s="230"/>
      <x:c r="B503" s="230"/>
      <x:c r="C503" s="230"/>
      <x:c r="D503" s="230"/>
      <x:c r="E503" s="231"/>
      <x:c r="F503" s="232"/>
      <x:c r="G503" s="230"/>
      <x:c r="H503" s="230"/>
      <x:c r="I503" s="230"/>
      <x:c r="J503" s="230"/>
      <x:c r="K503" s="230"/>
      <x:c r="L503" s="230"/>
      <x:c r="M503" s="230"/>
      <x:c r="N503" s="230"/>
      <x:c r="O503" s="230"/>
      <x:c r="P503" s="230"/>
      <x:c r="Q503" s="230"/>
    </x:row>
    <x:row r="504">
      <x:c r="A504" s="230"/>
      <x:c r="B504" s="230"/>
      <x:c r="C504" s="230"/>
      <x:c r="D504" s="230"/>
      <x:c r="E504" s="231"/>
      <x:c r="F504" s="232"/>
      <x:c r="G504" s="230"/>
      <x:c r="H504" s="230"/>
      <x:c r="I504" s="230"/>
      <x:c r="J504" s="230"/>
      <x:c r="K504" s="230"/>
      <x:c r="L504" s="230"/>
      <x:c r="M504" s="230"/>
      <x:c r="N504" s="230"/>
      <x:c r="O504" s="230"/>
      <x:c r="P504" s="230"/>
      <x:c r="Q504" s="230"/>
    </x:row>
    <x:row r="505">
      <x:c r="A505" s="230"/>
      <x:c r="B505" s="230"/>
      <x:c r="C505" s="230"/>
      <x:c r="D505" s="230"/>
      <x:c r="E505" s="231"/>
      <x:c r="F505" s="232"/>
      <x:c r="G505" s="230"/>
      <x:c r="H505" s="230"/>
      <x:c r="I505" s="230"/>
      <x:c r="J505" s="230"/>
      <x:c r="K505" s="230"/>
      <x:c r="L505" s="230"/>
      <x:c r="M505" s="230"/>
      <x:c r="N505" s="230"/>
      <x:c r="O505" s="230"/>
      <x:c r="P505" s="230"/>
      <x:c r="Q505" s="230"/>
    </x:row>
    <x:row r="506">
      <x:c r="A506" s="230"/>
      <x:c r="B506" s="230"/>
      <x:c r="C506" s="230"/>
      <x:c r="D506" s="230"/>
      <x:c r="E506" s="231"/>
      <x:c r="F506" s="232"/>
      <x:c r="G506" s="230"/>
      <x:c r="H506" s="230"/>
      <x:c r="I506" s="230"/>
      <x:c r="J506" s="230"/>
      <x:c r="K506" s="230"/>
      <x:c r="L506" s="230"/>
      <x:c r="M506" s="230"/>
      <x:c r="N506" s="230"/>
      <x:c r="O506" s="230"/>
      <x:c r="P506" s="230"/>
      <x:c r="Q506" s="230"/>
    </x:row>
  </x:sheetData>
  <x:dataValidations count="5">
    <x:dataValidation type="list" sqref="G7:G506">
      <x:formula1>"CAD,USD,Other"</x:formula1>
    </x:dataValidation>
    <x:dataValidation type="list" sqref="H7:H506">
      <x:formula1>"Independent appraisal,Assessment value,Internal preliminary screen,Other"</x:formula1>
    </x:dataValidation>
    <x:dataValidation type="list" sqref="I7:I506">
      <x:formula1>"Current,Preliminary,Expired,No data available"</x:formula1>
    </x:dataValidation>
    <x:dataValidation type="list" sqref="N7:N506">
      <x:formula1>"Not reviewed,Under review,Verified,Exception accepted"</x:formula1>
    </x:dataValidation>
    <x:dataValidation type="list" sqref="Q7:Q506">
      <x:formula1>"Yes,No,Under review"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Pr>
    <x:tabColor rgb="FF666666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Governance and approval records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One record per governance fact, approval authority or mission-control requirement.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GREY / PROVISIONAL DOMAIN — capture facts now; rules remain analyst-reviewed until approved.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19" t="str">
        <x:v>GREY / PROVISIONAL DOMAIN — capture facts now; rules remain analyst-reviewed until approved.</x:v>
      </x:c>
      <x:c r="B5" s="219"/>
      <x:c r="C5" s="219"/>
      <x:c r="D5" s="219"/>
      <x:c r="E5" s="219"/>
      <x:c r="F5" s="219"/>
      <x:c r="G5" s="219"/>
      <x:c r="H5" s="219"/>
      <x:c r="I5" s="219"/>
      <x:c r="J5" s="219"/>
      <x:c r="K5" s="219"/>
      <x:c r="L5" s="219"/>
      <x:c r="M5" s="219"/>
      <x:c r="N5" s="219"/>
      <x:c r="O5" s="219"/>
      <x:c r="P5" s="219"/>
      <x:c r="Q5" s="219"/>
      <x:c r="R5" s="219"/>
      <x:c r="S5" s="219"/>
      <x:c r="T5" s="219"/>
      <x:c r="U5" s="219"/>
      <x:c r="V5" s="219"/>
      <x:c r="W5" s="219"/>
      <x:c r="X5" s="219"/>
      <x:c r="Y5" s="219"/>
      <x:c r="Z5" s="219"/>
    </x:row>
    <x:row r="6" ht="34" customHeight="1">
      <x:c r="A6" s="223" t="str">
        <x:v>Governance_Record_ID *</x:v>
      </x:c>
      <x:c r="B6" s="223" t="str">
        <x:v>Assessment_ID *</x:v>
      </x:c>
      <x:c r="C6" s="223" t="str">
        <x:v>Organization_ID *</x:v>
      </x:c>
      <x:c r="D6" s="223" t="str">
        <x:v>Property_ID</x:v>
      </x:c>
      <x:c r="E6" s="223" t="str">
        <x:v>Governance_Area *</x:v>
      </x:c>
      <x:c r="F6" s="223" t="str">
        <x:v>Requirement_or_Authority *</x:v>
      </x:c>
      <x:c r="G6" s="223" t="str">
        <x:v>Approving_Body</x:v>
      </x:c>
      <x:c r="H6" s="223" t="str">
        <x:v>Approval_Threshold</x:v>
      </x:c>
      <x:c r="I6" s="223" t="str">
        <x:v>Consultation_Required</x:v>
      </x:c>
      <x:c r="J6" s="223" t="str">
        <x:v>Control_Restriction</x:v>
      </x:c>
      <x:c r="K6" s="223" t="str">
        <x:v>Effective_Date</x:v>
      </x:c>
      <x:c r="L6" s="223" t="str">
        <x:v>End_Date</x:v>
      </x:c>
      <x:c r="M6" s="223" t="str">
        <x:v>Source_ID *</x:v>
      </x:c>
      <x:c r="N6" s="223" t="str">
        <x:v>Source_Location</x:v>
      </x:c>
      <x:c r="O6" s="223" t="str">
        <x:v>Review_Status *</x:v>
      </x:c>
      <x:c r="P6" s="223" t="str">
        <x:v>Version_ID *</x:v>
      </x:c>
      <x:c r="Q6" s="223" t="str">
        <x:v>Notes</x:v>
      </x:c>
      <x:c r="R6" s="223" t="str">
        <x:v>Rule_Status *</x:v>
      </x:c>
      <x:c r="S6" s="301"/>
      <x:c r="T6" s="301"/>
      <x:c r="U6" s="301"/>
      <x:c r="V6" s="301"/>
      <x:c r="W6" s="301"/>
      <x:c r="X6" s="301"/>
      <x:c r="Y6" s="301"/>
      <x:c r="Z6" s="301"/>
    </x:row>
    <x:row r="7">
      <x:c r="A7" s="226"/>
      <x:c r="B7" s="226"/>
      <x:c r="C7" s="226"/>
      <x:c r="D7" s="226"/>
      <x:c r="E7" s="226"/>
      <x:c r="F7" s="226"/>
      <x:c r="G7" s="226"/>
      <x:c r="H7" s="226"/>
      <x:c r="I7" s="226"/>
      <x:c r="J7" s="226"/>
      <x:c r="K7" s="226"/>
      <x:c r="L7" s="226"/>
      <x:c r="M7" s="226"/>
      <x:c r="N7" s="226"/>
      <x:c r="O7" s="226"/>
      <x:c r="P7" s="226"/>
      <x:c r="Q7" s="226"/>
      <x:c r="R7" s="226"/>
    </x:row>
    <x:row r="8">
      <x:c r="A8" s="226"/>
      <x:c r="B8" s="226"/>
      <x:c r="C8" s="226"/>
      <x:c r="D8" s="226"/>
      <x:c r="E8" s="226"/>
      <x:c r="F8" s="226"/>
      <x:c r="G8" s="226"/>
      <x:c r="H8" s="226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</x:row>
    <x:row r="9">
      <x:c r="A9" s="226"/>
      <x:c r="B9" s="226"/>
      <x:c r="C9" s="226"/>
      <x:c r="D9" s="226"/>
      <x:c r="E9" s="226"/>
      <x:c r="F9" s="226"/>
      <x:c r="G9" s="226"/>
      <x:c r="H9" s="226"/>
      <x:c r="I9" s="226"/>
      <x:c r="J9" s="226"/>
      <x:c r="K9" s="226"/>
      <x:c r="L9" s="226"/>
      <x:c r="M9" s="226"/>
      <x:c r="N9" s="226"/>
      <x:c r="O9" s="226"/>
      <x:c r="P9" s="226"/>
      <x:c r="Q9" s="226"/>
      <x:c r="R9" s="226"/>
    </x:row>
    <x:row r="10">
      <x:c r="A10" s="226"/>
      <x:c r="B10" s="226"/>
      <x:c r="C10" s="226"/>
      <x:c r="D10" s="226"/>
      <x:c r="E10" s="226"/>
      <x:c r="F10" s="226"/>
      <x:c r="G10" s="226"/>
      <x:c r="H10" s="226"/>
      <x:c r="I10" s="226"/>
      <x:c r="J10" s="226"/>
      <x:c r="K10" s="226"/>
      <x:c r="L10" s="226"/>
      <x:c r="M10" s="226"/>
      <x:c r="N10" s="226"/>
      <x:c r="O10" s="226"/>
      <x:c r="P10" s="226"/>
      <x:c r="Q10" s="226"/>
      <x:c r="R10" s="226"/>
    </x:row>
    <x:row r="11">
      <x:c r="A11" s="226"/>
      <x:c r="B11" s="226"/>
      <x:c r="C11" s="226"/>
      <x:c r="D11" s="226"/>
      <x:c r="E11" s="226"/>
      <x:c r="F11" s="226"/>
      <x:c r="G11" s="226"/>
      <x:c r="H11" s="226"/>
      <x:c r="I11" s="226"/>
      <x:c r="J11" s="226"/>
      <x:c r="K11" s="226"/>
      <x:c r="L11" s="226"/>
      <x:c r="M11" s="226"/>
      <x:c r="N11" s="226"/>
      <x:c r="O11" s="226"/>
      <x:c r="P11" s="226"/>
      <x:c r="Q11" s="226"/>
      <x:c r="R11" s="226"/>
    </x:row>
    <x:row r="12">
      <x:c r="A12" s="226"/>
      <x:c r="B12" s="226"/>
      <x:c r="C12" s="226"/>
      <x:c r="D12" s="226"/>
      <x:c r="E12" s="226"/>
      <x:c r="F12" s="226"/>
      <x:c r="G12" s="226"/>
      <x:c r="H12" s="226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</x:row>
    <x:row r="13">
      <x:c r="A13" s="226"/>
      <x:c r="B13" s="226"/>
      <x:c r="C13" s="226"/>
      <x:c r="D13" s="226"/>
      <x:c r="E13" s="226"/>
      <x:c r="F13" s="226"/>
      <x:c r="G13" s="226"/>
      <x:c r="H13" s="226"/>
      <x:c r="I13" s="226"/>
      <x:c r="J13" s="226"/>
      <x:c r="K13" s="226"/>
      <x:c r="L13" s="226"/>
      <x:c r="M13" s="226"/>
      <x:c r="N13" s="226"/>
      <x:c r="O13" s="226"/>
      <x:c r="P13" s="226"/>
      <x:c r="Q13" s="226"/>
      <x:c r="R13" s="226"/>
    </x:row>
    <x:row r="14">
      <x:c r="A14" s="226"/>
      <x:c r="B14" s="226"/>
      <x:c r="C14" s="226"/>
      <x:c r="D14" s="226"/>
      <x:c r="E14" s="226"/>
      <x:c r="F14" s="226"/>
      <x:c r="G14" s="226"/>
      <x:c r="H14" s="226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</x:row>
    <x:row r="15">
      <x:c r="A15" s="226"/>
      <x:c r="B15" s="226"/>
      <x:c r="C15" s="226"/>
      <x:c r="D15" s="226"/>
      <x:c r="E15" s="226"/>
      <x:c r="F15" s="226"/>
      <x:c r="G15" s="226"/>
      <x:c r="H15" s="226"/>
      <x:c r="I15" s="226"/>
      <x:c r="J15" s="226"/>
      <x:c r="K15" s="226"/>
      <x:c r="L15" s="226"/>
      <x:c r="M15" s="226"/>
      <x:c r="N15" s="226"/>
      <x:c r="O15" s="226"/>
      <x:c r="P15" s="226"/>
      <x:c r="Q15" s="226"/>
      <x:c r="R15" s="226"/>
    </x:row>
    <x:row r="16">
      <x:c r="A16" s="226"/>
      <x:c r="B16" s="226"/>
      <x:c r="C16" s="226"/>
      <x:c r="D16" s="226"/>
      <x:c r="E16" s="226"/>
      <x:c r="F16" s="226"/>
      <x:c r="G16" s="226"/>
      <x:c r="H16" s="226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</x:row>
    <x:row r="17">
      <x:c r="A17" s="226"/>
      <x:c r="B17" s="226"/>
      <x:c r="C17" s="226"/>
      <x:c r="D17" s="226"/>
      <x:c r="E17" s="226"/>
      <x:c r="F17" s="226"/>
      <x:c r="G17" s="226"/>
      <x:c r="H17" s="226"/>
      <x:c r="I17" s="226"/>
      <x:c r="J17" s="226"/>
      <x:c r="K17" s="226"/>
      <x:c r="L17" s="226"/>
      <x:c r="M17" s="226"/>
      <x:c r="N17" s="226"/>
      <x:c r="O17" s="226"/>
      <x:c r="P17" s="226"/>
      <x:c r="Q17" s="226"/>
      <x:c r="R17" s="226"/>
    </x:row>
    <x:row r="18">
      <x:c r="A18" s="226"/>
      <x:c r="B18" s="226"/>
      <x:c r="C18" s="226"/>
      <x:c r="D18" s="226"/>
      <x:c r="E18" s="226"/>
      <x:c r="F18" s="226"/>
      <x:c r="G18" s="226"/>
      <x:c r="H18" s="226"/>
      <x:c r="I18" s="226"/>
      <x:c r="J18" s="226"/>
      <x:c r="K18" s="226"/>
      <x:c r="L18" s="226"/>
      <x:c r="M18" s="226"/>
      <x:c r="N18" s="226"/>
      <x:c r="O18" s="226"/>
      <x:c r="P18" s="226"/>
      <x:c r="Q18" s="226"/>
      <x:c r="R18" s="226"/>
    </x:row>
    <x:row r="19">
      <x:c r="A19" s="226"/>
      <x:c r="B19" s="226"/>
      <x:c r="C19" s="226"/>
      <x:c r="D19" s="226"/>
      <x:c r="E19" s="226"/>
      <x:c r="F19" s="226"/>
      <x:c r="G19" s="226"/>
      <x:c r="H19" s="226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</x:row>
    <x:row r="20">
      <x:c r="A20" s="226"/>
      <x:c r="B20" s="226"/>
      <x:c r="C20" s="226"/>
      <x:c r="D20" s="226"/>
      <x:c r="E20" s="226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</x:row>
    <x:row r="21">
      <x:c r="A21" s="226"/>
      <x:c r="B21" s="226"/>
      <x:c r="C21" s="226"/>
      <x:c r="D21" s="226"/>
      <x:c r="E21" s="226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</x:row>
    <x:row r="22">
      <x:c r="A22" s="226"/>
      <x:c r="B22" s="226"/>
      <x:c r="C22" s="226"/>
      <x:c r="D22" s="226"/>
      <x:c r="E22" s="226"/>
      <x:c r="F22" s="226"/>
      <x:c r="G22" s="226"/>
      <x:c r="H22" s="226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</x:row>
    <x:row r="23">
      <x:c r="A23" s="226"/>
      <x:c r="B23" s="226"/>
      <x:c r="C23" s="226"/>
      <x:c r="D23" s="226"/>
      <x:c r="E23" s="226"/>
      <x:c r="F23" s="226"/>
      <x:c r="G23" s="226"/>
      <x:c r="H23" s="22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</x:row>
    <x:row r="24">
      <x:c r="A24" s="226"/>
      <x:c r="B24" s="226"/>
      <x:c r="C24" s="226"/>
      <x:c r="D24" s="226"/>
      <x:c r="E24" s="226"/>
      <x:c r="F24" s="226"/>
      <x:c r="G24" s="226"/>
      <x:c r="H24" s="226"/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</x:row>
    <x:row r="25">
      <x:c r="A25" s="226"/>
      <x:c r="B25" s="226"/>
      <x:c r="C25" s="226"/>
      <x:c r="D25" s="226"/>
      <x:c r="E25" s="226"/>
      <x:c r="F25" s="226"/>
      <x:c r="G25" s="226"/>
      <x:c r="H25" s="226"/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</x:row>
    <x:row r="26">
      <x:c r="A26" s="226"/>
      <x:c r="B26" s="226"/>
      <x:c r="C26" s="226"/>
      <x:c r="D26" s="226"/>
      <x:c r="E26" s="226"/>
      <x:c r="F26" s="226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</x:row>
    <x:row r="27">
      <x:c r="A27" s="226"/>
      <x:c r="B27" s="226"/>
      <x:c r="C27" s="226"/>
      <x:c r="D27" s="226"/>
      <x:c r="E27" s="226"/>
      <x:c r="F27" s="226"/>
      <x:c r="G27" s="226"/>
      <x:c r="H27" s="226"/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</x:row>
    <x:row r="28">
      <x:c r="A28" s="226"/>
      <x:c r="B28" s="226"/>
      <x:c r="C28" s="226"/>
      <x:c r="D28" s="226"/>
      <x:c r="E28" s="226"/>
      <x:c r="F28" s="226"/>
      <x:c r="G28" s="226"/>
      <x:c r="H28" s="226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</x:row>
    <x:row r="29">
      <x:c r="A29" s="226"/>
      <x:c r="B29" s="226"/>
      <x:c r="C29" s="226"/>
      <x:c r="D29" s="226"/>
      <x:c r="E29" s="226"/>
      <x:c r="F29" s="226"/>
      <x:c r="G29" s="226"/>
      <x:c r="H29" s="226"/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</x:row>
    <x:row r="33">
      <x:c r="A33" s="226"/>
      <x:c r="B33" s="226"/>
      <x:c r="C33" s="226"/>
      <x:c r="D33" s="226"/>
      <x:c r="E33" s="226"/>
      <x:c r="F33" s="226"/>
      <x:c r="G33" s="226"/>
      <x:c r="H33" s="226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</x:row>
    <x:row r="34">
      <x:c r="A34" s="226"/>
      <x:c r="B34" s="226"/>
      <x:c r="C34" s="226"/>
      <x:c r="D34" s="226"/>
      <x:c r="E34" s="226"/>
      <x:c r="F34" s="226"/>
      <x:c r="G34" s="226"/>
      <x:c r="H34" s="22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</x:row>
    <x:row r="35">
      <x:c r="A35" s="226"/>
      <x:c r="B35" s="226"/>
      <x:c r="C35" s="226"/>
      <x:c r="D35" s="226"/>
      <x:c r="E35" s="226"/>
      <x:c r="F35" s="226"/>
      <x:c r="G35" s="226"/>
      <x:c r="H35" s="226"/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</x:row>
    <x:row r="36">
      <x:c r="A36" s="226"/>
      <x:c r="B36" s="226"/>
      <x:c r="C36" s="226"/>
      <x:c r="D36" s="226"/>
      <x:c r="E36" s="226"/>
      <x:c r="F36" s="226"/>
      <x:c r="G36" s="226"/>
      <x:c r="H36" s="226"/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</x:row>
    <x:row r="37">
      <x:c r="A37" s="226"/>
      <x:c r="B37" s="226"/>
      <x:c r="C37" s="226"/>
      <x:c r="D37" s="226"/>
      <x:c r="E37" s="226"/>
      <x:c r="F37" s="226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</x:row>
    <x:row r="38">
      <x:c r="A38" s="226"/>
      <x:c r="B38" s="226"/>
      <x:c r="C38" s="226"/>
      <x:c r="D38" s="226"/>
      <x:c r="E38" s="226"/>
      <x:c r="F38" s="226"/>
      <x:c r="G38" s="226"/>
      <x:c r="H38" s="226"/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</x:row>
    <x:row r="42">
      <x:c r="A42" s="226"/>
      <x:c r="B42" s="226"/>
      <x:c r="C42" s="226"/>
      <x:c r="D42" s="226"/>
      <x:c r="E42" s="226"/>
      <x:c r="F42" s="226"/>
      <x:c r="G42" s="226"/>
      <x:c r="H42" s="226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</x:row>
    <x:row r="43">
      <x:c r="A43" s="226"/>
      <x:c r="B43" s="226"/>
      <x:c r="C43" s="226"/>
      <x:c r="D43" s="226"/>
      <x:c r="E43" s="226"/>
      <x:c r="F43" s="226"/>
      <x:c r="G43" s="226"/>
      <x:c r="H43" s="22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</x:row>
    <x:row r="44">
      <x:c r="A44" s="226"/>
      <x:c r="B44" s="226"/>
      <x:c r="C44" s="226"/>
      <x:c r="D44" s="226"/>
      <x:c r="E44" s="226"/>
      <x:c r="F44" s="226"/>
      <x:c r="G44" s="226"/>
      <x:c r="H44" s="226"/>
      <x:c r="I44" s="226"/>
      <x:c r="J44" s="226"/>
      <x:c r="K44" s="226"/>
      <x:c r="L44" s="226"/>
      <x:c r="M44" s="226"/>
      <x:c r="N44" s="226"/>
      <x:c r="O44" s="226"/>
      <x:c r="P44" s="226"/>
      <x:c r="Q44" s="226"/>
      <x:c r="R44" s="226"/>
    </x:row>
    <x:row r="45">
      <x:c r="A45" s="226"/>
      <x:c r="B45" s="226"/>
      <x:c r="C45" s="226"/>
      <x:c r="D45" s="226"/>
      <x:c r="E45" s="226"/>
      <x:c r="F45" s="226"/>
      <x:c r="G45" s="226"/>
      <x:c r="H45" s="226"/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</x:row>
    <x:row r="46">
      <x:c r="A46" s="226"/>
      <x:c r="B46" s="226"/>
      <x:c r="C46" s="226"/>
      <x:c r="D46" s="226"/>
      <x:c r="E46" s="226"/>
      <x:c r="F46" s="226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</x:row>
    <x:row r="47">
      <x:c r="A47" s="226"/>
      <x:c r="B47" s="226"/>
      <x:c r="C47" s="226"/>
      <x:c r="D47" s="226"/>
      <x:c r="E47" s="226"/>
      <x:c r="F47" s="226"/>
      <x:c r="G47" s="226"/>
      <x:c r="H47" s="226"/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</x:row>
    <x:row r="48">
      <x:c r="A48" s="226"/>
      <x:c r="B48" s="226"/>
      <x:c r="C48" s="226"/>
      <x:c r="D48" s="226"/>
      <x:c r="E48" s="226"/>
      <x:c r="F48" s="226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</x:row>
    <x:row r="49">
      <x:c r="A49" s="226"/>
      <x:c r="B49" s="226"/>
      <x:c r="C49" s="226"/>
      <x:c r="D49" s="226"/>
      <x:c r="E49" s="226"/>
      <x:c r="F49" s="226"/>
      <x:c r="G49" s="226"/>
      <x:c r="H49" s="226"/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</x:row>
    <x:row r="50">
      <x:c r="A50" s="226"/>
      <x:c r="B50" s="226"/>
      <x:c r="C50" s="226"/>
      <x:c r="D50" s="226"/>
      <x:c r="E50" s="226"/>
      <x:c r="F50" s="226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</x:row>
    <x:row r="51">
      <x:c r="A51" s="226"/>
      <x:c r="B51" s="226"/>
      <x:c r="C51" s="226"/>
      <x:c r="D51" s="226"/>
      <x:c r="E51" s="226"/>
      <x:c r="F51" s="226"/>
      <x:c r="G51" s="226"/>
      <x:c r="H51" s="226"/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</x:row>
    <x:row r="53">
      <x:c r="A53" s="226"/>
      <x:c r="B53" s="226"/>
      <x:c r="C53" s="226"/>
      <x:c r="D53" s="226"/>
      <x:c r="E53" s="226"/>
      <x:c r="F53" s="226"/>
      <x:c r="G53" s="226"/>
      <x:c r="H53" s="226"/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</x:row>
    <x:row r="54">
      <x:c r="A54" s="226"/>
      <x:c r="B54" s="226"/>
      <x:c r="C54" s="226"/>
      <x:c r="D54" s="226"/>
      <x:c r="E54" s="226"/>
      <x:c r="F54" s="226"/>
      <x:c r="G54" s="226"/>
      <x:c r="H54" s="226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</x:row>
    <x:row r="55">
      <x:c r="A55" s="226"/>
      <x:c r="B55" s="226"/>
      <x:c r="C55" s="226"/>
      <x:c r="D55" s="226"/>
      <x:c r="E55" s="226"/>
      <x:c r="F55" s="226"/>
      <x:c r="G55" s="226"/>
      <x:c r="H55" s="226"/>
      <x:c r="I55" s="226"/>
      <x:c r="J55" s="226"/>
      <x:c r="K55" s="226"/>
      <x:c r="L55" s="226"/>
      <x:c r="M55" s="226"/>
      <x:c r="N55" s="226"/>
      <x:c r="O55" s="226"/>
      <x:c r="P55" s="226"/>
      <x:c r="Q55" s="226"/>
      <x:c r="R55" s="226"/>
    </x:row>
    <x:row r="56">
      <x:c r="A56" s="226"/>
      <x:c r="B56" s="226"/>
      <x:c r="C56" s="226"/>
      <x:c r="D56" s="226"/>
      <x:c r="E56" s="226"/>
      <x:c r="F56" s="226"/>
      <x:c r="G56" s="226"/>
      <x:c r="H56" s="226"/>
      <x:c r="I56" s="226"/>
      <x:c r="J56" s="226"/>
      <x:c r="K56" s="226"/>
      <x:c r="L56" s="226"/>
      <x:c r="M56" s="226"/>
      <x:c r="N56" s="226"/>
      <x:c r="O56" s="226"/>
      <x:c r="P56" s="226"/>
      <x:c r="Q56" s="226"/>
      <x:c r="R56" s="226"/>
    </x:row>
    <x:row r="57">
      <x:c r="A57" s="226"/>
      <x:c r="B57" s="226"/>
      <x:c r="C57" s="226"/>
      <x:c r="D57" s="226"/>
      <x:c r="E57" s="226"/>
      <x:c r="F57" s="226"/>
      <x:c r="G57" s="226"/>
      <x:c r="H57" s="226"/>
      <x:c r="I57" s="226"/>
      <x:c r="J57" s="226"/>
      <x:c r="K57" s="226"/>
      <x:c r="L57" s="226"/>
      <x:c r="M57" s="226"/>
      <x:c r="N57" s="226"/>
      <x:c r="O57" s="226"/>
      <x:c r="P57" s="226"/>
      <x:c r="Q57" s="226"/>
      <x:c r="R57" s="226"/>
    </x:row>
    <x:row r="58">
      <x:c r="A58" s="226"/>
      <x:c r="B58" s="226"/>
      <x:c r="C58" s="226"/>
      <x:c r="D58" s="226"/>
      <x:c r="E58" s="226"/>
      <x:c r="F58" s="226"/>
      <x:c r="G58" s="226"/>
      <x:c r="H58" s="226"/>
      <x:c r="I58" s="226"/>
      <x:c r="J58" s="226"/>
      <x:c r="K58" s="226"/>
      <x:c r="L58" s="226"/>
      <x:c r="M58" s="226"/>
      <x:c r="N58" s="226"/>
      <x:c r="O58" s="226"/>
      <x:c r="P58" s="226"/>
      <x:c r="Q58" s="226"/>
      <x:c r="R58" s="226"/>
    </x:row>
    <x:row r="59">
      <x:c r="A59" s="226"/>
      <x:c r="B59" s="226"/>
      <x:c r="C59" s="226"/>
      <x:c r="D59" s="226"/>
      <x:c r="E59" s="226"/>
      <x:c r="F59" s="226"/>
      <x:c r="G59" s="226"/>
      <x:c r="H59" s="226"/>
      <x:c r="I59" s="226"/>
      <x:c r="J59" s="226"/>
      <x:c r="K59" s="226"/>
      <x:c r="L59" s="226"/>
      <x:c r="M59" s="226"/>
      <x:c r="N59" s="226"/>
      <x:c r="O59" s="226"/>
      <x:c r="P59" s="226"/>
      <x:c r="Q59" s="226"/>
      <x:c r="R59" s="226"/>
    </x:row>
    <x:row r="60">
      <x:c r="A60" s="226"/>
      <x:c r="B60" s="226"/>
      <x:c r="C60" s="226"/>
      <x:c r="D60" s="226"/>
      <x:c r="E60" s="226"/>
      <x:c r="F60" s="226"/>
      <x:c r="G60" s="226"/>
      <x:c r="H60" s="226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</x:row>
    <x:row r="61">
      <x:c r="A61" s="226"/>
      <x:c r="B61" s="226"/>
      <x:c r="C61" s="226"/>
      <x:c r="D61" s="226"/>
      <x:c r="E61" s="226"/>
      <x:c r="F61" s="226"/>
      <x:c r="G61" s="226"/>
      <x:c r="H61" s="226"/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</x:row>
    <x:row r="62">
      <x:c r="A62" s="226"/>
      <x:c r="B62" s="226"/>
      <x:c r="C62" s="226"/>
      <x:c r="D62" s="226"/>
      <x:c r="E62" s="226"/>
      <x:c r="F62" s="226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</x:row>
    <x:row r="63">
      <x:c r="A63" s="226"/>
      <x:c r="B63" s="226"/>
      <x:c r="C63" s="226"/>
      <x:c r="D63" s="226"/>
      <x:c r="E63" s="226"/>
      <x:c r="F63" s="226"/>
      <x:c r="G63" s="226"/>
      <x:c r="H63" s="226"/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</x:row>
    <x:row r="64">
      <x:c r="A64" s="226"/>
      <x:c r="B64" s="226"/>
      <x:c r="C64" s="226"/>
      <x:c r="D64" s="226"/>
      <x:c r="E64" s="226"/>
      <x:c r="F64" s="226"/>
      <x:c r="G64" s="226"/>
      <x:c r="H64" s="226"/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</x:row>
    <x:row r="65">
      <x:c r="A65" s="226"/>
      <x:c r="B65" s="226"/>
      <x:c r="C65" s="226"/>
      <x:c r="D65" s="226"/>
      <x:c r="E65" s="226"/>
      <x:c r="F65" s="226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</x:row>
    <x:row r="66">
      <x:c r="A66" s="226"/>
      <x:c r="B66" s="226"/>
      <x:c r="C66" s="226"/>
      <x:c r="D66" s="226"/>
      <x:c r="E66" s="226"/>
      <x:c r="F66" s="226"/>
      <x:c r="G66" s="226"/>
      <x:c r="H66" s="226"/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</x:row>
    <x:row r="67">
      <x:c r="A67" s="226"/>
      <x:c r="B67" s="226"/>
      <x:c r="C67" s="226"/>
      <x:c r="D67" s="226"/>
      <x:c r="E67" s="226"/>
      <x:c r="F67" s="226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</x:row>
    <x:row r="68">
      <x:c r="A68" s="226"/>
      <x:c r="B68" s="226"/>
      <x:c r="C68" s="226"/>
      <x:c r="D68" s="226"/>
      <x:c r="E68" s="226"/>
      <x:c r="F68" s="226"/>
      <x:c r="G68" s="226"/>
      <x:c r="H68" s="226"/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</x:row>
    <x:row r="69">
      <x:c r="A69" s="226"/>
      <x:c r="B69" s="226"/>
      <x:c r="C69" s="226"/>
      <x:c r="D69" s="226"/>
      <x:c r="E69" s="226"/>
      <x:c r="F69" s="226"/>
      <x:c r="G69" s="226"/>
      <x:c r="H69" s="226"/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</x:row>
    <x:row r="70">
      <x:c r="A70" s="226"/>
      <x:c r="B70" s="226"/>
      <x:c r="C70" s="226"/>
      <x:c r="D70" s="226"/>
      <x:c r="E70" s="226"/>
      <x:c r="F70" s="226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</x:row>
    <x:row r="71">
      <x:c r="A71" s="226"/>
      <x:c r="B71" s="226"/>
      <x:c r="C71" s="226"/>
      <x:c r="D71" s="226"/>
      <x:c r="E71" s="226"/>
      <x:c r="F71" s="226"/>
      <x:c r="G71" s="226"/>
      <x:c r="H71" s="226"/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</x:row>
    <x:row r="75">
      <x:c r="A75" s="226"/>
      <x:c r="B75" s="226"/>
      <x:c r="C75" s="226"/>
      <x:c r="D75" s="226"/>
      <x:c r="E75" s="226"/>
      <x:c r="F75" s="226"/>
      <x:c r="G75" s="226"/>
      <x:c r="H75" s="226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</x:row>
    <x:row r="76">
      <x:c r="A76" s="226"/>
      <x:c r="B76" s="226"/>
      <x:c r="C76" s="226"/>
      <x:c r="D76" s="226"/>
      <x:c r="E76" s="226"/>
      <x:c r="F76" s="226"/>
      <x:c r="G76" s="226"/>
      <x:c r="H76" s="22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</x:row>
    <x:row r="77">
      <x:c r="A77" s="226"/>
      <x:c r="B77" s="226"/>
      <x:c r="C77" s="226"/>
      <x:c r="D77" s="226"/>
      <x:c r="E77" s="226"/>
      <x:c r="F77" s="226"/>
      <x:c r="G77" s="226"/>
      <x:c r="H77" s="226"/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</x:row>
    <x:row r="78">
      <x:c r="A78" s="226"/>
      <x:c r="B78" s="226"/>
      <x:c r="C78" s="226"/>
      <x:c r="D78" s="226"/>
      <x:c r="E78" s="226"/>
      <x:c r="F78" s="226"/>
      <x:c r="G78" s="226"/>
      <x:c r="H78" s="226"/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</x:row>
    <x:row r="79">
      <x:c r="A79" s="226"/>
      <x:c r="B79" s="226"/>
      <x:c r="C79" s="226"/>
      <x:c r="D79" s="226"/>
      <x:c r="E79" s="226"/>
      <x:c r="F79" s="226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</x:row>
    <x:row r="80">
      <x:c r="A80" s="226"/>
      <x:c r="B80" s="226"/>
      <x:c r="C80" s="226"/>
      <x:c r="D80" s="226"/>
      <x:c r="E80" s="226"/>
      <x:c r="F80" s="226"/>
      <x:c r="G80" s="226"/>
      <x:c r="H80" s="226"/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</x:row>
    <x:row r="81">
      <x:c r="A81" s="226"/>
      <x:c r="B81" s="226"/>
      <x:c r="C81" s="226"/>
      <x:c r="D81" s="226"/>
      <x:c r="E81" s="226"/>
      <x:c r="F81" s="226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</x:row>
    <x:row r="82">
      <x:c r="A82" s="226"/>
      <x:c r="B82" s="226"/>
      <x:c r="C82" s="226"/>
      <x:c r="D82" s="226"/>
      <x:c r="E82" s="226"/>
      <x:c r="F82" s="226"/>
      <x:c r="G82" s="226"/>
      <x:c r="H82" s="226"/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</x:row>
    <x:row r="83">
      <x:c r="A83" s="226"/>
      <x:c r="B83" s="226"/>
      <x:c r="C83" s="226"/>
      <x:c r="D83" s="226"/>
      <x:c r="E83" s="226"/>
      <x:c r="F83" s="226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</x:row>
    <x:row r="84">
      <x:c r="A84" s="226"/>
      <x:c r="B84" s="226"/>
      <x:c r="C84" s="226"/>
      <x:c r="D84" s="226"/>
      <x:c r="E84" s="226"/>
      <x:c r="F84" s="226"/>
      <x:c r="G84" s="226"/>
      <x:c r="H84" s="226"/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</x:row>
    <x:row r="86">
      <x:c r="A86" s="226"/>
      <x:c r="B86" s="226"/>
      <x:c r="C86" s="226"/>
      <x:c r="D86" s="226"/>
      <x:c r="E86" s="226"/>
      <x:c r="F86" s="226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</x:row>
    <x:row r="88">
      <x:c r="A88" s="226"/>
      <x:c r="B88" s="226"/>
      <x:c r="C88" s="226"/>
      <x:c r="D88" s="226"/>
      <x:c r="E88" s="226"/>
      <x:c r="F88" s="226"/>
      <x:c r="G88" s="226"/>
      <x:c r="H88" s="226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</x:row>
    <x:row r="89">
      <x:c r="A89" s="226"/>
      <x:c r="B89" s="226"/>
      <x:c r="C89" s="226"/>
      <x:c r="D89" s="226"/>
      <x:c r="E89" s="226"/>
      <x:c r="F89" s="226"/>
      <x:c r="G89" s="226"/>
      <x:c r="H89" s="22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</x:row>
    <x:row r="90">
      <x:c r="A90" s="226"/>
      <x:c r="B90" s="226"/>
      <x:c r="C90" s="226"/>
      <x:c r="D90" s="226"/>
      <x:c r="E90" s="226"/>
      <x:c r="F90" s="226"/>
      <x:c r="G90" s="226"/>
      <x:c r="H90" s="226"/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</x:row>
    <x:row r="91">
      <x:c r="A91" s="226"/>
      <x:c r="B91" s="226"/>
      <x:c r="C91" s="226"/>
      <x:c r="D91" s="226"/>
      <x:c r="E91" s="226"/>
      <x:c r="F91" s="226"/>
      <x:c r="G91" s="226"/>
      <x:c r="H91" s="226"/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</x:row>
    <x:row r="92">
      <x:c r="A92" s="226"/>
      <x:c r="B92" s="226"/>
      <x:c r="C92" s="226"/>
      <x:c r="D92" s="226"/>
      <x:c r="E92" s="226"/>
      <x:c r="F92" s="226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</x:row>
    <x:row r="93">
      <x:c r="A93" s="226"/>
      <x:c r="B93" s="226"/>
      <x:c r="C93" s="226"/>
      <x:c r="D93" s="226"/>
      <x:c r="E93" s="226"/>
      <x:c r="F93" s="226"/>
      <x:c r="G93" s="226"/>
      <x:c r="H93" s="226"/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</x:row>
    <x:row r="94">
      <x:c r="A94" s="226"/>
      <x:c r="B94" s="226"/>
      <x:c r="C94" s="226"/>
      <x:c r="D94" s="226"/>
      <x:c r="E94" s="226"/>
      <x:c r="F94" s="226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</x:row>
    <x:row r="95">
      <x:c r="A95" s="226"/>
      <x:c r="B95" s="226"/>
      <x:c r="C95" s="226"/>
      <x:c r="D95" s="226"/>
      <x:c r="E95" s="226"/>
      <x:c r="F95" s="226"/>
      <x:c r="G95" s="226"/>
      <x:c r="H95" s="226"/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</x:row>
    <x:row r="96">
      <x:c r="A96" s="226"/>
      <x:c r="B96" s="226"/>
      <x:c r="C96" s="226"/>
      <x:c r="D96" s="226"/>
      <x:c r="E96" s="226"/>
      <x:c r="F96" s="226"/>
      <x:c r="G96" s="226"/>
      <x:c r="H96" s="226"/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</x:row>
    <x:row r="97">
      <x:c r="A97" s="226"/>
      <x:c r="B97" s="226"/>
      <x:c r="C97" s="226"/>
      <x:c r="D97" s="226"/>
      <x:c r="E97" s="226"/>
      <x:c r="F97" s="226"/>
      <x:c r="G97" s="226"/>
      <x:c r="H97" s="226"/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K99" s="226"/>
      <x:c r="L99" s="226"/>
      <x:c r="M99" s="226"/>
      <x:c r="N99" s="226"/>
      <x:c r="O99" s="226"/>
      <x:c r="P99" s="226"/>
      <x:c r="Q99" s="226"/>
      <x:c r="R99" s="226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</x:row>
    <x:row r="101">
      <x:c r="A101" s="226"/>
      <x:c r="B101" s="226"/>
      <x:c r="C101" s="226"/>
      <x:c r="D101" s="226"/>
      <x:c r="E101" s="226"/>
      <x:c r="F101" s="226"/>
      <x:c r="G101" s="226"/>
      <x:c r="H101" s="226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</x:row>
    <x:row r="102">
      <x:c r="A102" s="226"/>
      <x:c r="B102" s="226"/>
      <x:c r="C102" s="226"/>
      <x:c r="D102" s="226"/>
      <x:c r="E102" s="226"/>
      <x:c r="F102" s="226"/>
      <x:c r="G102" s="226"/>
      <x:c r="H102" s="22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</x:row>
    <x:row r="103">
      <x:c r="A103" s="226"/>
      <x:c r="B103" s="226"/>
      <x:c r="C103" s="226"/>
      <x:c r="D103" s="226"/>
      <x:c r="E103" s="226"/>
      <x:c r="F103" s="226"/>
      <x:c r="G103" s="226"/>
      <x:c r="H103" s="226"/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</x:row>
    <x:row r="104">
      <x:c r="A104" s="226"/>
      <x:c r="B104" s="226"/>
      <x:c r="C104" s="226"/>
      <x:c r="D104" s="226"/>
      <x:c r="E104" s="226"/>
      <x:c r="F104" s="226"/>
      <x:c r="G104" s="226"/>
      <x:c r="H104" s="226"/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</x:row>
    <x:row r="323">
      <x:c r="A323" s="226"/>
      <x:c r="B323" s="226"/>
      <x:c r="C323" s="226"/>
      <x:c r="D323" s="226"/>
      <x:c r="E323" s="226"/>
      <x:c r="F323" s="226"/>
      <x:c r="G323" s="226"/>
      <x:c r="H323" s="226"/>
      <x:c r="I323" s="226"/>
      <x:c r="J323" s="226"/>
      <x:c r="K323" s="226"/>
      <x:c r="L323" s="226"/>
      <x:c r="M323" s="226"/>
      <x:c r="N323" s="226"/>
      <x:c r="O323" s="226"/>
      <x:c r="P323" s="226"/>
      <x:c r="Q323" s="226"/>
      <x:c r="R323" s="226"/>
    </x:row>
    <x:row r="324">
      <x:c r="A324" s="226"/>
      <x:c r="B324" s="226"/>
      <x:c r="C324" s="226"/>
      <x:c r="D324" s="226"/>
      <x:c r="E324" s="226"/>
      <x:c r="F324" s="226"/>
      <x:c r="G324" s="226"/>
      <x:c r="H324" s="226"/>
      <x:c r="I324" s="226"/>
      <x:c r="J324" s="226"/>
      <x:c r="K324" s="226"/>
      <x:c r="L324" s="226"/>
      <x:c r="M324" s="226"/>
      <x:c r="N324" s="226"/>
      <x:c r="O324" s="226"/>
      <x:c r="P324" s="226"/>
      <x:c r="Q324" s="226"/>
      <x:c r="R324" s="226"/>
    </x:row>
    <x:row r="325">
      <x:c r="A325" s="226"/>
      <x:c r="B325" s="226"/>
      <x:c r="C325" s="226"/>
      <x:c r="D325" s="226"/>
      <x:c r="E325" s="226"/>
      <x:c r="F325" s="226"/>
      <x:c r="G325" s="226"/>
      <x:c r="H325" s="226"/>
      <x:c r="I325" s="226"/>
      <x:c r="J325" s="226"/>
      <x:c r="K325" s="226"/>
      <x:c r="L325" s="226"/>
      <x:c r="M325" s="226"/>
      <x:c r="N325" s="226"/>
      <x:c r="O325" s="226"/>
      <x:c r="P325" s="226"/>
      <x:c r="Q325" s="226"/>
      <x:c r="R325" s="226"/>
    </x:row>
    <x:row r="326">
      <x:c r="A326" s="226"/>
      <x:c r="B326" s="226"/>
      <x:c r="C326" s="226"/>
      <x:c r="D326" s="226"/>
      <x:c r="E326" s="226"/>
      <x:c r="F326" s="226"/>
      <x:c r="G326" s="226"/>
      <x:c r="H326" s="226"/>
      <x:c r="I326" s="226"/>
      <x:c r="J326" s="226"/>
      <x:c r="K326" s="226"/>
      <x:c r="L326" s="226"/>
      <x:c r="M326" s="226"/>
      <x:c r="N326" s="226"/>
      <x:c r="O326" s="226"/>
      <x:c r="P326" s="226"/>
      <x:c r="Q326" s="226"/>
      <x:c r="R326" s="226"/>
    </x:row>
    <x:row r="327">
      <x:c r="A327" s="226"/>
      <x:c r="B327" s="226"/>
      <x:c r="C327" s="226"/>
      <x:c r="D327" s="226"/>
      <x:c r="E327" s="226"/>
      <x:c r="F327" s="226"/>
      <x:c r="G327" s="226"/>
      <x:c r="H327" s="226"/>
      <x:c r="I327" s="226"/>
      <x:c r="J327" s="226"/>
      <x:c r="K327" s="226"/>
      <x:c r="L327" s="226"/>
      <x:c r="M327" s="226"/>
      <x:c r="N327" s="226"/>
      <x:c r="O327" s="226"/>
      <x:c r="P327" s="226"/>
      <x:c r="Q327" s="226"/>
      <x:c r="R327" s="226"/>
    </x:row>
    <x:row r="328">
      <x:c r="A328" s="226"/>
      <x:c r="B328" s="226"/>
      <x:c r="C328" s="226"/>
      <x:c r="D328" s="226"/>
      <x:c r="E328" s="226"/>
      <x:c r="F328" s="226"/>
      <x:c r="G328" s="226"/>
      <x:c r="H328" s="226"/>
      <x:c r="I328" s="226"/>
      <x:c r="J328" s="226"/>
      <x:c r="K328" s="226"/>
      <x:c r="L328" s="226"/>
      <x:c r="M328" s="226"/>
      <x:c r="N328" s="226"/>
      <x:c r="O328" s="226"/>
      <x:c r="P328" s="226"/>
      <x:c r="Q328" s="226"/>
      <x:c r="R328" s="226"/>
    </x:row>
    <x:row r="329">
      <x:c r="A329" s="226"/>
      <x:c r="B329" s="226"/>
      <x:c r="C329" s="226"/>
      <x:c r="D329" s="226"/>
      <x:c r="E329" s="226"/>
      <x:c r="F329" s="226"/>
      <x:c r="G329" s="226"/>
      <x:c r="H329" s="226"/>
      <x:c r="I329" s="226"/>
      <x:c r="J329" s="226"/>
      <x:c r="K329" s="226"/>
      <x:c r="L329" s="226"/>
      <x:c r="M329" s="226"/>
      <x:c r="N329" s="226"/>
      <x:c r="O329" s="226"/>
      <x:c r="P329" s="226"/>
      <x:c r="Q329" s="226"/>
      <x:c r="R329" s="226"/>
    </x:row>
    <x:row r="330">
      <x:c r="A330" s="226"/>
      <x:c r="B330" s="226"/>
      <x:c r="C330" s="226"/>
      <x:c r="D330" s="226"/>
      <x:c r="E330" s="226"/>
      <x:c r="F330" s="226"/>
      <x:c r="G330" s="226"/>
      <x:c r="H330" s="226"/>
      <x:c r="I330" s="226"/>
      <x:c r="J330" s="226"/>
      <x:c r="K330" s="226"/>
      <x:c r="L330" s="226"/>
      <x:c r="M330" s="226"/>
      <x:c r="N330" s="226"/>
      <x:c r="O330" s="226"/>
      <x:c r="P330" s="226"/>
      <x:c r="Q330" s="226"/>
      <x:c r="R330" s="226"/>
    </x:row>
    <x:row r="331">
      <x:c r="A331" s="226"/>
      <x:c r="B331" s="226"/>
      <x:c r="C331" s="226"/>
      <x:c r="D331" s="226"/>
      <x:c r="E331" s="226"/>
      <x:c r="F331" s="226"/>
      <x:c r="G331" s="226"/>
      <x:c r="H331" s="226"/>
      <x:c r="I331" s="226"/>
      <x:c r="J331" s="226"/>
      <x:c r="K331" s="226"/>
      <x:c r="L331" s="226"/>
      <x:c r="M331" s="226"/>
      <x:c r="N331" s="226"/>
      <x:c r="O331" s="226"/>
      <x:c r="P331" s="226"/>
      <x:c r="Q331" s="226"/>
      <x:c r="R331" s="226"/>
    </x:row>
    <x:row r="332">
      <x:c r="A332" s="226"/>
      <x:c r="B332" s="226"/>
      <x:c r="C332" s="226"/>
      <x:c r="D332" s="226"/>
      <x:c r="E332" s="226"/>
      <x:c r="F332" s="226"/>
      <x:c r="G332" s="226"/>
      <x:c r="H332" s="226"/>
      <x:c r="I332" s="226"/>
      <x:c r="J332" s="226"/>
      <x:c r="K332" s="226"/>
      <x:c r="L332" s="226"/>
      <x:c r="M332" s="226"/>
      <x:c r="N332" s="226"/>
      <x:c r="O332" s="226"/>
      <x:c r="P332" s="226"/>
      <x:c r="Q332" s="226"/>
      <x:c r="R332" s="226"/>
    </x:row>
    <x:row r="333">
      <x:c r="A333" s="226"/>
      <x:c r="B333" s="226"/>
      <x:c r="C333" s="226"/>
      <x:c r="D333" s="226"/>
      <x:c r="E333" s="226"/>
      <x:c r="F333" s="226"/>
      <x:c r="G333" s="226"/>
      <x:c r="H333" s="226"/>
      <x:c r="I333" s="226"/>
      <x:c r="J333" s="226"/>
      <x:c r="K333" s="226"/>
      <x:c r="L333" s="226"/>
      <x:c r="M333" s="226"/>
      <x:c r="N333" s="226"/>
      <x:c r="O333" s="226"/>
      <x:c r="P333" s="226"/>
      <x:c r="Q333" s="226"/>
      <x:c r="R333" s="226"/>
    </x:row>
    <x:row r="334">
      <x:c r="A334" s="226"/>
      <x:c r="B334" s="226"/>
      <x:c r="C334" s="226"/>
      <x:c r="D334" s="226"/>
      <x:c r="E334" s="226"/>
      <x:c r="F334" s="226"/>
      <x:c r="G334" s="226"/>
      <x:c r="H334" s="226"/>
      <x:c r="I334" s="226"/>
      <x:c r="J334" s="226"/>
      <x:c r="K334" s="226"/>
      <x:c r="L334" s="226"/>
      <x:c r="M334" s="226"/>
      <x:c r="N334" s="226"/>
      <x:c r="O334" s="226"/>
      <x:c r="P334" s="226"/>
      <x:c r="Q334" s="226"/>
      <x:c r="R334" s="226"/>
    </x:row>
    <x:row r="335">
      <x:c r="A335" s="226"/>
      <x:c r="B335" s="226"/>
      <x:c r="C335" s="226"/>
      <x:c r="D335" s="226"/>
      <x:c r="E335" s="226"/>
      <x:c r="F335" s="226"/>
      <x:c r="G335" s="226"/>
      <x:c r="H335" s="226"/>
      <x:c r="I335" s="226"/>
      <x:c r="J335" s="226"/>
      <x:c r="K335" s="226"/>
      <x:c r="L335" s="226"/>
      <x:c r="M335" s="226"/>
      <x:c r="N335" s="226"/>
      <x:c r="O335" s="226"/>
      <x:c r="P335" s="226"/>
      <x:c r="Q335" s="226"/>
      <x:c r="R335" s="226"/>
    </x:row>
    <x:row r="336">
      <x:c r="A336" s="226"/>
      <x:c r="B336" s="226"/>
      <x:c r="C336" s="226"/>
      <x:c r="D336" s="226"/>
      <x:c r="E336" s="226"/>
      <x:c r="F336" s="226"/>
      <x:c r="G336" s="226"/>
      <x:c r="H336" s="226"/>
      <x:c r="I336" s="226"/>
      <x:c r="J336" s="226"/>
      <x:c r="K336" s="226"/>
      <x:c r="L336" s="226"/>
      <x:c r="M336" s="226"/>
      <x:c r="N336" s="226"/>
      <x:c r="O336" s="226"/>
      <x:c r="P336" s="226"/>
      <x:c r="Q336" s="226"/>
      <x:c r="R336" s="226"/>
    </x:row>
    <x:row r="337">
      <x:c r="A337" s="226"/>
      <x:c r="B337" s="226"/>
      <x:c r="C337" s="226"/>
      <x:c r="D337" s="226"/>
      <x:c r="E337" s="226"/>
      <x:c r="F337" s="226"/>
      <x:c r="G337" s="226"/>
      <x:c r="H337" s="226"/>
      <x:c r="I337" s="226"/>
      <x:c r="J337" s="226"/>
      <x:c r="K337" s="226"/>
      <x:c r="L337" s="226"/>
      <x:c r="M337" s="226"/>
      <x:c r="N337" s="226"/>
      <x:c r="O337" s="226"/>
      <x:c r="P337" s="226"/>
      <x:c r="Q337" s="226"/>
      <x:c r="R337" s="226"/>
    </x:row>
    <x:row r="338">
      <x:c r="A338" s="226"/>
      <x:c r="B338" s="226"/>
      <x:c r="C338" s="226"/>
      <x:c r="D338" s="226"/>
      <x:c r="E338" s="226"/>
      <x:c r="F338" s="226"/>
      <x:c r="G338" s="226"/>
      <x:c r="H338" s="226"/>
      <x:c r="I338" s="226"/>
      <x:c r="J338" s="226"/>
      <x:c r="K338" s="226"/>
      <x:c r="L338" s="226"/>
      <x:c r="M338" s="226"/>
      <x:c r="N338" s="226"/>
      <x:c r="O338" s="226"/>
      <x:c r="P338" s="226"/>
      <x:c r="Q338" s="226"/>
      <x:c r="R338" s="226"/>
    </x:row>
    <x:row r="339">
      <x:c r="A339" s="226"/>
      <x:c r="B339" s="226"/>
      <x:c r="C339" s="226"/>
      <x:c r="D339" s="226"/>
      <x:c r="E339" s="226"/>
      <x:c r="F339" s="226"/>
      <x:c r="G339" s="226"/>
      <x:c r="H339" s="226"/>
      <x:c r="I339" s="226"/>
      <x:c r="J339" s="226"/>
      <x:c r="K339" s="226"/>
      <x:c r="L339" s="226"/>
      <x:c r="M339" s="226"/>
      <x:c r="N339" s="226"/>
      <x:c r="O339" s="226"/>
      <x:c r="P339" s="226"/>
      <x:c r="Q339" s="226"/>
      <x:c r="R339" s="226"/>
    </x:row>
    <x:row r="340">
      <x:c r="A340" s="226"/>
      <x:c r="B340" s="226"/>
      <x:c r="C340" s="226"/>
      <x:c r="D340" s="226"/>
      <x:c r="E340" s="226"/>
      <x:c r="F340" s="226"/>
      <x:c r="G340" s="226"/>
      <x:c r="H340" s="226"/>
      <x:c r="I340" s="226"/>
      <x:c r="J340" s="226"/>
      <x:c r="K340" s="226"/>
      <x:c r="L340" s="226"/>
      <x:c r="M340" s="226"/>
      <x:c r="N340" s="226"/>
      <x:c r="O340" s="226"/>
      <x:c r="P340" s="226"/>
      <x:c r="Q340" s="226"/>
      <x:c r="R340" s="226"/>
    </x:row>
    <x:row r="341">
      <x:c r="A341" s="226"/>
      <x:c r="B341" s="226"/>
      <x:c r="C341" s="226"/>
      <x:c r="D341" s="226"/>
      <x:c r="E341" s="226"/>
      <x:c r="F341" s="226"/>
      <x:c r="G341" s="226"/>
      <x:c r="H341" s="226"/>
      <x:c r="I341" s="226"/>
      <x:c r="J341" s="226"/>
      <x:c r="K341" s="226"/>
      <x:c r="L341" s="226"/>
      <x:c r="M341" s="226"/>
      <x:c r="N341" s="226"/>
      <x:c r="O341" s="226"/>
      <x:c r="P341" s="226"/>
      <x:c r="Q341" s="226"/>
      <x:c r="R341" s="226"/>
    </x:row>
    <x:row r="342">
      <x:c r="A342" s="226"/>
      <x:c r="B342" s="226"/>
      <x:c r="C342" s="226"/>
      <x:c r="D342" s="226"/>
      <x:c r="E342" s="226"/>
      <x:c r="F342" s="226"/>
      <x:c r="G342" s="226"/>
      <x:c r="H342" s="226"/>
      <x:c r="I342" s="226"/>
      <x:c r="J342" s="226"/>
      <x:c r="K342" s="226"/>
      <x:c r="L342" s="226"/>
      <x:c r="M342" s="226"/>
      <x:c r="N342" s="226"/>
      <x:c r="O342" s="226"/>
      <x:c r="P342" s="226"/>
      <x:c r="Q342" s="226"/>
      <x:c r="R342" s="226"/>
    </x:row>
    <x:row r="343">
      <x:c r="A343" s="226"/>
      <x:c r="B343" s="226"/>
      <x:c r="C343" s="226"/>
      <x:c r="D343" s="226"/>
      <x:c r="E343" s="226"/>
      <x:c r="F343" s="226"/>
      <x:c r="G343" s="226"/>
      <x:c r="H343" s="226"/>
      <x:c r="I343" s="226"/>
      <x:c r="J343" s="226"/>
      <x:c r="K343" s="226"/>
      <x:c r="L343" s="226"/>
      <x:c r="M343" s="226"/>
      <x:c r="N343" s="226"/>
      <x:c r="O343" s="226"/>
      <x:c r="P343" s="226"/>
      <x:c r="Q343" s="226"/>
      <x:c r="R343" s="226"/>
    </x:row>
    <x:row r="344">
      <x:c r="A344" s="226"/>
      <x:c r="B344" s="226"/>
      <x:c r="C344" s="226"/>
      <x:c r="D344" s="226"/>
      <x:c r="E344" s="226"/>
      <x:c r="F344" s="226"/>
      <x:c r="G344" s="226"/>
      <x:c r="H344" s="226"/>
      <x:c r="I344" s="226"/>
      <x:c r="J344" s="226"/>
      <x:c r="K344" s="226"/>
      <x:c r="L344" s="226"/>
      <x:c r="M344" s="226"/>
      <x:c r="N344" s="226"/>
      <x:c r="O344" s="226"/>
      <x:c r="P344" s="226"/>
      <x:c r="Q344" s="226"/>
      <x:c r="R344" s="226"/>
    </x:row>
    <x:row r="345">
      <x:c r="A345" s="226"/>
      <x:c r="B345" s="226"/>
      <x:c r="C345" s="226"/>
      <x:c r="D345" s="226"/>
      <x:c r="E345" s="226"/>
      <x:c r="F345" s="226"/>
      <x:c r="G345" s="226"/>
      <x:c r="H345" s="226"/>
      <x:c r="I345" s="226"/>
      <x:c r="J345" s="226"/>
      <x:c r="K345" s="226"/>
      <x:c r="L345" s="226"/>
      <x:c r="M345" s="226"/>
      <x:c r="N345" s="226"/>
      <x:c r="O345" s="226"/>
      <x:c r="P345" s="226"/>
      <x:c r="Q345" s="226"/>
      <x:c r="R345" s="226"/>
    </x:row>
    <x:row r="346">
      <x:c r="A346" s="226"/>
      <x:c r="B346" s="226"/>
      <x:c r="C346" s="226"/>
      <x:c r="D346" s="226"/>
      <x:c r="E346" s="226"/>
      <x:c r="F346" s="226"/>
      <x:c r="G346" s="226"/>
      <x:c r="H346" s="226"/>
      <x:c r="I346" s="226"/>
      <x:c r="J346" s="226"/>
      <x:c r="K346" s="226"/>
      <x:c r="L346" s="226"/>
      <x:c r="M346" s="226"/>
      <x:c r="N346" s="226"/>
      <x:c r="O346" s="226"/>
      <x:c r="P346" s="226"/>
      <x:c r="Q346" s="226"/>
      <x:c r="R346" s="226"/>
    </x:row>
    <x:row r="347">
      <x:c r="A347" s="226"/>
      <x:c r="B347" s="226"/>
      <x:c r="C347" s="226"/>
      <x:c r="D347" s="226"/>
      <x:c r="E347" s="226"/>
      <x:c r="F347" s="226"/>
      <x:c r="G347" s="226"/>
      <x:c r="H347" s="226"/>
      <x:c r="I347" s="226"/>
      <x:c r="J347" s="226"/>
      <x:c r="K347" s="226"/>
      <x:c r="L347" s="226"/>
      <x:c r="M347" s="226"/>
      <x:c r="N347" s="226"/>
      <x:c r="O347" s="226"/>
      <x:c r="P347" s="226"/>
      <x:c r="Q347" s="226"/>
      <x:c r="R347" s="226"/>
    </x:row>
    <x:row r="348">
      <x:c r="A348" s="226"/>
      <x:c r="B348" s="226"/>
      <x:c r="C348" s="226"/>
      <x:c r="D348" s="226"/>
      <x:c r="E348" s="226"/>
      <x:c r="F348" s="226"/>
      <x:c r="G348" s="226"/>
      <x:c r="H348" s="226"/>
      <x:c r="I348" s="226"/>
      <x:c r="J348" s="226"/>
      <x:c r="K348" s="226"/>
      <x:c r="L348" s="226"/>
      <x:c r="M348" s="226"/>
      <x:c r="N348" s="226"/>
      <x:c r="O348" s="226"/>
      <x:c r="P348" s="226"/>
      <x:c r="Q348" s="226"/>
      <x:c r="R348" s="226"/>
    </x:row>
    <x:row r="349">
      <x:c r="A349" s="226"/>
      <x:c r="B349" s="226"/>
      <x:c r="C349" s="226"/>
      <x:c r="D349" s="226"/>
      <x:c r="E349" s="226"/>
      <x:c r="F349" s="226"/>
      <x:c r="G349" s="226"/>
      <x:c r="H349" s="226"/>
      <x:c r="I349" s="226"/>
      <x:c r="J349" s="226"/>
      <x:c r="K349" s="226"/>
      <x:c r="L349" s="226"/>
      <x:c r="M349" s="226"/>
      <x:c r="N349" s="226"/>
      <x:c r="O349" s="226"/>
      <x:c r="P349" s="226"/>
      <x:c r="Q349" s="226"/>
      <x:c r="R349" s="226"/>
    </x:row>
    <x:row r="350">
      <x:c r="A350" s="226"/>
      <x:c r="B350" s="226"/>
      <x:c r="C350" s="226"/>
      <x:c r="D350" s="226"/>
      <x:c r="E350" s="226"/>
      <x:c r="F350" s="226"/>
      <x:c r="G350" s="226"/>
      <x:c r="H350" s="226"/>
      <x:c r="I350" s="226"/>
      <x:c r="J350" s="226"/>
      <x:c r="K350" s="226"/>
      <x:c r="L350" s="226"/>
      <x:c r="M350" s="226"/>
      <x:c r="N350" s="226"/>
      <x:c r="O350" s="226"/>
      <x:c r="P350" s="226"/>
      <x:c r="Q350" s="226"/>
      <x:c r="R350" s="226"/>
    </x:row>
    <x:row r="351">
      <x:c r="A351" s="226"/>
      <x:c r="B351" s="226"/>
      <x:c r="C351" s="226"/>
      <x:c r="D351" s="226"/>
      <x:c r="E351" s="226"/>
      <x:c r="F351" s="226"/>
      <x:c r="G351" s="226"/>
      <x:c r="H351" s="226"/>
      <x:c r="I351" s="226"/>
      <x:c r="J351" s="226"/>
      <x:c r="K351" s="226"/>
      <x:c r="L351" s="226"/>
      <x:c r="M351" s="226"/>
      <x:c r="N351" s="226"/>
      <x:c r="O351" s="226"/>
      <x:c r="P351" s="226"/>
      <x:c r="Q351" s="226"/>
      <x:c r="R351" s="226"/>
    </x:row>
    <x:row r="352">
      <x:c r="A352" s="226"/>
      <x:c r="B352" s="226"/>
      <x:c r="C352" s="226"/>
      <x:c r="D352" s="226"/>
      <x:c r="E352" s="226"/>
      <x:c r="F352" s="226"/>
      <x:c r="G352" s="226"/>
      <x:c r="H352" s="226"/>
      <x:c r="I352" s="226"/>
      <x:c r="J352" s="226"/>
      <x:c r="K352" s="226"/>
      <x:c r="L352" s="226"/>
      <x:c r="M352" s="226"/>
      <x:c r="N352" s="226"/>
      <x:c r="O352" s="226"/>
      <x:c r="P352" s="226"/>
      <x:c r="Q352" s="226"/>
      <x:c r="R352" s="226"/>
    </x:row>
    <x:row r="353">
      <x:c r="A353" s="226"/>
      <x:c r="B353" s="226"/>
      <x:c r="C353" s="226"/>
      <x:c r="D353" s="226"/>
      <x:c r="E353" s="226"/>
      <x:c r="F353" s="226"/>
      <x:c r="G353" s="226"/>
      <x:c r="H353" s="226"/>
      <x:c r="I353" s="226"/>
      <x:c r="J353" s="226"/>
      <x:c r="K353" s="226"/>
      <x:c r="L353" s="226"/>
      <x:c r="M353" s="226"/>
      <x:c r="N353" s="226"/>
      <x:c r="O353" s="226"/>
      <x:c r="P353" s="226"/>
      <x:c r="Q353" s="226"/>
      <x:c r="R353" s="226"/>
    </x:row>
    <x:row r="354">
      <x:c r="A354" s="226"/>
      <x:c r="B354" s="226"/>
      <x:c r="C354" s="226"/>
      <x:c r="D354" s="226"/>
      <x:c r="E354" s="226"/>
      <x:c r="F354" s="226"/>
      <x:c r="G354" s="226"/>
      <x:c r="H354" s="226"/>
      <x:c r="I354" s="226"/>
      <x:c r="J354" s="226"/>
      <x:c r="K354" s="226"/>
      <x:c r="L354" s="226"/>
      <x:c r="M354" s="226"/>
      <x:c r="N354" s="226"/>
      <x:c r="O354" s="226"/>
      <x:c r="P354" s="226"/>
      <x:c r="Q354" s="226"/>
      <x:c r="R354" s="226"/>
    </x:row>
    <x:row r="355">
      <x:c r="A355" s="226"/>
      <x:c r="B355" s="226"/>
      <x:c r="C355" s="226"/>
      <x:c r="D355" s="226"/>
      <x:c r="E355" s="226"/>
      <x:c r="F355" s="226"/>
      <x:c r="G355" s="226"/>
      <x:c r="H355" s="226"/>
      <x:c r="I355" s="226"/>
      <x:c r="J355" s="226"/>
      <x:c r="K355" s="226"/>
      <x:c r="L355" s="226"/>
      <x:c r="M355" s="226"/>
      <x:c r="N355" s="226"/>
      <x:c r="O355" s="226"/>
      <x:c r="P355" s="226"/>
      <x:c r="Q355" s="226"/>
      <x:c r="R355" s="226"/>
    </x:row>
    <x:row r="356">
      <x:c r="A356" s="226"/>
      <x:c r="B356" s="226"/>
      <x:c r="C356" s="226"/>
      <x:c r="D356" s="226"/>
      <x:c r="E356" s="226"/>
      <x:c r="F356" s="226"/>
      <x:c r="G356" s="226"/>
      <x:c r="H356" s="226"/>
      <x:c r="I356" s="226"/>
      <x:c r="J356" s="226"/>
      <x:c r="K356" s="226"/>
      <x:c r="L356" s="226"/>
      <x:c r="M356" s="226"/>
      <x:c r="N356" s="226"/>
      <x:c r="O356" s="226"/>
      <x:c r="P356" s="226"/>
      <x:c r="Q356" s="226"/>
      <x:c r="R356" s="226"/>
    </x:row>
    <x:row r="357">
      <x:c r="A357" s="226"/>
      <x:c r="B357" s="226"/>
      <x:c r="C357" s="226"/>
      <x:c r="D357" s="226"/>
      <x:c r="E357" s="226"/>
      <x:c r="F357" s="226"/>
      <x:c r="G357" s="226"/>
      <x:c r="H357" s="226"/>
      <x:c r="I357" s="226"/>
      <x:c r="J357" s="226"/>
      <x:c r="K357" s="226"/>
      <x:c r="L357" s="226"/>
      <x:c r="M357" s="226"/>
      <x:c r="N357" s="226"/>
      <x:c r="O357" s="226"/>
      <x:c r="P357" s="226"/>
      <x:c r="Q357" s="226"/>
      <x:c r="R357" s="226"/>
    </x:row>
    <x:row r="358">
      <x:c r="A358" s="226"/>
      <x:c r="B358" s="226"/>
      <x:c r="C358" s="226"/>
      <x:c r="D358" s="226"/>
      <x:c r="E358" s="226"/>
      <x:c r="F358" s="226"/>
      <x:c r="G358" s="226"/>
      <x:c r="H358" s="226"/>
      <x:c r="I358" s="226"/>
      <x:c r="J358" s="226"/>
      <x:c r="K358" s="226"/>
      <x:c r="L358" s="226"/>
      <x:c r="M358" s="226"/>
      <x:c r="N358" s="226"/>
      <x:c r="O358" s="226"/>
      <x:c r="P358" s="226"/>
      <x:c r="Q358" s="226"/>
      <x:c r="R358" s="226"/>
    </x:row>
    <x:row r="359">
      <x:c r="A359" s="226"/>
      <x:c r="B359" s="226"/>
      <x:c r="C359" s="226"/>
      <x:c r="D359" s="226"/>
      <x:c r="E359" s="226"/>
      <x:c r="F359" s="226"/>
      <x:c r="G359" s="226"/>
      <x:c r="H359" s="226"/>
      <x:c r="I359" s="226"/>
      <x:c r="J359" s="226"/>
      <x:c r="K359" s="226"/>
      <x:c r="L359" s="226"/>
      <x:c r="M359" s="226"/>
      <x:c r="N359" s="226"/>
      <x:c r="O359" s="226"/>
      <x:c r="P359" s="226"/>
      <x:c r="Q359" s="226"/>
      <x:c r="R359" s="226"/>
    </x:row>
    <x:row r="360">
      <x:c r="A360" s="226"/>
      <x:c r="B360" s="226"/>
      <x:c r="C360" s="226"/>
      <x:c r="D360" s="226"/>
      <x:c r="E360" s="226"/>
      <x:c r="F360" s="226"/>
      <x:c r="G360" s="226"/>
      <x:c r="H360" s="226"/>
      <x:c r="I360" s="226"/>
      <x:c r="J360" s="226"/>
      <x:c r="K360" s="226"/>
      <x:c r="L360" s="226"/>
      <x:c r="M360" s="226"/>
      <x:c r="N360" s="226"/>
      <x:c r="O360" s="226"/>
      <x:c r="P360" s="226"/>
      <x:c r="Q360" s="226"/>
      <x:c r="R360" s="226"/>
    </x:row>
    <x:row r="361">
      <x:c r="A361" s="226"/>
      <x:c r="B361" s="226"/>
      <x:c r="C361" s="226"/>
      <x:c r="D361" s="226"/>
      <x:c r="E361" s="226"/>
      <x:c r="F361" s="226"/>
      <x:c r="G361" s="226"/>
      <x:c r="H361" s="226"/>
      <x:c r="I361" s="226"/>
      <x:c r="J361" s="226"/>
      <x:c r="K361" s="226"/>
      <x:c r="L361" s="226"/>
      <x:c r="M361" s="226"/>
      <x:c r="N361" s="226"/>
      <x:c r="O361" s="226"/>
      <x:c r="P361" s="226"/>
      <x:c r="Q361" s="226"/>
      <x:c r="R361" s="226"/>
    </x:row>
    <x:row r="362">
      <x:c r="A362" s="226"/>
      <x:c r="B362" s="226"/>
      <x:c r="C362" s="226"/>
      <x:c r="D362" s="226"/>
      <x:c r="E362" s="226"/>
      <x:c r="F362" s="226"/>
      <x:c r="G362" s="226"/>
      <x:c r="H362" s="226"/>
      <x:c r="I362" s="226"/>
      <x:c r="J362" s="226"/>
      <x:c r="K362" s="226"/>
      <x:c r="L362" s="226"/>
      <x:c r="M362" s="226"/>
      <x:c r="N362" s="226"/>
      <x:c r="O362" s="226"/>
      <x:c r="P362" s="226"/>
      <x:c r="Q362" s="226"/>
      <x:c r="R362" s="226"/>
    </x:row>
    <x:row r="363">
      <x:c r="A363" s="226"/>
      <x:c r="B363" s="226"/>
      <x:c r="C363" s="226"/>
      <x:c r="D363" s="226"/>
      <x:c r="E363" s="226"/>
      <x:c r="F363" s="226"/>
      <x:c r="G363" s="226"/>
      <x:c r="H363" s="226"/>
      <x:c r="I363" s="226"/>
      <x:c r="J363" s="226"/>
      <x:c r="K363" s="226"/>
      <x:c r="L363" s="226"/>
      <x:c r="M363" s="226"/>
      <x:c r="N363" s="226"/>
      <x:c r="O363" s="226"/>
      <x:c r="P363" s="226"/>
      <x:c r="Q363" s="226"/>
      <x:c r="R363" s="226"/>
    </x:row>
    <x:row r="364">
      <x:c r="A364" s="226"/>
      <x:c r="B364" s="226"/>
      <x:c r="C364" s="226"/>
      <x:c r="D364" s="226"/>
      <x:c r="E364" s="226"/>
      <x:c r="F364" s="226"/>
      <x:c r="G364" s="226"/>
      <x:c r="H364" s="226"/>
      <x:c r="I364" s="226"/>
      <x:c r="J364" s="226"/>
      <x:c r="K364" s="226"/>
      <x:c r="L364" s="226"/>
      <x:c r="M364" s="226"/>
      <x:c r="N364" s="226"/>
      <x:c r="O364" s="226"/>
      <x:c r="P364" s="226"/>
      <x:c r="Q364" s="226"/>
      <x:c r="R364" s="226"/>
    </x:row>
    <x:row r="365">
      <x:c r="A365" s="226"/>
      <x:c r="B365" s="226"/>
      <x:c r="C365" s="226"/>
      <x:c r="D365" s="226"/>
      <x:c r="E365" s="226"/>
      <x:c r="F365" s="226"/>
      <x:c r="G365" s="226"/>
      <x:c r="H365" s="226"/>
      <x:c r="I365" s="226"/>
      <x:c r="J365" s="226"/>
      <x:c r="K365" s="226"/>
      <x:c r="L365" s="226"/>
      <x:c r="M365" s="226"/>
      <x:c r="N365" s="226"/>
      <x:c r="O365" s="226"/>
      <x:c r="P365" s="226"/>
      <x:c r="Q365" s="226"/>
      <x:c r="R365" s="226"/>
    </x:row>
    <x:row r="366">
      <x:c r="A366" s="226"/>
      <x:c r="B366" s="226"/>
      <x:c r="C366" s="226"/>
      <x:c r="D366" s="226"/>
      <x:c r="E366" s="226"/>
      <x:c r="F366" s="226"/>
      <x:c r="G366" s="226"/>
      <x:c r="H366" s="226"/>
      <x:c r="I366" s="226"/>
      <x:c r="J366" s="226"/>
      <x:c r="K366" s="226"/>
      <x:c r="L366" s="226"/>
      <x:c r="M366" s="226"/>
      <x:c r="N366" s="226"/>
      <x:c r="O366" s="226"/>
      <x:c r="P366" s="226"/>
      <x:c r="Q366" s="226"/>
      <x:c r="R366" s="226"/>
    </x:row>
    <x:row r="367">
      <x:c r="A367" s="226"/>
      <x:c r="B367" s="226"/>
      <x:c r="C367" s="226"/>
      <x:c r="D367" s="226"/>
      <x:c r="E367" s="226"/>
      <x:c r="F367" s="226"/>
      <x:c r="G367" s="226"/>
      <x:c r="H367" s="226"/>
      <x:c r="I367" s="226"/>
      <x:c r="J367" s="226"/>
      <x:c r="K367" s="226"/>
      <x:c r="L367" s="226"/>
      <x:c r="M367" s="226"/>
      <x:c r="N367" s="226"/>
      <x:c r="O367" s="226"/>
      <x:c r="P367" s="226"/>
      <x:c r="Q367" s="226"/>
      <x:c r="R367" s="226"/>
    </x:row>
    <x:row r="368">
      <x:c r="A368" s="226"/>
      <x:c r="B368" s="226"/>
      <x:c r="C368" s="226"/>
      <x:c r="D368" s="226"/>
      <x:c r="E368" s="226"/>
      <x:c r="F368" s="226"/>
      <x:c r="G368" s="226"/>
      <x:c r="H368" s="226"/>
      <x:c r="I368" s="226"/>
      <x:c r="J368" s="226"/>
      <x:c r="K368" s="226"/>
      <x:c r="L368" s="226"/>
      <x:c r="M368" s="226"/>
      <x:c r="N368" s="226"/>
      <x:c r="O368" s="226"/>
      <x:c r="P368" s="226"/>
      <x:c r="Q368" s="226"/>
      <x:c r="R368" s="226"/>
    </x:row>
    <x:row r="369">
      <x:c r="A369" s="226"/>
      <x:c r="B369" s="226"/>
      <x:c r="C369" s="226"/>
      <x:c r="D369" s="226"/>
      <x:c r="E369" s="226"/>
      <x:c r="F369" s="226"/>
      <x:c r="G369" s="226"/>
      <x:c r="H369" s="226"/>
      <x:c r="I369" s="226"/>
      <x:c r="J369" s="226"/>
      <x:c r="K369" s="226"/>
      <x:c r="L369" s="226"/>
      <x:c r="M369" s="226"/>
      <x:c r="N369" s="226"/>
      <x:c r="O369" s="226"/>
      <x:c r="P369" s="226"/>
      <x:c r="Q369" s="226"/>
      <x:c r="R369" s="226"/>
    </x:row>
    <x:row r="370">
      <x:c r="A370" s="226"/>
      <x:c r="B370" s="226"/>
      <x:c r="C370" s="226"/>
      <x:c r="D370" s="226"/>
      <x:c r="E370" s="226"/>
      <x:c r="F370" s="226"/>
      <x:c r="G370" s="226"/>
      <x:c r="H370" s="226"/>
      <x:c r="I370" s="226"/>
      <x:c r="J370" s="226"/>
      <x:c r="K370" s="226"/>
      <x:c r="L370" s="226"/>
      <x:c r="M370" s="226"/>
      <x:c r="N370" s="226"/>
      <x:c r="O370" s="226"/>
      <x:c r="P370" s="226"/>
      <x:c r="Q370" s="226"/>
      <x:c r="R370" s="226"/>
    </x:row>
    <x:row r="371">
      <x:c r="A371" s="226"/>
      <x:c r="B371" s="226"/>
      <x:c r="C371" s="226"/>
      <x:c r="D371" s="226"/>
      <x:c r="E371" s="226"/>
      <x:c r="F371" s="226"/>
      <x:c r="G371" s="226"/>
      <x:c r="H371" s="226"/>
      <x:c r="I371" s="226"/>
      <x:c r="J371" s="226"/>
      <x:c r="K371" s="226"/>
      <x:c r="L371" s="226"/>
      <x:c r="M371" s="226"/>
      <x:c r="N371" s="226"/>
      <x:c r="O371" s="226"/>
      <x:c r="P371" s="226"/>
      <x:c r="Q371" s="226"/>
      <x:c r="R371" s="226"/>
    </x:row>
    <x:row r="372">
      <x:c r="A372" s="226"/>
      <x:c r="B372" s="226"/>
      <x:c r="C372" s="226"/>
      <x:c r="D372" s="226"/>
      <x:c r="E372" s="226"/>
      <x:c r="F372" s="226"/>
      <x:c r="G372" s="226"/>
      <x:c r="H372" s="226"/>
      <x:c r="I372" s="226"/>
      <x:c r="J372" s="226"/>
      <x:c r="K372" s="226"/>
      <x:c r="L372" s="226"/>
      <x:c r="M372" s="226"/>
      <x:c r="N372" s="226"/>
      <x:c r="O372" s="226"/>
      <x:c r="P372" s="226"/>
      <x:c r="Q372" s="226"/>
      <x:c r="R372" s="226"/>
    </x:row>
    <x:row r="373">
      <x:c r="A373" s="226"/>
      <x:c r="B373" s="226"/>
      <x:c r="C373" s="226"/>
      <x:c r="D373" s="226"/>
      <x:c r="E373" s="226"/>
      <x:c r="F373" s="226"/>
      <x:c r="G373" s="226"/>
      <x:c r="H373" s="226"/>
      <x:c r="I373" s="226"/>
      <x:c r="J373" s="226"/>
      <x:c r="K373" s="226"/>
      <x:c r="L373" s="226"/>
      <x:c r="M373" s="226"/>
      <x:c r="N373" s="226"/>
      <x:c r="O373" s="226"/>
      <x:c r="P373" s="226"/>
      <x:c r="Q373" s="226"/>
      <x:c r="R373" s="226"/>
    </x:row>
    <x:row r="374">
      <x:c r="A374" s="226"/>
      <x:c r="B374" s="226"/>
      <x:c r="C374" s="226"/>
      <x:c r="D374" s="226"/>
      <x:c r="E374" s="226"/>
      <x:c r="F374" s="226"/>
      <x:c r="G374" s="226"/>
      <x:c r="H374" s="226"/>
      <x:c r="I374" s="226"/>
      <x:c r="J374" s="226"/>
      <x:c r="K374" s="226"/>
      <x:c r="L374" s="226"/>
      <x:c r="M374" s="226"/>
      <x:c r="N374" s="226"/>
      <x:c r="O374" s="226"/>
      <x:c r="P374" s="226"/>
      <x:c r="Q374" s="226"/>
      <x:c r="R374" s="226"/>
    </x:row>
    <x:row r="375">
      <x:c r="A375" s="226"/>
      <x:c r="B375" s="226"/>
      <x:c r="C375" s="226"/>
      <x:c r="D375" s="226"/>
      <x:c r="E375" s="226"/>
      <x:c r="F375" s="226"/>
      <x:c r="G375" s="226"/>
      <x:c r="H375" s="226"/>
      <x:c r="I375" s="226"/>
      <x:c r="J375" s="226"/>
      <x:c r="K375" s="226"/>
      <x:c r="L375" s="226"/>
      <x:c r="M375" s="226"/>
      <x:c r="N375" s="226"/>
      <x:c r="O375" s="226"/>
      <x:c r="P375" s="226"/>
      <x:c r="Q375" s="226"/>
      <x:c r="R375" s="226"/>
    </x:row>
    <x:row r="376">
      <x:c r="A376" s="226"/>
      <x:c r="B376" s="226"/>
      <x:c r="C376" s="226"/>
      <x:c r="D376" s="226"/>
      <x:c r="E376" s="226"/>
      <x:c r="F376" s="226"/>
      <x:c r="G376" s="226"/>
      <x:c r="H376" s="226"/>
      <x:c r="I376" s="226"/>
      <x:c r="J376" s="226"/>
      <x:c r="K376" s="226"/>
      <x:c r="L376" s="226"/>
      <x:c r="M376" s="226"/>
      <x:c r="N376" s="226"/>
      <x:c r="O376" s="226"/>
      <x:c r="P376" s="226"/>
      <x:c r="Q376" s="226"/>
      <x:c r="R376" s="226"/>
    </x:row>
    <x:row r="377">
      <x:c r="A377" s="226"/>
      <x:c r="B377" s="226"/>
      <x:c r="C377" s="226"/>
      <x:c r="D377" s="226"/>
      <x:c r="E377" s="226"/>
      <x:c r="F377" s="226"/>
      <x:c r="G377" s="226"/>
      <x:c r="H377" s="226"/>
      <x:c r="I377" s="226"/>
      <x:c r="J377" s="226"/>
      <x:c r="K377" s="226"/>
      <x:c r="L377" s="226"/>
      <x:c r="M377" s="226"/>
      <x:c r="N377" s="226"/>
      <x:c r="O377" s="226"/>
      <x:c r="P377" s="226"/>
      <x:c r="Q377" s="226"/>
      <x:c r="R377" s="226"/>
    </x:row>
    <x:row r="378">
      <x:c r="A378" s="226"/>
      <x:c r="B378" s="226"/>
      <x:c r="C378" s="226"/>
      <x:c r="D378" s="226"/>
      <x:c r="E378" s="226"/>
      <x:c r="F378" s="226"/>
      <x:c r="G378" s="226"/>
      <x:c r="H378" s="226"/>
      <x:c r="I378" s="226"/>
      <x:c r="J378" s="226"/>
      <x:c r="K378" s="226"/>
      <x:c r="L378" s="226"/>
      <x:c r="M378" s="226"/>
      <x:c r="N378" s="226"/>
      <x:c r="O378" s="226"/>
      <x:c r="P378" s="226"/>
      <x:c r="Q378" s="226"/>
      <x:c r="R378" s="226"/>
    </x:row>
    <x:row r="379">
      <x:c r="A379" s="226"/>
      <x:c r="B379" s="226"/>
      <x:c r="C379" s="226"/>
      <x:c r="D379" s="226"/>
      <x:c r="E379" s="226"/>
      <x:c r="F379" s="226"/>
      <x:c r="G379" s="226"/>
      <x:c r="H379" s="226"/>
      <x:c r="I379" s="226"/>
      <x:c r="J379" s="226"/>
      <x:c r="K379" s="226"/>
      <x:c r="L379" s="226"/>
      <x:c r="M379" s="226"/>
      <x:c r="N379" s="226"/>
      <x:c r="O379" s="226"/>
      <x:c r="P379" s="226"/>
      <x:c r="Q379" s="226"/>
      <x:c r="R379" s="226"/>
    </x:row>
    <x:row r="380">
      <x:c r="A380" s="226"/>
      <x:c r="B380" s="226"/>
      <x:c r="C380" s="226"/>
      <x:c r="D380" s="226"/>
      <x:c r="E380" s="226"/>
      <x:c r="F380" s="226"/>
      <x:c r="G380" s="226"/>
      <x:c r="H380" s="226"/>
      <x:c r="I380" s="226"/>
      <x:c r="J380" s="226"/>
      <x:c r="K380" s="226"/>
      <x:c r="L380" s="226"/>
      <x:c r="M380" s="226"/>
      <x:c r="N380" s="226"/>
      <x:c r="O380" s="226"/>
      <x:c r="P380" s="226"/>
      <x:c r="Q380" s="226"/>
      <x:c r="R380" s="226"/>
    </x:row>
    <x:row r="381">
      <x:c r="A381" s="226"/>
      <x:c r="B381" s="226"/>
      <x:c r="C381" s="226"/>
      <x:c r="D381" s="226"/>
      <x:c r="E381" s="226"/>
      <x:c r="F381" s="226"/>
      <x:c r="G381" s="226"/>
      <x:c r="H381" s="226"/>
      <x:c r="I381" s="226"/>
      <x:c r="J381" s="226"/>
      <x:c r="K381" s="226"/>
      <x:c r="L381" s="226"/>
      <x:c r="M381" s="226"/>
      <x:c r="N381" s="226"/>
      <x:c r="O381" s="226"/>
      <x:c r="P381" s="226"/>
      <x:c r="Q381" s="226"/>
      <x:c r="R381" s="226"/>
    </x:row>
    <x:row r="382">
      <x:c r="A382" s="226"/>
      <x:c r="B382" s="226"/>
      <x:c r="C382" s="226"/>
      <x:c r="D382" s="226"/>
      <x:c r="E382" s="226"/>
      <x:c r="F382" s="226"/>
      <x:c r="G382" s="226"/>
      <x:c r="H382" s="226"/>
      <x:c r="I382" s="226"/>
      <x:c r="J382" s="226"/>
      <x:c r="K382" s="226"/>
      <x:c r="L382" s="226"/>
      <x:c r="M382" s="226"/>
      <x:c r="N382" s="226"/>
      <x:c r="O382" s="226"/>
      <x:c r="P382" s="226"/>
      <x:c r="Q382" s="226"/>
      <x:c r="R382" s="226"/>
    </x:row>
    <x:row r="383">
      <x:c r="A383" s="226"/>
      <x:c r="B383" s="226"/>
      <x:c r="C383" s="226"/>
      <x:c r="D383" s="226"/>
      <x:c r="E383" s="226"/>
      <x:c r="F383" s="226"/>
      <x:c r="G383" s="226"/>
      <x:c r="H383" s="226"/>
      <x:c r="I383" s="226"/>
      <x:c r="J383" s="226"/>
      <x:c r="K383" s="226"/>
      <x:c r="L383" s="226"/>
      <x:c r="M383" s="226"/>
      <x:c r="N383" s="226"/>
      <x:c r="O383" s="226"/>
      <x:c r="P383" s="226"/>
      <x:c r="Q383" s="226"/>
      <x:c r="R383" s="226"/>
    </x:row>
    <x:row r="384">
      <x:c r="A384" s="226"/>
      <x:c r="B384" s="226"/>
      <x:c r="C384" s="226"/>
      <x:c r="D384" s="226"/>
      <x:c r="E384" s="226"/>
      <x:c r="F384" s="226"/>
      <x:c r="G384" s="226"/>
      <x:c r="H384" s="226"/>
      <x:c r="I384" s="226"/>
      <x:c r="J384" s="226"/>
      <x:c r="K384" s="226"/>
      <x:c r="L384" s="226"/>
      <x:c r="M384" s="226"/>
      <x:c r="N384" s="226"/>
      <x:c r="O384" s="226"/>
      <x:c r="P384" s="226"/>
      <x:c r="Q384" s="226"/>
      <x:c r="R384" s="226"/>
    </x:row>
    <x:row r="385">
      <x:c r="A385" s="226"/>
      <x:c r="B385" s="226"/>
      <x:c r="C385" s="226"/>
      <x:c r="D385" s="226"/>
      <x:c r="E385" s="226"/>
      <x:c r="F385" s="226"/>
      <x:c r="G385" s="226"/>
      <x:c r="H385" s="226"/>
      <x:c r="I385" s="226"/>
      <x:c r="J385" s="226"/>
      <x:c r="K385" s="226"/>
      <x:c r="L385" s="226"/>
      <x:c r="M385" s="226"/>
      <x:c r="N385" s="226"/>
      <x:c r="O385" s="226"/>
      <x:c r="P385" s="226"/>
      <x:c r="Q385" s="226"/>
      <x:c r="R385" s="226"/>
    </x:row>
    <x:row r="386">
      <x:c r="A386" s="226"/>
      <x:c r="B386" s="226"/>
      <x:c r="C386" s="226"/>
      <x:c r="D386" s="226"/>
      <x:c r="E386" s="226"/>
      <x:c r="F386" s="226"/>
      <x:c r="G386" s="226"/>
      <x:c r="H386" s="226"/>
      <x:c r="I386" s="226"/>
      <x:c r="J386" s="226"/>
      <x:c r="K386" s="226"/>
      <x:c r="L386" s="226"/>
      <x:c r="M386" s="226"/>
      <x:c r="N386" s="226"/>
      <x:c r="O386" s="226"/>
      <x:c r="P386" s="226"/>
      <x:c r="Q386" s="226"/>
      <x:c r="R386" s="226"/>
    </x:row>
    <x:row r="387">
      <x:c r="A387" s="226"/>
      <x:c r="B387" s="226"/>
      <x:c r="C387" s="226"/>
      <x:c r="D387" s="226"/>
      <x:c r="E387" s="226"/>
      <x:c r="F387" s="226"/>
      <x:c r="G387" s="226"/>
      <x:c r="H387" s="226"/>
      <x:c r="I387" s="226"/>
      <x:c r="J387" s="226"/>
      <x:c r="K387" s="226"/>
      <x:c r="L387" s="226"/>
      <x:c r="M387" s="226"/>
      <x:c r="N387" s="226"/>
      <x:c r="O387" s="226"/>
      <x:c r="P387" s="226"/>
      <x:c r="Q387" s="226"/>
      <x:c r="R387" s="226"/>
    </x:row>
    <x:row r="388">
      <x:c r="A388" s="226"/>
      <x:c r="B388" s="226"/>
      <x:c r="C388" s="226"/>
      <x:c r="D388" s="226"/>
      <x:c r="E388" s="226"/>
      <x:c r="F388" s="226"/>
      <x:c r="G388" s="226"/>
      <x:c r="H388" s="226"/>
      <x:c r="I388" s="226"/>
      <x:c r="J388" s="226"/>
      <x:c r="K388" s="226"/>
      <x:c r="L388" s="226"/>
      <x:c r="M388" s="226"/>
      <x:c r="N388" s="226"/>
      <x:c r="O388" s="226"/>
      <x:c r="P388" s="226"/>
      <x:c r="Q388" s="226"/>
      <x:c r="R388" s="226"/>
    </x:row>
    <x:row r="389">
      <x:c r="A389" s="226"/>
      <x:c r="B389" s="226"/>
      <x:c r="C389" s="226"/>
      <x:c r="D389" s="226"/>
      <x:c r="E389" s="226"/>
      <x:c r="F389" s="226"/>
      <x:c r="G389" s="226"/>
      <x:c r="H389" s="226"/>
      <x:c r="I389" s="226"/>
      <x:c r="J389" s="226"/>
      <x:c r="K389" s="226"/>
      <x:c r="L389" s="226"/>
      <x:c r="M389" s="226"/>
      <x:c r="N389" s="226"/>
      <x:c r="O389" s="226"/>
      <x:c r="P389" s="226"/>
      <x:c r="Q389" s="226"/>
      <x:c r="R389" s="226"/>
    </x:row>
    <x:row r="390">
      <x:c r="A390" s="226"/>
      <x:c r="B390" s="226"/>
      <x:c r="C390" s="226"/>
      <x:c r="D390" s="226"/>
      <x:c r="E390" s="226"/>
      <x:c r="F390" s="226"/>
      <x:c r="G390" s="226"/>
      <x:c r="H390" s="226"/>
      <x:c r="I390" s="226"/>
      <x:c r="J390" s="226"/>
      <x:c r="K390" s="226"/>
      <x:c r="L390" s="226"/>
      <x:c r="M390" s="226"/>
      <x:c r="N390" s="226"/>
      <x:c r="O390" s="226"/>
      <x:c r="P390" s="226"/>
      <x:c r="Q390" s="226"/>
      <x:c r="R390" s="226"/>
    </x:row>
    <x:row r="391">
      <x:c r="A391" s="226"/>
      <x:c r="B391" s="226"/>
      <x:c r="C391" s="226"/>
      <x:c r="D391" s="226"/>
      <x:c r="E391" s="226"/>
      <x:c r="F391" s="226"/>
      <x:c r="G391" s="226"/>
      <x:c r="H391" s="226"/>
      <x:c r="I391" s="226"/>
      <x:c r="J391" s="226"/>
      <x:c r="K391" s="226"/>
      <x:c r="L391" s="226"/>
      <x:c r="M391" s="226"/>
      <x:c r="N391" s="226"/>
      <x:c r="O391" s="226"/>
      <x:c r="P391" s="226"/>
      <x:c r="Q391" s="226"/>
      <x:c r="R391" s="226"/>
    </x:row>
    <x:row r="392">
      <x:c r="A392" s="226"/>
      <x:c r="B392" s="226"/>
      <x:c r="C392" s="226"/>
      <x:c r="D392" s="226"/>
      <x:c r="E392" s="226"/>
      <x:c r="F392" s="226"/>
      <x:c r="G392" s="226"/>
      <x:c r="H392" s="226"/>
      <x:c r="I392" s="226"/>
      <x:c r="J392" s="226"/>
      <x:c r="K392" s="226"/>
      <x:c r="L392" s="226"/>
      <x:c r="M392" s="226"/>
      <x:c r="N392" s="226"/>
      <x:c r="O392" s="226"/>
      <x:c r="P392" s="226"/>
      <x:c r="Q392" s="226"/>
      <x:c r="R392" s="226"/>
    </x:row>
    <x:row r="393">
      <x:c r="A393" s="226"/>
      <x:c r="B393" s="226"/>
      <x:c r="C393" s="226"/>
      <x:c r="D393" s="226"/>
      <x:c r="E393" s="226"/>
      <x:c r="F393" s="226"/>
      <x:c r="G393" s="226"/>
      <x:c r="H393" s="226"/>
      <x:c r="I393" s="226"/>
      <x:c r="J393" s="226"/>
      <x:c r="K393" s="226"/>
      <x:c r="L393" s="226"/>
      <x:c r="M393" s="226"/>
      <x:c r="N393" s="226"/>
      <x:c r="O393" s="226"/>
      <x:c r="P393" s="226"/>
      <x:c r="Q393" s="226"/>
      <x:c r="R393" s="226"/>
    </x:row>
    <x:row r="394">
      <x:c r="A394" s="226"/>
      <x:c r="B394" s="226"/>
      <x:c r="C394" s="226"/>
      <x:c r="D394" s="226"/>
      <x:c r="E394" s="226"/>
      <x:c r="F394" s="226"/>
      <x:c r="G394" s="226"/>
      <x:c r="H394" s="226"/>
      <x:c r="I394" s="226"/>
      <x:c r="J394" s="226"/>
      <x:c r="K394" s="226"/>
      <x:c r="L394" s="226"/>
      <x:c r="M394" s="226"/>
      <x:c r="N394" s="226"/>
      <x:c r="O394" s="226"/>
      <x:c r="P394" s="226"/>
      <x:c r="Q394" s="226"/>
      <x:c r="R394" s="226"/>
    </x:row>
    <x:row r="395">
      <x:c r="A395" s="226"/>
      <x:c r="B395" s="226"/>
      <x:c r="C395" s="226"/>
      <x:c r="D395" s="226"/>
      <x:c r="E395" s="226"/>
      <x:c r="F395" s="226"/>
      <x:c r="G395" s="226"/>
      <x:c r="H395" s="226"/>
      <x:c r="I395" s="226"/>
      <x:c r="J395" s="226"/>
      <x:c r="K395" s="226"/>
      <x:c r="L395" s="226"/>
      <x:c r="M395" s="226"/>
      <x:c r="N395" s="226"/>
      <x:c r="O395" s="226"/>
      <x:c r="P395" s="226"/>
      <x:c r="Q395" s="226"/>
      <x:c r="R395" s="226"/>
    </x:row>
    <x:row r="396">
      <x:c r="A396" s="226"/>
      <x:c r="B396" s="226"/>
      <x:c r="C396" s="226"/>
      <x:c r="D396" s="226"/>
      <x:c r="E396" s="226"/>
      <x:c r="F396" s="226"/>
      <x:c r="G396" s="226"/>
      <x:c r="H396" s="226"/>
      <x:c r="I396" s="226"/>
      <x:c r="J396" s="226"/>
      <x:c r="K396" s="226"/>
      <x:c r="L396" s="226"/>
      <x:c r="M396" s="226"/>
      <x:c r="N396" s="226"/>
      <x:c r="O396" s="226"/>
      <x:c r="P396" s="226"/>
      <x:c r="Q396" s="226"/>
      <x:c r="R396" s="226"/>
    </x:row>
    <x:row r="397">
      <x:c r="A397" s="226"/>
      <x:c r="B397" s="226"/>
      <x:c r="C397" s="226"/>
      <x:c r="D397" s="226"/>
      <x:c r="E397" s="226"/>
      <x:c r="F397" s="226"/>
      <x:c r="G397" s="226"/>
      <x:c r="H397" s="226"/>
      <x:c r="I397" s="226"/>
      <x:c r="J397" s="226"/>
      <x:c r="K397" s="226"/>
      <x:c r="L397" s="226"/>
      <x:c r="M397" s="226"/>
      <x:c r="N397" s="226"/>
      <x:c r="O397" s="226"/>
      <x:c r="P397" s="226"/>
      <x:c r="Q397" s="226"/>
      <x:c r="R397" s="226"/>
    </x:row>
    <x:row r="398">
      <x:c r="A398" s="226"/>
      <x:c r="B398" s="226"/>
      <x:c r="C398" s="226"/>
      <x:c r="D398" s="226"/>
      <x:c r="E398" s="226"/>
      <x:c r="F398" s="226"/>
      <x:c r="G398" s="226"/>
      <x:c r="H398" s="226"/>
      <x:c r="I398" s="226"/>
      <x:c r="J398" s="226"/>
      <x:c r="K398" s="226"/>
      <x:c r="L398" s="226"/>
      <x:c r="M398" s="226"/>
      <x:c r="N398" s="226"/>
      <x:c r="O398" s="226"/>
      <x:c r="P398" s="226"/>
      <x:c r="Q398" s="226"/>
      <x:c r="R398" s="226"/>
    </x:row>
    <x:row r="399">
      <x:c r="A399" s="226"/>
      <x:c r="B399" s="226"/>
      <x:c r="C399" s="226"/>
      <x:c r="D399" s="226"/>
      <x:c r="E399" s="226"/>
      <x:c r="F399" s="226"/>
      <x:c r="G399" s="226"/>
      <x:c r="H399" s="226"/>
      <x:c r="I399" s="226"/>
      <x:c r="J399" s="226"/>
      <x:c r="K399" s="226"/>
      <x:c r="L399" s="226"/>
      <x:c r="M399" s="226"/>
      <x:c r="N399" s="226"/>
      <x:c r="O399" s="226"/>
      <x:c r="P399" s="226"/>
      <x:c r="Q399" s="226"/>
      <x:c r="R399" s="226"/>
    </x:row>
    <x:row r="400">
      <x:c r="A400" s="226"/>
      <x:c r="B400" s="226"/>
      <x:c r="C400" s="226"/>
      <x:c r="D400" s="226"/>
      <x:c r="E400" s="226"/>
      <x:c r="F400" s="226"/>
      <x:c r="G400" s="226"/>
      <x:c r="H400" s="226"/>
      <x:c r="I400" s="226"/>
      <x:c r="J400" s="226"/>
      <x:c r="K400" s="226"/>
      <x:c r="L400" s="226"/>
      <x:c r="M400" s="226"/>
      <x:c r="N400" s="226"/>
      <x:c r="O400" s="226"/>
      <x:c r="P400" s="226"/>
      <x:c r="Q400" s="226"/>
      <x:c r="R400" s="226"/>
    </x:row>
    <x:row r="401">
      <x:c r="A401" s="226"/>
      <x:c r="B401" s="226"/>
      <x:c r="C401" s="226"/>
      <x:c r="D401" s="226"/>
      <x:c r="E401" s="226"/>
      <x:c r="F401" s="226"/>
      <x:c r="G401" s="226"/>
      <x:c r="H401" s="226"/>
      <x:c r="I401" s="226"/>
      <x:c r="J401" s="226"/>
      <x:c r="K401" s="226"/>
      <x:c r="L401" s="226"/>
      <x:c r="M401" s="226"/>
      <x:c r="N401" s="226"/>
      <x:c r="O401" s="226"/>
      <x:c r="P401" s="226"/>
      <x:c r="Q401" s="226"/>
      <x:c r="R401" s="226"/>
    </x:row>
    <x:row r="402">
      <x:c r="A402" s="226"/>
      <x:c r="B402" s="226"/>
      <x:c r="C402" s="226"/>
      <x:c r="D402" s="226"/>
      <x:c r="E402" s="226"/>
      <x:c r="F402" s="226"/>
      <x:c r="G402" s="226"/>
      <x:c r="H402" s="226"/>
      <x:c r="I402" s="226"/>
      <x:c r="J402" s="226"/>
      <x:c r="K402" s="226"/>
      <x:c r="L402" s="226"/>
      <x:c r="M402" s="226"/>
      <x:c r="N402" s="226"/>
      <x:c r="O402" s="226"/>
      <x:c r="P402" s="226"/>
      <x:c r="Q402" s="226"/>
      <x:c r="R402" s="226"/>
    </x:row>
    <x:row r="403">
      <x:c r="A403" s="226"/>
      <x:c r="B403" s="226"/>
      <x:c r="C403" s="226"/>
      <x:c r="D403" s="226"/>
      <x:c r="E403" s="226"/>
      <x:c r="F403" s="226"/>
      <x:c r="G403" s="226"/>
      <x:c r="H403" s="226"/>
      <x:c r="I403" s="226"/>
      <x:c r="J403" s="226"/>
      <x:c r="K403" s="226"/>
      <x:c r="L403" s="226"/>
      <x:c r="M403" s="226"/>
      <x:c r="N403" s="226"/>
      <x:c r="O403" s="226"/>
      <x:c r="P403" s="226"/>
      <x:c r="Q403" s="226"/>
      <x:c r="R403" s="226"/>
    </x:row>
    <x:row r="404">
      <x:c r="A404" s="226"/>
      <x:c r="B404" s="226"/>
      <x:c r="C404" s="226"/>
      <x:c r="D404" s="226"/>
      <x:c r="E404" s="226"/>
      <x:c r="F404" s="226"/>
      <x:c r="G404" s="226"/>
      <x:c r="H404" s="226"/>
      <x:c r="I404" s="226"/>
      <x:c r="J404" s="226"/>
      <x:c r="K404" s="226"/>
      <x:c r="L404" s="226"/>
      <x:c r="M404" s="226"/>
      <x:c r="N404" s="226"/>
      <x:c r="O404" s="226"/>
      <x:c r="P404" s="226"/>
      <x:c r="Q404" s="226"/>
      <x:c r="R404" s="226"/>
    </x:row>
    <x:row r="405">
      <x:c r="A405" s="226"/>
      <x:c r="B405" s="226"/>
      <x:c r="C405" s="226"/>
      <x:c r="D405" s="226"/>
      <x:c r="E405" s="226"/>
      <x:c r="F405" s="226"/>
      <x:c r="G405" s="226"/>
      <x:c r="H405" s="226"/>
      <x:c r="I405" s="226"/>
      <x:c r="J405" s="226"/>
      <x:c r="K405" s="226"/>
      <x:c r="L405" s="226"/>
      <x:c r="M405" s="226"/>
      <x:c r="N405" s="226"/>
      <x:c r="O405" s="226"/>
      <x:c r="P405" s="226"/>
      <x:c r="Q405" s="226"/>
      <x:c r="R405" s="226"/>
    </x:row>
    <x:row r="406">
      <x:c r="A406" s="226"/>
      <x:c r="B406" s="226"/>
      <x:c r="C406" s="226"/>
      <x:c r="D406" s="226"/>
      <x:c r="E406" s="226"/>
      <x:c r="F406" s="226"/>
      <x:c r="G406" s="226"/>
      <x:c r="H406" s="226"/>
      <x:c r="I406" s="226"/>
      <x:c r="J406" s="226"/>
      <x:c r="K406" s="226"/>
      <x:c r="L406" s="226"/>
      <x:c r="M406" s="226"/>
      <x:c r="N406" s="226"/>
      <x:c r="O406" s="226"/>
      <x:c r="P406" s="226"/>
      <x:c r="Q406" s="226"/>
      <x:c r="R406" s="226"/>
    </x:row>
    <x:row r="407">
      <x:c r="A407" s="226"/>
      <x:c r="B407" s="226"/>
      <x:c r="C407" s="226"/>
      <x:c r="D407" s="226"/>
      <x:c r="E407" s="226"/>
      <x:c r="F407" s="226"/>
      <x:c r="G407" s="226"/>
      <x:c r="H407" s="226"/>
      <x:c r="I407" s="226"/>
      <x:c r="J407" s="226"/>
      <x:c r="K407" s="226"/>
      <x:c r="L407" s="226"/>
      <x:c r="M407" s="226"/>
      <x:c r="N407" s="226"/>
      <x:c r="O407" s="226"/>
      <x:c r="P407" s="226"/>
      <x:c r="Q407" s="226"/>
      <x:c r="R407" s="226"/>
    </x:row>
    <x:row r="408">
      <x:c r="A408" s="226"/>
      <x:c r="B408" s="226"/>
      <x:c r="C408" s="226"/>
      <x:c r="D408" s="226"/>
      <x:c r="E408" s="226"/>
      <x:c r="F408" s="226"/>
      <x:c r="G408" s="226"/>
      <x:c r="H408" s="226"/>
      <x:c r="I408" s="226"/>
      <x:c r="J408" s="226"/>
      <x:c r="K408" s="226"/>
      <x:c r="L408" s="226"/>
      <x:c r="M408" s="226"/>
      <x:c r="N408" s="226"/>
      <x:c r="O408" s="226"/>
      <x:c r="P408" s="226"/>
      <x:c r="Q408" s="226"/>
      <x:c r="R408" s="226"/>
    </x:row>
    <x:row r="409">
      <x:c r="A409" s="226"/>
      <x:c r="B409" s="226"/>
      <x:c r="C409" s="226"/>
      <x:c r="D409" s="226"/>
      <x:c r="E409" s="226"/>
      <x:c r="F409" s="226"/>
      <x:c r="G409" s="226"/>
      <x:c r="H409" s="226"/>
      <x:c r="I409" s="226"/>
      <x:c r="J409" s="226"/>
      <x:c r="K409" s="226"/>
      <x:c r="L409" s="226"/>
      <x:c r="M409" s="226"/>
      <x:c r="N409" s="226"/>
      <x:c r="O409" s="226"/>
      <x:c r="P409" s="226"/>
      <x:c r="Q409" s="226"/>
      <x:c r="R409" s="226"/>
    </x:row>
    <x:row r="410">
      <x:c r="A410" s="226"/>
      <x:c r="B410" s="226"/>
      <x:c r="C410" s="226"/>
      <x:c r="D410" s="226"/>
      <x:c r="E410" s="226"/>
      <x:c r="F410" s="226"/>
      <x:c r="G410" s="226"/>
      <x:c r="H410" s="226"/>
      <x:c r="I410" s="226"/>
      <x:c r="J410" s="226"/>
      <x:c r="K410" s="226"/>
      <x:c r="L410" s="226"/>
      <x:c r="M410" s="226"/>
      <x:c r="N410" s="226"/>
      <x:c r="O410" s="226"/>
      <x:c r="P410" s="226"/>
      <x:c r="Q410" s="226"/>
      <x:c r="R410" s="226"/>
    </x:row>
    <x:row r="411">
      <x:c r="A411" s="226"/>
      <x:c r="B411" s="226"/>
      <x:c r="C411" s="226"/>
      <x:c r="D411" s="226"/>
      <x:c r="E411" s="226"/>
      <x:c r="F411" s="226"/>
      <x:c r="G411" s="226"/>
      <x:c r="H411" s="226"/>
      <x:c r="I411" s="226"/>
      <x:c r="J411" s="226"/>
      <x:c r="K411" s="226"/>
      <x:c r="L411" s="226"/>
      <x:c r="M411" s="226"/>
      <x:c r="N411" s="226"/>
      <x:c r="O411" s="226"/>
      <x:c r="P411" s="226"/>
      <x:c r="Q411" s="226"/>
      <x:c r="R411" s="226"/>
    </x:row>
    <x:row r="412">
      <x:c r="A412" s="226"/>
      <x:c r="B412" s="226"/>
      <x:c r="C412" s="226"/>
      <x:c r="D412" s="226"/>
      <x:c r="E412" s="226"/>
      <x:c r="F412" s="226"/>
      <x:c r="G412" s="226"/>
      <x:c r="H412" s="226"/>
      <x:c r="I412" s="226"/>
      <x:c r="J412" s="226"/>
      <x:c r="K412" s="226"/>
      <x:c r="L412" s="226"/>
      <x:c r="M412" s="226"/>
      <x:c r="N412" s="226"/>
      <x:c r="O412" s="226"/>
      <x:c r="P412" s="226"/>
      <x:c r="Q412" s="226"/>
      <x:c r="R412" s="226"/>
    </x:row>
    <x:row r="413">
      <x:c r="A413" s="226"/>
      <x:c r="B413" s="226"/>
      <x:c r="C413" s="226"/>
      <x:c r="D413" s="226"/>
      <x:c r="E413" s="226"/>
      <x:c r="F413" s="226"/>
      <x:c r="G413" s="226"/>
      <x:c r="H413" s="226"/>
      <x:c r="I413" s="226"/>
      <x:c r="J413" s="226"/>
      <x:c r="K413" s="226"/>
      <x:c r="L413" s="226"/>
      <x:c r="M413" s="226"/>
      <x:c r="N413" s="226"/>
      <x:c r="O413" s="226"/>
      <x:c r="P413" s="226"/>
      <x:c r="Q413" s="226"/>
      <x:c r="R413" s="226"/>
    </x:row>
    <x:row r="414">
      <x:c r="A414" s="226"/>
      <x:c r="B414" s="226"/>
      <x:c r="C414" s="226"/>
      <x:c r="D414" s="226"/>
      <x:c r="E414" s="226"/>
      <x:c r="F414" s="226"/>
      <x:c r="G414" s="226"/>
      <x:c r="H414" s="226"/>
      <x:c r="I414" s="226"/>
      <x:c r="J414" s="226"/>
      <x:c r="K414" s="226"/>
      <x:c r="L414" s="226"/>
      <x:c r="M414" s="226"/>
      <x:c r="N414" s="226"/>
      <x:c r="O414" s="226"/>
      <x:c r="P414" s="226"/>
      <x:c r="Q414" s="226"/>
      <x:c r="R414" s="226"/>
    </x:row>
    <x:row r="415">
      <x:c r="A415" s="226"/>
      <x:c r="B415" s="226"/>
      <x:c r="C415" s="226"/>
      <x:c r="D415" s="226"/>
      <x:c r="E415" s="226"/>
      <x:c r="F415" s="226"/>
      <x:c r="G415" s="226"/>
      <x:c r="H415" s="226"/>
      <x:c r="I415" s="226"/>
      <x:c r="J415" s="226"/>
      <x:c r="K415" s="226"/>
      <x:c r="L415" s="226"/>
      <x:c r="M415" s="226"/>
      <x:c r="N415" s="226"/>
      <x:c r="O415" s="226"/>
      <x:c r="P415" s="226"/>
      <x:c r="Q415" s="226"/>
      <x:c r="R415" s="226"/>
    </x:row>
    <x:row r="416">
      <x:c r="A416" s="226"/>
      <x:c r="B416" s="226"/>
      <x:c r="C416" s="226"/>
      <x:c r="D416" s="226"/>
      <x:c r="E416" s="226"/>
      <x:c r="F416" s="226"/>
      <x:c r="G416" s="226"/>
      <x:c r="H416" s="226"/>
      <x:c r="I416" s="226"/>
      <x:c r="J416" s="226"/>
      <x:c r="K416" s="226"/>
      <x:c r="L416" s="226"/>
      <x:c r="M416" s="226"/>
      <x:c r="N416" s="226"/>
      <x:c r="O416" s="226"/>
      <x:c r="P416" s="226"/>
      <x:c r="Q416" s="226"/>
      <x:c r="R416" s="226"/>
    </x:row>
    <x:row r="417">
      <x:c r="A417" s="226"/>
      <x:c r="B417" s="226"/>
      <x:c r="C417" s="226"/>
      <x:c r="D417" s="226"/>
      <x:c r="E417" s="226"/>
      <x:c r="F417" s="226"/>
      <x:c r="G417" s="226"/>
      <x:c r="H417" s="226"/>
      <x:c r="I417" s="226"/>
      <x:c r="J417" s="226"/>
      <x:c r="K417" s="226"/>
      <x:c r="L417" s="226"/>
      <x:c r="M417" s="226"/>
      <x:c r="N417" s="226"/>
      <x:c r="O417" s="226"/>
      <x:c r="P417" s="226"/>
      <x:c r="Q417" s="226"/>
      <x:c r="R417" s="226"/>
    </x:row>
    <x:row r="418">
      <x:c r="A418" s="226"/>
      <x:c r="B418" s="226"/>
      <x:c r="C418" s="226"/>
      <x:c r="D418" s="226"/>
      <x:c r="E418" s="226"/>
      <x:c r="F418" s="226"/>
      <x:c r="G418" s="226"/>
      <x:c r="H418" s="226"/>
      <x:c r="I418" s="226"/>
      <x:c r="J418" s="226"/>
      <x:c r="K418" s="226"/>
      <x:c r="L418" s="226"/>
      <x:c r="M418" s="226"/>
      <x:c r="N418" s="226"/>
      <x:c r="O418" s="226"/>
      <x:c r="P418" s="226"/>
      <x:c r="Q418" s="226"/>
      <x:c r="R418" s="226"/>
    </x:row>
    <x:row r="419">
      <x:c r="A419" s="226"/>
      <x:c r="B419" s="226"/>
      <x:c r="C419" s="226"/>
      <x:c r="D419" s="226"/>
      <x:c r="E419" s="226"/>
      <x:c r="F419" s="226"/>
      <x:c r="G419" s="226"/>
      <x:c r="H419" s="226"/>
      <x:c r="I419" s="226"/>
      <x:c r="J419" s="226"/>
      <x:c r="K419" s="226"/>
      <x:c r="L419" s="226"/>
      <x:c r="M419" s="226"/>
      <x:c r="N419" s="226"/>
      <x:c r="O419" s="226"/>
      <x:c r="P419" s="226"/>
      <x:c r="Q419" s="226"/>
      <x:c r="R419" s="226"/>
    </x:row>
    <x:row r="420">
      <x:c r="A420" s="226"/>
      <x:c r="B420" s="226"/>
      <x:c r="C420" s="226"/>
      <x:c r="D420" s="226"/>
      <x:c r="E420" s="226"/>
      <x:c r="F420" s="226"/>
      <x:c r="G420" s="226"/>
      <x:c r="H420" s="226"/>
      <x:c r="I420" s="226"/>
      <x:c r="J420" s="226"/>
      <x:c r="K420" s="226"/>
      <x:c r="L420" s="226"/>
      <x:c r="M420" s="226"/>
      <x:c r="N420" s="226"/>
      <x:c r="O420" s="226"/>
      <x:c r="P420" s="226"/>
      <x:c r="Q420" s="226"/>
      <x:c r="R420" s="226"/>
    </x:row>
    <x:row r="421">
      <x:c r="A421" s="226"/>
      <x:c r="B421" s="226"/>
      <x:c r="C421" s="226"/>
      <x:c r="D421" s="226"/>
      <x:c r="E421" s="226"/>
      <x:c r="F421" s="226"/>
      <x:c r="G421" s="226"/>
      <x:c r="H421" s="226"/>
      <x:c r="I421" s="226"/>
      <x:c r="J421" s="226"/>
      <x:c r="K421" s="226"/>
      <x:c r="L421" s="226"/>
      <x:c r="M421" s="226"/>
      <x:c r="N421" s="226"/>
      <x:c r="O421" s="226"/>
      <x:c r="P421" s="226"/>
      <x:c r="Q421" s="226"/>
      <x:c r="R421" s="226"/>
    </x:row>
    <x:row r="422">
      <x:c r="A422" s="226"/>
      <x:c r="B422" s="226"/>
      <x:c r="C422" s="226"/>
      <x:c r="D422" s="226"/>
      <x:c r="E422" s="226"/>
      <x:c r="F422" s="226"/>
      <x:c r="G422" s="226"/>
      <x:c r="H422" s="226"/>
      <x:c r="I422" s="226"/>
      <x:c r="J422" s="226"/>
      <x:c r="K422" s="226"/>
      <x:c r="L422" s="226"/>
      <x:c r="M422" s="226"/>
      <x:c r="N422" s="226"/>
      <x:c r="O422" s="226"/>
      <x:c r="P422" s="226"/>
      <x:c r="Q422" s="226"/>
      <x:c r="R422" s="226"/>
    </x:row>
    <x:row r="423">
      <x:c r="A423" s="226"/>
      <x:c r="B423" s="226"/>
      <x:c r="C423" s="226"/>
      <x:c r="D423" s="226"/>
      <x:c r="E423" s="226"/>
      <x:c r="F423" s="226"/>
      <x:c r="G423" s="226"/>
      <x:c r="H423" s="226"/>
      <x:c r="I423" s="226"/>
      <x:c r="J423" s="226"/>
      <x:c r="K423" s="226"/>
      <x:c r="L423" s="226"/>
      <x:c r="M423" s="226"/>
      <x:c r="N423" s="226"/>
      <x:c r="O423" s="226"/>
      <x:c r="P423" s="226"/>
      <x:c r="Q423" s="226"/>
      <x:c r="R423" s="226"/>
    </x:row>
    <x:row r="424">
      <x:c r="A424" s="226"/>
      <x:c r="B424" s="226"/>
      <x:c r="C424" s="226"/>
      <x:c r="D424" s="226"/>
      <x:c r="E424" s="226"/>
      <x:c r="F424" s="226"/>
      <x:c r="G424" s="226"/>
      <x:c r="H424" s="226"/>
      <x:c r="I424" s="226"/>
      <x:c r="J424" s="226"/>
      <x:c r="K424" s="226"/>
      <x:c r="L424" s="226"/>
      <x:c r="M424" s="226"/>
      <x:c r="N424" s="226"/>
      <x:c r="O424" s="226"/>
      <x:c r="P424" s="226"/>
      <x:c r="Q424" s="226"/>
      <x:c r="R424" s="226"/>
    </x:row>
    <x:row r="425">
      <x:c r="A425" s="226"/>
      <x:c r="B425" s="226"/>
      <x:c r="C425" s="226"/>
      <x:c r="D425" s="226"/>
      <x:c r="E425" s="226"/>
      <x:c r="F425" s="226"/>
      <x:c r="G425" s="226"/>
      <x:c r="H425" s="226"/>
      <x:c r="I425" s="226"/>
      <x:c r="J425" s="226"/>
      <x:c r="K425" s="226"/>
      <x:c r="L425" s="226"/>
      <x:c r="M425" s="226"/>
      <x:c r="N425" s="226"/>
      <x:c r="O425" s="226"/>
      <x:c r="P425" s="226"/>
      <x:c r="Q425" s="226"/>
      <x:c r="R425" s="226"/>
    </x:row>
    <x:row r="426">
      <x:c r="A426" s="226"/>
      <x:c r="B426" s="226"/>
      <x:c r="C426" s="226"/>
      <x:c r="D426" s="226"/>
      <x:c r="E426" s="226"/>
      <x:c r="F426" s="226"/>
      <x:c r="G426" s="226"/>
      <x:c r="H426" s="226"/>
      <x:c r="I426" s="226"/>
      <x:c r="J426" s="226"/>
      <x:c r="K426" s="226"/>
      <x:c r="L426" s="226"/>
      <x:c r="M426" s="226"/>
      <x:c r="N426" s="226"/>
      <x:c r="O426" s="226"/>
      <x:c r="P426" s="226"/>
      <x:c r="Q426" s="226"/>
      <x:c r="R426" s="226"/>
    </x:row>
    <x:row r="427">
      <x:c r="A427" s="226"/>
      <x:c r="B427" s="226"/>
      <x:c r="C427" s="226"/>
      <x:c r="D427" s="226"/>
      <x:c r="E427" s="226"/>
      <x:c r="F427" s="226"/>
      <x:c r="G427" s="226"/>
      <x:c r="H427" s="226"/>
      <x:c r="I427" s="226"/>
      <x:c r="J427" s="226"/>
      <x:c r="K427" s="226"/>
      <x:c r="L427" s="226"/>
      <x:c r="M427" s="226"/>
      <x:c r="N427" s="226"/>
      <x:c r="O427" s="226"/>
      <x:c r="P427" s="226"/>
      <x:c r="Q427" s="226"/>
      <x:c r="R427" s="226"/>
    </x:row>
    <x:row r="428">
      <x:c r="A428" s="226"/>
      <x:c r="B428" s="226"/>
      <x:c r="C428" s="226"/>
      <x:c r="D428" s="226"/>
      <x:c r="E428" s="226"/>
      <x:c r="F428" s="226"/>
      <x:c r="G428" s="226"/>
      <x:c r="H428" s="226"/>
      <x:c r="I428" s="226"/>
      <x:c r="J428" s="226"/>
      <x:c r="K428" s="226"/>
      <x:c r="L428" s="226"/>
      <x:c r="M428" s="226"/>
      <x:c r="N428" s="226"/>
      <x:c r="O428" s="226"/>
      <x:c r="P428" s="226"/>
      <x:c r="Q428" s="226"/>
      <x:c r="R428" s="226"/>
    </x:row>
    <x:row r="429">
      <x:c r="A429" s="226"/>
      <x:c r="B429" s="226"/>
      <x:c r="C429" s="226"/>
      <x:c r="D429" s="226"/>
      <x:c r="E429" s="226"/>
      <x:c r="F429" s="226"/>
      <x:c r="G429" s="226"/>
      <x:c r="H429" s="226"/>
      <x:c r="I429" s="226"/>
      <x:c r="J429" s="226"/>
      <x:c r="K429" s="226"/>
      <x:c r="L429" s="226"/>
      <x:c r="M429" s="226"/>
      <x:c r="N429" s="226"/>
      <x:c r="O429" s="226"/>
      <x:c r="P429" s="226"/>
      <x:c r="Q429" s="226"/>
      <x:c r="R429" s="226"/>
    </x:row>
    <x:row r="430">
      <x:c r="A430" s="226"/>
      <x:c r="B430" s="226"/>
      <x:c r="C430" s="226"/>
      <x:c r="D430" s="226"/>
      <x:c r="E430" s="226"/>
      <x:c r="F430" s="226"/>
      <x:c r="G430" s="226"/>
      <x:c r="H430" s="226"/>
      <x:c r="I430" s="226"/>
      <x:c r="J430" s="226"/>
      <x:c r="K430" s="226"/>
      <x:c r="L430" s="226"/>
      <x:c r="M430" s="226"/>
      <x:c r="N430" s="226"/>
      <x:c r="O430" s="226"/>
      <x:c r="P430" s="226"/>
      <x:c r="Q430" s="226"/>
      <x:c r="R430" s="226"/>
    </x:row>
    <x:row r="431">
      <x:c r="A431" s="226"/>
      <x:c r="B431" s="226"/>
      <x:c r="C431" s="226"/>
      <x:c r="D431" s="226"/>
      <x:c r="E431" s="226"/>
      <x:c r="F431" s="226"/>
      <x:c r="G431" s="226"/>
      <x:c r="H431" s="226"/>
      <x:c r="I431" s="226"/>
      <x:c r="J431" s="226"/>
      <x:c r="K431" s="226"/>
      <x:c r="L431" s="226"/>
      <x:c r="M431" s="226"/>
      <x:c r="N431" s="226"/>
      <x:c r="O431" s="226"/>
      <x:c r="P431" s="226"/>
      <x:c r="Q431" s="226"/>
      <x:c r="R431" s="226"/>
    </x:row>
    <x:row r="432">
      <x:c r="A432" s="226"/>
      <x:c r="B432" s="226"/>
      <x:c r="C432" s="226"/>
      <x:c r="D432" s="226"/>
      <x:c r="E432" s="226"/>
      <x:c r="F432" s="226"/>
      <x:c r="G432" s="226"/>
      <x:c r="H432" s="226"/>
      <x:c r="I432" s="226"/>
      <x:c r="J432" s="226"/>
      <x:c r="K432" s="226"/>
      <x:c r="L432" s="226"/>
      <x:c r="M432" s="226"/>
      <x:c r="N432" s="226"/>
      <x:c r="O432" s="226"/>
      <x:c r="P432" s="226"/>
      <x:c r="Q432" s="226"/>
      <x:c r="R432" s="226"/>
    </x:row>
    <x:row r="433">
      <x:c r="A433" s="226"/>
      <x:c r="B433" s="226"/>
      <x:c r="C433" s="226"/>
      <x:c r="D433" s="226"/>
      <x:c r="E433" s="226"/>
      <x:c r="F433" s="226"/>
      <x:c r="G433" s="226"/>
      <x:c r="H433" s="226"/>
      <x:c r="I433" s="226"/>
      <x:c r="J433" s="226"/>
      <x:c r="K433" s="226"/>
      <x:c r="L433" s="226"/>
      <x:c r="M433" s="226"/>
      <x:c r="N433" s="226"/>
      <x:c r="O433" s="226"/>
      <x:c r="P433" s="226"/>
      <x:c r="Q433" s="226"/>
      <x:c r="R433" s="226"/>
    </x:row>
    <x:row r="434">
      <x:c r="A434" s="226"/>
      <x:c r="B434" s="226"/>
      <x:c r="C434" s="226"/>
      <x:c r="D434" s="226"/>
      <x:c r="E434" s="226"/>
      <x:c r="F434" s="226"/>
      <x:c r="G434" s="226"/>
      <x:c r="H434" s="226"/>
      <x:c r="I434" s="226"/>
      <x:c r="J434" s="226"/>
      <x:c r="K434" s="226"/>
      <x:c r="L434" s="226"/>
      <x:c r="M434" s="226"/>
      <x:c r="N434" s="226"/>
      <x:c r="O434" s="226"/>
      <x:c r="P434" s="226"/>
      <x:c r="Q434" s="226"/>
      <x:c r="R434" s="226"/>
    </x:row>
    <x:row r="435">
      <x:c r="A435" s="226"/>
      <x:c r="B435" s="226"/>
      <x:c r="C435" s="226"/>
      <x:c r="D435" s="226"/>
      <x:c r="E435" s="226"/>
      <x:c r="F435" s="226"/>
      <x:c r="G435" s="226"/>
      <x:c r="H435" s="226"/>
      <x:c r="I435" s="226"/>
      <x:c r="J435" s="226"/>
      <x:c r="K435" s="226"/>
      <x:c r="L435" s="226"/>
      <x:c r="M435" s="226"/>
      <x:c r="N435" s="226"/>
      <x:c r="O435" s="226"/>
      <x:c r="P435" s="226"/>
      <x:c r="Q435" s="226"/>
      <x:c r="R435" s="226"/>
    </x:row>
    <x:row r="436">
      <x:c r="A436" s="226"/>
      <x:c r="B436" s="226"/>
      <x:c r="C436" s="226"/>
      <x:c r="D436" s="226"/>
      <x:c r="E436" s="226"/>
      <x:c r="F436" s="226"/>
      <x:c r="G436" s="226"/>
      <x:c r="H436" s="226"/>
      <x:c r="I436" s="226"/>
      <x:c r="J436" s="226"/>
      <x:c r="K436" s="226"/>
      <x:c r="L436" s="226"/>
      <x:c r="M436" s="226"/>
      <x:c r="N436" s="226"/>
      <x:c r="O436" s="226"/>
      <x:c r="P436" s="226"/>
      <x:c r="Q436" s="226"/>
      <x:c r="R436" s="226"/>
    </x:row>
    <x:row r="437">
      <x:c r="A437" s="226"/>
      <x:c r="B437" s="226"/>
      <x:c r="C437" s="226"/>
      <x:c r="D437" s="226"/>
      <x:c r="E437" s="226"/>
      <x:c r="F437" s="226"/>
      <x:c r="G437" s="226"/>
      <x:c r="H437" s="226"/>
      <x:c r="I437" s="226"/>
      <x:c r="J437" s="226"/>
      <x:c r="K437" s="226"/>
      <x:c r="L437" s="226"/>
      <x:c r="M437" s="226"/>
      <x:c r="N437" s="226"/>
      <x:c r="O437" s="226"/>
      <x:c r="P437" s="226"/>
      <x:c r="Q437" s="226"/>
      <x:c r="R437" s="226"/>
    </x:row>
    <x:row r="438">
      <x:c r="A438" s="226"/>
      <x:c r="B438" s="226"/>
      <x:c r="C438" s="226"/>
      <x:c r="D438" s="226"/>
      <x:c r="E438" s="226"/>
      <x:c r="F438" s="226"/>
      <x:c r="G438" s="226"/>
      <x:c r="H438" s="226"/>
      <x:c r="I438" s="226"/>
      <x:c r="J438" s="226"/>
      <x:c r="K438" s="226"/>
      <x:c r="L438" s="226"/>
      <x:c r="M438" s="226"/>
      <x:c r="N438" s="226"/>
      <x:c r="O438" s="226"/>
      <x:c r="P438" s="226"/>
      <x:c r="Q438" s="226"/>
      <x:c r="R438" s="226"/>
    </x:row>
    <x:row r="439">
      <x:c r="A439" s="226"/>
      <x:c r="B439" s="226"/>
      <x:c r="C439" s="226"/>
      <x:c r="D439" s="226"/>
      <x:c r="E439" s="226"/>
      <x:c r="F439" s="226"/>
      <x:c r="G439" s="226"/>
      <x:c r="H439" s="226"/>
      <x:c r="I439" s="226"/>
      <x:c r="J439" s="226"/>
      <x:c r="K439" s="226"/>
      <x:c r="L439" s="226"/>
      <x:c r="M439" s="226"/>
      <x:c r="N439" s="226"/>
      <x:c r="O439" s="226"/>
      <x:c r="P439" s="226"/>
      <x:c r="Q439" s="226"/>
      <x:c r="R439" s="226"/>
    </x:row>
    <x:row r="440">
      <x:c r="A440" s="226"/>
      <x:c r="B440" s="226"/>
      <x:c r="C440" s="226"/>
      <x:c r="D440" s="226"/>
      <x:c r="E440" s="226"/>
      <x:c r="F440" s="226"/>
      <x:c r="G440" s="226"/>
      <x:c r="H440" s="226"/>
      <x:c r="I440" s="226"/>
      <x:c r="J440" s="226"/>
      <x:c r="K440" s="226"/>
      <x:c r="L440" s="226"/>
      <x:c r="M440" s="226"/>
      <x:c r="N440" s="226"/>
      <x:c r="O440" s="226"/>
      <x:c r="P440" s="226"/>
      <x:c r="Q440" s="226"/>
      <x:c r="R440" s="226"/>
    </x:row>
    <x:row r="441">
      <x:c r="A441" s="226"/>
      <x:c r="B441" s="226"/>
      <x:c r="C441" s="226"/>
      <x:c r="D441" s="226"/>
      <x:c r="E441" s="226"/>
      <x:c r="F441" s="226"/>
      <x:c r="G441" s="226"/>
      <x:c r="H441" s="226"/>
      <x:c r="I441" s="226"/>
      <x:c r="J441" s="226"/>
      <x:c r="K441" s="226"/>
      <x:c r="L441" s="226"/>
      <x:c r="M441" s="226"/>
      <x:c r="N441" s="226"/>
      <x:c r="O441" s="226"/>
      <x:c r="P441" s="226"/>
      <x:c r="Q441" s="226"/>
      <x:c r="R441" s="226"/>
    </x:row>
    <x:row r="442">
      <x:c r="A442" s="226"/>
      <x:c r="B442" s="226"/>
      <x:c r="C442" s="226"/>
      <x:c r="D442" s="226"/>
      <x:c r="E442" s="226"/>
      <x:c r="F442" s="226"/>
      <x:c r="G442" s="226"/>
      <x:c r="H442" s="226"/>
      <x:c r="I442" s="226"/>
      <x:c r="J442" s="226"/>
      <x:c r="K442" s="226"/>
      <x:c r="L442" s="226"/>
      <x:c r="M442" s="226"/>
      <x:c r="N442" s="226"/>
      <x:c r="O442" s="226"/>
      <x:c r="P442" s="226"/>
      <x:c r="Q442" s="226"/>
      <x:c r="R442" s="226"/>
    </x:row>
    <x:row r="443">
      <x:c r="A443" s="226"/>
      <x:c r="B443" s="226"/>
      <x:c r="C443" s="226"/>
      <x:c r="D443" s="226"/>
      <x:c r="E443" s="226"/>
      <x:c r="F443" s="226"/>
      <x:c r="G443" s="226"/>
      <x:c r="H443" s="226"/>
      <x:c r="I443" s="226"/>
      <x:c r="J443" s="226"/>
      <x:c r="K443" s="226"/>
      <x:c r="L443" s="226"/>
      <x:c r="M443" s="226"/>
      <x:c r="N443" s="226"/>
      <x:c r="O443" s="226"/>
      <x:c r="P443" s="226"/>
      <x:c r="Q443" s="226"/>
      <x:c r="R443" s="226"/>
    </x:row>
    <x:row r="444">
      <x:c r="A444" s="226"/>
      <x:c r="B444" s="226"/>
      <x:c r="C444" s="226"/>
      <x:c r="D444" s="226"/>
      <x:c r="E444" s="226"/>
      <x:c r="F444" s="226"/>
      <x:c r="G444" s="226"/>
      <x:c r="H444" s="226"/>
      <x:c r="I444" s="226"/>
      <x:c r="J444" s="226"/>
      <x:c r="K444" s="226"/>
      <x:c r="L444" s="226"/>
      <x:c r="M444" s="226"/>
      <x:c r="N444" s="226"/>
      <x:c r="O444" s="226"/>
      <x:c r="P444" s="226"/>
      <x:c r="Q444" s="226"/>
      <x:c r="R444" s="226"/>
    </x:row>
    <x:row r="445">
      <x:c r="A445" s="226"/>
      <x:c r="B445" s="226"/>
      <x:c r="C445" s="226"/>
      <x:c r="D445" s="226"/>
      <x:c r="E445" s="226"/>
      <x:c r="F445" s="226"/>
      <x:c r="G445" s="226"/>
      <x:c r="H445" s="226"/>
      <x:c r="I445" s="226"/>
      <x:c r="J445" s="226"/>
      <x:c r="K445" s="226"/>
      <x:c r="L445" s="226"/>
      <x:c r="M445" s="226"/>
      <x:c r="N445" s="226"/>
      <x:c r="O445" s="226"/>
      <x:c r="P445" s="226"/>
      <x:c r="Q445" s="226"/>
      <x:c r="R445" s="226"/>
    </x:row>
    <x:row r="446">
      <x:c r="A446" s="226"/>
      <x:c r="B446" s="226"/>
      <x:c r="C446" s="226"/>
      <x:c r="D446" s="226"/>
      <x:c r="E446" s="226"/>
      <x:c r="F446" s="226"/>
      <x:c r="G446" s="226"/>
      <x:c r="H446" s="226"/>
      <x:c r="I446" s="226"/>
      <x:c r="J446" s="226"/>
      <x:c r="K446" s="226"/>
      <x:c r="L446" s="226"/>
      <x:c r="M446" s="226"/>
      <x:c r="N446" s="226"/>
      <x:c r="O446" s="226"/>
      <x:c r="P446" s="226"/>
      <x:c r="Q446" s="226"/>
      <x:c r="R446" s="226"/>
    </x:row>
    <x:row r="447">
      <x:c r="A447" s="226"/>
      <x:c r="B447" s="226"/>
      <x:c r="C447" s="226"/>
      <x:c r="D447" s="226"/>
      <x:c r="E447" s="226"/>
      <x:c r="F447" s="226"/>
      <x:c r="G447" s="226"/>
      <x:c r="H447" s="226"/>
      <x:c r="I447" s="226"/>
      <x:c r="J447" s="226"/>
      <x:c r="K447" s="226"/>
      <x:c r="L447" s="226"/>
      <x:c r="M447" s="226"/>
      <x:c r="N447" s="226"/>
      <x:c r="O447" s="226"/>
      <x:c r="P447" s="226"/>
      <x:c r="Q447" s="226"/>
      <x:c r="R447" s="226"/>
    </x:row>
    <x:row r="448">
      <x:c r="A448" s="226"/>
      <x:c r="B448" s="226"/>
      <x:c r="C448" s="226"/>
      <x:c r="D448" s="226"/>
      <x:c r="E448" s="226"/>
      <x:c r="F448" s="226"/>
      <x:c r="G448" s="226"/>
      <x:c r="H448" s="226"/>
      <x:c r="I448" s="226"/>
      <x:c r="J448" s="226"/>
      <x:c r="K448" s="226"/>
      <x:c r="L448" s="226"/>
      <x:c r="M448" s="226"/>
      <x:c r="N448" s="226"/>
      <x:c r="O448" s="226"/>
      <x:c r="P448" s="226"/>
      <x:c r="Q448" s="226"/>
      <x:c r="R448" s="226"/>
    </x:row>
    <x:row r="449">
      <x:c r="A449" s="226"/>
      <x:c r="B449" s="226"/>
      <x:c r="C449" s="226"/>
      <x:c r="D449" s="226"/>
      <x:c r="E449" s="226"/>
      <x:c r="F449" s="226"/>
      <x:c r="G449" s="226"/>
      <x:c r="H449" s="226"/>
      <x:c r="I449" s="226"/>
      <x:c r="J449" s="226"/>
      <x:c r="K449" s="226"/>
      <x:c r="L449" s="226"/>
      <x:c r="M449" s="226"/>
      <x:c r="N449" s="226"/>
      <x:c r="O449" s="226"/>
      <x:c r="P449" s="226"/>
      <x:c r="Q449" s="226"/>
      <x:c r="R449" s="226"/>
    </x:row>
    <x:row r="450">
      <x:c r="A450" s="226"/>
      <x:c r="B450" s="226"/>
      <x:c r="C450" s="226"/>
      <x:c r="D450" s="226"/>
      <x:c r="E450" s="226"/>
      <x:c r="F450" s="226"/>
      <x:c r="G450" s="226"/>
      <x:c r="H450" s="226"/>
      <x:c r="I450" s="226"/>
      <x:c r="J450" s="226"/>
      <x:c r="K450" s="226"/>
      <x:c r="L450" s="226"/>
      <x:c r="M450" s="226"/>
      <x:c r="N450" s="226"/>
      <x:c r="O450" s="226"/>
      <x:c r="P450" s="226"/>
      <x:c r="Q450" s="226"/>
      <x:c r="R450" s="226"/>
    </x:row>
    <x:row r="451">
      <x:c r="A451" s="226"/>
      <x:c r="B451" s="226"/>
      <x:c r="C451" s="226"/>
      <x:c r="D451" s="226"/>
      <x:c r="E451" s="226"/>
      <x:c r="F451" s="226"/>
      <x:c r="G451" s="226"/>
      <x:c r="H451" s="226"/>
      <x:c r="I451" s="226"/>
      <x:c r="J451" s="226"/>
      <x:c r="K451" s="226"/>
      <x:c r="L451" s="226"/>
      <x:c r="M451" s="226"/>
      <x:c r="N451" s="226"/>
      <x:c r="O451" s="226"/>
      <x:c r="P451" s="226"/>
      <x:c r="Q451" s="226"/>
      <x:c r="R451" s="226"/>
    </x:row>
    <x:row r="452">
      <x:c r="A452" s="226"/>
      <x:c r="B452" s="226"/>
      <x:c r="C452" s="226"/>
      <x:c r="D452" s="226"/>
      <x:c r="E452" s="226"/>
      <x:c r="F452" s="226"/>
      <x:c r="G452" s="226"/>
      <x:c r="H452" s="226"/>
      <x:c r="I452" s="226"/>
      <x:c r="J452" s="226"/>
      <x:c r="K452" s="226"/>
      <x:c r="L452" s="226"/>
      <x:c r="M452" s="226"/>
      <x:c r="N452" s="226"/>
      <x:c r="O452" s="226"/>
      <x:c r="P452" s="226"/>
      <x:c r="Q452" s="226"/>
      <x:c r="R452" s="226"/>
    </x:row>
    <x:row r="453">
      <x:c r="A453" s="226"/>
      <x:c r="B453" s="226"/>
      <x:c r="C453" s="226"/>
      <x:c r="D453" s="226"/>
      <x:c r="E453" s="226"/>
      <x:c r="F453" s="226"/>
      <x:c r="G453" s="226"/>
      <x:c r="H453" s="226"/>
      <x:c r="I453" s="226"/>
      <x:c r="J453" s="226"/>
      <x:c r="K453" s="226"/>
      <x:c r="L453" s="226"/>
      <x:c r="M453" s="226"/>
      <x:c r="N453" s="226"/>
      <x:c r="O453" s="226"/>
      <x:c r="P453" s="226"/>
      <x:c r="Q453" s="226"/>
      <x:c r="R453" s="226"/>
    </x:row>
    <x:row r="454">
      <x:c r="A454" s="226"/>
      <x:c r="B454" s="226"/>
      <x:c r="C454" s="226"/>
      <x:c r="D454" s="226"/>
      <x:c r="E454" s="226"/>
      <x:c r="F454" s="226"/>
      <x:c r="G454" s="226"/>
      <x:c r="H454" s="226"/>
      <x:c r="I454" s="226"/>
      <x:c r="J454" s="226"/>
      <x:c r="K454" s="226"/>
      <x:c r="L454" s="226"/>
      <x:c r="M454" s="226"/>
      <x:c r="N454" s="226"/>
      <x:c r="O454" s="226"/>
      <x:c r="P454" s="226"/>
      <x:c r="Q454" s="226"/>
      <x:c r="R454" s="226"/>
    </x:row>
    <x:row r="455">
      <x:c r="A455" s="226"/>
      <x:c r="B455" s="226"/>
      <x:c r="C455" s="226"/>
      <x:c r="D455" s="226"/>
      <x:c r="E455" s="226"/>
      <x:c r="F455" s="226"/>
      <x:c r="G455" s="226"/>
      <x:c r="H455" s="226"/>
      <x:c r="I455" s="226"/>
      <x:c r="J455" s="226"/>
      <x:c r="K455" s="226"/>
      <x:c r="L455" s="226"/>
      <x:c r="M455" s="226"/>
      <x:c r="N455" s="226"/>
      <x:c r="O455" s="226"/>
      <x:c r="P455" s="226"/>
      <x:c r="Q455" s="226"/>
      <x:c r="R455" s="226"/>
    </x:row>
    <x:row r="456">
      <x:c r="A456" s="226"/>
      <x:c r="B456" s="226"/>
      <x:c r="C456" s="226"/>
      <x:c r="D456" s="226"/>
      <x:c r="E456" s="226"/>
      <x:c r="F456" s="226"/>
      <x:c r="G456" s="226"/>
      <x:c r="H456" s="226"/>
      <x:c r="I456" s="226"/>
      <x:c r="J456" s="226"/>
      <x:c r="K456" s="226"/>
      <x:c r="L456" s="226"/>
      <x:c r="M456" s="226"/>
      <x:c r="N456" s="226"/>
      <x:c r="O456" s="226"/>
      <x:c r="P456" s="226"/>
      <x:c r="Q456" s="226"/>
      <x:c r="R456" s="226"/>
    </x:row>
    <x:row r="457">
      <x:c r="A457" s="226"/>
      <x:c r="B457" s="226"/>
      <x:c r="C457" s="226"/>
      <x:c r="D457" s="226"/>
      <x:c r="E457" s="226"/>
      <x:c r="F457" s="226"/>
      <x:c r="G457" s="226"/>
      <x:c r="H457" s="226"/>
      <x:c r="I457" s="226"/>
      <x:c r="J457" s="226"/>
      <x:c r="K457" s="226"/>
      <x:c r="L457" s="226"/>
      <x:c r="M457" s="226"/>
      <x:c r="N457" s="226"/>
      <x:c r="O457" s="226"/>
      <x:c r="P457" s="226"/>
      <x:c r="Q457" s="226"/>
      <x:c r="R457" s="226"/>
    </x:row>
    <x:row r="458">
      <x:c r="A458" s="226"/>
      <x:c r="B458" s="226"/>
      <x:c r="C458" s="226"/>
      <x:c r="D458" s="226"/>
      <x:c r="E458" s="226"/>
      <x:c r="F458" s="226"/>
      <x:c r="G458" s="226"/>
      <x:c r="H458" s="226"/>
      <x:c r="I458" s="226"/>
      <x:c r="J458" s="226"/>
      <x:c r="K458" s="226"/>
      <x:c r="L458" s="226"/>
      <x:c r="M458" s="226"/>
      <x:c r="N458" s="226"/>
      <x:c r="O458" s="226"/>
      <x:c r="P458" s="226"/>
      <x:c r="Q458" s="226"/>
      <x:c r="R458" s="226"/>
    </x:row>
    <x:row r="459">
      <x:c r="A459" s="226"/>
      <x:c r="B459" s="226"/>
      <x:c r="C459" s="226"/>
      <x:c r="D459" s="226"/>
      <x:c r="E459" s="226"/>
      <x:c r="F459" s="226"/>
      <x:c r="G459" s="226"/>
      <x:c r="H459" s="226"/>
      <x:c r="I459" s="226"/>
      <x:c r="J459" s="226"/>
      <x:c r="K459" s="226"/>
      <x:c r="L459" s="226"/>
      <x:c r="M459" s="226"/>
      <x:c r="N459" s="226"/>
      <x:c r="O459" s="226"/>
      <x:c r="P459" s="226"/>
      <x:c r="Q459" s="226"/>
      <x:c r="R459" s="226"/>
    </x:row>
    <x:row r="460">
      <x:c r="A460" s="226"/>
      <x:c r="B460" s="226"/>
      <x:c r="C460" s="226"/>
      <x:c r="D460" s="226"/>
      <x:c r="E460" s="226"/>
      <x:c r="F460" s="226"/>
      <x:c r="G460" s="226"/>
      <x:c r="H460" s="226"/>
      <x:c r="I460" s="226"/>
      <x:c r="J460" s="226"/>
      <x:c r="K460" s="226"/>
      <x:c r="L460" s="226"/>
      <x:c r="M460" s="226"/>
      <x:c r="N460" s="226"/>
      <x:c r="O460" s="226"/>
      <x:c r="P460" s="226"/>
      <x:c r="Q460" s="226"/>
      <x:c r="R460" s="226"/>
    </x:row>
    <x:row r="461">
      <x:c r="A461" s="226"/>
      <x:c r="B461" s="226"/>
      <x:c r="C461" s="226"/>
      <x:c r="D461" s="226"/>
      <x:c r="E461" s="226"/>
      <x:c r="F461" s="226"/>
      <x:c r="G461" s="226"/>
      <x:c r="H461" s="226"/>
      <x:c r="I461" s="226"/>
      <x:c r="J461" s="226"/>
      <x:c r="K461" s="226"/>
      <x:c r="L461" s="226"/>
      <x:c r="M461" s="226"/>
      <x:c r="N461" s="226"/>
      <x:c r="O461" s="226"/>
      <x:c r="P461" s="226"/>
      <x:c r="Q461" s="226"/>
      <x:c r="R461" s="226"/>
    </x:row>
    <x:row r="462">
      <x:c r="A462" s="226"/>
      <x:c r="B462" s="226"/>
      <x:c r="C462" s="226"/>
      <x:c r="D462" s="226"/>
      <x:c r="E462" s="226"/>
      <x:c r="F462" s="226"/>
      <x:c r="G462" s="226"/>
      <x:c r="H462" s="226"/>
      <x:c r="I462" s="226"/>
      <x:c r="J462" s="226"/>
      <x:c r="K462" s="226"/>
      <x:c r="L462" s="226"/>
      <x:c r="M462" s="226"/>
      <x:c r="N462" s="226"/>
      <x:c r="O462" s="226"/>
      <x:c r="P462" s="226"/>
      <x:c r="Q462" s="226"/>
      <x:c r="R462" s="226"/>
    </x:row>
    <x:row r="463">
      <x:c r="A463" s="226"/>
      <x:c r="B463" s="226"/>
      <x:c r="C463" s="226"/>
      <x:c r="D463" s="226"/>
      <x:c r="E463" s="226"/>
      <x:c r="F463" s="226"/>
      <x:c r="G463" s="226"/>
      <x:c r="H463" s="226"/>
      <x:c r="I463" s="226"/>
      <x:c r="J463" s="226"/>
      <x:c r="K463" s="226"/>
      <x:c r="L463" s="226"/>
      <x:c r="M463" s="226"/>
      <x:c r="N463" s="226"/>
      <x:c r="O463" s="226"/>
      <x:c r="P463" s="226"/>
      <x:c r="Q463" s="226"/>
      <x:c r="R463" s="226"/>
    </x:row>
    <x:row r="464">
      <x:c r="A464" s="226"/>
      <x:c r="B464" s="226"/>
      <x:c r="C464" s="226"/>
      <x:c r="D464" s="226"/>
      <x:c r="E464" s="226"/>
      <x:c r="F464" s="226"/>
      <x:c r="G464" s="226"/>
      <x:c r="H464" s="226"/>
      <x:c r="I464" s="226"/>
      <x:c r="J464" s="226"/>
      <x:c r="K464" s="226"/>
      <x:c r="L464" s="226"/>
      <x:c r="M464" s="226"/>
      <x:c r="N464" s="226"/>
      <x:c r="O464" s="226"/>
      <x:c r="P464" s="226"/>
      <x:c r="Q464" s="226"/>
      <x:c r="R464" s="226"/>
    </x:row>
    <x:row r="465">
      <x:c r="A465" s="226"/>
      <x:c r="B465" s="226"/>
      <x:c r="C465" s="226"/>
      <x:c r="D465" s="226"/>
      <x:c r="E465" s="226"/>
      <x:c r="F465" s="226"/>
      <x:c r="G465" s="226"/>
      <x:c r="H465" s="226"/>
      <x:c r="I465" s="226"/>
      <x:c r="J465" s="226"/>
      <x:c r="K465" s="226"/>
      <x:c r="L465" s="226"/>
      <x:c r="M465" s="226"/>
      <x:c r="N465" s="226"/>
      <x:c r="O465" s="226"/>
      <x:c r="P465" s="226"/>
      <x:c r="Q465" s="226"/>
      <x:c r="R465" s="226"/>
    </x:row>
    <x:row r="466">
      <x:c r="A466" s="226"/>
      <x:c r="B466" s="226"/>
      <x:c r="C466" s="226"/>
      <x:c r="D466" s="226"/>
      <x:c r="E466" s="226"/>
      <x:c r="F466" s="226"/>
      <x:c r="G466" s="226"/>
      <x:c r="H466" s="226"/>
      <x:c r="I466" s="226"/>
      <x:c r="J466" s="226"/>
      <x:c r="K466" s="226"/>
      <x:c r="L466" s="226"/>
      <x:c r="M466" s="226"/>
      <x:c r="N466" s="226"/>
      <x:c r="O466" s="226"/>
      <x:c r="P466" s="226"/>
      <x:c r="Q466" s="226"/>
      <x:c r="R466" s="226"/>
    </x:row>
    <x:row r="467">
      <x:c r="A467" s="226"/>
      <x:c r="B467" s="226"/>
      <x:c r="C467" s="226"/>
      <x:c r="D467" s="226"/>
      <x:c r="E467" s="226"/>
      <x:c r="F467" s="226"/>
      <x:c r="G467" s="226"/>
      <x:c r="H467" s="226"/>
      <x:c r="I467" s="226"/>
      <x:c r="J467" s="226"/>
      <x:c r="K467" s="226"/>
      <x:c r="L467" s="226"/>
      <x:c r="M467" s="226"/>
      <x:c r="N467" s="226"/>
      <x:c r="O467" s="226"/>
      <x:c r="P467" s="226"/>
      <x:c r="Q467" s="226"/>
      <x:c r="R467" s="226"/>
    </x:row>
    <x:row r="468">
      <x:c r="A468" s="226"/>
      <x:c r="B468" s="226"/>
      <x:c r="C468" s="226"/>
      <x:c r="D468" s="226"/>
      <x:c r="E468" s="226"/>
      <x:c r="F468" s="226"/>
      <x:c r="G468" s="226"/>
      <x:c r="H468" s="226"/>
      <x:c r="I468" s="226"/>
      <x:c r="J468" s="226"/>
      <x:c r="K468" s="226"/>
      <x:c r="L468" s="226"/>
      <x:c r="M468" s="226"/>
      <x:c r="N468" s="226"/>
      <x:c r="O468" s="226"/>
      <x:c r="P468" s="226"/>
      <x:c r="Q468" s="226"/>
      <x:c r="R468" s="226"/>
    </x:row>
    <x:row r="469">
      <x:c r="A469" s="226"/>
      <x:c r="B469" s="226"/>
      <x:c r="C469" s="226"/>
      <x:c r="D469" s="226"/>
      <x:c r="E469" s="226"/>
      <x:c r="F469" s="226"/>
      <x:c r="G469" s="226"/>
      <x:c r="H469" s="226"/>
      <x:c r="I469" s="226"/>
      <x:c r="J469" s="226"/>
      <x:c r="K469" s="226"/>
      <x:c r="L469" s="226"/>
      <x:c r="M469" s="226"/>
      <x:c r="N469" s="226"/>
      <x:c r="O469" s="226"/>
      <x:c r="P469" s="226"/>
      <x:c r="Q469" s="226"/>
      <x:c r="R469" s="226"/>
    </x:row>
    <x:row r="470">
      <x:c r="A470" s="226"/>
      <x:c r="B470" s="226"/>
      <x:c r="C470" s="226"/>
      <x:c r="D470" s="226"/>
      <x:c r="E470" s="226"/>
      <x:c r="F470" s="226"/>
      <x:c r="G470" s="226"/>
      <x:c r="H470" s="226"/>
      <x:c r="I470" s="226"/>
      <x:c r="J470" s="226"/>
      <x:c r="K470" s="226"/>
      <x:c r="L470" s="226"/>
      <x:c r="M470" s="226"/>
      <x:c r="N470" s="226"/>
      <x:c r="O470" s="226"/>
      <x:c r="P470" s="226"/>
      <x:c r="Q470" s="226"/>
      <x:c r="R470" s="226"/>
    </x:row>
    <x:row r="471">
      <x:c r="A471" s="226"/>
      <x:c r="B471" s="226"/>
      <x:c r="C471" s="226"/>
      <x:c r="D471" s="226"/>
      <x:c r="E471" s="226"/>
      <x:c r="F471" s="226"/>
      <x:c r="G471" s="226"/>
      <x:c r="H471" s="226"/>
      <x:c r="I471" s="226"/>
      <x:c r="J471" s="226"/>
      <x:c r="K471" s="226"/>
      <x:c r="L471" s="226"/>
      <x:c r="M471" s="226"/>
      <x:c r="N471" s="226"/>
      <x:c r="O471" s="226"/>
      <x:c r="P471" s="226"/>
      <x:c r="Q471" s="226"/>
      <x:c r="R471" s="226"/>
    </x:row>
    <x:row r="472">
      <x:c r="A472" s="226"/>
      <x:c r="B472" s="226"/>
      <x:c r="C472" s="226"/>
      <x:c r="D472" s="226"/>
      <x:c r="E472" s="226"/>
      <x:c r="F472" s="226"/>
      <x:c r="G472" s="226"/>
      <x:c r="H472" s="226"/>
      <x:c r="I472" s="226"/>
      <x:c r="J472" s="226"/>
      <x:c r="K472" s="226"/>
      <x:c r="L472" s="226"/>
      <x:c r="M472" s="226"/>
      <x:c r="N472" s="226"/>
      <x:c r="O472" s="226"/>
      <x:c r="P472" s="226"/>
      <x:c r="Q472" s="226"/>
      <x:c r="R472" s="226"/>
    </x:row>
    <x:row r="473">
      <x:c r="A473" s="226"/>
      <x:c r="B473" s="226"/>
      <x:c r="C473" s="226"/>
      <x:c r="D473" s="226"/>
      <x:c r="E473" s="226"/>
      <x:c r="F473" s="226"/>
      <x:c r="G473" s="226"/>
      <x:c r="H473" s="226"/>
      <x:c r="I473" s="226"/>
      <x:c r="J473" s="226"/>
      <x:c r="K473" s="226"/>
      <x:c r="L473" s="226"/>
      <x:c r="M473" s="226"/>
      <x:c r="N473" s="226"/>
      <x:c r="O473" s="226"/>
      <x:c r="P473" s="226"/>
      <x:c r="Q473" s="226"/>
      <x:c r="R473" s="226"/>
    </x:row>
    <x:row r="474">
      <x:c r="A474" s="226"/>
      <x:c r="B474" s="226"/>
      <x:c r="C474" s="226"/>
      <x:c r="D474" s="226"/>
      <x:c r="E474" s="226"/>
      <x:c r="F474" s="226"/>
      <x:c r="G474" s="226"/>
      <x:c r="H474" s="226"/>
      <x:c r="I474" s="226"/>
      <x:c r="J474" s="226"/>
      <x:c r="K474" s="226"/>
      <x:c r="L474" s="226"/>
      <x:c r="M474" s="226"/>
      <x:c r="N474" s="226"/>
      <x:c r="O474" s="226"/>
      <x:c r="P474" s="226"/>
      <x:c r="Q474" s="226"/>
      <x:c r="R474" s="226"/>
    </x:row>
    <x:row r="475">
      <x:c r="A475" s="226"/>
      <x:c r="B475" s="226"/>
      <x:c r="C475" s="226"/>
      <x:c r="D475" s="226"/>
      <x:c r="E475" s="226"/>
      <x:c r="F475" s="226"/>
      <x:c r="G475" s="226"/>
      <x:c r="H475" s="226"/>
      <x:c r="I475" s="226"/>
      <x:c r="J475" s="226"/>
      <x:c r="K475" s="226"/>
      <x:c r="L475" s="226"/>
      <x:c r="M475" s="226"/>
      <x:c r="N475" s="226"/>
      <x:c r="O475" s="226"/>
      <x:c r="P475" s="226"/>
      <x:c r="Q475" s="226"/>
      <x:c r="R475" s="226"/>
    </x:row>
    <x:row r="476">
      <x:c r="A476" s="226"/>
      <x:c r="B476" s="226"/>
      <x:c r="C476" s="226"/>
      <x:c r="D476" s="226"/>
      <x:c r="E476" s="226"/>
      <x:c r="F476" s="226"/>
      <x:c r="G476" s="226"/>
      <x:c r="H476" s="226"/>
      <x:c r="I476" s="226"/>
      <x:c r="J476" s="226"/>
      <x:c r="K476" s="226"/>
      <x:c r="L476" s="226"/>
      <x:c r="M476" s="226"/>
      <x:c r="N476" s="226"/>
      <x:c r="O476" s="226"/>
      <x:c r="P476" s="226"/>
      <x:c r="Q476" s="226"/>
      <x:c r="R476" s="226"/>
    </x:row>
    <x:row r="477">
      <x:c r="A477" s="226"/>
      <x:c r="B477" s="226"/>
      <x:c r="C477" s="226"/>
      <x:c r="D477" s="226"/>
      <x:c r="E477" s="226"/>
      <x:c r="F477" s="226"/>
      <x:c r="G477" s="226"/>
      <x:c r="H477" s="226"/>
      <x:c r="I477" s="226"/>
      <x:c r="J477" s="226"/>
      <x:c r="K477" s="226"/>
      <x:c r="L477" s="226"/>
      <x:c r="M477" s="226"/>
      <x:c r="N477" s="226"/>
      <x:c r="O477" s="226"/>
      <x:c r="P477" s="226"/>
      <x:c r="Q477" s="226"/>
      <x:c r="R477" s="226"/>
    </x:row>
    <x:row r="478">
      <x:c r="A478" s="226"/>
      <x:c r="B478" s="226"/>
      <x:c r="C478" s="226"/>
      <x:c r="D478" s="226"/>
      <x:c r="E478" s="226"/>
      <x:c r="F478" s="226"/>
      <x:c r="G478" s="226"/>
      <x:c r="H478" s="226"/>
      <x:c r="I478" s="226"/>
      <x:c r="J478" s="226"/>
      <x:c r="K478" s="226"/>
      <x:c r="L478" s="226"/>
      <x:c r="M478" s="226"/>
      <x:c r="N478" s="226"/>
      <x:c r="O478" s="226"/>
      <x:c r="P478" s="226"/>
      <x:c r="Q478" s="226"/>
      <x:c r="R478" s="226"/>
    </x:row>
    <x:row r="479">
      <x:c r="A479" s="226"/>
      <x:c r="B479" s="226"/>
      <x:c r="C479" s="226"/>
      <x:c r="D479" s="226"/>
      <x:c r="E479" s="226"/>
      <x:c r="F479" s="226"/>
      <x:c r="G479" s="226"/>
      <x:c r="H479" s="226"/>
      <x:c r="I479" s="226"/>
      <x:c r="J479" s="226"/>
      <x:c r="K479" s="226"/>
      <x:c r="L479" s="226"/>
      <x:c r="M479" s="226"/>
      <x:c r="N479" s="226"/>
      <x:c r="O479" s="226"/>
      <x:c r="P479" s="226"/>
      <x:c r="Q479" s="226"/>
      <x:c r="R479" s="226"/>
    </x:row>
    <x:row r="480">
      <x:c r="A480" s="226"/>
      <x:c r="B480" s="226"/>
      <x:c r="C480" s="226"/>
      <x:c r="D480" s="226"/>
      <x:c r="E480" s="226"/>
      <x:c r="F480" s="226"/>
      <x:c r="G480" s="226"/>
      <x:c r="H480" s="226"/>
      <x:c r="I480" s="226"/>
      <x:c r="J480" s="226"/>
      <x:c r="K480" s="226"/>
      <x:c r="L480" s="226"/>
      <x:c r="M480" s="226"/>
      <x:c r="N480" s="226"/>
      <x:c r="O480" s="226"/>
      <x:c r="P480" s="226"/>
      <x:c r="Q480" s="226"/>
      <x:c r="R480" s="226"/>
    </x:row>
    <x:row r="481">
      <x:c r="A481" s="226"/>
      <x:c r="B481" s="226"/>
      <x:c r="C481" s="226"/>
      <x:c r="D481" s="226"/>
      <x:c r="E481" s="226"/>
      <x:c r="F481" s="226"/>
      <x:c r="G481" s="226"/>
      <x:c r="H481" s="226"/>
      <x:c r="I481" s="226"/>
      <x:c r="J481" s="226"/>
      <x:c r="K481" s="226"/>
      <x:c r="L481" s="226"/>
      <x:c r="M481" s="226"/>
      <x:c r="N481" s="226"/>
      <x:c r="O481" s="226"/>
      <x:c r="P481" s="226"/>
      <x:c r="Q481" s="226"/>
      <x:c r="R481" s="226"/>
    </x:row>
    <x:row r="482">
      <x:c r="A482" s="226"/>
      <x:c r="B482" s="226"/>
      <x:c r="C482" s="226"/>
      <x:c r="D482" s="226"/>
      <x:c r="E482" s="226"/>
      <x:c r="F482" s="226"/>
      <x:c r="G482" s="226"/>
      <x:c r="H482" s="226"/>
      <x:c r="I482" s="226"/>
      <x:c r="J482" s="226"/>
      <x:c r="K482" s="226"/>
      <x:c r="L482" s="226"/>
      <x:c r="M482" s="226"/>
      <x:c r="N482" s="226"/>
      <x:c r="O482" s="226"/>
      <x:c r="P482" s="226"/>
      <x:c r="Q482" s="226"/>
      <x:c r="R482" s="226"/>
    </x:row>
    <x:row r="483">
      <x:c r="A483" s="226"/>
      <x:c r="B483" s="226"/>
      <x:c r="C483" s="226"/>
      <x:c r="D483" s="226"/>
      <x:c r="E483" s="226"/>
      <x:c r="F483" s="226"/>
      <x:c r="G483" s="226"/>
      <x:c r="H483" s="226"/>
      <x:c r="I483" s="226"/>
      <x:c r="J483" s="226"/>
      <x:c r="K483" s="226"/>
      <x:c r="L483" s="226"/>
      <x:c r="M483" s="226"/>
      <x:c r="N483" s="226"/>
      <x:c r="O483" s="226"/>
      <x:c r="P483" s="226"/>
      <x:c r="Q483" s="226"/>
      <x:c r="R483" s="226"/>
    </x:row>
    <x:row r="484">
      <x:c r="A484" s="226"/>
      <x:c r="B484" s="226"/>
      <x:c r="C484" s="226"/>
      <x:c r="D484" s="226"/>
      <x:c r="E484" s="226"/>
      <x:c r="F484" s="226"/>
      <x:c r="G484" s="226"/>
      <x:c r="H484" s="226"/>
      <x:c r="I484" s="226"/>
      <x:c r="J484" s="226"/>
      <x:c r="K484" s="226"/>
      <x:c r="L484" s="226"/>
      <x:c r="M484" s="226"/>
      <x:c r="N484" s="226"/>
      <x:c r="O484" s="226"/>
      <x:c r="P484" s="226"/>
      <x:c r="Q484" s="226"/>
      <x:c r="R484" s="226"/>
    </x:row>
    <x:row r="485">
      <x:c r="A485" s="226"/>
      <x:c r="B485" s="226"/>
      <x:c r="C485" s="226"/>
      <x:c r="D485" s="226"/>
      <x:c r="E485" s="226"/>
      <x:c r="F485" s="226"/>
      <x:c r="G485" s="226"/>
      <x:c r="H485" s="226"/>
      <x:c r="I485" s="226"/>
      <x:c r="J485" s="226"/>
      <x:c r="K485" s="226"/>
      <x:c r="L485" s="226"/>
      <x:c r="M485" s="226"/>
      <x:c r="N485" s="226"/>
      <x:c r="O485" s="226"/>
      <x:c r="P485" s="226"/>
      <x:c r="Q485" s="226"/>
      <x:c r="R485" s="226"/>
    </x:row>
    <x:row r="486">
      <x:c r="A486" s="226"/>
      <x:c r="B486" s="226"/>
      <x:c r="C486" s="226"/>
      <x:c r="D486" s="226"/>
      <x:c r="E486" s="226"/>
      <x:c r="F486" s="226"/>
      <x:c r="G486" s="226"/>
      <x:c r="H486" s="226"/>
      <x:c r="I486" s="226"/>
      <x:c r="J486" s="226"/>
      <x:c r="K486" s="226"/>
      <x:c r="L486" s="226"/>
      <x:c r="M486" s="226"/>
      <x:c r="N486" s="226"/>
      <x:c r="O486" s="226"/>
      <x:c r="P486" s="226"/>
      <x:c r="Q486" s="226"/>
      <x:c r="R486" s="226"/>
    </x:row>
    <x:row r="487">
      <x:c r="A487" s="226"/>
      <x:c r="B487" s="226"/>
      <x:c r="C487" s="226"/>
      <x:c r="D487" s="226"/>
      <x:c r="E487" s="226"/>
      <x:c r="F487" s="226"/>
      <x:c r="G487" s="226"/>
      <x:c r="H487" s="226"/>
      <x:c r="I487" s="226"/>
      <x:c r="J487" s="226"/>
      <x:c r="K487" s="226"/>
      <x:c r="L487" s="226"/>
      <x:c r="M487" s="226"/>
      <x:c r="N487" s="226"/>
      <x:c r="O487" s="226"/>
      <x:c r="P487" s="226"/>
      <x:c r="Q487" s="226"/>
      <x:c r="R487" s="226"/>
    </x:row>
    <x:row r="488">
      <x:c r="A488" s="226"/>
      <x:c r="B488" s="226"/>
      <x:c r="C488" s="226"/>
      <x:c r="D488" s="226"/>
      <x:c r="E488" s="226"/>
      <x:c r="F488" s="226"/>
      <x:c r="G488" s="226"/>
      <x:c r="H488" s="226"/>
      <x:c r="I488" s="226"/>
      <x:c r="J488" s="226"/>
      <x:c r="K488" s="226"/>
      <x:c r="L488" s="226"/>
      <x:c r="M488" s="226"/>
      <x:c r="N488" s="226"/>
      <x:c r="O488" s="226"/>
      <x:c r="P488" s="226"/>
      <x:c r="Q488" s="226"/>
      <x:c r="R488" s="226"/>
    </x:row>
    <x:row r="489">
      <x:c r="A489" s="226"/>
      <x:c r="B489" s="226"/>
      <x:c r="C489" s="226"/>
      <x:c r="D489" s="226"/>
      <x:c r="E489" s="226"/>
      <x:c r="F489" s="226"/>
      <x:c r="G489" s="226"/>
      <x:c r="H489" s="226"/>
      <x:c r="I489" s="226"/>
      <x:c r="J489" s="226"/>
      <x:c r="K489" s="226"/>
      <x:c r="L489" s="226"/>
      <x:c r="M489" s="226"/>
      <x:c r="N489" s="226"/>
      <x:c r="O489" s="226"/>
      <x:c r="P489" s="226"/>
      <x:c r="Q489" s="226"/>
      <x:c r="R489" s="226"/>
    </x:row>
    <x:row r="490">
      <x:c r="A490" s="226"/>
      <x:c r="B490" s="226"/>
      <x:c r="C490" s="226"/>
      <x:c r="D490" s="226"/>
      <x:c r="E490" s="226"/>
      <x:c r="F490" s="226"/>
      <x:c r="G490" s="226"/>
      <x:c r="H490" s="226"/>
      <x:c r="I490" s="226"/>
      <x:c r="J490" s="226"/>
      <x:c r="K490" s="226"/>
      <x:c r="L490" s="226"/>
      <x:c r="M490" s="226"/>
      <x:c r="N490" s="226"/>
      <x:c r="O490" s="226"/>
      <x:c r="P490" s="226"/>
      <x:c r="Q490" s="226"/>
      <x:c r="R490" s="226"/>
    </x:row>
    <x:row r="491">
      <x:c r="A491" s="226"/>
      <x:c r="B491" s="226"/>
      <x:c r="C491" s="226"/>
      <x:c r="D491" s="226"/>
      <x:c r="E491" s="226"/>
      <x:c r="F491" s="226"/>
      <x:c r="G491" s="226"/>
      <x:c r="H491" s="226"/>
      <x:c r="I491" s="226"/>
      <x:c r="J491" s="226"/>
      <x:c r="K491" s="226"/>
      <x:c r="L491" s="226"/>
      <x:c r="M491" s="226"/>
      <x:c r="N491" s="226"/>
      <x:c r="O491" s="226"/>
      <x:c r="P491" s="226"/>
      <x:c r="Q491" s="226"/>
      <x:c r="R491" s="226"/>
    </x:row>
    <x:row r="492">
      <x:c r="A492" s="226"/>
      <x:c r="B492" s="226"/>
      <x:c r="C492" s="226"/>
      <x:c r="D492" s="226"/>
      <x:c r="E492" s="226"/>
      <x:c r="F492" s="226"/>
      <x:c r="G492" s="226"/>
      <x:c r="H492" s="226"/>
      <x:c r="I492" s="226"/>
      <x:c r="J492" s="226"/>
      <x:c r="K492" s="226"/>
      <x:c r="L492" s="226"/>
      <x:c r="M492" s="226"/>
      <x:c r="N492" s="226"/>
      <x:c r="O492" s="226"/>
      <x:c r="P492" s="226"/>
      <x:c r="Q492" s="226"/>
      <x:c r="R492" s="226"/>
    </x:row>
    <x:row r="493">
      <x:c r="A493" s="226"/>
      <x:c r="B493" s="226"/>
      <x:c r="C493" s="226"/>
      <x:c r="D493" s="226"/>
      <x:c r="E493" s="226"/>
      <x:c r="F493" s="226"/>
      <x:c r="G493" s="226"/>
      <x:c r="H493" s="226"/>
      <x:c r="I493" s="226"/>
      <x:c r="J493" s="226"/>
      <x:c r="K493" s="226"/>
      <x:c r="L493" s="226"/>
      <x:c r="M493" s="226"/>
      <x:c r="N493" s="226"/>
      <x:c r="O493" s="226"/>
      <x:c r="P493" s="226"/>
      <x:c r="Q493" s="226"/>
      <x:c r="R493" s="226"/>
    </x:row>
    <x:row r="494">
      <x:c r="A494" s="226"/>
      <x:c r="B494" s="226"/>
      <x:c r="C494" s="226"/>
      <x:c r="D494" s="226"/>
      <x:c r="E494" s="226"/>
      <x:c r="F494" s="226"/>
      <x:c r="G494" s="226"/>
      <x:c r="H494" s="226"/>
      <x:c r="I494" s="226"/>
      <x:c r="J494" s="226"/>
      <x:c r="K494" s="226"/>
      <x:c r="L494" s="226"/>
      <x:c r="M494" s="226"/>
      <x:c r="N494" s="226"/>
      <x:c r="O494" s="226"/>
      <x:c r="P494" s="226"/>
      <x:c r="Q494" s="226"/>
      <x:c r="R494" s="226"/>
    </x:row>
    <x:row r="495">
      <x:c r="A495" s="226"/>
      <x:c r="B495" s="226"/>
      <x:c r="C495" s="226"/>
      <x:c r="D495" s="226"/>
      <x:c r="E495" s="226"/>
      <x:c r="F495" s="226"/>
      <x:c r="G495" s="226"/>
      <x:c r="H495" s="226"/>
      <x:c r="I495" s="226"/>
      <x:c r="J495" s="226"/>
      <x:c r="K495" s="226"/>
      <x:c r="L495" s="226"/>
      <x:c r="M495" s="226"/>
      <x:c r="N495" s="226"/>
      <x:c r="O495" s="226"/>
      <x:c r="P495" s="226"/>
      <x:c r="Q495" s="226"/>
      <x:c r="R495" s="226"/>
    </x:row>
    <x:row r="496">
      <x:c r="A496" s="226"/>
      <x:c r="B496" s="226"/>
      <x:c r="C496" s="226"/>
      <x:c r="D496" s="226"/>
      <x:c r="E496" s="226"/>
      <x:c r="F496" s="226"/>
      <x:c r="G496" s="226"/>
      <x:c r="H496" s="226"/>
      <x:c r="I496" s="226"/>
      <x:c r="J496" s="226"/>
      <x:c r="K496" s="226"/>
      <x:c r="L496" s="226"/>
      <x:c r="M496" s="226"/>
      <x:c r="N496" s="226"/>
      <x:c r="O496" s="226"/>
      <x:c r="P496" s="226"/>
      <x:c r="Q496" s="226"/>
      <x:c r="R496" s="226"/>
    </x:row>
    <x:row r="497">
      <x:c r="A497" s="226"/>
      <x:c r="B497" s="226"/>
      <x:c r="C497" s="226"/>
      <x:c r="D497" s="226"/>
      <x:c r="E497" s="226"/>
      <x:c r="F497" s="226"/>
      <x:c r="G497" s="226"/>
      <x:c r="H497" s="226"/>
      <x:c r="I497" s="226"/>
      <x:c r="J497" s="226"/>
      <x:c r="K497" s="226"/>
      <x:c r="L497" s="226"/>
      <x:c r="M497" s="226"/>
      <x:c r="N497" s="226"/>
      <x:c r="O497" s="226"/>
      <x:c r="P497" s="226"/>
      <x:c r="Q497" s="226"/>
      <x:c r="R497" s="226"/>
    </x:row>
    <x:row r="498">
      <x:c r="A498" s="226"/>
      <x:c r="B498" s="226"/>
      <x:c r="C498" s="226"/>
      <x:c r="D498" s="226"/>
      <x:c r="E498" s="226"/>
      <x:c r="F498" s="226"/>
      <x:c r="G498" s="226"/>
      <x:c r="H498" s="226"/>
      <x:c r="I498" s="226"/>
      <x:c r="J498" s="226"/>
      <x:c r="K498" s="226"/>
      <x:c r="L498" s="226"/>
      <x:c r="M498" s="226"/>
      <x:c r="N498" s="226"/>
      <x:c r="O498" s="226"/>
      <x:c r="P498" s="226"/>
      <x:c r="Q498" s="226"/>
      <x:c r="R498" s="226"/>
    </x:row>
    <x:row r="499">
      <x:c r="A499" s="226"/>
      <x:c r="B499" s="226"/>
      <x:c r="C499" s="226"/>
      <x:c r="D499" s="226"/>
      <x:c r="E499" s="226"/>
      <x:c r="F499" s="226"/>
      <x:c r="G499" s="226"/>
      <x:c r="H499" s="226"/>
      <x:c r="I499" s="226"/>
      <x:c r="J499" s="226"/>
      <x:c r="K499" s="226"/>
      <x:c r="L499" s="226"/>
      <x:c r="M499" s="226"/>
      <x:c r="N499" s="226"/>
      <x:c r="O499" s="226"/>
      <x:c r="P499" s="226"/>
      <x:c r="Q499" s="226"/>
      <x:c r="R499" s="226"/>
    </x:row>
    <x:row r="500">
      <x:c r="A500" s="226"/>
      <x:c r="B500" s="226"/>
      <x:c r="C500" s="226"/>
      <x:c r="D500" s="226"/>
      <x:c r="E500" s="226"/>
      <x:c r="F500" s="226"/>
      <x:c r="G500" s="226"/>
      <x:c r="H500" s="226"/>
      <x:c r="I500" s="226"/>
      <x:c r="J500" s="226"/>
      <x:c r="K500" s="226"/>
      <x:c r="L500" s="226"/>
      <x:c r="M500" s="226"/>
      <x:c r="N500" s="226"/>
      <x:c r="O500" s="226"/>
      <x:c r="P500" s="226"/>
      <x:c r="Q500" s="226"/>
      <x:c r="R500" s="226"/>
    </x:row>
    <x:row r="501">
      <x:c r="A501" s="226"/>
      <x:c r="B501" s="226"/>
      <x:c r="C501" s="226"/>
      <x:c r="D501" s="226"/>
      <x:c r="E501" s="226"/>
      <x:c r="F501" s="226"/>
      <x:c r="G501" s="226"/>
      <x:c r="H501" s="226"/>
      <x:c r="I501" s="226"/>
      <x:c r="J501" s="226"/>
      <x:c r="K501" s="226"/>
      <x:c r="L501" s="226"/>
      <x:c r="M501" s="226"/>
      <x:c r="N501" s="226"/>
      <x:c r="O501" s="226"/>
      <x:c r="P501" s="226"/>
      <x:c r="Q501" s="226"/>
      <x:c r="R501" s="226"/>
    </x:row>
    <x:row r="502">
      <x:c r="A502" s="226"/>
      <x:c r="B502" s="226"/>
      <x:c r="C502" s="226"/>
      <x:c r="D502" s="226"/>
      <x:c r="E502" s="226"/>
      <x:c r="F502" s="226"/>
      <x:c r="G502" s="226"/>
      <x:c r="H502" s="226"/>
      <x:c r="I502" s="226"/>
      <x:c r="J502" s="226"/>
      <x:c r="K502" s="226"/>
      <x:c r="L502" s="226"/>
      <x:c r="M502" s="226"/>
      <x:c r="N502" s="226"/>
      <x:c r="O502" s="226"/>
      <x:c r="P502" s="226"/>
      <x:c r="Q502" s="226"/>
      <x:c r="R502" s="226"/>
    </x:row>
    <x:row r="503">
      <x:c r="A503" s="226"/>
      <x:c r="B503" s="226"/>
      <x:c r="C503" s="226"/>
      <x:c r="D503" s="226"/>
      <x:c r="E503" s="226"/>
      <x:c r="F503" s="226"/>
      <x:c r="G503" s="226"/>
      <x:c r="H503" s="226"/>
      <x:c r="I503" s="226"/>
      <x:c r="J503" s="226"/>
      <x:c r="K503" s="226"/>
      <x:c r="L503" s="226"/>
      <x:c r="M503" s="226"/>
      <x:c r="N503" s="226"/>
      <x:c r="O503" s="226"/>
      <x:c r="P503" s="226"/>
      <x:c r="Q503" s="226"/>
      <x:c r="R503" s="226"/>
    </x:row>
    <x:row r="504">
      <x:c r="A504" s="226"/>
      <x:c r="B504" s="226"/>
      <x:c r="C504" s="226"/>
      <x:c r="D504" s="226"/>
      <x:c r="E504" s="226"/>
      <x:c r="F504" s="226"/>
      <x:c r="G504" s="226"/>
      <x:c r="H504" s="226"/>
      <x:c r="I504" s="226"/>
      <x:c r="J504" s="226"/>
      <x:c r="K504" s="226"/>
      <x:c r="L504" s="226"/>
      <x:c r="M504" s="226"/>
      <x:c r="N504" s="226"/>
      <x:c r="O504" s="226"/>
      <x:c r="P504" s="226"/>
      <x:c r="Q504" s="226"/>
      <x:c r="R504" s="226"/>
    </x:row>
    <x:row r="505">
      <x:c r="A505" s="226"/>
      <x:c r="B505" s="226"/>
      <x:c r="C505" s="226"/>
      <x:c r="D505" s="226"/>
      <x:c r="E505" s="226"/>
      <x:c r="F505" s="226"/>
      <x:c r="G505" s="226"/>
      <x:c r="H505" s="226"/>
      <x:c r="I505" s="226"/>
      <x:c r="J505" s="226"/>
      <x:c r="K505" s="226"/>
      <x:c r="L505" s="226"/>
      <x:c r="M505" s="226"/>
      <x:c r="N505" s="226"/>
      <x:c r="O505" s="226"/>
      <x:c r="P505" s="226"/>
      <x:c r="Q505" s="226"/>
      <x:c r="R505" s="226"/>
    </x:row>
    <x:row r="506">
      <x:c r="A506" s="226"/>
      <x:c r="B506" s="226"/>
      <x:c r="C506" s="226"/>
      <x:c r="D506" s="226"/>
      <x:c r="E506" s="226"/>
      <x:c r="F506" s="226"/>
      <x:c r="G506" s="226"/>
      <x:c r="H506" s="226"/>
      <x:c r="I506" s="226"/>
      <x:c r="J506" s="226"/>
      <x:c r="K506" s="226"/>
      <x:c r="L506" s="226"/>
      <x:c r="M506" s="226"/>
      <x:c r="N506" s="226"/>
      <x:c r="O506" s="226"/>
      <x:c r="P506" s="226"/>
      <x:c r="Q506" s="226"/>
      <x:c r="R506" s="226"/>
    </x:row>
  </x:sheetData>
  <x:dataValidations count="4">
    <x:dataValidation type="list" sqref="E7:E506">
      <x:formula1>"Legal entity,Reserve use,Borrowing,Refinancing,Sale or transfer,Partnership,Affordability,Resident consultation,Board policy,Other"</x:formula1>
    </x:dataValidation>
    <x:dataValidation type="list" sqref="I7:I506">
      <x:formula1>"Yes,No,Unknown"</x:formula1>
    </x:dataValidation>
    <x:dataValidation type="list" sqref="O7:O506">
      <x:formula1>"Not reviewed,Under review,Verified,Legal review required,Exception accepted"</x:formula1>
    </x:dataValidation>
    <x:dataValidation type="list" sqref="R7:R506">
      <x:formula1>"Draft,Approved,Not yet written"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Sensitivity assumptions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Illustrative portfolio stresses. Assumptions are editable and must be approved before customer-facing use.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BLUE — analyst inputs. These tests support screening, not transaction underwriting.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— analyst inputs. These tests support screening, not transaction underwriting.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 ht="34" customHeight="1">
      <x:c r="A6" s="223" t="str">
        <x:v>Scenario_ID *</x:v>
      </x:c>
      <x:c r="B6" s="223" t="str">
        <x:v>Scenario_Name *</x:v>
      </x:c>
      <x:c r="C6" s="223" t="str">
        <x:v>Apply_to_Fiscal_Year *</x:v>
      </x:c>
      <x:c r="D6" s="223" t="str">
        <x:v>Revenue_Change</x:v>
      </x:c>
      <x:c r="E6" s="223" t="str">
        <x:v>OPEX_Change</x:v>
      </x:c>
      <x:c r="F6" s="223" t="str">
        <x:v>Debt_Service_Change</x:v>
      </x:c>
      <x:c r="G6" s="223" t="str">
        <x:v>Subsidy_Loss</x:v>
      </x:c>
      <x:c r="H6" s="223" t="str">
        <x:v>Additional_Cash_Need</x:v>
      </x:c>
      <x:c r="I6" s="223" t="str">
        <x:v>Target_DSCR *</x:v>
      </x:c>
      <x:c r="J6" s="223" t="str">
        <x:v>Review_Status *</x:v>
      </x:c>
      <x:c r="K6" s="223" t="str">
        <x:v>Notes</x:v>
      </x:c>
    </x:row>
    <x:row r="7">
      <x:c r="A7" s="230" t="str">
        <x:v>SENS-BASE</x:v>
      </x:c>
      <x:c r="B7" s="230" t="str">
        <x:v>Base</x:v>
      </x:c>
      <x:c r="C7" s="230" t="str">
        <x:f>IF('02_DISPLAY_CONFIG'!$B$12="","",'02_DISPLAY_CONFIG'!$B$12)</x:f>
        <x:v>2029-2030</x:v>
      </x:c>
      <x:c r="D7" s="278" t="n">
        <x:v>0</x:v>
      </x:c>
      <x:c r="E7" s="278" t="n">
        <x:v>0</x:v>
      </x:c>
      <x:c r="F7" s="278" t="n">
        <x:v>0</x:v>
      </x:c>
      <x:c r="G7" s="278" t="n">
        <x:v>0</x:v>
      </x:c>
      <x:c r="H7" s="232" t="n">
        <x:v>0</x:v>
      </x:c>
      <x:c r="I7" s="279" t="n">
        <x:f>'02_DISPLAY_CONFIG'!$B$16</x:f>
        <x:v>1.2</x:v>
      </x:c>
      <x:c r="J7" s="230" t="str">
        <x:v>Draft</x:v>
      </x:c>
      <x:c r="K7" s="230" t="str">
        <x:v>Uses the organization's submitted plan.</x:v>
      </x:c>
    </x:row>
    <x:row r="8">
      <x:c r="A8" s="230" t="str">
        <x:v>SENS-MODERATE</x:v>
      </x:c>
      <x:c r="B8" s="230" t="str">
        <x:v>Moderate</x:v>
      </x:c>
      <x:c r="C8" s="230" t="str">
        <x:f>IF('02_DISPLAY_CONFIG'!$B$12="","",'02_DISPLAY_CONFIG'!$B$12)</x:f>
        <x:v>2029-2030</x:v>
      </x:c>
      <x:c r="D8" s="278" t="n">
        <x:v>-0.05</x:v>
      </x:c>
      <x:c r="E8" s="278" t="n">
        <x:v>0.05</x:v>
      </x:c>
      <x:c r="F8" s="278" t="n">
        <x:v>0.1</x:v>
      </x:c>
      <x:c r="G8" s="278" t="n">
        <x:v>0.5</x:v>
      </x:c>
      <x:c r="H8" s="232" t="n">
        <x:v>0</x:v>
      </x:c>
      <x:c r="I8" s="279" t="n">
        <x:f>'02_DISPLAY_CONFIG'!$B$16</x:f>
        <x:v>1.2</x:v>
      </x:c>
      <x:c r="J8" s="230" t="str">
        <x:v>Draft</x:v>
      </x:c>
      <x:c r="K8" s="230" t="str">
        <x:v>Illustrative. Analyst must confirm.</x:v>
      </x:c>
    </x:row>
    <x:row r="9">
      <x:c r="A9" s="230" t="str">
        <x:v>SENS-SEVERE</x:v>
      </x:c>
      <x:c r="B9" s="230" t="str">
        <x:v>Severe</x:v>
      </x:c>
      <x:c r="C9" s="230" t="str">
        <x:f>IF('02_DISPLAY_CONFIG'!$B$12="","",'02_DISPLAY_CONFIG'!$B$12)</x:f>
        <x:v>2029-2030</x:v>
      </x:c>
      <x:c r="D9" s="278" t="n">
        <x:v>-0.1</x:v>
      </x:c>
      <x:c r="E9" s="278" t="n">
        <x:v>0.1</x:v>
      </x:c>
      <x:c r="F9" s="278" t="n">
        <x:v>0.2</x:v>
      </x:c>
      <x:c r="G9" s="278" t="n">
        <x:v>1</x:v>
      </x:c>
      <x:c r="H9" s="232" t="n">
        <x:v>0</x:v>
      </x:c>
      <x:c r="I9" s="279" t="n">
        <x:f>'02_DISPLAY_CONFIG'!$B$16</x:f>
        <x:v>1.2</x:v>
      </x:c>
      <x:c r="J9" s="230" t="str">
        <x:v>Draft</x:v>
      </x:c>
      <x:c r="K9" s="230" t="str">
        <x:v>Illustrative. Analyst must confirm.</x:v>
      </x:c>
    </x:row>
    <x:row r="10">
      <x:c r="A10" s="230"/>
      <x:c r="B10" s="230"/>
      <x:c r="C10" s="230"/>
      <x:c r="D10" s="230"/>
      <x:c r="E10" s="230"/>
      <x:c r="F10" s="230"/>
      <x:c r="G10" s="230"/>
      <x:c r="H10" s="230"/>
      <x:c r="I10" s="230"/>
      <x:c r="J10" s="230"/>
      <x:c r="K10" s="230"/>
    </x:row>
    <x:row r="11">
      <x:c r="A11" s="230"/>
      <x:c r="B11" s="230"/>
      <x:c r="C11" s="230"/>
      <x:c r="D11" s="230"/>
      <x:c r="E11" s="230"/>
      <x:c r="F11" s="230"/>
      <x:c r="G11" s="230"/>
      <x:c r="H11" s="230"/>
      <x:c r="I11" s="230"/>
      <x:c r="J11" s="230"/>
      <x:c r="K11" s="230"/>
    </x:row>
    <x:row r="12">
      <x:c r="A12" s="230"/>
      <x:c r="B12" s="230"/>
      <x:c r="C12" s="230"/>
      <x:c r="D12" s="230"/>
      <x:c r="E12" s="230"/>
      <x:c r="F12" s="230"/>
      <x:c r="G12" s="230"/>
      <x:c r="H12" s="230"/>
      <x:c r="I12" s="230"/>
      <x:c r="J12" s="230"/>
      <x:c r="K12" s="230"/>
    </x:row>
    <x:row r="13">
      <x:c r="A13" s="230"/>
      <x:c r="B13" s="230"/>
      <x:c r="C13" s="230"/>
      <x:c r="D13" s="230"/>
      <x:c r="E13" s="230"/>
      <x:c r="F13" s="230"/>
      <x:c r="G13" s="230"/>
      <x:c r="H13" s="230"/>
      <x:c r="I13" s="230"/>
      <x:c r="J13" s="230"/>
      <x:c r="K13" s="230"/>
    </x:row>
    <x:row r="14">
      <x:c r="A14" s="230"/>
      <x:c r="B14" s="230"/>
      <x:c r="C14" s="230"/>
      <x:c r="D14" s="230"/>
      <x:c r="E14" s="230"/>
      <x:c r="F14" s="230"/>
      <x:c r="G14" s="230"/>
      <x:c r="H14" s="230"/>
      <x:c r="I14" s="230"/>
      <x:c r="J14" s="230"/>
      <x:c r="K14" s="230"/>
    </x:row>
    <x:row r="15">
      <x:c r="A15" s="230"/>
      <x:c r="B15" s="230"/>
      <x:c r="C15" s="230"/>
      <x:c r="D15" s="230"/>
      <x:c r="E15" s="230"/>
      <x:c r="F15" s="230"/>
      <x:c r="G15" s="230"/>
      <x:c r="H15" s="230"/>
      <x:c r="I15" s="230"/>
      <x:c r="J15" s="230"/>
      <x:c r="K15" s="230"/>
    </x:row>
    <x:row r="16">
      <x:c r="A16" s="230"/>
      <x:c r="B16" s="230"/>
      <x:c r="C16" s="230"/>
      <x:c r="D16" s="230"/>
      <x:c r="E16" s="230"/>
      <x:c r="F16" s="230"/>
      <x:c r="G16" s="230"/>
      <x:c r="H16" s="230"/>
      <x:c r="I16" s="230"/>
      <x:c r="J16" s="230"/>
      <x:c r="K16" s="230"/>
    </x:row>
    <x:row r="17">
      <x:c r="A17" s="230"/>
      <x:c r="B17" s="230"/>
      <x:c r="C17" s="230"/>
      <x:c r="D17" s="230"/>
      <x:c r="E17" s="230"/>
      <x:c r="F17" s="230"/>
      <x:c r="G17" s="230"/>
      <x:c r="H17" s="230"/>
      <x:c r="I17" s="230"/>
      <x:c r="J17" s="230"/>
      <x:c r="K17" s="230"/>
    </x:row>
    <x:row r="18">
      <x:c r="A18" s="230"/>
      <x:c r="B18" s="230"/>
      <x:c r="C18" s="230"/>
      <x:c r="D18" s="230"/>
      <x:c r="E18" s="230"/>
      <x:c r="F18" s="230"/>
      <x:c r="G18" s="230"/>
      <x:c r="H18" s="230"/>
      <x:c r="I18" s="230"/>
      <x:c r="J18" s="230"/>
      <x:c r="K18" s="230"/>
    </x:row>
    <x:row r="19">
      <x:c r="A19" s="230"/>
      <x:c r="B19" s="230"/>
      <x:c r="C19" s="230"/>
      <x:c r="D19" s="230"/>
      <x:c r="E19" s="230"/>
      <x:c r="F19" s="230"/>
      <x:c r="G19" s="230"/>
      <x:c r="H19" s="230"/>
      <x:c r="I19" s="230"/>
      <x:c r="J19" s="230"/>
      <x:c r="K19" s="230"/>
    </x:row>
    <x:row r="20">
      <x:c r="A20" s="230"/>
      <x:c r="B20" s="230"/>
      <x:c r="C20" s="230"/>
      <x:c r="D20" s="230"/>
      <x:c r="E20" s="230"/>
      <x:c r="F20" s="230"/>
      <x:c r="G20" s="230"/>
      <x:c r="H20" s="230"/>
      <x:c r="I20" s="230"/>
      <x:c r="J20" s="230"/>
      <x:c r="K20" s="230"/>
    </x:row>
  </x:sheetData>
  <x:dataValidations count="1">
    <x:dataValidation type="list" sqref="J7:J20">
      <x:formula1>"Draft,Approved,Rejected"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RowHeight="15"/>
  <x:sheetData>
    <x:row r="1">
      <x:c r="A1" s="180" t="str">
        <x:v>Live sensitivity results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Formula-driven portfolio screening using the assumptions in 55_SENSITIVITY_INPUTS.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PURPLE — generated results. Do not overwrite.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81" t="str">
        <x:v>PURPLE — generated results. Do not overwrite.</x:v>
      </x:c>
      <x:c r="B5" s="281"/>
      <x:c r="C5" s="281"/>
      <x:c r="D5" s="281"/>
      <x:c r="E5" s="281"/>
      <x:c r="F5" s="281"/>
      <x:c r="G5" s="281"/>
      <x:c r="H5" s="281"/>
      <x:c r="I5" s="281"/>
      <x:c r="J5" s="281"/>
      <x:c r="K5" s="281"/>
      <x:c r="L5" s="281"/>
      <x:c r="M5" s="281"/>
      <x:c r="N5" s="281"/>
      <x:c r="O5" s="281"/>
      <x:c r="P5" s="281"/>
      <x:c r="Q5" s="281"/>
      <x:c r="R5" s="281"/>
      <x:c r="S5" s="281"/>
      <x:c r="T5" s="281"/>
      <x:c r="U5" s="281"/>
      <x:c r="V5" s="281"/>
      <x:c r="W5" s="281"/>
      <x:c r="X5" s="281"/>
      <x:c r="Y5" s="281"/>
      <x:c r="Z5" s="281"/>
    </x:row>
    <x:row r="6" ht="34" customHeight="1">
      <x:c r="A6" s="223" t="str">
        <x:v>Sensitivity_Result_ID *</x:v>
      </x:c>
      <x:c r="B6" s="223" t="str">
        <x:v>Scenario_ID *</x:v>
      </x:c>
      <x:c r="C6" s="223" t="str">
        <x:v>Scenario_Name *</x:v>
      </x:c>
      <x:c r="D6" s="223" t="str">
        <x:v>Fiscal_Year *</x:v>
      </x:c>
      <x:c r="E6" s="223" t="str">
        <x:v>Base_Revenue</x:v>
      </x:c>
      <x:c r="F6" s="223" t="str">
        <x:v>Base_OPEX</x:v>
      </x:c>
      <x:c r="G6" s="223" t="str">
        <x:v>Base_Debt_Service</x:v>
      </x:c>
      <x:c r="H6" s="223" t="str">
        <x:v>Base_Subsidy</x:v>
      </x:c>
      <x:c r="I6" s="223" t="str">
        <x:v>Stressed_Revenue</x:v>
      </x:c>
      <x:c r="J6" s="223" t="str">
        <x:v>Stressed_OPEX</x:v>
      </x:c>
      <x:c r="K6" s="223" t="str">
        <x:v>Stressed_Debt_Service</x:v>
      </x:c>
      <x:c r="L6" s="223" t="str">
        <x:v>Stressed_NOI</x:v>
      </x:c>
      <x:c r="M6" s="223" t="str">
        <x:v>Stressed_DSCR</x:v>
      </x:c>
      <x:c r="N6" s="223" t="str">
        <x:v>Required_NOI</x:v>
      </x:c>
      <x:c r="O6" s="223" t="str">
        <x:v>Coverage_Gap</x:v>
      </x:c>
      <x:c r="P6" s="223" t="str">
        <x:v>Cash_After_Debt</x:v>
      </x:c>
      <x:c r="Q6" s="223" t="str">
        <x:v>Risk_Result</x:v>
      </x:c>
      <x:c r="R6" s="223" t="str">
        <x:v>Value_State</x:v>
      </x:c>
    </x:row>
    <x:row r="7">
      <x:c r="A7" s="284" t="str">
        <x:f>IF(D7="","","SR-"&amp;B7&amp;"-"&amp;D7)</x:f>
        <x:v>SR-SENS-BASE-2029-2030</x:v>
      </x:c>
      <x:c r="B7" s="284" t="str">
        <x:f>'55_SENSITIVITY_INPUTS'!A7</x:f>
        <x:v>SENS-BASE</x:v>
      </x:c>
      <x:c r="C7" s="284" t="str">
        <x:f>'55_SENSITIVITY_INPUTS'!B7</x:f>
        <x:v>Base</x:v>
      </x:c>
      <x:c r="D7" s="284" t="str">
        <x:f>IF('55_SENSITIVITY_INPUTS'!C7="","",'55_SENSITIVITY_INPUTS'!C7)</x:f>
        <x:v>2029-2030</x:v>
      </x:c>
      <x:c r="E7" s="285" t="n">
        <x:f>IF(COUNTIFS('41_METRIC_RESULTS'!$S$7:$S$506,$D7,'41_METRIC_RESULTS'!$H$7:$H$506,"REVENUE",'41_METRIC_RESULTS'!$K$7:$K$506,"Available")=0,"",SUMIFS('41_METRIC_RESULTS'!$I$7:$I$506,'41_METRIC_RESULTS'!$S$7:$S$506,$D7,'41_METRIC_RESULTS'!$H$7:$H$506,"REVENUE",'41_METRIC_RESULTS'!$K$7:$K$506,"Available"))</x:f>
        <x:v>26628295.394337088</x:v>
      </x:c>
      <x:c r="F7" s="285" t="n">
        <x:f>IF(COUNTIFS('41_METRIC_RESULTS'!$S$7:$S$506,$D7,'41_METRIC_RESULTS'!$H$7:$H$506,"OPEX",'41_METRIC_RESULTS'!$K$7:$K$506,"Available")=0,"",SUMIFS('41_METRIC_RESULTS'!$I$7:$I$506,'41_METRIC_RESULTS'!$S$7:$S$506,$D7,'41_METRIC_RESULTS'!$H$7:$H$506,"OPEX",'41_METRIC_RESULTS'!$K$7:$K$506,"Available"))</x:f>
        <x:v>12953852.36590294</x:v>
      </x:c>
      <x:c r="G7" s="285" t="n">
        <x:f>IF(COUNTIFS('41_METRIC_RESULTS'!$S$7:$S$506,$D7,'41_METRIC_RESULTS'!$H$7:$H$506,"DEBT_SERVICE",'41_METRIC_RESULTS'!$K$7:$K$506,"Available")=0,"",SUMIFS('41_METRIC_RESULTS'!$I$7:$I$506,'41_METRIC_RESULTS'!$S$7:$S$506,$D7,'41_METRIC_RESULTS'!$H$7:$H$506,"DEBT_SERVICE",'41_METRIC_RESULTS'!$K$7:$K$506,"Available"))</x:f>
        <x:v>13731557</x:v>
      </x:c>
      <x:c r="H7" s="285" t="n">
        <x:f>IF(COUNTIFS('41_METRIC_RESULTS'!$S$7:$S$506,$D7,'41_METRIC_RESULTS'!$H$7:$H$506,"REV_SUBSIDY",'41_METRIC_RESULTS'!$K$7:$K$506,"Available")=0,0,SUMIFS('41_METRIC_RESULTS'!$I$7:$I$506,'41_METRIC_RESULTS'!$S$7:$S$506,$D7,'41_METRIC_RESULTS'!$H$7:$H$506,"REV_SUBSIDY",'41_METRIC_RESULTS'!$K$7:$K$506,"Available"))</x:f>
        <x:v>6586195.195624961</x:v>
      </x:c>
      <x:c r="I7" s="285" t="n">
        <x:f>IF(NOT(ISNUMBER(E7)),"",E7*(1+'55_SENSITIVITY_INPUTS'!D7)-H7*'55_SENSITIVITY_INPUTS'!G7)</x:f>
        <x:v>26628295.394337088</x:v>
      </x:c>
      <x:c r="J7" s="285" t="n">
        <x:f>IF(NOT(ISNUMBER(F7)),"",F7*(1+'55_SENSITIVITY_INPUTS'!E7))</x:f>
        <x:v>12953852.36590294</x:v>
      </x:c>
      <x:c r="K7" s="285" t="n">
        <x:f>IF(NOT(ISNUMBER(G7)),"",G7*(1+'55_SENSITIVITY_INPUTS'!F7))</x:f>
        <x:v>13731557</x:v>
      </x:c>
      <x:c r="L7" s="285" t="n">
        <x:f>IF(OR(NOT(ISNUMBER(I7)),NOT(ISNUMBER(J7))),"",I7-J7)</x:f>
        <x:v>13674443.028434148</x:v>
      </x:c>
      <x:c r="M7" s="286" t="n">
        <x:f>IF(OR(NOT(ISNUMBER(L7)),NOT(ISNUMBER(K7)),K7&lt;=0),"",L7/K7)</x:f>
        <x:v>0.9958406776765482</x:v>
      </x:c>
      <x:c r="N7" s="285" t="n">
        <x:f>IF(NOT(ISNUMBER(K7)),"",K7*'55_SENSITIVITY_INPUTS'!I7)</x:f>
        <x:v>16477868.399999999</x:v>
      </x:c>
      <x:c r="O7" s="285" t="n">
        <x:f>IF(OR(NOT(ISNUMBER(N7)),NOT(ISNUMBER(L7))),"",N7-L7)</x:f>
        <x:v>2803425.3715658505</x:v>
      </x:c>
      <x:c r="P7" s="285" t="n">
        <x:f>IF(OR(NOT(ISNUMBER(L7)),NOT(ISNUMBER(K7))),"",L7-K7-'55_SENSITIVITY_INPUTS'!H7)</x:f>
        <x:v>-57113.97156585194</x:v>
      </x:c>
      <x:c r="Q7" s="284" t="str">
        <x:f>IF(NOT(ISNUMBER(M7)),"Data insufficient",IF(M7&lt;1,"Higher risk",IF(M7&lt;'55_SENSITIVITY_INPUTS'!I7,"Moderate risk","Lower risk")))</x:f>
        <x:v>Higher risk</x:v>
      </x:c>
      <x:c r="R7" s="284" t="str">
        <x:f>IF(OR(NOT(ISNUMBER(E7)),NOT(ISNUMBER(F7)),NOT(ISNUMBER(G7))),"Missing","Available")</x:f>
        <x:v>Available</x:v>
      </x:c>
    </x:row>
    <x:row r="8">
      <x:c r="A8" s="284" t="str">
        <x:f>IF(D8="","","SR-"&amp;B8&amp;"-"&amp;D8)</x:f>
        <x:v>SR-SENS-MODERATE-2029-2030</x:v>
      </x:c>
      <x:c r="B8" s="284" t="str">
        <x:f>'55_SENSITIVITY_INPUTS'!A8</x:f>
        <x:v>SENS-MODERATE</x:v>
      </x:c>
      <x:c r="C8" s="284" t="str">
        <x:f>'55_SENSITIVITY_INPUTS'!B8</x:f>
        <x:v>Moderate</x:v>
      </x:c>
      <x:c r="D8" s="284" t="str">
        <x:f>IF('55_SENSITIVITY_INPUTS'!C8="","",'55_SENSITIVITY_INPUTS'!C8)</x:f>
        <x:v>2029-2030</x:v>
      </x:c>
      <x:c r="E8" s="285" t="n">
        <x:f>IF(COUNTIFS('41_METRIC_RESULTS'!$S$7:$S$506,$D8,'41_METRIC_RESULTS'!$H$7:$H$506,"REVENUE",'41_METRIC_RESULTS'!$K$7:$K$506,"Available")=0,"",SUMIFS('41_METRIC_RESULTS'!$I$7:$I$506,'41_METRIC_RESULTS'!$S$7:$S$506,$D8,'41_METRIC_RESULTS'!$H$7:$H$506,"REVENUE",'41_METRIC_RESULTS'!$K$7:$K$506,"Available"))</x:f>
        <x:v>26628295.394337088</x:v>
      </x:c>
      <x:c r="F8" s="285" t="n">
        <x:f>IF(COUNTIFS('41_METRIC_RESULTS'!$S$7:$S$506,$D8,'41_METRIC_RESULTS'!$H$7:$H$506,"OPEX",'41_METRIC_RESULTS'!$K$7:$K$506,"Available")=0,"",SUMIFS('41_METRIC_RESULTS'!$I$7:$I$506,'41_METRIC_RESULTS'!$S$7:$S$506,$D8,'41_METRIC_RESULTS'!$H$7:$H$506,"OPEX",'41_METRIC_RESULTS'!$K$7:$K$506,"Available"))</x:f>
        <x:v>12953852.36590294</x:v>
      </x:c>
      <x:c r="G8" s="285" t="n">
        <x:f>IF(COUNTIFS('41_METRIC_RESULTS'!$S$7:$S$506,$D8,'41_METRIC_RESULTS'!$H$7:$H$506,"DEBT_SERVICE",'41_METRIC_RESULTS'!$K$7:$K$506,"Available")=0,"",SUMIFS('41_METRIC_RESULTS'!$I$7:$I$506,'41_METRIC_RESULTS'!$S$7:$S$506,$D8,'41_METRIC_RESULTS'!$H$7:$H$506,"DEBT_SERVICE",'41_METRIC_RESULTS'!$K$7:$K$506,"Available"))</x:f>
        <x:v>13731557</x:v>
      </x:c>
      <x:c r="H8" s="285" t="n">
        <x:f>IF(COUNTIFS('41_METRIC_RESULTS'!$S$7:$S$506,$D8,'41_METRIC_RESULTS'!$H$7:$H$506,"REV_SUBSIDY",'41_METRIC_RESULTS'!$K$7:$K$506,"Available")=0,0,SUMIFS('41_METRIC_RESULTS'!$I$7:$I$506,'41_METRIC_RESULTS'!$S$7:$S$506,$D8,'41_METRIC_RESULTS'!$H$7:$H$506,"REV_SUBSIDY",'41_METRIC_RESULTS'!$K$7:$K$506,"Available"))</x:f>
        <x:v>6586195.195624961</x:v>
      </x:c>
      <x:c r="I8" s="285" t="n">
        <x:f>IF(NOT(ISNUMBER(E8)),"",E8*(1+'55_SENSITIVITY_INPUTS'!D8)-H8*'55_SENSITIVITY_INPUTS'!G8)</x:f>
        <x:v>22003783.02680775</x:v>
      </x:c>
      <x:c r="J8" s="285" t="n">
        <x:f>IF(NOT(ISNUMBER(F8)),"",F8*(1+'55_SENSITIVITY_INPUTS'!E8))</x:f>
        <x:v>13601544.984198088</x:v>
      </x:c>
      <x:c r="K8" s="285" t="n">
        <x:f>IF(NOT(ISNUMBER(G8)),"",G8*(1+'55_SENSITIVITY_INPUTS'!F8))</x:f>
        <x:v>15104712.700000001</x:v>
      </x:c>
      <x:c r="L8" s="285" t="n">
        <x:f>IF(OR(NOT(ISNUMBER(I8)),NOT(ISNUMBER(J8))),"",I8-J8)</x:f>
        <x:v>8402238.042609664</x:v>
      </x:c>
      <x:c r="M8" s="286" t="n">
        <x:f>IF(OR(NOT(ISNUMBER(L8)),NOT(ISNUMBER(K8)),K8&lt;=0),"",L8/K8)</x:f>
        <x:v>0.5562659952221178</x:v>
      </x:c>
      <x:c r="N8" s="285" t="n">
        <x:f>IF(NOT(ISNUMBER(K8)),"",K8*'55_SENSITIVITY_INPUTS'!I8)</x:f>
        <x:v>18125655.240000002</x:v>
      </x:c>
      <x:c r="O8" s="285" t="n">
        <x:f>IF(OR(NOT(ISNUMBER(N8)),NOT(ISNUMBER(L8))),"",N8-L8)</x:f>
        <x:v>9723417.197390338</x:v>
      </x:c>
      <x:c r="P8" s="285" t="n">
        <x:f>IF(OR(NOT(ISNUMBER(L8)),NOT(ISNUMBER(K8))),"",L8-K8-'55_SENSITIVITY_INPUTS'!H8)</x:f>
        <x:v>-6702474.657390337</x:v>
      </x:c>
      <x:c r="Q8" s="284" t="str">
        <x:f>IF(NOT(ISNUMBER(M8)),"Data insufficient",IF(M8&lt;1,"Higher risk",IF(M8&lt;'55_SENSITIVITY_INPUTS'!I8,"Moderate risk","Lower risk")))</x:f>
        <x:v>Higher risk</x:v>
      </x:c>
      <x:c r="R8" s="284" t="str">
        <x:f>IF(OR(NOT(ISNUMBER(E8)),NOT(ISNUMBER(F8)),NOT(ISNUMBER(G8))),"Missing","Available")</x:f>
        <x:v>Available</x:v>
      </x:c>
    </x:row>
    <x:row r="9">
      <x:c r="A9" s="284" t="str">
        <x:f>IF(D9="","","SR-"&amp;B9&amp;"-"&amp;D9)</x:f>
        <x:v>SR-SENS-SEVERE-2029-2030</x:v>
      </x:c>
      <x:c r="B9" s="284" t="str">
        <x:f>'55_SENSITIVITY_INPUTS'!A9</x:f>
        <x:v>SENS-SEVERE</x:v>
      </x:c>
      <x:c r="C9" s="284" t="str">
        <x:f>'55_SENSITIVITY_INPUTS'!B9</x:f>
        <x:v>Severe</x:v>
      </x:c>
      <x:c r="D9" s="284" t="str">
        <x:f>IF('55_SENSITIVITY_INPUTS'!C9="","",'55_SENSITIVITY_INPUTS'!C9)</x:f>
        <x:v>2029-2030</x:v>
      </x:c>
      <x:c r="E9" s="285" t="n">
        <x:f>IF(COUNTIFS('41_METRIC_RESULTS'!$S$7:$S$506,$D9,'41_METRIC_RESULTS'!$H$7:$H$506,"REVENUE",'41_METRIC_RESULTS'!$K$7:$K$506,"Available")=0,"",SUMIFS('41_METRIC_RESULTS'!$I$7:$I$506,'41_METRIC_RESULTS'!$S$7:$S$506,$D9,'41_METRIC_RESULTS'!$H$7:$H$506,"REVENUE",'41_METRIC_RESULTS'!$K$7:$K$506,"Available"))</x:f>
        <x:v>26628295.394337088</x:v>
      </x:c>
      <x:c r="F9" s="285" t="n">
        <x:f>IF(COUNTIFS('41_METRIC_RESULTS'!$S$7:$S$506,$D9,'41_METRIC_RESULTS'!$H$7:$H$506,"OPEX",'41_METRIC_RESULTS'!$K$7:$K$506,"Available")=0,"",SUMIFS('41_METRIC_RESULTS'!$I$7:$I$506,'41_METRIC_RESULTS'!$S$7:$S$506,$D9,'41_METRIC_RESULTS'!$H$7:$H$506,"OPEX",'41_METRIC_RESULTS'!$K$7:$K$506,"Available"))</x:f>
        <x:v>12953852.36590294</x:v>
      </x:c>
      <x:c r="G9" s="285" t="n">
        <x:f>IF(COUNTIFS('41_METRIC_RESULTS'!$S$7:$S$506,$D9,'41_METRIC_RESULTS'!$H$7:$H$506,"DEBT_SERVICE",'41_METRIC_RESULTS'!$K$7:$K$506,"Available")=0,"",SUMIFS('41_METRIC_RESULTS'!$I$7:$I$506,'41_METRIC_RESULTS'!$S$7:$S$506,$D9,'41_METRIC_RESULTS'!$H$7:$H$506,"DEBT_SERVICE",'41_METRIC_RESULTS'!$K$7:$K$506,"Available"))</x:f>
        <x:v>13731557</x:v>
      </x:c>
      <x:c r="H9" s="285" t="n">
        <x:f>IF(COUNTIFS('41_METRIC_RESULTS'!$S$7:$S$506,$D9,'41_METRIC_RESULTS'!$H$7:$H$506,"REV_SUBSIDY",'41_METRIC_RESULTS'!$K$7:$K$506,"Available")=0,0,SUMIFS('41_METRIC_RESULTS'!$I$7:$I$506,'41_METRIC_RESULTS'!$S$7:$S$506,$D9,'41_METRIC_RESULTS'!$H$7:$H$506,"REV_SUBSIDY",'41_METRIC_RESULTS'!$K$7:$K$506,"Available"))</x:f>
        <x:v>6586195.195624961</x:v>
      </x:c>
      <x:c r="I9" s="285" t="n">
        <x:f>IF(NOT(ISNUMBER(E9)),"",E9*(1+'55_SENSITIVITY_INPUTS'!D9)-H9*'55_SENSITIVITY_INPUTS'!G9)</x:f>
        <x:v>17379270.659278423</x:v>
      </x:c>
      <x:c r="J9" s="285" t="n">
        <x:f>IF(NOT(ISNUMBER(F9)),"",F9*(1+'55_SENSITIVITY_INPUTS'!E9))</x:f>
        <x:v>14249237.602493236</x:v>
      </x:c>
      <x:c r="K9" s="285" t="n">
        <x:f>IF(NOT(ISNUMBER(G9)),"",G9*(1+'55_SENSITIVITY_INPUTS'!F9))</x:f>
        <x:v>16477868.399999999</x:v>
      </x:c>
      <x:c r="L9" s="285" t="n">
        <x:f>IF(OR(NOT(ISNUMBER(I9)),NOT(ISNUMBER(J9))),"",I9-J9)</x:f>
        <x:v>3130033.0567851868</x:v>
      </x:c>
      <x:c r="M9" s="286" t="n">
        <x:f>IF(OR(NOT(ISNUMBER(L9)),NOT(ISNUMBER(K9)),K9&lt;=0),"",L9/K9)</x:f>
        <x:v>0.18995375984342652</x:v>
      </x:c>
      <x:c r="N9" s="285" t="n">
        <x:f>IF(NOT(ISNUMBER(K9)),"",K9*'55_SENSITIVITY_INPUTS'!I9)</x:f>
        <x:v>19773442.08</x:v>
      </x:c>
      <x:c r="O9" s="285" t="n">
        <x:f>IF(OR(NOT(ISNUMBER(N9)),NOT(ISNUMBER(L9))),"",N9-L9)</x:f>
        <x:v>16643409.023214811</x:v>
      </x:c>
      <x:c r="P9" s="285" t="n">
        <x:f>IF(OR(NOT(ISNUMBER(L9)),NOT(ISNUMBER(K9))),"",L9-K9-'55_SENSITIVITY_INPUTS'!H9)</x:f>
        <x:v>-13347835.343214812</x:v>
      </x:c>
      <x:c r="Q9" s="284" t="str">
        <x:f>IF(NOT(ISNUMBER(M9)),"Data insufficient",IF(M9&lt;1,"Higher risk",IF(M9&lt;'55_SENSITIVITY_INPUTS'!I9,"Moderate risk","Lower risk")))</x:f>
        <x:v>Higher risk</x:v>
      </x:c>
      <x:c r="R9" s="284" t="str">
        <x:f>IF(OR(NOT(ISNUMBER(E9)),NOT(ISNUMBER(F9)),NOT(ISNUMBER(G9))),"Missing","Available")</x:f>
        <x:v>Available</x:v>
      </x:c>
    </x:row>
    <x:row r="10">
      <x:c r="A10" s="284"/>
      <x:c r="B10" s="284"/>
      <x:c r="C10" s="284"/>
      <x:c r="D10" s="284"/>
      <x:c r="E10" s="284"/>
      <x:c r="F10" s="284"/>
      <x:c r="G10" s="284"/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</x:row>
    <x:row r="11">
      <x:c r="A11" s="284"/>
      <x:c r="B11" s="284"/>
      <x:c r="C11" s="284"/>
      <x:c r="D11" s="284"/>
      <x:c r="E11" s="284"/>
      <x:c r="F11" s="284"/>
      <x:c r="G11" s="284"/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</x:row>
    <x:row r="12">
      <x:c r="A12" s="284"/>
      <x:c r="B12" s="284"/>
      <x:c r="C12" s="284"/>
      <x:c r="D12" s="284"/>
      <x:c r="E12" s="284"/>
      <x:c r="F12" s="284"/>
      <x:c r="G12" s="284"/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</x:row>
    <x:row r="13">
      <x:c r="A13" s="284"/>
      <x:c r="B13" s="284"/>
      <x:c r="C13" s="284"/>
      <x:c r="D13" s="284"/>
      <x:c r="E13" s="284"/>
      <x:c r="F13" s="284"/>
      <x:c r="G13" s="284"/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</x:row>
    <x:row r="14">
      <x:c r="A14" s="284"/>
      <x:c r="B14" s="284"/>
      <x:c r="C14" s="284"/>
      <x:c r="D14" s="284"/>
      <x:c r="E14" s="284"/>
      <x:c r="F14" s="284"/>
      <x:c r="G14" s="284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</x:row>
    <x:row r="16">
      <x:c r="A16" s="284"/>
      <x:c r="B16" s="284"/>
      <x:c r="C16" s="284"/>
      <x:c r="D16" s="284"/>
      <x:c r="E16" s="284"/>
      <x:c r="F16" s="284"/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8" hidden="0" customWidth="1"/>
    <x:col min="5" max="5" width="36" hidden="0" customWidth="1"/>
    <x:col min="6" max="6" width="14" hidden="0" customWidth="1"/>
    <x:col min="7" max="7" width="38" hidden="0" customWidth="1"/>
  </x:cols>
  <x:sheetData>
    <x:row r="1">
      <x:c r="A1" s="180" t="str">
        <x:v>Borrowing capacity screen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Four tests determine whether a preliminary borrowing amount can be stated. The lowest available test controls.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BLUE assumptions and PURPLE results. This is preliminary screening, not lender approval.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185" t="str">
        <x:v>BLUE assumptions and PURPLE results. This is preliminary screening, not lender approval.</x:v>
      </x:c>
      <x:c r="B5" s="185"/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</x:row>
    <x:row r="6">
      <x:c r="A6" s="187" t="str">
        <x:v>Editable assumption</x:v>
      </x:c>
      <x:c r="B6" s="187" t="str">
        <x:v>Value</x:v>
      </x:c>
      <x:c r="C6" s="187" t="str">
        <x:v>Unit</x:v>
      </x:c>
      <x:c r="D6" s="187" t="str">
        <x:v>Source or basis</x:v>
      </x:c>
      <x:c r="E6" s="187" t="str">
        <x:v>Review status</x:v>
      </x:c>
      <x:c r="F6" s="187" t="str">
        <x:v>Notes</x:v>
      </x:c>
    </x:row>
    <x:row r="7">
      <x:c r="A7" s="230" t="str">
        <x:v>Maximum LTV</x:v>
      </x:c>
      <x:c r="B7" s="278" t="n">
        <x:v>0.75</x:v>
      </x:c>
      <x:c r="C7" s="230" t="str">
        <x:v>Percent</x:v>
      </x:c>
      <x:c r="D7" s="230" t="str">
        <x:v>IREI screening assumption</x:v>
      </x:c>
      <x:c r="E7" s="230" t="str">
        <x:v>Draft</x:v>
      </x:c>
      <x:c r="F7" s="230" t="str">
        <x:v>Analyst must confirm against lender/program.</x:v>
      </x:c>
    </x:row>
    <x:row r="8">
      <x:c r="A8" s="230" t="str">
        <x:v>Interest rate</x:v>
      </x:c>
      <x:c r="B8" s="278" t="n">
        <x:v>0.06</x:v>
      </x:c>
      <x:c r="C8" s="230" t="str">
        <x:v>Percent</x:v>
      </x:c>
      <x:c r="D8" s="230" t="str">
        <x:v>IREI screening assumption</x:v>
      </x:c>
      <x:c r="E8" s="230" t="str">
        <x:v>Draft</x:v>
      </x:c>
      <x:c r="F8" s="230" t="str">
        <x:v>Illustrative only.</x:v>
      </x:c>
    </x:row>
    <x:row r="9">
      <x:c r="A9" s="230" t="str">
        <x:v>Amortization</x:v>
      </x:c>
      <x:c r="B9" s="230" t="n">
        <x:v>25</x:v>
      </x:c>
      <x:c r="C9" s="230" t="str">
        <x:v>Years</x:v>
      </x:c>
      <x:c r="D9" s="230" t="str">
        <x:v>IREI screening assumption</x:v>
      </x:c>
      <x:c r="E9" s="230" t="str">
        <x:v>Draft</x:v>
      </x:c>
      <x:c r="F9" s="230" t="str">
        <x:v>Illustrative only.</x:v>
      </x:c>
    </x:row>
    <x:row r="10">
      <x:c r="A10" s="230" t="str">
        <x:v>Minimum reserve floor</x:v>
      </x:c>
      <x:c r="B10" s="232"/>
      <x:c r="C10" s="230" t="str">
        <x:v>Currency</x:v>
      </x:c>
      <x:c r="D10" s="230" t="str">
        <x:v>Organization/board policy</x:v>
      </x:c>
      <x:c r="E10" s="230" t="str">
        <x:v>To confirm</x:v>
      </x:c>
      <x:c r="F10" s="230" t="str">
        <x:v>Do not assume zero.</x:v>
      </x:c>
    </x:row>
    <x:row r="11">
      <x:c r="A11" s="230" t="str">
        <x:v>Permission and control</x:v>
      </x:c>
      <x:c r="B11" s="230"/>
      <x:c r="C11" s="230" t="str">
        <x:v>Status</x:v>
      </x:c>
      <x:c r="D11" s="230" t="str">
        <x:v>Agreements and governance records</x:v>
      </x:c>
      <x:c r="E11" s="230" t="str">
        <x:v>To confirm</x:v>
      </x:c>
      <x:c r="F11" s="230" t="str">
        <x:v>Enter Permitted, Restricted or No data available.</x:v>
      </x:c>
    </x:row>
    <x:row r="12">
      <x:c r="A12" s="230" t="str">
        <x:v>Capacity fiscal year</x:v>
      </x:c>
      <x:c r="B12" s="230"/>
      <x:c r="C12" s="230" t="str">
        <x:v>Fiscal year</x:v>
      </x:c>
      <x:c r="D12" s="230" t="str">
        <x:v>Selected test year</x:v>
      </x:c>
      <x:c r="E12" s="230" t="str">
        <x:v>To confirm</x:v>
      </x:c>
      <x:c r="F12" s="230" t="str">
        <x:v>Usually current or stabilized year.</x:v>
      </x:c>
    </x:row>
    <x:row r="13">
      <x:c r="A13" s="230" t="str">
        <x:v>Annual debt constant</x:v>
      </x:c>
      <x:c r="B13" s="287" t="n">
        <x:v>0.0773</x:v>
      </x:c>
      <x:c r="C13" s="230" t="str">
        <x:v>Percent</x:v>
      </x:c>
      <x:c r="D13" s="230" t="str">
        <x:v>Derived screening assumption for 6% / 25 years</x:v>
      </x:c>
      <x:c r="E13" s="230" t="str">
        <x:v>Draft</x:v>
      </x:c>
      <x:c r="F13" s="230" t="str">
        <x:v>Analyst must replace with lender terms when available.</x:v>
      </x:c>
    </x:row>
    <x:row r="15">
      <x:c r="A15" s="187" t="str">
        <x:v>Capacity_Test_ID</x:v>
      </x:c>
      <x:c r="B15" s="187" t="str">
        <x:v>Test</x:v>
      </x:c>
      <x:c r="C15" s="187" t="str">
        <x:v>Calculated capacity</x:v>
      </x:c>
      <x:c r="D15" s="187" t="str">
        <x:v>Status</x:v>
      </x:c>
      <x:c r="E15" s="187" t="str">
        <x:v>What is required</x:v>
      </x:c>
      <x:c r="F15" s="187" t="str">
        <x:v>Controlling</x:v>
      </x:c>
      <x:c r="G15" s="187" t="str">
        <x:v>Notes</x:v>
      </x:c>
    </x:row>
    <x:row r="16">
      <x:c r="A16" s="284" t="str">
        <x:v>CAP-SECURITY</x:v>
      </x:c>
      <x:c r="B16" s="284" t="str">
        <x:v>Property security</x:v>
      </x:c>
      <x:c r="C16" s="285" t="str">
        <x:f>IF(COUNTIFS('31_PROPERTY_VALUE'!$B$7:$B$506,'01_ASSESSMENT'!$A$7,'31_PROPERTY_VALUE'!$Q$7:$Q$506,"Yes")=0,"",SUMPRODUCT(('31_PROPERTY_VALUE'!$B$7:$B$506='01_ASSESSMENT'!$A$7)*('31_PROPERTY_VALUE'!$Q$7:$Q$506="Yes")*(('31_PROPERTY_VALUE'!$F$7:$F$506*$B$7)-'31_PROPERTY_VALUE'!$J$7:$J$506)))</x:f>
      </x:c>
      <x:c r="D16" s="284" t="str">
        <x:f>IF(NOT(ISNUMBER(C16)),"No data available",IF(AND(A16="CAP-PERMISSION",C16=0),"Restricted","Available"))</x:f>
        <x:v>No data available</x:v>
      </x:c>
      <x:c r="E16" s="284" t="str">
        <x:v>Current appraisals and existing secured debt</x:v>
      </x:c>
      <x:c r="F16" s="284" t="str">
        <x:f>IF(NOT(ISNUMBER($C$20)),"No",IF(AND(C16&lt;&gt;"",C16=$C$20),"Yes","No"))</x:f>
        <x:v>No</x:v>
      </x:c>
      <x:c r="G16" s="284" t="str">
        <x:v>Lowest of value-based and other tests controls.</x:v>
      </x:c>
    </x:row>
    <x:row r="17">
      <x:c r="A17" s="284" t="str">
        <x:v>CAP-REPAY</x:v>
      </x:c>
      <x:c r="B17" s="284" t="str">
        <x:v>Ability to repay</x:v>
      </x:c>
      <x:c r="C17" s="285" t="str">
        <x:f>IF(OR(COUNTIFS('41_METRIC_RESULTS'!$S$7:$S$506,$B$12,'41_METRIC_RESULTS'!$H$7:$H$506,"DEBT_SERVICE",'41_METRIC_RESULTS'!$K$7:$K$506,"Available")=0,$B$12="",NOT(ISNUMBER($B$13)),$B$13&lt;=0),"",IF(COUNTIFS('41_METRIC_RESULTS'!$S$7:$S$506,$B$12,'41_METRIC_RESULTS'!$H$7:$H$506,"NOI",'41_METRIC_RESULTS'!$K$7:$K$506,"Available")=0,"",MAX(0,(SUMIFS('41_METRIC_RESULTS'!$I$7:$I$506,'41_METRIC_RESULTS'!$S$7:$S$506,$B$12,'41_METRIC_RESULTS'!$H$7:$H$506,"NOI",'41_METRIC_RESULTS'!$K$7:$K$506,"Available")/'02_DISPLAY_CONFIG'!$B$16-SUMIFS('41_METRIC_RESULTS'!$I$7:$I$506,'41_METRIC_RESULTS'!$S$7:$S$506,$B$12,'41_METRIC_RESULTS'!$H$7:$H$506,"DEBT_SERVICE",'41_METRIC_RESULTS'!$K$7:$K$506,"Available"))/$B$13)))</x:f>
      </x:c>
      <x:c r="D17" s="284" t="str">
        <x:f>IF(NOT(ISNUMBER(C17)),"No data available",IF(AND(A17="CAP-PERMISSION",C17=0),"Restricted","Available"))</x:f>
        <x:v>No data available</x:v>
      </x:c>
      <x:c r="E17" s="284" t="str">
        <x:v>NOI, debt service, rate and amortization</x:v>
      </x:c>
      <x:c r="F17" s="284" t="str">
        <x:f>IF(NOT(ISNUMBER($C$20)),"No",IF(AND(C17&lt;&gt;"",C17=$C$20),"Yes","No"))</x:f>
        <x:v>No</x:v>
      </x:c>
      <x:c r="G17" s="284" t="str">
        <x:v>Uses target DSCR.</x:v>
      </x:c>
    </x:row>
    <x:row r="18">
      <x:c r="A18" s="284" t="str">
        <x:v>CAP-PERMISSION</x:v>
      </x:c>
      <x:c r="B18" s="284" t="str">
        <x:v>Permission and control</x:v>
      </x:c>
      <x:c r="C18" s="284" t="str">
        <x:f>IF($B$11="Permitted",1,IF($B$11="Restricted",0,""))</x:f>
      </x:c>
      <x:c r="D18" s="284" t="str">
        <x:f>IF(NOT(ISNUMBER(C18)),"No data available",IF(AND(A18="CAP-PERMISSION",C18=0),"Restricted","Available"))</x:f>
        <x:v>No data available</x:v>
      </x:c>
      <x:c r="E18" s="284" t="str">
        <x:v>Agreements, bylaws and approvals</x:v>
      </x:c>
      <x:c r="F18" s="284" t="str">
        <x:f>IF(NOT(ISNUMBER($C$20)),"No",IF(AND(C18&lt;&gt;"",C18=$C$20),"Yes","No"))</x:f>
        <x:v>No</x:v>
      </x:c>
      <x:c r="G18" s="284" t="str">
        <x:v>A restriction blocks the preliminary amount.</x:v>
      </x:c>
    </x:row>
    <x:row r="19">
      <x:c r="A19" s="284" t="str">
        <x:v>CAP-LIQUIDITY</x:v>
      </x:c>
      <x:c r="B19" s="284" t="str">
        <x:v>Portfolio liquidity</x:v>
      </x:c>
      <x:c r="C19" s="285" t="str">
        <x:f>IF(OR($B$12="",NOT(ISNUMBER($B$10))),"",IF(COUNTIFS('41_METRIC_RESULTS'!$S$7:$S$506,$B$12,'41_METRIC_RESULTS'!$H$7:$H$506,"RESERVE_CLOSING",'41_METRIC_RESULTS'!$K$7:$K$506,"Available")=0,"",MAX(0,SUMIFS('41_METRIC_RESULTS'!$I$7:$I$506,'41_METRIC_RESULTS'!$S$7:$S$506,$B$12,'41_METRIC_RESULTS'!$H$7:$H$506,"RESERVE_CLOSING",'41_METRIC_RESULTS'!$K$7:$K$506,"Available")-$B$10)))</x:f>
      </x:c>
      <x:c r="D19" s="284" t="str">
        <x:f>IF(NOT(ISNUMBER(C19)),"No data available",IF(AND(A19="CAP-PERMISSION",C19=0),"Restricted","Available"))</x:f>
        <x:v>No data available</x:v>
      </x:c>
      <x:c r="E19" s="284" t="str">
        <x:v>Reserve balance and board-approved minimum floor</x:v>
      </x:c>
      <x:c r="F19" s="284" t="str">
        <x:f>IF(NOT(ISNUMBER($C$20)),"No",IF(AND(C19&lt;&gt;"",C19=$C$20),"Yes","No"))</x:f>
        <x:v>No</x:v>
      </x:c>
      <x:c r="G19" s="284" t="str">
        <x:v>Protects operating resilience.</x:v>
      </x:c>
    </x:row>
    <x:row r="20">
      <x:c r="A20" s="284" t="str">
        <x:v>CAP-SAFE</x:v>
      </x:c>
      <x:c r="B20" s="284" t="str">
        <x:v>Preliminary safe borrowing</x:v>
      </x:c>
      <x:c r="C20" s="285" t="str">
        <x:f>IF(OR(NOT(ISNUMBER(C16)),NOT(ISNUMBER(C17)),NOT(ISNUMBER(C18)),NOT(ISNUMBER(C19))),"",IF(C18=0,0,MIN(C16,C17,C19)))</x:f>
      </x:c>
      <x:c r="D20" s="284" t="str">
        <x:f>IF(NOT(ISNUMBER(C20)),"No data available",IF(AND(A20="CAP-PERMISSION",C20=0),"Restricted","Available"))</x:f>
        <x:v>No data available</x:v>
      </x:c>
      <x:c r="E20" s="284" t="str">
        <x:v>All four tests</x:v>
      </x:c>
      <x:c r="F20" s="284" t="str">
        <x:f>IF(NOT(ISNUMBER($C$20)),"No",IF(AND(C20&lt;&gt;"",C20=$C$20),"Yes","No"))</x:f>
        <x:v>No</x:v>
      </x:c>
      <x:c r="G20" s="284" t="str">
        <x:v>Minimum available capacity; no amount when a critical test is missing.</x:v>
      </x:c>
    </x:row>
  </x:sheetData>
  <x:dataValidations count="2">
    <x:dataValidation type="list" sqref="B11">
      <x:formula1>"Permitted,Restricted,No data available"</x:formula1>
    </x:dataValidation>
    <x:dataValidation type="list" sqref="E7:E13">
      <x:formula1>"Draft,Approved,To confirm"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8" max="18" width="60" hidden="0" customWidth="1"/>
    <x:col min="1" max="1" width="24" hidden="0" customWidth="1"/>
    <x:col min="2" max="2" width="32" hidden="0" customWidth="1"/>
    <x:col min="3" max="3" width="18" hidden="0" customWidth="1"/>
    <x:col min="4" max="4" width="34" hidden="0" customWidth="1"/>
    <x:col min="5" max="5" width="28" hidden="0" customWidth="1"/>
    <x:col min="6" max="6" width="28" hidden="0" customWidth="1"/>
  </x:cols>
  <x:sheetData>
    <x:row r="1">
      <x:c r="A1" s="180" t="str">
        <x:v>Option analysis and risks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  <x:c r="X1" s="180"/>
      <x:c r="Y1" s="180"/>
      <x:c r="Z1" s="180"/>
    </x:row>
    <x:row r="2">
      <x:c r="A2" s="181" t="str">
        <x:v>Screen each option against annual cash shortfall. Coverage gap at 1.20 remains separate. Amounts require permitted-use, timing and repayment review.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</x:row>
    <x:row r="4">
      <x:c r="A4" s="183" t="str">
        <x:v>ORANGE — analyst review. IREI compares options; management and boards decide.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  <x:c r="S4" s="183"/>
      <x:c r="T4" s="183"/>
      <x:c r="U4" s="183"/>
      <x:c r="V4" s="183"/>
      <x:c r="W4" s="183"/>
      <x:c r="X4" s="183"/>
      <x:c r="Y4" s="183"/>
      <x:c r="Z4" s="183"/>
    </x:row>
    <x:row r="5">
      <x:c r="A5" s="289" t="str">
        <x:v>ORANGE — analyst review. IREI compares options; management and boards decide.</x:v>
      </x:c>
      <x:c r="B5" s="289"/>
      <x:c r="C5" s="289"/>
      <x:c r="D5" s="289"/>
      <x:c r="E5" s="289"/>
      <x:c r="F5" s="289"/>
      <x:c r="G5" s="289"/>
      <x:c r="H5" s="289"/>
      <x:c r="I5" s="289"/>
      <x:c r="J5" s="289"/>
      <x:c r="K5" s="289"/>
      <x:c r="L5" s="289"/>
      <x:c r="M5" s="289"/>
      <x:c r="N5" s="289"/>
      <x:c r="O5" s="289"/>
      <x:c r="P5" s="289"/>
      <x:c r="Q5" s="289"/>
      <x:c r="R5" s="289"/>
      <x:c r="S5" s="289"/>
      <x:c r="T5" s="289"/>
      <x:c r="U5" s="289"/>
      <x:c r="V5" s="289"/>
      <x:c r="W5" s="289"/>
      <x:c r="X5" s="289"/>
      <x:c r="Y5" s="289"/>
      <x:c r="Z5" s="289"/>
    </x:row>
    <x:row r="6" ht="54" customHeight="1">
      <x:c r="A6" s="223" t="str">
        <x:v>Option_Analysis_ID *</x:v>
      </x:c>
      <x:c r="B6" s="223" t="str">
        <x:v>Option_Name *</x:v>
      </x:c>
      <x:c r="C6" s="223" t="str">
        <x:v>Fiscal_Year</x:v>
      </x:c>
      <x:c r="D6" s="223" t="str">
        <x:v>Cash_Available_or_Annual_Benefit</x:v>
      </x:c>
      <x:c r="E6" s="223" t="str">
        <x:v>Cash_Shortfall_Funded</x:v>
      </x:c>
      <x:c r="F6" s="223" t="str">
        <x:v>Residual_Cash_Shortfall</x:v>
      </x:c>
      <x:c r="G6" s="223" t="str">
        <x:v>Coverage_After</x:v>
      </x:c>
      <x:c r="H6" s="223" t="str">
        <x:v>Reserve_After</x:v>
      </x:c>
      <x:c r="I6" s="223" t="str">
        <x:v>Needs_First *</x:v>
      </x:c>
      <x:c r="J6" s="223" t="str">
        <x:v>What_It_Does</x:v>
      </x:c>
      <x:c r="K6" s="223" t="str">
        <x:v>Risks_Addressed</x:v>
      </x:c>
      <x:c r="L6" s="223" t="str">
        <x:v>Effect_On_Homes</x:v>
      </x:c>
      <x:c r="M6" s="223" t="str">
        <x:v>Effect_On_Affordability</x:v>
      </x:c>
      <x:c r="N6" s="223" t="str">
        <x:v>What_It_Risks *</x:v>
      </x:c>
      <x:c r="O6" s="223" t="str">
        <x:v>Draft_Method *</x:v>
      </x:c>
      <x:c r="P6" s="223" t="str">
        <x:v>Review_Status *</x:v>
      </x:c>
      <x:c r="Q6" s="223" t="str">
        <x:v>Management_Proposed *</x:v>
      </x:c>
      <x:c r="R6" s="223" t="str">
        <x:v>Notes</x:v>
      </x:c>
    </x:row>
    <x:row r="7" ht="90" customHeight="1">
      <x:c r="A7" s="292" t="str">
        <x:v>OA-RESERVE</x:v>
      </x:c>
      <x:c r="B7" s="292" t="str">
        <x:v>Use available reserve</x:v>
      </x:c>
      <x:c r="C7" s="292" t="str">
        <x:f>IF('02_DISPLAY_CONFIG'!$B$7="","",'02_DISPLAY_CONFIG'!$B$7)</x:f>
        <x:v>2026-2027</x:v>
      </x:c>
      <x:c r="D7" s="312"/>
      <x:c r="E7" s="293" t="str">
        <x:f>IF(OR(C7="",NOT(ISNUMBER(D7)),COUNTIFS('41_METRIC_RESULTS'!$S$7:$S$506,$C7,'41_METRIC_RESULTS'!$H$7:$H$506,"CASH_AFTER_DEBT",'41_METRIC_RESULTS'!$K$7:$K$506,"Available")=0),"",MIN(MAX(0,-SUMIFS('41_METRIC_RESULTS'!$I$7:$I$506,'41_METRIC_RESULTS'!$S$7:$S$506,$C7,'41_METRIC_RESULTS'!$H$7:$H$506,"CASH_AFTER_DEBT",'41_METRIC_RESULTS'!$K$7:$K$506,"Available")),MAX(0,D7)))</x:f>
      </x:c>
      <x:c r="F7" s="293" t="str">
        <x:f>IF(OR(C7="",NOT(ISNUMBER(D7)),COUNTIFS('41_METRIC_RESULTS'!$S$7:$S$506,$C7,'41_METRIC_RESULTS'!$H$7:$H$506,"CASH_AFTER_DEBT",'41_METRIC_RESULTS'!$K$7:$K$506,"Available")=0),"",MAX(0,MAX(0,-SUMIFS('41_METRIC_RESULTS'!$I$7:$I$506,'41_METRIC_RESULTS'!$S$7:$S$506,$C7,'41_METRIC_RESULTS'!$H$7:$H$506,"CASH_AFTER_DEBT",'41_METRIC_RESULTS'!$K$7:$K$506,"Available"))-MAX(0,D7)))</x:f>
      </x:c>
      <x:c r="G7" s="293"/>
      <x:c r="H7" s="293"/>
      <x:c r="I7" s="292" t="str">
        <x:v>Reserve policy and board limit</x:v>
      </x:c>
      <x:c r="J7" s="292"/>
      <x:c r="K7" s="292"/>
      <x:c r="L7" s="292" t="str">
        <x:v>No direct change</x:v>
      </x:c>
      <x:c r="M7" s="292" t="str">
        <x:v>No direct change</x:v>
      </x:c>
      <x:c r="N7" s="292" t="str">
        <x:v>Less liquidity</x:v>
      </x:c>
      <x:c r="O7" s="292" t="str">
        <x:v>Rule-Generated</x:v>
      </x:c>
      <x:c r="P7" s="292" t="str">
        <x:v>Draft</x:v>
      </x:c>
      <x:c r="Q7" s="292" t="str">
        <x:v>No</x:v>
      </x:c>
      <x:c r="R7" s="313" t="str">
        <x:v>Enter only reserve cash permitted for this use, after the board minimum and other commitments. Closing balance is not automatically spendable. Reserve use does not improve DSCR.</x:v>
      </x:c>
    </x:row>
    <x:row r="8" ht="90" customHeight="1">
      <x:c r="A8" s="292" t="str">
        <x:v>OA-SUBSIDY</x:v>
      </x:c>
      <x:c r="B8" s="292" t="str">
        <x:v>Confirm subsidy or support</x:v>
      </x:c>
      <x:c r="C8" s="292" t="str">
        <x:f>IF('02_DISPLAY_CONFIG'!$B$7="","",'02_DISPLAY_CONFIG'!$B$7)</x:f>
        <x:v>2026-2027</x:v>
      </x:c>
      <x:c r="D8" s="293" t="n">
        <x:f>IF(COUNTIFS('41_METRIC_RESULTS'!$S$7:$S$506,$C8,'41_METRIC_RESULTS'!$H$7:$H$506,"PLACEHOLDER_SUBSIDY",'41_METRIC_RESULTS'!$K$7:$K$506,"Available")=0,"",SUMIFS('41_METRIC_RESULTS'!$I$7:$I$506,'41_METRIC_RESULTS'!$S$7:$S$506,$C8,'41_METRIC_RESULTS'!$H$7:$H$506,"PLACEHOLDER_SUBSIDY",'41_METRIC_RESULTS'!$K$7:$K$506,"Available"))</x:f>
        <x:v>0</x:v>
      </x:c>
      <x:c r="E8" s="293" t="n">
        <x:f>IF(OR(C8="",NOT(ISNUMBER(D8)),COUNTIFS('41_METRIC_RESULTS'!$S$7:$S$506,$C8,'41_METRIC_RESULTS'!$H$7:$H$506,"CASH_EX_PLACEHOLDER",'41_METRIC_RESULTS'!$K$7:$K$506,"Available")=0),"",MIN(MAX(0,-SUMIFS('41_METRIC_RESULTS'!$I$7:$I$506,'41_METRIC_RESULTS'!$S$7:$S$506,$C8,'41_METRIC_RESULTS'!$H$7:$H$506,"CASH_EX_PLACEHOLDER",'41_METRIC_RESULTS'!$K$7:$K$506,"Available")),MAX(0,D8)))</x:f>
        <x:v>0</x:v>
      </x:c>
      <x:c r="F8" s="293" t="n">
        <x:f>IF(OR(C8="",NOT(ISNUMBER(D8)),COUNTIFS('41_METRIC_RESULTS'!$S$7:$S$506,$C8,'41_METRIC_RESULTS'!$H$7:$H$506,"CASH_EX_PLACEHOLDER",'41_METRIC_RESULTS'!$K$7:$K$506,"Available")=0),"",MAX(0,MAX(0,-SUMIFS('41_METRIC_RESULTS'!$I$7:$I$506,'41_METRIC_RESULTS'!$S$7:$S$506,$C8,'41_METRIC_RESULTS'!$H$7:$H$506,"CASH_EX_PLACEHOLDER",'41_METRIC_RESULTS'!$K$7:$K$506,"Available"))-MAX(0,D8)))</x:f>
        <x:v>0</x:v>
      </x:c>
      <x:c r="G8" s="293"/>
      <x:c r="H8" s="293"/>
      <x:c r="I8" s="292" t="str">
        <x:v>Written commitment</x:v>
      </x:c>
      <x:c r="J8" s="292"/>
      <x:c r="K8" s="292"/>
      <x:c r="L8" s="292" t="str">
        <x:v>Supports planned homes</x:v>
      </x:c>
      <x:c r="M8" s="292" t="str">
        <x:v>Depends on program terms</x:v>
      </x:c>
      <x:c r="N8" s="292" t="str">
        <x:v>Support may be reduced or declined</x:v>
      </x:c>
      <x:c r="O8" s="292" t="str">
        <x:v>AI-Drafted</x:v>
      </x:c>
      <x:c r="P8" s="292" t="str">
        <x:v>Draft</x:v>
      </x:c>
      <x:c r="Q8" s="292" t="str">
        <x:v>No</x:v>
      </x:c>
      <x:c r="R8" s="313" t="str">
        <x:v>Baseline excludes placeholder subsidy. Confirming the existing amount restores planned support; it is not additional income on top of the submitted plan.</x:v>
      </x:c>
    </x:row>
    <x:row r="9" ht="90" customHeight="1">
      <x:c r="A9" s="292" t="str">
        <x:v>OA-BORROW</x:v>
      </x:c>
      <x:c r="B9" s="292" t="str">
        <x:v>Borrow against property</x:v>
      </x:c>
      <x:c r="C9" s="292" t="str">
        <x:f>IF('02_DISPLAY_CONFIG'!$B$7="","",'02_DISPLAY_CONFIG'!$B$7)</x:f>
        <x:v>2026-2027</x:v>
      </x:c>
      <x:c r="D9" s="312"/>
      <x:c r="E9" s="293" t="str">
        <x:f>IF(OR(C9="",NOT(ISNUMBER(D9)),COUNTIFS('41_METRIC_RESULTS'!$S$7:$S$506,$C9,'41_METRIC_RESULTS'!$H$7:$H$506,"CASH_AFTER_DEBT",'41_METRIC_RESULTS'!$K$7:$K$506,"Available")=0),"",MIN(MAX(0,-SUMIFS('41_METRIC_RESULTS'!$I$7:$I$506,'41_METRIC_RESULTS'!$S$7:$S$506,$C9,'41_METRIC_RESULTS'!$H$7:$H$506,"CASH_AFTER_DEBT",'41_METRIC_RESULTS'!$K$7:$K$506,"Available")),MAX(0,D9)))</x:f>
      </x:c>
      <x:c r="F9" s="293" t="str">
        <x:f>IF(OR(C9="",NOT(ISNUMBER(D9)),COUNTIFS('41_METRIC_RESULTS'!$S$7:$S$506,$C9,'41_METRIC_RESULTS'!$H$7:$H$506,"CASH_AFTER_DEBT",'41_METRIC_RESULTS'!$K$7:$K$506,"Available")=0),"",MAX(0,MAX(0,-SUMIFS('41_METRIC_RESULTS'!$I$7:$I$506,'41_METRIC_RESULTS'!$S$7:$S$506,$C9,'41_METRIC_RESULTS'!$H$7:$H$506,"CASH_AFTER_DEBT",'41_METRIC_RESULTS'!$K$7:$K$506,"Available"))-MAX(0,D9)))</x:f>
      </x:c>
      <x:c r="G9" s="293"/>
      <x:c r="H9" s="293"/>
      <x:c r="I9" s="292" t="str">
        <x:v>Appraisals, lender consent and approvals</x:v>
      </x:c>
      <x:c r="J9" s="292"/>
      <x:c r="K9" s="292"/>
      <x:c r="L9" s="292" t="str">
        <x:v>No direct change unless secured assets are constrained</x:v>
      </x:c>
      <x:c r="M9" s="292" t="str">
        <x:v>No direct change unless repayment affects rents</x:v>
      </x:c>
      <x:c r="N9" s="292" t="str">
        <x:v>Adds loan payments and security</x:v>
      </x:c>
      <x:c r="O9" s="292" t="str">
        <x:v>Rule-Generated</x:v>
      </x:c>
      <x:c r="P9" s="292" t="str">
        <x:v>Draft</x:v>
      </x:c>
      <x:c r="Q9" s="292" t="str">
        <x:v>No</x:v>
      </x:c>
      <x:c r="R9" s="313" t="str">
        <x:v>Enter net proceeds available in this fiscal year after fees and repayment. 58_CAPACITY_TESTS!C20 is only a screened upper limit. Model additional annual debt service separately; cash funding does not prove sustainable coverage.</x:v>
      </x:c>
    </x:row>
    <x:row r="10" ht="90" customHeight="1">
      <x:c r="A10" s="292" t="str">
        <x:v>OA-REFI</x:v>
      </x:c>
      <x:c r="B10" s="292" t="str">
        <x:v>Renew or extend loan terms</x:v>
      </x:c>
      <x:c r="C10" s="292" t="str">
        <x:f>IF('02_DISPLAY_CONFIG'!$B$7="","",'02_DISPLAY_CONFIG'!$B$7)</x:f>
        <x:v>2026-2027</x:v>
      </x:c>
      <x:c r="D10" s="312"/>
      <x:c r="E10" s="293" t="str">
        <x:f>IF(OR(C10="",NOT(ISNUMBER(D10)),COUNTIFS('41_METRIC_RESULTS'!$S$7:$S$506,$C10,'41_METRIC_RESULTS'!$H$7:$H$506,"CASH_AFTER_DEBT",'41_METRIC_RESULTS'!$K$7:$K$506,"Available")=0),"",MIN(MAX(0,-SUMIFS('41_METRIC_RESULTS'!$I$7:$I$506,'41_METRIC_RESULTS'!$S$7:$S$506,$C10,'41_METRIC_RESULTS'!$H$7:$H$506,"CASH_AFTER_DEBT",'41_METRIC_RESULTS'!$K$7:$K$506,"Available")),MAX(0,D10)))</x:f>
      </x:c>
      <x:c r="F10" s="293" t="str">
        <x:f>IF(OR(C10="",NOT(ISNUMBER(D10)),COUNTIFS('41_METRIC_RESULTS'!$S$7:$S$506,$C10,'41_METRIC_RESULTS'!$H$7:$H$506,"CASH_AFTER_DEBT",'41_METRIC_RESULTS'!$K$7:$K$506,"Available")=0),"",MAX(0,MAX(0,-SUMIFS('41_METRIC_RESULTS'!$I$7:$I$506,'41_METRIC_RESULTS'!$S$7:$S$506,$C10,'41_METRIC_RESULTS'!$H$7:$H$506,"CASH_AFTER_DEBT",'41_METRIC_RESULTS'!$K$7:$K$506,"Available"))-MAX(0,D10)))</x:f>
      </x:c>
      <x:c r="G10" s="293"/>
      <x:c r="H10" s="293"/>
      <x:c r="I10" s="292" t="str">
        <x:v>Loan balances, rates and maturity dates</x:v>
      </x:c>
      <x:c r="J10" s="292"/>
      <x:c r="K10" s="292"/>
      <x:c r="L10" s="292" t="str">
        <x:v>No direct change</x:v>
      </x:c>
      <x:c r="M10" s="292" t="str">
        <x:v>No direct change</x:v>
      </x:c>
      <x:c r="N10" s="292" t="str">
        <x:v>Break costs and future rate exposure</x:v>
      </x:c>
      <x:c r="O10" s="292" t="str">
        <x:v>AI-Drafted</x:v>
      </x:c>
      <x:c r="P10" s="292" t="str">
        <x:v>Draft</x:v>
      </x:c>
      <x:c r="Q10" s="292" t="str">
        <x:v>No</x:v>
      </x:c>
      <x:c r="R10" s="313" t="str">
        <x:v>Enter annual cash benefit from revised payments, not the gross refinanced loan balance.</x:v>
      </x:c>
    </x:row>
    <x:row r="11" ht="90" customHeight="1">
      <x:c r="A11" s="292" t="str">
        <x:v>OA-INCOME</x:v>
      </x:c>
      <x:c r="B11" s="292" t="str">
        <x:v>Raise income or support</x:v>
      </x:c>
      <x:c r="C11" s="292" t="str">
        <x:f>IF('02_DISPLAY_CONFIG'!$B$7="","",'02_DISPLAY_CONFIG'!$B$7)</x:f>
        <x:v>2026-2027</x:v>
      </x:c>
      <x:c r="D11" s="312"/>
      <x:c r="E11" s="293" t="str">
        <x:f>IF(OR(C11="",NOT(ISNUMBER(D11)),COUNTIFS('41_METRIC_RESULTS'!$S$7:$S$506,$C11,'41_METRIC_RESULTS'!$H$7:$H$506,"CASH_AFTER_DEBT",'41_METRIC_RESULTS'!$K$7:$K$506,"Available")=0),"",MIN(MAX(0,-SUMIFS('41_METRIC_RESULTS'!$I$7:$I$506,'41_METRIC_RESULTS'!$S$7:$S$506,$C11,'41_METRIC_RESULTS'!$H$7:$H$506,"CASH_AFTER_DEBT",'41_METRIC_RESULTS'!$K$7:$K$506,"Available")),MAX(0,D11)))</x:f>
      </x:c>
      <x:c r="F11" s="293" t="str">
        <x:f>IF(OR(C11="",NOT(ISNUMBER(D11)),COUNTIFS('41_METRIC_RESULTS'!$S$7:$S$506,$C11,'41_METRIC_RESULTS'!$H$7:$H$506,"CASH_AFTER_DEBT",'41_METRIC_RESULTS'!$K$7:$K$506,"Available")=0),"",MAX(0,MAX(0,-SUMIFS('41_METRIC_RESULTS'!$I$7:$I$506,'41_METRIC_RESULTS'!$S$7:$S$506,$C11,'41_METRIC_RESULTS'!$H$7:$H$506,"CASH_AFTER_DEBT",'41_METRIC_RESULTS'!$K$7:$K$506,"Available"))-MAX(0,D11)))</x:f>
      </x:c>
      <x:c r="G11" s="293"/>
      <x:c r="H11" s="293"/>
      <x:c r="I11" s="292" t="str">
        <x:v>Rent, service and subsidy review</x:v>
      </x:c>
      <x:c r="J11" s="292"/>
      <x:c r="K11" s="292"/>
      <x:c r="L11" s="292" t="str">
        <x:v>May protect operations</x:v>
      </x:c>
      <x:c r="M11" s="292" t="str">
        <x:v>Rent increases may reduce affordability</x:v>
      </x:c>
      <x:c r="N11" s="292" t="str">
        <x:v>Pressure on residents or services</x:v>
      </x:c>
      <x:c r="O11" s="292" t="str">
        <x:v>AI-Drafted</x:v>
      </x:c>
      <x:c r="P11" s="292" t="str">
        <x:v>Draft</x:v>
      </x:c>
      <x:c r="Q11" s="292" t="str">
        <x:v>No</x:v>
      </x:c>
      <x:c r="R11" s="313" t="str">
        <x:v>Enter incremental annual cash benefit after related costs; exclude income already in the base plan.</x:v>
      </x:c>
    </x:row>
    <x:row r="12" ht="90" customHeight="1">
      <x:c r="A12" s="292" t="str">
        <x:v>OA-PHASE</x:v>
      </x:c>
      <x:c r="B12" s="292" t="str">
        <x:v>Phase or delay development</x:v>
      </x:c>
      <x:c r="C12" s="292" t="str">
        <x:f>IF('02_DISPLAY_CONFIG'!$B$7="","",'02_DISPLAY_CONFIG'!$B$7)</x:f>
        <x:v>2026-2027</x:v>
      </x:c>
      <x:c r="D12" s="312"/>
      <x:c r="E12" s="293" t="str">
        <x:f>IF(OR(C12="",NOT(ISNUMBER(D12)),COUNTIFS('41_METRIC_RESULTS'!$S$7:$S$506,$C12,'41_METRIC_RESULTS'!$H$7:$H$506,"CASH_AFTER_DEBT",'41_METRIC_RESULTS'!$K$7:$K$506,"Available")=0),"",MIN(MAX(0,-SUMIFS('41_METRIC_RESULTS'!$I$7:$I$506,'41_METRIC_RESULTS'!$S$7:$S$506,$C12,'41_METRIC_RESULTS'!$H$7:$H$506,"CASH_AFTER_DEBT",'41_METRIC_RESULTS'!$K$7:$K$506,"Available")),MAX(0,D12)))</x:f>
      </x:c>
      <x:c r="F12" s="293" t="str">
        <x:f>IF(OR(C12="",NOT(ISNUMBER(D12)),COUNTIFS('41_METRIC_RESULTS'!$S$7:$S$506,$C12,'41_METRIC_RESULTS'!$H$7:$H$506,"CASH_AFTER_DEBT",'41_METRIC_RESULTS'!$K$7:$K$506,"Available")=0),"",MAX(0,MAX(0,-SUMIFS('41_METRIC_RESULTS'!$I$7:$I$506,'41_METRIC_RESULTS'!$S$7:$S$506,$C12,'41_METRIC_RESULTS'!$H$7:$H$506,"CASH_AFTER_DEBT",'41_METRIC_RESULTS'!$K$7:$K$506,"Available"))-MAX(0,D12)))</x:f>
      </x:c>
      <x:c r="G12" s="293"/>
      <x:c r="H12" s="293"/>
      <x:c r="I12" s="292" t="str">
        <x:v>Delay scenario and project contracts</x:v>
      </x:c>
      <x:c r="J12" s="292"/>
      <x:c r="K12" s="292"/>
      <x:c r="L12" s="292" t="str">
        <x:v>Fewer or later homes</x:v>
      </x:c>
      <x:c r="M12" s="292" t="str">
        <x:v>Affordability delivery delayed</x:v>
      </x:c>
      <x:c r="N12" s="292" t="str">
        <x:v>Lost income and higher cost</x:v>
      </x:c>
      <x:c r="O12" s="292" t="str">
        <x:v>AI-Drafted</x:v>
      </x:c>
      <x:c r="P12" s="292" t="str">
        <x:v>Draft</x:v>
      </x:c>
      <x:c r="Q12" s="292" t="str">
        <x:v>No</x:v>
      </x:c>
      <x:c r="R12" s="313" t="str">
        <x:v>Enter net fiscal-year cash benefit after lost income, delay costs and contract effects.</x:v>
      </x:c>
    </x:row>
    <x:row r="13" ht="90" customHeight="1">
      <x:c r="A13" s="292" t="str">
        <x:v>OA-PARTNER</x:v>
      </x:c>
      <x:c r="B13" s="292" t="str">
        <x:v>Long-term partner capital</x:v>
      </x:c>
      <x:c r="C13" s="292" t="str">
        <x:f>IF('02_DISPLAY_CONFIG'!$B$7="","",'02_DISPLAY_CONFIG'!$B$7)</x:f>
        <x:v>2026-2027</x:v>
      </x:c>
      <x:c r="D13" s="312"/>
      <x:c r="E13" s="293" t="str">
        <x:f>IF(OR(C13="",NOT(ISNUMBER(D13)),COUNTIFS('41_METRIC_RESULTS'!$S$7:$S$506,$C13,'41_METRIC_RESULTS'!$H$7:$H$506,"CASH_AFTER_DEBT",'41_METRIC_RESULTS'!$K$7:$K$506,"Available")=0),"",MIN(MAX(0,-SUMIFS('41_METRIC_RESULTS'!$I$7:$I$506,'41_METRIC_RESULTS'!$S$7:$S$506,$C13,'41_METRIC_RESULTS'!$H$7:$H$506,"CASH_AFTER_DEBT",'41_METRIC_RESULTS'!$K$7:$K$506,"Available")),MAX(0,D13)))</x:f>
      </x:c>
      <x:c r="F13" s="293" t="str">
        <x:f>IF(OR(C13="",NOT(ISNUMBER(D13)),COUNTIFS('41_METRIC_RESULTS'!$S$7:$S$506,$C13,'41_METRIC_RESULTS'!$H$7:$H$506,"CASH_AFTER_DEBT",'41_METRIC_RESULTS'!$K$7:$K$506,"Available")=0),"",MAX(0,MAX(0,-SUMIFS('41_METRIC_RESULTS'!$I$7:$I$506,'41_METRIC_RESULTS'!$S$7:$S$506,$C13,'41_METRIC_RESULTS'!$H$7:$H$506,"CASH_AFTER_DEBT",'41_METRIC_RESULTS'!$K$7:$K$506,"Available"))-MAX(0,D13)))</x:f>
      </x:c>
      <x:c r="G13" s="293"/>
      <x:c r="H13" s="293"/>
      <x:c r="I13" s="292" t="str">
        <x:v>Return, control and exit terms</x:v>
      </x:c>
      <x:c r="J13" s="292"/>
      <x:c r="K13" s="292"/>
      <x:c r="L13" s="292" t="str">
        <x:v>May preserve homes if terms fit</x:v>
      </x:c>
      <x:c r="M13" s="292" t="str">
        <x:v>Terms may affect affordability</x:v>
      </x:c>
      <x:c r="N13" s="292" t="str">
        <x:v>Control, return and exit obligations</x:v>
      </x:c>
      <x:c r="O13" s="292" t="str">
        <x:v>AI-Drafted</x:v>
      </x:c>
      <x:c r="P13" s="292" t="str">
        <x:v>Draft</x:v>
      </x:c>
      <x:c r="Q13" s="292" t="str">
        <x:v>No</x:v>
      </x:c>
      <x:c r="R13" s="313" t="str">
        <x:v>Enter net cash available in this fiscal year. Review return, repayment, control and exit obligations separately.</x:v>
      </x:c>
    </x:row>
    <x:row r="14" ht="90" customHeight="1">
      <x:c r="A14" s="292" t="str">
        <x:v>OA-NONE</x:v>
      </x:c>
      <x:c r="B14" s="292" t="str">
        <x:v>Do nothing</x:v>
      </x:c>
      <x:c r="C14" s="292" t="str">
        <x:f>IF('02_DISPLAY_CONFIG'!$B$7="","",'02_DISPLAY_CONFIG'!$B$7)</x:f>
        <x:v>2026-2027</x:v>
      </x:c>
      <x:c r="D14" s="293" t="n">
        <x:v>0</x:v>
      </x:c>
      <x:c r="E14" s="293" t="n">
        <x:f>IF(OR(C14="",NOT(ISNUMBER(D14)),COUNTIFS('41_METRIC_RESULTS'!$S$7:$S$506,$C14,'41_METRIC_RESULTS'!$H$7:$H$506,"CASH_AFTER_DEBT",'41_METRIC_RESULTS'!$K$7:$K$506,"Available")=0),"",MIN(MAX(0,-SUMIFS('41_METRIC_RESULTS'!$I$7:$I$506,'41_METRIC_RESULTS'!$S$7:$S$506,$C14,'41_METRIC_RESULTS'!$H$7:$H$506,"CASH_AFTER_DEBT",'41_METRIC_RESULTS'!$K$7:$K$506,"Available")),MAX(0,D14)))</x:f>
        <x:v>0</x:v>
      </x:c>
      <x:c r="F14" s="293" t="n">
        <x:f>IF(OR(C14="",NOT(ISNUMBER(D14)),COUNTIFS('41_METRIC_RESULTS'!$S$7:$S$506,$C14,'41_METRIC_RESULTS'!$H$7:$H$506,"CASH_AFTER_DEBT",'41_METRIC_RESULTS'!$K$7:$K$506,"Available")=0),"",MAX(0,MAX(0,-SUMIFS('41_METRIC_RESULTS'!$I$7:$I$506,'41_METRIC_RESULTS'!$S$7:$S$506,$C14,'41_METRIC_RESULTS'!$H$7:$H$506,"CASH_AFTER_DEBT",'41_METRIC_RESULTS'!$K$7:$K$506,"Available"))-MAX(0,D14)))</x:f>
        <x:v>0</x:v>
      </x:c>
      <x:c r="G14" s="293"/>
      <x:c r="H14" s="293"/>
      <x:c r="I14" s="292" t="str">
        <x:v>Nothing</x:v>
      </x:c>
      <x:c r="J14" s="292"/>
      <x:c r="K14" s="292" t="str">
        <x:v>None</x:v>
      </x:c>
      <x:c r="L14" s="292" t="str">
        <x:v>No immediate change</x:v>
      </x:c>
      <x:c r="M14" s="292" t="str">
        <x:v>No immediate change</x:v>
      </x:c>
      <x:c r="N14" s="292" t="str">
        <x:v>Existing shortfalls and uncertainties remain</x:v>
      </x:c>
      <x:c r="O14" s="292" t="str">
        <x:v>Rule-Generated</x:v>
      </x:c>
      <x:c r="P14" s="292" t="str">
        <x:v>Draft</x:v>
      </x:c>
      <x:c r="Q14" s="292" t="str">
        <x:v>No</x:v>
      </x:c>
      <x:c r="R14" s="313" t="str">
        <x:v>Zero action benefit. Residual is the annual cash shortfall, not the gap to target DSCR.</x:v>
      </x:c>
    </x:row>
    <x:row r="15">
      <x:c r="A15" s="292"/>
      <x:c r="B15" s="292"/>
      <x:c r="C15" s="292"/>
      <x:c r="D15" s="292"/>
      <x:c r="E15" s="292"/>
      <x:c r="F15" s="292"/>
      <x:c r="G15" s="292"/>
      <x:c r="H15" s="292"/>
      <x:c r="I15" s="292"/>
      <x:c r="J15" s="292"/>
      <x:c r="K15" s="292"/>
      <x:c r="L15" s="292"/>
      <x:c r="M15" s="292"/>
      <x:c r="N15" s="292"/>
      <x:c r="O15" s="292"/>
      <x:c r="P15" s="292"/>
      <x:c r="Q15" s="292"/>
      <x:c r="R15" s="292"/>
    </x:row>
    <x:row r="16">
      <x:c r="A16" s="292"/>
      <x:c r="B16" s="292"/>
      <x:c r="C16" s="292"/>
      <x:c r="D16" s="292"/>
      <x:c r="E16" s="292"/>
      <x:c r="F16" s="292"/>
      <x:c r="G16" s="292"/>
      <x:c r="H16" s="292"/>
      <x:c r="I16" s="292"/>
      <x:c r="J16" s="292"/>
      <x:c r="K16" s="292"/>
      <x:c r="L16" s="292"/>
      <x:c r="M16" s="292"/>
      <x:c r="N16" s="292"/>
      <x:c r="O16" s="292"/>
      <x:c r="P16" s="292"/>
      <x:c r="Q16" s="292"/>
      <x:c r="R16" s="292"/>
    </x:row>
    <x:row r="17">
      <x:c r="A17" s="292"/>
      <x:c r="B17" s="292"/>
      <x:c r="C17" s="292"/>
      <x:c r="D17" s="292"/>
      <x:c r="E17" s="292"/>
      <x:c r="F17" s="292"/>
      <x:c r="G17" s="292"/>
      <x:c r="H17" s="292"/>
      <x:c r="I17" s="292"/>
      <x:c r="J17" s="292"/>
      <x:c r="K17" s="292"/>
      <x:c r="L17" s="292"/>
      <x:c r="M17" s="292"/>
      <x:c r="N17" s="292"/>
      <x:c r="O17" s="292"/>
      <x:c r="P17" s="292"/>
      <x:c r="Q17" s="292"/>
      <x:c r="R17" s="292"/>
    </x:row>
    <x:row r="18">
      <x:c r="A18" s="292"/>
      <x:c r="B18" s="292"/>
      <x:c r="C18" s="292"/>
      <x:c r="D18" s="292"/>
      <x:c r="E18" s="292"/>
      <x:c r="F18" s="292"/>
      <x:c r="G18" s="292"/>
      <x:c r="H18" s="292"/>
      <x:c r="I18" s="292"/>
      <x:c r="J18" s="292"/>
      <x:c r="K18" s="292"/>
      <x:c r="L18" s="292"/>
      <x:c r="M18" s="292"/>
      <x:c r="N18" s="292"/>
      <x:c r="O18" s="292"/>
      <x:c r="P18" s="292"/>
      <x:c r="Q18" s="292"/>
      <x:c r="R18" s="292"/>
    </x:row>
    <x:row r="19">
      <x:c r="A19" s="292"/>
      <x:c r="B19" s="292"/>
      <x:c r="C19" s="292"/>
      <x:c r="D19" s="292"/>
      <x:c r="E19" s="292"/>
      <x:c r="F19" s="292"/>
      <x:c r="G19" s="292"/>
      <x:c r="H19" s="292"/>
      <x:c r="I19" s="292"/>
      <x:c r="J19" s="292"/>
      <x:c r="K19" s="292"/>
      <x:c r="L19" s="292"/>
      <x:c r="M19" s="292"/>
      <x:c r="N19" s="292"/>
      <x:c r="O19" s="292"/>
      <x:c r="P19" s="292"/>
      <x:c r="Q19" s="292"/>
      <x:c r="R19" s="292"/>
    </x:row>
    <x:row r="20">
      <x:c r="A20" s="292"/>
      <x:c r="B20" s="292"/>
      <x:c r="C20" s="292"/>
      <x:c r="D20" s="292"/>
      <x:c r="E20" s="292"/>
      <x:c r="F20" s="292"/>
      <x:c r="G20" s="292"/>
      <x:c r="H20" s="292"/>
      <x:c r="I20" s="292"/>
      <x:c r="J20" s="292"/>
      <x:c r="K20" s="292"/>
      <x:c r="L20" s="292"/>
      <x:c r="M20" s="292"/>
      <x:c r="N20" s="292"/>
      <x:c r="O20" s="292"/>
      <x:c r="P20" s="292"/>
      <x:c r="Q20" s="292"/>
      <x:c r="R20" s="292"/>
    </x:row>
    <x:row r="21">
      <x:c r="A21" s="292"/>
      <x:c r="B21" s="292"/>
      <x:c r="C21" s="292"/>
      <x:c r="D21" s="292"/>
      <x:c r="E21" s="292"/>
      <x:c r="F21" s="292"/>
      <x:c r="G21" s="292"/>
      <x:c r="H21" s="292"/>
      <x:c r="I21" s="292"/>
      <x:c r="J21" s="292"/>
      <x:c r="K21" s="292"/>
      <x:c r="L21" s="292"/>
      <x:c r="M21" s="292"/>
      <x:c r="N21" s="292"/>
      <x:c r="O21" s="292"/>
      <x:c r="P21" s="292"/>
      <x:c r="Q21" s="292"/>
      <x:c r="R21" s="292"/>
    </x:row>
    <x:row r="22">
      <x:c r="A22" s="292"/>
      <x:c r="B22" s="292"/>
      <x:c r="C22" s="292"/>
      <x:c r="D22" s="292"/>
      <x:c r="E22" s="292"/>
      <x:c r="F22" s="292"/>
      <x:c r="G22" s="292"/>
      <x:c r="H22" s="292"/>
      <x:c r="I22" s="292"/>
      <x:c r="J22" s="292"/>
      <x:c r="K22" s="292"/>
      <x:c r="L22" s="292"/>
      <x:c r="M22" s="292"/>
      <x:c r="N22" s="292"/>
      <x:c r="O22" s="292"/>
      <x:c r="P22" s="292"/>
      <x:c r="Q22" s="292"/>
      <x:c r="R22" s="292"/>
    </x:row>
    <x:row r="23">
      <x:c r="A23" s="292"/>
      <x:c r="B23" s="292"/>
      <x:c r="C23" s="292"/>
      <x:c r="D23" s="292"/>
      <x:c r="E23" s="292"/>
      <x:c r="F23" s="292"/>
      <x:c r="G23" s="292"/>
      <x:c r="H23" s="292"/>
      <x:c r="I23" s="292"/>
      <x:c r="J23" s="292"/>
      <x:c r="K23" s="292"/>
      <x:c r="L23" s="292"/>
      <x:c r="M23" s="292"/>
      <x:c r="N23" s="292"/>
      <x:c r="O23" s="292"/>
      <x:c r="P23" s="292"/>
      <x:c r="Q23" s="292"/>
      <x:c r="R23" s="292"/>
    </x:row>
    <x:row r="24">
      <x:c r="A24" s="292"/>
      <x:c r="B24" s="292"/>
      <x:c r="C24" s="292"/>
      <x:c r="D24" s="292"/>
      <x:c r="E24" s="292"/>
      <x:c r="F24" s="292"/>
      <x:c r="G24" s="292"/>
      <x:c r="H24" s="292"/>
      <x:c r="I24" s="292"/>
      <x:c r="J24" s="292"/>
      <x:c r="K24" s="292"/>
      <x:c r="L24" s="292"/>
      <x:c r="M24" s="292"/>
      <x:c r="N24" s="292"/>
      <x:c r="O24" s="292"/>
      <x:c r="P24" s="292"/>
      <x:c r="Q24" s="292"/>
      <x:c r="R24" s="292"/>
    </x:row>
    <x:row r="25">
      <x:c r="A25" s="292"/>
      <x:c r="B25" s="292"/>
      <x:c r="C25" s="292"/>
      <x:c r="D25" s="292"/>
      <x:c r="E25" s="292"/>
      <x:c r="F25" s="292"/>
      <x:c r="G25" s="292"/>
      <x:c r="H25" s="292"/>
      <x:c r="I25" s="292"/>
      <x:c r="J25" s="292"/>
      <x:c r="K25" s="292"/>
      <x:c r="L25" s="292"/>
      <x:c r="M25" s="292"/>
      <x:c r="N25" s="292"/>
      <x:c r="O25" s="292"/>
      <x:c r="P25" s="292"/>
      <x:c r="Q25" s="292"/>
      <x:c r="R25" s="292"/>
    </x:row>
    <x:row r="26">
      <x:c r="A26" s="292"/>
      <x:c r="B26" s="292"/>
      <x:c r="C26" s="292"/>
      <x:c r="D26" s="292"/>
      <x:c r="E26" s="292"/>
      <x:c r="F26" s="292"/>
      <x:c r="G26" s="292"/>
      <x:c r="H26" s="292"/>
      <x:c r="I26" s="292"/>
      <x:c r="J26" s="292"/>
      <x:c r="K26" s="292"/>
      <x:c r="L26" s="292"/>
      <x:c r="M26" s="292"/>
      <x:c r="N26" s="292"/>
      <x:c r="O26" s="292"/>
      <x:c r="P26" s="292"/>
      <x:c r="Q26" s="292"/>
      <x:c r="R26" s="292"/>
    </x:row>
    <x:row r="27">
      <x:c r="A27" s="292"/>
      <x:c r="B27" s="292"/>
      <x:c r="C27" s="292"/>
      <x:c r="D27" s="292"/>
      <x:c r="E27" s="292"/>
      <x:c r="F27" s="292"/>
      <x:c r="G27" s="292"/>
      <x:c r="H27" s="292"/>
      <x:c r="I27" s="292"/>
      <x:c r="J27" s="292"/>
      <x:c r="K27" s="292"/>
      <x:c r="L27" s="292"/>
      <x:c r="M27" s="292"/>
      <x:c r="N27" s="292"/>
      <x:c r="O27" s="292"/>
      <x:c r="P27" s="292"/>
      <x:c r="Q27" s="292"/>
      <x:c r="R27" s="292"/>
    </x:row>
    <x:row r="28">
      <x:c r="A28" s="292"/>
      <x:c r="B28" s="292"/>
      <x:c r="C28" s="292"/>
      <x:c r="D28" s="292"/>
      <x:c r="E28" s="292"/>
      <x:c r="F28" s="292"/>
      <x:c r="G28" s="292"/>
      <x:c r="H28" s="292"/>
      <x:c r="I28" s="292"/>
      <x:c r="J28" s="292"/>
      <x:c r="K28" s="292"/>
      <x:c r="L28" s="292"/>
      <x:c r="M28" s="292"/>
      <x:c r="N28" s="292"/>
      <x:c r="O28" s="292"/>
      <x:c r="P28" s="292"/>
      <x:c r="Q28" s="292"/>
      <x:c r="R28" s="292"/>
    </x:row>
    <x:row r="29">
      <x:c r="A29" s="292"/>
      <x:c r="B29" s="292"/>
      <x:c r="C29" s="292"/>
      <x:c r="D29" s="292"/>
      <x:c r="E29" s="292"/>
      <x:c r="F29" s="292"/>
      <x:c r="G29" s="292"/>
      <x:c r="H29" s="292"/>
      <x:c r="I29" s="292"/>
      <x:c r="J29" s="292"/>
      <x:c r="K29" s="292"/>
      <x:c r="L29" s="292"/>
      <x:c r="M29" s="292"/>
      <x:c r="N29" s="292"/>
      <x:c r="O29" s="292"/>
      <x:c r="P29" s="292"/>
      <x:c r="Q29" s="292"/>
      <x:c r="R29" s="292"/>
    </x:row>
    <x:row r="30">
      <x:c r="A30" s="292"/>
      <x:c r="B30" s="292"/>
      <x:c r="C30" s="292"/>
      <x:c r="D30" s="292"/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  <x:c r="O30" s="292"/>
      <x:c r="P30" s="292"/>
      <x:c r="Q30" s="292"/>
      <x:c r="R30" s="292"/>
    </x:row>
  </x:sheetData>
  <x:dataValidations count="3">
    <x:dataValidation type="list" sqref="O7:O30">
      <x:formula1>"Rule-Generated,AI-Drafted,Analyst-Written"</x:formula1>
    </x:dataValidation>
    <x:dataValidation type="list" sqref="P7:P30">
      <x:formula1>"Draft,Approved,Rejected"</x:formula1>
    </x:dataValidation>
    <x:dataValidation type="list" sqref="Q7:Q30">
      <x:formula1>"Yes,No"</x:formula1>
    </x:dataValidation>
  </x:dataValidations>
  <x:pageMargins left="0.7" right="0.7" top="0.75" bottom="0.75" header="0.3" footer="0.3"/>
</x:worksheet>
</file>